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e" sheetId="1" r:id="rId4"/>
    <sheet state="visible" name="Tine" sheetId="2" r:id="rId5"/>
    <sheet state="visible" name="First" sheetId="3" r:id="rId6"/>
    <sheet state="visible" name="Jing" sheetId="4" r:id="rId7"/>
    <sheet state="visible" name="Best" sheetId="5" r:id="rId8"/>
    <sheet state="visible" name="PBeer" sheetId="6" r:id="rId9"/>
  </sheets>
  <definedNames>
    <definedName name="a">First!$K$16</definedName>
  </definedNames>
  <calcPr/>
  <extLst>
    <ext uri="GoogleSheetsCustomDataVersion2">
      <go:sheetsCustomData xmlns:go="http://customooxmlschemas.google.com/" r:id="rId10" roundtripDataChecksum="ddpLd2KChYQ/JH7lK8z8noeRXLlLJP5HfgtySRoNjCc="/>
    </ext>
  </extLst>
</workbook>
</file>

<file path=xl/sharedStrings.xml><?xml version="1.0" encoding="utf-8"?>
<sst xmlns="http://schemas.openxmlformats.org/spreadsheetml/2006/main" count="108526" uniqueCount="24888">
  <si>
    <t>Date</t>
  </si>
  <si>
    <t>Source</t>
  </si>
  <si>
    <t>News</t>
  </si>
  <si>
    <t>Symbol</t>
  </si>
  <si>
    <t>Keyword (Aspect)</t>
  </si>
  <si>
    <t>Polarity (Opinion)</t>
  </si>
  <si>
    <t>Sentiment</t>
  </si>
  <si>
    <t>Note</t>
  </si>
  <si>
    <t>Check</t>
  </si>
  <si>
    <t>https://thunhoon.com/article/285598</t>
  </si>
  <si>
    <t>HMPRO เคจีไอฯ ชี้เป็นหนึ่งในหุ้นรับผลดีมาตรการ E-refund หนุน Q1/67 โต</t>
  </si>
  <si>
    <t>HMPRO</t>
  </si>
  <si>
    <t>มาตรการ</t>
  </si>
  <si>
    <t>หนุน</t>
  </si>
  <si>
    <t>Positive</t>
  </si>
  <si>
    <t>หุ้น</t>
  </si>
  <si>
    <t>รับผลดี</t>
  </si>
  <si>
    <t>Q1</t>
  </si>
  <si>
    <t>โต</t>
  </si>
  <si>
    <t>https://thunhoon.com/article/285607</t>
  </si>
  <si>
    <t>ILM กรุงศรี พัฒนสิน มองอาจมี upside หลัง SSSG ต.ค.-พ.ย. ยังเติบโตดี</t>
  </si>
  <si>
    <t>ILM</t>
  </si>
  <si>
    <t>SSSG</t>
  </si>
  <si>
    <t>เติบโตดี</t>
  </si>
  <si>
    <t>https://thunhoon.com/article/285578</t>
  </si>
  <si>
    <t>TISCO ปันผลดี เหมาะสะสม บล.ดีบีเอสฯให้เป้า 118 บ.</t>
  </si>
  <si>
    <t>TISCO</t>
  </si>
  <si>
    <t>ปันผลดี</t>
  </si>
  <si>
    <t>เหมาะสะสม</t>
  </si>
  <si>
    <t>Neutral</t>
  </si>
  <si>
    <t>https://thunhoon.com/article/285636</t>
  </si>
  <si>
    <t>AOTฟื้นแล้ว100% มุ่งสนามบิน11แห่ง</t>
  </si>
  <si>
    <t>AOT</t>
  </si>
  <si>
    <t>ฟื้น</t>
  </si>
  <si>
    <t>https://thunhoon.com/article/285638</t>
  </si>
  <si>
    <t>IHLเป๋าตุงมกราทันที รับรู้รองเท้าแบรนด์ดัง</t>
  </si>
  <si>
    <t>IHL</t>
  </si>
  <si>
    <t>เป๋าตุง</t>
  </si>
  <si>
    <t>รายได้</t>
  </si>
  <si>
    <t>https://thunhoon.com/article/285631</t>
  </si>
  <si>
    <t>BLCรุกอาหารสุขภาพ อัพมูลค่าหนุนรายได้</t>
  </si>
  <si>
    <t>BLC</t>
  </si>
  <si>
    <t>มูลค่า</t>
  </si>
  <si>
    <t>อัพ</t>
  </si>
  <si>
    <t>https://thunhoon.com/article/285634</t>
  </si>
  <si>
    <t>BGCฉลองขวดเบียร์พุ่ง ปันผลเด่นกองทุนชอบ</t>
  </si>
  <si>
    <t xml:space="preserve">BGC </t>
  </si>
  <si>
    <t>ปันผล</t>
  </si>
  <si>
    <t>เด่น</t>
  </si>
  <si>
    <t>กองทุน</t>
  </si>
  <si>
    <t>ชอบ</t>
  </si>
  <si>
    <t>https://thunhoon.com/article/285625</t>
  </si>
  <si>
    <t>ไอพีโอปีมังกรกลับมาผงาด ชี้หุ้นไซซ์เล็กมีเสน่ห์-พี/อีต่ำ</t>
  </si>
  <si>
    <t>IPO</t>
  </si>
  <si>
    <t>หุ้นไซซ์เล็ก</t>
  </si>
  <si>
    <t>มีเสน่ห์</t>
  </si>
  <si>
    <t>พี/อีต่ำ</t>
  </si>
  <si>
    <t>https://thunhoon.com/article/285626</t>
  </si>
  <si>
    <t>เปืดโผหุ้นเด่นเอ็มเอไอปีมะโรง ชู ARROW-CEYE-D เข้าวิน</t>
  </si>
  <si>
    <t>ARROW</t>
  </si>
  <si>
    <t>เข้าวิน</t>
  </si>
  <si>
    <t>CEYE</t>
  </si>
  <si>
    <t>D</t>
  </si>
  <si>
    <t>https://thunhoon.com/article/285627</t>
  </si>
  <si>
    <t>PACO ลั่นยอดโต20% รับอานิสงส์จีนย้ายฐาน</t>
  </si>
  <si>
    <t>PACO</t>
  </si>
  <si>
    <t>ยอด</t>
  </si>
  <si>
    <t>https://thunhoon.com/article/285628</t>
  </si>
  <si>
    <t>SMD ซดงาน 56 ล้าน ทรานส์ฟอร์มธุรกิจ ปั๊มรายได้เข้าพอร์ต</t>
  </si>
  <si>
    <t>SMD</t>
  </si>
  <si>
    <t>งาน 56 ล้าน</t>
  </si>
  <si>
    <t>ซด</t>
  </si>
  <si>
    <t>https://thunhoon.com/article/285639</t>
  </si>
  <si>
    <t>RATCH เผยบ.ร่วมทุนเข้าซื้อหุ้นโรงไฟฟ้าพลังน้ำในเวียดนาม มูลค่าราว 860 ลบ.</t>
  </si>
  <si>
    <t>RATCH</t>
  </si>
  <si>
    <t>เข้าซื้อ</t>
  </si>
  <si>
    <t>https://thunhoon.com/article/285640</t>
  </si>
  <si>
    <t>"ธ.ไทยพาณิชย์"- "KTB" ประเมินกรอบเงินบาทวันนี้</t>
  </si>
  <si>
    <t>KTB</t>
  </si>
  <si>
    <t>กรอบเงินบาท</t>
  </si>
  <si>
    <t>ประเมิน</t>
  </si>
  <si>
    <t>https://thunhoon.com/article/285642</t>
  </si>
  <si>
    <t>BCP คาดบริษัทย่อย OKEA รับรู้ด้อยค่าเงินลงทุน Q4/66</t>
  </si>
  <si>
    <t>BCP</t>
  </si>
  <si>
    <t>เงินลงทุน</t>
  </si>
  <si>
    <t>ด้อยค่า</t>
  </si>
  <si>
    <t>Negative</t>
  </si>
  <si>
    <t>https://thunhoon.com/article/285644</t>
  </si>
  <si>
    <t>KGI เจาะ 3 หุ้นเด่น แนะเก็งกำไร ตามปัจจัยพื้นฐาน</t>
  </si>
  <si>
    <t>KGI</t>
  </si>
  <si>
    <t>แนะ</t>
  </si>
  <si>
    <t>เก็งกำไร</t>
  </si>
  <si>
    <t>https://thunhoon.com/article/285646</t>
  </si>
  <si>
    <t>"BTSGIF" โบรกฯ ชี้ยังน่าสน กระทบสั้นค่าโดยสารเขียวต่อขยาย</t>
  </si>
  <si>
    <t>BTSGIF</t>
  </si>
  <si>
    <t>โบรกฯ ชี้</t>
  </si>
  <si>
    <t>น่าสน</t>
  </si>
  <si>
    <t>https://thunhoon.com/article/285648</t>
  </si>
  <si>
    <t>SFTH จ่อตั้งโต๊ะทำเทนเดอร์ KEX ราคา 5.50 บาท ดันราคาหุ้นพุ่ง 8.30%</t>
  </si>
  <si>
    <t>KEX</t>
  </si>
  <si>
    <t>ราคาหุ้น</t>
  </si>
  <si>
    <t>พุ่ง</t>
  </si>
  <si>
    <t>https://thunhoon.com/article/285651</t>
  </si>
  <si>
    <t>BTS-VGI กอดคอราคาพุ่ง รับเทนเดอร์KEX</t>
  </si>
  <si>
    <t>BTS</t>
  </si>
  <si>
    <t>ราคา</t>
  </si>
  <si>
    <t>VGI</t>
  </si>
  <si>
    <t>https://thunhoon.com/article/285654</t>
  </si>
  <si>
    <t>BCH โควต้าผู้ประกันตนเพิ่ม โบรกแนะ "ซื้อ"</t>
  </si>
  <si>
    <t>BCH</t>
  </si>
  <si>
    <t>โบรกแนะ</t>
  </si>
  <si>
    <t>ซื้อ</t>
  </si>
  <si>
    <t>https://thunhoon.com/article/285658</t>
  </si>
  <si>
    <t>โบรกคาด BH Upside เติบโตดี คนไข้เพิ่มทั้งไทย ต่างชาติ</t>
  </si>
  <si>
    <t>BH</t>
  </si>
  <si>
    <t>โบรกคาด</t>
  </si>
  <si>
    <t>https://thunhoon.com/article/285669</t>
  </si>
  <si>
    <t>ADVANC กำไรเข้าสู่วัฏจักรขาขึ้น EPS ที่สูง โบรกฯ คาดหนุน DPS งวดหลังที่ 4.60 บ.</t>
  </si>
  <si>
    <t>ADVANC</t>
  </si>
  <si>
    <t>กำไร</t>
  </si>
  <si>
    <t>ขาขึ้น</t>
  </si>
  <si>
    <t>โบรกฯ คาด</t>
  </si>
  <si>
    <t>https://thunhoon.com/article/285674</t>
  </si>
  <si>
    <t>RPHดีมานด์ดูแลสุขภาพบูม หนุนรายได้ปี66ออลไทม์ไฮ</t>
  </si>
  <si>
    <t>RPH</t>
  </si>
  <si>
    <t>ดีมานด์</t>
  </si>
  <si>
    <t>บูม</t>
  </si>
  <si>
    <t>ออลไทม์ไฮ</t>
  </si>
  <si>
    <t>https://thunhoon.com/article/285675</t>
  </si>
  <si>
    <t>SNNPรับผลบวกอีรีฟันด์ โบรกชูกำไรQ4/66นิวไฮ</t>
  </si>
  <si>
    <t>SNNP</t>
  </si>
  <si>
    <t>โบรกชูกำไร</t>
  </si>
  <si>
    <t>นิวไฮ</t>
  </si>
  <si>
    <t>https://thunhoon.com/article/285678</t>
  </si>
  <si>
    <t>หุ้นกลุ่มแบงก์แนวโน้มกำไรขยายตัวในปี 67 BBL-TTB-KTB ผู้นำการเติบโต Q1</t>
  </si>
  <si>
    <t>BBL</t>
  </si>
  <si>
    <t>เติบโต</t>
  </si>
  <si>
    <t>TTB</t>
  </si>
  <si>
    <t>https://thunhoon.com/article/285682</t>
  </si>
  <si>
    <t>SFLEXปี67ยอดพุ่ง2พันล้าน ประเดิมรับรายได้บ.ร่วมทุน</t>
  </si>
  <si>
    <t>SFLEX</t>
  </si>
  <si>
    <t>https://thunhoon.com/article/285703</t>
  </si>
  <si>
    <t>EASTW ชี้ ส่งคืนท่อส่งน้ำแล้ว-ยอมรับฉุดรายได้ปี67ลดลง</t>
  </si>
  <si>
    <t>EASTW</t>
  </si>
  <si>
    <t>ลดลง</t>
  </si>
  <si>
    <t>https://thunhoon.com/article/285718</t>
  </si>
  <si>
    <t>JMT พอร์ตทะลุ5แสนล. ปักธงซื้อเอ็นพีแอลเพิ่ม</t>
  </si>
  <si>
    <t>JMT</t>
  </si>
  <si>
    <t>พอร์ต</t>
  </si>
  <si>
    <t>ทะลุ</t>
  </si>
  <si>
    <t>https://thunhoon.com/article/285722</t>
  </si>
  <si>
    <t>วิพากษ์KEXยังขาดทุน รู้ทันปรับผู้ถือหุ้นใหญ่</t>
  </si>
  <si>
    <t>ขาดทุน</t>
  </si>
  <si>
    <t>https://thunhoon.com/article/285714</t>
  </si>
  <si>
    <t>MGT โชว์โมเดลธุรกิจปีมะโรง ขายแพ็กเกจ-ดีมานด์พุ่ง</t>
  </si>
  <si>
    <t>MGT</t>
  </si>
  <si>
    <t>https://thunhoon.com/article/285716</t>
  </si>
  <si>
    <t>4 โบรกสแกน GFC เฮง! รับมังกรทอง ต้องการท้องพรึ่บ</t>
  </si>
  <si>
    <t>GFC</t>
  </si>
  <si>
    <t>โบรกสแกน</t>
  </si>
  <si>
    <t>เฮง</t>
  </si>
  <si>
    <t>https://thunhoon.com/article/285727</t>
  </si>
  <si>
    <t>KGI จัด 3 หุ้นเด่น แนะเก็งกำไร ตามปัจจัยพื้นฐาน</t>
  </si>
  <si>
    <t>https://thunhoon.com/article/285730</t>
  </si>
  <si>
    <t>PTG เข้าซื้อกิจการสินเชื่อ ไพศาล แคปปิตอล โบรกมอง Upside</t>
  </si>
  <si>
    <t>PTG</t>
  </si>
  <si>
    <t>โบรกมอง</t>
  </si>
  <si>
    <t>Upside</t>
  </si>
  <si>
    <t>https://thunhoon.com/article/285733</t>
  </si>
  <si>
    <t>KTC โครงการ E-Receipt โบรกมองบวก Q1/67</t>
  </si>
  <si>
    <t>KTC</t>
  </si>
  <si>
    <t>บวก</t>
  </si>
  <si>
    <t>https://thunhoon.com/article/285735</t>
  </si>
  <si>
    <t>WHART ลงทุนสินทรัพย์เพิ่ม โบรกคาดอุปสงค์เพิ่มขึ้นต่อเนื่อง</t>
  </si>
  <si>
    <t>WHART</t>
  </si>
  <si>
    <t>อุปสงค์เพิ่ม</t>
  </si>
  <si>
    <t>https://thunhoon.com/article/285736</t>
  </si>
  <si>
    <t>AEONTS โบรกมอง NPL ยังไม่ดีขึ้น แต่เริ่มรับรู้กำไรการขายหนี้</t>
  </si>
  <si>
    <t>AEONTS</t>
  </si>
  <si>
    <t>ไม่ดีขึ้น</t>
  </si>
  <si>
    <t>https://thunhoon.com/article/285737</t>
  </si>
  <si>
    <t>DELTA 'หยวนต้า' แนะนำขาย ชี้ราคาแพงเกินไป สวนงบเริ่มชะลอตัว</t>
  </si>
  <si>
    <t>DELTA</t>
  </si>
  <si>
    <t>แนะนำ</t>
  </si>
  <si>
    <t>ขาย</t>
  </si>
  <si>
    <t>ชี้</t>
  </si>
  <si>
    <t>ราคาแพง</t>
  </si>
  <si>
    <t>https://thunhoon.com/article/285738</t>
  </si>
  <si>
    <t>"AAV" เข้าสู่ช่วง Turnaround โบรกฯ ชี้เด่นสุด ฟรีวีซ่าไทย-จีน</t>
  </si>
  <si>
    <t>AAV</t>
  </si>
  <si>
    <t>Turnaround</t>
  </si>
  <si>
    <t>https://thunhoon.com/article/285748</t>
  </si>
  <si>
    <t>PRAPAT ขยายตลาด CLMV ตั้งเป้าเติบโต 25%</t>
  </si>
  <si>
    <t>PRAPAT</t>
  </si>
  <si>
    <t>ตั้งเป้า</t>
  </si>
  <si>
    <t>https://thunhoon.com/article/285751</t>
  </si>
  <si>
    <t>CHAYO ประมูลซื้อหนี้ปี 66 1.95 หมื่นลบ. เป้าปี 67 โต 25%</t>
  </si>
  <si>
    <t>CHAYO</t>
  </si>
  <si>
    <t>เป้าปี 67</t>
  </si>
  <si>
    <t>https://thunhoon.com/article/285753</t>
  </si>
  <si>
    <t>MAJOR เตรียมขยาย 50 สาขา โบรกคาดโตต่อ หนังดัง ป็อบคอร์นหนุน</t>
  </si>
  <si>
    <t>MAJOR</t>
  </si>
  <si>
    <t>โตต่อ</t>
  </si>
  <si>
    <t>ป็อบคอร์น</t>
  </si>
  <si>
    <t>https://thunhoon.com/article/285755</t>
  </si>
  <si>
    <t>SCB ปรับโครงสร้างธุรกิจ โบรกฯ คาดเริ่มเห็นผลปี 67 ปันผลเด่นที่ 7.8%</t>
  </si>
  <si>
    <t>SCB</t>
  </si>
  <si>
    <t>ปันผลเด่น</t>
  </si>
  <si>
    <t>เห็นผล</t>
  </si>
  <si>
    <t>https://thunhoon.com/article/285780</t>
  </si>
  <si>
    <t>MTCปี67เป้าสินเชื่อโต20% ลุ้นดบ.ผ่านจุดสูงสุดหนุน</t>
  </si>
  <si>
    <t>MTC</t>
  </si>
  <si>
    <t>เป้าสินเชื่อ</t>
  </si>
  <si>
    <t>ลุ้นดบ.</t>
  </si>
  <si>
    <t>https://thunhoon.com/article/285794</t>
  </si>
  <si>
    <t>ZENโกยสนั่นอี-รีซีท เงินสดอื้อจ่อโรดโชว์</t>
  </si>
  <si>
    <t>ZEN</t>
  </si>
  <si>
    <t>เงินสด</t>
  </si>
  <si>
    <t>อื้อ</t>
  </si>
  <si>
    <t>โรดโชว์</t>
  </si>
  <si>
    <t>จ่อ</t>
  </si>
  <si>
    <t>อี-รีซีท</t>
  </si>
  <si>
    <t>โกยสนั่น</t>
  </si>
  <si>
    <t>https://thunhoon.com/article/285787</t>
  </si>
  <si>
    <t>ANANยอดพุ่ง1.95หมื่นล. มีคอนโดพร้อมขายเพียบ</t>
  </si>
  <si>
    <t>ANAN</t>
  </si>
  <si>
    <t>คอนโด</t>
  </si>
  <si>
    <t>พร้อมขายเพียบ</t>
  </si>
  <si>
    <t>https://thunhoon.com/article/285788</t>
  </si>
  <si>
    <t>CPAXTทุกสาขาพร้อม ลดหย่อนภาษีหนุนยอด</t>
  </si>
  <si>
    <t>CPAXT</t>
  </si>
  <si>
    <t>ภาษี</t>
  </si>
  <si>
    <t>ลดหย่อน</t>
  </si>
  <si>
    <t>https://thunhoon.com/article/285789</t>
  </si>
  <si>
    <t>ERWรายได้ต่อห้องโต มุ่งเปิด15โรงแรม</t>
  </si>
  <si>
    <t>ERW</t>
  </si>
  <si>
    <t>https://thunhoon.com/article/285791</t>
  </si>
  <si>
    <t>TNP โดดรับอานิสงส์ลดภาษี ท่องเที่ยวหนุน-เร่งเปิดสาขา</t>
  </si>
  <si>
    <t>TNP</t>
  </si>
  <si>
    <t>อานิสงส์</t>
  </si>
  <si>
    <t>รับ</t>
  </si>
  <si>
    <t>ท่องเที่ยว</t>
  </si>
  <si>
    <t>เปิดสาขา</t>
  </si>
  <si>
    <t>เร่ง</t>
  </si>
  <si>
    <t>https://thunhoon.com/article/285792</t>
  </si>
  <si>
    <t>หุ้นเอ็มเอไอราคาวูบ OTO-ALL ร่วงหนัก</t>
  </si>
  <si>
    <t>OTO</t>
  </si>
  <si>
    <t>วูบ</t>
  </si>
  <si>
    <t>ALL</t>
  </si>
  <si>
    <t>ร่วงหนัก</t>
  </si>
  <si>
    <t>https://thunhoon.com/article/285793</t>
  </si>
  <si>
    <t>PRAPAT เหินฟ้า บุกอินโด-เอเชียใต้ ปั๊มรายได้พุ่ง 25%</t>
  </si>
  <si>
    <t>เหินฟ้า</t>
  </si>
  <si>
    <t>ผลประกอบการ</t>
  </si>
  <si>
    <t>https://thunhoon.com/article/285781</t>
  </si>
  <si>
    <t>JRงานทะลักปี67งบสวย รุกควิกวินด์ไร้ห่วงค่าแรง</t>
  </si>
  <si>
    <t>JR</t>
  </si>
  <si>
    <t>งาน</t>
  </si>
  <si>
    <t>ทะลัก</t>
  </si>
  <si>
    <t>งบ</t>
  </si>
  <si>
    <t>สวย</t>
  </si>
  <si>
    <t>ค่าแรง</t>
  </si>
  <si>
    <t>ไร้ห่วง</t>
  </si>
  <si>
    <t>https://thunhoon.com/article/285800</t>
  </si>
  <si>
    <t>KGI คัด 3 หุ้นเด่น แนะเก็งกำไร ตามปัจจัยพื้นฐาน</t>
  </si>
  <si>
    <t>https://thunhoon.com/article/285802</t>
  </si>
  <si>
    <t>เปิดโผ 11 หุ้น ปันผลสูงเกิน 6% "เอเซียพลัส" ชู SIRI มากสุด 10.61%</t>
  </si>
  <si>
    <t>SIRI</t>
  </si>
  <si>
    <t>ปันผลสูง</t>
  </si>
  <si>
    <t>https://thunhoon.com/article/285803</t>
  </si>
  <si>
    <t>เช็คสุขภาพหุ้น "BCH" โบรกฯ แนะจังหวะเก็งกำไร</t>
  </si>
  <si>
    <t>โบรกฯ แนะ</t>
  </si>
  <si>
    <t>https://thunhoon.com/article/285804</t>
  </si>
  <si>
    <t>JAS ขายธุรกิจหลัก-กลยุทธ์ไม่ชัด บล.กสิกรฯลดเป้าเหลือ 1.79 บ.</t>
  </si>
  <si>
    <t>JAS</t>
  </si>
  <si>
    <t>ธุรกิจหลัก</t>
  </si>
  <si>
    <t>กลยุทธ์</t>
  </si>
  <si>
    <t>ไม่ชัด</t>
  </si>
  <si>
    <t>https://thunhoon.com/article/285805</t>
  </si>
  <si>
    <t>PTG 'ดาโอ' ประเมิน Q4/66 ฟื้นเด่น มีโอกาสอัพกำไร</t>
  </si>
  <si>
    <t>ฟื้นเด่น</t>
  </si>
  <si>
    <t>อัพกำไร</t>
  </si>
  <si>
    <t>https://thunhoon.com/article/285809</t>
  </si>
  <si>
    <t>หยวนต้า' สแกน "หุ้นกลุ่มรับเหมาฯ" โอกาสสะสม ชูCK-STECเด่น</t>
  </si>
  <si>
    <t>CK</t>
  </si>
  <si>
    <t>ชู</t>
  </si>
  <si>
    <t>STEC</t>
  </si>
  <si>
    <t>https://thunhoon.com/article/285811</t>
  </si>
  <si>
    <t>"หุ้นลีสซิ่ง"พาเหรดราคาพุ่ง HENGแรงสุด14.14% โบรกแนะขาย กังวลหนี้เสียทะลัก</t>
  </si>
  <si>
    <t>HENG</t>
  </si>
  <si>
    <t>หนี้เสีย</t>
  </si>
  <si>
    <t>https://thunhoon.com/article/285812</t>
  </si>
  <si>
    <t>บล.กสิกรฯมองหุ้นกลุ่มสื่อสาร ฯ TRUE-DIF-COM7 ราคายังไกลเป้า</t>
  </si>
  <si>
    <t>ไกลเป้า</t>
  </si>
  <si>
    <t>DIF</t>
  </si>
  <si>
    <t>COM7</t>
  </si>
  <si>
    <t>https://thunhoon.com/article/285816</t>
  </si>
  <si>
    <t>ITC แนวโน้มปี 67 ยังดี บล.บัวหลวงให้เป้า 23 บ.</t>
  </si>
  <si>
    <t>ITC</t>
  </si>
  <si>
    <t>แนวโน้ม</t>
  </si>
  <si>
    <t>ดี</t>
  </si>
  <si>
    <t>https://thunhoon.com/article/285820</t>
  </si>
  <si>
    <t>AH ขายธุรกิจอินเดีย โบรกมองไม่กระทบกำไร</t>
  </si>
  <si>
    <t>AH</t>
  </si>
  <si>
    <t>ไม่กระทบ</t>
  </si>
  <si>
    <t>https://thunhoon.com/article/285821</t>
  </si>
  <si>
    <t>HANA โบรกคาดฟื้นตัวแบบ U-shape</t>
  </si>
  <si>
    <t>HANA</t>
  </si>
  <si>
    <t>ฟื้นตัว</t>
  </si>
  <si>
    <t>https://thunhoon.com/article/285823</t>
  </si>
  <si>
    <t>บล.พายแนะนำหุ้นเด่น PTTEP และ ICHI</t>
  </si>
  <si>
    <t>PTTEP</t>
  </si>
  <si>
    <t>ICHI</t>
  </si>
  <si>
    <t>https://thunhoon.com/article/285835</t>
  </si>
  <si>
    <t>AOT ขานรับนโยบาย VISA FREE จีน อัดแคมเปญดึงดูดนักท่องเที่ยว-สายการบิน</t>
  </si>
  <si>
    <t>นโยบาย</t>
  </si>
  <si>
    <t>ขานรับ</t>
  </si>
  <si>
    <t>แคมเปญ</t>
  </si>
  <si>
    <t>อัด</t>
  </si>
  <si>
    <t>https://thunhoon.com/article/285837</t>
  </si>
  <si>
    <t>ต้นทุนทูน่าลดลง บล.กรุงศรีแนะ TU เป็นหุ้นเด่น</t>
  </si>
  <si>
    <t>TU</t>
  </si>
  <si>
    <t>หุ้นเด่น</t>
  </si>
  <si>
    <t>https://thunhoon.com/article/285840</t>
  </si>
  <si>
    <t>KKP โบรกฯ แนะนำ Underperform มีโอกาสให้ผลตอบแทนต่ำค่าเฉลี่ย Sector</t>
  </si>
  <si>
    <t>KKP</t>
  </si>
  <si>
    <t>Underperform</t>
  </si>
  <si>
    <t>https://thunhoon.com/article/285871</t>
  </si>
  <si>
    <t>INTUCHลั่นปีนี้โตดี มีต่อยอดADVANC</t>
  </si>
  <si>
    <t>INTUCH</t>
  </si>
  <si>
    <t>โตดี</t>
  </si>
  <si>
    <t>https://thunhoon.com/article/285872</t>
  </si>
  <si>
    <t>ACGลุ้นผลงานนิวไฮ โมเดลใหม่เอื้อโชว์รูม</t>
  </si>
  <si>
    <t>ACG</t>
  </si>
  <si>
    <t>ผลงาน</t>
  </si>
  <si>
    <t>https://thunhoon.com/article/285863</t>
  </si>
  <si>
    <t>MAJORรายได้ทำสถิติ จัด50เรื่องเข้าฉายปีนี้</t>
  </si>
  <si>
    <t>ทำสถิติ</t>
  </si>
  <si>
    <t>https://thunhoon.com/article/285864</t>
  </si>
  <si>
    <t>KTCยอดรูดพุ่งทะลุเป้า ชูบัตรใหม่2.3แสนใบ</t>
  </si>
  <si>
    <t>พุ่งทะลุเป้า</t>
  </si>
  <si>
    <t>https://thunhoon.com/article/285865</t>
  </si>
  <si>
    <t>DOHOMEชี้มาร์จิ้นฟู ตลาดก่อสร้างฟื้นหนุน</t>
  </si>
  <si>
    <t>DOHOME</t>
  </si>
  <si>
    <t>ตลาด</t>
  </si>
  <si>
    <t>ฟื้นหนุน</t>
  </si>
  <si>
    <t>https://thunhoon.com/article/285868</t>
  </si>
  <si>
    <t>HARN ผุดสินค้าใหม่ แบ็กล็อกแน่น 400 ล.</t>
  </si>
  <si>
    <t>HARN</t>
  </si>
  <si>
    <t>แบ็กล็อก</t>
  </si>
  <si>
    <t>แน่น</t>
  </si>
  <si>
    <t>https://thunhoon.com/article/285869</t>
  </si>
  <si>
    <t>โบรกสแกน SPA อัพกำไรขึ้น 23% เคาะเป้า 15.80 บ.</t>
  </si>
  <si>
    <t>SPA</t>
  </si>
  <si>
    <t>เคาะเป้า</t>
  </si>
  <si>
    <t>https://thunhoon.com/article/285875</t>
  </si>
  <si>
    <t>SPRC เอเซีย พลัส ปรับเพิ่มราคาเป้าหมายขึ้นอีก 0.7 บาท หลังคว้าเชฟรอน</t>
  </si>
  <si>
    <t>SPRC</t>
  </si>
  <si>
    <t>ราคาเป้าหมาย</t>
  </si>
  <si>
    <t>ปรับเพิ่ม</t>
  </si>
  <si>
    <t>https://thunhoon.com/article/285881</t>
  </si>
  <si>
    <t>https://thunhoon.com/article/285883</t>
  </si>
  <si>
    <t>KTC โบรกคงคำแนะนำซื้อ แม้ยังไม่มีปัจจัยหนุนระยะสั้น</t>
  </si>
  <si>
    <t>https://thunhoon.com/article/285885</t>
  </si>
  <si>
    <t>SBNEXT เลื่อนแผนปรับโครงสร้างกลุ่มบริษัท ยันไม่กระทบผลดำเนินงาน</t>
  </si>
  <si>
    <t>SBNEXT</t>
  </si>
  <si>
    <t>ผลดำเนินงาน</t>
  </si>
  <si>
    <t>https://thunhoon.com/article/285888</t>
  </si>
  <si>
    <t>BAFS โบรกคาด Q4 ปี23 ฟื้นช้ากว่าคาดจากค่าใช้จ่ายโดยรวมกดดัน</t>
  </si>
  <si>
    <t>ฺBAFS</t>
  </si>
  <si>
    <t>ฟื้นช้า</t>
  </si>
  <si>
    <t>https://thunhoon.com/article/285890</t>
  </si>
  <si>
    <t>IVL โบรกมองปี 67กำไรสูงขึ้น 165%</t>
  </si>
  <si>
    <t>IVL</t>
  </si>
  <si>
    <t>สูงขึ้น</t>
  </si>
  <si>
    <t>https://thunhoon.com/article/285892</t>
  </si>
  <si>
    <t>THCOM โบรกฯ มอง "ลบเล็กน้อย" Q4/66 แนะรอซื้อเมื่ออ่อนตัว</t>
  </si>
  <si>
    <t>THCOM</t>
  </si>
  <si>
    <t>ลบเล็กน้อย</t>
  </si>
  <si>
    <t>รอซื้อ</t>
  </si>
  <si>
    <t>https://thunhoon.com/article/285900</t>
  </si>
  <si>
    <t>TTA ฟินันเซีย ไซรัส คาดกำไร Q4/66 ดีกว่าที่เคยประเมิน แนะซื้อ</t>
  </si>
  <si>
    <t>TTA</t>
  </si>
  <si>
    <t>https://thunhoon.com/article/285904</t>
  </si>
  <si>
    <t>SAPPE ส่งออกและฤดูร้อนหนุน โบรกคาดกำไรปีนี้โต</t>
  </si>
  <si>
    <t>SAPPE</t>
  </si>
  <si>
    <t>กำไรโต</t>
  </si>
  <si>
    <t>https://thunhoon.com/article/285908</t>
  </si>
  <si>
    <t>BC ปี 67 สัญญาณดี ตั้งเป้ารายได้โต 25%</t>
  </si>
  <si>
    <t>BC</t>
  </si>
  <si>
    <t>สัญญาณ</t>
  </si>
  <si>
    <t>https://thunhoon.com/article/285917</t>
  </si>
  <si>
    <t>BCP ยูโอบีฯ มองราคาหุ้นสะท้อนปัจจัยลบแล้ว คาดกำไรปี 67 แข็งแกร่ง</t>
  </si>
  <si>
    <t>แข็งแกร่ง</t>
  </si>
  <si>
    <t>https://thunhoon.com/article/285925</t>
  </si>
  <si>
    <t>SCB กรุงศรี พัฒนสิน คาดกำไร Q4/66 ที่ 8.4 พันลบ. เติบโต 18%</t>
  </si>
  <si>
    <t>https://thunhoon.com/article/285943</t>
  </si>
  <si>
    <t>บล.กสิกรฯ คาด KTC ผลงาน Q4 ไม่น่าตื่นเต้น คงคำแนะนำ “ซื้อ” เป้า 57.50 บ.</t>
  </si>
  <si>
    <t>ไม่น่าตื่นเต้น</t>
  </si>
  <si>
    <t>https://thunhoon.com/article/285898</t>
  </si>
  <si>
    <t>หุ้นกลุ่มพาณิชย์ ลุ้นกำลังซื้อเพิ่มในปี 67 บล.เคจีไอมองเป็นกลาง ชอบ CPALL</t>
  </si>
  <si>
    <t>มอง</t>
  </si>
  <si>
    <t>เป็นกลาง</t>
  </si>
  <si>
    <t>https://thunhoon.com/article/285967</t>
  </si>
  <si>
    <t>NERรับราคายางพุ่ง ปีนี้โกย2.5หมื่นล้าน</t>
  </si>
  <si>
    <t>NER</t>
  </si>
  <si>
    <t>https://thunhoon.com/article/285957</t>
  </si>
  <si>
    <t>ITTHI ส่งงานโค้งแรกพรึ่บ ออเดอร์จ่อ-แบ็กล็อกแน่น</t>
  </si>
  <si>
    <t>ITTHI</t>
  </si>
  <si>
    <t>ออเดอร์</t>
  </si>
  <si>
    <t>https://thunhoon.com/article/285964</t>
  </si>
  <si>
    <t>ORIปันผลยิลด์7.5% เล็งเป้าปั๊มยอดโตต่อ</t>
  </si>
  <si>
    <t>ORI</t>
  </si>
  <si>
    <t>https://thunhoon.com/article/285958</t>
  </si>
  <si>
    <t>AU ทุ่มงบลุยโปรเจ็กต์ใหม่ เปิดสาขากัมพูชาอัพยอด</t>
  </si>
  <si>
    <t>AU</t>
  </si>
  <si>
    <t>โปรเจ็กต์</t>
  </si>
  <si>
    <t>ลุย</t>
  </si>
  <si>
    <t>https://thunhoon.com/article/285959</t>
  </si>
  <si>
    <t>BC เติบโตทุกธุรกิจ ดันกำไรพลิกบวก</t>
  </si>
  <si>
    <t>ธุรกิจ</t>
  </si>
  <si>
    <t>พลิกบวก</t>
  </si>
  <si>
    <t>https://thunhoon.com/article/285960</t>
  </si>
  <si>
    <t>โฟกัสหุ้น mai : MGT ออเดอร์ฟื้น กำไร Q4/66 พุ่ง 32% “ซื้อ” เป้า 3.80 บาท</t>
  </si>
  <si>
    <t>https://thunhoon.com/article/285975</t>
  </si>
  <si>
    <t>https://thunhoon.com/article/285980</t>
  </si>
  <si>
    <t>BCPG ลงนามสัญญาตัวแทนจัดจำหน่ายแบตเตอรี่ชั้นนำจากจีน</t>
  </si>
  <si>
    <t>BCPG</t>
  </si>
  <si>
    <t>สัญญา</t>
  </si>
  <si>
    <t>ลงนาม</t>
  </si>
  <si>
    <t>https://thunhoon.com/article/285983</t>
  </si>
  <si>
    <t>กรุงศรี พัฒนสิน มอง 2 หุ้นรพ. BCH-CHG มีโอกาสเกิด upside</t>
  </si>
  <si>
    <t>CHG</t>
  </si>
  <si>
    <t>https://thunhoon.com/article/285987</t>
  </si>
  <si>
    <t>SPALI ประกาศยอดขาย Q4/66 อ่อนแอ โบรกคาด 67 ฟื้นตัว</t>
  </si>
  <si>
    <t>SPALI</t>
  </si>
  <si>
    <t>ยอดขาย</t>
  </si>
  <si>
    <t>อ่อนแอ</t>
  </si>
  <si>
    <t>https://thunhoon.com/article/285988</t>
  </si>
  <si>
    <t>หนังไทยคืนชีพ โบรกคาด major Q4/66 กำไรเพิ่ม 192%</t>
  </si>
  <si>
    <t>กำไรเพิ่ม</t>
  </si>
  <si>
    <t>https://thunhoon.com/article/285992</t>
  </si>
  <si>
    <t>ทรีนีตี้ คงคำแนะนำ "ซื้อ" KTB</t>
  </si>
  <si>
    <t>https://thunhoon.com/article/285996</t>
  </si>
  <si>
    <t>WHA กรุงศรี ชี้ราคาหุ้นมี upside 0.5 บาทจากร่วมลงทุนใน GCL แนะซื้อ</t>
  </si>
  <si>
    <t>WHA</t>
  </si>
  <si>
    <t>https://thunhoon.com/article/285999</t>
  </si>
  <si>
    <t>NRF รุกขยายสาขาซูเปอร์ฯ ในอังกฤษ พร้อมส่งยานลูกเข้าตลาดหุ้น NASDAQ</t>
  </si>
  <si>
    <t>NRF</t>
  </si>
  <si>
    <t>สาขา</t>
  </si>
  <si>
    <t>ขยาย</t>
  </si>
  <si>
    <t>https://thunhoon.com/article/286013</t>
  </si>
  <si>
    <t>SCGD แนวโน้มปี 67 สดใสขึ้น บล.บัวหลวงให้เป้า 15.60 บ.</t>
  </si>
  <si>
    <t>SCGD</t>
  </si>
  <si>
    <t>สดใส</t>
  </si>
  <si>
    <t>https://thunhoon.com/article/286017</t>
  </si>
  <si>
    <t>ITEL ซื้อกิจการ GLS ลุย “Health Tech”ตามกลยุทธ์ New S-Curve</t>
  </si>
  <si>
    <t>ITEL</t>
  </si>
  <si>
    <t>กิจการ</t>
  </si>
  <si>
    <t>https://thunhoon.com/article/286023</t>
  </si>
  <si>
    <t>KTB ประเมินแม้เงินเฟ้อติดลบต่อเนื่อง แต่ไม่เข้าสู่ภาวะเงินฝืด</t>
  </si>
  <si>
    <t>เงินเฟ้อ</t>
  </si>
  <si>
    <t>ติดลบ</t>
  </si>
  <si>
    <t>ไม่เข้าสู่ภาวะเงินฝืด</t>
  </si>
  <si>
    <t>https://thunhoon.com/article/286025</t>
  </si>
  <si>
    <t>โบรกคาด TTA ธุรกิจเรือและบริการนอกชายฝั่งหนุน แนะซื้อ 8.00 บ.</t>
  </si>
  <si>
    <t>https://thunhoon.com/article/286032</t>
  </si>
  <si>
    <t>RBFปักธงยอดขายโต15% อัพผลิตเจาะตลาดเอเชีย</t>
  </si>
  <si>
    <t>RBF</t>
  </si>
  <si>
    <t>https://thunhoon.com/article/286057</t>
  </si>
  <si>
    <t>MINTคล่องบริหารเงิน ลุ้นวอร์แรนต์5พันล้าน</t>
  </si>
  <si>
    <t>MINT</t>
  </si>
  <si>
    <t>วอร์แรนต์</t>
  </si>
  <si>
    <t>ลุ้น</t>
  </si>
  <si>
    <t>https://thunhoon.com/article/286047</t>
  </si>
  <si>
    <t>PLUS ปี67รายได้2.16พันล. รับทรัพย์โปรดักส์ใหม่หนุน</t>
  </si>
  <si>
    <t>PLUS</t>
  </si>
  <si>
    <t>รับทรัพย์</t>
  </si>
  <si>
    <t>โปรดักส์</t>
  </si>
  <si>
    <t>https://thunhoon.com/article/286055</t>
  </si>
  <si>
    <t>TEGHเป้า2แสนตัน อีวีแรงหนุนรายได้</t>
  </si>
  <si>
    <t>TEGH</t>
  </si>
  <si>
    <t>https://thunhoon.com/article/286041</t>
  </si>
  <si>
    <t>KWM รุกสยายปีกเวียดนาม ดีมานด์ตลาดโลกอื้อ-โตสูง</t>
  </si>
  <si>
    <t>KWM</t>
  </si>
  <si>
    <t>โตสูง</t>
  </si>
  <si>
    <t>โอกาส</t>
  </si>
  <si>
    <t>https://thunhoon.com/article/286043</t>
  </si>
  <si>
    <t>AF ลุยปล่อยสินเชื่อ การแพทย์-อีวี-ESG</t>
  </si>
  <si>
    <t>AF</t>
  </si>
  <si>
    <t>ปล่อยสินเชื่อ</t>
  </si>
  <si>
    <t>https://thunhoon.com/article/286059</t>
  </si>
  <si>
    <t>ALL หนี้พุ่ง 5.4 พันล้าน ผู้สอบบัญชีไม่แสดงความเห็นงบงวด 9 เดือน 66</t>
  </si>
  <si>
    <t>หนี้</t>
  </si>
  <si>
    <t>ผู้สอบบัญชี</t>
  </si>
  <si>
    <t>ไม่แสดงความเห็น</t>
  </si>
  <si>
    <t>https://thunhoon.com/article/286040</t>
  </si>
  <si>
    <t>AOT แนวโน้มไตรมาส 1 โตต่อเนื่อง บล.พายชี้เหมาะสะสม เป้า 74 บ.</t>
  </si>
  <si>
    <t>โตต่อเนื่อง</t>
  </si>
  <si>
    <t>พายชี้</t>
  </si>
  <si>
    <t>https://thunhoon.com/article/286064</t>
  </si>
  <si>
    <t>ตลท.ขึ้น SP-NP หุ้น ALL ผู้สอบบัญชีไม่แสดงความเห็นงบงวด 9 เดือน 66</t>
  </si>
  <si>
    <t>https://thunhoon.com/article/286066</t>
  </si>
  <si>
    <t>https://thunhoon.com/article/286067</t>
  </si>
  <si>
    <t>DELTA โบรกคาดกำไร Q4 ลด คงราคาเป้าหมาย 87 บ.</t>
  </si>
  <si>
    <t>ลด</t>
  </si>
  <si>
    <t>https://thunhoon.com/article/286069</t>
  </si>
  <si>
    <t>MASTER โบรกฯ ชี้ราคาน่าสน ยังไม่สะท้อนการเติบโต 2565-67</t>
  </si>
  <si>
    <t>MASTER</t>
  </si>
  <si>
    <t>https://thunhoon.com/article/286071</t>
  </si>
  <si>
    <t>PROS ราคาพุ่งแรง 28% จ่อชนซิลลิ่ง 3 วันติด</t>
  </si>
  <si>
    <t>PROS</t>
  </si>
  <si>
    <t>พุ่งแรง</t>
  </si>
  <si>
    <t>https://thunhoon.com/article/286072</t>
  </si>
  <si>
    <t>PLANB 'หยวนต้า' อัพเป้าใหม่ 11.20 บ. แนะจังหวะกลับเข้าลงทุน</t>
  </si>
  <si>
    <t>PLANB</t>
  </si>
  <si>
    <t>เข้าลงทุน</t>
  </si>
  <si>
    <t>https://thunhoon.com/article/286075</t>
  </si>
  <si>
    <t>TRUE เคาะแล้ว! ดอกเบี้ยหุ้นกู้ 5 ชุดใหม่ 3.15-4.60% คาดเสนอขาย 26-30 ม.ค.นี้</t>
  </si>
  <si>
    <t>คาด</t>
  </si>
  <si>
    <t>เสนอขาย</t>
  </si>
  <si>
    <t>https://thunhoon.com/article/286076</t>
  </si>
  <si>
    <t>SC ยอดขายคอนโดหนุน บล.กสิกร คาดโตต่อ</t>
  </si>
  <si>
    <t>SC</t>
  </si>
  <si>
    <t>https://thunhoon.com/article/286078</t>
  </si>
  <si>
    <t>HANA ราคาดีดขึ้น โบรกฯคาดธุรกิจฟื้นตัวใน Q2/67 มีโอกาสได้ออเดอร์เพิ่ม</t>
  </si>
  <si>
    <t>ดีดขึ้น</t>
  </si>
  <si>
    <t>โบรกฯคาด</t>
  </si>
  <si>
    <t>https://thunhoon.com/article/286081</t>
  </si>
  <si>
    <t>M ฟินันเซีย ไซรัส หั่นกำไร-ราคาเป้าหมายลง มองฟื้นตัวช้ากว่าคาด</t>
  </si>
  <si>
    <t>M</t>
  </si>
  <si>
    <t>ลง</t>
  </si>
  <si>
    <t>ฟื้นตัวช้า</t>
  </si>
  <si>
    <t>https://thunhoon.com/article/286098</t>
  </si>
  <si>
    <t>ทรีนีตี้คาด SCB กำไร 4Q66 อ่อนตัวเล็กน้อย</t>
  </si>
  <si>
    <t>อ่อนตัว</t>
  </si>
  <si>
    <t>https://thunhoon.com/article/286137</t>
  </si>
  <si>
    <t>DELTAลั่นปีนี้โต10% ย้ายฐานห่วงโซ่หนุน</t>
  </si>
  <si>
    <t>https://thunhoon.com/article/286138</t>
  </si>
  <si>
    <t>EAดีลขายเพิ่มล้านตัน ส่งคาร์บอนเครดิตสวิส</t>
  </si>
  <si>
    <t>EA</t>
  </si>
  <si>
    <t>ดีลขาย</t>
  </si>
  <si>
    <t>เพิ่ม</t>
  </si>
  <si>
    <t>https://thunhoon.com/article/286135</t>
  </si>
  <si>
    <t>PTGยอดขายน้ำมันดี สินเชื่อดันมาร์จิ้น</t>
  </si>
  <si>
    <t>https://thunhoon.com/article/286125</t>
  </si>
  <si>
    <t>ZIGA-MVP ตีปีกบิทคอยน์พุ่ง ลุยสินทรัพย์ดิจิทัลท่องเที่ยว</t>
  </si>
  <si>
    <t>ZIGA</t>
  </si>
  <si>
    <t>บิทคอยน์</t>
  </si>
  <si>
    <t>MVP</t>
  </si>
  <si>
    <t>https://thunhoon.com/article/286127</t>
  </si>
  <si>
    <t>กูรูส่อง MASTER มีอัพไซด์ จ่อดีลโค้งแรกเพียบ</t>
  </si>
  <si>
    <t>ดีล</t>
  </si>
  <si>
    <t>เพียบ</t>
  </si>
  <si>
    <t>https://thunhoon.com/article/286128</t>
  </si>
  <si>
    <t>KTMS ชูโมเดล 2 ปี ดันรายได้โตโดด รุกขยายฟอกไต</t>
  </si>
  <si>
    <t>KTMS</t>
  </si>
  <si>
    <t>https://thunhoon.com/article/286140</t>
  </si>
  <si>
    <t>EGCO ปิดดีลซื้อหุ้นโรงไฟฟ้าสหรัฐ กำลังผลิตรวม 1.30 พันเมกะวัตต์</t>
  </si>
  <si>
    <t>EGCO</t>
  </si>
  <si>
    <t>ปิด</t>
  </si>
  <si>
    <t>https://thunhoon.com/article/286144</t>
  </si>
  <si>
    <t>MINTคาดกำไรโต20%ต่อปี กระแสเงินสดแกร่ง ยันไร้แผนออกหุ้นกู้ชั่วนิรันดร์</t>
  </si>
  <si>
    <t>กระแสเงินสด</t>
  </si>
  <si>
    <t>แกร่ง</t>
  </si>
  <si>
    <t>https://thunhoon.com/article/286148</t>
  </si>
  <si>
    <t>SCGP โบรกฯ คาดผลประกอบการ Q4/66 ฟื้นตัวช้ากว่าคาด</t>
  </si>
  <si>
    <t>SCGP</t>
  </si>
  <si>
    <t>https://thunhoon.com/article/286149</t>
  </si>
  <si>
    <t>บล.กรุงศรีแนะ CKP เป็นหุ้นเด่นในกลุ่มโรงไฟฟ้า</t>
  </si>
  <si>
    <t>CKP</t>
  </si>
  <si>
    <t>https://thunhoon.com/article/286150</t>
  </si>
  <si>
    <t>https://thunhoon.com/article/286152</t>
  </si>
  <si>
    <t>BLC มองอุตสาหกรรมยา ปี67 โต เล็งสร้าง New S-Curve</t>
  </si>
  <si>
    <t>https://thunhoon.com/article/286154</t>
  </si>
  <si>
    <t>DELTA ฟินันเซียไซรัส คาดกำไร Q4/66 ที่ 4.6 พันลบ. แนะขาย</t>
  </si>
  <si>
    <t>https://thunhoon.com/article/286155</t>
  </si>
  <si>
    <t>SAPPE โบรกคาด Q4 ชะลอตัว รอหน้าร้อนไทยหนุนยอดขาย</t>
  </si>
  <si>
    <t>ชะลอตัว</t>
  </si>
  <si>
    <t>https://thunhoon.com/article/286157</t>
  </si>
  <si>
    <t>อัพเดทหุ้น TRUE Downside จำกัด ...รอเวลาฟื้น!</t>
  </si>
  <si>
    <t>Downside</t>
  </si>
  <si>
    <t>https://thunhoon.com/article/286159</t>
  </si>
  <si>
    <t>OSP โบรกฯ คาดกำไรปี 67-68 เข้าสู่ช่วงฟื้นตัว หุ้นมี Valuation น่าสนใจ</t>
  </si>
  <si>
    <t>OSP</t>
  </si>
  <si>
    <t>https://thunhoon.com/article/286161</t>
  </si>
  <si>
    <t>MTC โบรกฯ มองคุณภาพสินทรัพย์ดีขึ้น-รับผลดีดอกเบี้ยขาลง</t>
  </si>
  <si>
    <t>โบรกฯ มอง</t>
  </si>
  <si>
    <t>ดีขึ้น</t>
  </si>
  <si>
    <t>ดอกเบี้ย</t>
  </si>
  <si>
    <t>ขาลง</t>
  </si>
  <si>
    <t>https://thunhoon.com/article/286163</t>
  </si>
  <si>
    <t>SIRI ยอดขาย Q4 ดีแต่ต่ำคาด บล.กสิกรฯแนะ “ซื้อ” เป้า 2 บ.</t>
  </si>
  <si>
    <t>https://thunhoon.com/article/286168</t>
  </si>
  <si>
    <t>DRT เชื่อวัสดุก่อสร้างปี 67 เติบโต ชูกลยุทธ์ ‘สวยครบเซต ตราเพชรทั้งหลัง’</t>
  </si>
  <si>
    <t>DRT</t>
  </si>
  <si>
    <t>เชื่อ</t>
  </si>
  <si>
    <t>https://thunhoon.com/article/286190</t>
  </si>
  <si>
    <t>TRUE แข่งขันด้านราคาลดลง บล.บัวหลวงแนะ “ซื้อเก็งกำไร”</t>
  </si>
  <si>
    <t>แข่งขัน</t>
  </si>
  <si>
    <t>https://thunhoon.com/article/286192</t>
  </si>
  <si>
    <t>TTB ทรีนีตี้ มอง upside ค่อนข้างจำกัด แนะถือ ให้เป้า 1.80 บาท</t>
  </si>
  <si>
    <t>ถือ</t>
  </si>
  <si>
    <t>https://thunhoon.com/article/286194</t>
  </si>
  <si>
    <t>KTC มูลค่าหุ้นค่อนข้างตึงตัว บล.บัวหลวงให้เป้า 46 บ.</t>
  </si>
  <si>
    <t>ตึงตัว</t>
  </si>
  <si>
    <t>https://thunhoon.com/article/286207</t>
  </si>
  <si>
    <t>ASW ยอดขายปี 66 ทำนิวไฮที่ 1.6 หมื่นลบ. จ่อโอนบ้าน-คอนโดอีก 10 โครงการปีนี้</t>
  </si>
  <si>
    <t>ASW</t>
  </si>
  <si>
    <t>https://thunhoon.com/article/286240</t>
  </si>
  <si>
    <t>CBGมาร์เก็ตแชร์พุ่งอีก เมียนมาผลิตQ1</t>
  </si>
  <si>
    <t>CBG</t>
  </si>
  <si>
    <t>มาร์เก็ตแชร์</t>
  </si>
  <si>
    <t>https://thunhoon.com/article/286236</t>
  </si>
  <si>
    <t>GUNKULตุนPPAอื้อ ปีนี้เล็ง2,000เมกะวัตต์</t>
  </si>
  <si>
    <t>GUNKUL</t>
  </si>
  <si>
    <t>PPA</t>
  </si>
  <si>
    <t>https://thunhoon.com/article/286222</t>
  </si>
  <si>
    <t>ETE โซลาร์ธุรกิจดาวเด่น บุ๊กยอดขายไฟทะลุ 10 เมก</t>
  </si>
  <si>
    <t>ETE</t>
  </si>
  <si>
    <t>https://thunhoon.com/article/286225</t>
  </si>
  <si>
    <t>GFC เฮง!ปีมังกร เร่งขยายสาขา ชูกำไรทะลุ 100 ล.</t>
  </si>
  <si>
    <t>https://thunhoon.com/article/286218</t>
  </si>
  <si>
    <t>บล.ทิสโก้ คาดผลงานแบงก์ Q4 โต 48% แนะหุ้นเด่น BBL-SCB</t>
  </si>
  <si>
    <t>https://thunhoon.com/article/286246</t>
  </si>
  <si>
    <t>https://thunhoon.com/article/286233</t>
  </si>
  <si>
    <t>เปิด 16 บจ.ขาย"หุ้นกู้"เดือนม.ค.67 ORI ขายวันนี้วันแรกมูลค่า 2 พ้นล้าน</t>
  </si>
  <si>
    <t>หุ้นกู้</t>
  </si>
  <si>
    <t>https://thunhoon.com/article/286254</t>
  </si>
  <si>
    <t>QH แนวโน้มกำไรเติบโตมั่นคง บล.กสิกรฯมองเป้า 2.80 บ.</t>
  </si>
  <si>
    <t>QH</t>
  </si>
  <si>
    <t>https://thunhoon.com/article/286259</t>
  </si>
  <si>
    <t>PR9 แนวโน้มรายได้-อัตรากำไรดีขึ้น บล.กสิกรฯเพิ่มคำแนะนำเป็น “ซื้อ”</t>
  </si>
  <si>
    <t>PR9</t>
  </si>
  <si>
    <t>อัตรากำไร</t>
  </si>
  <si>
    <t>https://thunhoon.com/article/286263</t>
  </si>
  <si>
    <t>BH เคจีไอฯ คาด Q1/67 ทำนิวไฮ แนะนำซื้อให้ราคาเป้าหมาย 300 บาท</t>
  </si>
  <si>
    <t>https://thunhoon.com/article/286264</t>
  </si>
  <si>
    <t>บล.กรุงศรี มอง DELTA แนวโน้มสดใส แต่ราคาหุ้นแพงแล้ว</t>
  </si>
  <si>
    <t>แพง</t>
  </si>
  <si>
    <t>https://thunhoon.com/article/286265</t>
  </si>
  <si>
    <t>โบรกส่อง BEM อยู่ในโหมดชะลอตัว แต่ยังซื้อได้</t>
  </si>
  <si>
    <t>BEM</t>
  </si>
  <si>
    <t>โบรกส่อง</t>
  </si>
  <si>
    <t>https://thunhoon.com/article/286272</t>
  </si>
  <si>
    <t>"CHAYO" หุ้นมีสตอรี่ จับตาปี 67 ราคามี Upside</t>
  </si>
  <si>
    <t>https://thunhoon.com/article/286277</t>
  </si>
  <si>
    <t>AUCT เร่งปั้นกลยุทธ์ คาดตลาดรถยนต์มือสองปี67 เติบโต</t>
  </si>
  <si>
    <t>AUCT</t>
  </si>
  <si>
    <t>https://thunhoon.com/article/286278</t>
  </si>
  <si>
    <t>CENTEL โบรกมองต้นทุนสูง อินเดียแบนมัลดีฟส่งผลเล็กน้อย</t>
  </si>
  <si>
    <t>CENTEL</t>
  </si>
  <si>
    <t>ต้นทุนสูง</t>
  </si>
  <si>
    <t>ส่งผล</t>
  </si>
  <si>
    <t>เล็กน้อย</t>
  </si>
  <si>
    <t>https://thunhoon.com/article/286284</t>
  </si>
  <si>
    <t>โบรกส่อง M SSSG พลิกติดลบสวนทางไฮซีซั่น</t>
  </si>
  <si>
    <t>https://thunhoon.com/article/286294</t>
  </si>
  <si>
    <t>TISCO โบรกฯ คาด 2H66 ปันผลอีก 5.85 บ./หุ้น แนะนำ “ถือ” เพื่อรับปันผล</t>
  </si>
  <si>
    <t>https://thunhoon.com/article/286295</t>
  </si>
  <si>
    <t>SAPPE โบรกประเมิน Red Sea กระทบขนส่ง</t>
  </si>
  <si>
    <t>โบรกประเมิน</t>
  </si>
  <si>
    <t>กระทบ</t>
  </si>
  <si>
    <t>https://thunhoon.com/article/286296</t>
  </si>
  <si>
    <t>KCE หยวนต้าปรับเพิ่มคำแนะนำเป็นเก็งกำไร คาดกำไรปี 67 เติบโต 17%</t>
  </si>
  <si>
    <t>KCE</t>
  </si>
  <si>
    <t>https://thunhoon.com/article/286302</t>
  </si>
  <si>
    <t>ชูจังหวะสะสมMINT ราคาหุ้นต่ำกลุ่ม-โตแกร่ง</t>
  </si>
  <si>
    <t>ต่ำ</t>
  </si>
  <si>
    <t>https://thunhoon.com/article/286316</t>
  </si>
  <si>
    <t>DELTA รุก"อินเดีย"หนัก ทุ่ม 3.3 พันล้าน สร้างหอพักที่โรงงานHosur รองรับขยายธุรกิจ</t>
  </si>
  <si>
    <t>รุก</t>
  </si>
  <si>
    <t>หนัก</t>
  </si>
  <si>
    <t>https://thunhoon.com/article/286318</t>
  </si>
  <si>
    <t>AEONTS Q3 กำไร 706 ล. ลด 36% งวด 9 เดือน กำไร 2,165 ล. ลด 30%</t>
  </si>
  <si>
    <t>https://thunhoon.com/article/286328</t>
  </si>
  <si>
    <t>WORKลุยออนไลน์หนุน ปรับผังดึงเงินโฆษณา</t>
  </si>
  <si>
    <t>WORK</t>
  </si>
  <si>
    <t>ออนไลน์</t>
  </si>
  <si>
    <t>https://thunhoon.com/article/286329</t>
  </si>
  <si>
    <t>NERรับทรัพย์ลูกค้าใหม่ เดินหน้ารุกESGทุกมิติ</t>
  </si>
  <si>
    <t>ทรัพย์</t>
  </si>
  <si>
    <t>https://thunhoon.com/article/286333</t>
  </si>
  <si>
    <t>AUCT ชี้รถมือสองโต ลุยประมูลออนไลน์</t>
  </si>
  <si>
    <t>https://thunhoon.com/article/286310</t>
  </si>
  <si>
    <t>TAN คาดไตรมาส 4 มี SSSG ดีกว่ากลุ่ม บล.กสิกรฯให้เป้า 22.80 บ.</t>
  </si>
  <si>
    <t>TAN</t>
  </si>
  <si>
    <t>https://thunhoon.com/article/286314</t>
  </si>
  <si>
    <t>SCGD ลุ้นยอดขายมากขึ้นใน Q1/67 บล.กสิกรฯแนะ “ซื้อ” เป้า 14 บ.</t>
  </si>
  <si>
    <t>มากขึ้น</t>
  </si>
  <si>
    <t>https://thunhoon.com/article/286340</t>
  </si>
  <si>
    <t>COM7 โบรกฯ คาดกำไรปี 67 เติบโต รับผลดีมาตรกระตุ้นศก.รัฐบาล</t>
  </si>
  <si>
    <t>https://thunhoon.com/article/286350</t>
  </si>
  <si>
    <t>AEONTS กำไรอ่อนแอตามคาด โบรกแนะนำ “ถือ”</t>
  </si>
  <si>
    <t>https://thunhoon.com/article/286352</t>
  </si>
  <si>
    <t>หุ้น CPAXT ราคาดีดขึ้น กสิกรไทยอัพกำไรปี 66 แนวโน้มปี 67 ดีต่อเนื่อง</t>
  </si>
  <si>
    <t>ดีต่อเนื่อง</t>
  </si>
  <si>
    <t>https://thunhoon.com/article/286360</t>
  </si>
  <si>
    <t>ITC โบรกฯ คาดกำไร Q4/66 โต จาก Re-stocking ของลูกค้าหนุน แนะซื้อ</t>
  </si>
  <si>
    <t>https://thunhoon.com/article/286361</t>
  </si>
  <si>
    <t>โบรกฯ คาด AUCT สดใสช่วงมีนาคม</t>
  </si>
  <si>
    <t>https://thunhoon.com/article/286364</t>
  </si>
  <si>
    <t>TTB โบรกฯ คาดกำไรปี 66-67 โต ตั้งสำรองยังไม่ลด ให้เป้า 1.96 บาท</t>
  </si>
  <si>
    <t>https://thunhoon.com/article/286375</t>
  </si>
  <si>
    <t>บล.ดาโอแนะนำ "ซื้อ" ITC ต้นทุนทูน่าลดต่อเนื่อง</t>
  </si>
  <si>
    <t>ต้นทุน</t>
  </si>
  <si>
    <t>ลดต่อเนื่อง</t>
  </si>
  <si>
    <t>https://thunhoon.com/article/286394</t>
  </si>
  <si>
    <t>SAPPE กรุงศรีพัฒนสิน คาดกำไร Q1/67 กลับมาเติบโต แนะซื้อ</t>
  </si>
  <si>
    <t>https://thunhoon.com/article/286405</t>
  </si>
  <si>
    <t>DELTA 'กสิกรไทย' คาดยอดขายจะกลับมาเติบโตอีกครั้งใน Q1/67</t>
  </si>
  <si>
    <t>https://thunhoon.com/article/286400</t>
  </si>
  <si>
    <t>ADVANC แนวโน้มปี 67 แข็งแกร่ง บล.บัวหลวงแนะซื้อ-เป้า 270 บ.</t>
  </si>
  <si>
    <t>https://thunhoon.com/article/286389</t>
  </si>
  <si>
    <t>LH ยอดขาย Q4/66 อ่อนแอ เช็คเลย! กำไรรอด หรือ ร่วง?</t>
  </si>
  <si>
    <t>LH</t>
  </si>
  <si>
    <t>https://thunhoon.com/article/286396</t>
  </si>
  <si>
    <t>MASTER กำไรโตแกร่ง บล.ดีบีเอสฯ ให้เป้า 71 บ.</t>
  </si>
  <si>
    <t>โตแกร่ง</t>
  </si>
  <si>
    <t>https://thunhoon.com/article/286429</t>
  </si>
  <si>
    <t>ชู SC-SPALI-AP ปันผลสูง กลุ่มอสังหายังแกร่ง</t>
  </si>
  <si>
    <t>ปันผลสููง</t>
  </si>
  <si>
    <t>AP</t>
  </si>
  <si>
    <t>https://thunhoon.com/article/286430</t>
  </si>
  <si>
    <t>TISCO เก็งปันผล5.85บ. ลุ้นQ4กำไร1.8พันล.</t>
  </si>
  <si>
    <t>https://thunhoon.com/article/286431</t>
  </si>
  <si>
    <t>III มีดีลซื้อกิจการต่อ ขนส่งโตทุกช่องทาง</t>
  </si>
  <si>
    <t>III</t>
  </si>
  <si>
    <t>ขนส่ง</t>
  </si>
  <si>
    <t>https://thunhoon.com/article/286426</t>
  </si>
  <si>
    <t>PIMO ยอดขายฟื้น ออเดอร์นอกพรึ่บ</t>
  </si>
  <si>
    <t>PIMO</t>
  </si>
  <si>
    <t>พรึ่บ</t>
  </si>
  <si>
    <t>https://thunhoon.com/article/286427</t>
  </si>
  <si>
    <t>5 โบรก ส่อง MCA กำไรปีนี้โต 70% ชี้ความต้องการสูง</t>
  </si>
  <si>
    <t>MCA</t>
  </si>
  <si>
    <t>https://thunhoon.com/article/286435</t>
  </si>
  <si>
    <t>TISCO ไตรมาส4/66กำไรสุทธิ 1.78 พันล้านลดลง 1.4% เหตุธุรกิจเกี่ยวกับตลาดทุนฉุด</t>
  </si>
  <si>
    <t>https://thunhoon.com/article/286449</t>
  </si>
  <si>
    <t>SUSCO ยอดขาย EV ดัน ตั้งเป้าขยายสาขา</t>
  </si>
  <si>
    <t>SUSCO</t>
  </si>
  <si>
    <t>ดัน</t>
  </si>
  <si>
    <t>https://thunhoon.com/article/286450</t>
  </si>
  <si>
    <t>CPAXT กระแสเงินสดดี บล.กรุงศรีคาดปีนี้ยอดขายโต</t>
  </si>
  <si>
    <t>https://thunhoon.com/article/286452</t>
  </si>
  <si>
    <t>PTT ราคาร่วง หลังรับผลกระทบมาตรการรัฐราว 6.5 พันลบ. โบรกฯมองลบ</t>
  </si>
  <si>
    <t>PTT</t>
  </si>
  <si>
    <t>ร่วง</t>
  </si>
  <si>
    <t>โบรกฯมอง</t>
  </si>
  <si>
    <t>ลบ</t>
  </si>
  <si>
    <t>https://thunhoon.com/article/286455</t>
  </si>
  <si>
    <t>บล.กสิกรฯคงมุมมองเป็นกลาง เลือก AP - SPALI หุ้นเด่น</t>
  </si>
  <si>
    <t>https://thunhoon.com/article/286456</t>
  </si>
  <si>
    <t>CPN บล.กสิกร แนะนำซื้อ ราคาเป้าหมาย 79.0 บ.</t>
  </si>
  <si>
    <t>CPN</t>
  </si>
  <si>
    <t>https://thunhoon.com/article/286457</t>
  </si>
  <si>
    <t>TISCO ผลงานต่ำกว่าคาด 5% บล.บัวหลวงคาดกำไร Q1 ทรงตัว</t>
  </si>
  <si>
    <t>ต่ำกว่าคาด</t>
  </si>
  <si>
    <t>ทรงตัว</t>
  </si>
  <si>
    <t>https://thunhoon.com/article/286460</t>
  </si>
  <si>
    <t>SUN โบรกฯ อัพกำไร-เป้าหมาย จับตากำไร Q4 จะดีกว่าคาดมาก</t>
  </si>
  <si>
    <t>SUN</t>
  </si>
  <si>
    <t>ดีกว่าคาด</t>
  </si>
  <si>
    <t>https://thunhoon.com/article/286465</t>
  </si>
  <si>
    <t>CPAXT บล.พายแนะแนวโน้มปี 67 สดใส</t>
  </si>
  <si>
    <t>https://thunhoon.com/article/286486</t>
  </si>
  <si>
    <t>ORI กวาดยอดขายบ้าน-คอนโดปี 66 ออลไทม์ไฮ 47,265 ล้าน โตทะลุเป้า</t>
  </si>
  <si>
    <t>โตทะลุเป้า</t>
  </si>
  <si>
    <t>https://thunhoon.com/article/286502</t>
  </si>
  <si>
    <t>บล.ฟินันเซีย ไซรัส แนะนำ "ซื้อ" CPAXT เป้า 36.00 บ.</t>
  </si>
  <si>
    <t>https://thunhoon.com/article/286505</t>
  </si>
  <si>
    <t>LPF ไตรมาส 3 สินทรัพย์เพิ่ม 174% ตัวเลขมูลค่าเงินลงทุนดีขึ้น</t>
  </si>
  <si>
    <t>LPF</t>
  </si>
  <si>
    <t>สินทรัพย์</t>
  </si>
  <si>
    <t>มูลค่าเงินลงทุน</t>
  </si>
  <si>
    <t>https://thunhoon.com/article/286513</t>
  </si>
  <si>
    <t>ANANแกร่งคืนหนี้ครบ มีสต๊อกพร้อมขายหนุน</t>
  </si>
  <si>
    <t>สต็อก</t>
  </si>
  <si>
    <t>https://thunhoon.com/article/286515</t>
  </si>
  <si>
    <t>KK รับทรัพย์ลงทุนเต็มปี เร่งดันงบเทิร์นอะราวด์</t>
  </si>
  <si>
    <t>KK</t>
  </si>
  <si>
    <t>เทิร์นอะราวด์</t>
  </si>
  <si>
    <t>https://thunhoon.com/article/286518</t>
  </si>
  <si>
    <t>โบรกส่อง AUCT ลุ้นนิวไฮ Q4/66 พุ่งแตะ 104 ล้าน</t>
  </si>
  <si>
    <t>https://thunhoon.com/article/286529</t>
  </si>
  <si>
    <t>AMA ปักหมุดปี 67 รายได้โตเกิน 2 Digit รับอานิสงส์เรือ-รถบรรทุกใหม่เพิ่มขึ้น</t>
  </si>
  <si>
    <t>AMA</t>
  </si>
  <si>
    <t>https://thunhoon.com/article/286531</t>
  </si>
  <si>
    <t>"ALT -GUNKUL-PRIME" กอดคอราคาพุ่ง อานิสงส์งานติดตั้งโซลาร์รูฟอื้อ</t>
  </si>
  <si>
    <t>ALT</t>
  </si>
  <si>
    <t>PRIME</t>
  </si>
  <si>
    <t>https://thunhoon.com/article/286534</t>
  </si>
  <si>
    <t>TISCO ราคาร่วง โบรกฯ ลดคำแนะนำ-หั่นราคาเป้าหมายลง มองปีนี้กำไรชะลอ</t>
  </si>
  <si>
    <t>https://thunhoon.com/article/286535</t>
  </si>
  <si>
    <t>CK โบรกฯ คาดกำไรแข็งแกร่ง มูลค่าหุ้นน่าดึงดูดใจ</t>
  </si>
  <si>
    <t>น่าดึงดูด</t>
  </si>
  <si>
    <t>https://thunhoon.com/article/286538</t>
  </si>
  <si>
    <t>AOT ราคาดีดขึ้น โบรกฯ คาดกำไร Q1 โต 1,577% แนวโน้มยังดีต่อเนื่อง</t>
  </si>
  <si>
    <t>https://thunhoon.com/article/286539</t>
  </si>
  <si>
    <t>จับตา CPALL กำไร Q4/66 ดีกว่าคาด โบรกฯ ชี้ทำสถิติสูงสุดรอบ 8 ไตรมาส</t>
  </si>
  <si>
    <t>CPALL</t>
  </si>
  <si>
    <t>ทำสถิติสูงสุด</t>
  </si>
  <si>
    <t>https://thunhoon.com/article/286542</t>
  </si>
  <si>
    <t>"PR9" กลับสู่การเติบโต จับตารายได้ Q4 ทำนิวไฮ</t>
  </si>
  <si>
    <t>https://thunhoon.com/article/286546</t>
  </si>
  <si>
    <t>#ภควัตจัดให้!! Trading Idea หุ้น "ICHI" 1 ในหุ้นงบ Q4 น่าจะโตเด่น</t>
  </si>
  <si>
    <t>https://thunhoon.com/article/286547</t>
  </si>
  <si>
    <t>TISCO โบรกคาดเงินปันผลสูงสุดในกลุ่ม</t>
  </si>
  <si>
    <t>เงินปันผล</t>
  </si>
  <si>
    <t>สูง</t>
  </si>
  <si>
    <t>https://thunhoon.com/article/286549</t>
  </si>
  <si>
    <t>TOP หยุดเดินเครื่องนอกแผน 13 วัน โบรกมองกระทบกำไร 1-2%</t>
  </si>
  <si>
    <t>TOP</t>
  </si>
  <si>
    <t>https://thunhoon.com/article/286555</t>
  </si>
  <si>
    <t>SPRC โบรกคาด 4Q66 ขาดทุนสุทธิสูงกว่าที่ประเมินไว้</t>
  </si>
  <si>
    <t>https://thunhoon.com/article/286557</t>
  </si>
  <si>
    <t>"MASTER" โบรกฯ คาดปี 67 กำไร New High ต่อ เคาะเป้า 78 บ.</t>
  </si>
  <si>
    <t>New High</t>
  </si>
  <si>
    <t>https://thunhoon.com/article/286559</t>
  </si>
  <si>
    <t>บล.พายแนะ "ซื้อ" CPALL เป้า 72.00 บ.</t>
  </si>
  <si>
    <t>https://thunhoon.com/article/286566</t>
  </si>
  <si>
    <t>บล.ดาโอแนะ "ซื้อ" MENA เป้า 2.90 บ.</t>
  </si>
  <si>
    <t>MENA</t>
  </si>
  <si>
    <t>https://thunhoon.com/article/286577</t>
  </si>
  <si>
    <t>TISCOรักษาระดับผลงาน ปี67เป้าโตในกรอบ 0-10%</t>
  </si>
  <si>
    <t>รักษาระดับ</t>
  </si>
  <si>
    <t>https://thunhoon.com/article/286595</t>
  </si>
  <si>
    <t>บอร์ด TU ไฟเขียวซื้อหุ้นคืนวงเงินไม่เกิน 3.6 พันลบ. ตั้งแต่ 20 ก.พ.-30 มิ.ย.67</t>
  </si>
  <si>
    <t>ซื้อหุ้น</t>
  </si>
  <si>
    <t>ไฟเขียว</t>
  </si>
  <si>
    <t>TU ถอนการลงทุนใน Red Lobster</t>
  </si>
  <si>
    <t>การลงทุน</t>
  </si>
  <si>
    <t>ถอน</t>
  </si>
  <si>
    <t>https://thunhoon.com/article/286597</t>
  </si>
  <si>
    <t>บอร์ด NOBLE ไฟเขียวปันผลที่ 0.20 บาท ขึ้น XD 29 ม.ค. 67</t>
  </si>
  <si>
    <t>NOBLE</t>
  </si>
  <si>
    <t>https://thunhoon.com/article/286603</t>
  </si>
  <si>
    <t>INVX ส่องดัชนีมีลุ้น1,700จุด หุ้นเด่น AMATA-BBL-BDMS</t>
  </si>
  <si>
    <t>AMATA</t>
  </si>
  <si>
    <t>BDMS</t>
  </si>
  <si>
    <t>https://thunhoon.com/article/286616</t>
  </si>
  <si>
    <t>MGCรถหรูอนาคตแกร่ง ควงPTTบุกตลาดอีวี</t>
  </si>
  <si>
    <t>MGC</t>
  </si>
  <si>
    <t>อนาคต</t>
  </si>
  <si>
    <t>https://thunhoon.com/article/286613</t>
  </si>
  <si>
    <t>AMA ขนส่งขาขึ้น อัพรายได้ทะลุ 10%</t>
  </si>
  <si>
    <t>https://thunhoon.com/article/286615</t>
  </si>
  <si>
    <t>YONG ชูกลยุทธ์ ขยายกำลังผลิต ก่อสร้างฟื้นตัว</t>
  </si>
  <si>
    <t>YONG</t>
  </si>
  <si>
    <t>กำลังผลิต</t>
  </si>
  <si>
    <t>ก่อสร้าง</t>
  </si>
  <si>
    <t>https://thunhoon.com/article/286626</t>
  </si>
  <si>
    <t>LH บล.หยวนต้า มีแนวโน้มปรับลดประมาณการกำไรปี 67</t>
  </si>
  <si>
    <t>ประมาณการกำไร</t>
  </si>
  <si>
    <t>ปรับลด</t>
  </si>
  <si>
    <t>https://thunhoon.com/article/286627</t>
  </si>
  <si>
    <t>บล.ดาโอแนะนำ "ซื้อ" CPN เป้า 82.00 บ.</t>
  </si>
  <si>
    <t>https://thunhoon.com/article/286632</t>
  </si>
  <si>
    <t>EKH โบรกคาด ปีมังกรโตโดดเด่น</t>
  </si>
  <si>
    <t>EKH</t>
  </si>
  <si>
    <t>โตโดดเด่น</t>
  </si>
  <si>
    <t>https://thunhoon.com/article/286633</t>
  </si>
  <si>
    <t>TU เลิก Red Lobster เจ็บแต่จบ โบรกแนะ “ซื้อ” แม้กระทบช่วงสั้น</t>
  </si>
  <si>
    <t>https://thunhoon.com/article/286637</t>
  </si>
  <si>
    <t>บล.กรุงศรีคงคำแนะนำ "ซื้อ" SPRC เป้า 10.40 บ.</t>
  </si>
  <si>
    <t>https://thunhoon.com/article/286638</t>
  </si>
  <si>
    <t>บล.กรุงศรีคาดกำไร TTW ไตรมาส4ไม่ตื่นเต้น</t>
  </si>
  <si>
    <t>TTW</t>
  </si>
  <si>
    <t>ไม่ตื่นเต้น</t>
  </si>
  <si>
    <t>https://thunhoon.com/article/286640</t>
  </si>
  <si>
    <t>บล.ดาโอมอง เหตุ Red Sea กระทบ AAI เล็กน้อย</t>
  </si>
  <si>
    <t>AAI</t>
  </si>
  <si>
    <t>https://thunhoon.com/article/286642</t>
  </si>
  <si>
    <t>BBIK ยืนยันเป้ารายได้โต 50% ปี 67 'เมย์แบงก์' ชี้แนวโน้มกำไรดี-หุ้นราคาถูก</t>
  </si>
  <si>
    <t>BBIK</t>
  </si>
  <si>
    <t>ราคาถูก</t>
  </si>
  <si>
    <t>https://thunhoon.com/article/286647</t>
  </si>
  <si>
    <t>"M" จับตาไฮซีซั่น Q4/66 ต่ำคาด โบรกฯ หั่นกำไร-เป้าหมายที่42บ.</t>
  </si>
  <si>
    <t>โบรกฯ</t>
  </si>
  <si>
    <t>หั่นกำไร</t>
  </si>
  <si>
    <t>https://thunhoon.com/article/286649</t>
  </si>
  <si>
    <t>TRP มองเทรนด์ศัลยกรรมความงาม ปี 67 ขาขึ้น</t>
  </si>
  <si>
    <t>TRP</t>
  </si>
  <si>
    <t>เทรนด์</t>
  </si>
  <si>
    <t>https://thunhoon.com/article/286656</t>
  </si>
  <si>
    <t>MORE เลื่อนประชุมผู้ถือหุ้นไม่มีกำหนด เหตุ ส่งรายงาน IFAไม่ทันก่อน 19 ม.ค.</t>
  </si>
  <si>
    <t>MORE</t>
  </si>
  <si>
    <t>ประชุม</t>
  </si>
  <si>
    <t>เลื่อน</t>
  </si>
  <si>
    <t>https://thunhoon.com/article/286660</t>
  </si>
  <si>
    <t>บล.ทิสโก้ มองแนวโน้มการเติบโต ADVANCE ดึงดูดน้อยลง</t>
  </si>
  <si>
    <t>ADVANCE</t>
  </si>
  <si>
    <t>การเติบโต</t>
  </si>
  <si>
    <t>ดึงดูดน้อยลง</t>
  </si>
  <si>
    <t>https://thunhoon.com/article/286661</t>
  </si>
  <si>
    <t>BDMS คาดไตรมาส 4 โตแกร่ง บล.กสิกรฯเพิ่มเป้าเป็น 32.60 บ.</t>
  </si>
  <si>
    <t>ไตรมาส 4</t>
  </si>
  <si>
    <t>https://thunhoon.com/article/286663</t>
  </si>
  <si>
    <t>TIDLOR โบรกแนะ"ซื้อ" เป้า 25.00 บ.</t>
  </si>
  <si>
    <t>TIDLOR</t>
  </si>
  <si>
    <t>https://thunhoon.com/article/286670</t>
  </si>
  <si>
    <t>CPN เป้ารายได้ 5 ปี โต 10% ต่อปี บล.ดีบีเอสฯให้เป้า 78 บ.</t>
  </si>
  <si>
    <t>https://thunhoon.com/article/286695</t>
  </si>
  <si>
    <t>"S" เปิดกลยุทธ์ธุรกิจปี 67 ตั้งเป้ารายได้โต 20% แตะ 1.8 หมื่นล.</t>
  </si>
  <si>
    <t>S</t>
  </si>
  <si>
    <t>https://thunhoon.com/article/286698</t>
  </si>
  <si>
    <t>GULFธุรกิจไบแนนซ์หนุน รับอานิสงส์ค้าบิทคอยน์</t>
  </si>
  <si>
    <t>GULF</t>
  </si>
  <si>
    <t>ค้าบิทคอยน์</t>
  </si>
  <si>
    <t>รับอานิสงส์</t>
  </si>
  <si>
    <t>https://thunhoon.com/article/286699</t>
  </si>
  <si>
    <t>DITTOผนึกคู่ขาแกร่ง ปีนี้รายได้โต30%</t>
  </si>
  <si>
    <t>DITTO</t>
  </si>
  <si>
    <t>คู่ขา</t>
  </si>
  <si>
    <t>https://thunhoon.com/article/286690</t>
  </si>
  <si>
    <t>TMI ธุรกิจพลังงานโตเด่น มือขึ้นซดโปรเจ็กต์รัฐ 30 ล.</t>
  </si>
  <si>
    <t>TMI</t>
  </si>
  <si>
    <t>โตเด่น</t>
  </si>
  <si>
    <t>https://thunhoon.com/article/286677</t>
  </si>
  <si>
    <t>DRT คาดเติบโตได้ต่อเนื่อง บล.ดีบีเอสฯเพิ่มเป้า 9.50 บ.</t>
  </si>
  <si>
    <t>เติบโตต่อเนื่่อง</t>
  </si>
  <si>
    <t>https://thunhoon.com/article/286712</t>
  </si>
  <si>
    <t>WHA ยังแข็งแกร่ง โบรกให้เป้าหมาย 5.70 บ.</t>
  </si>
  <si>
    <t>ยังแข็งแกร่ง</t>
  </si>
  <si>
    <t>https://thunhoon.com/article/286717</t>
  </si>
  <si>
    <t>TIDLOR โบรกฯ ปรับลดคำแนะนำเป็นถือ หั่นเป้าสู่ 22 บาท</t>
  </si>
  <si>
    <t>โบรกฯ ปรับ</t>
  </si>
  <si>
    <t>ลดคำแนะนำ</t>
  </si>
  <si>
    <t>https://thunhoon.com/article/286728</t>
  </si>
  <si>
    <t>NETBAY 'เมย์แบงก์' อัพเกรด เป็น “ซื้อ” สะท้อนความร่วมมือกับ DITTO</t>
  </si>
  <si>
    <t>NETBAY</t>
  </si>
  <si>
    <t>อัพเกรดเป็น</t>
  </si>
  <si>
    <t>https://thunhoon.com/article/286733</t>
  </si>
  <si>
    <t>KCE ราคาร่วง แต่โบรกฯ คาดกำไรปี 67 โตแข็งแกร่ง ให้เป้าที่ 59 บาท</t>
  </si>
  <si>
    <t>โตแข็งแกร่ง</t>
  </si>
  <si>
    <t>https://thunhoon.com/article/286736</t>
  </si>
  <si>
    <t>PR9 เรื่องต้องรู้! Q4 โตดีกว่าคาด ปี 67 กังวลคนไข้เมียนมาร์ชะลอ</t>
  </si>
  <si>
    <t>Q4</t>
  </si>
  <si>
    <t>โตดีกว่าคาด</t>
  </si>
  <si>
    <t>https://thunhoon.com/article/286738</t>
  </si>
  <si>
    <t>TU ตัด Red Lobster โบรกคาดปี 67 กำไรเพิ่ม</t>
  </si>
  <si>
    <t>https://thunhoon.com/article/286739</t>
  </si>
  <si>
    <t>WHA-AMATA กระทบแค่ไหน? KIA ชะลอแผนตั้งโรงงานในไทย</t>
  </si>
  <si>
    <t>แผน</t>
  </si>
  <si>
    <t>ชะลอ</t>
  </si>
  <si>
    <t>https://thunhoon.com/article/286743</t>
  </si>
  <si>
    <t>"BTSGIF" กรุงศรีแนะนำถือ ชี้ไม่ใช่ตัวเลือกที่ดี รอรับเงินปันผล</t>
  </si>
  <si>
    <t>https://thunhoon.com/article/286755</t>
  </si>
  <si>
    <t>MOSHI เมย์แบงก์ คาดกำไร Q4/66 โต แนะนำสะสมลงทุน</t>
  </si>
  <si>
    <t>MOSHI</t>
  </si>
  <si>
    <t>ลงทุน</t>
  </si>
  <si>
    <t>https://thunhoon.com/article/286756</t>
  </si>
  <si>
    <t>มองความเสี่ยง/ผลตอบแทน TIDLOR ดีสุดในกลุ่มการเงินรายย่อย</t>
  </si>
  <si>
    <t>ผลตอบแทน</t>
  </si>
  <si>
    <t>https://thunhoon.com/article/286770</t>
  </si>
  <si>
    <t>CPN ปรับแผนลงทุน 5 ปี โบรกแนะ "ซื้อ"</t>
  </si>
  <si>
    <t>https://thunhoon.com/article/286775</t>
  </si>
  <si>
    <t>BBL กำไรปี 66 ที่ 4.16 หมื่นลบ. เพิ่มขึ้น 42.1% NIM อยู่ที่ 3.02%</t>
  </si>
  <si>
    <t>https://thunhoon.com/article/286777</t>
  </si>
  <si>
    <t>BBL ผลงานปี 66 ต่ำกว่าโบรกคาด</t>
  </si>
  <si>
    <t>https://thunhoon.com/article/286793</t>
  </si>
  <si>
    <t>SNNPจีนกระตุ้นยอด สินค้าใหม่หนุนรายได้</t>
  </si>
  <si>
    <t>https://thunhoon.com/article/286794</t>
  </si>
  <si>
    <t>CHมุ่งสินค้าใหม่ ผลงานจะโต10% ออเดอร์ไหลเข้า</t>
  </si>
  <si>
    <t>CH</t>
  </si>
  <si>
    <t>ไหลเข้า</t>
  </si>
  <si>
    <t>https://thunhoon.com/article/286790</t>
  </si>
  <si>
    <t>D ทุกธุรกิจโตแกร่ง ดันรายได้ทะลุพันล.</t>
  </si>
  <si>
    <t>https://thunhoon.com/article/286802</t>
  </si>
  <si>
    <t>KBANK เผยกำไรปี 66 ที่ 4.24 หมื่นลบ. โต 18.55%</t>
  </si>
  <si>
    <t>KBANK</t>
  </si>
  <si>
    <t>https://thunhoon.com/article/286809</t>
  </si>
  <si>
    <t>BAY ฟิลลิปฯ เผยกำไร Q4/66 เป็นไปตามคาด แนะซื้อให้เป้า 35 บาท</t>
  </si>
  <si>
    <t>BAY</t>
  </si>
  <si>
    <t>เป็นไปตามคาด</t>
  </si>
  <si>
    <t>https://thunhoon.com/article/286812</t>
  </si>
  <si>
    <t>SCNดีมานด์ดันยอดขายก๊าซพุ่ง ลุยธุรกิจพลังงานขยายฐานโต</t>
  </si>
  <si>
    <t>SCN</t>
  </si>
  <si>
    <t>https://thunhoon.com/article/286813</t>
  </si>
  <si>
    <t>TOP โบรกแนะ "ซื้อ" เป้า 64.00 บ.</t>
  </si>
  <si>
    <t>https://thunhoon.com/article/286814</t>
  </si>
  <si>
    <t>SPRC โบรกเชื่อ ไตรมาส 1 ปีนี้ฟื้นกลับมากำไร</t>
  </si>
  <si>
    <t>โบรกเชื่อ</t>
  </si>
  <si>
    <t>https://thunhoon.com/article/286815</t>
  </si>
  <si>
    <t>BBL 4 โบรกคาดการณ์กำไรปี 2567 บล.ดาโอลดเป้าราคาลงเหลือ 175 บ.</t>
  </si>
  <si>
    <t>เป้าราคา</t>
  </si>
  <si>
    <t>https://thunhoon.com/article/286816</t>
  </si>
  <si>
    <t>MAJOR ไตรมาสที่ยอดเยี่ยมผ่านไปแล้ว โบรกฯ แนะถือ คงเป้ากำไรปี 67 ที่ 540 ลบ.</t>
  </si>
  <si>
    <t>ไตรมาส</t>
  </si>
  <si>
    <t>ยอดเยี่ยม</t>
  </si>
  <si>
    <t>https://thunhoon.com/article/286817</t>
  </si>
  <si>
    <t>แม้ BBL กำไรต่ำคาด แต่โบรกคงคำแนะนำ "ซื้อ"</t>
  </si>
  <si>
    <t>โบรกแนะนำ</t>
  </si>
  <si>
    <t>https://thunhoon.com/article/286819</t>
  </si>
  <si>
    <t>CPALL ดาโอ-กรุงศรี คาดกำไร Q4/66 โต มอง Q1/67 ทิศทางดีต่อเนื่อง</t>
  </si>
  <si>
    <t>ทิศทาง</t>
  </si>
  <si>
    <t>https://thunhoon.com/article/286820</t>
  </si>
  <si>
    <t>BAY บล.กสิกรมองมี NIM ที่แข็งแกร่ง</t>
  </si>
  <si>
    <t>NIM</t>
  </si>
  <si>
    <t>https://thunhoon.com/article/286826</t>
  </si>
  <si>
    <t>TTB กำไรปี 66 ที่ 1.85 หมื่นลบ.โต 30.06% ขยายฐานสินเชื่ออย่างระมัดระวัง</t>
  </si>
  <si>
    <t>https://thunhoon.com/article/286827</t>
  </si>
  <si>
    <t>SCB กำไรปี 66 ที่ 4.35 หมื่นลบ. โต 15.91% วางเป้าขยายสินเชื่อปีนี้โต 3-5%</t>
  </si>
  <si>
    <t>สินเชื่อ</t>
  </si>
  <si>
    <t>https://thunhoon.com/article/286829</t>
  </si>
  <si>
    <t>TTB กำไรปี 66 ดีเกินโบรกคาด</t>
  </si>
  <si>
    <t>https://thunhoon.com/article/286831</t>
  </si>
  <si>
    <t>SCB กำไรปี 66 ดีเกินโบรกคาด</t>
  </si>
  <si>
    <t>https://thunhoon.com/article/286835</t>
  </si>
  <si>
    <t>COM7 เคจีไอฯ คาดรับ sentiment บวกจาก e-refund แนะถือ</t>
  </si>
  <si>
    <t>sentiment</t>
  </si>
  <si>
    <t>https://thunhoon.com/article/286838</t>
  </si>
  <si>
    <t>KBANK บล.ทรีนีตี้ปรับประมาณการกำไรปี 67 ลดลง</t>
  </si>
  <si>
    <t>https://thunhoon.com/article/286839</t>
  </si>
  <si>
    <t>PLUS หยวนต้าหั่นกำไรปี 66-67 ลง มองราคาหุ้นยังขาดปัจจัยบวก</t>
  </si>
  <si>
    <t>ขาดปัจจัยบวก</t>
  </si>
  <si>
    <t>https://thunhoon.com/article/286846</t>
  </si>
  <si>
    <t>หุ้น SCB ราคาดีดขึ้น โบรกฯชี้กำไร Q4/66 ดีกว่าคาด เล็งอัพกำไรปีนี้</t>
  </si>
  <si>
    <t>https://thunhoon.com/article/286847</t>
  </si>
  <si>
    <t>"CRC" หุ้นร่วงแรงกว่า 6% 'บัวหลวง' คาดกำไร Q4 ปรับตัวลดลง</t>
  </si>
  <si>
    <t>CRC</t>
  </si>
  <si>
    <t>https://thunhoon.com/article/286864</t>
  </si>
  <si>
    <t>KTC กำไรปี 66 ที่ 7.29 พันลบ. โต 3.05% เปิดแผนธุรกิจปีนี้</t>
  </si>
  <si>
    <t>https://thunhoon.com/article/286887</t>
  </si>
  <si>
    <t>KTB กำไรปี 66 ต่ำกว่าโบรกเกอร์คาด</t>
  </si>
  <si>
    <t>https://thunhoon.com/article/286833</t>
  </si>
  <si>
    <t>SPA บล.หยวนต้า คาดกำไร Q1/67 โตต่อ รับท่องเที่ยวบูม</t>
  </si>
  <si>
    <t>https://thunhoon.com/article/286848</t>
  </si>
  <si>
    <t>ICHI กรุงศรี พัฒนสิน มองรับผลดีเข้าช่วงฤดูร้อน-เป็นหุ้นปันผลสูง</t>
  </si>
  <si>
    <t>https://thunhoon.com/article/286890</t>
  </si>
  <si>
    <t>HTECHตลาดอีวีหนุน สินค้าพิเศษมาร์จิ้นดี</t>
  </si>
  <si>
    <t>HTECH</t>
  </si>
  <si>
    <t>มาร์จิ้น</t>
  </si>
  <si>
    <t>https://thunhoon.com/article/286883</t>
  </si>
  <si>
    <t>SPA เฮ! ฝรั่งเที่ยวไทย กำไรโค้งแรกสะพัด</t>
  </si>
  <si>
    <t>สะพัด</t>
  </si>
  <si>
    <t>https://thunhoon.com/article/286884</t>
  </si>
  <si>
    <t>FOCUS หุ้น mai : AUCT ลุ้น Q4/66 นิวไฮ แนะ “ซื้อ” เป้า 14 บาท</t>
  </si>
  <si>
    <t>https://thunhoon.com/article/286885</t>
  </si>
  <si>
    <t>COMPANY SNAPSHOT : MTW ชี้ธุรกิจอีวีสุดฮอต เป้าขายรถไฟฟ้าเพิ่ม 2 เท่า</t>
  </si>
  <si>
    <t>MTW</t>
  </si>
  <si>
    <t>เป้าขาย</t>
  </si>
  <si>
    <t>https://thunhoon.com/article/286897</t>
  </si>
  <si>
    <t>KKP กำไรปี 66 ที่ 5,443 ลบ.ลดลง 28% ทำได้ต่ำกว่าโบรกคาด</t>
  </si>
  <si>
    <t>https://thunhoon.com/article/286912</t>
  </si>
  <si>
    <t>หุ้น KTB ราคาร่วงแรง โบรกฯ ชี้กำไร Q4/66 ต่ำกว่าคาด หลังตั้งสำรองหนี้รายใหญ่</t>
  </si>
  <si>
    <t>ร่วงแรง</t>
  </si>
  <si>
    <t>https://thunhoon.com/article/286915</t>
  </si>
  <si>
    <t>บล.ดาโอ ปรับเป้าราคาหุ้นแบงก์ BBL-TISCO-KTB ลดลง TTB เพิ่มขึ้น</t>
  </si>
  <si>
    <t>เพิ่มขึ้น</t>
  </si>
  <si>
    <t>https://thunhoon.com/article/286916</t>
  </si>
  <si>
    <t>หุ้น TTB ราคาพุ่ง โบรกฯ ชี้กำไร Q4/66 ดีกว่าคาด-อัพกำไร-ราคาเป้าหมาย</t>
  </si>
  <si>
    <t>https://thunhoon.com/article/286921</t>
  </si>
  <si>
    <t>ITC 'ทรีนีตี้' แนะเก็งกำไร คาด Q4/66 เป็นไตรมาสที่ดีที่สุดของปี</t>
  </si>
  <si>
    <t>https://thunhoon.com/article/286932</t>
  </si>
  <si>
    <t>บล.ดาโอแนะนำ "ซื้อ" MASTER เป้า 99.00 บ.</t>
  </si>
  <si>
    <t>https://thunhoon.com/article/286934</t>
  </si>
  <si>
    <t>KBANK โบรกมองเป็นโอกาสเข้าซื้อ</t>
  </si>
  <si>
    <t>โอกาสเข้าซื้อ</t>
  </si>
  <si>
    <t>https://thunhoon.com/article/286938</t>
  </si>
  <si>
    <t>CRC ราคาหุ้นลงต่อ บล.กสิกรฯ-บล.บัวหลวง มองอย่างไร</t>
  </si>
  <si>
    <t>https://thunhoon.com/article/286939</t>
  </si>
  <si>
    <t>KTC โบรกคาดกำไรไตรมาส 1 เติบโต แนะนำ "ซื้อ"</t>
  </si>
  <si>
    <t>https://thunhoon.com/article/286942</t>
  </si>
  <si>
    <t>SCB ทรีนีตี้คาดภาพรวมกำไรปี 67 เติบโต 5.5%</t>
  </si>
  <si>
    <t>https://thunhoon.com/article/286969</t>
  </si>
  <si>
    <t>KTBโชว์กำไรปี66โต8.7% รับทรัพย์3.6หมื่นล้านบ.</t>
  </si>
  <si>
    <t>https://thunhoon.com/article/286981</t>
  </si>
  <si>
    <t>BEMผู้โดยสารโต13% ดับเบิลเดคช่วยดันงบ</t>
  </si>
  <si>
    <t>ผู้โดยสาร</t>
  </si>
  <si>
    <t>https://thunhoon.com/article/286983</t>
  </si>
  <si>
    <t>ตรุษจีน3.4หมื่นล้าน GFPTลั่นคึกคัก</t>
  </si>
  <si>
    <t>GFPT</t>
  </si>
  <si>
    <t>คึกคัก</t>
  </si>
  <si>
    <t>https://thunhoon.com/article/286965</t>
  </si>
  <si>
    <t>KJL ออเดอร์ทะลัก ตุนแบ็กล็อก 500 ล.</t>
  </si>
  <si>
    <t>KJL</t>
  </si>
  <si>
    <t>https://thunhoon.com/article/286966</t>
  </si>
  <si>
    <t>MASTER กำไรแรง เก็บเกี่ยวผลลงทุน ชี้เป้าไกล 99 บาท</t>
  </si>
  <si>
    <t>แรง</t>
  </si>
  <si>
    <t>https://thunhoon.com/article/286988</t>
  </si>
  <si>
    <t>SCGD กำไรปี 66 เพิ่ม 178% ปันผล 0.15 บ. XD 1 เม.ย.</t>
  </si>
  <si>
    <t>https://thunhoon.com/article/286990</t>
  </si>
  <si>
    <t>https://thunhoon.com/article/286995</t>
  </si>
  <si>
    <t>ORI-PSH การผนึกกำลัง win-win บล.กสิกรฯมองดีระยะสั้น-ยาว</t>
  </si>
  <si>
    <t>การผนึกกำลัง</t>
  </si>
  <si>
    <t>ดีระยะสั้น-ยาว</t>
  </si>
  <si>
    <t>PSH</t>
  </si>
  <si>
    <t>https://thunhoon.com/article/286998</t>
  </si>
  <si>
    <t>ADVANC ราคาหุ้นน่าจะขึ้นอยู่กับเงินปันผล</t>
  </si>
  <si>
    <t>น่าจะขึ้น</t>
  </si>
  <si>
    <t>https://thunhoon.com/article/287000</t>
  </si>
  <si>
    <t>SSP ตั้งเป้าระดมเงินจาก Green Financing Framework ฐานะการเงินแกร่ง</t>
  </si>
  <si>
    <t>SSP</t>
  </si>
  <si>
    <t>ฐานะการเงิน</t>
  </si>
  <si>
    <t>https://thunhoon.com/article/287008</t>
  </si>
  <si>
    <t>SYNEX โบรกมองบวก คาดสินค้า IT กลับมาดีขึ้น</t>
  </si>
  <si>
    <t>SYNEX</t>
  </si>
  <si>
    <t>โบรกคาดสินค้า</t>
  </si>
  <si>
    <t>กลับมาดีขึ้น</t>
  </si>
  <si>
    <t>https://thunhoon.com/article/287009</t>
  </si>
  <si>
    <t>ERW โบรกฯ อัพกำไรปี 66-67 สะท้อน Q4/66 อยู่ในเกณฑ์ดี</t>
  </si>
  <si>
    <t>อยู่ในเกณฑ์ดี</t>
  </si>
  <si>
    <t>https://thunhoon.com/article/287012</t>
  </si>
  <si>
    <t>GFPT บล.กสิกร แนะนำ "ซื้อ" 12.30 บ.</t>
  </si>
  <si>
    <t>https://thunhoon.com/article/287015</t>
  </si>
  <si>
    <t>SNNP ใส่เกียร์ลุยเวียดนามต่อ 'บัวหลวง' ชี้หนุน Q4 กำไร All-time high</t>
  </si>
  <si>
    <t>All-time high</t>
  </si>
  <si>
    <t>https://thunhoon.com/article/287018</t>
  </si>
  <si>
    <t>SCGP กำไรปี 66 ที่ 5.25 พันล. ลดลง 9% จ่ายปันผล 0.30 บ. XD 2 เม.ย.</t>
  </si>
  <si>
    <t>https://thunhoon.com/article/287022</t>
  </si>
  <si>
    <t>SPRC โบรกมองดีขึ้น Q1/67 ให้เป้า 8.60-11.75 บ.</t>
  </si>
  <si>
    <t>https://thunhoon.com/article/287069</t>
  </si>
  <si>
    <t>MINTจองห้องดีด ยอดจ่ายต่อหัวพุ่งสูง</t>
  </si>
  <si>
    <t>ยอดจ่ายต่อหัว</t>
  </si>
  <si>
    <t>พุ่งสูง</t>
  </si>
  <si>
    <t>https://thunhoon.com/article/287071</t>
  </si>
  <si>
    <t>SCGPฟื้นแกร่งปีมังกร รายได้จ่อ1.5แสนล้าน</t>
  </si>
  <si>
    <t>ฟื้นแกร่ง</t>
  </si>
  <si>
    <t>https://thunhoon.com/article/287073</t>
  </si>
  <si>
    <t>TFGเล็งส่งออกโต ขยายร้านไทยฟู้ดส์ มาร์จิ้นดีต้นทุนหด</t>
  </si>
  <si>
    <t>TFG</t>
  </si>
  <si>
    <t>ส่งออก</t>
  </si>
  <si>
    <t>หด</t>
  </si>
  <si>
    <t>https://thunhoon.com/article/287078</t>
  </si>
  <si>
    <t>KTX แนะกลยุทธ์ลงทุน หุ้นปันผลดี TCAP-JASIF-BAREIT</t>
  </si>
  <si>
    <t>TCAP</t>
  </si>
  <si>
    <t>JASIF</t>
  </si>
  <si>
    <t>BAREIT</t>
  </si>
  <si>
    <t>https://thunhoon.com/article/287079</t>
  </si>
  <si>
    <t>https://thunhoon.com/article/287081</t>
  </si>
  <si>
    <t>หุ้น JKN ราคาพุ่ง หลังขายหุ้น MUO จำนวน 50% โกยเงิน 581.92 ลบ.</t>
  </si>
  <si>
    <t>JKN</t>
  </si>
  <si>
    <t>ราคาพุ่ง</t>
  </si>
  <si>
    <t>https://thunhoon.com/article/287083</t>
  </si>
  <si>
    <t>SABINA ตั้งเป้าโต10%หลังปี 66 ทุบสถิติใหม่</t>
  </si>
  <si>
    <t>SABINA</t>
  </si>
  <si>
    <t>https://thunhoon.com/article/287089</t>
  </si>
  <si>
    <t>บัวหลวง' ส่อง "DITTO" ปี 67 เริ่มออกดอกออกผล</t>
  </si>
  <si>
    <t>เริ่มออกดอกออกผล</t>
  </si>
  <si>
    <t>https://thunhoon.com/article/287091</t>
  </si>
  <si>
    <t>2 โบรกฯ จับทิศลงทุนปี 67 หุ้น "SCGP" หลังกำไรต่ำกว่าคาด</t>
  </si>
  <si>
    <t>https://thunhoon.com/article/287093</t>
  </si>
  <si>
    <t>TCAP 'กสิกรไทย' ชี้มูลค่าหุ้นน่าสน ทางเลือกการลงทุนที่ปลอดภัย</t>
  </si>
  <si>
    <t>มูลค่าหุ้น</t>
  </si>
  <si>
    <t>https://thunhoon.com/article/287102</t>
  </si>
  <si>
    <t>ADVICE ปิดจองไอพีโอ 170 ล้านหุ้น ขายเกลี้ยง! พร้อมเทรด SET 31 ม.ค.นี้</t>
  </si>
  <si>
    <t>ADVICE</t>
  </si>
  <si>
    <t>ขายเกลี้ยง</t>
  </si>
  <si>
    <t>https://thunhoon.com/article/287115</t>
  </si>
  <si>
    <t>TASCO โบรกฯ ชี้รองบประมาณภาครัฐ คาด Q1/67 ยังไม่เด่น</t>
  </si>
  <si>
    <t>TASCO</t>
  </si>
  <si>
    <t>ไม่เด่น</t>
  </si>
  <si>
    <t>https://thunhoon.com/article/287116</t>
  </si>
  <si>
    <t>SIRIปักธงทำผลงานนิวไฮ ทุ่ม6.1หมื่นล.ขยายพอร์ต</t>
  </si>
  <si>
    <t>https://thunhoon.com/article/287146</t>
  </si>
  <si>
    <t>COM7ลดภาษียอดไอทีพุ่ง Aionฮิต-รุกเมกะเทรนด์</t>
  </si>
  <si>
    <t>ยอดไอที</t>
  </si>
  <si>
    <t>Aion</t>
  </si>
  <si>
    <t>ฮิต</t>
  </si>
  <si>
    <t>https://thunhoon.com/article/287135</t>
  </si>
  <si>
    <t>SELIC ชูโมเดลโตปีมังกร ผุดสินค้าสเปเชียลทำเงิน</t>
  </si>
  <si>
    <t>SELIC</t>
  </si>
  <si>
    <t>สินค้า</t>
  </si>
  <si>
    <t>ทำเงิน</t>
  </si>
  <si>
    <t>โมเดล</t>
  </si>
  <si>
    <t>https://thunhoon.com/article/287136</t>
  </si>
  <si>
    <t>VL เร่งเดินเรือเต็มกำลัง ขนส่งรุ่ง-ปั๊มงบโต10%</t>
  </si>
  <si>
    <t>VL</t>
  </si>
  <si>
    <t>รุ่ง</t>
  </si>
  <si>
    <t>https://thunhoon.com/article/287154</t>
  </si>
  <si>
    <t>https://thunhoon.com/article/287160</t>
  </si>
  <si>
    <t>โบรกมอง AOT ระยะยาวราคาพลิกฟื้น</t>
  </si>
  <si>
    <t>พลิกฟื้น</t>
  </si>
  <si>
    <t>https://thunhoon.com/article/287161</t>
  </si>
  <si>
    <t>SCC โบรกฯ ชี้ผลประกอบการ Q4/66 ต่ำกว่าตลาดคาด หั่นราคาเป้าหมายลง</t>
  </si>
  <si>
    <t>SCC</t>
  </si>
  <si>
    <t>https://thunhoon.com/article/287162</t>
  </si>
  <si>
    <t>บล.ดาโอแนะนำ "ซื้อ" EKH 9.00 บ.</t>
  </si>
  <si>
    <t>https://thunhoon.com/article/287167</t>
  </si>
  <si>
    <t>CPF โบรกฯ มองผลประกอบการ Q4/66 อ่อนแอ หั่นกำไร-ราคาพื้นฐานลง</t>
  </si>
  <si>
    <t>CPF</t>
  </si>
  <si>
    <t>https://thunhoon.com/article/287175</t>
  </si>
  <si>
    <t>โบรกมอง GPSC ผลประกอบการจะดีขึ้นชั่วคราว</t>
  </si>
  <si>
    <t>GPSC</t>
  </si>
  <si>
    <t>จะดีขึ้นชั่วคราว</t>
  </si>
  <si>
    <t>https://thunhoon.com/article/287181</t>
  </si>
  <si>
    <t>CPF โบรกแนะ Q1/67 มีลุ้นฟื้น ตรุษจีนหนุน</t>
  </si>
  <si>
    <t>มีลุ้นฟื้น</t>
  </si>
  <si>
    <t>ตรุษจีน</t>
  </si>
  <si>
    <t>หนุุน</t>
  </si>
  <si>
    <t>https://thunhoon.com/article/287182</t>
  </si>
  <si>
    <t>TASCO เชิงกลยุทธ์คาดหวังปันผล โบรกฯ แนะหุ้นร่วงจังหวะรับที่ 16 บ.</t>
  </si>
  <si>
    <t>https://thunhoon.com/article/287213</t>
  </si>
  <si>
    <t>บินสนั่นจัดตารางเพิ่ม AOTต่างชาติพุ่ง41%</t>
  </si>
  <si>
    <t>ต่างชาติ</t>
  </si>
  <si>
    <t>https://thunhoon.com/article/287214</t>
  </si>
  <si>
    <t>SCCรายได้โต20% จ่ายปันผลอีก3.50บ.</t>
  </si>
  <si>
    <t>https://thunhoon.com/article/287215</t>
  </si>
  <si>
    <t>SNNPโรดโชว์กองทุน สินค้าใหม่ดันปีนี้เด้งต่อ</t>
  </si>
  <si>
    <t>สินค้าใหม่</t>
  </si>
  <si>
    <t>เด้งต่อ</t>
  </si>
  <si>
    <t>https://thunhoon.com/article/287218</t>
  </si>
  <si>
    <t>TEGHราคายางดียาว อุตสาหกรรมอีวีเร่งตัว</t>
  </si>
  <si>
    <t>ราคายาง</t>
  </si>
  <si>
    <t>ดียาว</t>
  </si>
  <si>
    <t>อุตสาหกรรม</t>
  </si>
  <si>
    <t>เร่งตัว</t>
  </si>
  <si>
    <t>https://thunhoon.com/article/287208</t>
  </si>
  <si>
    <t>AMA วอลุ่มโต 10% กองเรือ-รถคิวแน่น</t>
  </si>
  <si>
    <t>วอลุ่ม</t>
  </si>
  <si>
    <t>กองเรือ</t>
  </si>
  <si>
    <t>คิวแน่น</t>
  </si>
  <si>
    <t>รถ</t>
  </si>
  <si>
    <t>https://thunhoon.com/article/287209</t>
  </si>
  <si>
    <t>ABM โรงไม้สับเด่น กวาดมาร์จิ้นสูง กำลังผลิตเท่าตัว</t>
  </si>
  <si>
    <t>ABM</t>
  </si>
  <si>
    <t>https://thunhoon.com/article/287224</t>
  </si>
  <si>
    <t>GULF โบรกฯ แนะนำ "ซื้อ" โครงการใหม่หนุนกำไร Q4/66 สดใส</t>
  </si>
  <si>
    <t>โบรกฯ แนะนำ</t>
  </si>
  <si>
    <t>โครงการใหม่</t>
  </si>
  <si>
    <t>https://thunhoon.com/article/287229</t>
  </si>
  <si>
    <t>SPALI โบรกฯ มองแผนธุรกิจปี 67 เชิงรุกน่าตื่นเต้น</t>
  </si>
  <si>
    <t>แผนธุรกิจ</t>
  </si>
  <si>
    <t>น่าตื่นเต้น</t>
  </si>
  <si>
    <t>https://thunhoon.com/article/287232</t>
  </si>
  <si>
    <t>"NAT" ปิดท้ายโรดโชว์ กทม. ชูธุรกิจเติบโตรับดีมานด์ภาคอุตฯพุ่ง</t>
  </si>
  <si>
    <t>NAT</t>
  </si>
  <si>
    <t>พุุ่ง</t>
  </si>
  <si>
    <t>https://thunhoon.com/article/287236</t>
  </si>
  <si>
    <t>INTUCH โบรกมองบวก เหตุไม่มีภาระหนี้จาก ITV</t>
  </si>
  <si>
    <t>https://thunhoon.com/article/287238</t>
  </si>
  <si>
    <t>ICHI โบรกฯ มองบวก เตรียมเข้าสู่ฤดูร้อน แนะซื้อให้เป้าหมาย 20.5 บาท</t>
  </si>
  <si>
    <t>https://thunhoon.com/article/287242</t>
  </si>
  <si>
    <t>OR เคจีไอฯ คาด Q4/66 พลิกมีกำไรที่ 466 ลบ. มองปริมาณขายน้ำมันเพิ่มขึ้น</t>
  </si>
  <si>
    <t>OR</t>
  </si>
  <si>
    <t>มีกำไร</t>
  </si>
  <si>
    <t>ปริมาณขาย</t>
  </si>
  <si>
    <t>https://thunhoon.com/article/287246</t>
  </si>
  <si>
    <t>ERW โบรกมองท่องเที่ยวฟื้น แนะ"ซื้อ" 6.40 บ.</t>
  </si>
  <si>
    <t>https://thunhoon.com/article/287249</t>
  </si>
  <si>
    <t>บล.กสิกรแนะนำ "ซื้อ" GLOBAL 17.20 บ.</t>
  </si>
  <si>
    <t>GLOBAL</t>
  </si>
  <si>
    <t>https://thunhoon.com/article/287251</t>
  </si>
  <si>
    <t>HMPRO EPS เด่นแม้ยอดขายลด โบรกมองยังโดดเด่น</t>
  </si>
  <si>
    <t>EPS</t>
  </si>
  <si>
    <t>โดดเด่น</t>
  </si>
  <si>
    <t>https://thunhoon.com/article/287253</t>
  </si>
  <si>
    <t>TU ประชุมผู้ถือหุ้นกู้ 15 ก.พ.ผ่อนผันไม่นับรวมผลขาดทุน Red Lobster-ทริสคงเรทติ้งA+</t>
  </si>
  <si>
    <t>คงเรทติ้ง</t>
  </si>
  <si>
    <t>A+</t>
  </si>
  <si>
    <t>https://thunhoon.com/article/287263</t>
  </si>
  <si>
    <t>SCC ยูโอบีฯ คาดกำไรปี 67 ยังอ่อนแอ ธุรกิจปิโตรเคมีเติบโตช้า</t>
  </si>
  <si>
    <t>เติบโตช้า</t>
  </si>
  <si>
    <t>https://thunhoon.com/article/287264</t>
  </si>
  <si>
    <t>III โบรกฯ คาดกำไร Q4/66 ถึงปี 67 โตต่อเนื่อง มองราคายังต่ำกว่ามูลค่าพื้นฐาน</t>
  </si>
  <si>
    <t>ต่ำกว่ามูลค่าพื้นฐาน</t>
  </si>
  <si>
    <t>https://thunhoon.com/article/287258</t>
  </si>
  <si>
    <t>WARRIX' มีดีมากกว่าเสื้อผ้ากีฬา โบรกฯ คาดกำไรปี 67 โตสูงราว 35%</t>
  </si>
  <si>
    <t>WARRIX</t>
  </si>
  <si>
    <t>https://thunhoon.com/article/287289</t>
  </si>
  <si>
    <t>CENTELเที่ยวติดลม โรงแรมโค้งแรกแน่น</t>
  </si>
  <si>
    <t>โค้งแรก</t>
  </si>
  <si>
    <t>https://thunhoon.com/article/287290</t>
  </si>
  <si>
    <t>WARRIXชุดแข่งพุ่ง บอลไทยสุดฟีเวอร์</t>
  </si>
  <si>
    <t>https://thunhoon.com/article/287283</t>
  </si>
  <si>
    <t>CMO เพิ่มทุนเกินเป้า อีเวนต์โค้งแรกพรึ่บ ลุยดันฐานโตเต็มสูบ</t>
  </si>
  <si>
    <t>CMO</t>
  </si>
  <si>
    <t>อีเวนต์</t>
  </si>
  <si>
    <t>ฐาน</t>
  </si>
  <si>
    <t>โตเต็มสูบ</t>
  </si>
  <si>
    <t>https://thunhoon.com/article/287284</t>
  </si>
  <si>
    <t>Company Snapshot : UBIS ปักธงเทิร์นอะราวด์ เจาะฐานส่งออกโดดเด่น</t>
  </si>
  <si>
    <t>UBIS</t>
  </si>
  <si>
    <t>https://thunhoon.com/article/287303</t>
  </si>
  <si>
    <t>COM7 เผยสัดส่วนถือหุ้นใน"ดับเบิ้ลเซเว่น" จะเพิ่มเป็น 99% หลังซื้อจาก SABUY 40%</t>
  </si>
  <si>
    <t>สัดส่วนถือหุ้น</t>
  </si>
  <si>
    <t>https://thunhoon.com/article/287304</t>
  </si>
  <si>
    <t>"WPH" กางแผนธุรกิจปีมังกร เน้นขยายบริการ ตั้งเป้ารายได้โตกว่า 20 %</t>
  </si>
  <si>
    <t>WPH</t>
  </si>
  <si>
    <t>รายได้โต</t>
  </si>
  <si>
    <t>https://thunhoon.com/article/287322</t>
  </si>
  <si>
    <t>RICHY ธุรกิจรีเทลฉายแววสดใส รับผลดีฟรีวีซ่า</t>
  </si>
  <si>
    <t>RICHY</t>
  </si>
  <si>
    <t>ฉายแววสดใส</t>
  </si>
  <si>
    <t>https://thunhoon.com/article/287328</t>
  </si>
  <si>
    <t>AMATA Backlog แน่น 1.4 หมื่นลบ โบรกแนะ "ซื้อ"</t>
  </si>
  <si>
    <t>Backlog</t>
  </si>
  <si>
    <t>https://thunhoon.com/article/287329</t>
  </si>
  <si>
    <t>WICEขนส่งฟื้นรายได้โต30% ปมRedSeaระวางพุ่งเท่าตัว</t>
  </si>
  <si>
    <t>WICE</t>
  </si>
  <si>
    <t>https://thunhoon.com/article/287333</t>
  </si>
  <si>
    <t>หุ้น AOT ราคาดีดขึ้น โบรกฯ คาดกำไร Q1 โต มองระยะกลางมีปัจจัยหนุน</t>
  </si>
  <si>
    <t>ปัจจัย</t>
  </si>
  <si>
    <t>https://thunhoon.com/article/287344</t>
  </si>
  <si>
    <t>บล.กรุงศรี มอง KBANK สินเชื่อโตยากเพราะเน้นเฉพาะกลุ่ม</t>
  </si>
  <si>
    <t>โตยาก</t>
  </si>
  <si>
    <t>https://thunhoon.com/article/287354</t>
  </si>
  <si>
    <t>BJC โบรกแนะ "ซื้อ" ราคา 35.75 บ.</t>
  </si>
  <si>
    <t>BJC</t>
  </si>
  <si>
    <t>https://thunhoon.com/article/287355</t>
  </si>
  <si>
    <t>COM7 เผย Samsung Galaxy S24 Series ร้อนแรงทำสถิติสูงสุดยอดจองโตกว่า 100%</t>
  </si>
  <si>
    <t>ยอดจอง</t>
  </si>
  <si>
    <t>สูงสุด</t>
  </si>
  <si>
    <t>https://thunhoon.com/article/287357</t>
  </si>
  <si>
    <t>CGS CIMB ส่อง "กลุ่มโรงแรม" ERW-MINT หุ้นเด่น SHR ตัวเลือกท้ายสุด</t>
  </si>
  <si>
    <t>SHR</t>
  </si>
  <si>
    <t>ตัวเลือก</t>
  </si>
  <si>
    <t>ท้ายสุด</t>
  </si>
  <si>
    <t>https://thunhoon.com/article/287359</t>
  </si>
  <si>
    <t>OSP โบรกมองความขัดแย้งเมียนมาไม่ส่งผล</t>
  </si>
  <si>
    <t>ความขัดแย้ง</t>
  </si>
  <si>
    <t>ไม่ส่งผล</t>
  </si>
  <si>
    <t>https://thunhoon.com/article/287382</t>
  </si>
  <si>
    <t>ค่ายรถอีซูซุไม่ทิ้งไทย AHได้อานิสงส์มากสุด</t>
  </si>
  <si>
    <t>ได้อานิสงส์</t>
  </si>
  <si>
    <t>มากสุด</t>
  </si>
  <si>
    <t>https://thunhoon.com/article/287386</t>
  </si>
  <si>
    <t>TRCหุ้นเพิ่มทุนเกลี้ยง Q2มีกลุ่มใหม่โปแตช</t>
  </si>
  <si>
    <t>TRC</t>
  </si>
  <si>
    <t>หุ้นเพิ่มทุน</t>
  </si>
  <si>
    <t>เกลี้ยง</t>
  </si>
  <si>
    <t>https://thunhoon.com/article/287387</t>
  </si>
  <si>
    <t>BLCครึ่งปีแรกแววเด่น สินค้าสุขภาพจ่อหนุน</t>
  </si>
  <si>
    <t>https://thunhoon.com/article/287389</t>
  </si>
  <si>
    <t>SVR บ้านพร้อมขายทำเงิน โครงการใหม่ 4.63 พันล.จ่อ</t>
  </si>
  <si>
    <t>SVR</t>
  </si>
  <si>
    <t>บ้านพร้อมขาย</t>
  </si>
  <si>
    <t>https://thunhoon.com/article/287391</t>
  </si>
  <si>
    <t>โบรกสแกน WARRIX Event ฟุตบอลแน่น กำไรสูง-เป้า 7.05 บ.</t>
  </si>
  <si>
    <t>Event</t>
  </si>
  <si>
    <t>https://thunhoon.com/article/287409</t>
  </si>
  <si>
    <t>บล.กรุงศรี เลือก CKP เป็นหุ้นเด่นกลุ่มโรงไฟฟ้า</t>
  </si>
  <si>
    <t>https://thunhoon.com/article/287413</t>
  </si>
  <si>
    <t>ผลิตรถ ธ.ค.66 ลด โบรกแนะ NYT ยอดนำเข้า EV แกร่ง</t>
  </si>
  <si>
    <t>NYT</t>
  </si>
  <si>
    <t>ยอดนำเข้า</t>
  </si>
  <si>
    <t>https://thunhoon.com/article/287421</t>
  </si>
  <si>
    <t>INTUCH แข็งแกร่ง แถมปันผลดี บล.กรุงศรี อัพเป้าใหม่เป็น 98 บ.</t>
  </si>
  <si>
    <t>https://thunhoon.com/article/287446</t>
  </si>
  <si>
    <t>AOT หยวนต้า มองราคาหุ้นยัง Laggard แนะนำซื้อให้เป้า 73 บาท</t>
  </si>
  <si>
    <t>Laggard</t>
  </si>
  <si>
    <t>https://thunhoon.com/article/287447</t>
  </si>
  <si>
    <t>GFPT 'หยวนต้า' แนะน่าสน งบเด่นสุดในกลุ่มฯ แต่ราคาถูกสุด</t>
  </si>
  <si>
    <t>เด่นสุด</t>
  </si>
  <si>
    <t>ถูกสุด</t>
  </si>
  <si>
    <t>https://thunhoon.com/article/287449</t>
  </si>
  <si>
    <t>SAWAD เตรียมควัก 3.2 พันลบ. จ่ายคืนเงินหุ้นกู้ครบดีล ฐานะการเงินแกร่ง</t>
  </si>
  <si>
    <t>SAWAD</t>
  </si>
  <si>
    <t>https://thunhoon.com/article/287450</t>
  </si>
  <si>
    <t>ILM โบรกฯ คาดกำไร Q4/66 ทำจุดสูงสุดใหม่ ปี 67 ไม่เด่น</t>
  </si>
  <si>
    <t>ทำจุดสูงสุด</t>
  </si>
  <si>
    <t>https://thunhoon.com/article/287452</t>
  </si>
  <si>
    <t>GULF กรุงศรี พัฒนสิน คาดกำไร Q4/66 ที่ 4.9 พันลบ.ดีกว่าที่เคยประเมิน</t>
  </si>
  <si>
    <t>ดีกว่าที่เคยประเมิน</t>
  </si>
  <si>
    <t>https://thunhoon.com/article/287461</t>
  </si>
  <si>
    <t>เกิดอะไรขึ้น BTS ราคาร่วง โบรกแนะ "ซื้อ" BEM</t>
  </si>
  <si>
    <t>https://thunhoon.com/article/287477</t>
  </si>
  <si>
    <t>PTTEP กำไรปี 66 ที่ 7.67 หมื่นลบ. เพิ่ม 8.19% ตามโบรกคาด</t>
  </si>
  <si>
    <t>https://thunhoon.com/article/287489</t>
  </si>
  <si>
    <t>กูรูชูMINT-CENTELเด่น โรงแรมต่างประเทศบูม</t>
  </si>
  <si>
    <t>กูรูชู</t>
  </si>
  <si>
    <t>https://thunhoon.com/article/287482</t>
  </si>
  <si>
    <t>ยอดขอวีซ่าไทยฟื้นชัด เล็ง AOT กำไร 1,051%</t>
  </si>
  <si>
    <t>ฟื้นชัด</t>
  </si>
  <si>
    <t>https://thunhoon.com/article/287473</t>
  </si>
  <si>
    <t>PACO รุกตลาดข้ามชาติ ลุ้นจีนป้อนออเดอร์ใหญ่</t>
  </si>
  <si>
    <t>จีนป้อนออเดอร์ใหญ่</t>
  </si>
  <si>
    <t>https://thunhoon.com/article/287475</t>
  </si>
  <si>
    <t>TQR เดินหน้าซื้อธุรกิจ ล็อกรายได้ออลไทม์ไฮ</t>
  </si>
  <si>
    <t>TQR</t>
  </si>
  <si>
    <t>https://thunhoon.com/article/287497</t>
  </si>
  <si>
    <t>หุ้น ADVICE เข้าเทรดวันแรกราคาเปิดที่ 5.65 บาท เพิ่มขึ้น 74.38% จาก IPO</t>
  </si>
  <si>
    <t>เพิ่มขึ้ึ้น</t>
  </si>
  <si>
    <t>https://thunhoon.com/article/287503</t>
  </si>
  <si>
    <t>IHLธุรกิจรองเท้าแบรนด์โลก หนุนผลงานปีนี้โตกระโดด</t>
  </si>
  <si>
    <t>โตกระโดด</t>
  </si>
  <si>
    <t>https://thunhoon.com/article/287505</t>
  </si>
  <si>
    <t>SAMARTปักธงผลงานนิวไฮ ปั้นโมเดลอัพรายได้ประจำ</t>
  </si>
  <si>
    <t>SAMART</t>
  </si>
  <si>
    <t>https://thunhoon.com/article/287507</t>
  </si>
  <si>
    <t>TFG 'บัวหลวง' ประเมิน Q4/66 ขาดทุนหลักมากกว่าคาดเดิม</t>
  </si>
  <si>
    <t>https://thunhoon.com/article/287508</t>
  </si>
  <si>
    <t>บล.กรุงศรีคาด CHG กำไร Q4/66 ลด แนะนำ "ถือ"</t>
  </si>
  <si>
    <t>https://thunhoon.com/article/287510</t>
  </si>
  <si>
    <t>PTTEP กำไรสุทธิดีกว่าโบรกคาด แนะนำเป้า 165 บ.</t>
  </si>
  <si>
    <t>กำไรสุทธิ</t>
  </si>
  <si>
    <t>ดีกว่าโบรกคาด</t>
  </si>
  <si>
    <t>https://thunhoon.com/article/287518</t>
  </si>
  <si>
    <t>ADVICE เอเซีย พลัส ให้ราคาเป้าหมาย 7.05 บาท มองกำไรปี 67 กลับมาเติบโต</t>
  </si>
  <si>
    <t>https://thunhoon.com/article/287522</t>
  </si>
  <si>
    <t>III โบรกเผย PE ต่ำที่สุดในรอบสามปี</t>
  </si>
  <si>
    <t>PE</t>
  </si>
  <si>
    <t>https://thunhoon.com/article/287525</t>
  </si>
  <si>
    <t>WHA ทุบนิวไฮซื้อขายที่ดิน เช่าโรงงาน ดันรายได้ 5ปี 1แสนล้าน</t>
  </si>
  <si>
    <t>https://thunhoon.com/article/287526</t>
  </si>
  <si>
    <t>บล.ดาโอ แนะ "ซื้อ" BEM 10.40 บ.</t>
  </si>
  <si>
    <t>https://thunhoon.com/article/287528</t>
  </si>
  <si>
    <t>CHG โบรกฯ คาด Q4/66 กำไรอ่อนแอ ปรับลดคำแนะนำเป็นถือ หั่นเป้าที่ 3.20 บ.</t>
  </si>
  <si>
    <t>เป็นถือ</t>
  </si>
  <si>
    <t>https://thunhoon.com/article/287530</t>
  </si>
  <si>
    <t>TRUE แกร่ง! นักลงทุนเชื่อมั่น ขายหุ้นกู้ทะลุเป้ากว่าหมื่นลบ.</t>
  </si>
  <si>
    <t>นักลงทุน</t>
  </si>
  <si>
    <t>เชื่อมั่น</t>
  </si>
  <si>
    <t>https://thunhoon.com/article/287532</t>
  </si>
  <si>
    <t>AMATA ยอดขายที่ดินสูงกว่าคาด ส่วนยอดโอนล่าช้า</t>
  </si>
  <si>
    <t>ยอดโอน</t>
  </si>
  <si>
    <t>ล่าช้า</t>
  </si>
  <si>
    <t>https://thunhoon.com/article/287536</t>
  </si>
  <si>
    <t>EPG ราศีจับกำไรปีนี้โต16%เชียร์สอย-มองเป้าหมาย9.80บ.</t>
  </si>
  <si>
    <t>EPG</t>
  </si>
  <si>
    <t>ราศีจับ</t>
  </si>
  <si>
    <t>เชียร์</t>
  </si>
  <si>
    <t>สอย</t>
  </si>
  <si>
    <t>https://thunhoon.com/article/287547</t>
  </si>
  <si>
    <t>ICHI เมย์แบงก์ฯ คาดกำไรปี 67 โต ตามตลาดชาเขียว, ฤดูร้อน-ท่องเที่ยวหนุน</t>
  </si>
  <si>
    <t>ฤดูร้อน</t>
  </si>
  <si>
    <t>https://thunhoon.com/article/287577</t>
  </si>
  <si>
    <t>NERรับราคายางดีด ชูปันผลยิลด์ดี5.7%</t>
  </si>
  <si>
    <t>ดีด</t>
  </si>
  <si>
    <t>ยิลด์ดี</t>
  </si>
  <si>
    <t>https://thunhoon.com/article/287578</t>
  </si>
  <si>
    <t>TTCLปักธงขอพุ่ง20% แบ็กล็อกแน่น2หมื่นล.</t>
  </si>
  <si>
    <t>TTCL</t>
  </si>
  <si>
    <t>https://thunhoon.com/article/287572</t>
  </si>
  <si>
    <t>KKPเป้าพอร์ตสินเชื่อโต3% เน้นคุณภาพ-มุ่งคุมต้นทุน</t>
  </si>
  <si>
    <t>พอร์ตสินเชื่อ</t>
  </si>
  <si>
    <t>https://thunhoon.com/article/287579</t>
  </si>
  <si>
    <t>ASIANอาหารสัตว์เลี้ยง มาร์จิ้นดี-รายได้ปีนี้เด้ง</t>
  </si>
  <si>
    <t>ASIAN</t>
  </si>
  <si>
    <t>เด้ง</t>
  </si>
  <si>
    <t>https://thunhoon.com/article/287580</t>
  </si>
  <si>
    <t>WHAโชว์แกร่งทุกธุรกิจ จัด8พันล.ซื้อที่ดินเพิ่ม</t>
  </si>
  <si>
    <t>https://thunhoon.com/article/287581</t>
  </si>
  <si>
    <t>GLOBALแววงบดี ยอดสาขาเดิมโต ซ่อมบ้านโดดเด่น</t>
  </si>
  <si>
    <t>ยอดสาขา</t>
  </si>
  <si>
    <t>ซ่อมบ้าน</t>
  </si>
  <si>
    <t>https://thunhoon.com/article/287561</t>
  </si>
  <si>
    <t>SPA ตรุษจีน-ท่องเที่ยวบูม สัญญาณโค้งแรกโตแกร่ง</t>
  </si>
  <si>
    <t>สัญญาณโค้งแรก</t>
  </si>
  <si>
    <t>https://thunhoon.com/article/287562</t>
  </si>
  <si>
    <t>VCOM สยายปีกต่างแดน ลุยโปรเจ็กต์ลาว 40 ล้าน</t>
  </si>
  <si>
    <t>VCOM</t>
  </si>
  <si>
    <t>https://thunhoon.com/article/287563</t>
  </si>
  <si>
    <t>BM จ่อเปิดโรงานใหม่ ลุ้นรายได้ทะลุ 1.4 พันล.</t>
  </si>
  <si>
    <t>BM</t>
  </si>
  <si>
    <t>https://thunhoon.com/article/287589</t>
  </si>
  <si>
    <t>บล.ดาโอ แนะนำ "ซื้อ" WHA เป้า 5.20 บ.</t>
  </si>
  <si>
    <t>https://thunhoon.com/article/287591</t>
  </si>
  <si>
    <t>MINT โบรกคาดกำไรเพิ่ม โตทั้งไทยและเทศ</t>
  </si>
  <si>
    <t>https://thunhoon.com/article/287595</t>
  </si>
  <si>
    <t>MC ยอดขายออนไลน์โต 48% โบรกแนะ "ซื้อ"</t>
  </si>
  <si>
    <t>MC</t>
  </si>
  <si>
    <t>https://thunhoon.com/article/287599</t>
  </si>
  <si>
    <t>โบรกคาด TRUE ปี 66 ขาดทุน 5.1-5.8 พันล. การออกหุ้นกู้ได้ตามเป้า พลิกเป็นปัจจัยกระตุ้น</t>
  </si>
  <si>
    <t>ขาดทุุน</t>
  </si>
  <si>
    <t>ออกหุ้นกู้</t>
  </si>
  <si>
    <t>ได้ตามเป้า</t>
  </si>
  <si>
    <t>https://thunhoon.com/article/287610</t>
  </si>
  <si>
    <t>KISSฟรีวีซ่าไทย-จีนเพิ่มยอด ปักหมุดปี67รายได้ชน1พันล.</t>
  </si>
  <si>
    <t>KISS</t>
  </si>
  <si>
    <t>ชน</t>
  </si>
  <si>
    <t>https://thunhoon.com/article/287621</t>
  </si>
  <si>
    <t>KLINIQ ฟอร์มสวย คาดทั้งปี 66 โชว์ผลงาน All Time High</t>
  </si>
  <si>
    <t>KLINIQ</t>
  </si>
  <si>
    <t>ฟอร์ม</t>
  </si>
  <si>
    <t>All Time High</t>
  </si>
  <si>
    <t>https://thunhoon.com/article/287626</t>
  </si>
  <si>
    <t>TTB-KTB แชมป์โปรแกรมเทรดดิ้งสูงสุด ม.ค.67 เช็คชื่อใครรุ่ง-ใครร่วง</t>
  </si>
  <si>
    <t>โปรแกรมเทรดดิ้ง</t>
  </si>
  <si>
    <t>แชมป์</t>
  </si>
  <si>
    <t>https://thunhoon.com/article/287651</t>
  </si>
  <si>
    <t>ปริศนาTRUEเด้งสวน ข่าวลบคลายจ่อฟื้นตัว</t>
  </si>
  <si>
    <t>ข่าวลบ</t>
  </si>
  <si>
    <t>คลาย</t>
  </si>
  <si>
    <t>https://thunhoon.com/article/287652</t>
  </si>
  <si>
    <t>NYTอีวีแรงท่าเรือแน่น มุ่งขยายคลังสินค้าเพิ่ม</t>
  </si>
  <si>
    <t>อีวี</t>
  </si>
  <si>
    <t>ท่าเรือ</t>
  </si>
  <si>
    <t>https://thunhoon.com/article/287647</t>
  </si>
  <si>
    <t>คัดหุ้นหลบภัยปันผลเด่น ADVANC-INTUCHยิลด์ดี</t>
  </si>
  <si>
    <t>ยิลด์</t>
  </si>
  <si>
    <t>https://thunhoon.com/article/287648</t>
  </si>
  <si>
    <t>AMATAจีนดีลซื้อที่ดิน ลุ้นยอดโอนโตกระโดด</t>
  </si>
  <si>
    <t>https://thunhoon.com/article/287649</t>
  </si>
  <si>
    <t>CHGรับรู้รพ.ใหม่ ประกันสังคมหนุน จับตารายได้เด้ง</t>
  </si>
  <si>
    <t>ประกันสังคม</t>
  </si>
  <si>
    <t>https://thunhoon.com/article/287639</t>
  </si>
  <si>
    <t>MASTER ศัลยกรรมจมูกฮอต ลูกค้าต่อคิวทำสวยก.พ.พรึ่บ</t>
  </si>
  <si>
    <t>ฮอต</t>
  </si>
  <si>
    <t>ลูกค้า</t>
  </si>
  <si>
    <t>ต่อคิวพรึ่บ</t>
  </si>
  <si>
    <t>https://thunhoon.com/article/287641</t>
  </si>
  <si>
    <t>NCL งานใหญ่จ่อพรึ่บ ดันงบเทิร์นอะราวด์</t>
  </si>
  <si>
    <t>NCL</t>
  </si>
  <si>
    <t>งานใหญ่</t>
  </si>
  <si>
    <t>จ่อพรึ่บ</t>
  </si>
  <si>
    <t>https://thunhoon.com/article/287642</t>
  </si>
  <si>
    <t>KLINIQ สุดแจ่ม กำไรออลไทม์ไฮ ลุยทางการแพทย์</t>
  </si>
  <si>
    <t>https://thunhoon.com/article/287658</t>
  </si>
  <si>
    <t>BDMS รับผลดีสาธารณสุขจ่อเซ็น MOU ซาอุฯ โบรกมองบวก</t>
  </si>
  <si>
    <t>สาธารณสุข</t>
  </si>
  <si>
    <t>จ่อเซ็น</t>
  </si>
  <si>
    <t>https://thunhoon.com/article/287660</t>
  </si>
  <si>
    <t>WHA โบรกมองราคาหุ้นลง แต่ธุรกิจยังแกร่ง</t>
  </si>
  <si>
    <t>https://thunhoon.com/article/287662</t>
  </si>
  <si>
    <t>SNNP มาแรง โบรกคาด Q4/23 กำไรทำ New High</t>
  </si>
  <si>
    <t>มาแรง</t>
  </si>
  <si>
    <t>https://thunhoon.com/article/287666</t>
  </si>
  <si>
    <t>บล.กสิกรไทยเพิ่มเป้า KKP เป็น "ซื้อ" แนวโน้มสินเชื่อเช่าซื้อรถยนต์มือสองดีขึ้น</t>
  </si>
  <si>
    <t>เพิ่มเป้าเป็น</t>
  </si>
  <si>
    <t>แนวโน้มสินเชื่อ</t>
  </si>
  <si>
    <t>https://thunhoon.com/article/287668</t>
  </si>
  <si>
    <t>MOSHI โบรกคาดขยายสาขา พารายได้โต</t>
  </si>
  <si>
    <t>https://thunhoon.com/article/287672</t>
  </si>
  <si>
    <t>SPA บล.ทิสโก้ แนะนำ "ซื้อ" เป้า 15.10 บ.</t>
  </si>
  <si>
    <t>https://thunhoon.com/article/287680</t>
  </si>
  <si>
    <t>SSP หยวนต้ามองบวกประกาศลงทุนใหม่ หุ้นยังมี Upside</t>
  </si>
  <si>
    <t>หยวนต้ามอง</t>
  </si>
  <si>
    <t>https://thunhoon.com/article/287711</t>
  </si>
  <si>
    <t>BAY เปิดแผนธุรกิจฉบับใหม่ ธ.แห่งเอเชีย-สินเชื่อปีนี้โต5%</t>
  </si>
  <si>
    <t>https://thunhoon.com/article/287704</t>
  </si>
  <si>
    <t>BJC ยูโอบีฯ ปรับเพิ่มคำแนะนำเป็นซื้อ มองราคาหุ้นถูก</t>
  </si>
  <si>
    <t>ปรับเพิ่มคำแนะนำ</t>
  </si>
  <si>
    <t>ถูก</t>
  </si>
  <si>
    <t>https://thunhoon.com/article/287686</t>
  </si>
  <si>
    <t>MC โบรกชี้แกร่ง ขยายสัดส่วนNon-Denim</t>
  </si>
  <si>
    <t>โบรกชี้</t>
  </si>
  <si>
    <t>https://thunhoon.com/article/287717</t>
  </si>
  <si>
    <t>ใครพัก "SNNP" ไม่พัก New high</t>
  </si>
  <si>
    <t>New high</t>
  </si>
  <si>
    <t>https://thunhoon.com/article/287739</t>
  </si>
  <si>
    <t>ตรุษจีนเฉียดล้านราย ERW-AAVยอดทะลัก</t>
  </si>
  <si>
    <t>https://thunhoon.com/article/287740</t>
  </si>
  <si>
    <t>BTSลดราคาดึงดูด ประมูลโครงการรัฐ</t>
  </si>
  <si>
    <t>ราคาดึงดูด</t>
  </si>
  <si>
    <t>https://thunhoon.com/article/287741</t>
  </si>
  <si>
    <t>SAPPEขายดีส่งออกโต ดีลพันธมิตรออกสินค้า</t>
  </si>
  <si>
    <t>https://thunhoon.com/article/287737</t>
  </si>
  <si>
    <t>EPGกินเที่ยวเทศกาล บรรจุภัณฑ์ส่อแววพุ่ง</t>
  </si>
  <si>
    <t>บรรจุภัณฑ์ส่อแวว</t>
  </si>
  <si>
    <t>https://thunhoon.com/article/287738</t>
  </si>
  <si>
    <t>ORI-LPN-SENA เฮ หุ้นกู้อสังหาเกินเป้า</t>
  </si>
  <si>
    <t>หุ้นกู้อสังหา</t>
  </si>
  <si>
    <t>เกินเป้า</t>
  </si>
  <si>
    <t>LPN</t>
  </si>
  <si>
    <t>SENA</t>
  </si>
  <si>
    <t>https://thunhoon.com/article/287731</t>
  </si>
  <si>
    <t>THANA ผุดโครงการ 2.5 พัน ล้าน ลุ้นต่างชาติซื้ออสังหาคึกคัก</t>
  </si>
  <si>
    <t>THANA</t>
  </si>
  <si>
    <t>อสังหา</t>
  </si>
  <si>
    <t>ต่างชาติซื้อ</t>
  </si>
  <si>
    <t>https://thunhoon.com/article/287734</t>
  </si>
  <si>
    <t>โฟกัสหุ้นmai : SPA ฟรีวีซ่าจีนหนุน เคาะเป้าไกล 14 บาท</t>
  </si>
  <si>
    <t>ฟรีวีซ่าจีน</t>
  </si>
  <si>
    <t>https://thunhoon.com/article/287748</t>
  </si>
  <si>
    <t>SJWD ทุ่ม1.62 พันล้าน ซื้อหุ้น'เอเชียเน็ตเวิร์คฯ'เพิ่ม12.50% -ซื้อหุ้นโลจิสติกส์มาเลเซีย 20.44 %มูลค่า 850ล้าน</t>
  </si>
  <si>
    <t>SJWD</t>
  </si>
  <si>
    <t>https://thunhoon.com/article/287754</t>
  </si>
  <si>
    <t>TEGH ลุ้นยอดขายปี 67 ทำออลไทม์ไฮ ออเดอร์ยุโรป-จีน-อินเดียพุ่ง</t>
  </si>
  <si>
    <t>https://thunhoon.com/article/287760</t>
  </si>
  <si>
    <t>NEX บัวหลวง อัพกำไร Q4/66 หลังยอดส่งมอบรถ EV เพิ่ม</t>
  </si>
  <si>
    <t>NEX</t>
  </si>
  <si>
    <t>ยอดส่งมอบ</t>
  </si>
  <si>
    <t>https://thunhoon.com/article/287763</t>
  </si>
  <si>
    <t>MOSHI โบรกคาดกำไร 4Q23 จะทำสถิติสูงสุดใหม่</t>
  </si>
  <si>
    <t>https://thunhoon.com/article/287764</t>
  </si>
  <si>
    <t>GFPT คาดส่งออกเพิ่ม มาร์จินดี บล.ดีบีเอสฯให้เป้า 12.80 บ.</t>
  </si>
  <si>
    <t>https://thunhoon.com/article/287767</t>
  </si>
  <si>
    <t>AMATA เคจีไอ ชี้เป้ายอดขายที่ดินปีนี้สูงกว่าคาด แนะนำถือ ให้เป้า 27 บาท</t>
  </si>
  <si>
    <t>เป้ายอดขาย</t>
  </si>
  <si>
    <t>สูงกว่าคาด</t>
  </si>
  <si>
    <t>https://thunhoon.com/article/287773</t>
  </si>
  <si>
    <t>BTS มีปัจจัยลบมากเกินไป โบรกลดประมาณการกำไร</t>
  </si>
  <si>
    <t>ปัจจัยลบ</t>
  </si>
  <si>
    <t>มากเกินไป</t>
  </si>
  <si>
    <t>https://thunhoon.com/article/287774</t>
  </si>
  <si>
    <t>CBG หยวนต้าคาดกำไร Q4/66 โต แนวโน้ม Q1 ดีต่อเนื่อง ธุรกิจเบียร์หนุน</t>
  </si>
  <si>
    <t>https://thunhoon.com/article/287786</t>
  </si>
  <si>
    <t>RBFเดินหน้ารุกฐานต่างแดน ตลาดจีน-อินเดียดีมานด์สูง</t>
  </si>
  <si>
    <t>ดีมานด์สูง</t>
  </si>
  <si>
    <t>https://thunhoon.com/article/287788</t>
  </si>
  <si>
    <t>MINT เมย์แบงก์ คาดกำไรปี 66-67 เติบโต มอง Valuation น่าสนใจ</t>
  </si>
  <si>
    <t>Valuation</t>
  </si>
  <si>
    <t>น่าสนใจ</t>
  </si>
  <si>
    <t>https://thunhoon.com/article/287789</t>
  </si>
  <si>
    <t>BAFSยอดเติมน้ำมันดีด16% ขานรับตรุษจีนแห่เดินทาง</t>
  </si>
  <si>
    <t>BAFS</t>
  </si>
  <si>
    <t>https://thunhoon.com/article/287819</t>
  </si>
  <si>
    <t>ORNโครงการ4.3พันล. โรงเรียน-ตลาดกินยาว</t>
  </si>
  <si>
    <t>ORN</t>
  </si>
  <si>
    <t>โครงการ</t>
  </si>
  <si>
    <t>กินยาว</t>
  </si>
  <si>
    <t>https://thunhoon.com/article/287810</t>
  </si>
  <si>
    <t>“MCA” รับเต็มอีซี่อี-รีซีท รายได้ ม.ค. ดีดแรง 30%</t>
  </si>
  <si>
    <t>ดีดแรง</t>
  </si>
  <si>
    <t>อีซี่อี-รีซีท</t>
  </si>
  <si>
    <t>รับเต็ม</t>
  </si>
  <si>
    <t>https://thunhoon.com/article/287811</t>
  </si>
  <si>
    <t>KTMS โกยงานใหม่ 30 ล้าน บริหารต้นทุนอัพกำไรเด้ง</t>
  </si>
  <si>
    <t>งานใหม่</t>
  </si>
  <si>
    <t>โกย</t>
  </si>
  <si>
    <t>https://thunhoon.com/article/287812</t>
  </si>
  <si>
    <t>D จับตาโค้งแรกสดใส ควัก 40 ล้านขยายสาขา</t>
  </si>
  <si>
    <t>https://thunhoon.com/article/287828</t>
  </si>
  <si>
    <t>BCPG กำไรฟื้นตัวปี 67 โบรกมองเป้า 11.30 บ.</t>
  </si>
  <si>
    <t>https://thunhoon.com/article/287829</t>
  </si>
  <si>
    <t>PTT เมย์แบงก์ฯ ชี้ปัจจัย Overhang สุดท้ายคลี่คลาย ชูเป็นหุ้นเด่น</t>
  </si>
  <si>
    <t>Overhang</t>
  </si>
  <si>
    <t>https://thunhoon.com/article/287830</t>
  </si>
  <si>
    <t>COM7 ทิสโก้ มองราคาหุ้นน่าสนใจมากขึ้น คาดปันผล 0.77 บาท</t>
  </si>
  <si>
    <t>https://thunhoon.com/article/287834</t>
  </si>
  <si>
    <t>MTC บล.ดาโอ แนะนำ"ซื้อ" 48.00บ.</t>
  </si>
  <si>
    <t>https://thunhoon.com/article/287839</t>
  </si>
  <si>
    <t>PLANB โบรกมองเป็นหุ้นเติบโตสูง คาดปีนี้กำไรโต 30%</t>
  </si>
  <si>
    <t>เติบโตสูง</t>
  </si>
  <si>
    <t>https://thunhoon.com/article/287840</t>
  </si>
  <si>
    <t>SAT โบรกคาด Q4/66 อ่อนแอ แต่แนะ"ซื้อ" ในฐานะหุ้นปันผล</t>
  </si>
  <si>
    <t>SAT</t>
  </si>
  <si>
    <t>https://thunhoon.com/article/287845</t>
  </si>
  <si>
    <t>ERW โบรกคาดไตรมาส 4 RevPAR ชะลอ บล.ดาโอลดเป้าราคาเหลือ 5.80 บ.</t>
  </si>
  <si>
    <t>RevPAR</t>
  </si>
  <si>
    <t>https://thunhoon.com/article/287852</t>
  </si>
  <si>
    <t>TTA ปลื้มหุ้นกู้มูลค่า 3.5 พันลบ. นลท.ตอบรับด้วยดี -เล็งนำเงินขยายธุรกิจ</t>
  </si>
  <si>
    <t>นลท.</t>
  </si>
  <si>
    <t>ตอบรับด้วยดี</t>
  </si>
  <si>
    <t>https://thunhoon.com/article/287862</t>
  </si>
  <si>
    <t>KISS ความงามเติบโตดี โบรกแนะ "ซื้อ"</t>
  </si>
  <si>
    <t>https://thunhoon.com/article/287877</t>
  </si>
  <si>
    <t>INSETเล็งดาต้าสหรัฐ-จีน แบ็กล็อก2พันล้านรายได้ฟู</t>
  </si>
  <si>
    <t>INSET</t>
  </si>
  <si>
    <t>ฟู</t>
  </si>
  <si>
    <t>https://thunhoon.com/article/287878</t>
  </si>
  <si>
    <t>APUREลุยอัพกำลังผลิต ชูยอดขายข้าวโพดแกร่ง</t>
  </si>
  <si>
    <t>APURE</t>
  </si>
  <si>
    <t>https://thunhoon.com/article/287889</t>
  </si>
  <si>
    <t>ADVANC ผลงานปี 66 ที่ 2.91 หมื่นลบ. ดีกว่าโบรกคาด เพิ่มจากปีก่อน 12%</t>
  </si>
  <si>
    <t>https://thunhoon.com/article/287892</t>
  </si>
  <si>
    <t>ADVANC ตั้งเป้ารายได้ปี 67 โต 13-15% บอร์ดไฟเขียวปันผลอีก 4.61 บาท</t>
  </si>
  <si>
    <t>https://thunhoon.com/article/287906</t>
  </si>
  <si>
    <t>SYNEXไอทีฟื้นตัว หัวเว่ยแตะหมื่นล.</t>
  </si>
  <si>
    <t>ไอที</t>
  </si>
  <si>
    <t>https://thunhoon.com/article/287904</t>
  </si>
  <si>
    <t>SNNPมั่นใจปี67โตต่อ ชูสินค้าขายดีรับตรุษจีน</t>
  </si>
  <si>
    <t>ขายดี</t>
  </si>
  <si>
    <t>https://thunhoon.com/article/287908</t>
  </si>
  <si>
    <t>TNP เฮง!ตรุษจีน-อีซี่อี-รีซีท ยอดต่อบิลสูง-หนุนงบQ1</t>
  </si>
  <si>
    <t>ยอดต่อบิล</t>
  </si>
  <si>
    <t>https://thunhoon.com/article/287911</t>
  </si>
  <si>
    <t>TPLAS พ้นจุดต่ำสุด เล็งบุกตลาด CLMV</t>
  </si>
  <si>
    <t>TPLAS</t>
  </si>
  <si>
    <t>พ้นจุดต่ำสุด</t>
  </si>
  <si>
    <t>https://thunhoon.com/article/287927</t>
  </si>
  <si>
    <t>CBG โบรกแนะ "ซื้อ" เป้า 95 บ.</t>
  </si>
  <si>
    <t>https://thunhoon.com/article/287929</t>
  </si>
  <si>
    <t>PLANB อัตราโฆษณาเพิ่ม โบรกคาดมาร์จิ้นเพิ่ม</t>
  </si>
  <si>
    <t>อัตราโฆษณา</t>
  </si>
  <si>
    <t>https://thunhoon.com/article/287931</t>
  </si>
  <si>
    <t>โบรกแนะปัจจัยดัน AOT หลุดภาวะ underperform</t>
  </si>
  <si>
    <t>หลุดภาวะ</t>
  </si>
  <si>
    <t>underperform</t>
  </si>
  <si>
    <t>https://thunhoon.com/article/287933</t>
  </si>
  <si>
    <t>BCH บล.กรุงศรีมองเป็นโอกาสซื้อ</t>
  </si>
  <si>
    <t>โอกาสซื้อ</t>
  </si>
  <si>
    <t>https://thunhoon.com/article/287934</t>
  </si>
  <si>
    <t>"SA" ปลื้ม! หุ้นกู้ชุดที่1/67 มูลค่ากว่าพันล. ขายหมดเกลี้ยง</t>
  </si>
  <si>
    <t>SA</t>
  </si>
  <si>
    <t>ขายหมดเกลี้ยง</t>
  </si>
  <si>
    <t>https://thunhoon.com/article/287939</t>
  </si>
  <si>
    <t>BCP โบรกคาดราคาที่ปรับลง สะท้อนผลขาดทุนไปแล้ว แนะนำ "ซื้อ"</t>
  </si>
  <si>
    <t>https://thunhoon.com/article/287940</t>
  </si>
  <si>
    <t>JASIF รอข้อเสนอที่ดีจากเจ้าหนี้ โบรกแนะนำ “ถือ”</t>
  </si>
  <si>
    <t>https://thunhoon.com/article/287944</t>
  </si>
  <si>
    <t>บล.กสิกรแนะ"ซื้อ" ERW เป้า 5.92 บ.</t>
  </si>
  <si>
    <t>https://thunhoon.com/article/287955</t>
  </si>
  <si>
    <t>KEX โบรกแนะ “ขาย” ในราคาเสนอซื้อ</t>
  </si>
  <si>
    <t>https://thunhoon.com/article/287971</t>
  </si>
  <si>
    <t>APCOรายได้โตสองหลัก ขยายฐานลูกค้าใน-นอก</t>
  </si>
  <si>
    <t>APCO</t>
  </si>
  <si>
    <t>โตสองหลัก</t>
  </si>
  <si>
    <t>https://thunhoon.com/article/287974</t>
  </si>
  <si>
    <t>INTUCH กำไรปี 66 ที่ 1.3 หมื่นลบ. ดีกว่าโบรกคาด ปันผลอีก 1.70 บ.</t>
  </si>
  <si>
    <t>https://thunhoon.com/article/287990</t>
  </si>
  <si>
    <t>PANELโอกาสโตสูง อัพกำลังผลิต 4 เท่าตัว</t>
  </si>
  <si>
    <t>PANEL</t>
  </si>
  <si>
    <t>โอกาสโต</t>
  </si>
  <si>
    <t>https://thunhoon.com/article/287987</t>
  </si>
  <si>
    <t>CPNเร่งเปิดห้างใหม่ พอร์ตรายได้ค่าเช่าพุ่ง</t>
  </si>
  <si>
    <t>https://thunhoon.com/article/287988</t>
  </si>
  <si>
    <t>HPT สยายปีกธุรกิจอินเดีย อัพกำลังผลิตรับดีมานด์ล้น</t>
  </si>
  <si>
    <t>HPT</t>
  </si>
  <si>
    <t>ล้น</t>
  </si>
  <si>
    <t>https://thunhoon.com/article/287991</t>
  </si>
  <si>
    <t>กูรูหุ้นเชียร์ซื้อ AMA น้ำมันลดมาร์จิ้นพุ่ง อัพเป้าไกล 6.40 บ.</t>
  </si>
  <si>
    <t>น้ำมัน</t>
  </si>
  <si>
    <t>https://thunhoon.com/article/288007</t>
  </si>
  <si>
    <t>AMATA ปรับยอดขายที่ดินเพิ่ม โบรก แนะ "ซื้อ"</t>
  </si>
  <si>
    <t>https://thunhoon.com/article/288009</t>
  </si>
  <si>
    <t>BGRIM โบรกฯ มองกำไร Q4/66 ฟื้นตัว -แนวโน้ม Q1/67 ดีต่อเนื่อง</t>
  </si>
  <si>
    <t>BGRIM</t>
  </si>
  <si>
    <t>https://thunhoon.com/article/288010</t>
  </si>
  <si>
    <t>INTUCH บล.กรุงศรีแนะ "ซื้อ" เป้า 98.00 บ.</t>
  </si>
  <si>
    <t>https://thunhoon.com/article/288011</t>
  </si>
  <si>
    <t>CK โบรกมองทิศทางดี มี Backlog</t>
  </si>
  <si>
    <t>https://thunhoon.com/article/288012</t>
  </si>
  <si>
    <t>KEX โบรกฯ มองกำไร Q4/66 ต่ำกว่าคาด มองจะขาดทุนถึงปี 68 แนะขาย</t>
  </si>
  <si>
    <t>https://thunhoon.com/article/288015</t>
  </si>
  <si>
    <t>SC ตั้งเป้ายอดขายปี 67 ทำนิวไฮที่ 2.8 หมื่นลบ.วางเป้า 5 ปีแตะ 1.5 แสนลบ.</t>
  </si>
  <si>
    <t>ตั้งเป้ายอดขาย</t>
  </si>
  <si>
    <t>https://thunhoon.com/article/288018</t>
  </si>
  <si>
    <t>WHAUP เปิดแผนธุรกิจปี 67 ขยายกำลังผลิตไฟฟ้า วางงบลงทุน 5 ปี 2.12 หมื่นลบ.</t>
  </si>
  <si>
    <t>WHAUP</t>
  </si>
  <si>
    <t>https://thunhoon.com/article/288019</t>
  </si>
  <si>
    <t>AAIปักธงยอดขายพุ่ง15% ออเดอร์อาหารสัตว์ทะลัก</t>
  </si>
  <si>
    <t>https://thunhoon.com/article/288020</t>
  </si>
  <si>
    <t>ILMยอดขายQ1โตโดด ขยายสาขาใหม่อัพฐาน</t>
  </si>
  <si>
    <t>โตโดด</t>
  </si>
  <si>
    <t>สาขาใหม่</t>
  </si>
  <si>
    <t>https://thunhoon.com/article/288024</t>
  </si>
  <si>
    <t>CPW เผย Samsung Galaxy S24 Series กระแสเยี่ยม</t>
  </si>
  <si>
    <t>CPW</t>
  </si>
  <si>
    <t>กระแส</t>
  </si>
  <si>
    <t>เยี่ยม</t>
  </si>
  <si>
    <t>https://thunhoon.com/article/288036</t>
  </si>
  <si>
    <t>บล.ทรีนีตี้ มอง JMT ราคาหุ้น สะท้อนปัจจัยลบไปแล้ว</t>
  </si>
  <si>
    <t>สะท้อนปัจจัยลบ</t>
  </si>
  <si>
    <t>https://thunhoon.com/article/288037</t>
  </si>
  <si>
    <t>BANPU บล.หยวนต้าประเมินราคาเหมาะสมใหม่</t>
  </si>
  <si>
    <t>BANPU</t>
  </si>
  <si>
    <t>ประเมินราคา</t>
  </si>
  <si>
    <t>ใหม่</t>
  </si>
  <si>
    <t>https://thunhoon.com/article/288038</t>
  </si>
  <si>
    <t>KEX ปี 66 ขาดทุน 3.88 พันลบ. -37% บล.กสิกรฯแนะขายตามเทนเดอร์ออฟเฟอร์ 5.50 บ.</t>
  </si>
  <si>
    <t>https://thunhoon.com/article/288040</t>
  </si>
  <si>
    <t>"SAV" โบรกฯ มองเริ่มต้นปีมี Upside หลายประการ ขณะราคาหุ้นต่ำกว่า IPO</t>
  </si>
  <si>
    <t>SAV</t>
  </si>
  <si>
    <t>https://thunhoon.com/article/288048</t>
  </si>
  <si>
    <t>CREDIT หุ้นแบงก์เข้ามาระดมทุนรอบ 10 ปี เทรด 9 ก.พ.นี้ ชูพอร์ตโต-NIM สูง</t>
  </si>
  <si>
    <t>CREDIT</t>
  </si>
  <si>
    <t>https://thunhoon.com/article/288050</t>
  </si>
  <si>
    <t>PTT โบรกคาดกำไรนิวไฮ บล.กสิกรฯให้เป้า 37.50 บ.</t>
  </si>
  <si>
    <t>https://thunhoon.com/article/288051</t>
  </si>
  <si>
    <t>หยวนต้า' สแกนหุ้น III คาดกำไรปกติ Q4/66 โตจากธุรกิจ Air Freigh</t>
  </si>
  <si>
    <t>ปกติ</t>
  </si>
  <si>
    <t>https://thunhoon.com/article/288057</t>
  </si>
  <si>
    <t>บล.ทิสโก้แนะ MEGA รายได้จากแบรนด์สินค้าจะเพิ่มขึ้น</t>
  </si>
  <si>
    <t>MEGA</t>
  </si>
  <si>
    <t>https://thunhoon.com/article/288058</t>
  </si>
  <si>
    <t>CKP แนวโน้มปี 67 ฟื้นตัวดีขึ้น 'เมย์แบงก์' ชี้ราคาหุ้นปัจจุบันถูก</t>
  </si>
  <si>
    <t>ฟื้นตัวดี</t>
  </si>
  <si>
    <t>https://thunhoon.com/article/288060</t>
  </si>
  <si>
    <t>IMPACT Q3/66 สินทรัพย์เพิ่ม 331 ลบ. งวด 9 เดือน 710 ลบ.</t>
  </si>
  <si>
    <t>IMPACT</t>
  </si>
  <si>
    <t>https://thunhoon.com/article/288062</t>
  </si>
  <si>
    <t>STANLY กำไร Q3 ที่ 443 ลบ. เพิ่ม 18% งวด 9 เดือนกำไร 1.25 พันลบ. เพิ่ม 6%</t>
  </si>
  <si>
    <t>STANLY</t>
  </si>
  <si>
    <t>https://thunhoon.com/article/288065</t>
  </si>
  <si>
    <t>MINT กำไรปี 66 ที่ 5.4 พันลบ. โต 26.15% -ยอดจองห้องพัก ก.พ.-มี.ค.67 เพิ่มขึ้น</t>
  </si>
  <si>
    <t>https://thunhoon.com/article/288067</t>
  </si>
  <si>
    <t>THCOM กำไรปี 66 ที่ 354 ล. เพิ่ม 738% จ่ายปันผล 0.13 บ./หุ้น XD 21 ก.พ.</t>
  </si>
  <si>
    <t>https://thunhoon.com/article/288074</t>
  </si>
  <si>
    <t>CREDITสินเชื่อโต30% ฐานแกร่งNIMสูง</t>
  </si>
  <si>
    <t>https://thunhoon.com/article/288080</t>
  </si>
  <si>
    <t>MINTชูยอดจองเด้ง กำไรดีดสู่5.4พันล้าน</t>
  </si>
  <si>
    <t>https://thunhoon.com/article/288081</t>
  </si>
  <si>
    <t>ASWจีนหนุนอสังหา 12โครงการ2.5หมื่นล.</t>
  </si>
  <si>
    <t>จีนหนุน</t>
  </si>
  <si>
    <t>https://thunhoon.com/article/288083</t>
  </si>
  <si>
    <t>GPIมอเตอร์โชว์67คึก ค่ายรถแห่ซื้อพื้นที่เต็ม</t>
  </si>
  <si>
    <t>GPI</t>
  </si>
  <si>
    <t>มอเตอร์โชว์</t>
  </si>
  <si>
    <t>คึก</t>
  </si>
  <si>
    <t>ค่ายรถ</t>
  </si>
  <si>
    <t>แห่ซื้อ</t>
  </si>
  <si>
    <t>พื้นที่</t>
  </si>
  <si>
    <t>เต็ม</t>
  </si>
  <si>
    <t>https://thunhoon.com/article/288076</t>
  </si>
  <si>
    <t>ZIGA เทิร์นอะราวด์แรง 110% เจาะกลุ่ม B2C - มาร์จิ้นสูง</t>
  </si>
  <si>
    <t>เทิร์นอะราวด์แรง</t>
  </si>
  <si>
    <t>https://thunhoon.com/article/288077</t>
  </si>
  <si>
    <t>EURO ขายหุ้นเกลี้ยง จ่อเทรดวาเลนไทน์นี้</t>
  </si>
  <si>
    <t>EURO</t>
  </si>
  <si>
    <t>ขายหุ้น</t>
  </si>
  <si>
    <t>https://thunhoon.com/article/288088</t>
  </si>
  <si>
    <t>STARKเผยศาลล้มละลายกลางมีคำสั่งให้'เฟ้ลปส์ดอด์จ'ฟื้นฟูกิจการ</t>
  </si>
  <si>
    <t>STARK</t>
  </si>
  <si>
    <t>คำสั่ง</t>
  </si>
  <si>
    <t>ฟื้นฟูกิจการ</t>
  </si>
  <si>
    <t>https://thunhoon.com/article/288090</t>
  </si>
  <si>
    <t>BANPU โบรกฯ หั่นเป้าลงที่ 6.60 บ. คาดปรากฏการณ์ลานีน่าฉุดการเติบโต</t>
  </si>
  <si>
    <t>เป้า</t>
  </si>
  <si>
    <t>หั่น</t>
  </si>
  <si>
    <t>ปรากฎการณ์ลาลีน่า</t>
  </si>
  <si>
    <t>ฉุดการเติบโต</t>
  </si>
  <si>
    <t>https://thunhoon.com/article/288091</t>
  </si>
  <si>
    <t>หุ้น CREDIT เข้าเทรดวันแรกราคาเปิดที่ 27.50 บาท ลดลง 5.17% จากราคา IPO</t>
  </si>
  <si>
    <t>ราคาเปิด</t>
  </si>
  <si>
    <t>https://thunhoon.com/article/288094</t>
  </si>
  <si>
    <t>STA กสิกรไทย มองระยะสั้นไม่น่าดึงดูด แต่มองบวกระยะยาว</t>
  </si>
  <si>
    <t>STA</t>
  </si>
  <si>
    <t>ระยะสั้น</t>
  </si>
  <si>
    <t>ไม่น่าดึงดูด</t>
  </si>
  <si>
    <t>ระยะยาว</t>
  </si>
  <si>
    <t>https://thunhoon.com/article/288099</t>
  </si>
  <si>
    <t>AURA โบรกคาดสดใส ค้าปลีกทองคำ High season</t>
  </si>
  <si>
    <t>AURA</t>
  </si>
  <si>
    <t>ค้าปลีก</t>
  </si>
  <si>
    <t>High season</t>
  </si>
  <si>
    <t>https://thunhoon.com/article/288101</t>
  </si>
  <si>
    <t>WHA โบรกมองพื้นฐานดี เป็นหุ้นมีโอกาส</t>
  </si>
  <si>
    <t>พื้นฐาน</t>
  </si>
  <si>
    <t>มีโอกาส</t>
  </si>
  <si>
    <t>https://thunhoon.com/article/288102</t>
  </si>
  <si>
    <t>บล.กรุงศรีคาด AH ผลประกอบการชะลอตัว</t>
  </si>
  <si>
    <t>https://thunhoon.com/article/288108</t>
  </si>
  <si>
    <t>THCOM โบรกคาดปี 67 กำไรเล็กน้อย</t>
  </si>
  <si>
    <t>https://thunhoon.com/article/288111</t>
  </si>
  <si>
    <t>HENGดีมานด์สินเชื่อพุ่ง วางเป้าปีนี้ผลงานโตต่อ</t>
  </si>
  <si>
    <t>https://thunhoon.com/article/288115</t>
  </si>
  <si>
    <t>KYE ไตรมาส 3 กำไร 250 ลบ. เพิ่ม 393% งวด 9 เดือน กำไร 680 ลบ. เพิ่มขึ้น 447%</t>
  </si>
  <si>
    <t>KYE</t>
  </si>
  <si>
    <t>https://thunhoon.com/article/288120</t>
  </si>
  <si>
    <t>3K-BAT ไตรมาส 3 ขาดทุน 23 ลบ. งวด 9 เดือนขาดทุน 33.96 ลบ.</t>
  </si>
  <si>
    <t>3K-BAT</t>
  </si>
  <si>
    <t>https://thunhoon.com/article/288132</t>
  </si>
  <si>
    <t>TTB ชวนออมรับปีมังกร ล็อกดอกเบี้ยสูง 2.25% ต่อปี พร้อมรับดอกเบี้ยทั้งก้อนใน 7 วัน</t>
  </si>
  <si>
    <t>https://thunhoon.com/article/288136</t>
  </si>
  <si>
    <t>MINT เปิดแผน 3 ปีข้างหน้าเพิ่มรร.ใหม่-ร้านอาหาร มุ่งลดอัตราส่วนหนี้สิน</t>
  </si>
  <si>
    <t>อัตราส่วนหนี้สิน</t>
  </si>
  <si>
    <t>มุ่งลด</t>
  </si>
  <si>
    <t>https://thunhoon.com/article/288150</t>
  </si>
  <si>
    <t>บอร์ด KTC ไฟเขียวจ่ายปันผล 1.27 บาท ขึ้น XD 17 เม.ย.</t>
  </si>
  <si>
    <t>บอร์ด</t>
  </si>
  <si>
    <t>https://thunhoon.com/article/288151</t>
  </si>
  <si>
    <t>บอร์ด QTC อนุมัติปันผล 0.20 บาท ขึ้น XD 12 เม.ย., เปลี่ยนวัตถุประสงค์ใช้เงินเพิ่มทุน</t>
  </si>
  <si>
    <t>QTC</t>
  </si>
  <si>
    <t>อนุมัติ</t>
  </si>
  <si>
    <t>https://thunhoon.com/article/288152</t>
  </si>
  <si>
    <t>SCCC ปี 66 กำไร 2.68 พันลบ. เพิ่ม 44.48% ปันผล 7 บ. XD 22 ก.พ. จ่าย 12 เม.ย.</t>
  </si>
  <si>
    <t>SCCC</t>
  </si>
  <si>
    <t>https://thunhoon.com/article/288154</t>
  </si>
  <si>
    <t>GPSC เผยปี 66 กำไร 3,694 ลบ. เพิ่มขึ้น 314% กำไรขั้นต้นของ SPP หนุน</t>
  </si>
  <si>
    <t>กำไรขั้นต้น</t>
  </si>
  <si>
    <t>https://thunhoon.com/article/288158</t>
  </si>
  <si>
    <t>บอร์ด GPSC ไฟเขียวปันผลอีก 0.44 บาท เตรียมขึ้น XD 23 ก.พ., ทั้งปี 66 จ่าย 0.74 บาท</t>
  </si>
  <si>
    <t>https://thunhoon.com/article/288133</t>
  </si>
  <si>
    <t>BANPU ยูโอบีฯ คาดกำไร Q4/66 อ่อนแอ แนะนำถือ ให้ราคาเป้าหมาย 6.10 บาท</t>
  </si>
  <si>
    <t>https://thunhoon.com/article/288146</t>
  </si>
  <si>
    <t>TACC โบรกแนะ "ซื้อ" 7.80 บ.</t>
  </si>
  <si>
    <t>TACC</t>
  </si>
  <si>
    <t>https://thunhoon.com/article/288112</t>
  </si>
  <si>
    <t>IMPACT โบรกมองแนวโน้มอีเวนท์หนุนรายได้</t>
  </si>
  <si>
    <t>https://thunhoon.com/article/288128</t>
  </si>
  <si>
    <t>AOT พรุ่งนี้ประกาศงบ โบรกฯ คาดกำไร Q1ราว 5 พันลบ. ชี้ราคาหุ้น Laggard</t>
  </si>
  <si>
    <t>https://thunhoon.com/article/288138</t>
  </si>
  <si>
    <t>ปี 67 มีโอกาส Re-rate PE กลุ่มอสังหาฯ โบรกฯ แนะ SPALI-AP-SC จังหวะสะสม</t>
  </si>
  <si>
    <t>สะสม</t>
  </si>
  <si>
    <t>https://thunhoon.com/article/288175</t>
  </si>
  <si>
    <t>AOTเพิ่มค่าพาณิชย์ สุวรรณภูมิ150ล.คน</t>
  </si>
  <si>
    <t>ค่าพาณิชย์</t>
  </si>
  <si>
    <t>https://thunhoon.com/article/288178</t>
  </si>
  <si>
    <t>BBLมั่นเศรษฐกิจโต3% จัดการเอ็นพีแอลได้ดี</t>
  </si>
  <si>
    <t>เศรษฐกิจ</t>
  </si>
  <si>
    <t>https://thunhoon.com/article/288179</t>
  </si>
  <si>
    <t>THCOMดีลลูกค้า สเปซเทคโดดเด่น รุกดาวเทียมLEO</t>
  </si>
  <si>
    <t>สเปซเทค</t>
  </si>
  <si>
    <t>https://thunhoon.com/article/288169</t>
  </si>
  <si>
    <t>ECF เหินฟ้าขยายฐานจีน อัพกำลังผลิต-ออเดอร์อื้อ</t>
  </si>
  <si>
    <t>ECF</t>
  </si>
  <si>
    <t>ฐานจีน</t>
  </si>
  <si>
    <t>https://thunhoon.com/article/288170</t>
  </si>
  <si>
    <t>‘SMD’ เซ็นร่วมทุนพันธมิตร รัฐหนุนตรวจหลับงบฟู</t>
  </si>
  <si>
    <t>รัฐ</t>
  </si>
  <si>
    <t>https://thunhoon.com/article/288172</t>
  </si>
  <si>
    <t>โฟกัสหุ้น mai : MCA กำไรเติบโตสูง แนะซื้อ-เป้า 5 บาท</t>
  </si>
  <si>
    <t>เติบโตสููง</t>
  </si>
  <si>
    <t>https://thunhoon.com/article/288173</t>
  </si>
  <si>
    <t>COMPANY SNAPSHOT : TRP จับมือพาร์ตเนอร์ใหญ่ เงินไอพีโอแน่นพร้อมลงทุน</t>
  </si>
  <si>
    <t>เงิน</t>
  </si>
  <si>
    <t>https://thunhoon.com/article/288191</t>
  </si>
  <si>
    <t>RML เพิ่มทุนจดทะเบียน เป็น 7,760 ลบ.</t>
  </si>
  <si>
    <t>RML</t>
  </si>
  <si>
    <t>ทุนจดทะเบียน</t>
  </si>
  <si>
    <t>https://thunhoon.com/article/288195</t>
  </si>
  <si>
    <t>หุ้น GLOBAL ราคาดีด หลังบอร์ดไฟเขียวจ่ายหุ้นปันผล พร้อมปันผลเงินสด</t>
  </si>
  <si>
    <t>GLOBAl</t>
  </si>
  <si>
    <t>ราคาดีด</t>
  </si>
  <si>
    <t>https://thunhoon.com/article/288197</t>
  </si>
  <si>
    <t>ILINKปักธงปี67พุ่ง10% ลุ้นผลประมูลงาน2พันล.</t>
  </si>
  <si>
    <t>ILINK</t>
  </si>
  <si>
    <t>ผลประมูณงาน</t>
  </si>
  <si>
    <t>https://thunhoon.com/article/288199</t>
  </si>
  <si>
    <t>TGE เผยบ.ย่อยชนะประมูลโรงไฟฟ้าขยะชุมชน ขนาด 9.9 MW ที่อุบลราชธานี</t>
  </si>
  <si>
    <t>TGE</t>
  </si>
  <si>
    <t>ประมูล</t>
  </si>
  <si>
    <t>ชนะ</t>
  </si>
  <si>
    <t>https://thunhoon.com/article/288203</t>
  </si>
  <si>
    <t>กลยุทธ์ลงทุนหุ้น 'BPP' หลังโบรกฯ คาด Q4/66 พลิกเป็นขาดทุน</t>
  </si>
  <si>
    <t>BPP</t>
  </si>
  <si>
    <t>https://thunhoon.com/article/288206</t>
  </si>
  <si>
    <t>MINT โบรกฯ อัพกำไรปี 67 ขึ้น 11% ฟุตบอล UEFA EURO 2024 ที่เยอรมนีหนุน</t>
  </si>
  <si>
    <t>ขึ้น</t>
  </si>
  <si>
    <t>ฟุตบอล</t>
  </si>
  <si>
    <t>https://thunhoon.com/article/288207</t>
  </si>
  <si>
    <t>SAT แนวโน้ม Q4/66 ชะลอกว่าคาด 'ดาโอ' ปรับลงเป็นถือ หั่นเป้าที่ 19 บ.</t>
  </si>
  <si>
    <t>ปรับลง</t>
  </si>
  <si>
    <t>https://thunhoon.com/article/288209</t>
  </si>
  <si>
    <t>“KTMS” ติดปีก Q1/67 เปิดศูนย์ไตเทียม 3 แห่ง มั่นใจรายได้ปีนี้ แตะ 600 ลบ.</t>
  </si>
  <si>
    <t>ติดปีก</t>
  </si>
  <si>
    <t>https://thunhoon.com/article/288210</t>
  </si>
  <si>
    <t>QTC ฟอร์มแกร่ง อานิสงส์ค่าไฟขึ้น</t>
  </si>
  <si>
    <t>https://thunhoon.com/article/288213</t>
  </si>
  <si>
    <t>SJWDปักธงรายได้โตกว่า12% รุกโลจิสติกครอบคลุมเอเชีย</t>
  </si>
  <si>
    <t>https://thunhoon.com/article/288219</t>
  </si>
  <si>
    <t>BSRC บล.กรุงศรีแนะ "ซื้อ" 11.50 บ.</t>
  </si>
  <si>
    <t>BSRC</t>
  </si>
  <si>
    <t>https://thunhoon.com/article/288227</t>
  </si>
  <si>
    <t>TOA โบรกแนะ "ซื้อ" ยอดขาย ตปท.หนุน</t>
  </si>
  <si>
    <t>TOA</t>
  </si>
  <si>
    <t>https://thunhoon.com/article/288230</t>
  </si>
  <si>
    <t>โบรกมอง SCCC โตดีปี 67 พื้นฐานดี พร้อมปันผลสูง</t>
  </si>
  <si>
    <t>https://thunhoon.com/article/288234</t>
  </si>
  <si>
    <t>OR โบรกฯ คาดแจ้งงบพรุ่งนี้ มอง Q4/66 อ่อนตัว แต่แนวโน้ม Q1/67 ฟื้น</t>
  </si>
  <si>
    <t>https://thunhoon.com/article/288237</t>
  </si>
  <si>
    <t>SAT โบรกคาดกำไรชะลอตัว ตามยอดผลิตรถ</t>
  </si>
  <si>
    <t>https://thunhoon.com/article/288238</t>
  </si>
  <si>
    <t>TTCL โบรกฯคาดธุรกิจปี 67 สดใส ลุ้น 2 งานใหม่ใน Q1/67</t>
  </si>
  <si>
    <t>https://thunhoon.com/article/288249</t>
  </si>
  <si>
    <t>AOT โชว์กำไรไตรมาส1/67 พุ่งแตะ 4.53 พันล้าน เหตุเที่ยวบิน-ผู้โดยสารเพิ่ม</t>
  </si>
  <si>
    <t>เที่ยวบิน</t>
  </si>
  <si>
    <t>https://thunhoon.com/article/288250</t>
  </si>
  <si>
    <t>PSL ปี 66 กำไร 709 ลบ. ลดลง 85% ปันผล 0.05 บ. XD 23 ก.พ. จ่าย 11 มี.ค.</t>
  </si>
  <si>
    <t>PSL</t>
  </si>
  <si>
    <t>https://thunhoon.com/article/288252</t>
  </si>
  <si>
    <t>PTTGC เผยปี 66 พลิกมีกำไร 999.13 ลบ. จากขาดทุน 8.75 พันลบ.ในปี 65</t>
  </si>
  <si>
    <t>PTTGC</t>
  </si>
  <si>
    <t>พลิก</t>
  </si>
  <si>
    <t>https://thunhoon.com/article/288255</t>
  </si>
  <si>
    <t>EPG กำไรไตรมาส3ปี66/67 โต 40% แตะ 297 ล้าน เหตุ รายได้ทุกกลุ่มเพิ่มขึ้น</t>
  </si>
  <si>
    <t>https://thunhoon.com/article/288259</t>
  </si>
  <si>
    <t>SUSCOน้ำมันแกร่ง ยอดรถอีวีBYDหนุนโต</t>
  </si>
  <si>
    <t>ยอดรถอีวี</t>
  </si>
  <si>
    <t>https://thunhoon.com/article/288260</t>
  </si>
  <si>
    <t>BJCตรุษจีนเงินสะพัด ดัน“บิ๊กซี รีเทล”เข้าเทรด</t>
  </si>
  <si>
    <t>https://thunhoon.com/article/288268</t>
  </si>
  <si>
    <t>AOTขึ้นค่าบริการเม.ย. กำไรQ1แตะ4.5พันล้าน</t>
  </si>
  <si>
    <t>ค่าบริการ</t>
  </si>
  <si>
    <t>https://thunhoon.com/article/288262</t>
  </si>
  <si>
    <t>JUBILE รับทรัพย์เทศกาล ตรุษจีน-วาเลนไทน์ยอดฟู</t>
  </si>
  <si>
    <t>JUBILE</t>
  </si>
  <si>
    <t>https://thunhoon.com/article/288275</t>
  </si>
  <si>
    <t>JMARTปี66ขาดทุน 447ล้าน-ตั้งเป้าผลดำเนินงานปีนี้เติบโต</t>
  </si>
  <si>
    <t>JMART</t>
  </si>
  <si>
    <t>https://thunhoon.com/article/288276</t>
  </si>
  <si>
    <t>JMT ปี 66 กำไร 2,011 ลบ. โต 15% ลุยซื้อหนี้ด้อยคุณภาพเพิ่มดันพอร์ตโต</t>
  </si>
  <si>
    <t>https://thunhoon.com/article/288277</t>
  </si>
  <si>
    <t>รัฐเร่งเบิกงบ โบรกคาด GLOBAL กำไรปี 67 โต</t>
  </si>
  <si>
    <t>https://thunhoon.com/article/288278</t>
  </si>
  <si>
    <t>JMT โบรกฯ ชี้ Q4/66 กำไรดีกว่าคาด หุ้นที่อ่อนตัว สะท้อนปัจจัยลบระยะสั้นแล้ว</t>
  </si>
  <si>
    <t>https://thunhoon.com/article/288280</t>
  </si>
  <si>
    <t>หุ้น AOT ราคาร่วง โบรกฯ ชี้กำไร Q1 ต่ำกว่าคาด แนวโน้มยังเป็นบวก</t>
  </si>
  <si>
    <t>https://thunhoon.com/article/288286</t>
  </si>
  <si>
    <t>BAM บล.ทิสโก้คงแนะนำ "ซื้อ" เป้า 16 บ.</t>
  </si>
  <si>
    <t>BAM</t>
  </si>
  <si>
    <t>https://thunhoon.com/article/288289</t>
  </si>
  <si>
    <t>STEC โบรกคาดรายได้ก่อสร้างชดเชยรถไฟฟ้าชมพู-เหลือง</t>
  </si>
  <si>
    <t>ชดเชย</t>
  </si>
  <si>
    <t>https://thunhoon.com/article/288290</t>
  </si>
  <si>
    <t>JMT ราคาหุ้นพุ่ง บัวหลวงชี้กำไร Q4/66 ตามคาด มองแนวโน้ม Q1/67 โตต่อเนื่อง</t>
  </si>
  <si>
    <t>ตามคาด</t>
  </si>
  <si>
    <t>https://thunhoon.com/article/288291</t>
  </si>
  <si>
    <t>JMART มั่น! ปี 67 New High ชู JMT เป็นพระเอก TEENOI เป็นดาวรุ่ง</t>
  </si>
  <si>
    <t>https://thunhoon.com/article/288296</t>
  </si>
  <si>
    <t>EPG โบรกฯ ชี้กำไร Q3 ดีตามคาด แนวโน้ม Q4 สดใส</t>
  </si>
  <si>
    <t>ดีตามคาด</t>
  </si>
  <si>
    <t>https://thunhoon.com/article/288299</t>
  </si>
  <si>
    <t>SINGER ราคาดีดขึ้น หลังกำไร Q4 ดีกว่า Q3 โบรกฯ คาดปี 67 ฟื้นมีกำไร</t>
  </si>
  <si>
    <t>SINGER</t>
  </si>
  <si>
    <t>https://thunhoon.com/article/288306</t>
  </si>
  <si>
    <t>GPSC โบรกมองอานิสงส์บวกปรับโครงสร้างต้นทุนก๊าซ</t>
  </si>
  <si>
    <t>อานิสงส์บวก</t>
  </si>
  <si>
    <t>https://thunhoon.com/article/288309</t>
  </si>
  <si>
    <t>IMPACT โบรกคาดอีเวนท์ปี67พุ่งแรงหนุนเติบโต</t>
  </si>
  <si>
    <t>อีเวนท์</t>
  </si>
  <si>
    <t>https://thunhoon.com/article/288313</t>
  </si>
  <si>
    <t>AURA ทองขายดีวันวาเลนไทน์ เร่งผุดสาขา-รายได้ปีนี้พุ่ง15%</t>
  </si>
  <si>
    <t>ทอง</t>
  </si>
  <si>
    <t>https://thunhoon.com/article/288317</t>
  </si>
  <si>
    <t>"RT" ตั้งเป้าปี 67 รายได้ โต 20% เพิ่มอัตรากำไรสุทธิ ดัน Backlog 8,300 ลบ.</t>
  </si>
  <si>
    <t>RT</t>
  </si>
  <si>
    <t>อัตรากำไรสุทธิ</t>
  </si>
  <si>
    <t>https://thunhoon.com/article/288319</t>
  </si>
  <si>
    <t>DCC ปี 66 กำไร 1.18 พันลบ. ลด 28% ปันผล 0.012 บ. XD 1 เม.ย.</t>
  </si>
  <si>
    <t>DCC</t>
  </si>
  <si>
    <t>https://thunhoon.com/article/288332</t>
  </si>
  <si>
    <t>KCE ปี 66 กำไร 1.72 พันลบ. ลดลง 26%</t>
  </si>
  <si>
    <t>https://thunhoon.com/article/288337</t>
  </si>
  <si>
    <t>IRPC ปี 66 ขาดทุน 2.92 พันล้าน ลดลง33% ทุ่มงบลงทุนปีนี้ 6 พันล้าน</t>
  </si>
  <si>
    <t>IRPC</t>
  </si>
  <si>
    <t>https://thunhoon.com/article/288338</t>
  </si>
  <si>
    <t>OR กำไรปี 66 ที่ 11,094 ลบ. โต 7% , Q4/66 ที่ 193 ลบ.ชะลอตัว</t>
  </si>
  <si>
    <t>https://thunhoon.com/article/288345</t>
  </si>
  <si>
    <t>OR ปันผล 0.27 บ./หุ้น ขึ้น XD 23 ก.พ. จ่าย 29 เม.ย.</t>
  </si>
  <si>
    <t>https://thunhoon.com/article/288355</t>
  </si>
  <si>
    <t>บูมเที่ยวสงกรานต์ MINTลุ้นปันผลสูง</t>
  </si>
  <si>
    <t>https://thunhoon.com/article/288356</t>
  </si>
  <si>
    <t>JMARTเร่งเครื่องยนต์ JMT-ตี๋น้อย-Jปั้นนิวไฮ</t>
  </si>
  <si>
    <t>https://thunhoon.com/article/288358</t>
  </si>
  <si>
    <t>CPAXTโชว์งบวันนี้ กำไรQ4โดด3พันล. ชูต้นทุนการเงินลด</t>
  </si>
  <si>
    <t>โดด</t>
  </si>
  <si>
    <t>https://thunhoon.com/article/288350</t>
  </si>
  <si>
    <t>24CS ก่อสร้างฉายแววฟื้น เร่งเครื่องงบเทิร์นอะราวด์</t>
  </si>
  <si>
    <t>24CS</t>
  </si>
  <si>
    <t>ฉายแวว</t>
  </si>
  <si>
    <t>https://thunhoon.com/article/288352</t>
  </si>
  <si>
    <t>NAT ฮอตขายเกลี้ยง พร้อมเทรด 15 ก.พ.นี้</t>
  </si>
  <si>
    <t>https://thunhoon.com/article/288354</t>
  </si>
  <si>
    <t>HL ขยายสาขา เร่งอัพมาร์จิ้น อีซี่อี-รีซีทดัน</t>
  </si>
  <si>
    <t>HL</t>
  </si>
  <si>
    <t>https://thunhoon.com/article/288362</t>
  </si>
  <si>
    <t>บอร์ด IRPC ไฟเขียวปันผล 0.03 บาท ขึ้น XD 27 ก.พ.</t>
  </si>
  <si>
    <t>https://thunhoon.com/article/288364</t>
  </si>
  <si>
    <t>MC ไตรมาส2/67 กำไร 283 ลบ. โต14%-จ่ายปันผล 0.50 บาท</t>
  </si>
  <si>
    <t>https://thunhoon.com/article/288365</t>
  </si>
  <si>
    <t>หุ้น KCE ร่วงแรง โบรกฯ ชี้กำไร Q4/66 ต่ำกว่าคาด, หั่นราคาเป้าหมายลง</t>
  </si>
  <si>
    <t>หั่นลง</t>
  </si>
  <si>
    <t>https://thunhoon.com/article/288366</t>
  </si>
  <si>
    <t>"CBG" รับรู้รายได้เครื่องดื่มเพิ่ม โบรกฯ แนะซื้อ เป้า 109 บ.</t>
  </si>
  <si>
    <t>https://thunhoon.com/article/288371</t>
  </si>
  <si>
    <t>โบรกคาด VGI โฆษณาลดลง แม้ผู้โดยสารรถ BTS สูงขึ้น</t>
  </si>
  <si>
    <t>โฆษณา</t>
  </si>
  <si>
    <t>https://thunhoon.com/article/288373</t>
  </si>
  <si>
    <t>OR โบรกฯ ชี้กำไร Q4/66 อ่อนแอตามคาด มอง Q1/67 ยังท้าทาย</t>
  </si>
  <si>
    <t>https://thunhoon.com/article/288375</t>
  </si>
  <si>
    <t>DMT ตั้งเป้ารายได้ปี 67 โต 10% ท่องเทียวหนุน ลุยประมูลงานใหม่</t>
  </si>
  <si>
    <t>DMT</t>
  </si>
  <si>
    <t>https://thunhoon.com/article/288380</t>
  </si>
  <si>
    <t>CPALL 'ทริส' จัดอันดับเรทติ้งหุ้นกู้ชุดใหม่ 1.5 หมื่นลบ. ที่ A+</t>
  </si>
  <si>
    <t>เรทติ้ง</t>
  </si>
  <si>
    <t>https://thunhoon.com/article/288382</t>
  </si>
  <si>
    <t>CK โบรกฯ สแกน Q4/66 ไม่เด่น พื้นฐานปี 67 ยังแกร่ง โอกาสได้งานเพิ่ม</t>
  </si>
  <si>
    <t>โอกาสได้งาน</t>
  </si>
  <si>
    <t>https://thunhoon.com/article/288394</t>
  </si>
  <si>
    <t>WHAUP ธุรกิจน้ำน้อย ไฟฟ้าดีกว่า โบรกคงคำแนะนำ "ซื้อ"</t>
  </si>
  <si>
    <t>น้อย</t>
  </si>
  <si>
    <t>โบรกคงคำแนะนำ</t>
  </si>
  <si>
    <t>https://thunhoon.com/article/288397</t>
  </si>
  <si>
    <t>TNRวาเลนไทน์ดันยอดพุ่ง บาทอ่อนค่าหนุนปี67งบโต</t>
  </si>
  <si>
    <t>TNR</t>
  </si>
  <si>
    <t>บาทอ่อนค่า</t>
  </si>
  <si>
    <t>https://thunhoon.com/article/288399</t>
  </si>
  <si>
    <t>“NAT” พร้อมลงสนาม mai พรุ่งนี้ มั่นใจพื้นฐานแกร่ง พร้อมขยายธุรกิจตามแผน</t>
  </si>
  <si>
    <t>https://thunhoon.com/article/288401</t>
  </si>
  <si>
    <t>โบรกคาด BA ฟื้นไตรมาส 1/67</t>
  </si>
  <si>
    <t>BA</t>
  </si>
  <si>
    <t>https://thunhoon.com/article/288406</t>
  </si>
  <si>
    <t>KCE โบรกฯแห่ลดราคาเป้าหมาย หลังกำไรต่ำคาด-จับตาประชุมนักวิเคราะห์วันนี้</t>
  </si>
  <si>
    <t>โบรกฯแห่ลด</t>
  </si>
  <si>
    <t>https://thunhoon.com/article/288416</t>
  </si>
  <si>
    <t>MINT บล.ทรีนีตี้ แนะนำ "ซื้อ" เป้า 42 บ.</t>
  </si>
  <si>
    <t>https://thunhoon.com/article/288421</t>
  </si>
  <si>
    <t>บอร์ด TOP ไฟเขียวปันผลอีก 2.75 บาท XD 27 ก.พ., ทั้งปี 66 จ่าย 3.40 บาท</t>
  </si>
  <si>
    <t>https://thunhoon.com/article/288423</t>
  </si>
  <si>
    <t>TOP ปี66 กำไร1.94 หมื่นลบ. ลด40% คาดราคาน้ำมันดิบไตรมาส1/67่ปรับตัวลง</t>
  </si>
  <si>
    <t>ปรับตัวลง</t>
  </si>
  <si>
    <t>https://thunhoon.com/article/288427</t>
  </si>
  <si>
    <t>CPAXT ไตรมาส 4/66 กำไร 3,282 ลบ. เพิ่มขึ้นกว่า 33% ปี 67 เดินหน้าสร้างความแข็งแกร่ง ตั้งเป้ายอดขายโตต่อเนื่อง</t>
  </si>
  <si>
    <t>https://thunhoon.com/article/288428</t>
  </si>
  <si>
    <t>BTSไตรมาส3ปี66/67ขาดทุน 4.7 พันลบ.เหตุรับรู้ด้อยค่าเงินลงทุนKEX-SINGER</t>
  </si>
  <si>
    <t>https://thunhoon.com/article/288433</t>
  </si>
  <si>
    <t>บอร์ดCPALLไฟเขียวCPAXTรับโอนกิจการโลตัสส์-ควบรวม'เอก-ชัยฯ'เพื่อตั้งบริษัทใหม่</t>
  </si>
  <si>
    <t>https://thunhoon.com/article/288434</t>
  </si>
  <si>
    <t>PTTน้ำมัน85ดอลล์ ชูยิลด์ปันผลสูง6%</t>
  </si>
  <si>
    <t>ยิลด์ปันผล</t>
  </si>
  <si>
    <t>https://thunhoon.com/article/288435</t>
  </si>
  <si>
    <t>NATฉมังอินฟราเทค โซลูชั่นครบโตสนั่น</t>
  </si>
  <si>
    <t>โซลูชั่น</t>
  </si>
  <si>
    <t>ครบ</t>
  </si>
  <si>
    <t>โตสนั่น</t>
  </si>
  <si>
    <t>https://thunhoon.com/article/288438</t>
  </si>
  <si>
    <t>SAVไฮซีซันเวียดนาม บินผ่านน่านฟ้ากัมพูชา</t>
  </si>
  <si>
    <t>เวียดนาม</t>
  </si>
  <si>
    <t>ไฮซีซั่น</t>
  </si>
  <si>
    <t>https://thunhoon.com/article/288439</t>
  </si>
  <si>
    <t>TFGลั่นผลงานบวกQ1 ราคาหมูฟื้นต้นทุนลด</t>
  </si>
  <si>
    <t>https://thunhoon.com/article/288429</t>
  </si>
  <si>
    <t>WARRIX บอลไทยฟีเวอร์ ติดเทรนด์โลกดัน Q1 เด่น</t>
  </si>
  <si>
    <t>บอลไทย</t>
  </si>
  <si>
    <t>ฟีเวอร์</t>
  </si>
  <si>
    <t>https://thunhoon.com/article/288430</t>
  </si>
  <si>
    <t>ATP30 ลุยบริการลูกค้าใหม่ ต้นทุนน้ำมันลด-ท่องเที่ยวดี</t>
  </si>
  <si>
    <t>ATP30</t>
  </si>
  <si>
    <t>บริการใหม่</t>
  </si>
  <si>
    <t>https://thunhoon.com/article/288431</t>
  </si>
  <si>
    <t>SONIC รายได้โต 15% ขนส่งติดเครื่องวิ่งต่อ</t>
  </si>
  <si>
    <t>SONIC</t>
  </si>
  <si>
    <t>วิ่งต่อ</t>
  </si>
  <si>
    <t>https://thunhoon.com/article/288440</t>
  </si>
  <si>
    <t>BTS งดจ่ายเงินปันผล ปรับถือหุ้นตรงใน VGI 60.97%</t>
  </si>
  <si>
    <t>งดจ่าย</t>
  </si>
  <si>
    <t>https://thunhoon.com/article/288441</t>
  </si>
  <si>
    <t>TOP กำไรตามคาด-ปันผลดี บล.กสิกรฯเพิ่มเป้าเป็น 61.25 บ.</t>
  </si>
  <si>
    <t>https://thunhoon.com/article/288442</t>
  </si>
  <si>
    <t>CPAXT กำไรสูงกว่าตลาดคาด โบรกมองปี 67 กำไรโตต่อเนื่อง</t>
  </si>
  <si>
    <t>สูงกว่าตลาดคาด</t>
  </si>
  <si>
    <t>https://thunhoon.com/article/288447</t>
  </si>
  <si>
    <t>หุ้น NAT เข้าเทรดวันแรกราคาเปิดที่ 5.95 บาท เพิ่มขึ้น 10.19% จาก IPO</t>
  </si>
  <si>
    <t>https://thunhoon.com/article/288452</t>
  </si>
  <si>
    <t>ฺBTS โบรกเผยผลขาดทุนจากการด้อยค่าเพิ่มขึ้น</t>
  </si>
  <si>
    <t>https://thunhoon.com/article/288454</t>
  </si>
  <si>
    <t>CPAXT เตรียมปรับโครงสร้าง โบรกมองเป็นผลดี</t>
  </si>
  <si>
    <t>ผลดี</t>
  </si>
  <si>
    <t>https://thunhoon.com/article/288455</t>
  </si>
  <si>
    <t>KCE โบรกฯ แห่ทุบราคาเป้าหมายลง หลังประชุมนักวิเคราะห์ มอง 1H/67 ไม่สดใส</t>
  </si>
  <si>
    <t>ไม่สดใส</t>
  </si>
  <si>
    <t>https://thunhoon.com/article/288457</t>
  </si>
  <si>
    <t>Mเทศกาล-ท่องเที่ยวทำเงิน ล็อกต้นทุนวัตถุดิบดันกำไร</t>
  </si>
  <si>
    <t>เทศกาล</t>
  </si>
  <si>
    <t>https://thunhoon.com/article/288462</t>
  </si>
  <si>
    <t>AMATA อุปสงค์ที่ดินปี 67 อยู่ระดับสูง โบรกฯ คาดกำไรจะสร้างจุดสูงสุดใหม่</t>
  </si>
  <si>
    <t>อุปสงค์</t>
  </si>
  <si>
    <t>อยู่ระดับสูง</t>
  </si>
  <si>
    <t>จะสร้างจุดสูงสุดใหม่</t>
  </si>
  <si>
    <t>https://thunhoon.com/article/288467</t>
  </si>
  <si>
    <t>MC แนวโน้มกำไรโตต่อเนื่อง โบรกแนะปันผลเด่น</t>
  </si>
  <si>
    <t>แนวโน้มกำไร</t>
  </si>
  <si>
    <t>https://thunhoon.com/article/288473</t>
  </si>
  <si>
    <t>SAWAD โบรกแนะเป็นจังหวะเข้าลงทุน</t>
  </si>
  <si>
    <t>จังหวะเข้าลงทุน</t>
  </si>
  <si>
    <t>https://thunhoon.com/article/288474</t>
  </si>
  <si>
    <t>LPN กำไรปี 66ที่ 352.66 ลบ. ลดลง 42.39% ยอด Backlog 2,340 ลบ.ทยอยรับรู้ปี 67-68</t>
  </si>
  <si>
    <t>https://thunhoon.com/article/288478</t>
  </si>
  <si>
    <t>ITC ปี 66 กำไร 2,281 ลบ. ลดลง 49% ปันผล 0.35 บ. XD 29 ก.พ. จ่าย 24 เม.ย.</t>
  </si>
  <si>
    <t>https://thunhoon.com/article/288480</t>
  </si>
  <si>
    <t>บอร์ด LPN ไฟเขียวปันผลอีก 0.05 บาท ขึ้น XD 28 ก.พ., ทั้งปี 66 จ่าย 0.13 บาท</t>
  </si>
  <si>
    <t>https://thunhoon.com/article/288483</t>
  </si>
  <si>
    <t>TOP โบรกมองเด่นกว่าคู่แข่ง ปันผลสูงกว่าคาด</t>
  </si>
  <si>
    <t>เด่นกว่าคู่แข่ง</t>
  </si>
  <si>
    <t>https://thunhoon.com/article/288484</t>
  </si>
  <si>
    <t>BBL เริ่มผ่อนคลายตั้งสำรอง โบรกแนะ "ซื้อ"</t>
  </si>
  <si>
    <t>https://thunhoon.com/article/288487</t>
  </si>
  <si>
    <t>SAK ปี 66 กำไร 749 ลบ. เพิ่มขึ้น 5.5% ปันผล 0.15 บ./หุ้น ปี 67 มั่นใจพอร์ตสินเชื่อโต 15%</t>
  </si>
  <si>
    <t>SAK</t>
  </si>
  <si>
    <t>https://thunhoon.com/article/288489</t>
  </si>
  <si>
    <t>TTCL หยวนต้าฯ มองราคาหุ้นไม่แพง มีปันผล แนะซื้อ</t>
  </si>
  <si>
    <t>ไม่แพง</t>
  </si>
  <si>
    <t>https://thunhoon.com/article/288493</t>
  </si>
  <si>
    <t>หุ้น CPAXT พุ่งแรง โบรกฯ ชี้กำไร Q4/66 ดีกว่าคาด แนวโน้ม Q1/67 โตต่อเนื่อง</t>
  </si>
  <si>
    <t>https://thunhoon.com/article/288507</t>
  </si>
  <si>
    <t>GULF ปี 66 กำไร 1.49 หมื่นลบ. เพิ่ม 30% จากปี 65</t>
  </si>
  <si>
    <t>https://thunhoon.com/article/288510</t>
  </si>
  <si>
    <t>DELTA กำไรปี 66 ที่ 1.84 หมื่นลบ. โต 20.06% ,ปันผล 0.45 บาท XD 7 มี.ค.</t>
  </si>
  <si>
    <t>https://thunhoon.com/article/288512</t>
  </si>
  <si>
    <t>HENG ปี 66 กำไร 422 ลบ. ลดลง 8% ปันผล 0.0665 บ. XD 1 มี.ค. จ่าย 10 พ.ค.</t>
  </si>
  <si>
    <t>https://thunhoon.com/article/288520</t>
  </si>
  <si>
    <t>PTT โชว์กำไรปี 66 ที่ 1.12 แสนลบ. โต 22.87% จ่ายปันผลอีก 1.20 บาท XD 29 ก.พ. จ่าย 30 เม.ย</t>
  </si>
  <si>
    <t>https://thunhoon.com/article/288525</t>
  </si>
  <si>
    <t>GULFชูกำไรดีด29%</t>
  </si>
  <si>
    <t>https://thunhoon.com/article/288523</t>
  </si>
  <si>
    <t>TGEจัดหมื่นล้าน อัพผลิต200เมก ดันรายได้พุ่ง10%</t>
  </si>
  <si>
    <t>https://thunhoon.com/article/288513</t>
  </si>
  <si>
    <t>STC กำไรแรงทะยาน 618% โรงงานใหม่โกยเงินเข้าอื้อ</t>
  </si>
  <si>
    <t>STC</t>
  </si>
  <si>
    <t>แรงทะยาน</t>
  </si>
  <si>
    <t>โรงงานใหม่</t>
  </si>
  <si>
    <t>โกยเงินเข้าอื้อ</t>
  </si>
  <si>
    <t>https://thunhoon.com/article/288514</t>
  </si>
  <si>
    <t>JPARK ดีมานด์จอดรถคึก ปักธงโค้งแรกแตะ 3 พันช่อง</t>
  </si>
  <si>
    <t>JPARK</t>
  </si>
  <si>
    <t>https://thunhoon.com/article/288516</t>
  </si>
  <si>
    <t>BBIK กำไรโตเด่น รับส่วนแบ่งลงทุน เคาะราคา 102 บ.</t>
  </si>
  <si>
    <t>https://thunhoon.com/article/288537</t>
  </si>
  <si>
    <t>บล.ดาโอแนะ"ซื้อ" CPN เป้า 82.00 บ.</t>
  </si>
  <si>
    <t>https://thunhoon.com/article/288539</t>
  </si>
  <si>
    <t>THANI ปี 66 กำไร 1,287 ลบ. ลดลง 27% จ่ายหุ้นปันผล 10 : 1 และเงินสด 0.02 บ.</t>
  </si>
  <si>
    <t>THANI</t>
  </si>
  <si>
    <t>https://thunhoon.com/article/288540</t>
  </si>
  <si>
    <t>ADVANC โบรกมองเป็นโอกาสเข้าซื้อ</t>
  </si>
  <si>
    <t>https://thunhoon.com/article/288554</t>
  </si>
  <si>
    <t>THANI กำไรต่ำขาด โบรกมองยังไม่ฟื้นตัว</t>
  </si>
  <si>
    <t>ต่ำขาด</t>
  </si>
  <si>
    <t>ยังไม่ฟื้นตัว</t>
  </si>
  <si>
    <t>https://thunhoon.com/article/288562</t>
  </si>
  <si>
    <t>HENG ผลงานดี พอร์ตสินเชื่อโต โบรกแนะเป้าราคา 1.90 บ.</t>
  </si>
  <si>
    <t>https://thunhoon.com/article/288580</t>
  </si>
  <si>
    <t>TACC โบรกฯ คาดกำไรปกติ Q4/66 ดีสุดรอบ 5 ไตรมาส ปันผลสูงที่ 7.5% ต่อปี</t>
  </si>
  <si>
    <t>https://thunhoon.com/article/288591</t>
  </si>
  <si>
    <t>TFM ยอดขายสูงสุดเป็นประวัติการณ์ เดินหน้าจ่ายปันผล</t>
  </si>
  <si>
    <t>TFM</t>
  </si>
  <si>
    <t>สูงสุดเป็นประวัติการณ์</t>
  </si>
  <si>
    <t>https://thunhoon.com/article/288592</t>
  </si>
  <si>
    <t>TASCO ปี 66 กำไร 2.3 พันลบ.ลดลง 2.58% ปันผลอีก 1 บาท ขึ้น XD 29 ก.พ.</t>
  </si>
  <si>
    <t>https://thunhoon.com/article/288594</t>
  </si>
  <si>
    <t>AUCT ปี 66 กำไร 348 ลบ. เพิ่ม 38%</t>
  </si>
  <si>
    <t>https://thunhoon.com/article/288597</t>
  </si>
  <si>
    <t>บอร์ด CBG ไฟเขียวปันผลอีก 0.50 บาท ขึ้น XD 29 ก.พ. ทั้งปี 66 จ่าย 0.90 บาท</t>
  </si>
  <si>
    <t>https://thunhoon.com/article/288601</t>
  </si>
  <si>
    <t>CBG ปี 66 กำไร 1,924 ลบ. ตามโบรกคาด</t>
  </si>
  <si>
    <t>ตามโบรกคาด</t>
  </si>
  <si>
    <t>https://thunhoon.com/article/288578</t>
  </si>
  <si>
    <t>OR ยูโอบีฯ คาดกำไร Q1/67 ฟื้น ตามค่าการตลาดสูงขึ้น ให้เป้า 20 บาท</t>
  </si>
  <si>
    <t>https://thunhoon.com/article/288558</t>
  </si>
  <si>
    <t>LPN โบรกคาดกำไร Q1/67 ยังลงต่อ</t>
  </si>
  <si>
    <t>ยังลงต่อ</t>
  </si>
  <si>
    <t>https://thunhoon.com/article/288623</t>
  </si>
  <si>
    <t>CBGกำไรโดด59% โกยต่อมาร์เก็ตแชร์</t>
  </si>
  <si>
    <t>โกยต่อ</t>
  </si>
  <si>
    <t>https://thunhoon.com/article/288622</t>
  </si>
  <si>
    <t>AKRหม้อแปลงขายพุ่ง ประมูลงานใหม่3พันล.</t>
  </si>
  <si>
    <t>AKR</t>
  </si>
  <si>
    <t>https://thunhoon.com/article/288612</t>
  </si>
  <si>
    <t>SMART กำไรติดปีกพุ่ง 173% วางกลยุทธ์ลุยโปรดักต์ ESG</t>
  </si>
  <si>
    <t>SMART</t>
  </si>
  <si>
    <t>ติดปีกพุ่ง</t>
  </si>
  <si>
    <t>https://thunhoon.com/article/288614</t>
  </si>
  <si>
    <t>โฟกัสหุ้น mai : TACCจับตา Q4/66 พีค แนะซื้อ-อัพเป้า 7.60 บ.</t>
  </si>
  <si>
    <t>พีค</t>
  </si>
  <si>
    <t>https://thunhoon.com/article/288615</t>
  </si>
  <si>
    <t>COMPANY SNAPSHOT : AMA ธุรกิจเดินเรือฉายแววเด่น ติดอันดับขนน้ำมันปาล์มเอเชีย</t>
  </si>
  <si>
    <t>ฉายแววเด่น</t>
  </si>
  <si>
    <t>https://thunhoon.com/article/288632</t>
  </si>
  <si>
    <t>PSH ปี 66 กำไร 2,206 ลบ. ลด 20% ปันผล 0.65 บ. XD 1 มี.ค. จ่าย 24 พ.ค.</t>
  </si>
  <si>
    <t>https://thunhoon.com/article/288633</t>
  </si>
  <si>
    <t>#ภควัตจัดให้!! หุ้น NSL คาดงบ Q4/66 ออกมาดี-ราคาเชิงเทคนิคหนุน</t>
  </si>
  <si>
    <t>NSL</t>
  </si>
  <si>
    <t>ออกมาดี</t>
  </si>
  <si>
    <t>ราคาเชิงเทคนิค</t>
  </si>
  <si>
    <t>https://thunhoon.com/article/288634</t>
  </si>
  <si>
    <t>THANI กำไร Q4/66 ต่ำคาด บล.กสิกร ลดราคาเป้าหมาย</t>
  </si>
  <si>
    <t>https://thunhoon.com/article/288635</t>
  </si>
  <si>
    <t>AUCT โบรกแนะ "ซื้อ" เป้า 12.80 บ.มองรายได้ปีนี้แข็งแกร่ง</t>
  </si>
  <si>
    <t>https://thunhoon.com/article/288639</t>
  </si>
  <si>
    <t>ICHI โบรกมองเติบโต แนวโน้มชาพร้อมดื่มขายดี Summer</t>
  </si>
  <si>
    <t>https://thunhoon.com/article/288642</t>
  </si>
  <si>
    <t>BGC ปี 67 ฟื้นตัว มาตรการรัฐหนุน - ต้นทุนลด</t>
  </si>
  <si>
    <t>BGC</t>
  </si>
  <si>
    <t>มาตรการรัฐ</t>
  </si>
  <si>
    <t>https://thunhoon.com/article/288643</t>
  </si>
  <si>
    <t>STGT ราคาพุ่ง หลังปริมาณขายปี 66 สูงสุดตั้งแต่ตั้งบริษัท, ปันผลอีก 0.50 บาท</t>
  </si>
  <si>
    <t>STGT</t>
  </si>
  <si>
    <t>https://thunhoon.com/article/288645</t>
  </si>
  <si>
    <t>ITC หยวนต้าฯ หั่นกำไรปี 67 ลง ชี้ราคาหุ้นขาดปัจจัยบวกใหม่หนุน</t>
  </si>
  <si>
    <t>ขาดปัจจัยบวกหนุน</t>
  </si>
  <si>
    <t>https://thunhoon.com/article/288649</t>
  </si>
  <si>
    <t>TASCO หยวนต้าชี้กำไรปกติ Q4/66 ต่ำกว่าคาด มองจะกลับมาเร่งตัว Q2/67</t>
  </si>
  <si>
    <t>https://thunhoon.com/article/288651</t>
  </si>
  <si>
    <t>SIS โบรกคาดรายได้ฟื้น ผลบวก Easy e-Receipt</t>
  </si>
  <si>
    <t>SIS</t>
  </si>
  <si>
    <t>https://thunhoon.com/article/288676</t>
  </si>
  <si>
    <t>PRAPATกำไรปี66โต111% แจกปันผลเป็นหุ้น-เงินสด</t>
  </si>
  <si>
    <t>https://thunhoon.com/article/288696</t>
  </si>
  <si>
    <t>AMANAH กำไรปี 66 ที่ 189 ลบ. ลดลง 38.98% จ่ายหุ้นปันผล 7:1</t>
  </si>
  <si>
    <t>AMANAH</t>
  </si>
  <si>
    <t>https://thunhoon.com/article/288701</t>
  </si>
  <si>
    <t>บอร์ด JTS ไฟเขียวเข้าลงทุนในธุรกิจ Generative AI ทุ่มเงิน 1 พันลบ.-กู้จาก JAS 400 ลบ.</t>
  </si>
  <si>
    <t>JTS</t>
  </si>
  <si>
    <t>https://thunhoon.com/article/288710</t>
  </si>
  <si>
    <t>เคล็ดช็อปหุ้นปันผล NERลั่นราคายางเด้ง</t>
  </si>
  <si>
    <t>https://thunhoon.com/article/288707</t>
  </si>
  <si>
    <t>NLหุ้นรับเหมาผงาด กำไร9เดือนพุ่ง1,203%</t>
  </si>
  <si>
    <t>NL</t>
  </si>
  <si>
    <t>ผงาด</t>
  </si>
  <si>
    <t>https://thunhoon.com/article/288702</t>
  </si>
  <si>
    <t>BIZปักธงรายได้โตต่อ10% ปี66กำไรพุ่ง50%มีปันผล</t>
  </si>
  <si>
    <t>BIZ</t>
  </si>
  <si>
    <t>https://thunhoon.com/article/288709</t>
  </si>
  <si>
    <t>EPGรับโชคบาทอ่อน แววQ4โตต่อ-เป้า9บ.</t>
  </si>
  <si>
    <t>แวว</t>
  </si>
  <si>
    <t>https://thunhoon.com/article/288687</t>
  </si>
  <si>
    <t>AUCT กำไรพุ่งชน348ล้าน รถประมูลคึก-ดันงบนิวไฮ</t>
  </si>
  <si>
    <t>https://thunhoon.com/article/288688</t>
  </si>
  <si>
    <t>‘KTMS’ รับคนไข้พรีเมียม รุกเอกชนมาร์จิ้นสูง</t>
  </si>
  <si>
    <t>https://thunhoon.com/article/288689</t>
  </si>
  <si>
    <t>PRAPAT กำไรโต 111% แจกหุ้นปันผล-เงินสด</t>
  </si>
  <si>
    <t>https://thunhoon.com/article/288690</t>
  </si>
  <si>
    <t>สแกนหุ้น JPARK มองผลงานแกร่ง โอกาสเติบโตสูง</t>
  </si>
  <si>
    <t>โอกาสเติบโต</t>
  </si>
  <si>
    <t>https://thunhoon.com/article/288716</t>
  </si>
  <si>
    <t>DIF โบรกแนะ"ซื้อ"แต่ลดราคาเป้าหมาย</t>
  </si>
  <si>
    <t>https://thunhoon.com/article/288719</t>
  </si>
  <si>
    <t>MC คุย บล.กรุงศรี เป้าเพิ่มสาขา แผนโฆษณา ทิศทางเติบโตดี</t>
  </si>
  <si>
    <t>ทิศทางเติบโต</t>
  </si>
  <si>
    <t>https://thunhoon.com/article/288721</t>
  </si>
  <si>
    <t>หุ้น NL เข้าเทรดวันแรกราคาเปิดที่ 3.82 บาท เพิ่มขึ้น 46.92% จาก IPO</t>
  </si>
  <si>
    <t>https://thunhoon.com/article/288722</t>
  </si>
  <si>
    <t>ROJANA ม้ามืด ยอดขายที่ดินพุ่ง โบรกมองบวก</t>
  </si>
  <si>
    <t>ROJANA</t>
  </si>
  <si>
    <t>https://thunhoon.com/article/288723</t>
  </si>
  <si>
    <t>JAS ราคาหุ้นร่วง 5% ผลงานปี 66 กำไร 1.98 หมื่นลบ. งดจ่ายเงินปันผล</t>
  </si>
  <si>
    <t>https://thunhoon.com/article/288726</t>
  </si>
  <si>
    <t>THREL กางแผนปี 67 รับแนวโน้มธุรกิจประกันแกร่ง</t>
  </si>
  <si>
    <t>THREL</t>
  </si>
  <si>
    <t>https://thunhoon.com/article/288728</t>
  </si>
  <si>
    <t>โบรกคาด PR9 ราคา Outperform ระยะสั้น</t>
  </si>
  <si>
    <t>Outperform</t>
  </si>
  <si>
    <t>https://thunhoon.com/article/288730</t>
  </si>
  <si>
    <t>BIZ โชว์งบปี 66 กำไรพุ่ง 50.78% บอร์ดเคาะจ่ายปันผล 0.30 บ./หุ้น</t>
  </si>
  <si>
    <t>https://thunhoon.com/article/288734</t>
  </si>
  <si>
    <t>หุ้น TU ราคาร่วง โบรกฯ เผยกำไร Q4/66 ต่ำกว่าคาด-แนวโน้มปี 67 ฟื้น</t>
  </si>
  <si>
    <t>ราคาร่วง</t>
  </si>
  <si>
    <t>https://thunhoon.com/article/288744</t>
  </si>
  <si>
    <t>CBG โบรกคาดกำไร Q1/67 เร่งตัวขึ้นต่อ แนะ "ซื้อ" เป้า 87 บ.</t>
  </si>
  <si>
    <t>เร่งตัวขึ้น</t>
  </si>
  <si>
    <t>https://thunhoon.com/article/288746</t>
  </si>
  <si>
    <t>GFPT กำไรปี 66 ที่ 1,376.57 ลบ. ลดลง 32.67% วางงบลงทุน 1.2-1.5 พันลบ./ปี</t>
  </si>
  <si>
    <t>https://thunhoon.com/article/288747</t>
  </si>
  <si>
    <t>AIE กำไร 40 ลบ. เพิ่ม 282% งดจ่ายเงินปันผล</t>
  </si>
  <si>
    <t>AIE</t>
  </si>
  <si>
    <t>https://thunhoon.com/article/288760</t>
  </si>
  <si>
    <t>SNNP ปี 66 กำไร 636 ลบ. เพิ่ม 23% ปันผล 0.25 บ. XD 7 พ.ค. จ่าย 24 พ.ค.</t>
  </si>
  <si>
    <t>https://thunhoon.com/article/288762</t>
  </si>
  <si>
    <t>DIF เมย์แบงก์ฯ มองปันผลเด่น ให้เป้า 10 บาทแนะซื้อ</t>
  </si>
  <si>
    <t>https://thunhoon.com/article/288768</t>
  </si>
  <si>
    <t>หุ้น DELTA ราคาร่วง โบรกฯ มอง EV อาจฟื้นช้ากว่าคาด -ราคาหุ้นยังแพง</t>
  </si>
  <si>
    <t>https://thunhoon.com/article/288771</t>
  </si>
  <si>
    <t>SCN ปี 66 รายได้พุ่งเท่าตัว จ่ายปันผล 0.0124 บาท/หุ้น</t>
  </si>
  <si>
    <t>พุ่งเท่าตัว</t>
  </si>
  <si>
    <t>https://thunhoon.com/article/288773</t>
  </si>
  <si>
    <t>CPALL เมย์แบงก์ฯ คาดกำไร Q4/66 โต 7-11-CPAXT หนุน</t>
  </si>
  <si>
    <t>https://thunhoon.com/article/288786</t>
  </si>
  <si>
    <t>AAI ปี 66 กำไร 383 ลบ. ลดลง 55% ปันผล 0.18 บ./หุ้น</t>
  </si>
  <si>
    <t>https://thunhoon.com/article/288789</t>
  </si>
  <si>
    <t>BCPG กำไรปี 66 ที่ 1,104.04 ลบ. ลดลง 58% จากปีก่อน</t>
  </si>
  <si>
    <t>https://thunhoon.com/article/288791</t>
  </si>
  <si>
    <t>SPRC ปี 66 พลิกขาดทุน 1,229.93 ลบ. จากกำไร 7,673.80 ลบ.งวดปี 65</t>
  </si>
  <si>
    <t>พลิกขาดทุน</t>
  </si>
  <si>
    <t>ผลการดำเนินงาน</t>
  </si>
  <si>
    <t>https://thunhoon.com/article/288796</t>
  </si>
  <si>
    <t>บอร์ด TTB ไฟเขียวปันผล 0.055 บาท ขึ้น XD 17 เม.ย. ทั้งปี 66 จ่าย 0.105 บาท</t>
  </si>
  <si>
    <t>https://thunhoon.com/article/288798</t>
  </si>
  <si>
    <t>SPALI กำไรปี 66 ที่ 5,989.43 ลบ. ลดลง 26.72% ปันผลอีก 0.75 บาท-ออกหุ้นกู้</t>
  </si>
  <si>
    <t>https://thunhoon.com/article/288813</t>
  </si>
  <si>
    <t>SCBปันผลดุ7.84บาท ยิลด์ทะยานสูง7.54%</t>
  </si>
  <si>
    <t>ดุ</t>
  </si>
  <si>
    <t>ทะยานสูง</t>
  </si>
  <si>
    <t>https://thunhoon.com/article/288803</t>
  </si>
  <si>
    <t>AIไบโอดีเซลสร้างเงิน AIEยกกำไรสนั่น282%</t>
  </si>
  <si>
    <t>AI</t>
  </si>
  <si>
    <t>สนั่น</t>
  </si>
  <si>
    <t>https://thunhoon.com/article/288808</t>
  </si>
  <si>
    <t>TPCH กำไรพุ่ง 60% ใจป้ำปันผล 0.40 บ.</t>
  </si>
  <si>
    <t>TPCh</t>
  </si>
  <si>
    <t>https://thunhoon.com/article/288810</t>
  </si>
  <si>
    <t>‘OTO’ ปรับใหญ่ เปลี่ยนชื่อ PEER เป้าเทิร์นอะราวด์</t>
  </si>
  <si>
    <t>https://thunhoon.com/article/288818</t>
  </si>
  <si>
    <t>III โชว์กำไรนิวไฮต่อเนื่อง 3 ปีซ้อน ตั้งเป้าปี 67 โตต่อด้วย “Logistics and Beyond”</t>
  </si>
  <si>
    <t>https://thunhoon.com/article/288820</t>
  </si>
  <si>
    <t>หุ้น SCB ราคาพุ่ง หลังปันผลครึ่งปีหลัง66 สูงกว่าที่โบรกฯ คาด</t>
  </si>
  <si>
    <t>https://thunhoon.com/article/288824</t>
  </si>
  <si>
    <t>หุ้น MGI พุ่งแรง หลังกำไรปี 66 โต 149.2% จ่ายปันผลอีก 0.15 บาท</t>
  </si>
  <si>
    <t>MGI</t>
  </si>
  <si>
    <t>https://thunhoon.com/article/288825</t>
  </si>
  <si>
    <t>MTC กำไร 4.9 พันลบ. ปันผล 0.21 บ./หุ้น ปี 67 ตั้งเป้าพอร์ตสินเชื่อโต 20%</t>
  </si>
  <si>
    <t>https://thunhoon.com/article/288827</t>
  </si>
  <si>
    <t>BRI ปูพรมเปิด 20 โครงการ เจาะทำเลทองดีมานด์หนุน</t>
  </si>
  <si>
    <t>BRI</t>
  </si>
  <si>
    <t>https://thunhoon.com/article/288828</t>
  </si>
  <si>
    <t>CKP กำไรดีกว่าประมาณการ โบรกแนะ "ซื้อ" เป้า 4.50 บ.</t>
  </si>
  <si>
    <t>https://thunhoon.com/article/288832</t>
  </si>
  <si>
    <t>SPRC โบรกคาดผลประกอบการ 1Q24 จะพลิกฟื้นแข็งแกร่ง</t>
  </si>
  <si>
    <t>https://thunhoon.com/article/288836</t>
  </si>
  <si>
    <t>BBIK กำไร 279 ลบ. เพิ่ม 119% จ่ายหุ้นปันผล+เงินสดรวม 0.80 บ.</t>
  </si>
  <si>
    <t>https://thunhoon.com/article/288840</t>
  </si>
  <si>
    <t>MTC แนวโน้มสดใส โบรกเพิ่มคำแนะนำ-เพิ่มราคาเป้าหมาย</t>
  </si>
  <si>
    <t>https://thunhoon.com/article/288846</t>
  </si>
  <si>
    <t>DMT ปี66กำไร1 พันลบ.โต29% เหตุ ปริมาณจราจรเพิ่มขึ้น ปันผล 0.15บาท</t>
  </si>
  <si>
    <t>ปริมาณจราจร</t>
  </si>
  <si>
    <t>https://thunhoon.com/article/288848</t>
  </si>
  <si>
    <t>XO ปี 66 กำไร 785 ลบ เพิ่ม 131% ปันผล 0.53 บ. XD 7 มี.ค. จ่าย 15 พ.ค.</t>
  </si>
  <si>
    <t>XO</t>
  </si>
  <si>
    <t>https://thunhoon.com/article/288851</t>
  </si>
  <si>
    <t>หุ้น ZAA +4.00% สวนผลงานปี 66 ขาดทุน 49.73 ลบ. - งดจ่ายปันผล</t>
  </si>
  <si>
    <t>ZAA</t>
  </si>
  <si>
    <t>https://thunhoon.com/article/288852</t>
  </si>
  <si>
    <t>COCOCO เมย์แบงก์ฯ คาดกำไร Q4/66 ทำนิวไฮ-มองตลาดจีนโตต่อเนื่อง</t>
  </si>
  <si>
    <t>COCOCO</t>
  </si>
  <si>
    <t>ตลาดจีน</t>
  </si>
  <si>
    <t>https://thunhoon.com/article/288864</t>
  </si>
  <si>
    <t>SAT กำไรปี 66 ที่ 978.58 ลบ. โต 4.1% จ่ายปันผลอีก 1.22 บาท XD 6 มี.ค.</t>
  </si>
  <si>
    <t>https://thunhoon.com/article/288868</t>
  </si>
  <si>
    <t>บอร์ด TCAP ไฟเขียวปันผลอีก 2.00 บาท ขึ้น XD 18 เม.ย. ทั้งปี 66 จ่าย 3.20 บาท</t>
  </si>
  <si>
    <t>https://thunhoon.com/article/288869</t>
  </si>
  <si>
    <t>KKP มองตลาดหุ้นไทย 2H66 สดใส ประเมินดัชนี SET ปลายปีโต 10%</t>
  </si>
  <si>
    <t>ตลาดหุ้นไทย</t>
  </si>
  <si>
    <t>ดัชนี</t>
  </si>
  <si>
    <t>https://thunhoon.com/article/288872</t>
  </si>
  <si>
    <t>ICHI กำไรปี 66 ที่ 1,100.42 ลบ. โต 71.5% , ปันผลอีก 0.50 บาท XD 5 มี.ค.</t>
  </si>
  <si>
    <t>https://thunhoon.com/article/288873</t>
  </si>
  <si>
    <t>บอร์ด MINT เห็นชอบปันผลอีก 0.32 บาท ขึ้น XD 2 พ.ค. ทั้งปี 66 จ่าย 0.57 บาท</t>
  </si>
  <si>
    <t>เห็นชอบ</t>
  </si>
  <si>
    <t>https://thunhoon.com/article/288875</t>
  </si>
  <si>
    <t>COCOCO กำไรปี 66 ที่ 539.68 ลบ. โต 75.98% ตลาดจีนหนุน</t>
  </si>
  <si>
    <t>https://thunhoon.com/article/288893</t>
  </si>
  <si>
    <t>SPALIเป้าออลไทม์ไฮ อสังหาฟื้นดอกเบี้ยลด</t>
  </si>
  <si>
    <t>https://thunhoon.com/article/288884</t>
  </si>
  <si>
    <t>CHAYO ลูกเทรดหนุน ลุยซื้อหนี้แตะหมื่นล.</t>
  </si>
  <si>
    <t>ลูกเทรด</t>
  </si>
  <si>
    <t>https://thunhoon.com/article/288885</t>
  </si>
  <si>
    <t>III กำไรนิวไฮ 3 ปีซ้อน จับตามี 3-4 ดีลใหญ่</t>
  </si>
  <si>
    <t>https://thunhoon.com/article/288886</t>
  </si>
  <si>
    <t>XO อวดผลงานหรูพุ่ง 131 % อเมริกาบูม-ปันผล 0.53 บ.</t>
  </si>
  <si>
    <t>https://thunhoon.com/article/288887</t>
  </si>
  <si>
    <t>UKEM ผงาดพลิกกำไรแรง เม.ย.จบดีลคาร์บอน</t>
  </si>
  <si>
    <t>UKEM</t>
  </si>
  <si>
    <t>https://thunhoon.com/article/288888</t>
  </si>
  <si>
    <t>BBIK ดันรายได้โต 50% ทุ่มเงินซื้อ Innoviz เพิ่ม</t>
  </si>
  <si>
    <t>https://thunhoon.com/article/288889</t>
  </si>
  <si>
    <t>TPLAS พ้นจุดต่ำสุด แตกไลน์ธุรกิจใหม่</t>
  </si>
  <si>
    <t>จุดต่ำสุด</t>
  </si>
  <si>
    <t>พ้น</t>
  </si>
  <si>
    <t>ธุรกิจใหม่</t>
  </si>
  <si>
    <t>แตกไลน์</t>
  </si>
  <si>
    <t>https://thunhoon.com/article/288890</t>
  </si>
  <si>
    <t>I2 อวดงบฟู 90% ทำสถิติสูงสุดใหม่ เร่งดันปีนี้นิวไฮต่อ</t>
  </si>
  <si>
    <t>I2</t>
  </si>
  <si>
    <t>สูงสุุดใหม่</t>
  </si>
  <si>
    <t>https://thunhoon.com/article/288899</t>
  </si>
  <si>
    <t>STA โบรกมองบวก ปี 67 ตั้งเป้ายอดขายเพิ่ม 15%</t>
  </si>
  <si>
    <t>https://thunhoon.com/article/288901</t>
  </si>
  <si>
    <t>BANPU กำไรปี 66 ที่ 5.43 พันลบ. ลดลง 86.6% ปันผลอีก 0.20 บาท</t>
  </si>
  <si>
    <t>https://thunhoon.com/article/288903</t>
  </si>
  <si>
    <t>BH ปี66 กำไร 7 พันลบ. โต 42% จากผู้ป่วยต่างชาติ-ชาวไทยเพิ่มขึ้น ปันผล 3.15 บาท</t>
  </si>
  <si>
    <t>https://thunhoon.com/article/288906</t>
  </si>
  <si>
    <t>ฺBSRC ขาดทุนน้อยกว่าคาด โบรกแนะ "ซื้อ"</t>
  </si>
  <si>
    <t>น้อยกว่าคาด</t>
  </si>
  <si>
    <t>https://thunhoon.com/article/288907</t>
  </si>
  <si>
    <t>COCOCO โชว์กำไรปี 2566 แตะ 539.68 ลบ. ทะยาน 75.98%</t>
  </si>
  <si>
    <t>ทะยาน</t>
  </si>
  <si>
    <t>https://thunhoon.com/article/288908</t>
  </si>
  <si>
    <t>หุ้น BDMS ราคาดีดขึ้น โบรกฯ ชี้กำไร Q4/66 ดีกว่าคาด แนวโน้มปี 67 เติบโต</t>
  </si>
  <si>
    <t>ราคาดีดขึ้น</t>
  </si>
  <si>
    <t>https://thunhoon.com/article/288912</t>
  </si>
  <si>
    <t>หุ้น COCOCO ราคาพุ่ง บัวหลวงมองกำไร Q4/66 ดีกว่าคาด ให้เป้า 11.60 บาท</t>
  </si>
  <si>
    <t>https://thunhoon.com/article/288919</t>
  </si>
  <si>
    <t>SGP ตั้งเป้ายอดขายปี 67 โต 11% แตะ 4 ล้านตัน-จ่ายปันผลอีก 0.15 บาท</t>
  </si>
  <si>
    <t>SGP</t>
  </si>
  <si>
    <t>https://thunhoon.com/article/288922</t>
  </si>
  <si>
    <t>LPH ปีมังกรทอง ตั้งธงรายได้โต 20-25% ล่าสุดแตกไลน์ธุรกิจผุดคอนโดฯ พรีเมี่ยม</t>
  </si>
  <si>
    <t>LPH</t>
  </si>
  <si>
    <t>https://thunhoon.com/article/288923</t>
  </si>
  <si>
    <t>บอร์ด KKP ไฟเขียวปันผลอีก 1.75 บาท ขึ้น XD 26 เม.ย. จ่ายทั้งปี 66 ที่ 3.00 บาท</t>
  </si>
  <si>
    <t>https://thunhoon.com/article/288925</t>
  </si>
  <si>
    <t>DMTตั้งเป้ารายได้ปี67โต 10% ปริมาณจราจรไม่ต่ำกว่า1.16แสนคันต่อวัน</t>
  </si>
  <si>
    <t>https://thunhoon.com/article/288928</t>
  </si>
  <si>
    <t>ฺBH สัดส่วนคนไข้ต่างชาติ 68% บล.ดาโอ แนะ "ซื้อ"</t>
  </si>
  <si>
    <t>https://thunhoon.com/article/288934</t>
  </si>
  <si>
    <t>GABLEรายได้-แบ็กล้อกนิวไฮ ชูแพลตฟอร์มซอฟต์แวร์บูม</t>
  </si>
  <si>
    <t>GABLE</t>
  </si>
  <si>
    <t>https://thunhoon.com/article/288939</t>
  </si>
  <si>
    <t>PTT เมย์แบงก์ ชี้เป็นหุ้นเป้าเข้าซื้อของ Fund Flow -มอง Valuation น่าสนใจ</t>
  </si>
  <si>
    <t>https://thunhoon.com/article/288960</t>
  </si>
  <si>
    <t>NETBAY ปี 66 กำไร 180 ลบ. เพิ่ม 6.22% ปันผล 0.8983 บ. XD 2 พ.ค.</t>
  </si>
  <si>
    <t>https://thunhoon.com/article/288962</t>
  </si>
  <si>
    <t>บอร์ด MAJOR ไฟเขียวขายหุ้นที่ซื้อคืน 65.53 ล้านหุ้น ตั้งแต่ 17-30 เม.ย. 67</t>
  </si>
  <si>
    <t>https://thunhoon.com/article/288967</t>
  </si>
  <si>
    <t>ตลท. ดับร้อนหุ้น MGI ขึ้น P หยุดเทรด 23 ก.พ. -บริษัทแจงไม่ทราบสาเหตุ</t>
  </si>
  <si>
    <t>หยุดเทรด</t>
  </si>
  <si>
    <t>https://thunhoon.com/article/288970</t>
  </si>
  <si>
    <t>MEGA ปี 66 กำไร 1,993 ลบ. ลดลง 11%</t>
  </si>
  <si>
    <t>https://thunhoon.com/article/288973</t>
  </si>
  <si>
    <t>MAJOR โชว์กำไรปี 66 โต 313% หนัง"สัปเหร่อ"หนุน, จ่ายปันผลอีก 0.15 บาท</t>
  </si>
  <si>
    <t>https://thunhoon.com/article/288974</t>
  </si>
  <si>
    <t>BJC กำไร 4,795 ลบ. ลดลง 4.31% จ่ายปันผล 0.65 บ. จ่าย 23 พ.ค.</t>
  </si>
  <si>
    <t>https://thunhoon.com/article/288979</t>
  </si>
  <si>
    <t>บอร์ด BCP ไฟเขียวปันผลอีก 1.50 บาท ขึ้น XD 6 มี.ค. ทั้งปี 66 จ่าย 2.00 บาท</t>
  </si>
  <si>
    <t>https://thunhoon.com/article/288983</t>
  </si>
  <si>
    <t>EPGลุ้นโค้งท้ายแจ่ม ออเดอร์ไหลเข้าพรึ่บ อีวีบูมธุรกิจชิ้นส่วน</t>
  </si>
  <si>
    <t>ไหลเข้าพรึ่บ</t>
  </si>
  <si>
    <t>https://thunhoon.com/article/288963</t>
  </si>
  <si>
    <t>PACO รับจ้างผลิตสุดฮอต ยักษ์ใหญ่เครื่องบินป้อนงาน</t>
  </si>
  <si>
    <t>รับจ้างผลิต</t>
  </si>
  <si>
    <t>สุดฮอต</t>
  </si>
  <si>
    <t>https://thunhoon.com/article/288964</t>
  </si>
  <si>
    <t>YONG ผลงานทะยาน 25.9% ทุ่ม 200 ล.เสกโรงงานระยอง</t>
  </si>
  <si>
    <t>https://thunhoon.com/article/288966</t>
  </si>
  <si>
    <t>PANEL เทรดฉลุย โอกาสรับงานอื้อ</t>
  </si>
  <si>
    <t>เทรด</t>
  </si>
  <si>
    <t>ฉลุย</t>
  </si>
  <si>
    <t>โอกาสรับงาน</t>
  </si>
  <si>
    <t>https://thunhoon.com/article/288968</t>
  </si>
  <si>
    <t>TQR ทุบสถิติใหม่ กำไรทะลุ 100 ล้าน</t>
  </si>
  <si>
    <t>สถิติใหม่</t>
  </si>
  <si>
    <t>ทุบ</t>
  </si>
  <si>
    <t>https://thunhoon.com/article/288988</t>
  </si>
  <si>
    <t>TKN กำไรปี 66 ที่ 743 ลบ.โต 70.9% จ่ายปันผลอีก 0.15 บาท XD 7 มี.ค.</t>
  </si>
  <si>
    <t>TKN</t>
  </si>
  <si>
    <t>https://thunhoon.com/article/288995</t>
  </si>
  <si>
    <t>"COM7" กำไร Q4/66 ต่ำกว่าคาด 'ดาโอ' หั่นเป้าลงที่ 20 บ. แนะขาย</t>
  </si>
  <si>
    <t>https://thunhoon.com/article/288996</t>
  </si>
  <si>
    <t>SAMART ตั้งเป้าปี 67 รายได้โต 30% มองบ.ในกลุ่ม SAMTEL-SAV- SDC เติบโต</t>
  </si>
  <si>
    <t>https://thunhoon.com/article/288997</t>
  </si>
  <si>
    <t>MEGA 'กสิกรไทย' ชี้ Q4/66 ทำเซอร์ไพรส์ มอง upside อาจเกิดขึ้นต่อกำไรปกติปี 67</t>
  </si>
  <si>
    <t>upside</t>
  </si>
  <si>
    <t>https://thunhoon.com/article/288998</t>
  </si>
  <si>
    <t>COM7 ราคาร่วง เมย์แบงก์ฯ หั่นคำแนะนำ-ราคาเป้าหมายลง หลังกำไร Q4/66 ต่ำคาด</t>
  </si>
  <si>
    <t>คำแนะนำ</t>
  </si>
  <si>
    <t>ต่ำคาด</t>
  </si>
  <si>
    <t>https://thunhoon.com/article/288999</t>
  </si>
  <si>
    <t>2 โบรกฯ จับทิศลงทุน PTG หลัง Q4/66 กำไรดีกว่าคาด</t>
  </si>
  <si>
    <t>https://thunhoon.com/article/289001</t>
  </si>
  <si>
    <t>ส่อง "AAV" Q4/66 กำไรดีเกินคาด 2 โบรกฯ ชี้ Q1/67 ดีต่อ แนะนำ "ซื้อ"</t>
  </si>
  <si>
    <t>ดีเกินคาด</t>
  </si>
  <si>
    <t>ดีต่อ</t>
  </si>
  <si>
    <t>https://thunhoon.com/article/289002</t>
  </si>
  <si>
    <t>THAI ปี 66 กำไร 28,096 ลบ. รายได้เพิ่ม การท่องเที่ยวฟื้น</t>
  </si>
  <si>
    <t>THAI</t>
  </si>
  <si>
    <t>การท่องเที่ยว</t>
  </si>
  <si>
    <t>https://thunhoon.com/article/289009</t>
  </si>
  <si>
    <t>SICT รายได้ปี 66 โต 11% ตามเป้า เคาะปันผล 0.035 บ./หุ้น XD 2 พ.ค.</t>
  </si>
  <si>
    <t>SICT</t>
  </si>
  <si>
    <t>https://thunhoon.com/article/289010</t>
  </si>
  <si>
    <t>TRUE โบรกคาดปี 67 เริ่มมีกำไร หลังขาดทุนตั้งด้อยค่าครั้งใหญ่</t>
  </si>
  <si>
    <t>เริ่มมีกำไร</t>
  </si>
  <si>
    <t>ครั้งใหญ่</t>
  </si>
  <si>
    <t>https://thunhoon.com/article/289012</t>
  </si>
  <si>
    <t>JR ปี 66 กำไร 61.78 ลบ. ปันผล 0.04 บ. ตั้งเป้าปี 67 โต 10-15% โชว์ Backlog แน่น 9,141 ลบ.</t>
  </si>
  <si>
    <t>https://thunhoon.com/article/289015</t>
  </si>
  <si>
    <t>PTG ปี 67 ตั้งเป้ายอดขายน้ำมันโต 10-12% โบรกฯ ชี้ราคาน่าสน upside ที่ 4-5% จากกิจการใหม่</t>
  </si>
  <si>
    <t>https://thunhoon.com/article/289028</t>
  </si>
  <si>
    <t>MAJOR จบปีสวย..ลุ้นหนังทำเงินเรื่องต่อไป โบรกฯ ให้น้ำหนัก Outperform เป้า 20 บ.</t>
  </si>
  <si>
    <t>โบรกฯ ให้น้ำหนัก</t>
  </si>
  <si>
    <t>จบปี</t>
  </si>
  <si>
    <t>https://thunhoon.com/article/289029</t>
  </si>
  <si>
    <t>CENTELห้องพักจองล้น ไตรมาสแรกยอดพุ่ง18%</t>
  </si>
  <si>
    <t>ห้องพักจอง</t>
  </si>
  <si>
    <t>https://thunhoon.com/article/289031</t>
  </si>
  <si>
    <t>TKS ปี 67 สัญญาณฟื้น ตั้งธงรายได้โต 14% บอร์ดไฟเขียวซื้อหุ้นคืน 29 ก.พ.- 28 ส.ค.67</t>
  </si>
  <si>
    <t>TKS</t>
  </si>
  <si>
    <t>https://thunhoon.com/article/289035</t>
  </si>
  <si>
    <t>MASTER' กำไร Q4/66 ทำนิวไฮ โบรกฯ มองราคาน่าสน ปีนี้ยังสวยได้อีก</t>
  </si>
  <si>
    <t>https://thunhoon.com/article/289043</t>
  </si>
  <si>
    <t>CPALL ปี 66 กำไร 1.85 หมื่นลบ.โต 39.3% จ่ายปันผล 1.00 บาท XD 7 พ.ค.</t>
  </si>
  <si>
    <t>https://thunhoon.com/article/289045</t>
  </si>
  <si>
    <t>WHA กำไรปี 66 ที่ 4.43 พันลบ. โต 9.39% เปิดเป้าหมาย4 ธุรกิจของปี 67</t>
  </si>
  <si>
    <t>https://thunhoon.com/article/289047</t>
  </si>
  <si>
    <t>บอร์ด WHA อนุมัติปันผลอีก 0.117 บาท ขึ้น XD 9 พ.ค. ทั้งปี 66 จ่าย 0.1839 บาท</t>
  </si>
  <si>
    <t>https://thunhoon.com/article/289051</t>
  </si>
  <si>
    <t>BEC กำไรปี 66 ที่ 210 ลบ. ลดลง 65.4% จ่ายเงินปันผล 0.06 บาท ขึ้น XD 7 พ.ค.</t>
  </si>
  <si>
    <t>BEC</t>
  </si>
  <si>
    <t>https://thunhoon.com/article/289055</t>
  </si>
  <si>
    <t>ERW เผยปี 66 พลิกมีกำไร 742.66 ลบ.-ตั้งเป้ารายได้ปี 67 โต 15% อุตฯท่องเที่ยวฟื้น</t>
  </si>
  <si>
    <t>อุตฯท่องเที่ยว</t>
  </si>
  <si>
    <t>https://thunhoon.com/article/289057</t>
  </si>
  <si>
    <t>บอร์ด ERW ไฟเขียวปันผล 0.07 บาท ขึ้น XD 7 มี.ค. จ่าย 21 พ.ค.</t>
  </si>
  <si>
    <t>https://thunhoon.com/article/289077</t>
  </si>
  <si>
    <t>BAM กำไร 1,534 ล. ลดลง 44% ปันผล 0.38 บ. XD 29 เม.ย. ออกหุ้นกู้อีก 1 หมื่น</t>
  </si>
  <si>
    <t>https://thunhoon.com/article/288932</t>
  </si>
  <si>
    <t>TASCO Q1/67 โบรกคาดชะลอตัวจากเบิกจ่ายงบรัฐล่าช้า</t>
  </si>
  <si>
    <t>https://thunhoon.com/article/288950</t>
  </si>
  <si>
    <t>TCAP หยวนต้า คาดกำไรปี 67 โต ปันผลดี แต่ราคาหุ้นมี Upside จำกัด</t>
  </si>
  <si>
    <t>https://thunhoon.com/article/289086</t>
  </si>
  <si>
    <t>ORน้ำมันเจ็ทบูม จ่อปิดดีลฟู้ดเชน</t>
  </si>
  <si>
    <t>น้ำมันเจ็ท</t>
  </si>
  <si>
    <t>https://thunhoon.com/article/289082</t>
  </si>
  <si>
    <t>JRแบ็กล็อก9พันล. เล็งปิโตรมาร์จิ้นสูง</t>
  </si>
  <si>
    <t>https://thunhoon.com/article/289058</t>
  </si>
  <si>
    <t>BBLตัวตึงจ่ายเงินปันผลสูง ลั่นงวดปี67ลุ้นไม่ต่ำกว่า7บ.</t>
  </si>
  <si>
    <t>จ่ายเงินปันผล</t>
  </si>
  <si>
    <t>https://thunhoon.com/article/289090</t>
  </si>
  <si>
    <t>บอร์ด CENTEL ไฟเขียวปันผล 0.42 บาท ขึ้น XD 8 พ.ค.-จ่าย 27 พ.ค.</t>
  </si>
  <si>
    <t>https://thunhoon.com/article/289072</t>
  </si>
  <si>
    <t>MASTER ทำออลไทม์ไฮ ลุย 4 ดีลใหม่-ปรับทัพบริหาร</t>
  </si>
  <si>
    <t>https://thunhoon.com/article/289073</t>
  </si>
  <si>
    <t>NETBAY พันธมิตรอัพแกร่ง โอกาสโตสูง-รายได้ไฮบริด</t>
  </si>
  <si>
    <t>พันธมิตร</t>
  </si>
  <si>
    <t>ไฮบริด</t>
  </si>
  <si>
    <t>https://thunhoon.com/article/289075</t>
  </si>
  <si>
    <t>MTW กำไรพุ่ง 195 % มอเตอร์ไซค์ EV บูม แจกวอร์แรนต์ 2:1</t>
  </si>
  <si>
    <t>https://thunhoon.com/article/289092</t>
  </si>
  <si>
    <t>CENTELกำไรปี 66 ที่ 1,248.10 ลบ. โต 214%, พร้อมเปิดแผน-เป้าหมายธุรกิจปี 67</t>
  </si>
  <si>
    <t>https://thunhoon.com/article/289097</t>
  </si>
  <si>
    <t>SAPPE กำไรปี 66 ที่ 1,074.20 ลบ. โต 64.5% ทำนิวไฮตั้งแต่ก่อตั้งบริษัท</t>
  </si>
  <si>
    <t>https://thunhoon.com/article/289101</t>
  </si>
  <si>
    <t>CPANEL Outperform ตลาด เปิดโรงงาน 2 เล็งอสังหาฯ โตหนุน</t>
  </si>
  <si>
    <t>CPANEL</t>
  </si>
  <si>
    <t>อสังหาฯ</t>
  </si>
  <si>
    <t>โตหนุน</t>
  </si>
  <si>
    <t>https://thunhoon.com/article/289103</t>
  </si>
  <si>
    <t>CHAYO ปี 67 ตั้งเป้ารายได้โต 20% เตรียมออกหุ้นกู้ ชูดอกเบี้ย 6.25%</t>
  </si>
  <si>
    <t>https://thunhoon.com/article/289104</t>
  </si>
  <si>
    <t>WHA บล.ดาโอแนะ "ซื้อ" เป้า 5.20 บ.หลังประกาศงบ</t>
  </si>
  <si>
    <t>https://thunhoon.com/article/289107</t>
  </si>
  <si>
    <t>BAM โบรกฯ แนะนำ "ขาย" ปี 67 กดดันจากหนี้ครัวเรือนสูง</t>
  </si>
  <si>
    <t>https://thunhoon.com/article/289109</t>
  </si>
  <si>
    <t>CPALL ราคาดีดขึ้น โบรกฯมองกำไร Q4/66 ดีกว่าคาด-ประเมินปี 67 โตต่อเนื่อง</t>
  </si>
  <si>
    <t>https://thunhoon.com/article/289111</t>
  </si>
  <si>
    <t>BVG ตั้งเป้ารายได้ปี 67 โต 15% บุกตลาดอาเซียน</t>
  </si>
  <si>
    <t>BVG</t>
  </si>
  <si>
    <t>รายได้้</t>
  </si>
  <si>
    <t>https://thunhoon.com/article/289112</t>
  </si>
  <si>
    <t>"IVL" ราคาหุ้นร่วง โบรกฯ หั่นเป้า หลังงบ Q4/66 ขาดทุน 1.24 หมื่นล.</t>
  </si>
  <si>
    <t>https://thunhoon.com/article/289114</t>
  </si>
  <si>
    <t>WHAUP โชว์กำไรปกติปี 66 โต 254% ปันผลอีก 0.1925 บ./หุ้น สยายปีกลงทุนพลังงานหมุนเวียน</t>
  </si>
  <si>
    <t>สยายปีก</t>
  </si>
  <si>
    <t>https://thunhoon.com/article/289116</t>
  </si>
  <si>
    <t>CPW กำไรปี’66 พุ่ง 43.96% ปีนี้ลุยต่อตามเทรนด์ AI Phone</t>
  </si>
  <si>
    <t>https://thunhoon.com/article/289117</t>
  </si>
  <si>
    <t>GFC เคาะจ่ายปันผลจ่อขึ้น XD 11 มี.ค.</t>
  </si>
  <si>
    <t>จ่ายปันผล</t>
  </si>
  <si>
    <t>จ่อขึ้น</t>
  </si>
  <si>
    <t>https://thunhoon.com/article/289120</t>
  </si>
  <si>
    <t>ERW ผลประกอบการ 4Q66 ดีกว่าโบรกคาด</t>
  </si>
  <si>
    <t>https://thunhoon.com/article/289123</t>
  </si>
  <si>
    <t>ONEE เรทติ้งเริ่มฟื้น โฆษณาทำเงิน โบรกแนะ "ซื้อ"</t>
  </si>
  <si>
    <t>ONEE</t>
  </si>
  <si>
    <t>เริ่มฟื้น</t>
  </si>
  <si>
    <t>https://thunhoon.com/article/289129</t>
  </si>
  <si>
    <t>BEC โบรกคาด 1Q24 กำไรอ่อนตัวลงจากไตรมาสก่อน</t>
  </si>
  <si>
    <t>https://thunhoon.com/article/289130</t>
  </si>
  <si>
    <t>BE8 กำไร 244 ลบ. เพิ่ม 76% เป็นไปตามโบรกคาด</t>
  </si>
  <si>
    <t>BE8</t>
  </si>
  <si>
    <t>https://thunhoon.com/article/289131</t>
  </si>
  <si>
    <t>BAM โบรกคาดปี 67 ฟื้นตัว การใช้จ่ายภาครัฐเป็นแรงหนุน</t>
  </si>
  <si>
    <t>ภาครัฐ</t>
  </si>
  <si>
    <t>https://thunhoon.com/article/289134</t>
  </si>
  <si>
    <t>SFLEX ท็อปฟอร์มปี 66 กำไรพุ่ง 234.5% ปันผลเพิ่ม 0.045 บ./หุ้น ปี 67 ตั้งเป้ารายได้โต 10%</t>
  </si>
  <si>
    <t>https://thunhoon.com/article/289135</t>
  </si>
  <si>
    <t>DITTO' โบรกฯ ชี้กำไรปี 67 ยังขาขึ้น จาก backlog ระดับสูง การลงทุนเพิ่ม</t>
  </si>
  <si>
    <t>backlog</t>
  </si>
  <si>
    <t>ระดับสูง</t>
  </si>
  <si>
    <t>https://thunhoon.com/article/289146</t>
  </si>
  <si>
    <t>AU เคจีไอฯ คาดผลดำเนินงานปี 67 ยังโตแข็งแกร่ง แนะซื้อให้เป้า 12.50 บาท</t>
  </si>
  <si>
    <t>https://thunhoon.com/article/289148</t>
  </si>
  <si>
    <t>ADVICE ตั้งเป้ารายได้ปี 67 โตมากกว่า 10% วางเป้า 3 ปียอดขายแตะ 2 หมื่นลบ.</t>
  </si>
  <si>
    <t>https://thunhoon.com/article/289156</t>
  </si>
  <si>
    <t>TAN ตั้งเป้ารายได้ปี 67 โต 20% เล็งเพิ่มแบรนด์เสริมแกร่งพอร์ต</t>
  </si>
  <si>
    <t>https://thunhoon.com/article/289160</t>
  </si>
  <si>
    <t>บอร์ด TISCO ไฟเขียวปันผลอีก 5.75 บาท ขึ้น XD 24 เม.ย., ทั้งปี 66 จ่าย 7.75 บาท</t>
  </si>
  <si>
    <t>https://thunhoon.com/article/289163</t>
  </si>
  <si>
    <t>RATCH ปี 66 กำไร 5,167 ลบ. ลดลง 11% ปันผล 0.80 บ. ขึ้น XD 15 มี.ค. จ่าย 23 พ.ค.</t>
  </si>
  <si>
    <t>https://thunhoon.com/article/289172</t>
  </si>
  <si>
    <t>HANA กำไรปี 66 ที่ 1.76 พันลบ. ลดลง 16.2% ตามอุตฯเซมิคอนดักเตอร์ชะลอตัว</t>
  </si>
  <si>
    <t>อุตฯเซมิคอนดักเตอร์</t>
  </si>
  <si>
    <t>https://thunhoon.com/article/289174</t>
  </si>
  <si>
    <t>NER กำไรปี 66 ที่ 1,545.6 ลบ.ลดลง 11.58% ปันผลอีก 0.29 บาท</t>
  </si>
  <si>
    <t>https://thunhoon.com/article/289177</t>
  </si>
  <si>
    <t>HMPRO ปี 66 กำไร 6,442 ลบ. เพิ่ม 3.66% ดีกว่าโบรกคาด ปันผล 0.22 บ.</t>
  </si>
  <si>
    <t>https://thunhoon.com/article/289182</t>
  </si>
  <si>
    <t>SC กำไร 2,482 ลบ. ลดลง 3% ปันผล 0.16 บ. แจกวอร์แรนต์ ESOP 42 ล้านหน่วย</t>
  </si>
  <si>
    <t>https://thunhoon.com/article/289184</t>
  </si>
  <si>
    <t>NERขาขึ้น5.1แสน ปันผลยิลด์ดีด4.9%</t>
  </si>
  <si>
    <t>ปันผลยิลด์</t>
  </si>
  <si>
    <t>https://thunhoon.com/article/289179</t>
  </si>
  <si>
    <t>TFMผุดสินค้าไฮมาร์จิ้น ปักธงรายได้ชน5.8พันล.</t>
  </si>
  <si>
    <t>ไฮมาร์จิ้น</t>
  </si>
  <si>
    <t>https://thunhoon.com/article/289180</t>
  </si>
  <si>
    <t>ASWแกร่งพร้อมนิวไฮ ครึ่งแรกโอน6โครงการ</t>
  </si>
  <si>
    <t>https://thunhoon.com/article/289162</t>
  </si>
  <si>
    <t>SPA เทิร์นอะราวด์แรง 477 % ฤกษ์ดีปีมังกรย้ายเทรด SET</t>
  </si>
  <si>
    <t>https://thunhoon.com/article/289165</t>
  </si>
  <si>
    <t>LEO กำไรฟู 293% มีดีล JV ปั๊มงบโดด</t>
  </si>
  <si>
    <t>LEO</t>
  </si>
  <si>
    <t>https://thunhoon.com/article/289168</t>
  </si>
  <si>
    <t>DOD ท็อปฟอร์ม ผลงานพลิกกำไร วาง 4 กลยุทธ์โต</t>
  </si>
  <si>
    <t>DOD</t>
  </si>
  <si>
    <t>ท็อปฟอร์ม</t>
  </si>
  <si>
    <t>พลิกกำไร</t>
  </si>
  <si>
    <t>https://thunhoon.com/article/289194</t>
  </si>
  <si>
    <t>SIRI กำไรปี 66 ที่ 6,060.39 ลบ. โต 41.6% จ่ายปันผลอีก 0.10 บาท</t>
  </si>
  <si>
    <t>https://thunhoon.com/article/289198</t>
  </si>
  <si>
    <t>HANA ราคาร่วงแรง โบรกฯ ชี้กำไร Q4/66 ต่ำกว่าคาด เล็งหั่นราคาเป้าหมายลง</t>
  </si>
  <si>
    <t>https://thunhoon.com/article/289203</t>
  </si>
  <si>
    <t>CENTEL โบรกเผยรายได้จากธุรกิจโรงแรมแข็งแกร่งขึ้น</t>
  </si>
  <si>
    <t>แข็งแกร่งขึ้น</t>
  </si>
  <si>
    <t>https://thunhoon.com/article/289207</t>
  </si>
  <si>
    <t>CPAXTโค้งแรกกำลังซื้อพุ่ง ควบแม็คโคร-โลตัสจบปีนี้</t>
  </si>
  <si>
    <t>กำลังซื้อ</t>
  </si>
  <si>
    <t>https://thunhoon.com/article/289208</t>
  </si>
  <si>
    <t>HMPRO บล.ดาโอแนะ "ซื้อ" เป้า 16.30 บ.</t>
  </si>
  <si>
    <t>https://thunhoon.com/article/289209</t>
  </si>
  <si>
    <t>PFปักธงยอดขาย2หมื่นล. เล็งต่างชาติหนุนดีมานด์</t>
  </si>
  <si>
    <t>PF</t>
  </si>
  <si>
    <t>https://thunhoon.com/article/289212</t>
  </si>
  <si>
    <t>CPF ยอดขายหุ้นกู้'ล้น' ควักกรีนชู รองรับดีมานด์ รวมขาย 1.4 หมื่นล้าน</t>
  </si>
  <si>
    <t>https://thunhoon.com/article/289216</t>
  </si>
  <si>
    <t>“NOBLE” โชว์กำไรปี 66 โต 100% ปันผลเพิ่ม 0.118 บ./หุ้น ปี 67 ตั้งเป้ารายได้รวม 1.4 หมื่นล.</t>
  </si>
  <si>
    <t>https://thunhoon.com/article/289217</t>
  </si>
  <si>
    <t>CPF ขาดทุนแต่ดีกว่าไตรมาสก่อน แนวโน้มปีนี้โบรกคาดมีโอกาสฟื้น</t>
  </si>
  <si>
    <t>มีโอกาสฟื้น</t>
  </si>
  <si>
    <t>https://thunhoon.com/article/289221</t>
  </si>
  <si>
    <t>บล.กสิกร คงคำแนะนำ "ซื้อ" SC เป้า 4.15 บ.</t>
  </si>
  <si>
    <t>https://thunhoon.com/article/289222</t>
  </si>
  <si>
    <t>SABINA รายได้สูงสุดเป็นประวัติการณ์ พร้อมเดินหน้าปันผล</t>
  </si>
  <si>
    <t>https://thunhoon.com/article/289233</t>
  </si>
  <si>
    <t>SUNกำไรโต185%พร้อมปันผล ผุดสินค้าใหม่รุกตลาดส่งออก</t>
  </si>
  <si>
    <t>พร้อมปันผล</t>
  </si>
  <si>
    <t>ผุด</t>
  </si>
  <si>
    <t>https://thunhoon.com/article/289236</t>
  </si>
  <si>
    <t>เปิดมุมมองโบรก หุ้น IVL หลังผลงานต่ำคาด</t>
  </si>
  <si>
    <t>https://thunhoon.com/article/289238</t>
  </si>
  <si>
    <t>จับตา HANA โบรกฯ รุมหั่นกำไร-ราคาเป้าหมายลง หลังประชุมนักวิเคราะห์ 5 มี.ค.</t>
  </si>
  <si>
    <t>https://thunhoon.com/article/289244</t>
  </si>
  <si>
    <t>บอร์ด BEM ไฟเขียวซื้อหุ้นคืนวงเงินไม่เกิน 4 พันลบ. ช่วง 5 มี.ค.-4 ก.ย.67</t>
  </si>
  <si>
    <t>https://thunhoon.com/article/289247</t>
  </si>
  <si>
    <t>JMART ยอดขายสมาร์ทโฟนโตต่อเนื่อง ปีนี้มีสุกี้ตี๋น้อยเสริมแกร่ง</t>
  </si>
  <si>
    <t>https://thunhoon.com/article/289253</t>
  </si>
  <si>
    <t>TLI ปี 66 กำไร 9,707 ลบ. เพิ่มขึ้น 4.77%</t>
  </si>
  <si>
    <t>TLI</t>
  </si>
  <si>
    <t>https://thunhoon.com/article/289261</t>
  </si>
  <si>
    <t>BEM โชว์กำไรปี 66 ที่ 3,479 ลบ.โต 42.8% จ่ายปันผล 0.14 บาท</t>
  </si>
  <si>
    <t>https://thunhoon.com/article/289266</t>
  </si>
  <si>
    <t>OSP กำไร 2,402 ลบ เพิ่ม 24% ปันผล 0.45 บ. XD 2 พ.ค.</t>
  </si>
  <si>
    <t>https://thunhoon.com/article/289279</t>
  </si>
  <si>
    <t>KAMART กำไร 661 ลบ. เพิ่ม 102% ปันผล 0.10 บ. XD 10 พ.ค.</t>
  </si>
  <si>
    <t>KAMART</t>
  </si>
  <si>
    <t>https://thunhoon.com/article/289280</t>
  </si>
  <si>
    <t>TIDLOR-TBN กำไรเพิ่ม MEB ปันผล LANNA-CHASE กำไรลดลง</t>
  </si>
  <si>
    <t>TLDOR</t>
  </si>
  <si>
    <t>TBN</t>
  </si>
  <si>
    <t>MEB</t>
  </si>
  <si>
    <t>LANNA</t>
  </si>
  <si>
    <t>CHASE</t>
  </si>
  <si>
    <t>https://thunhoon.com/article/289291</t>
  </si>
  <si>
    <t>BEMซื้อคืน4พันล. งบพุ่งปันผล14สต.</t>
  </si>
  <si>
    <t>https://thunhoon.com/article/289293</t>
  </si>
  <si>
    <t>JMARTรับซัมซุงS24แรง ตี๋น้อยขายดี-JMTดัน</t>
  </si>
  <si>
    <t>รับซัมซุง</t>
  </si>
  <si>
    <t>ตี๋น้อย</t>
  </si>
  <si>
    <t>https://thunhoon.com/article/289283</t>
  </si>
  <si>
    <t>SIRIกำไรสนั่น6พันล. มีปันผลยิลด์10.8%</t>
  </si>
  <si>
    <t>https://thunhoon.com/article/289286</t>
  </si>
  <si>
    <t>ITTHI รายได้ทะยาน93% รุกฐานรัฐ-ปักเป้าโตเท่าตัว</t>
  </si>
  <si>
    <t>https://thunhoon.com/article/289287</t>
  </si>
  <si>
    <t>VL เล็งซื้อเรือใหม่เข้าพอร์ต อวดผลงานเด่นพุ่ง 32.5 %</t>
  </si>
  <si>
    <t>https://thunhoon.com/article/289288</t>
  </si>
  <si>
    <t>A5 กำไรนิวไฮ 416 % ลุยปั๊มยอดขายโตต่อ</t>
  </si>
  <si>
    <t>A5</t>
  </si>
  <si>
    <t>https://thunhoon.com/article/289290</t>
  </si>
  <si>
    <t>ADD กลับมาผงาด ปั๊มงบเทิร์นอะราวด์ ดัน บ.ร่วมเข้าตลาด</t>
  </si>
  <si>
    <t>ADD</t>
  </si>
  <si>
    <t>https://thunhoon.com/article/289297</t>
  </si>
  <si>
    <t>GUNKUL โชว์ปี 66 กำไรโต 36.08% ทุ่มงบลงทุน 5 ปี 4.5 หมื่นลบ. ลุยพลังงานทดแทน</t>
  </si>
  <si>
    <t>https://thunhoon.com/article/289303</t>
  </si>
  <si>
    <t>BEM เผยกำไรปกติปี 66 ทำ New High จ่ายเงินปันผลเพิ่ม</t>
  </si>
  <si>
    <t>https://thunhoon.com/article/289307</t>
  </si>
  <si>
    <t>“SKY” ปี 66 โกยกำไร 546 ลบ. โต 161% มั่นใจปี 67 โตต่อเนื่อง เหตุนักท่องเที่ยวบูม</t>
  </si>
  <si>
    <t>SKY</t>
  </si>
  <si>
    <t>นักท่องเที่ยว</t>
  </si>
  <si>
    <t>https://thunhoon.com/article/289308</t>
  </si>
  <si>
    <t>"COM7" โบรกฯ หั่นเป้าที่ 19 บ. ชี้กำลังซื้อที่อ่อนแอ ฉุดการเติบโต</t>
  </si>
  <si>
    <t>https://thunhoon.com/article/289314</t>
  </si>
  <si>
    <t>RT ลุยประมูลงานภาครัฐ-เอกชน Backlog แน่น</t>
  </si>
  <si>
    <t>https://thunhoon.com/article/289318</t>
  </si>
  <si>
    <t>PTG บล.กสิกร แนะ "ซื้อ" เพิ่มเป้า 11.00 บ.</t>
  </si>
  <si>
    <t>https://thunhoon.com/article/289319</t>
  </si>
  <si>
    <t>บล.หยวนต้าคาด TIDLOR Q1/67 กลับมาโต</t>
  </si>
  <si>
    <t>กลับมาโต</t>
  </si>
  <si>
    <t>https://thunhoon.com/article/289321</t>
  </si>
  <si>
    <t>ราคายางพุ่ง โบรกมองหนุน NER ดีต่อ 2 ไตรมาส</t>
  </si>
  <si>
    <t>พุ่ง</t>
  </si>
  <si>
    <t>https://thunhoon.com/article/289324</t>
  </si>
  <si>
    <t>EGCO ขาดทุนเกินคาดจากด้อยค่า Yunlin โบรกคงประมาณการกำไรปี 67</t>
  </si>
  <si>
    <t>เกินคาด</t>
  </si>
  <si>
    <t>https://thunhoon.com/article/289328</t>
  </si>
  <si>
    <t>"TOA" โชว์ปี 66 กำไรโต 81% บอร์ดไฟเขียวจ่ายปันผล 0.35 บ./หุ้น</t>
  </si>
  <si>
    <t>https://thunhoon.com/article/289329</t>
  </si>
  <si>
    <t>PRI ปี 66 โกยกำไรสุทธิรวม 368 ลบ. เติบโต 53% แจกปันผลหุ้นละ 1.03 บ.</t>
  </si>
  <si>
    <t>PRI</t>
  </si>
  <si>
    <t>https://thunhoon.com/article/289335</t>
  </si>
  <si>
    <t>WHA-WHAUP โบรกมองเชิงบวก ยอดขายที่ดินไทย-เวียดนามโตดี</t>
  </si>
  <si>
    <t>https://thunhoon.com/article/289339</t>
  </si>
  <si>
    <t>AMATA กสิกรไทยชี้กำไร Q4/66 ดีกว่าคาด, ประเมินปี 67 ทำนิวไฮ</t>
  </si>
  <si>
    <t>https://thunhoon.com/article/289347</t>
  </si>
  <si>
    <t>บอร์ด KBANK ไฟเขียวปันผลอีก 6 บาท ขึ้น XD 22 เม.ย. ทั้งปี 66 จ่าย 6.50 บาท</t>
  </si>
  <si>
    <t>https://thunhoon.com/article/289351</t>
  </si>
  <si>
    <t>บล.หยวนต้าแนะ "ซื้อ" OSP คาด Q1/67 โตต่อ</t>
  </si>
  <si>
    <t>https://thunhoon.com/article/289362</t>
  </si>
  <si>
    <t>TTA กำไรปี 66 ที่ 1.2 พันลบ.ลดลง 62.8% ตามค่าระวางเรือที่อ่อนตัว</t>
  </si>
  <si>
    <t>ค่าระวางเรือ</t>
  </si>
  <si>
    <t>https://thunhoon.com/article/289365</t>
  </si>
  <si>
    <t>STEC กำไร 528 ลบ. ลดลง 38.45%</t>
  </si>
  <si>
    <t>https://thunhoon.com/article/289369</t>
  </si>
  <si>
    <t>CPN ปี 66 กำไร 1.5 หมื่นลบ. เพิ่ม 39.9% ปันผล 1.80 บ. ตั้งเป้ารายได้ 5 ปี โตปีละ 10%</t>
  </si>
  <si>
    <t>https://thunhoon.com/article/289374</t>
  </si>
  <si>
    <t>CK กำไร 1,501 ลบ. เพิ่มขึ้น 35.88%</t>
  </si>
  <si>
    <t>https://thunhoon.com/article/289376</t>
  </si>
  <si>
    <t>ORI กำไร 2,718 ลบ. ลดลง 28% ต่ำกว่าโบรกเกอร์คาดการณ์</t>
  </si>
  <si>
    <t>ต่ำกว่าโบรกเกอร์คาดการณ์</t>
  </si>
  <si>
    <t>https://thunhoon.com/article/289377</t>
  </si>
  <si>
    <t>SPC กำไร 2,250 ลบ. เพิ่ม 37.38%</t>
  </si>
  <si>
    <t>SPC</t>
  </si>
  <si>
    <t>https://thunhoon.com/article/289378</t>
  </si>
  <si>
    <t>AH กำไร 1,610 ลบ. ลดลง 12% ปันผล 0.95 บ. XD 14 มี.ค. จ่าย 24 พ.ค.</t>
  </si>
  <si>
    <t>https://thunhoon.com/article/289380</t>
  </si>
  <si>
    <t>BGRIMลุยเพิ่มไฟฟ้า ชูกำไรQ1ดีโตต่อ</t>
  </si>
  <si>
    <t>https://thunhoon.com/article/289372</t>
  </si>
  <si>
    <t>PTTGC ปิโตรมีแววฟื้น มุ่งผลิตภัณฑ์มูลค่าสูง</t>
  </si>
  <si>
    <t>มีแวว</t>
  </si>
  <si>
    <t>https://thunhoon.com/article/289373</t>
  </si>
  <si>
    <t>CHAYO พอร์ตใหม่ ดันรายได้โต 20% จับตาจ่อขายหุ้นกู้</t>
  </si>
  <si>
    <t>https://thunhoon.com/article/289356</t>
  </si>
  <si>
    <t>PRI งบปี 66 ทำออลไทม์ไฮ จัดหนักปันผล 1.03 บาท</t>
  </si>
  <si>
    <t>https://thunhoon.com/article/289357</t>
  </si>
  <si>
    <t>PHOL โชว์วิสัยทัศน์ ธุรกิจใหม่มาร์จิ้นสูง</t>
  </si>
  <si>
    <t>PHOL</t>
  </si>
  <si>
    <t>https://thunhoon.com/article/289360</t>
  </si>
  <si>
    <t>APP รุกฐานอินโด สยายปีกกลุ่ม AEC แย้มโค้งแรกสดใส</t>
  </si>
  <si>
    <t>APP</t>
  </si>
  <si>
    <t>https://thunhoon.com/article/289386</t>
  </si>
  <si>
    <t>CK กำไรฟื้น โบรกคาดอนาคตกำไรแข็งแกร่งขึ้นอีก</t>
  </si>
  <si>
    <t>https://thunhoon.com/article/289389</t>
  </si>
  <si>
    <t>BANPU แนวโน้มระยะสั้นอ่อนแอ 'กสิกรไทย' แนะถือ หั่นเป้าลงสู่ 6 บาท</t>
  </si>
  <si>
    <t>https://thunhoon.com/article/289392</t>
  </si>
  <si>
    <t>STEC โบรกแนะ "ซื้อ" เป้า 12.85 บ.</t>
  </si>
  <si>
    <t>https://thunhoon.com/article/289394</t>
  </si>
  <si>
    <t>ACE เผยปี 67 เตรียมทยอย COD โรงไฟฟ้าหลายโครงการ หนุนรายได้แกร่งตั้งแต่ Q2</t>
  </si>
  <si>
    <t>ACE</t>
  </si>
  <si>
    <t>https://thunhoon.com/article/289395</t>
  </si>
  <si>
    <t>SJWD กำไรโตแกร่ง จ่ายปันผล 0.25 บ.</t>
  </si>
  <si>
    <t>https://thunhoon.com/article/289404</t>
  </si>
  <si>
    <t>BCH กำไร 1.4 พันลบ. ลดลง 54% ปันผล 0.25 บ. XD 2 พ.ค. จ่าย 23 พ.ค.</t>
  </si>
  <si>
    <t>https://thunhoon.com/article/289414</t>
  </si>
  <si>
    <t>BGC คาดอัตรากำไรขั้นต้นปี 67 ฟื้น หลังต้นทุนลดลง-ศก.ฟื้น</t>
  </si>
  <si>
    <t>https://thunhoon.com/article/289416</t>
  </si>
  <si>
    <t>บล.กรุงศรี มองบวก AH คงคำแนะนำ "ซื้อ" เป้า 33.00 บ.</t>
  </si>
  <si>
    <t>https://thunhoon.com/article/289419</t>
  </si>
  <si>
    <t>ท่องเที่ยวบูม บล.กรุงศรี คาด ERW โมเมนตัมยังแข็งแกร่งต่อเนื่อง</t>
  </si>
  <si>
    <t>โมเมนตัม</t>
  </si>
  <si>
    <t>แข็งแกร่งต่อเนื่อง</t>
  </si>
  <si>
    <t>https://thunhoon.com/article/289438</t>
  </si>
  <si>
    <t>ERWรายได้เฉลี่ยต่อห้องโต HOP INNทำเงินเร่งเปิดเพิ่ม</t>
  </si>
  <si>
    <t>https://thunhoon.com/article/289421</t>
  </si>
  <si>
    <t>AWC โบรกคาดปรับตัวดีขึ้น จากธุรกิจโรงแรมที่สดใส</t>
  </si>
  <si>
    <t>AWC</t>
  </si>
  <si>
    <t>ปรับตัวดีขึ้น</t>
  </si>
  <si>
    <t>https://thunhoon.com/article/289424</t>
  </si>
  <si>
    <t>BEM ยูโอบีฯ คาดกำไรปี 67-68 โต โครงการ One Bangkok - Dusit Central Park หนุน</t>
  </si>
  <si>
    <t>https://thunhoon.com/article/289426</t>
  </si>
  <si>
    <t>TTCL โบรกฯคาดมีโอกาสได้งานเพิ่มอีก 3 พันลบ.ในครึ่งปีแรก ราคาหุ้นต่ำพื้นฐาน</t>
  </si>
  <si>
    <t>ต่ำพื้นฐาน</t>
  </si>
  <si>
    <t>https://thunhoon.com/article/289467</t>
  </si>
  <si>
    <t>JRผ่านต่ำสุดจ่อพลิก รัฐเร่งดันงบปี67หนุน</t>
  </si>
  <si>
    <t>จ่อพลิก</t>
  </si>
  <si>
    <t>ผ่านต่ำสุด</t>
  </si>
  <si>
    <t>https://thunhoon.com/article/289458</t>
  </si>
  <si>
    <t>PROS ปักธงปีนี้พลิกกำไร รุกรับงานสั้น-เก็บเงินเร็ว</t>
  </si>
  <si>
    <t>เก็บเงิน</t>
  </si>
  <si>
    <t>เร็ว</t>
  </si>
  <si>
    <t>https://thunhoon.com/article/289459</t>
  </si>
  <si>
    <t>SMD ผลงาน Q4 โตแรง 536% ชิงแชร์ศูนย์ตรวจนอนหลับ</t>
  </si>
  <si>
    <t>โตแรง</t>
  </si>
  <si>
    <t>https://thunhoon.com/article/289461</t>
  </si>
  <si>
    <t>TACC ฟอร์มแจ่ม ส่งโปรดักต์ใหม่ สร้างฐานนิวโกรท</t>
  </si>
  <si>
    <t>แจ่ม</t>
  </si>
  <si>
    <t>https://thunhoon.com/article/289463</t>
  </si>
  <si>
    <t>KCC โชว์รายได้แกร่ง ลุยซื้อหนี้อัพงบโต</t>
  </si>
  <si>
    <t>KCC</t>
  </si>
  <si>
    <t>https://thunhoon.com/article/289464</t>
  </si>
  <si>
    <t>COMPANY SNAPSHOT : KLINIQ ลุยเจาะไฮเอนด์ทำเงิน ยอดจ่ายต่อบิลสูง-ผุดสาขาใหม่</t>
  </si>
  <si>
    <t>ยอดจ่ายต่อบิล</t>
  </si>
  <si>
    <t>https://thunhoon.com/article/289441</t>
  </si>
  <si>
    <t>MTCปักธงสินเชื่อขยายตัว20% ครึ่งปีแรกแผนระดมทุนหมื่นล.</t>
  </si>
  <si>
    <t>ขยายตัว</t>
  </si>
  <si>
    <t>https://thunhoon.com/article/289479</t>
  </si>
  <si>
    <t>บอร์ด SAPPE ไฟเขียวปันผล 2.18 บาท ขึ้น XD 24 เม.ย. จ่ายเงิน 17 พ.ค.</t>
  </si>
  <si>
    <t>https://thunhoon.com/article/289481</t>
  </si>
  <si>
    <t>ORI-BRI ยกเลิกมติเพิ่มทุน บล.กสิกรฯมองเชิงบวก แนะ “ซื้อ”</t>
  </si>
  <si>
    <t>https://thunhoon.com/article/289482</t>
  </si>
  <si>
    <t>SAWAD โบรกแนะนำเพียง "ถือ" คาดค่าใช้จ่ายเพิ่ม กำไรไม่ตื่นเต้น</t>
  </si>
  <si>
    <t>ค่าใช้จ่าย</t>
  </si>
  <si>
    <t>https://thunhoon.com/article/289487</t>
  </si>
  <si>
    <t>บล.กรุงศรี แนะ "ซื้อ" SABINA กระแสเงินสดแข็งแกร่ง</t>
  </si>
  <si>
    <t>https://thunhoon.com/article/289489</t>
  </si>
  <si>
    <t>บล.กรุงศรี คงคำแนะนำ "ซื้อ" BCH เป้าหมาย 23 บ.</t>
  </si>
  <si>
    <t>ฺBCH</t>
  </si>
  <si>
    <t>https://thunhoon.com/article/289492</t>
  </si>
  <si>
    <t>THCOM โบรกฯ มองรับผลดี"ลาว เทเลคอมมิวนิเคชันส์"ปรับขึ้นค่าบริการ ตั้งแต่ 1 มี.ค.67</t>
  </si>
  <si>
    <t>ปรับขึ้น</t>
  </si>
  <si>
    <t>https://thunhoon.com/article/289498</t>
  </si>
  <si>
    <t>ASIANอาหารสัตว์เลี้ยงเด่น ออเดอร์ดันพอร์ตรายได้โต</t>
  </si>
  <si>
    <t>อาหารสัตว์เลี้ยง</t>
  </si>
  <si>
    <t>พอร์ตรายได้</t>
  </si>
  <si>
    <t>https://thunhoon.com/article/289499</t>
  </si>
  <si>
    <t>DELTAปัจจัยเสี่ยงกดผลงาน เล็งอีวีเพาเวอร์-AIแววเด่น</t>
  </si>
  <si>
    <t>อีวีเพาเวอร์</t>
  </si>
  <si>
    <t>แววเด่น</t>
  </si>
  <si>
    <t>https://thunhoon.com/article/289503</t>
  </si>
  <si>
    <t>BA ผู้โดยสารโต แม้ต้นทุนสูง โบรกแนะยังเป็นหุ้นน่าซื้อ</t>
  </si>
  <si>
    <t>น่าซื้อ</t>
  </si>
  <si>
    <t>https://thunhoon.com/article/289516</t>
  </si>
  <si>
    <t>LH โบรกฯ คาดกำไร Q1/67 โต ยอด presales หนุน ให้เป้า 8.80 บาท</t>
  </si>
  <si>
    <t>ยอด presales</t>
  </si>
  <si>
    <t>https://thunhoon.com/article/289518</t>
  </si>
  <si>
    <t>โบรกฯ ส่อง THCOM รับผลดี "LTC" หนุนกระแสเงินสดเพิ่มขึ้น 1.9 บ./หุ้น</t>
  </si>
  <si>
    <t>https://thunhoon.com/article/289537</t>
  </si>
  <si>
    <t>บอร์ด LANNA ไฟเขียวปันผลอีก 1.20 บาท ขึ้น XD 15 มี.ค., ทั้งปี 66 จ่าย 2.30 บาท</t>
  </si>
  <si>
    <t>https://thunhoon.com/article/289552</t>
  </si>
  <si>
    <t>JMTเก็บเงินสดหมื่นล. รอซื้อเอ็นพีแอลทะลัก</t>
  </si>
  <si>
    <t>เอ็นพีแอล</t>
  </si>
  <si>
    <t>https://thunhoon.com/article/289544</t>
  </si>
  <si>
    <t>ICHIเครื่องดื่มขายดี อัพผลิตรับดีมานด์</t>
  </si>
  <si>
    <t>เครื่องดื่ม</t>
  </si>
  <si>
    <t>https://thunhoon.com/article/289545</t>
  </si>
  <si>
    <t>KWM สินค้าเกษตรขายดี สยายปีกต่างแดนเต็มสูบ</t>
  </si>
  <si>
    <t>https://thunhoon.com/article/289547</t>
  </si>
  <si>
    <t>MGI มั่นใจรายได้โต 2 เท่า ยันไม่มีแผนย้ายเข้า SET</t>
  </si>
  <si>
    <t>https://thunhoon.com/article/289556</t>
  </si>
  <si>
    <t>BJC กสิกรไทยอัพกำไรปี 67 ขึ้น 4% จากอัตราภาษีลดลง แนะซื้อ</t>
  </si>
  <si>
    <t>อัตราภาษี</t>
  </si>
  <si>
    <t>https://thunhoon.com/article/289561</t>
  </si>
  <si>
    <t>CBG โบรกฯ มองหลังเข้าร่วมประชุมนักวิเคราะห์ แนะซื้อเมื่ออ่อนตัว</t>
  </si>
  <si>
    <t>https://thunhoon.com/article/289569</t>
  </si>
  <si>
    <t>WHA-AMATA โบรกฯมองรับผลบวก หลังนายกฯ โรดโชว์ตปท.ดึงบริษัทชั้นนำเข้ามาลงทุน</t>
  </si>
  <si>
    <t>รับผลบวก</t>
  </si>
  <si>
    <t>https://thunhoon.com/article/289570</t>
  </si>
  <si>
    <t>โบรกมอง SAPPE ยอดขาย ตปท. หนุนรายได้ปีนี้โต</t>
  </si>
  <si>
    <t>https://thunhoon.com/article/289571</t>
  </si>
  <si>
    <t>CBG โบรกแนะ "ซื้อ" การส่งออกฟื้นตัว</t>
  </si>
  <si>
    <t>การส่งออก</t>
  </si>
  <si>
    <t>https://thunhoon.com/article/289575</t>
  </si>
  <si>
    <t>CKP โบรกคาดผลงานพลิกฟื้น ภาวะ El Nino ผ่านจุดสูงสุดแล้ว</t>
  </si>
  <si>
    <t>ภาวะ</t>
  </si>
  <si>
    <t>ผ่านจุดสูงสุด</t>
  </si>
  <si>
    <t>https://thunhoon.com/article/289227</t>
  </si>
  <si>
    <t>CPNREIT โชว์งบปี 66 เติบโตอลังการ ผงาดกองทรัสต์ศูนย์การค้าเบอร์ 1 ไทย</t>
  </si>
  <si>
    <t>CPNREIT</t>
  </si>
  <si>
    <t>เติบโตอลังการ</t>
  </si>
  <si>
    <t>https://thunhoon.com/article/289578</t>
  </si>
  <si>
    <t>โบรกแนะ TTCL หุ้นราคาถูก ปันผลสูง</t>
  </si>
  <si>
    <t>https://thunhoon.com/article/289599</t>
  </si>
  <si>
    <t>SIRI บล.ทิสโก้ แนะ "ซื้อ" เป้า 2.20 บ.</t>
  </si>
  <si>
    <t>https://thunhoon.com/article/289603</t>
  </si>
  <si>
    <t>ฺBJC โบรกคาดเดือนมี.ค.เห็นแนวโน้มดีขึ้น</t>
  </si>
  <si>
    <t>https://thunhoon.com/article/289605</t>
  </si>
  <si>
    <t>PTG ตั้งเป้ายอดขายน้ำมันปี 67 โต 10-12% ธุรกิจ Non-Oil โต 40-50%</t>
  </si>
  <si>
    <t>https://thunhoon.com/article/289614</t>
  </si>
  <si>
    <t>RATCH โบรกฯ คาดฟื้นตัวจำกัด หั่นราคาเหมาะสมลงเป็น 32.00 บ.</t>
  </si>
  <si>
    <t>https://thunhoon.com/article/289625</t>
  </si>
  <si>
    <t>SINGER ปี 67เทิร์นอะราวน์ รุกสินค้าอีวีอัพฐานโกยเงิน</t>
  </si>
  <si>
    <t>เทิร์นอะราวน์</t>
  </si>
  <si>
    <t>https://thunhoon.com/article/289629</t>
  </si>
  <si>
    <t>ITEL ตั้งเป้ารายได้ปี 67 ที่ 3.5 พันลบ. โต 15-20% ธุรกิจ Health Tech หนุน</t>
  </si>
  <si>
    <t>https://thunhoon.com/article/289643</t>
  </si>
  <si>
    <t>สื่อสารกำไรขาขึ้น ชูADVANC-TRUE</t>
  </si>
  <si>
    <t>https://thunhoon.com/article/289644</t>
  </si>
  <si>
    <t>NRFปูพรมค้าปลีก ปีนี้เติบโตไม่ต่ำ30%</t>
  </si>
  <si>
    <t>https://thunhoon.com/article/289640</t>
  </si>
  <si>
    <t>GLOBALลุยเฮาส์แบรนด์ งบรัฐหนุนยอดขายเพิ่ม</t>
  </si>
  <si>
    <t>งบรัฐ</t>
  </si>
  <si>
    <t>https://thunhoon.com/article/289633</t>
  </si>
  <si>
    <t>HPT ปรับสูตรลดต้นทุน แบ็กล็อกแน่น 75 ล้านบ.</t>
  </si>
  <si>
    <t>https://thunhoon.com/article/289635</t>
  </si>
  <si>
    <t>PRI ปั๊มงบออลไทม์ไฮ รุกขยายธุรกิจใหม่</t>
  </si>
  <si>
    <t>รุกขยาย</t>
  </si>
  <si>
    <t>https://thunhoon.com/article/289636</t>
  </si>
  <si>
    <t>ITNS อัพงบฟู 20% ลุ้นทุบสถิติใหม่ต่อ เล็งพันธมิตรใหม่</t>
  </si>
  <si>
    <t>ITNS</t>
  </si>
  <si>
    <t>ทุบสถิติใหม่</t>
  </si>
  <si>
    <t>https://thunhoon.com/article/289653</t>
  </si>
  <si>
    <t>"IVL" โบรกฯ แนะนำ "ถือ" ชี้วัฏจักรขาลงใช้เวลานานกว่าปกติ</t>
  </si>
  <si>
    <t>วัฏจักร</t>
  </si>
  <si>
    <t>https://thunhoon.com/article/289657</t>
  </si>
  <si>
    <t>หุ้น BDMS ราคาดีขึ้น โบรกฯ คาดแนวโน้มทิศทางสดใส แนะนำซื้อ</t>
  </si>
  <si>
    <t>ราคาดีขึ้น</t>
  </si>
  <si>
    <t>แนวโน้มทิศทาง</t>
  </si>
  <si>
    <t>https://thunhoon.com/article/289661</t>
  </si>
  <si>
    <t>HENG ตั้งเป้าดันพอร์ตสินเชื่อเติบโต 15-20% ขยายฐานลูกค้าเกษตร</t>
  </si>
  <si>
    <t>https://thunhoon.com/article/289667</t>
  </si>
  <si>
    <t>อาหารสัตว์เลี้ยงโตดี บล.ดาโอ แนะนำ "ซื้อ" AAI</t>
  </si>
  <si>
    <t>https://thunhoon.com/article/289669</t>
  </si>
  <si>
    <t>"CPNREIT" ฟื้นตัวต่อเนื่อง โบรกฯ ชี้ปี 67 ปันผลสูงราว 9.5%</t>
  </si>
  <si>
    <t>ต่อเนื่อง</t>
  </si>
  <si>
    <t>https://thunhoon.com/article/289670</t>
  </si>
  <si>
    <t>SAVล็อกเป้ารายได้โต22-25% แตกธุรกิจเพิ่มพอร์ตรับทรัพย์</t>
  </si>
  <si>
    <t>https://thunhoon.com/article/289677</t>
  </si>
  <si>
    <t>BEM โครงการใหม่เดินหน้าตามเป้า ผู้โดยสารเพิ่ม โบรกมองบวก</t>
  </si>
  <si>
    <t>เดินหน้าตามเป้า</t>
  </si>
  <si>
    <t>https://thunhoon.com/article/289678</t>
  </si>
  <si>
    <t>"BKGI" โรดโชว์แบบไฮบริด กระแสตอบรับคึกคัก จ่อเข้าเทรด SET มี.ค.นี้</t>
  </si>
  <si>
    <t>BKGI</t>
  </si>
  <si>
    <t>กระแสตอบรับ</t>
  </si>
  <si>
    <t>https://thunhoon.com/article/289681</t>
  </si>
  <si>
    <t>COM7 จับตากำไรเติบโตชะลอตัวลง โบรกฯ เคาะราคาเหมาะสม 23.70 บ.</t>
  </si>
  <si>
    <t>กำไรเติบโต</t>
  </si>
  <si>
    <t>ชะลอตัวลง</t>
  </si>
  <si>
    <t>https://thunhoon.com/article/289716</t>
  </si>
  <si>
    <t>AMATAVซื้อที่ทำนิคม กระแสลงทุนดีธง20%</t>
  </si>
  <si>
    <t>AMATAV</t>
  </si>
  <si>
    <t>กระแสลงทุน</t>
  </si>
  <si>
    <t>https://thunhoon.com/article/289713</t>
  </si>
  <si>
    <t>CRCวางเป้าปีนี้โต11% แววโค้งแรกฟอร์มเด่น</t>
  </si>
  <si>
    <t>ฟอร์มเด่น</t>
  </si>
  <si>
    <t>https://thunhoon.com/article/289701</t>
  </si>
  <si>
    <t>PPM กำไรสะพรั่ง 2,128% โซลาร์เซลล์หนุนโตโดด</t>
  </si>
  <si>
    <t>PPM</t>
  </si>
  <si>
    <t>สะพรั่ง</t>
  </si>
  <si>
    <t>โซลาร์เซลล์</t>
  </si>
  <si>
    <t>หนุนโตโดด</t>
  </si>
  <si>
    <t>https://thunhoon.com/article/289705</t>
  </si>
  <si>
    <t>NAT ซดงาน 433 ล. ดันงบปีนี้พุ่ง 30%</t>
  </si>
  <si>
    <t>https://thunhoon.com/article/289718</t>
  </si>
  <si>
    <t>BGRIM โบรกฯคาดกำไรปี 67 ฟื้นหลังต้นทุนลด-มีโอกาสลงทุนเพิ่มหลังเข้าลงทุนในเกาหลี</t>
  </si>
  <si>
    <t>โอกาสลงทุน</t>
  </si>
  <si>
    <t>https://thunhoon.com/article/289726</t>
  </si>
  <si>
    <t>BKD เปิดแผนปี 67 ตั้งเป้ารายได้โต 15% เน้นกลุ่ม"โรงแรม-รพ.-บ้านเศรษฐี"</t>
  </si>
  <si>
    <t>BKD</t>
  </si>
  <si>
    <t>https://thunhoon.com/article/289728</t>
  </si>
  <si>
    <t>TLIโฟกัสสินค้าอัตรากำไรสูง เบี้ยประกันภัยรับโตต่อเนื่อง</t>
  </si>
  <si>
    <t>เบี้ย</t>
  </si>
  <si>
    <t>https://thunhoon.com/article/289729</t>
  </si>
  <si>
    <t>DELTA กรุงศรีหั่นราคาเป้าหมายลง ปรับลดคำแนะนำเป็นขาย กังวล EV ชะลอตัวช่วงสั้น</t>
  </si>
  <si>
    <t>EV</t>
  </si>
  <si>
    <t>https://thunhoon.com/article/289737</t>
  </si>
  <si>
    <t>EKH กลุ่มคนไข้จีนหนุน โบรกมองกำไรเติบโตได้ดี</t>
  </si>
  <si>
    <t>กลุ่มคนไข้จีน</t>
  </si>
  <si>
    <t>เติบโตได้ดี</t>
  </si>
  <si>
    <t>https://thunhoon.com/article/289748</t>
  </si>
  <si>
    <t>PCC คว้างานหม้อแปลงไฟฟ้า กฟภ. มูลค่า 113 ลบ. ปักธงรายได้ปีนี้โต 10%</t>
  </si>
  <si>
    <t>PCC</t>
  </si>
  <si>
    <t>https://thunhoon.com/article/289757</t>
  </si>
  <si>
    <t>ADVANC เมย์แบงก์ฯคาดแนวโน้มกำไร Q1/67 ดีต่อเนื่อง ราคามี Valuation น่าสนใจ</t>
  </si>
  <si>
    <t>https://thunhoon.com/article/289759</t>
  </si>
  <si>
    <t>SINGER โกลเบล็กคาดปี 67 พลิกมีกำไร แนะซื้อเก็งกำไร</t>
  </si>
  <si>
    <t>โกลเบล็กคาด</t>
  </si>
  <si>
    <t>พลิกมีกำไร</t>
  </si>
  <si>
    <t>ซื่อเก็งกำไร</t>
  </si>
  <si>
    <t>https://thunhoon.com/article/289768</t>
  </si>
  <si>
    <t>BCHรับเต็มรัฐช่วยมีบุตร ต่างชาติตบเท้าเพิ่ม10%</t>
  </si>
  <si>
    <t>https://thunhoon.com/article/289780</t>
  </si>
  <si>
    <t>GUNKULลุ้นเซ็น832เมก เงินแกร่งพร้อมลงทุนเพิ่ม</t>
  </si>
  <si>
    <t>https://thunhoon.com/article/289782</t>
  </si>
  <si>
    <t>STAจ่อเทิร์นอะราวด์ ผุด‘ยางมีพิกัด’ดันค่า</t>
  </si>
  <si>
    <t>https://thunhoon.com/article/289784</t>
  </si>
  <si>
    <t>TMI อุปกรณ์ส่องสว่างฮอต จับตายอดขายรัฐโตเท่าตัว</t>
  </si>
  <si>
    <t>อุปกรณ์ส่องสว่าง</t>
  </si>
  <si>
    <t>โตเท่าตัว</t>
  </si>
  <si>
    <t>https://thunhoon.com/article/289785</t>
  </si>
  <si>
    <t>PIMO รุกสยายปีกอเมริกา ลุ้นผลงานQ1 ทุบสถิติใหม่</t>
  </si>
  <si>
    <t>ผลงานทุบสถิติ</t>
  </si>
  <si>
    <t>https://thunhoon.com/article/289794</t>
  </si>
  <si>
    <t>SJWD การขยายธุรกิจเสร็จสิ้นแล้ว โบรกมองส่งผลดีต่อธุรกิจ</t>
  </si>
  <si>
    <t>ขยายธุรกิจ</t>
  </si>
  <si>
    <t>เสร็จสิ้น</t>
  </si>
  <si>
    <t>ส่งผลดี</t>
  </si>
  <si>
    <t>https://thunhoon.com/article/289795</t>
  </si>
  <si>
    <t>SRICHA คว้างานไทยออยล์ CFP กว่า 3,260 ลบ. หนุนแบ็คล็อคโต 5,000 ลบ.</t>
  </si>
  <si>
    <t>SRICHA</t>
  </si>
  <si>
    <t>แบ็คล็อค</t>
  </si>
  <si>
    <t>https://thunhoon.com/article/289802</t>
  </si>
  <si>
    <t>KCG บล.กรุงศรี มองบวก คาด EPS เติบโตได้ดี</t>
  </si>
  <si>
    <t>KCG</t>
  </si>
  <si>
    <t>https://thunhoon.com/article/289810</t>
  </si>
  <si>
    <t>หุ้น STEC ราคาดีดขึ้น 2 โบรกฯ คาดกำไรปี 67เติบโต โครงการภาครัฐหนุน</t>
  </si>
  <si>
    <t>ราคาดีดขึน</t>
  </si>
  <si>
    <t>https://thunhoon.com/article/289814</t>
  </si>
  <si>
    <t>MTC ปลื้มหุ้นกู้รวม Green Shoe หมดเกลี้ยง 4,000 ลบ.อัตราดบ. 4.30-4.95%</t>
  </si>
  <si>
    <t>หมดเกลี้ยง</t>
  </si>
  <si>
    <t>https://thunhoon.com/article/289820</t>
  </si>
  <si>
    <t>MCA โบรกคาด Q1/67 โตจากการท่องเที่ยวและกิจกรรมทางเศรษฐกิจ</t>
  </si>
  <si>
    <t>https://thunhoon.com/article/289821</t>
  </si>
  <si>
    <t>MTC เมย์แบงก์ฯ คาดกำไรปี 67 ฟื้นตัว แนะกลยุทธ์ลงทุน</t>
  </si>
  <si>
    <t>https://thunhoon.com/article/289830</t>
  </si>
  <si>
    <t>TEGH โบรกมองมุมบวก กำไรอยู่ในช่วงขาขึ้น</t>
  </si>
  <si>
    <t>https://thunhoon.com/article/289837</t>
  </si>
  <si>
    <t>SJWD พร้อมเพิ่มประสิทธิภาพ โบรกแนะนำ “ซื้อ” เป้า 17.50 บ.</t>
  </si>
  <si>
    <t>https://thunhoon.com/article/289847</t>
  </si>
  <si>
    <t>TCMCธุรกิจวัสดุตกแต่งยังโต ปี67ดันสินค้าเจาะฐานไฮเอนด์</t>
  </si>
  <si>
    <t>TCMC</t>
  </si>
  <si>
    <t>เจาะฐานไฮเอนด์</t>
  </si>
  <si>
    <t>https://thunhoon.com/article/289834</t>
  </si>
  <si>
    <t>ยูโอบีฯ ส่องหุ้นกลุ่มไฟแนนซ์ ชู TIDLOR เด่น</t>
  </si>
  <si>
    <t>https://thunhoon.com/article/289800</t>
  </si>
  <si>
    <t>PLANB หุ้นเด่นกลุ่มสื่อ โบรกคาดยังเป็นทิศทางขาขึ้น</t>
  </si>
  <si>
    <t>https://thunhoon.com/article/289876</t>
  </si>
  <si>
    <t>ASWชูอสังหาได้ยาดี ดอกเบี้ยลดครึ่งหลัง</t>
  </si>
  <si>
    <t>ได้ยาดี</t>
  </si>
  <si>
    <t>https://thunhoon.com/article/289877</t>
  </si>
  <si>
    <t>BEMทำสถิติ5.5แสนคน พื้นที่พาณิชย์ฮอตโตต่อ</t>
  </si>
  <si>
    <t>ผู้ใช้งาน</t>
  </si>
  <si>
    <t>พื้นที่พาณิชย์</t>
  </si>
  <si>
    <t>https://thunhoon.com/article/289873</t>
  </si>
  <si>
    <t>ORIเป้าโอน2.6หมื่นล. ผุดกองรีทรับทรัพย์เพิ่ม</t>
  </si>
  <si>
    <t>https://thunhoon.com/article/289874</t>
  </si>
  <si>
    <t>HMPROจัด8พันล. ขยายสาขาดันยอด โค้งแรกฟอร์มเด่น</t>
  </si>
  <si>
    <t>https://thunhoon.com/article/289866</t>
  </si>
  <si>
    <t>SECURE เจาะโซเชียลมีเดีย ซีเคียวริตี้ฮอต-แบ็กล็อกอื้อ</t>
  </si>
  <si>
    <t>SECURE</t>
  </si>
  <si>
    <t>ซีเคียวริตี้</t>
  </si>
  <si>
    <t>https://thunhoon.com/article/289867</t>
  </si>
  <si>
    <t>‘ETE’ กำไรแรงพุ่งเฉียด 100% ตั้งเป้ากำลังผลิตชน 30 เมก</t>
  </si>
  <si>
    <t>https://thunhoon.com/article/289869</t>
  </si>
  <si>
    <t>โฟกัสหุ้น mai : MCA ผลงานโต 80% ส่องเป้าไกล 4.14 บ.</t>
  </si>
  <si>
    <t>https://thunhoon.com/article/289887</t>
  </si>
  <si>
    <t>MTW โบรกคาด แนวโน้ม EV โตต่อหนุนกำไรก้าวกระโดด</t>
  </si>
  <si>
    <t>ก้าวกระโดด</t>
  </si>
  <si>
    <t>https://thunhoon.com/article/289889</t>
  </si>
  <si>
    <t>CHG ลงทุนเพิ่ม โบรกแนะ "ถือ" จับตาทิศทางกำไร Q1/67</t>
  </si>
  <si>
    <t>https://thunhoon.com/article/289891</t>
  </si>
  <si>
    <t>TMT โบรกคาด กำไรสุทธิ 1Q24F หดตัว แล้วจึงค่อยฟื้นกลับ</t>
  </si>
  <si>
    <t>TMT</t>
  </si>
  <si>
    <t>หดตัว</t>
  </si>
  <si>
    <t>ฟื้นกลับ</t>
  </si>
  <si>
    <t>https://thunhoon.com/article/289893</t>
  </si>
  <si>
    <t>KTB โกลเบล็ก มองรับผลดีศก.ฟื้น-การเร่งเบิกจ่ายงบประมาณภาครัฐ</t>
  </si>
  <si>
    <t>โกลเบล็กมอง</t>
  </si>
  <si>
    <t>https://thunhoon.com/article/289896</t>
  </si>
  <si>
    <t>BAFS โบรกมองฟื้นจากขาดทุน แนะเป้า 26.50 บ.</t>
  </si>
  <si>
    <t>ฟื้นจากขาดทุน</t>
  </si>
  <si>
    <t>https://thunhoon.com/article/289898</t>
  </si>
  <si>
    <t>AAV บล.ทิสโก้ แนะนำ "ซื้อ" เป้า 2.80 บ.</t>
  </si>
  <si>
    <t>https://thunhoon.com/article/289900</t>
  </si>
  <si>
    <t>CKP โบรกฯ มองโครงการหลวงพระบางหนุนเติบโตระยะยาว ให้เป้า 4.50 บาท</t>
  </si>
  <si>
    <t>เติบโตระยะยาว</t>
  </si>
  <si>
    <t>https://thunhoon.com/article/289903</t>
  </si>
  <si>
    <t>TCAP โบรกฯมองราคาหุ้นมี Valuations ไม่แพง-คาดหวังปันผล 6-7%</t>
  </si>
  <si>
    <t>มี Valuation</t>
  </si>
  <si>
    <t>https://thunhoon.com/article/289911</t>
  </si>
  <si>
    <t>GFPT บล.ฟินันเซียไซรัส คาดราคาไก่ฟื้น ดันรายได้โต</t>
  </si>
  <si>
    <t>ราคาไก่</t>
  </si>
  <si>
    <t>https://thunhoon.com/article/289913</t>
  </si>
  <si>
    <t>BCPG' ตลาดคาดหวังกำไรหลักปี 67 ที่ 2.1 พันล. โต 90% โบรกฯ แนะซื้อ</t>
  </si>
  <si>
    <t>https://thunhoon.com/article/289920</t>
  </si>
  <si>
    <t>NER SIRI SAPPE โบรกมองบวก เป็น 3 หุ้นรับข่าวดี</t>
  </si>
  <si>
    <t>รับข่าวดี</t>
  </si>
  <si>
    <t>https://thunhoon.com/article/289922</t>
  </si>
  <si>
    <t>KBANK ขยายตลาดจีน เปิดสนง.แห่งใหม่เซินเจิ้นเชื่อม AEC+3 ผ่านดิจิทัลแบงกิ้ง แพลตฟอร์ม</t>
  </si>
  <si>
    <t>https://thunhoon.com/article/289929</t>
  </si>
  <si>
    <t>ราคายางส่งสัญญานดี โบรกมองบวก TEGH</t>
  </si>
  <si>
    <t>ส่งสัญญาณดี</t>
  </si>
  <si>
    <t>https://thunhoon.com/article/289928</t>
  </si>
  <si>
    <t>BCH-CHG เปิด 2 ปัจจัยเสี่ยง กระทบกำไรสุทธิปี 67</t>
  </si>
  <si>
    <t>https://thunhoon.com/article/289931</t>
  </si>
  <si>
    <t>MICRO พร้อมไถ่ถอนหุ้นกู้ปีนี้มูลค่ากว่า 1 พันลบ. ยันกระแสเงินสดแกร่ง</t>
  </si>
  <si>
    <t>MICRO</t>
  </si>
  <si>
    <t>https://thunhoon.com/article/289946</t>
  </si>
  <si>
    <t>บอร์ด GIFT ไฟเขียวเข้าซื้อสินทรัพย์ธุรกิจอาหาร-เครื่องดื่ม มูลค่าไม่เกิน 420.84 ลบ.</t>
  </si>
  <si>
    <t>GIFT</t>
  </si>
  <si>
    <t>https://thunhoon.com/article/289952</t>
  </si>
  <si>
    <t>ราคายางขึ้นยาว2ปี ชูNER-TEGH-STA</t>
  </si>
  <si>
    <t>ขึ้นยาว</t>
  </si>
  <si>
    <t>https://thunhoon.com/article/289950</t>
  </si>
  <si>
    <t>TIDLORสินเชื่อโตต่อ เล็งออกหุ้นกู้เสริมทัพ</t>
  </si>
  <si>
    <t>https://thunhoon.com/article/289941</t>
  </si>
  <si>
    <t>PACO ซุ่มเจรจาลูกค้าอีวี ล็อกเป้าขยายฐานส่งออก</t>
  </si>
  <si>
    <t>ฐานส่งออก</t>
  </si>
  <si>
    <t>https://thunhoon.com/article/289942</t>
  </si>
  <si>
    <t>APO เดินหน้าโรดโชว์ ชูศักยภาพโอกาสโต</t>
  </si>
  <si>
    <t>APO</t>
  </si>
  <si>
    <t>เดินหน้า</t>
  </si>
  <si>
    <t>https://thunhoon.com/article/289961</t>
  </si>
  <si>
    <t>"ชูเกียรติ" ลาออกจาก CEO ใน SABUY รับผิดชอบยอดขายปี 66 ต่ำกว่าเป้า</t>
  </si>
  <si>
    <t>SABUY</t>
  </si>
  <si>
    <t>ต่ำกว่าเป้า</t>
  </si>
  <si>
    <t>https://thunhoon.com/article/289965</t>
  </si>
  <si>
    <t>บอร์ด SABUY ตั้ง"วิรัช มรกตกาล"นั่ง CEO มั่นใจพาองค์กรเติบโตอย่างมั่นคง</t>
  </si>
  <si>
    <t>องค์กร</t>
  </si>
  <si>
    <t>เติบโตอย่างมั่นคง</t>
  </si>
  <si>
    <t>https://thunhoon.com/article/289971</t>
  </si>
  <si>
    <t>TOA โบรกแนะ "ซื้อ" คาดอุปสงค์เพิ่มขึ้นรวดเร็วหลังรัฐแจ้งงบคลัง</t>
  </si>
  <si>
    <t>เพิ่มขึ้นรวดเร็ว</t>
  </si>
  <si>
    <t>https://thunhoon.com/article/289979</t>
  </si>
  <si>
    <t>"TRP" จับมือ KKC Clinic เสริมแกร่งธุรกิจ ปั๊มรายได้โตต่อ</t>
  </si>
  <si>
    <t>https://thunhoon.com/article/289984</t>
  </si>
  <si>
    <t>SAV ขาขึ้นบล.เมย์แบงก์วิเคราะห์หุ้นเชิงเทคนิค</t>
  </si>
  <si>
    <t>https://thunhoon.com/article/289988</t>
  </si>
  <si>
    <t>CK โบรกมอง Backlog หนุน บริษัทในเครือ ดันกำไรตามเป้า</t>
  </si>
  <si>
    <t>https://thunhoon.com/article/289991</t>
  </si>
  <si>
    <t>RCLจัดงบ430ล้านดอลล์ ขยายกองเรือ-ตู้ห้องเย็น</t>
  </si>
  <si>
    <t>RCL</t>
  </si>
  <si>
    <t>ตู้ห้องเย็น</t>
  </si>
  <si>
    <t>https://thunhoon.com/article/290008</t>
  </si>
  <si>
    <t>TU เดินหน้าพัฒนาอุตสาหกรรมกุ้งแบบครบวงจร</t>
  </si>
  <si>
    <t>เดินหน้าพัฒนา</t>
  </si>
  <si>
    <t>https://thunhoon.com/article/290014</t>
  </si>
  <si>
    <t>BAYสินเชื่อรายใหญ่โตต่อ รุกวานิชธนกิจเสริมแกร่ง</t>
  </si>
  <si>
    <t>สินเชื่อรายใหญ่</t>
  </si>
  <si>
    <t>วานิชธนกิจ</t>
  </si>
  <si>
    <t>เสริมแกร่ง</t>
  </si>
  <si>
    <t>https://thunhoon.com/article/290016</t>
  </si>
  <si>
    <t>ZENปักธงปี67รายได้โต17% อัพสาขาหนุน-ท่องเที่ยวบูม</t>
  </si>
  <si>
    <t>https://thunhoon.com/article/290026</t>
  </si>
  <si>
    <t>COCOCOเป้า6.6พันล. เล็งอัพผลิตน้ำมะพร้าว</t>
  </si>
  <si>
    <t>อัพผลิต</t>
  </si>
  <si>
    <t>เล็ง</t>
  </si>
  <si>
    <t>https://thunhoon.com/article/290017</t>
  </si>
  <si>
    <t>PRTRเป้าปี67ผลงานโต15% ธุรกิจใหม่ฟื้นขาดทุนลดลง</t>
  </si>
  <si>
    <t>PRTR</t>
  </si>
  <si>
    <t>https://thunhoon.com/article/290028</t>
  </si>
  <si>
    <t>SEAFCOลุ้นชิง7พันล. แววโค้งแรกฟอร์มแจ่ม</t>
  </si>
  <si>
    <t>SEAFCO</t>
  </si>
  <si>
    <t>ฟอร์มแจ่ม</t>
  </si>
  <si>
    <t>https://thunhoon.com/article/290018</t>
  </si>
  <si>
    <t>TQR ลุยคาร์บอน-ไซเบอร์ ซุ่มดีล M&amp;A - ออลไทม์ไฮต่อ</t>
  </si>
  <si>
    <t>คาร์บอน</t>
  </si>
  <si>
    <t>ไซเบอร์</t>
  </si>
  <si>
    <t>https://thunhoon.com/article/290019</t>
  </si>
  <si>
    <t>SPA ฟื้น ถึงเวลาเร่งผุดสาขา จ่ออัพชั้นเข้า SET ดูดกองทุน</t>
  </si>
  <si>
    <t>https://thunhoon.com/article/290020</t>
  </si>
  <si>
    <t>TRP งบQ2 มีเซอร์ไพร์ส พาร์ตเนอร์ใหม่ดันงบฟู</t>
  </si>
  <si>
    <t>มีเซอร์ไพร์ส</t>
  </si>
  <si>
    <t>https://thunhoon.com/article/290021</t>
  </si>
  <si>
    <t>STP รุกฐานส่งออก เจาะอเมริกายุโรป ชูกำลังผลิตพร้อม</t>
  </si>
  <si>
    <t>STP</t>
  </si>
  <si>
    <t>พร้อม</t>
  </si>
  <si>
    <t>https://thunhoon.com/article/290040</t>
  </si>
  <si>
    <t>"COCOCO" ปักธงรายได้ปีนี้โต 30-40% วางงบลงทุน 1.5 พันลบ. รองรับกำลังผลิตเพิ่ม</t>
  </si>
  <si>
    <t>https://thunhoon.com/article/290044</t>
  </si>
  <si>
    <t>BIZ งานแน่น! ลุ้นผลประมูลกว่า 1 พันล. มั่นใจรายได้ปี 67 โตเข้าเป้าเกิน 10%</t>
  </si>
  <si>
    <t>โตเข้าเป้า</t>
  </si>
  <si>
    <t>https://thunhoon.com/article/290046</t>
  </si>
  <si>
    <t>AURA ลุ้นกำไร Q1/67 ทำนิวไฮใหม่ โบรกฯ ชี้ valuation น่าสน พื้นฐาน 18 บ.</t>
  </si>
  <si>
    <t>https://thunhoon.com/article/290047</t>
  </si>
  <si>
    <t>BYD มุมมองโบรกฯ ธีมฟื้นตัวในปี 2567</t>
  </si>
  <si>
    <t>BYD</t>
  </si>
  <si>
    <t>ธีม</t>
  </si>
  <si>
    <t>https://thunhoon.com/article/290051</t>
  </si>
  <si>
    <t>NSL 'หยวนต้า' ปรับคำแนะนำเป็นซื้อ คาดกำไรปกติทำ New High ต่อ 1H67</t>
  </si>
  <si>
    <t>ปรับคำแนะนำ</t>
  </si>
  <si>
    <t>กำไรปกติ</t>
  </si>
  <si>
    <t>https://thunhoon.com/article/290064</t>
  </si>
  <si>
    <t>WPH ปี 67 ปักหมุดรายได้โตกว่า 20% ลุยขยายให้บริการสุขภาพครบวงจร</t>
  </si>
  <si>
    <t>https://thunhoon.com/article/290070</t>
  </si>
  <si>
    <t>DTCENT ปักหมุดรายได้ปี 67 โต 20-25% เร่งออกโปรดักส์ใหม่ "DTRACK”</t>
  </si>
  <si>
    <t>DTCENT</t>
  </si>
  <si>
    <t>https://thunhoon.com/article/290071</t>
  </si>
  <si>
    <t>TISCO จับตา Q1/67 อีกไตรมาสที่ไม่สดใส โบรกฯ แนะถือจากปันผลน่าสนราว 8%</t>
  </si>
  <si>
    <t>https://thunhoon.com/article/290072</t>
  </si>
  <si>
    <t>ส่อง IVL โบรกคาดใช้อัตราการผลิต PET สูงขึ้น</t>
  </si>
  <si>
    <t>อัตราการผลิต</t>
  </si>
  <si>
    <t>https://thunhoon.com/article/290074</t>
  </si>
  <si>
    <t>การเปิดตัวโครงการใหม่เดือน ก.พ. ยังเบาบาง โบรกแนะ AP-SPALI-SIRI เด่น</t>
  </si>
  <si>
    <t>เบาบาง</t>
  </si>
  <si>
    <t>https://thunhoon.com/article/290100</t>
  </si>
  <si>
    <t>"KTB" ออกหุ้นกู้อนุพันธ์สะสมผลตอบแทน ผลตอบแทนสูง-คุ้มครองเงินต้น</t>
  </si>
  <si>
    <t>เงินต้น</t>
  </si>
  <si>
    <t>คุ้มครอง</t>
  </si>
  <si>
    <t>https://thunhoon.com/article/290108</t>
  </si>
  <si>
    <t>EAหัวลากอีวีมาแรง พร้อมรับงานภาครัฐ</t>
  </si>
  <si>
    <t>หัวลากอีวี</t>
  </si>
  <si>
    <t>งานภาครัฐ</t>
  </si>
  <si>
    <t>พร้อมรับ</t>
  </si>
  <si>
    <t>https://thunhoon.com/article/290109</t>
  </si>
  <si>
    <t>CENTELขึ้นราคาห้องพัก รุกลงทุน-บริหารโรงแรม</t>
  </si>
  <si>
    <t>ราคาห้องพัก</t>
  </si>
  <si>
    <t>บริหารโรงแรม</t>
  </si>
  <si>
    <t>https://thunhoon.com/article/290104</t>
  </si>
  <si>
    <t>TTB มุ่งขยายฐานลูกค้า ชูสินเชื่อบ้าน-รถอีวีโต</t>
  </si>
  <si>
    <t>สินเชื่อบ้าน</t>
  </si>
  <si>
    <t>สินเชื่อรถอีวี</t>
  </si>
  <si>
    <t>https://thunhoon.com/article/290105</t>
  </si>
  <si>
    <t>BIZชิงงานใหม่พันล. ดีมานด์เครื่องฉายรังสีดี</t>
  </si>
  <si>
    <t>https://thunhoon.com/article/290106</t>
  </si>
  <si>
    <t>แก้หนี้เรื้อรังเริ่ม1เมษา เล็งKTCกระทบน้อยสุด</t>
  </si>
  <si>
    <t>น้อยสุด</t>
  </si>
  <si>
    <t>https://thunhoon.com/article/290110</t>
  </si>
  <si>
    <t>TKN กสิกรไทยมองรับมือราคาสาหร่ายเพิ่มได้-ปันผลน่าสนใจ-มูลค่าหุ้นไม่แพง</t>
  </si>
  <si>
    <t>รับมือได้</t>
  </si>
  <si>
    <t>https://thunhoon.com/article/290092</t>
  </si>
  <si>
    <t>กูรูสแกน MCA ชูกำไรโต 80% เคาะเป้า 4.14 บ.</t>
  </si>
  <si>
    <t>https://thunhoon.com/article/290114</t>
  </si>
  <si>
    <t>OSP ฟินันเซีย ไซรัสคาดกำไร Q1/67 โต แนะซื้อ ให้เป้า 24.50 บาท</t>
  </si>
  <si>
    <t>https://thunhoon.com/article/290117</t>
  </si>
  <si>
    <t>"BCP" แนวโน้มเติบโตแกร่ง บล.เมย์แบงก์ ชูหุ้นปลายน้ำที่ถูกที่สุด</t>
  </si>
  <si>
    <t>เติบโตแกร่ง</t>
  </si>
  <si>
    <t>https://thunhoon.com/article/290119</t>
  </si>
  <si>
    <t>“SUPER” ปักธงผลงานปี 67 ทำสถิติใหม่ พร้อมลุยพลังงานหมุนเวียนทั้งใน-ตปท.</t>
  </si>
  <si>
    <t>SUPER</t>
  </si>
  <si>
    <t>ทำสถิติใหม่</t>
  </si>
  <si>
    <t>https://thunhoon.com/article/290126</t>
  </si>
  <si>
    <t>SPRC ทรีนีตี้มอง 4 ปัจจัยเชิงบวกหนุนหุ้นน่าสนใจ</t>
  </si>
  <si>
    <t>ปัจจัยเชิงบวก</t>
  </si>
  <si>
    <t>https://thunhoon.com/article/290129</t>
  </si>
  <si>
    <t>MENA ลั่น! ปี 67 ธุรกิจโตทุกภาคส่วน อัดงบครึ่งปีแรก 130 ลบ.ขยาย Fleet รถ</t>
  </si>
  <si>
    <t>โตทุกภาคส่วน</t>
  </si>
  <si>
    <t>https://thunhoon.com/article/290144</t>
  </si>
  <si>
    <t>อัพเดทหุ้น "AH" ปี 67 โบรกฯ ชี้ไม่หวือหวา ฝ่ามรสุมเศรษฐกิจ</t>
  </si>
  <si>
    <t>ไม่หวือหวา</t>
  </si>
  <si>
    <t>https://thunhoon.com/article/290150</t>
  </si>
  <si>
    <t>จับตาปี 67 หุ้น "SPALI" โบรกฯ ชี้กำไรฟื้น-ปันผลสูง</t>
  </si>
  <si>
    <t>https://thunhoon.com/article/290152</t>
  </si>
  <si>
    <t>TNP ปี 67 ตั้งเป้ารายได้โต 10-15% จ่อเปิดแฟล็กชิปสโตร์ มี.ค.นี้</t>
  </si>
  <si>
    <t>https://thunhoon.com/article/290155</t>
  </si>
  <si>
    <t>Chevron ถอนลงทุนแหล่งก๊าซเมียนมา PTTEP โบรกแนะ “ซื้อ” เป้า 189 บ.</t>
  </si>
  <si>
    <t>https://thunhoon.com/article/290157</t>
  </si>
  <si>
    <t>BKGI ไอพีโอขายเกลี้ยง 160 ล้านหุ้น ลั่นระฆังเทรดใน SET 20 มี.ค.นี้</t>
  </si>
  <si>
    <t>ไอพีโอ</t>
  </si>
  <si>
    <t>https://thunhoon.com/article/290171</t>
  </si>
  <si>
    <t>BEYONDรายได้ปีนี้โต11% ท่องเที่ยวQ1แตะ9ล้านคน</t>
  </si>
  <si>
    <t>BEYOND</t>
  </si>
  <si>
    <t>https://thunhoon.com/article/290187</t>
  </si>
  <si>
    <t>NEXส่งอีวีลูกPTTGC ลดคาร์บอน-ต้นทุน</t>
  </si>
  <si>
    <t>https://thunhoon.com/article/290189</t>
  </si>
  <si>
    <t>INETธุรกิจคลาวด์มาแรง รัฐดันดิจิทัลแพลตฟอร์ม</t>
  </si>
  <si>
    <t>INET</t>
  </si>
  <si>
    <t>ดิจิทัลแฟลตฟอร์ม</t>
  </si>
  <si>
    <t>รัฐดัน</t>
  </si>
  <si>
    <t>https://thunhoon.com/article/290184</t>
  </si>
  <si>
    <t>UACชูรายได้โต15% เทรดดิ้ง-ปิโตร-ไฟฟ้ารุ่ง</t>
  </si>
  <si>
    <t>UAC</t>
  </si>
  <si>
    <t>เทรดดิ้ง</t>
  </si>
  <si>
    <t>ปิโตร</t>
  </si>
  <si>
    <t>ไฟฟ้า</t>
  </si>
  <si>
    <t>https://thunhoon.com/article/290174</t>
  </si>
  <si>
    <t>NDR ขายสินค้าไฮมาร์จิ้น ต้นทุนลด-ลุ้นพลิกกำไร</t>
  </si>
  <si>
    <t>NDR</t>
  </si>
  <si>
    <t>https://thunhoon.com/article/290175</t>
  </si>
  <si>
    <t>BE8 รับเมกะเทรนด์โลก ปักเป้ารายได้โต 40%</t>
  </si>
  <si>
    <t>https://thunhoon.com/article/290196</t>
  </si>
  <si>
    <t>INTUCH ปีนี้จะมีส่วนร่วม ADVANCE มากขึ้น โบรกแนะ "ซื้อ"</t>
  </si>
  <si>
    <t>มีส่วนร่วม</t>
  </si>
  <si>
    <t>https://thunhoon.com/article/290198</t>
  </si>
  <si>
    <t>M โบรกคาดกำไรฟื้นตัวอย่างช้าๆ ในปีนี้</t>
  </si>
  <si>
    <t xml:space="preserve">ฟื้นตัวอย่างช้าๆ </t>
  </si>
  <si>
    <t>https://thunhoon.com/article/290199</t>
  </si>
  <si>
    <t>WARRIX โบรกฯ มองดีลจับมือพันธมิตรจีน มีโอกาสรับผลตอบแทนสูง</t>
  </si>
  <si>
    <t>โอกาสรับผลตอบแทน</t>
  </si>
  <si>
    <t>https://thunhoon.com/article/290200</t>
  </si>
  <si>
    <t>SYNEX งานรัฐเริ่มกลับมา โบรกมองรายได้อาจสูงกว่าคาด</t>
  </si>
  <si>
    <t>อาจสูงกว่าคาด</t>
  </si>
  <si>
    <t>งานรัฐ</t>
  </si>
  <si>
    <t>เริ่มกลับมา</t>
  </si>
  <si>
    <t>https://thunhoon.com/article/290204</t>
  </si>
  <si>
    <t>VGI โบรกฯ ชี้ 2 วันราคาพุ่ง 19% คาดเก็งกำไรหยุดรับรู้ขาดทุนจาก KEX</t>
  </si>
  <si>
    <t>https://thunhoon.com/article/290205</t>
  </si>
  <si>
    <t>TEAMGลุยชิงงานใหญ่ แบ็กล็อกทะลุ4.4พันล.</t>
  </si>
  <si>
    <t>TEAMG</t>
  </si>
  <si>
    <t>https://thunhoon.com/article/290207</t>
  </si>
  <si>
    <t>บัวหลวง' ส่อง AU ปี 67 มี Upside จากออกสินค้าใหม่ Consensus คาดกำไรโต 26%</t>
  </si>
  <si>
    <t>https://thunhoon.com/article/290227</t>
  </si>
  <si>
    <t>CPANEL ตุน Backlog ดันดีมานด์ Precast เพิ่ม</t>
  </si>
  <si>
    <t>https://thunhoon.com/article/290230</t>
  </si>
  <si>
    <t>"OR” ทริสฯ จัดอันดับเครดิตองค์กรที่ “AA+" แนวโน้ม “Stable” ต่อเนื่องเป็นปีที่ 2</t>
  </si>
  <si>
    <t>เครดิตองค์กร</t>
  </si>
  <si>
    <t>AA+</t>
  </si>
  <si>
    <t>Stable</t>
  </si>
  <si>
    <t>https://thunhoon.com/article/290231</t>
  </si>
  <si>
    <t>EA โบรกคาดเติบโตได้ แม้รับรู้ผลกระทบจาก Adder ที่หมดอายุ</t>
  </si>
  <si>
    <t>เติบโตได้</t>
  </si>
  <si>
    <t>https://thunhoon.com/article/290234</t>
  </si>
  <si>
    <t>SA ตั้งเป้ารายได้ปี 67 แตะ 7,000 ลบ. ตุนยอดรอโอนเต็มมือ-ธุรกิจโรงแรมแกร่ง</t>
  </si>
  <si>
    <t>https://thunhoon.com/article/290240</t>
  </si>
  <si>
    <t>TNP โบรกฯ ชี้น่าสนใจสุดรอบ 2 ปี ราคาอยู่โซนล่าง แนะทยอยสะสม</t>
  </si>
  <si>
    <t>ทยอยสะสม</t>
  </si>
  <si>
    <t>อยู่โซนล่าง</t>
  </si>
  <si>
    <t>https://thunhoon.com/article/290244</t>
  </si>
  <si>
    <t>บอร์ด STEC ไฟเขียวปันผล 0.15 บาท ขึ้น XD 28 มี.ค. จ่าย 24 พ.ค.</t>
  </si>
  <si>
    <t>https://thunhoon.com/article/290238</t>
  </si>
  <si>
    <t>HANA ยูโอบีฯ คาดฟื้นตัวชัดเจนในครึ่งปีหลัง หั่นราคาเป้าหมายลง</t>
  </si>
  <si>
    <t>https://thunhoon.com/article/290224</t>
  </si>
  <si>
    <t>"BE8" โบรกฯ แนะอยู่โซนลงทุน สะสมรอรับฟื้นตัวนับจาก Q2/67</t>
  </si>
  <si>
    <t>โซนลงทุน</t>
  </si>
  <si>
    <t>https://thunhoon.com/article/290216</t>
  </si>
  <si>
    <t>VRANDA Q1/67 สดใส ตั้งเป้ารายได้ปีนี้ 1,300 ลบ.</t>
  </si>
  <si>
    <t>VRANDA</t>
  </si>
  <si>
    <t>https://thunhoon.com/article/290226</t>
  </si>
  <si>
    <t>KJL โบรกคาดงบรัฐหนุน พร้อมขยายฐานลูกค้า</t>
  </si>
  <si>
    <t>ฐานลูกค้า</t>
  </si>
  <si>
    <t>พร้อมขยาย</t>
  </si>
  <si>
    <t>https://thunhoon.com/article/290268</t>
  </si>
  <si>
    <t>สวนโบรกต่างชาติ เชื่อมั่นBBL-KTBแข็งแกร่ง</t>
  </si>
  <si>
    <t>https://thunhoon.com/article/290264</t>
  </si>
  <si>
    <t>GFPTออเดอร์ยุโรปพุ่ง แววผลงานโค้งแรกโตต่อ</t>
  </si>
  <si>
    <t>https://thunhoon.com/article/290265</t>
  </si>
  <si>
    <t>MAJORหนังไทยทำเงิน ป๊อบคอร์นขายดีเกินเป้า</t>
  </si>
  <si>
    <t>หนังไทย</t>
  </si>
  <si>
    <t>ป๊อบคอร์น</t>
  </si>
  <si>
    <t>https://thunhoon.com/article/290259</t>
  </si>
  <si>
    <t>24CS ปั้นธุรกิจ ESG เต็มตัว จับตาผลงานเทิร์นอะราวด์</t>
  </si>
  <si>
    <t>https://thunhoon.com/article/290260</t>
  </si>
  <si>
    <t>KLINIQ รุกขยายฐาน CLMV ลูกค้าจ่อคิวศัลยกรรมอื้อ</t>
  </si>
  <si>
    <t>คิวศัลยกรรม</t>
  </si>
  <si>
    <t>https://thunhoon.com/article/290261</t>
  </si>
  <si>
    <t>CPANEL ดีมานด์พุ่ง แบ็กล็อก 1.56 พันล้านบาท</t>
  </si>
  <si>
    <t>https://thunhoon.com/article/290262</t>
  </si>
  <si>
    <t>FOCUS หุ้น mai : ส่องหุ้น WARRIX กำไรฟู-เป้า 7.05 บ.</t>
  </si>
  <si>
    <t>https://thunhoon.com/article/290273</t>
  </si>
  <si>
    <t>BCH กสิกรไทย มอง CLMV หนุนรายได้ผู้ป่วยต่างชาติ แนะซื้อให้เป้า 24.30 บาท</t>
  </si>
  <si>
    <t>https://thunhoon.com/article/290283</t>
  </si>
  <si>
    <t>BCH โบรกคาด ธุรกิจหลัก 3 ปีจากนี้โตปีละ 13%</t>
  </si>
  <si>
    <t>https://thunhoon.com/article/290288</t>
  </si>
  <si>
    <t>AH โบรกมองราคาหุ้นยังถูก แนะนำ "ซื้อ"</t>
  </si>
  <si>
    <t>https://thunhoon.com/article/290290</t>
  </si>
  <si>
    <t>บล.เมย์แบงก์ มอง GLOBAL เป็นหุ้นได้รับประโยชน์งบรัฐ</t>
  </si>
  <si>
    <t>ได้รับประโยชน์</t>
  </si>
  <si>
    <t>https://thunhoon.com/article/290292</t>
  </si>
  <si>
    <t>JPARK ช่องจอดโต โบรกคาดกำไรต่อเนื่อง</t>
  </si>
  <si>
    <t>ช่องจอด</t>
  </si>
  <si>
    <t>https://thunhoon.com/article/290296</t>
  </si>
  <si>
    <t>"BBGI" ตั้งเป้าปี 67 All Time High คาดรายได้โตกว่า 30% มุ่งสู่ไบโอเทค</t>
  </si>
  <si>
    <t>BBGI</t>
  </si>
  <si>
    <t>https://thunhoon.com/article/290298</t>
  </si>
  <si>
    <t>CK Backlog สูงสุดกลุ่มรับเหมา โบรกมองระยะยาวเติบโต</t>
  </si>
  <si>
    <t>https://thunhoon.com/article/290303</t>
  </si>
  <si>
    <t>THANIสินเชื่อรถบรรทุกโต ปักธงต่อยอดแตะ2หมื่นล.</t>
  </si>
  <si>
    <t>https://thunhoon.com/article/290306</t>
  </si>
  <si>
    <t>SOLAR ปักธงรายได้ปี 67 โตไม่ต่ำกว่า 20-25% ลุยธุรกิจ EPC เต็มพิกัด</t>
  </si>
  <si>
    <t>SOLAR</t>
  </si>
  <si>
    <t>ลุยธุรกิจ</t>
  </si>
  <si>
    <t>เต็มพิกัด</t>
  </si>
  <si>
    <t>https://thunhoon.com/article/290294</t>
  </si>
  <si>
    <t>AHC ปรับโฉมยกระดับพัฒนาบริการเฉพาะทาง ตั้งเป้าโต 15%</t>
  </si>
  <si>
    <t>AHC</t>
  </si>
  <si>
    <t>https://thunhoon.com/article/290316</t>
  </si>
  <si>
    <t>ASIMAR ปักหมุดรายได้ปีนี้โต 50% มี Backlog โครงการต่อเรืออีก 881 ลบ.</t>
  </si>
  <si>
    <t>ASIMAR</t>
  </si>
  <si>
    <t>https://thunhoon.com/article/290327</t>
  </si>
  <si>
    <t>XO ส่งซิก Q1/67 กำไร All Time High ทวีปยุโรปยอดขายอู้ฟู่ ไม่หวั่นอเมริกาแข่งขันราคา</t>
  </si>
  <si>
    <t>อู้ฟู่</t>
  </si>
  <si>
    <t>แข่งขันราคา</t>
  </si>
  <si>
    <t>ไม่หวั่น</t>
  </si>
  <si>
    <t>https://thunhoon.com/article/290329</t>
  </si>
  <si>
    <t>ILM กางแผนยุทธศาสตร์ 3 ปี ยืนหนึ่งผู้นำค้าปลีกเฟอร์นิเจอร์ไทย</t>
  </si>
  <si>
    <t>ผู้นำค้าปลีก</t>
  </si>
  <si>
    <t>ยืนหนึ่ง</t>
  </si>
  <si>
    <t>https://thunhoon.com/article/290333</t>
  </si>
  <si>
    <t>TTB โบรกฯ มองกำไรปี 67-69 อาจมี upside ชี้เป็นหุ้นเด่นปันผลน่าสนใจ</t>
  </si>
  <si>
    <t>https://thunhoon.com/article/290340</t>
  </si>
  <si>
    <t>BTG เข้าซื้อหุ้นใน ABS จำนวน 51% ส่งผลสัดส่วนถือหุ้นเพิ่มเป็น 100%</t>
  </si>
  <si>
    <t>BTG</t>
  </si>
  <si>
    <t>https://thunhoon.com/article/290358</t>
  </si>
  <si>
    <t>PTGเบเกอรี่ดันมาร์จิ้น สงกรานต์เติมน้ำมันดีด</t>
  </si>
  <si>
    <t>เติมน้ำมัน</t>
  </si>
  <si>
    <t>https://thunhoon.com/article/290359</t>
  </si>
  <si>
    <t>SSPกำลังผลิต600เมกปี71 อัพฐานไฟใน-นอกเต็มสูบ</t>
  </si>
  <si>
    <t>อัพฐาน</t>
  </si>
  <si>
    <t>เต็มสูบ</t>
  </si>
  <si>
    <t>https://thunhoon.com/article/290349</t>
  </si>
  <si>
    <t>BCHประกันสังคมหนุน เล็งผุดโรงพยาบาลใหม่</t>
  </si>
  <si>
    <t>โรงพยาบาลใหม่</t>
  </si>
  <si>
    <t>https://thunhoon.com/article/290352</t>
  </si>
  <si>
    <t>CHOW ลั่นเหล็ก - โซลาร์รุ่ง เป้า 4 แสนตัน - PPA พันเมก</t>
  </si>
  <si>
    <t>CHOW</t>
  </si>
  <si>
    <t>เหล็ก</t>
  </si>
  <si>
    <t>โซล่าร์</t>
  </si>
  <si>
    <t>https://thunhoon.com/article/290353</t>
  </si>
  <si>
    <t>MASTER งบ Q1 เด่น พาร์ตเนอร์ดันกำไร</t>
  </si>
  <si>
    <t>https://thunhoon.com/article/290356</t>
  </si>
  <si>
    <t>QTCG พร้อมเทรด กระดานเอ็มเอไอ ขยายฐานธุรกิจ</t>
  </si>
  <si>
    <t>QTCG</t>
  </si>
  <si>
    <t>ฐานธุรกิจ</t>
  </si>
  <si>
    <t>https://thunhoon.com/article/290363</t>
  </si>
  <si>
    <t>CPF 'กรุงศรี' คาดปี 67 พลิกกำไร แนะนำ "ซื้อ" เคาะพื้นฐาน 24 บ.</t>
  </si>
  <si>
    <t>https://thunhoon.com/article/290370</t>
  </si>
  <si>
    <t>DMT โบรกมองเป็นทางเลือกการลงทุนเพื่อเงินปันผล</t>
  </si>
  <si>
    <t>เป็นทางเลือก</t>
  </si>
  <si>
    <t>https://thunhoon.com/article/290372</t>
  </si>
  <si>
    <t>น้ำมันดิบ Brent บวก โบรกแนะ “ซื้อ” กลุ่มพลังงานและโรงกลั่น</t>
  </si>
  <si>
    <t>Brent</t>
  </si>
  <si>
    <t>น้ำมันดิบ</t>
  </si>
  <si>
    <t>https://thunhoon.com/article/290376</t>
  </si>
  <si>
    <t>TOP โบรกมองหุ้นมีแรงหนุนจาก 3 ปัจจัย</t>
  </si>
  <si>
    <t>มีแรงหนุน</t>
  </si>
  <si>
    <t>https://thunhoon.com/article/290380</t>
  </si>
  <si>
    <t>PRM 'ทิสโก้' เปิด 5 เหตุผล กำไรปีนี้โตต่อ พร้อมมีอัพไซด์</t>
  </si>
  <si>
    <t>PRM</t>
  </si>
  <si>
    <t>อัพไซต์</t>
  </si>
  <si>
    <t>https://thunhoon.com/article/290385</t>
  </si>
  <si>
    <t>CK ยอด backlog 1.29 แสนลบ. โบรกมองยังปลอดภัย</t>
  </si>
  <si>
    <t>ปลอดภัย</t>
  </si>
  <si>
    <t>https://thunhoon.com/article/290388</t>
  </si>
  <si>
    <t>ADVANC โบรกเห็นปัจจัยบวก แนวโน้ม Upside</t>
  </si>
  <si>
    <t>https://thunhoon.com/article/290391</t>
  </si>
  <si>
    <t>CRC- CPN ปัดไม่ซื้อ "Selfridges" โบรกมองเชิงบวก</t>
  </si>
  <si>
    <t>ปัด</t>
  </si>
  <si>
    <t>ไม่ซื้อ</t>
  </si>
  <si>
    <t>https://thunhoon.com/article/290392</t>
  </si>
  <si>
    <t>SKRยอดผู้ป่วยพุ่งหนุน เงินสด-ประกันสังคมดัน</t>
  </si>
  <si>
    <t>SKR</t>
  </si>
  <si>
    <t>ยอดผู้ป่วย</t>
  </si>
  <si>
    <t>https://thunhoon.com/article/290394</t>
  </si>
  <si>
    <t>INTUCH โบรกแนะ "ซื้อ"มองบวกผลประกอบการปี 67</t>
  </si>
  <si>
    <t>https://thunhoon.com/article/290395</t>
  </si>
  <si>
    <t>โบรกมอง IVL รับประโยชน์ ส่วนต่างราคา PET/PTA ดีช่วงสั้น</t>
  </si>
  <si>
    <t>รับประโยชน์</t>
  </si>
  <si>
    <t>PET</t>
  </si>
  <si>
    <t>ส่วนต่างราคา</t>
  </si>
  <si>
    <t>ดีช่วงสั้น</t>
  </si>
  <si>
    <t>PTA</t>
  </si>
  <si>
    <t>https://thunhoon.com/article/290399</t>
  </si>
  <si>
    <t>BLC ส่งซิก Q1/67 สดใส ผลิตภัณฑ์ยาใหม่ ผลตอบรับดี</t>
  </si>
  <si>
    <t>ผลิตภัณฑ์ใหม่</t>
  </si>
  <si>
    <t>ผลตอบรับดี</t>
  </si>
  <si>
    <t>https://thunhoon.com/article/290402</t>
  </si>
  <si>
    <t>BH บล.บัวหลวง ปรับคำแนะนำเป็น"ซื้อ" จาก "ถือ"</t>
  </si>
  <si>
    <t>https://thunhoon.com/article/290429</t>
  </si>
  <si>
    <t>เบียร์IPAหมัดฮุกCBG รุกกินแชร์ชูกำลังเพิ่ม</t>
  </si>
  <si>
    <t>IPA</t>
  </si>
  <si>
    <t>แชร์</t>
  </si>
  <si>
    <t>https://thunhoon.com/article/290431</t>
  </si>
  <si>
    <t>ASAPมั่นโกยมอเตอร์โชว์ มินิอีวีกวาดทุกเซ็กเมนต์</t>
  </si>
  <si>
    <t>ASAP</t>
  </si>
  <si>
    <t>ทุกเซ็กเมนต์</t>
  </si>
  <si>
    <t>กวาด</t>
  </si>
  <si>
    <t>https://thunhoon.com/article/290427</t>
  </si>
  <si>
    <t>SABUYจ่อเทิร์นอะราวด์ ผนึกพาร์ตเนอร์ลุยขนส่ง</t>
  </si>
  <si>
    <t>จ่อเทิร์นอะราวด์</t>
  </si>
  <si>
    <t>https://thunhoon.com/article/290428</t>
  </si>
  <si>
    <t>AWCไตรมาสแรกโตต่อ ทราฟฟิก-อัตราเข้าพักพุ่ง</t>
  </si>
  <si>
    <t>ไตรมาสแรก</t>
  </si>
  <si>
    <t>อัตราเข้าพัก</t>
  </si>
  <si>
    <t>ทราฟฟิก</t>
  </si>
  <si>
    <t>https://thunhoon.com/article/290417</t>
  </si>
  <si>
    <t>JSP ปั๊มงบเทิร์นอะราวด์ เก็บเกี่ยวผลลงทุนเต็มปี</t>
  </si>
  <si>
    <t>JSP</t>
  </si>
  <si>
    <t>เก็บเกี่ยว</t>
  </si>
  <si>
    <t>เต็มปี</t>
  </si>
  <si>
    <t>https://thunhoon.com/article/290418</t>
  </si>
  <si>
    <t>LEO จ่อรับทรัพย์ธุรกิจใหม่ กดปุ่มเปิดคลังสินค้า</t>
  </si>
  <si>
    <t>https://thunhoon.com/article/290420</t>
  </si>
  <si>
    <t>COLOR คว้างาน ผลิตทุ่นลอยน้ำ</t>
  </si>
  <si>
    <t>COLOR</t>
  </si>
  <si>
    <t>คว้า</t>
  </si>
  <si>
    <t>https://thunhoon.com/article/290432</t>
  </si>
  <si>
    <t>MINT โบรกฯ คาดอยู่ในช่วงขาขึ้น มอง 3 ปัจจัยหนุนผลประกอบการโต</t>
  </si>
  <si>
    <t>https://thunhoon.com/article/290436</t>
  </si>
  <si>
    <t>JMART-JMT มั่นใจทริสคงอันดับเครดิตองค์กร-หุ้นกู้ ,วางเป้าปีนี้ All Time High</t>
  </si>
  <si>
    <t>คงอันดับ</t>
  </si>
  <si>
    <t>วางเป้า</t>
  </si>
  <si>
    <t>https://thunhoon.com/article/290439</t>
  </si>
  <si>
    <t>BKGI เข้าเทรดวันแรกราคาเปิดที่ 2.18 บาท เพิ่มขึ้น 33.74% จาก IPO</t>
  </si>
  <si>
    <t>https://thunhoon.com/article/290441</t>
  </si>
  <si>
    <t>3BBIF โบรกฯ คาดกำไรปี 67 ชะลอตัว แต่ยังมีเงินคืนทุนจูงใจ</t>
  </si>
  <si>
    <t>3BBIF</t>
  </si>
  <si>
    <t>คืนทุน</t>
  </si>
  <si>
    <t>https://thunhoon.com/article/290445</t>
  </si>
  <si>
    <t>KKP โบรกคาดปริมาณยึดรถเพิ่มขึ้น</t>
  </si>
  <si>
    <t>ปริมาณยึดรถ</t>
  </si>
  <si>
    <t>https://thunhoon.com/article/290446</t>
  </si>
  <si>
    <t>TOP โบรกมองแนวโน้มธุรกิจเติบโต มีปัจจัยใหม่ๆหนุน</t>
  </si>
  <si>
    <t>แนวโน้มธุรกิจ</t>
  </si>
  <si>
    <t>https://thunhoon.com/article/290447</t>
  </si>
  <si>
    <t>GLOBAL ตั้งเป้าขยายสาขา โบรกแนะ "ถือ"</t>
  </si>
  <si>
    <t>ขยายสาขา</t>
  </si>
  <si>
    <t>https://thunhoon.com/article/290454</t>
  </si>
  <si>
    <t>SYNEXแววโค้งแรกเด้ง เล็งแตกไลน์สินค้าใหม่</t>
  </si>
  <si>
    <t>แววโค้งแรก</t>
  </si>
  <si>
    <t>https://thunhoon.com/article/290455</t>
  </si>
  <si>
    <t>SGPรับทรัพย์แอลพีจีพุ่ง อัดฉีดงบ500ล้านอัพฐาน</t>
  </si>
  <si>
    <t>แอลพีจี</t>
  </si>
  <si>
    <t>https://thunhoon.com/article/290457</t>
  </si>
  <si>
    <t>NEXยอดขายรถไฟฟ้าพุ่ง ดีมานด์หนุน-รุกต่างแดน</t>
  </si>
  <si>
    <t>https://thunhoon.com/article/290458</t>
  </si>
  <si>
    <t>PTTEP ผลิตก๊าซฯ "G1/61" เพิ่มเป็น 800 ล้านลบ.ฟุต/วัน ช่วยบรรเทาผลกระทบด้านพลังงาน</t>
  </si>
  <si>
    <t>ผลิต</t>
  </si>
  <si>
    <t>https://thunhoon.com/article/290461</t>
  </si>
  <si>
    <t>SCB โบรกแนะYield สูง = เกราะป้องกันความผันผวน</t>
  </si>
  <si>
    <t>Yield</t>
  </si>
  <si>
    <t>https://thunhoon.com/article/290465</t>
  </si>
  <si>
    <t>SAT โบรกคาดธุรกิจเครื่องจักรกลการเกษตรฟื้น</t>
  </si>
  <si>
    <t>https://thunhoon.com/article/290468</t>
  </si>
  <si>
    <t>RSพลิกโฉมใหญ่Popcoin กระตุ้นเหรียญชูสิทธิพิเศษ</t>
  </si>
  <si>
    <t>RS</t>
  </si>
  <si>
    <t>พลิกโฉมใหญ่</t>
  </si>
  <si>
    <t>https://thunhoon.com/article/290469</t>
  </si>
  <si>
    <t>AZAY ปี67ฝ่าความท้าทาย เป้าเบี้ยปีแรกโตแรง15%</t>
  </si>
  <si>
    <t>AZAY</t>
  </si>
  <si>
    <t>เป้าเบี้ย</t>
  </si>
  <si>
    <t>https://thunhoon.com/article/290477</t>
  </si>
  <si>
    <t>ITD กระทบความเสี่ยงเจ้าหนี้ โบรกแนะเลี่ยงหุ้นแบงก์ใหญ่</t>
  </si>
  <si>
    <t>ITD</t>
  </si>
  <si>
    <t>เลี่ยง</t>
  </si>
  <si>
    <t>https://thunhoon.com/article/290480</t>
  </si>
  <si>
    <t>EKH แนวโน้มกำไรดีขึ้น แต่มีผลกระทบหุ้นปันผล</t>
  </si>
  <si>
    <t>https://thunhoon.com/article/290483</t>
  </si>
  <si>
    <t>SIRIบุกหัวเมืองใหญ่ เปิด3โครงการ3.6พันล. รับดีมานด์เชียงใหม่</t>
  </si>
  <si>
    <t>https://thunhoon.com/article/290485</t>
  </si>
  <si>
    <t>GABLEปิดดีลรับทรัพย์ ยกระดับบริการBig Data</t>
  </si>
  <si>
    <t>บริการ</t>
  </si>
  <si>
    <t>ยกระดับ</t>
  </si>
  <si>
    <t>https://thunhoon.com/article/290503</t>
  </si>
  <si>
    <t>บลจ.กสิกรไทย เก็บหุ้น HANA จำนวน 8.76 แสนหุ้น ถือหุ้นเพิ่มเป็น 5.0301%</t>
  </si>
  <si>
    <t>ถือหุ้น</t>
  </si>
  <si>
    <t>https://thunhoon.com/article/290508</t>
  </si>
  <si>
    <t>‘สารัชถ์’ตีแตกอนาคต GULFเดินหน้าดิจิทัล</t>
  </si>
  <si>
    <t>ดิจิทัล</t>
  </si>
  <si>
    <t>https://thunhoon.com/article/290509</t>
  </si>
  <si>
    <t>Mจัดโปรเด็ดสงกรานต์ เร่งดันSSSG-ขยายสาขา</t>
  </si>
  <si>
    <t>https://thunhoon.com/article/290504</t>
  </si>
  <si>
    <t>BRRลุยชีวมวลอัดแท่ง น้ำตาลขาขึ้นส่งงบดีด</t>
  </si>
  <si>
    <t>BRR</t>
  </si>
  <si>
    <t>น้ำตาล</t>
  </si>
  <si>
    <t>https://thunhoon.com/article/290505</t>
  </si>
  <si>
    <t>BLCโปรดักต์ใหม่ทำเงิน ชิงมาร์เก็ตแชร์2แสนล.</t>
  </si>
  <si>
    <t>โปรดักต์ใหม่</t>
  </si>
  <si>
    <t>https://thunhoon.com/article/290491</t>
  </si>
  <si>
    <t>TNP สงกรานต์เครื่องดื่มบูม รับทรัพย์ไฮซีซันหน้าร้อน</t>
  </si>
  <si>
    <t>https://thunhoon.com/article/290492</t>
  </si>
  <si>
    <t>‘VL’ กดปุ่มเดินเรือใหม่ เร่งเครื่องปั๊มมาร์จิ้นเด้ง</t>
  </si>
  <si>
    <t>https://thunhoon.com/article/290494</t>
  </si>
  <si>
    <t>KCC ขนทรัพย์ ทำเลหรู 200 ล. ร่วมงานบ้าน</t>
  </si>
  <si>
    <t>ทำเล</t>
  </si>
  <si>
    <t>หรู</t>
  </si>
  <si>
    <t>https://thunhoon.com/article/290515</t>
  </si>
  <si>
    <t>STA กสิกรไทยปรับเพิ่มกำไร-ราคาเป้าหมาย มองบวกธุรกิจยาง</t>
  </si>
  <si>
    <t>https://thunhoon.com/article/290516</t>
  </si>
  <si>
    <t>TIDLOR โบรกฯ คาดรับผลดีจากผลประชุมเฟด แนะซื้อให้เป้า 27 บาท</t>
  </si>
  <si>
    <t>https://thunhoon.com/article/290525</t>
  </si>
  <si>
    <t>"PTTEP" แนวโน้มไม่ค่อยสดใส โบรกฯ หั่นกำไร-ลดเป้าเหลือ 179 บ.</t>
  </si>
  <si>
    <t>ไม่ค่อยสดใส</t>
  </si>
  <si>
    <t>https://thunhoon.com/article/290526</t>
  </si>
  <si>
    <t>BCP เคจีไอฯ ปรับเพิ่มราคาเป้าหมาย-ผู้บุกเบิกโครงการ SAF รายแรกในไทย</t>
  </si>
  <si>
    <t>https://thunhoon.com/article/290528</t>
  </si>
  <si>
    <t>CPAXT โบรกฯ คาดกำไรปี 67 โตก้าวกระโดด คาด 3 ปัจจัยฉุดราคาร่วงวานนี้</t>
  </si>
  <si>
    <t>โตก้าวกระโดด</t>
  </si>
  <si>
    <t>https://thunhoon.com/article/290532</t>
  </si>
  <si>
    <t>BGC คาดยอดขาย Q1/67โต วางเป้าอัตรากำไรขั้นต้นปีนี้สูงกว่าปีก่อน</t>
  </si>
  <si>
    <t>https://thunhoon.com/article/290546</t>
  </si>
  <si>
    <t>DUSIT โบรกคาด Q1/67 พลิกเติบโตเด่น</t>
  </si>
  <si>
    <t>DUSIT</t>
  </si>
  <si>
    <t>ผลิกเติบโตเด่น</t>
  </si>
  <si>
    <t>https://thunhoon.com/article/290548</t>
  </si>
  <si>
    <t>TEGH ปักหมุดปี 67 ยอดขายยางแท่งแตะออลไทม์ไฮ</t>
  </si>
  <si>
    <t>https://thunhoon.com/article/290549</t>
  </si>
  <si>
    <t>Fed คงดอกเบี้ย - เพิ่มเป้า GDP เป็น 2.1% คาดดอกเบี้ยระยะยาวไม่ต่ำเหมือนในอดีต</t>
  </si>
  <si>
    <t>Fed</t>
  </si>
  <si>
    <t>คง</t>
  </si>
  <si>
    <t>ดอกเบี้ยระยะยาว</t>
  </si>
  <si>
    <t>ไม่ต่ำ</t>
  </si>
  <si>
    <t>https://thunhoon.com/article/290550</t>
  </si>
  <si>
    <t>THRE โบรกคาดแนวโน้มกำไรฟื้นต่อเนื่องจากปีก่อน</t>
  </si>
  <si>
    <t>THRE</t>
  </si>
  <si>
    <t>ฟื้นต่อเนื่อง</t>
  </si>
  <si>
    <t>https://thunhoon.com/article/290552</t>
  </si>
  <si>
    <t>ส่อง KCE ฟื้นตัวได้ในปี 67 บล.บัวหลวงแนะ “ซื้อเก็งกำไร”</t>
  </si>
  <si>
    <t>ซื้อเก็งกำไร</t>
  </si>
  <si>
    <t>https://thunhoon.com/article/290553</t>
  </si>
  <si>
    <t>GLOBAL ขยายสาขา งบรัฐหนุน โบรกมองแนวโน้มดี</t>
  </si>
  <si>
    <t>https://thunhoon.com/article/290558</t>
  </si>
  <si>
    <t>SIS คงคำแนะนำ "ถือ" ปรับราคาเป้าหมายขึ้นเป็น 28.00 บ.</t>
  </si>
  <si>
    <t>คงคำแนะนำ</t>
  </si>
  <si>
    <t>https://thunhoon.com/article/290559</t>
  </si>
  <si>
    <t>Fed ส่งทองทำนิวไฮ “ออสสิริส” มองมีโอกาสไปต่อ</t>
  </si>
  <si>
    <t>ส่งทอง</t>
  </si>
  <si>
    <t>มีโอกาสไปต่อ</t>
  </si>
  <si>
    <t>https://thunhoon.com/article/290563</t>
  </si>
  <si>
    <t>STA โบรกฯ อัพเป้าใหม่ที่ 24 บ. คาดราคายางธรรมชาติแกร่งในปี 67</t>
  </si>
  <si>
    <t>https://thunhoon.com/article/290568</t>
  </si>
  <si>
    <t>FTIปี67เดินหน้าโตต่อ20% จับมือพันธมิตรขยายธุรกิจ</t>
  </si>
  <si>
    <t>FTI</t>
  </si>
  <si>
    <t>https://thunhoon.com/article/290569</t>
  </si>
  <si>
    <t>BGCคาดPrimeโตเท่าตัว รับผลดีดบ.ลง-ต้นทุนลด</t>
  </si>
  <si>
    <t>Prime</t>
  </si>
  <si>
    <t>ดบ.</t>
  </si>
  <si>
    <t>https://thunhoon.com/article/290570</t>
  </si>
  <si>
    <t>ADVANC เมย์แบงก์ฯ คาดกำไรหลัก Q1/67 โต ราคาหุ้นยังไม่สะท้อนปัจจัยบวก</t>
  </si>
  <si>
    <t>ไม่สะท้อนปัจจัยบวก</t>
  </si>
  <si>
    <t>https://thunhoon.com/article/290571</t>
  </si>
  <si>
    <t>CK 'ดาโอ' เปิด 3 เหตุผลแนะซื้อ คาดกำไรปกติปี 67 ที่ 1.8 พันล. โต 25%</t>
  </si>
  <si>
    <t>https://thunhoon.com/article/290602</t>
  </si>
  <si>
    <t>TOPน้ำมันเจ็ทแกร่ง รุกขยายตลาดนอก</t>
  </si>
  <si>
    <t>ตลาดนอก</t>
  </si>
  <si>
    <t>https://thunhoon.com/article/290603</t>
  </si>
  <si>
    <t>DELTAรันโรงงานใหม่ หวั่นไตรมาส1ยังไม่ฟื้น</t>
  </si>
  <si>
    <t>ไตรมาส1</t>
  </si>
  <si>
    <t>ไม่ฟื้น</t>
  </si>
  <si>
    <t>https://thunhoon.com/article/290604</t>
  </si>
  <si>
    <t>MTCรับดอกเบี้ยขาลง ต้นทุนลด-เก็บหนี้เพิ่ม</t>
  </si>
  <si>
    <t>เก็บหนี้</t>
  </si>
  <si>
    <t>https://thunhoon.com/article/290599</t>
  </si>
  <si>
    <t>SAWADเล็งบริหารหนี้ หนุนพอร์ตสินเชื่อทะยาน</t>
  </si>
  <si>
    <t>https://thunhoon.com/article/290601</t>
  </si>
  <si>
    <t>TKSเป้ารายได้10% ฉลากบรรจุภัณฑ์พุ่ง ดีลพันธมิตรรายใหม่</t>
  </si>
  <si>
    <t>ฉลากบรรจุภัณฑ์</t>
  </si>
  <si>
    <t>https://thunhoon.com/article/290591</t>
  </si>
  <si>
    <t>CEYE ตบเท้าเข้าธุรกิจบันเทิง ส่องตลาดซีรีส์-ภาพยนตร์บูม</t>
  </si>
  <si>
    <t>ตลาดซีรีส์</t>
  </si>
  <si>
    <t>ภาพยนตร์</t>
  </si>
  <si>
    <t>https://thunhoon.com/article/290592</t>
  </si>
  <si>
    <t>TMILL ยอดขายครึ่งหลังฟื้น รุกขยายตลาด-อัดโปรแรง</t>
  </si>
  <si>
    <t>TMILL</t>
  </si>
  <si>
    <t>อัดโปร</t>
  </si>
  <si>
    <t>https://thunhoon.com/article/290594</t>
  </si>
  <si>
    <t>NAT คลาวด์โตเด่น แบ็กล็อกแน่น 665 ล.</t>
  </si>
  <si>
    <t>คลาวด์</t>
  </si>
  <si>
    <t>https://thunhoon.com/article/290595</t>
  </si>
  <si>
    <t>KTMS ผู้ป่วยพุ่ง ขยายสาขาภูธร ดันรายได้ฉลุย</t>
  </si>
  <si>
    <t>ผู้ป่วย</t>
  </si>
  <si>
    <t>https://thunhoon.com/article/290610</t>
  </si>
  <si>
    <t>บล.กสิกร เชื่อ MBK ได้รับประโยชน์ หากมี IPO ของ SIAM PIWAT</t>
  </si>
  <si>
    <t>MBK</t>
  </si>
  <si>
    <t>https://thunhoon.com/article/290613</t>
  </si>
  <si>
    <t>WHA เผยหุ้นกู้มูลค่ารวม 7 พันลบ.ยอดจองล้นเกินเป้ากว่า 3 เท่า</t>
  </si>
  <si>
    <t>ล้นเกินเป้า</t>
  </si>
  <si>
    <t>https://thunhoon.com/article/290614</t>
  </si>
  <si>
    <t>โบรกแนะ TRUE ADVANC กลุ่มสื่อสารน่าซื้อ</t>
  </si>
  <si>
    <t>https://thunhoon.com/article/290615</t>
  </si>
  <si>
    <t>สินเชื่อ ก.พ. เริ่มกลับมาฟื้นตัว บล.ดาโอแนะ KBANK-TTB เด่น</t>
  </si>
  <si>
    <t>ดาโอแนะ</t>
  </si>
  <si>
    <t>https://thunhoon.com/article/290623</t>
  </si>
  <si>
    <t>ILMขยายฐานดันผลงาน ดีมานด์ใน-นอกหนุนซื้อ</t>
  </si>
  <si>
    <t>หนุนซื้อ</t>
  </si>
  <si>
    <t>https://thunhoon.com/article/290625</t>
  </si>
  <si>
    <t>OKEA หนุน BCP เติบโตในระยะยาว</t>
  </si>
  <si>
    <t>ในระยะยาว</t>
  </si>
  <si>
    <t>OKEA</t>
  </si>
  <si>
    <t>https://thunhoon.com/article/290631</t>
  </si>
  <si>
    <t>AAV เป้าหมายบริษัทปี 67 ดูน่าสนใจ 'เคจีไอ' มองกำไรแกร่งต่อเนื่องปี 67-68</t>
  </si>
  <si>
    <t>แกร่งต่อเนื่อง</t>
  </si>
  <si>
    <t>https://thunhoon.com/article/290634</t>
  </si>
  <si>
    <t>SPA ท่องเที่ยวฟื้น โบรกแนะ "ซื้อ" 14.80 บ.</t>
  </si>
  <si>
    <t>https://thunhoon.com/article/290636</t>
  </si>
  <si>
    <t>TSE ฐานทุนแกร่ง! ปี 67 ลุยพลังงานหมุนเวียนเต็มพิกัด</t>
  </si>
  <si>
    <t>TSE</t>
  </si>
  <si>
    <t>ฐานทุน</t>
  </si>
  <si>
    <t>https://thunhoon.com/article/290637</t>
  </si>
  <si>
    <t>KTB หมดห่วงตั้งสำรอง บล.บัวหลวงแนะ “ซื้อ”</t>
  </si>
  <si>
    <t>https://thunhoon.com/article/290641</t>
  </si>
  <si>
    <t>โบรกฯ ส่อง AMATA มูลค่าหุ้นไม่แพง แนวโน้มยอดขายที่ดิน-กำไรโดดเด่น</t>
  </si>
  <si>
    <t>https://thunhoon.com/article/290645</t>
  </si>
  <si>
    <t>KTB ตั้งสำรองเคส ITD แล้ว โบรกมองผลกระทบจำกัด</t>
  </si>
  <si>
    <t>ผลกระทบ</t>
  </si>
  <si>
    <t>จำกัด</t>
  </si>
  <si>
    <t>https://thunhoon.com/article/290652</t>
  </si>
  <si>
    <t>TKS แย้มปีนี้มีดีลใหญ่ซื้อกิจการธุรกิจดิจิทัล, วางเป้ารายได้ปีนี้โต 14%</t>
  </si>
  <si>
    <t>https://thunhoon.com/article/290663</t>
  </si>
  <si>
    <t>BAM ทริส จัดเรทติ้งหุ้นกู้ชุดใหม่ วงเงินไม่เกิน 3 พันลบ.ที่ A-</t>
  </si>
  <si>
    <t>เรทติ้งหุ้นกู้</t>
  </si>
  <si>
    <t>A-</t>
  </si>
  <si>
    <t>https://thunhoon.com/article/290616</t>
  </si>
  <si>
    <t>AMATA โบรกคาดยอดขายสูงขึ้นตั้งแต่ปีนี้เป็นต้นไป</t>
  </si>
  <si>
    <t>https://thunhoon.com/article/290657</t>
  </si>
  <si>
    <t>SEAFCO-PYLON แนวโน้มดี โบรกปรับคำแนะนำเป็น “ซื้อ”</t>
  </si>
  <si>
    <t>PYLON</t>
  </si>
  <si>
    <t>โบรกปรับคำแนะนำ</t>
  </si>
  <si>
    <t>https://thunhoon.com/article/290647</t>
  </si>
  <si>
    <t>SCC ยูโอบีฯ หั่นกำไร-ราคาเป้าหมายลง หลังโครงการ LSP มีค่าใช้จ่ายสูง</t>
  </si>
  <si>
    <t>https://thunhoon.com/article/290628</t>
  </si>
  <si>
    <t>จับชีพจรกลุ่มรพ.ปี 67 BDMS-BCH หุ้นเด่น</t>
  </si>
  <si>
    <t>https://thunhoon.com/article/290685</t>
  </si>
  <si>
    <t>แบงก์สินเชื่อก.พ.ฟื้น KTBหมดห่วงปัญหา</t>
  </si>
  <si>
    <t>ปัญหา</t>
  </si>
  <si>
    <t>หมดห่วง</t>
  </si>
  <si>
    <t>https://thunhoon.com/article/290686</t>
  </si>
  <si>
    <t>DELTAออเดอร์อีวีกลับมา ซื้อที่ดินขยายโรงงานอีก</t>
  </si>
  <si>
    <t>กลับมา</t>
  </si>
  <si>
    <t>อีก</t>
  </si>
  <si>
    <t>https://thunhoon.com/article/290682</t>
  </si>
  <si>
    <t>ททท.ดึงอินเดียเข้าไทย AOT-CENTEL-ERWเด่น</t>
  </si>
  <si>
    <t>https://thunhoon.com/article/290683</t>
  </si>
  <si>
    <t>KCGดีมานด์Q1แจ่ม ควัก400ล้านอัพฐาน</t>
  </si>
  <si>
    <t>https://thunhoon.com/article/290677</t>
  </si>
  <si>
    <t>FVC ปั๊มผลงานโตทุกธุรกิจ ลุยผลิตน้ำยาไตเทียม</t>
  </si>
  <si>
    <t>FVC</t>
  </si>
  <si>
    <t>https://thunhoon.com/article/290678</t>
  </si>
  <si>
    <t>IIG รายได้ฟื้นตัว ตุนแบ็กล็อกอื้อ</t>
  </si>
  <si>
    <t>IIG</t>
  </si>
  <si>
    <t>https://thunhoon.com/article/290679</t>
  </si>
  <si>
    <t>‘EURO’ โต15% เปิดโชว์รูมใหม่ ดันออลไทม์ไฮ</t>
  </si>
  <si>
    <t>https://thunhoon.com/article/290695</t>
  </si>
  <si>
    <t>KTB เมย์แบงก์ฯ มองราคาน่าสะสม ไม่ห่วงคุณภาพสินทรัพย์-ตั้งสำรอง ITD แล้ว</t>
  </si>
  <si>
    <t>น่าสะสม</t>
  </si>
  <si>
    <t>https://thunhoon.com/article/290697</t>
  </si>
  <si>
    <t>หุ้น TRUE ร่วง โบรกฯ มองเชิงลบ หลังมีข่าวศาลฯรับคำฟ้องถอนกรณีรวมธุรกิจ</t>
  </si>
  <si>
    <t>https://thunhoon.com/article/290703</t>
  </si>
  <si>
    <t>HL ตั้งเป้ารายได้ปี 67 โตเกิน 10% ส่งซิก Q1/67 รับผลดี Easy E-Receipt</t>
  </si>
  <si>
    <t>https://thunhoon.com/article/290712</t>
  </si>
  <si>
    <t>EPGเตรียมรับทรัพย์สองเด้ง บาทอ่อนค่า-ยอดคำสั่งซื้อพุ่ง</t>
  </si>
  <si>
    <t>สองเด้ง</t>
  </si>
  <si>
    <t>บาท</t>
  </si>
  <si>
    <t>อ่อนค่า</t>
  </si>
  <si>
    <t>ยอดคำสั่งซื้อ</t>
  </si>
  <si>
    <t>https://thunhoon.com/article/290728</t>
  </si>
  <si>
    <t>BWG ขยายการลงทุนขยะทองคำ</t>
  </si>
  <si>
    <t>BWG</t>
  </si>
  <si>
    <t>https://thunhoon.com/article/290729</t>
  </si>
  <si>
    <t>KTB โบรกคาดปีนี้สินเชื่อไม่โตและ NIM ลดลง</t>
  </si>
  <si>
    <t>ไม่โต</t>
  </si>
  <si>
    <t>https://thunhoon.com/article/290735</t>
  </si>
  <si>
    <t>AAV ยกระดับเพดานบิน</t>
  </si>
  <si>
    <t>เพดานบิน</t>
  </si>
  <si>
    <t>https://thunhoon.com/article/290745</t>
  </si>
  <si>
    <t>หุ้นไฟแนนซ์เด้งรับดบ.ขาลง โบรกคัดTIDLOR-MTCน่าสน</t>
  </si>
  <si>
    <t>https://thunhoon.com/article/290746</t>
  </si>
  <si>
    <t>SISBมั่นใจจำนวนนักเรียนเพิ่ม หนุนงบโต-โบรกคาดกำไร805ล.</t>
  </si>
  <si>
    <t>SISB</t>
  </si>
  <si>
    <t>จำนวนนักเรียน</t>
  </si>
  <si>
    <t>https://thunhoon.com/article/290762</t>
  </si>
  <si>
    <t>VGI-BTS ขายหุ้น KEX ตามที่ตั้งโต๊ะรับซื้อ-สัดส่วนถือหุ้นลดลง</t>
  </si>
  <si>
    <t>https://thunhoon.com/article/290766</t>
  </si>
  <si>
    <t>บอร์ด SFLEX ไฟเขียวซื้อหุ้นคืนวงเงินไม่เกิน 50 ลบ. ตั้งแต่ 29 มี.ค.-27 ก.ย.67</t>
  </si>
  <si>
    <t>https://thunhoon.com/article/290776</t>
  </si>
  <si>
    <t>BAMชงบอร์ดตั้งJVAMC เก็บเงินสดดี-ซื้อหนี้เพิ่ม</t>
  </si>
  <si>
    <t>เก็บเงินสด</t>
  </si>
  <si>
    <t>สี</t>
  </si>
  <si>
    <t>ซื้อหนี้</t>
  </si>
  <si>
    <t>https://thunhoon.com/article/290767</t>
  </si>
  <si>
    <t>TUส่งออกดีดรับบาทอ่อน ทุ่มงบ4.5พันล้านอัพฐาน</t>
  </si>
  <si>
    <t>อ่อน</t>
  </si>
  <si>
    <t>https://thunhoon.com/article/290777</t>
  </si>
  <si>
    <t>SABUY ยกเลิกทำเทนเดอร์ฯหุ้น AS หลังไม่ได้รับวงเงินสินเชื่อที่เพียงพอ</t>
  </si>
  <si>
    <t>เทนเดอร์</t>
  </si>
  <si>
    <t>ยกเลิกทำ</t>
  </si>
  <si>
    <t>วงเงินสินเชื่อ</t>
  </si>
  <si>
    <t>ไม่ได้รับเพียงพอ</t>
  </si>
  <si>
    <t>https://thunhoon.com/article/290769</t>
  </si>
  <si>
    <t>TRUEแกร่งพร้อมพลิก ฐานลูกค้า-รายได้พุ่ง</t>
  </si>
  <si>
    <t>แกร่งพร้อมพลิก</t>
  </si>
  <si>
    <t>https://thunhoon.com/article/290770</t>
  </si>
  <si>
    <t>KK เฮง! ต้นปียอดซื้อสนั่น ใส่เกียร์ปั๊มผลงานพลิกบวก</t>
  </si>
  <si>
    <t>ยอดซื้อ</t>
  </si>
  <si>
    <t>https://thunhoon.com/article/290771</t>
  </si>
  <si>
    <t>SONIC ซุ่มศึกษาธุรกิจใหม่ ขนส่งQ1 บูมส่งออกเพียบ</t>
  </si>
  <si>
    <t>https://thunhoon.com/article/290773</t>
  </si>
  <si>
    <t>HL เร่งปั๊มมาร์จิ้น คลอดสินค้าใหม่ ผุดสาขาโกยเงิน</t>
  </si>
  <si>
    <t>คลอด</t>
  </si>
  <si>
    <t>ผุดสาขา</t>
  </si>
  <si>
    <t>โกยเงิน</t>
  </si>
  <si>
    <t>https://thunhoon.com/article/290786</t>
  </si>
  <si>
    <t>ALLY โบรกมอง DPU และ yield ทำสถิติสูงสุด</t>
  </si>
  <si>
    <t>ALLY</t>
  </si>
  <si>
    <t>DPU</t>
  </si>
  <si>
    <t>yield</t>
  </si>
  <si>
    <t>https://thunhoon.com/article/290789</t>
  </si>
  <si>
    <t>CPALL โบรกยังเห็นทิศทางกลับมาดี</t>
  </si>
  <si>
    <t>กลับมาดี</t>
  </si>
  <si>
    <t>https://thunhoon.com/article/290793</t>
  </si>
  <si>
    <t>GULF ขยายกำลังการผลิต โบรกคาดปีนี้กำไรเพิ่ม 13%</t>
  </si>
  <si>
    <t>https://thunhoon.com/article/290799</t>
  </si>
  <si>
    <t>KKP กรุงศรี พัฒนสินคาดกำไร Q1/67 ที่ 900 ลบ. มองตลาดเช่าซื้อยังไม่สดใส</t>
  </si>
  <si>
    <t>ตลาดเช่าซื้อ</t>
  </si>
  <si>
    <t>https://thunhoon.com/article/290801</t>
  </si>
  <si>
    <t>TRUE แนวโน้มการทำกำไร ยังอยู่ในทิศทางที่ถูกต้อง</t>
  </si>
  <si>
    <t>ถูกต้อง</t>
  </si>
  <si>
    <t>https://thunhoon.com/article/290802</t>
  </si>
  <si>
    <t>DELTA บัวหลวง แนะ wait-and-see ชี้ EV ยังชะลอตัว แต่ Cloud เติบโตดี</t>
  </si>
  <si>
    <t>wait-and-see</t>
  </si>
  <si>
    <t>Cloud</t>
  </si>
  <si>
    <t>https://thunhoon.com/article/290809</t>
  </si>
  <si>
    <t>CHOW เซ็น NT ติดตั้ง Solar Rooftop มั่นใจปี 68 ดันกำลังผลิตทะลุ 400 MW</t>
  </si>
  <si>
    <t>https://thunhoon.com/article/290812</t>
  </si>
  <si>
    <t>SF Express ขึ้นแท่นผถห.ใหญ่ KEX ครองสัดส่วน 62.66%</t>
  </si>
  <si>
    <t>SF Express</t>
  </si>
  <si>
    <t>ขึ้นแท่น</t>
  </si>
  <si>
    <t>ผถห.ใหม่</t>
  </si>
  <si>
    <t>https://thunhoon.com/article/290817</t>
  </si>
  <si>
    <t>DITTOชูดาต้าครบวงจร ตุนแบ็กล็อกแน่น5พันล.</t>
  </si>
  <si>
    <t>ดาต้า</t>
  </si>
  <si>
    <t>ครบวงจร</t>
  </si>
  <si>
    <t>https://thunhoon.com/article/290819</t>
  </si>
  <si>
    <t>ORI กวาดยอดขายมหกรรมบ้าน-คอนโดกว่า 550 ลบ.</t>
  </si>
  <si>
    <t>ยอดขายมหกรรมบ้าน</t>
  </si>
  <si>
    <t>ยอดขายมหกรรมคอนโด</t>
  </si>
  <si>
    <t>https://thunhoon.com/article/290838</t>
  </si>
  <si>
    <t>XPG พุ่ง 23% เทรดสนั่น 1.2 พันลบ. โบรกมองรับผลดี BTC Halving</t>
  </si>
  <si>
    <t>XPG</t>
  </si>
  <si>
    <t>https://thunhoon.com/article/290841</t>
  </si>
  <si>
    <t>ก.ล.ต.กล่าวโทษเพิ่มเติมอีก 8 ราย คดีปั่นหุ้น MORE</t>
  </si>
  <si>
    <t>กล่าวโทษ</t>
  </si>
  <si>
    <t>เพิ่มเติม</t>
  </si>
  <si>
    <t>https://thunhoon.com/article/290862</t>
  </si>
  <si>
    <t>AAVชูไทย-จีนฮอต ต้นทุนลดผลงานโดด</t>
  </si>
  <si>
    <t>ไทย</t>
  </si>
  <si>
    <t>จีน</t>
  </si>
  <si>
    <t>กระโดด</t>
  </si>
  <si>
    <t>https://thunhoon.com/article/290853</t>
  </si>
  <si>
    <t>GABLEควงพันธมิตรโลก จ่อปิดดีลใหญ่อัพฐานเพิ่ม</t>
  </si>
  <si>
    <t>https://thunhoon.com/article/290856</t>
  </si>
  <si>
    <t>24CS คว้างานใหม่ 75 ล้าน เล็งบุ๊กยอดQ2 - มาร์จิ้นฟู</t>
  </si>
  <si>
    <t>https://thunhoon.com/article/290857</t>
  </si>
  <si>
    <t>WINMED ปั๊มรายได้นิวไฮ คัดกรองมะเร็งทั่วประเทศ</t>
  </si>
  <si>
    <t>WINMED</t>
  </si>
  <si>
    <t>https://thunhoon.com/article/290865</t>
  </si>
  <si>
    <t>CPN โบรกฯ มองเชิงบวกผลประกอบการช่วงปี 67-69 แนะซื้อ</t>
  </si>
  <si>
    <t>https://thunhoon.com/article/290860</t>
  </si>
  <si>
    <t>MTW เข้าตาโบรก โต NewS-Curve รายได้พุ่ง 100%</t>
  </si>
  <si>
    <t>เข้าตาโบรก</t>
  </si>
  <si>
    <t>https://thunhoon.com/article/290867</t>
  </si>
  <si>
    <t>HANA โบรกฯ คาดกำไร Q1/67 ฟื้นตัว เหตุไม่มีค่าใช้จ่ายพิเศษ-เงินบาทอ่อนค่า</t>
  </si>
  <si>
    <t>ค่าใช้จ่ายพิเศษ</t>
  </si>
  <si>
    <t>ไม่มี</t>
  </si>
  <si>
    <t>เงินบาท</t>
  </si>
  <si>
    <t>https://thunhoon.com/article/290873</t>
  </si>
  <si>
    <t>RSP เปิดตัวแบรนด์ O&amp;B รุกตลาดรองเท้าไลฟ์สไตล์ ปักธงยอดขายโต 30%</t>
  </si>
  <si>
    <t>RSP</t>
  </si>
  <si>
    <t>https://thunhoon.com/article/290877</t>
  </si>
  <si>
    <t>หุ้น SIRI ราคาดีดขึ้น โบรกฯ มองมี upside จากอุปสงค์ลูกค้าต่างชาติ-ตั้งบ.ร่วมทุนหนุน</t>
  </si>
  <si>
    <t>https://thunhoon.com/article/290881</t>
  </si>
  <si>
    <t>XPG บัวหลวงคาดกำไร Q1/67 ดีต่อเนื่อง</t>
  </si>
  <si>
    <t>https://thunhoon.com/article/290895</t>
  </si>
  <si>
    <t>AU ทิศทางดี แรงหนุนสาขาใหม่ โบรกมองราคาลงรับรู้งบ Q4/66 ไปแล้ว</t>
  </si>
  <si>
    <t>https://thunhoon.com/article/290897</t>
  </si>
  <si>
    <t>แม้ BYD ยอดขายแซง Tesla INVX แนะเลี่ยงกลุ่ม EV ไปก่อน</t>
  </si>
  <si>
    <t>https://thunhoon.com/article/290898</t>
  </si>
  <si>
    <t>PRM อัดงบ 3พัน ลบ. ขยายกองเรือหนุนดีมานด์</t>
  </si>
  <si>
    <t>https://thunhoon.com/article/290903</t>
  </si>
  <si>
    <t>SCB EIC วิเคราะห์ทิศทางส่งออกฟื้นตัวแผ่ว</t>
  </si>
  <si>
    <t>ฟื้นตัวแผ่ว</t>
  </si>
  <si>
    <t>EIC</t>
  </si>
  <si>
    <t>https://thunhoon.com/article/290913</t>
  </si>
  <si>
    <t>SKYผู้โดยสารสนามบินแน่น 2.3แสนคน-หนุนผลงานQ1ฟู</t>
  </si>
  <si>
    <t>ผู้โดยสาย</t>
  </si>
  <si>
    <t>https://thunhoon.com/article/290934</t>
  </si>
  <si>
    <t>AMATAทะลุ1.8พันไร่ ดีมานด์สูงขึ้นราคาที่ดิน</t>
  </si>
  <si>
    <t>ราคาที่ดิน</t>
  </si>
  <si>
    <t>https://thunhoon.com/article/290930</t>
  </si>
  <si>
    <t>SISคลาวด์โตเท่าตัว ลุยไซเบอร์ซีเคียวริตี้</t>
  </si>
  <si>
    <t>https://thunhoon.com/article/290919</t>
  </si>
  <si>
    <t>BM รับเหมาฟื้นออเดอร์อื้อ ดึงพันธมิตรนอกรุกส่งออก</t>
  </si>
  <si>
    <t>รับเหมา</t>
  </si>
  <si>
    <t>https://thunhoon.com/article/290920</t>
  </si>
  <si>
    <t>ATP30 ตุนสัญญารับส่งแน่น ชูกดต้นทุน - เพิ่มฐานรถอีวี</t>
  </si>
  <si>
    <t>สัญญารับส่ง</t>
  </si>
  <si>
    <t>กด</t>
  </si>
  <si>
    <t>ฐานรถอีวี</t>
  </si>
  <si>
    <t>https://thunhoon.com/article/290922</t>
  </si>
  <si>
    <t>TBN ลุยงานใหญ่ แบ็กล็อก 224 ล. มาร์จิ้นพุ่ง 40 %</t>
  </si>
  <si>
    <t>https://thunhoon.com/article/290936</t>
  </si>
  <si>
    <t>KAMART กสิกรไทยหั่นกำไรปี 67-69 ปรับราคาเป้าหมายลงเป็น 14.67 บาท</t>
  </si>
  <si>
    <t>https://thunhoon.com/article/290938</t>
  </si>
  <si>
    <t>JKN เผยปี 66 พลิกขาดทุน 2.13 พันลบ. รายได้ลดลง 6.52% ,งดจ่ายปันผล</t>
  </si>
  <si>
    <t>https://thunhoon.com/article/290946</t>
  </si>
  <si>
    <t>SPRC โบรกฯ อัพเป้าใหม่เป็น 10.50 บ. คาด Q1/67 พลิกกลับมากำไรที่ 4.0 พันล.</t>
  </si>
  <si>
    <t>พลิกกลับมากำไร</t>
  </si>
  <si>
    <t>https://thunhoon.com/article/290948</t>
  </si>
  <si>
    <t>กสิกรไทย แนะ SAPPE คาดยอดขาย Q1/67 แกร่ง-หุ้น SAV มี upside ในลาว</t>
  </si>
  <si>
    <t>https://thunhoon.com/article/290957</t>
  </si>
  <si>
    <t>"SISB" โบรกฯ อัพเป้าใหม่ที่ 50 บ. คาดกำไรปี 67-68 โตเฉลี่ยปีละ 32%</t>
  </si>
  <si>
    <t>https://thunhoon.com/article/290971</t>
  </si>
  <si>
    <t>เปิด 33 หุ้น วางค้ำมาร์จินเกิน 20% BABA80 ติดโผ</t>
  </si>
  <si>
    <t>BABA80</t>
  </si>
  <si>
    <t>ติดโผ</t>
  </si>
  <si>
    <t>https://thunhoon.com/article/290989</t>
  </si>
  <si>
    <t>BGRIM-GULF เด้ง ตรึงFt-ต้นทุนลด</t>
  </si>
  <si>
    <t>https://thunhoon.com/article/290991</t>
  </si>
  <si>
    <t>CPN เปิดห้างนครปฐม ดันพอร์ตเช่าทะยาน พื้นที่ขยับ2ล้านตร.ม.</t>
  </si>
  <si>
    <t>พอร์ตเช่า</t>
  </si>
  <si>
    <t>https://thunhoon.com/article/290996</t>
  </si>
  <si>
    <t>IMH สู่ฤดูเก็บเกี่ยวผลเต็มปี สินทรัพย์พุ่งเท่าตัว 2 พันล.</t>
  </si>
  <si>
    <t>IMH</t>
  </si>
  <si>
    <t>https://thunhoon.com/article/290997</t>
  </si>
  <si>
    <t>HARN อัดงบลงทุน 80 ล้าน ผุดสินค้ามาร์จิ้นสูงอัพยอด</t>
  </si>
  <si>
    <t>มาร์จิ้นสูง</t>
  </si>
  <si>
    <t>https://thunhoon.com/article/290998</t>
  </si>
  <si>
    <t>APO ปลื้มขายเกลี้ยง พร้อมเทรด 2 เม.ย.นี้</t>
  </si>
  <si>
    <t>https://thunhoon.com/article/290999</t>
  </si>
  <si>
    <t>DEXON เร่งปั๊มงบ โตทะลุ 700 ล้าน ตุนแบ็กล็อกแน่น</t>
  </si>
  <si>
    <t>DEXON</t>
  </si>
  <si>
    <t>โตทะลุ</t>
  </si>
  <si>
    <t>https://thunhoon.com/article/291012</t>
  </si>
  <si>
    <t>TIDLOR ปลื้มหุ้นกู้ 3 ชุดใหม่ มูลค่า 4,000 ลบ.หมดเกลี้ยง ยอดจองล้นกว่า 2 เท่า</t>
  </si>
  <si>
    <t>https://thunhoon.com/article/291014</t>
  </si>
  <si>
    <t>ASPS แนะหุ้น AP-SPALI ปันผลเด่น- รับผลดีจากรัฐออกมาตรการกระตุ้น</t>
  </si>
  <si>
    <t>SAPLI</t>
  </si>
  <si>
    <t>https://thunhoon.com/article/291016</t>
  </si>
  <si>
    <t>BGC โบรกฯ แนะซื้อเก็งกำไร ยอดขายปี 67 โต รับผลบวกต้นทุนลด-กำลังซื้อฟื้น</t>
  </si>
  <si>
    <t>https://thunhoon.com/article/291018</t>
  </si>
  <si>
    <t>ILM 'บัวหลวง' ชอบสุดกลุ่มค้าปลีก ชี้โตดี กระแสเงินสดแกร่ง ปันผลสูง</t>
  </si>
  <si>
    <t>กลุ่มค้าปลีก</t>
  </si>
  <si>
    <t>https://thunhoon.com/article/291021</t>
  </si>
  <si>
    <t>5 เรื่องต้องรู้ "ITC" คอนเฟิร์ม Q1/67 ดีกว่าคาด</t>
  </si>
  <si>
    <t>https://thunhoon.com/article/291022</t>
  </si>
  <si>
    <t>3BBIF โบรกฯ คาดกำไร Q1/67 ฟื้น ประเมินผลตอบแทนรูปเงินคืนทุน 0.17 บาท</t>
  </si>
  <si>
    <t>https://thunhoon.com/article/291023</t>
  </si>
  <si>
    <t>ADVICEสินค้าใหม่หนุนโต แววไตรมาสแรกฟื้นตัวแรง</t>
  </si>
  <si>
    <t>หนุนโต</t>
  </si>
  <si>
    <t>ฟื้นตัวแรง</t>
  </si>
  <si>
    <t>https://thunhoon.com/article/291024</t>
  </si>
  <si>
    <t>PJWจัด500ล้านขยายรง. มั่นใจผลงานปีนี้โตเข้าเป้า</t>
  </si>
  <si>
    <t>PJW</t>
  </si>
  <si>
    <t>https://thunhoon.com/article/291025</t>
  </si>
  <si>
    <t>MJDกวาดยอดขาย คอนโดลักชัวรีฮอต แบ็กล็อกพุ่ง4.4พันล.</t>
  </si>
  <si>
    <t>MJD</t>
  </si>
  <si>
    <t>https://thunhoon.com/article/291030</t>
  </si>
  <si>
    <t>ITC ฟื้นตัวเล็กน้อย-อนุรักษ์นิยม บล.กสิกรฯแนะ “ถือ” เป้า 21.60 บ.</t>
  </si>
  <si>
    <t>ฟื้นตัวเล็กน้อย</t>
  </si>
  <si>
    <t>https://thunhoon.com/article/291032</t>
  </si>
  <si>
    <t>ADVANC โบรกฯ คาดกำไร Q1/67 เติบโต ให้ราคาเป้าหมาย 260 บาท</t>
  </si>
  <si>
    <t>https://thunhoon.com/article/291034</t>
  </si>
  <si>
    <t>ITC เมย์แบงก์ฯ คาดกำไร Q1/67 ขยายตัวเด่น รับผลดีบาทอ่อน</t>
  </si>
  <si>
    <t>ขยายตัวเด่น</t>
  </si>
  <si>
    <t>https://thunhoon.com/article/291035</t>
  </si>
  <si>
    <t>AEONTS แนวโน้มดีขึ้น โบรกให้เป้า 217 บ.</t>
  </si>
  <si>
    <t>https://thunhoon.com/article/291044</t>
  </si>
  <si>
    <t>TTB ยูโอบีฯ คาดกำไร Q1/67 โต รับผลดีสิทธิประโยชน์ทางภาษี</t>
  </si>
  <si>
    <t>สิทธิประโยชน์ทางภาษี</t>
  </si>
  <si>
    <t>https://thunhoon.com/article/291045</t>
  </si>
  <si>
    <t>DRT ขยายกำลังการผลิต 50% โบรกมองหนุนการเติบโตอนาคต</t>
  </si>
  <si>
    <t>หนุนการเติบโต</t>
  </si>
  <si>
    <t>https://thunhoon.com/article/291052</t>
  </si>
  <si>
    <t>BH แนวโน้มดีระยะยาว บล.ดีบีเอสฯให้เป้า 269 บ.</t>
  </si>
  <si>
    <t>ดีระยะยาว</t>
  </si>
  <si>
    <t>https://thunhoon.com/article/291074</t>
  </si>
  <si>
    <t>คมนาคมรุกไวรับงบ JRประมูลงานปีนี้อื้อ</t>
  </si>
  <si>
    <t>ประมูลงาน</t>
  </si>
  <si>
    <t>https://thunhoon.com/article/291071</t>
  </si>
  <si>
    <t>ADVANCเล็งQ1กำไร7พันล. ลดต้นทุนอีบิทดาโต19%</t>
  </si>
  <si>
    <t>อีบิทดา</t>
  </si>
  <si>
    <t>https://thunhoon.com/article/291072</t>
  </si>
  <si>
    <t>BAยอดจองตั๋วทะลัก รายได้ชน2.17หมื่นล.</t>
  </si>
  <si>
    <t>https://thunhoon.com/article/291077</t>
  </si>
  <si>
    <t>บอร์ด MGI ไฟเขียวเข้าซื้อหุ้น SABUY 30 ล้านหุ้นมูลค่า 135 ลบ. -เล็งร่วมทำธุรกิจ</t>
  </si>
  <si>
    <t>https://thunhoon.com/article/291073</t>
  </si>
  <si>
    <t>PTGหนุนลอยตัวดีเซล ลุ้นกำไรสต๊อกน้ำมันพุ่ง</t>
  </si>
  <si>
    <t>กำไรพุ่ง</t>
  </si>
  <si>
    <t>https://thunhoon.com/article/291067</t>
  </si>
  <si>
    <t>IP เก็บเกี่ยวผลลงทุนเต็มที่ เป้าโกยยอดขาย 2.4 พันล.</t>
  </si>
  <si>
    <t>IP</t>
  </si>
  <si>
    <t>เก็บเกี่ยวผลลงทุน</t>
  </si>
  <si>
    <t>เต็มที่</t>
  </si>
  <si>
    <t>https://thunhoon.com/article/291069</t>
  </si>
  <si>
    <t>Focus หุ้น mai : JPARK ลานจอดโต ผลงานปีนี้โดดเด่น</t>
  </si>
  <si>
    <t>ลานจอด</t>
  </si>
  <si>
    <t>https://thunhoon.com/article/291070</t>
  </si>
  <si>
    <t>COMPANY SNAPSHOT : GCAP แตกไลน์ธุรกิจท่องเที่ยว ปั้นเกษตรแมตชิ่ง-สนามบิน</t>
  </si>
  <si>
    <t>GCAP</t>
  </si>
  <si>
    <t>ธุรกิจท่องเที่ยว</t>
  </si>
  <si>
    <t>https://thunhoon.com/article/291086</t>
  </si>
  <si>
    <t>SAF ได้รับแต่งตั้งเป็นตัวแทนขายเหล็กกล้าพิเศษจาก FUSHUN ของจีน</t>
  </si>
  <si>
    <t>SAF</t>
  </si>
  <si>
    <t>ได้รับแต่งตั้ง</t>
  </si>
  <si>
    <t>ตัวแทน</t>
  </si>
  <si>
    <t>https://thunhoon.com/article/291115</t>
  </si>
  <si>
    <t>PR9 โบรกคาดไตรมาส 1 เติบโตดี บล.กสิกรฯเพิ่มเป้าเป็น 21.40 บ.</t>
  </si>
  <si>
    <t>https://thunhoon.com/article/291119</t>
  </si>
  <si>
    <t>"APO" พร้อมลงสนามเทรด mai พรุ่งนี้ จุดเด่นธุรกิจโอกาสโตสูง ฐานะการเงินดี</t>
  </si>
  <si>
    <t>โอกาสโตสูง</t>
  </si>
  <si>
    <t>https://thunhoon.com/article/291125</t>
  </si>
  <si>
    <t>"TRUE" ลงทุนอย่างไร? หลังโบรกฯ คาด Q1/67 ดีขึ้น แต่ยังขาดทุน</t>
  </si>
  <si>
    <t>https://thunhoon.com/article/291126</t>
  </si>
  <si>
    <t>โบรกมอง SET ยัง laggard คาดแนวโน้มฟื้นตัวครึ่งปีหลัง</t>
  </si>
  <si>
    <t>SET</t>
  </si>
  <si>
    <t>laggard</t>
  </si>
  <si>
    <t>https://thunhoon.com/article/291127</t>
  </si>
  <si>
    <t>CHเจาะตลาดรับจ้างผลิต ป้อนออเดอร์ใน-นอกจ่อ</t>
  </si>
  <si>
    <t>ตลาดรับจ้างผลิต</t>
  </si>
  <si>
    <t>เจาะ</t>
  </si>
  <si>
    <t>https://thunhoon.com/article/291128</t>
  </si>
  <si>
    <t>ECL รุกขยายฐานสินเชื่อ ส่องดีมานด์บิ๊กไบค์หนุน</t>
  </si>
  <si>
    <t>ECL</t>
  </si>
  <si>
    <t>ฐานสินเชื่อ</t>
  </si>
  <si>
    <t>https://thunhoon.com/article/291134</t>
  </si>
  <si>
    <t>หุ้น IVL ราคาดีดขึ้น โบรกฯ คาดปีนี้พลิกมีกำไร ให้ราคาเป้าหมาย 26.50 บาท</t>
  </si>
  <si>
    <t>https://thunhoon.com/article/291144</t>
  </si>
  <si>
    <t>ทริส หั่น เรทติ้งCPFเหลือ A เหตุผลดำเนินงานอ่อนแอลง</t>
  </si>
  <si>
    <t>เหลือ A</t>
  </si>
  <si>
    <t>อ่อนแอลง</t>
  </si>
  <si>
    <t>https://thunhoon.com/article/291151</t>
  </si>
  <si>
    <t>GULF ปลื้มขายหุ้นกู้รวม 2 หมื่นลบ.นลท.สนใจจองซื้อล้นกว่า 3.10 เท่า</t>
  </si>
  <si>
    <t>สนใจ</t>
  </si>
  <si>
    <t>จองซื้อ</t>
  </si>
  <si>
    <t>https://thunhoon.com/article/291158</t>
  </si>
  <si>
    <t>APOเขย่าน้ำมันปาล์ม แกร่งเงินสดเต็มมือ</t>
  </si>
  <si>
    <t>เต็มมือ</t>
  </si>
  <si>
    <t>https://thunhoon.com/article/291159</t>
  </si>
  <si>
    <t>GULFมีบุ๊กกำไรเพิ่ม ขายไฟฟ้า662เมก</t>
  </si>
  <si>
    <t>https://thunhoon.com/article/291160</t>
  </si>
  <si>
    <t>BEMศูนย์สิริกิติ์ดันยอด ผู้โดยสารทะลุ1.2ล้านคน</t>
  </si>
  <si>
    <t>https://thunhoon.com/article/291148</t>
  </si>
  <si>
    <t>QTCG ฮอตขายเกลี้ยง ลั่นระฆังเทรด 4 เม.ย.นี้</t>
  </si>
  <si>
    <t>ฮอตขายเกลี้ยง</t>
  </si>
  <si>
    <t>https://thunhoon.com/article/291170</t>
  </si>
  <si>
    <t>ICHI โบรกฯ คาดกำไรยังโตต่อ เข้าฤดูร้อนเป็นปัจจัยหนุน</t>
  </si>
  <si>
    <t>https://thunhoon.com/article/291171</t>
  </si>
  <si>
    <t>ตลท.mai ไฟเขียว “BPS” เข้าเทรดพรุ่งนี้ ราคา IPO ที่หุ้นละ 0.90 บ.</t>
  </si>
  <si>
    <t>BPS</t>
  </si>
  <si>
    <t>ตลท.mai</t>
  </si>
  <si>
    <t>https://thunhoon.com/article/291172</t>
  </si>
  <si>
    <t>หุ้น APO เข้าเทรดวันแรกราคาเปิดที่ 1.74 บาท เพิ่มขึ้น 75.76% จาก IPO</t>
  </si>
  <si>
    <t>https://thunhoon.com/article/291173</t>
  </si>
  <si>
    <t>BTS น่าสนใจน้อยลง 'เคจีไอ' หั่นเป้า-คำแนะนำ</t>
  </si>
  <si>
    <t>น้อยลง</t>
  </si>
  <si>
    <t>https://thunhoon.com/article/291179</t>
  </si>
  <si>
    <t>JR คว้างาน STEC มูลค่า 102 ลบ. หนุนแบ็คล็อกทะลุ 9,243 ลบ.ตามนัด!</t>
  </si>
  <si>
    <t>แบ็คล็อก</t>
  </si>
  <si>
    <t>https://thunhoon.com/article/291187</t>
  </si>
  <si>
    <t>BBGI โบรกฯ อัพกำไรเต็มปีโตกระโดด มองธุรกิจหลักแกร่ง-โครงการ SAF หนุน</t>
  </si>
  <si>
    <t>https://thunhoon.com/article/291190</t>
  </si>
  <si>
    <t>"TTB" หุ้นเติบโต-ปันผลสูง โบรกฯ คาดกำไรปีนี้ เด่นสุดกลุ่มแบงก์</t>
  </si>
  <si>
    <t>https://thunhoon.com/article/291196</t>
  </si>
  <si>
    <t>DOHOME โบรกคาด Q1/67 ผลงานดี บล.กสิกรฯให้เป้า 13 บ</t>
  </si>
  <si>
    <t>ผลงานดี</t>
  </si>
  <si>
    <t>https://thunhoon.com/article/291198</t>
  </si>
  <si>
    <t>"ERW" ค่าเช่าที่ดินเพิ่ม น่าจะกระทบกำไรสุทธิจำกัด</t>
  </si>
  <si>
    <t>ค่าเช่าที่ดิน</t>
  </si>
  <si>
    <t>https://thunhoon.com/article/291209</t>
  </si>
  <si>
    <t>"QTCG" น้องใหม่ IPO น่าจับตา โบรกฯ เคาะราคาสูงสุด 2.95 บ./หุ้น</t>
  </si>
  <si>
    <t>น่าจับตา</t>
  </si>
  <si>
    <t>https://thunhoon.com/article/291228</t>
  </si>
  <si>
    <t>TRUE โบรกฯ อัพเป้าใหม่ที่ 9บ. คาดกำไรหลักใกล้พลิกเป็นบวก</t>
  </si>
  <si>
    <t>พลิกเป็นบวก</t>
  </si>
  <si>
    <t>https://thunhoon.com/article/291229</t>
  </si>
  <si>
    <t>JCR คงเรตติ้งประเทศไทย A ความน่าเชื่อถือ Stable Outlook</t>
  </si>
  <si>
    <t>JCR</t>
  </si>
  <si>
    <t>เรตติ้งประเทศไทย</t>
  </si>
  <si>
    <t>A</t>
  </si>
  <si>
    <t>ความน่าเชื่อถือ</t>
  </si>
  <si>
    <t>Stable Outlook</t>
  </si>
  <si>
    <t>https://thunhoon.com/article/291236</t>
  </si>
  <si>
    <t>ลดค่าผ่านทางด่วน แลกสัมปทานBEM</t>
  </si>
  <si>
    <t>ค่าผ่านทางด่วน</t>
  </si>
  <si>
    <t>https://thunhoon.com/article/291239</t>
  </si>
  <si>
    <t>BAFS เติมน้ำมันพุ่ง 17% AOT ทะลัก 19.9 ล้านคน</t>
  </si>
  <si>
    <t>ปริมาณผู้โดยสาร</t>
  </si>
  <si>
    <t>https://thunhoon.com/article/291241</t>
  </si>
  <si>
    <t>BPS หุ้นเทคอนาคต อสังหาดันรายได้ฟู พื้นฐาน 1.20-1.40 บ.</t>
  </si>
  <si>
    <t>https://thunhoon.com/article/291220</t>
  </si>
  <si>
    <t>CRD บุ๊กเงินสำรองหนี้ 80 ล. งบผงาด-ผนึกรายใหญ่โต</t>
  </si>
  <si>
    <t>CRD</t>
  </si>
  <si>
    <t>ผนึกรายใหญ่</t>
  </si>
  <si>
    <t>https://thunhoon.com/article/291221</t>
  </si>
  <si>
    <t>TMILL ครึ่งหลังต้นทุนลด รุกเพิ่มรถขนส่ง-ขยายตลาด</t>
  </si>
  <si>
    <t>รถขนส่ง</t>
  </si>
  <si>
    <t>รุกเพิ่ม</t>
  </si>
  <si>
    <t>https://thunhoon.com/article/291223</t>
  </si>
  <si>
    <t>3 โบรกสแกน QTCG พื้นฐานแข็งแกร่ง ชูราคาสูงสุด 2.95 บ.</t>
  </si>
  <si>
    <t>https://thunhoon.com/article/291250</t>
  </si>
  <si>
    <t>‘ASW’ โชว์ Q1/67 กวาดยอดขายโต 65% ลุยเปิดคอนโดฯ 2 โครงการใหม่ 2.5 พันลบ.</t>
  </si>
  <si>
    <t>https://thunhoon.com/article/291251</t>
  </si>
  <si>
    <t>หุ้น BPS เข้าเทรดวันแรกราคาเปิดที่ 2.12 บาท เพิ่มขึ้น 135.56% จาก IPO</t>
  </si>
  <si>
    <t>https://thunhoon.com/article/291252</t>
  </si>
  <si>
    <t>กสิกรไทย' ส่อง STEC คาดถูกกดดันโดยธุรกิจที่ไม่ใช่ก่อสร้าง</t>
  </si>
  <si>
    <t>ถูกกดดัน</t>
  </si>
  <si>
    <t>https://thunhoon.com/article/291253</t>
  </si>
  <si>
    <t>TRUEจ่อขายหุ้นกู้ 5 ชุด 23-27 พ.ค.67 ดอกเบี้ย 2.95- 4.50% เรทติ้งA+</t>
  </si>
  <si>
    <t>https://thunhoon.com/article/291255</t>
  </si>
  <si>
    <t>โบรกฯ ส่อง INTUCH การคืนทุน ITV อาจทำให้ DPS ปี 67 เพิ่มขึ้น 0.21บ.</t>
  </si>
  <si>
    <t>DPS</t>
  </si>
  <si>
    <t>https://thunhoon.com/article/291256</t>
  </si>
  <si>
    <t>OR ประกาศไม่ขึ้นราคาน้ำมัน 6 วันช่วงสงกรานต์ 12-17 เม.ย.</t>
  </si>
  <si>
    <t>ราคาน้ำมัน</t>
  </si>
  <si>
    <t>ไม่ขึ้น</t>
  </si>
  <si>
    <t>https://thunhoon.com/article/291258</t>
  </si>
  <si>
    <t>PR9คลอดบุตรโตกระโดด ลุยปั๊มรายได้ต่างชาติเพิ่ม</t>
  </si>
  <si>
    <t>คลอดบุตร</t>
  </si>
  <si>
    <t>https://thunhoon.com/article/291259</t>
  </si>
  <si>
    <t>TOGรับทรัพย์บาทอ่อนหนุน เร่งเจาะตลาดยุโรป-สหรัฐ</t>
  </si>
  <si>
    <t>TOG</t>
  </si>
  <si>
    <t>บาทอ่าน</t>
  </si>
  <si>
    <t>https://thunhoon.com/article/291260</t>
  </si>
  <si>
    <t>CPNแววไตรมาส2โดดเด่น ทุ่มงบปั้นอีเวนต์สงกรานต์</t>
  </si>
  <si>
    <t>ไตรมาส2</t>
  </si>
  <si>
    <t>https://thunhoon.com/article/291262</t>
  </si>
  <si>
    <t>QTCG ฤกษ์ดี ลงสนามเทรด mai พรุ่งนี้ ตอกย้ำเป็นหุ้น Growth Stock อนาคตไกล</t>
  </si>
  <si>
    <t>Growth Stock</t>
  </si>
  <si>
    <t>อนาคตไกล</t>
  </si>
  <si>
    <t>https://thunhoon.com/article/291263</t>
  </si>
  <si>
    <t>"NEO" ปลื้มนลท.รายย่อย-สถาบัน จองหุ้น IPO ล้น พร้อมเทรด SET 9 เม.ย.นี้</t>
  </si>
  <si>
    <t>NEO</t>
  </si>
  <si>
    <t>จองหุ้น</t>
  </si>
  <si>
    <t>https://thunhoon.com/article/291268</t>
  </si>
  <si>
    <t>TAN โบรกคาดกำไรปี 67 โตแข็งแกร่ง บล.บัวหลวงให้เป้า 20 บ.</t>
  </si>
  <si>
    <t>https://thunhoon.com/article/291272</t>
  </si>
  <si>
    <t>บล.ทรีนีตี้ ส่อง CHG พื้นฐาน 3.40บ. คาดกำไรกลับมาโตจากฐานปกติ</t>
  </si>
  <si>
    <t>https://thunhoon.com/article/291307</t>
  </si>
  <si>
    <t>JRพร้อมลุยงานใหญ่ กฟน.ลงทุน5.4หมื่นล.</t>
  </si>
  <si>
    <t>พร้อมลุย</t>
  </si>
  <si>
    <t>https://thunhoon.com/article/291312</t>
  </si>
  <si>
    <t>QTCGเก่งระบบภายใน ประมูลงานใหม่หนุน</t>
  </si>
  <si>
    <t>ระบบภายใน</t>
  </si>
  <si>
    <t>เก่ง</t>
  </si>
  <si>
    <t>https://thunhoon.com/article/291313</t>
  </si>
  <si>
    <t>MGCมอเตอร์โชว์ทะลัก XPeng-Zeekrเกินคาด</t>
  </si>
  <si>
    <t>XPeng</t>
  </si>
  <si>
    <t>Zeekr</t>
  </si>
  <si>
    <t>https://thunhoon.com/article/291314</t>
  </si>
  <si>
    <t>ASWยอดโตสนั่น65% โค้งแรกตุน6,269ล้าน</t>
  </si>
  <si>
    <t>ยอดโต</t>
  </si>
  <si>
    <t>https://thunhoon.com/article/291300</t>
  </si>
  <si>
    <t>KJL จ่อบุ๊กแบ็กล็อก 500 ล. ดีมานด์ล้นดันยอดขายพุ่ง</t>
  </si>
  <si>
    <t>https://thunhoon.com/article/291301</t>
  </si>
  <si>
    <t>GFC โดดรับ พ.ร.บ.อุ้มบุญ หนุนธุรกิจมีบุตรยากบูม</t>
  </si>
  <si>
    <t>https://thunhoon.com/article/291318</t>
  </si>
  <si>
    <t>AAV ฟินันเซีย ไซรัส อัพราคาเป้าหมายเป็น 3.10 บาท คาดกำไรปกติ Q1/67 โตเด่น</t>
  </si>
  <si>
    <t>https://thunhoon.com/article/291321</t>
  </si>
  <si>
    <t>OPEC+ คงข้อตกลงลดกำลังผลิต โบรกมองเชิงบวกกลุ่มพลังงาน</t>
  </si>
  <si>
    <t>OPEC+</t>
  </si>
  <si>
    <t>ข้อตกลง</t>
  </si>
  <si>
    <t>https://thunhoon.com/article/291322</t>
  </si>
  <si>
    <t>TU เคจีไอฯ คาดกำไร Q1/67 โตเล็กน้อย-ไม่ต้องรับรู้ผลขาดทุนจาก Red Lobster</t>
  </si>
  <si>
    <t>โตเล็กน้อย</t>
  </si>
  <si>
    <t>ผลขาดทุน</t>
  </si>
  <si>
    <t>ไม่ต้องรับรู้</t>
  </si>
  <si>
    <t>https://thunhoon.com/article/291323</t>
  </si>
  <si>
    <t>BBL โบรกฯ เปิดเหตุผลหั่นกำไรปี 67 แนะซื้อจากราคาหุ้น Laggard</t>
  </si>
  <si>
    <t>https://thunhoon.com/article/291324</t>
  </si>
  <si>
    <t>หุ้น QTCG เข้าซื้อขายเป็นวันแรกราคาเปิดที่ 2.18บาท เพิ่มขึ้น 81.67% จาก IPO</t>
  </si>
  <si>
    <t>https://thunhoon.com/article/291329</t>
  </si>
  <si>
    <t>"KBANK" นำร่องเปิดระบบรับชำระเงิน ไทย-สปป.ลาว ดันยอดใช้บริการปีนี้โต 30%</t>
  </si>
  <si>
    <t>ยอดใช้บริการ</t>
  </si>
  <si>
    <t>https://thunhoon.com/article/291332</t>
  </si>
  <si>
    <t>"KLINIQ" โบรกฯ ประเมินกำไร Q1/67 ทำนิวไฮใหม่ SSSG โต-ขยายสาขาหนุน</t>
  </si>
  <si>
    <t>https://thunhoon.com/article/291336</t>
  </si>
  <si>
    <t>SCC น่าจะยังอยู่ในจุดต่ำสุดของวงจร แนวโน้มยังท้าทาย</t>
  </si>
  <si>
    <t>ยังท้าทาย</t>
  </si>
  <si>
    <t>https://thunhoon.com/article/291337</t>
  </si>
  <si>
    <t>SC โบรกมองยอดขาย Q1/67 เติบโตดี บล.กสิกรฯให้เป้า 4.15 บ.</t>
  </si>
  <si>
    <t>https://thunhoon.com/article/291350</t>
  </si>
  <si>
    <t>J POINT จับมือ MAAI BY KTC โอนคะแนนสะสมรับเพิ่ม 20%</t>
  </si>
  <si>
    <t>J POINT</t>
  </si>
  <si>
    <t>คะแนนสะสม</t>
  </si>
  <si>
    <t>รับเพิ่ม</t>
  </si>
  <si>
    <t>https://thunhoon.com/article/291352</t>
  </si>
  <si>
    <t>COCOCOน้ำมะพร้าวขายดี ลุยกำลังผลิตรับออเดอร์พุ่ง</t>
  </si>
  <si>
    <t>น้ำมะพร้าว</t>
  </si>
  <si>
    <t>https://thunhoon.com/article/291354</t>
  </si>
  <si>
    <t>SUNสงกรานต์ยอดพีค ตลาดต่างแดนโตแกร่ง</t>
  </si>
  <si>
    <t>สงกรานต์</t>
  </si>
  <si>
    <t>ยอดพีค</t>
  </si>
  <si>
    <t>https://thunhoon.com/article/291382</t>
  </si>
  <si>
    <t>PKเครื่องน้ำแข็งฮิต ปักธงเทิร์นอะราวด์</t>
  </si>
  <si>
    <t>PK</t>
  </si>
  <si>
    <t>เครื่องน้ำแข็ง</t>
  </si>
  <si>
    <t>ปักธง</t>
  </si>
  <si>
    <t>https://thunhoon.com/article/291383</t>
  </si>
  <si>
    <t>GULFรุกลงทุนไม่หยุด หุ้นกู้ขายดีเงินแกร่ง</t>
  </si>
  <si>
    <t>รุกลงทุน</t>
  </si>
  <si>
    <t>ไม่หยุด</t>
  </si>
  <si>
    <t>https://thunhoon.com/article/291384</t>
  </si>
  <si>
    <t>SABUYฟอร์ซเซลกดดิ่ง ซีอีโอลั่นเคลียร์หุ้นกู้ทัน</t>
  </si>
  <si>
    <t>ฟอร์ซเซล</t>
  </si>
  <si>
    <t>กดดิ่ง</t>
  </si>
  <si>
    <t>เคลียร์ทัน</t>
  </si>
  <si>
    <t>https://thunhoon.com/article/291376</t>
  </si>
  <si>
    <t>HTCร้อนจัดยอดขายโค้กพุ่ง เที่ยวคึกคัก-เป้ารายได้โต8%</t>
  </si>
  <si>
    <t>HTC</t>
  </si>
  <si>
    <t>เที่ยว</t>
  </si>
  <si>
    <t>เป้ารายได้</t>
  </si>
  <si>
    <t>https://thunhoon.com/article/291361</t>
  </si>
  <si>
    <t>AMA เมษารถบรรทุกฮอต รุกขยายกองเรือครึ่งหลัง</t>
  </si>
  <si>
    <t>รถบรรทุก</t>
  </si>
  <si>
    <t>https://thunhoon.com/article/291362</t>
  </si>
  <si>
    <t>QTCG ลุยรับงานพรึ่บ ขึ้นแท่นหุ้นโกรทสต๊อก</t>
  </si>
  <si>
    <t>โกรทสต๊อก</t>
  </si>
  <si>
    <t>https://thunhoon.com/article/291390</t>
  </si>
  <si>
    <t>KLINIQ บล.โกลเบล็ก แนะนำ "ซื้อ" เป้า 46.50 บ.</t>
  </si>
  <si>
    <t>https://thunhoon.com/article/291392</t>
  </si>
  <si>
    <t>น้ำมันดิบฟื้นตัว PTTEP ราคา outperform โบรกแนะ "ซื้อ"</t>
  </si>
  <si>
    <t>outperform</t>
  </si>
  <si>
    <t>https://thunhoon.com/article/291393</t>
  </si>
  <si>
    <t>ผู้ถือหุ้น COCOCO ไฟเขียว มติจ่ายปันผล 0.25 บ./หุ้น</t>
  </si>
  <si>
    <t>ผู้ถือหุ้น</t>
  </si>
  <si>
    <t>https://thunhoon.com/article/291397</t>
  </si>
  <si>
    <t>AP เร่งออกโครงการใหม่ โบรกมองแนวโน้มบวก</t>
  </si>
  <si>
    <t>เร่งออก</t>
  </si>
  <si>
    <t>https://thunhoon.com/article/291405</t>
  </si>
  <si>
    <t>QH โบรกคาดกำไรเงินลงทุนหนุน บล.กสิกรฯเพิ่มเป้าเป็น 2.41 บ.</t>
  </si>
  <si>
    <t>กำไรเงินลงทุน</t>
  </si>
  <si>
    <t>https://thunhoon.com/article/291406</t>
  </si>
  <si>
    <t>THCOM โบรกฯ คาด Q1/67 จะพลิกกลับมาเป็นกำไร-อัพกำไรปี 67-69</t>
  </si>
  <si>
    <t>พลิกกลับมาเป็นกำไร</t>
  </si>
  <si>
    <t>https://thunhoon.com/article/291412</t>
  </si>
  <si>
    <t>ฺBH โบรกมองมีโอกาสฟื้น มองกำไร Q1/67 ดีกว่าคาด</t>
  </si>
  <si>
    <t>https://thunhoon.com/article/291415</t>
  </si>
  <si>
    <t>WICEยิ้มค่าระวางเรือดีด บุ๊กขนส่งควบคุมอุณหภูมิ</t>
  </si>
  <si>
    <t>https://thunhoon.com/article/291418</t>
  </si>
  <si>
    <t>“ZEN”รับอานิสงส์เทศกาล ยอดลูกค้าพุ่ง-รุกฐานญี่ปุ่น</t>
  </si>
  <si>
    <t>ยอดลูกค้า</t>
  </si>
  <si>
    <t>ฐานญี่ปุ่น</t>
  </si>
  <si>
    <t>https://thunhoon.com/article/291437</t>
  </si>
  <si>
    <t>ตลท.ไฟเขียวหุ้น NEO เข้าเทรด 9 เม.ย. ตั้งราคา IPO ที่หุ้นละ 39 บาท</t>
  </si>
  <si>
    <t>ตลท.</t>
  </si>
  <si>
    <t>https://thunhoon.com/article/291439</t>
  </si>
  <si>
    <t>AKS รับทรัพย์ 127 ลบ. ขาย ‘เอคิว เชดิ ชลบุรี’ Diversify สู่ธุรกิจที่มีอัตรากำไรสูง</t>
  </si>
  <si>
    <t>AKS</t>
  </si>
  <si>
    <t>อัตรากำไรสูง</t>
  </si>
  <si>
    <t>https://thunhoon.com/article/291443</t>
  </si>
  <si>
    <t>SCB โบรกฯ ชี้น่าสนใจน้อยกว่ากลุ่มฯ หั่นกำไรปี 67 ราคา Upside จำกัด</t>
  </si>
  <si>
    <t>น่าสนใจน้อย</t>
  </si>
  <si>
    <t>Upside จำกัด</t>
  </si>
  <si>
    <t>https://thunhoon.com/article/291446</t>
  </si>
  <si>
    <t>CMC ปรับทัพดึง “ปิยะณัฐ” นั่งซีอีโอร่วม บุกอสังหาปั้นงบเทิร์นอะราวด์</t>
  </si>
  <si>
    <t>CMC</t>
  </si>
  <si>
    <t>https://thunhoon.com/article/291456</t>
  </si>
  <si>
    <t>ACE กด COD เพิ่มอีก 20 เมก คาดปี 69 กลับมาจ่ายปันผล</t>
  </si>
  <si>
    <t>COD</t>
  </si>
  <si>
    <t>https://thunhoon.com/article/291458</t>
  </si>
  <si>
    <t>หมอวิน 'รัชต์ชยุตม์' ขายหุ้น BPSเกลี้ยง 29.41ล้านหุ้น วันแรกIPOเข้าเทรด</t>
  </si>
  <si>
    <t>https://thunhoon.com/article/291410</t>
  </si>
  <si>
    <t>KISS แม้ตลาดตปท.ยังท้าท้าย แต่โบรกคาดหุ้นจะกลับมาน่าสนใจ</t>
  </si>
  <si>
    <t>หุ้นกลับมาน่าสนใจ</t>
  </si>
  <si>
    <t>https://thunhoon.com/article/291440</t>
  </si>
  <si>
    <t>CK ได้อานิสงส์ รัฐบาลเร่งลงทุน โบรกมองบวก ให้เป้า 26 บ.</t>
  </si>
  <si>
    <t>รัฐบาล</t>
  </si>
  <si>
    <t>เร่งลงทุน</t>
  </si>
  <si>
    <t>https://thunhoon.com/article/291411</t>
  </si>
  <si>
    <t>PTTEP โบรกมองมี Valuation ที่น่าดึงดูด</t>
  </si>
  <si>
    <t>https://thunhoon.com/article/291475</t>
  </si>
  <si>
    <t>NEOมุ่งสินค้าอุปโภค รุกเพิ่มกำลังการผลิต</t>
  </si>
  <si>
    <t>กำลังการผลิต</t>
  </si>
  <si>
    <t>https://thunhoon.com/article/291480</t>
  </si>
  <si>
    <t>AHชูโอกาสชิ้นส่วนอีวี ตัวแทนจำหน่ายหนุน</t>
  </si>
  <si>
    <t>ตัวแทนจำหน่าย</t>
  </si>
  <si>
    <t>https://thunhoon.com/article/291476</t>
  </si>
  <si>
    <t>EPGยอดแก้วกาแฟพุ่ง หยุดยาวสงกรานต์ดัน</t>
  </si>
  <si>
    <t>ยอดแก้วกาแฟ</t>
  </si>
  <si>
    <t>หยุดยาวสงกรานต์</t>
  </si>
  <si>
    <t>https://thunhoon.com/article/291477</t>
  </si>
  <si>
    <t>THCOMดีลLEOทำเงิน บุกปลอดภัยทางทะเล</t>
  </si>
  <si>
    <t>ดีลLEO</t>
  </si>
  <si>
    <t>https://thunhoon.com/article/291471</t>
  </si>
  <si>
    <t>KWM สินค้าเกษตรดันยอด รับทรัพย์สกัดสมุนไพร 20 ล.</t>
  </si>
  <si>
    <t>สินค้าเกษตร</t>
  </si>
  <si>
    <t>ดันยอด</t>
  </si>
  <si>
    <t>https://thunhoon.com/article/291472</t>
  </si>
  <si>
    <t>ABM ปรับโครงสร้างองค์กร ลดต้นทุนปั๊มงบครึ่งหลังฟื้น</t>
  </si>
  <si>
    <t>โครงสร้างองค์กร</t>
  </si>
  <si>
    <t>ปรับ</t>
  </si>
  <si>
    <t>https://thunhoon.com/article/291473</t>
  </si>
  <si>
    <t>BC โดดรับสงกรานต์ ท่องเที่ยว-อีเวนต์บูม</t>
  </si>
  <si>
    <t>https://thunhoon.com/article/291474</t>
  </si>
  <si>
    <t>Focus หุ้น mai : สแกนหุ้น KLINIQ เคาะกำไรนิวไฮ</t>
  </si>
  <si>
    <t>https://thunhoon.com/article/291489</t>
  </si>
  <si>
    <t>หุ้น NEO เข้าเทรดวันแรกราคาเปิดที่ 48 บาท เพิ่มขึ้น 23.08% จาก IPO</t>
  </si>
  <si>
    <t>https://thunhoon.com/article/291491</t>
  </si>
  <si>
    <t>NEX ส่งยานยนต์ EV บุกลาว ตั้ง ZTTS เป็น Dealer รายแรก หนุนปีนี้โตแรง</t>
  </si>
  <si>
    <t>https://thunhoon.com/article/291496</t>
  </si>
  <si>
    <t>บล.กรุงศรี แนะ "ซื้อ" TRUE คาด Q2 ปีนี้พลิกกำไร</t>
  </si>
  <si>
    <t>https://thunhoon.com/article/291499</t>
  </si>
  <si>
    <t>CPAXT โบรกฯ คาดกำไร Q1/67 โต ยอดขายเพิ่ม ดบ.จ่ายลด</t>
  </si>
  <si>
    <t>ดบ.จ่าย</t>
  </si>
  <si>
    <t>https://thunhoon.com/article/291503</t>
  </si>
  <si>
    <t>STA หยวนต้าฯ คาด Q2/67 พลิกเป็นกำไร ให้ราคาเป้าหมาย 20 บาท</t>
  </si>
  <si>
    <t>พลิกเป็นกำไร</t>
  </si>
  <si>
    <t>https://thunhoon.com/article/291504</t>
  </si>
  <si>
    <t>NEO โบรกคาดกำไรโตปีละ 15% บล.กสิกรฯให้เป้า 45.35 บ.</t>
  </si>
  <si>
    <t>https://thunhoon.com/article/291506</t>
  </si>
  <si>
    <t>Chevron ถอนลงทุนเมียนมาร์ โบรกคงคำแนะนำ “ซื้อ” PTTEP</t>
  </si>
  <si>
    <t>Chevron</t>
  </si>
  <si>
    <t>ถอนลงทุน</t>
  </si>
  <si>
    <t>https://thunhoon.com/article/291501</t>
  </si>
  <si>
    <t>PSH ยอดจองใน 1Q24 ลด โบรกแนะ "ขาย"</t>
  </si>
  <si>
    <t>https://thunhoon.com/article/291511</t>
  </si>
  <si>
    <t>MTC โบรกมองคุณภาพสินทรัพย์ดีขึ้น โดดเด่นในยุค ดอกเบี้ยขาลง</t>
  </si>
  <si>
    <t>คุณภาพสินทรัพย์</t>
  </si>
  <si>
    <t>https://thunhoon.com/article/291516</t>
  </si>
  <si>
    <t>DOHOMEครึ่งหลังฟื้นตัวแรง งบประมาณรัฐหนุนยอดขาย</t>
  </si>
  <si>
    <t>ครึ่งหลัง</t>
  </si>
  <si>
    <t>งบประมาณรัฐ</t>
  </si>
  <si>
    <t>หนุนยอดขาย</t>
  </si>
  <si>
    <t>https://thunhoon.com/article/291518</t>
  </si>
  <si>
    <t>PTTEP โบรกแนะ "ซื้อเก็งกำไร"</t>
  </si>
  <si>
    <t>https://thunhoon.com/article/291527</t>
  </si>
  <si>
    <t>MGC เปิดตัวรถยนต์ไฟฟ้าผลตอบรับดีเกินคาด-ยอดจองงานมอเตอร์โชว์ 586 คัน</t>
  </si>
  <si>
    <t>ผลตอบรับ</t>
  </si>
  <si>
    <t>https://thunhoon.com/article/291538</t>
  </si>
  <si>
    <t>AEONTS กำไรปี 66 ที่ 3,258.79 ลบ. ลดลง 14.58% ปันผลอีก 2.95 บาท</t>
  </si>
  <si>
    <t>https://thunhoon.com/article/291555</t>
  </si>
  <si>
    <t>อสังหาดันจีดีพี1.8% AP-SPALIกำไรเพิ่ม</t>
  </si>
  <si>
    <t>https://thunhoon.com/article/291557</t>
  </si>
  <si>
    <t>CENTELค่าห้องเร่งตัวสูง บุกร้านอาหารมาร์จิ้นดี</t>
  </si>
  <si>
    <t>ค่าห้อง</t>
  </si>
  <si>
    <t>เร่งตัวสูง</t>
  </si>
  <si>
    <t>ร้านอาหาร</t>
  </si>
  <si>
    <t>มาร์จิ้นดี</t>
  </si>
  <si>
    <t>https://thunhoon.com/article/291541</t>
  </si>
  <si>
    <t>EAควงBAFSต่อยอดโต ร่วมทุนผลิตน้ำมันSAF</t>
  </si>
  <si>
    <t>https://thunhoon.com/article/291560</t>
  </si>
  <si>
    <t>AEONTS กำไรสูงกว่าคาด-ECL ลดลง บล.กสิกรฯให้เป้า 169 บ.</t>
  </si>
  <si>
    <t>https://thunhoon.com/article/291551</t>
  </si>
  <si>
    <t>ZIGA เจาะฐาน B2C ทำเงิน โครงการรัฐหนุนยอดพุ่ง</t>
  </si>
  <si>
    <t>B2C</t>
  </si>
  <si>
    <t>โครงการรัฐ</t>
  </si>
  <si>
    <t>https://thunhoon.com/article/291552</t>
  </si>
  <si>
    <t>ITTHI แบ็กล็อกเฉียด 300 ล. กลุ่มโซลาร์-สมาร์ทโฮมบูม</t>
  </si>
  <si>
    <t>โซลาร์</t>
  </si>
  <si>
    <t>สมาร์ทโฮม</t>
  </si>
  <si>
    <t>https://thunhoon.com/article/291566</t>
  </si>
  <si>
    <t>#ภควัตจัดให้!! SPALI รับผลดีมาตรการกระตุ้นอสังหาฯ -ลุ้นกนง.ลดดอกเบี้ย</t>
  </si>
  <si>
    <t>มาตรการกระตุ้นอสังหา</t>
  </si>
  <si>
    <t>https://thunhoon.com/article/291568</t>
  </si>
  <si>
    <t>JR ตั้งเป้าปี 67 รายได้โต 10-15% ผถห.ไฟเขียวปันผล 0.04 บาท จ่าย 30 เม.ย.</t>
  </si>
  <si>
    <t>ผถห.</t>
  </si>
  <si>
    <t>https://thunhoon.com/article/291575</t>
  </si>
  <si>
    <t>ONEE โบรกมองคอนเทนต์เด่น หนุนกำไร แนะนำ "ซื้อ"</t>
  </si>
  <si>
    <t>คอนเทนต์</t>
  </si>
  <si>
    <t>https://thunhoon.com/article/291576</t>
  </si>
  <si>
    <t>SYNEX บล.ทิสโก้ แนะนำ "ซื้อ" คาดยอดขายครึ่งปีหลังเร่งตัว</t>
  </si>
  <si>
    <t>https://thunhoon.com/article/291577</t>
  </si>
  <si>
    <t>AAIบาทอ่อนค่าดันมาร์จิ้นฟู ออเดอร์ยุโรป-อเมริกาทำเงิน</t>
  </si>
  <si>
    <t>https://thunhoon.com/article/291580</t>
  </si>
  <si>
    <t>หุ้น SCGP ราคาดีดขึ้น โบรกฯ คาดกำไร Q1/67 โตโดดเด่น</t>
  </si>
  <si>
    <t>https://thunhoon.com/article/291586</t>
  </si>
  <si>
    <t>NEOปี67รายได้โตสองหลัก ประเดิมเทรดวันแรกทะยาน</t>
  </si>
  <si>
    <t>https://thunhoon.com/article/291589</t>
  </si>
  <si>
    <t>GFC ฟันธงผลการดำเนินงานไตรมาสแรก ส่อแววกำไรพุ่ง</t>
  </si>
  <si>
    <t>https://thunhoon.com/article/291591</t>
  </si>
  <si>
    <t>SPALI Volume เพิ่ม โบรกแนะ "ซื้อเก็งกำไร"</t>
  </si>
  <si>
    <t>Volume</t>
  </si>
  <si>
    <t>https://thunhoon.com/article/291593</t>
  </si>
  <si>
    <t>LPN โบรกคาดแนวโน้มยอดจองยังคงอ่อนแอ โครงการใหม่เปิดตัวน้อยลง</t>
  </si>
  <si>
    <t>https://thunhoon.com/article/291599</t>
  </si>
  <si>
    <t>AEONTS โบรกคาดการตั้งสำรองจะกลับมาเพิ่มขึ้น</t>
  </si>
  <si>
    <t>ตั้งสำรอง</t>
  </si>
  <si>
    <t>https://thunhoon.com/article/291606</t>
  </si>
  <si>
    <t>“เจมาร์ทโมบาย ชี้ Q1/67ยอดขายสมาร์ทโฟนคึก ดันยอดสินเชื่อพุ่ง1.97พันลบ.</t>
  </si>
  <si>
    <t>เจมาร์ทโมบาย</t>
  </si>
  <si>
    <t>ยอดสินเชื่อ</t>
  </si>
  <si>
    <t>https://thunhoon.com/article/291627</t>
  </si>
  <si>
    <t>SQ เผยแก้ไขสัญญาโครงการเหมืองหงสา มูลค่างานเพิ่มเป็น 2,661 ลบ.</t>
  </si>
  <si>
    <t>SQ</t>
  </si>
  <si>
    <t>มูลค่างาน</t>
  </si>
  <si>
    <t>https://thunhoon.com/article/291633</t>
  </si>
  <si>
    <t>SABUYโล่งสภาพคล่อง กลุ่ม ‘ชัชวาลย์’ หุ้นใหญ่</t>
  </si>
  <si>
    <t>โล่งสภาพคล่อง</t>
  </si>
  <si>
    <t>https://thunhoon.com/article/291636</t>
  </si>
  <si>
    <t>SNNPเครื่องดื่ม-สแน็ก ขายสนั่นรับวันหยุดยาว</t>
  </si>
  <si>
    <t>ขายสนั่น</t>
  </si>
  <si>
    <t>สแน็ก</t>
  </si>
  <si>
    <t>https://thunhoon.com/article/291622</t>
  </si>
  <si>
    <t>PRAPAT ท่องเที่ยวคึกคัก หนุนผลิตภัณฑ์ฆ่าเชื้อบูม</t>
  </si>
  <si>
    <t>ผลิตภัณฑ์</t>
  </si>
  <si>
    <t>https://thunhoon.com/article/291623</t>
  </si>
  <si>
    <t>GFC สัญญาณ Q1 แจ่ม กำไรมีแววนิวไฮต่อ</t>
  </si>
  <si>
    <t xml:space="preserve">สัญญาณ </t>
  </si>
  <si>
    <t>https://thunhoon.com/article/291624</t>
  </si>
  <si>
    <t>MTW ไฟเขียว แจกวอร์แรนต์ รถอีวีโตเท่าตัว</t>
  </si>
  <si>
    <t>รถอีวี</t>
  </si>
  <si>
    <t>https://thunhoon.com/article/291645</t>
  </si>
  <si>
    <t>หุ้น BBL ราคาดีดขึ้น โบรกฯ คาดกำไร Q1/67 เด่น-สินเชื่อโต NPL ลด</t>
  </si>
  <si>
    <t>NPL</t>
  </si>
  <si>
    <t>https://thunhoon.com/article/291648</t>
  </si>
  <si>
    <t>WHA โบรกมองแนวโน้มดี คาดมีผู้ผลิตรถ EV 6 รายสนใจที่จะลงทุน</t>
  </si>
  <si>
    <t>https://thunhoon.com/article/291650</t>
  </si>
  <si>
    <t>บล.ดาโอ คงคำแนะนำ "ถือ" TIDLOR เป้า 23.00 บ.</t>
  </si>
  <si>
    <t>https://thunhoon.com/article/291651</t>
  </si>
  <si>
    <t>หุ้น HANA ราคาอ่อนตัว โบรกฯ คาดครึ่งปีแรกยังไม่สดใส เริ่มฟื้นในครึ่งปีหลัง</t>
  </si>
  <si>
    <t>ราคาอ่อนตัว</t>
  </si>
  <si>
    <t>https://thunhoon.com/article/291655</t>
  </si>
  <si>
    <t>MGC เริ่มต้นดี ลุย EV เต็มตัว บล.บัวหลวงให้เป้า 8 บ.</t>
  </si>
  <si>
    <t>เริ่มต้น</t>
  </si>
  <si>
    <t>https://thunhoon.com/article/291670</t>
  </si>
  <si>
    <t>BPS ไม่หวั่นรายใหญ่ขายหุ้น-ย้ำลูกค้าเต็มมือ ปั้นรายได้ไม่ต่ำกว่า 20%</t>
  </si>
  <si>
    <t>https://thunhoon.com/article/291677</t>
  </si>
  <si>
    <t>SPA เมย์แบงก์ฯ มองรับแรงหนุนท่องเที่ยว-คาดกำไร Q1/67</t>
  </si>
  <si>
    <t>https://thunhoon.com/article/291678</t>
  </si>
  <si>
    <t>DELTA โบรกคาดยอดขายซบเซา แนะนำเพียง "ถือ"</t>
  </si>
  <si>
    <t>ซบเซา</t>
  </si>
  <si>
    <t>https://thunhoon.com/article/291700</t>
  </si>
  <si>
    <t>JWออเดอร์ยานยนต์ทะลัก เล็งลงทุนธุรกิจใหม่ต่อยอด</t>
  </si>
  <si>
    <t>JW</t>
  </si>
  <si>
    <t>https://thunhoon.com/article/291701</t>
  </si>
  <si>
    <t>TERA ปลื้มขายIPOเกลี้ยง 90 ล้านหุ้น จ่อเทรดmai 24 เม.ย.67</t>
  </si>
  <si>
    <t>TERA</t>
  </si>
  <si>
    <t>https://thunhoon.com/article/291735</t>
  </si>
  <si>
    <t>KCGวัตถุดิบขายดีรับหยุดยาว ทุ่มงบอัพฐาน-ปีนี้โตไม่ต่ำ10%</t>
  </si>
  <si>
    <t>วัตถุดิบ</t>
  </si>
  <si>
    <t>https://thunhoon.com/article/291672</t>
  </si>
  <si>
    <t>EA ความเสี่ยงธุรกิจลดลง โบรกปรับเพิ่มคำแนะนำเป็น “ซื้อ”</t>
  </si>
  <si>
    <t>ความเสี่ยงธุรกิจ</t>
  </si>
  <si>
    <t>เพิ่มคำแนะนำ</t>
  </si>
  <si>
    <t>https://thunhoon.com/article/291682</t>
  </si>
  <si>
    <t>CPALL ทิสโก้อัพกำไรขึ้น มองรับผลดีโครงการเงินดิจิทัล 10,000 บาท</t>
  </si>
  <si>
    <t>https://thunhoon.com/article/291687</t>
  </si>
  <si>
    <t>TIDLOR แนวโน้มครึ่งปีแรกดี บล.บัวหลวงให้เป้า 25 บ.</t>
  </si>
  <si>
    <t>https://thunhoon.com/article/291652</t>
  </si>
  <si>
    <t>CKP โบรกคาดผลประกอบการฟื้นตัวเด่น</t>
  </si>
  <si>
    <t>ฟื้นตัวเด่น</t>
  </si>
  <si>
    <t>https://thunhoon.com/article/291679</t>
  </si>
  <si>
    <t>AOT ท่องเที่ยวหนุน โบรกคาดกำไรสุทธิปรับเพิ่ม</t>
  </si>
  <si>
    <t>https://thunhoon.com/article/291747</t>
  </si>
  <si>
    <t>TGEเปิดแผนนิวไฮต่อ ปี69โดดแตะ2.5พันล.</t>
  </si>
  <si>
    <t>https://thunhoon.com/article/291741</t>
  </si>
  <si>
    <t>WHAยอดขาย-โอนเด้ง รุกกรีนโลจิสติกส์เต็มสูบ</t>
  </si>
  <si>
    <t>https://thunhoon.com/article/291743</t>
  </si>
  <si>
    <t>TUเล็งกุ้งคาร์บอนต่ำ มุ่งเน็ตซีโร่เพิ่มมูลค่า</t>
  </si>
  <si>
    <t>https://thunhoon.com/article/291724</t>
  </si>
  <si>
    <t>PACO หน้าร้อนรับทรัพย์ ชิ้นส่วนแอร์รถยนต์ขายดี</t>
  </si>
  <si>
    <t>หน้าร้อน</t>
  </si>
  <si>
    <t>ชิ้นส่วนแอร์รถยนต์</t>
  </si>
  <si>
    <t>https://thunhoon.com/article/291725</t>
  </si>
  <si>
    <t>TERA ขายหุ้นเกลี้ยง จ่อเทรด 24 เม.ย.นี้</t>
  </si>
  <si>
    <t>https://thunhoon.com/article/291726</t>
  </si>
  <si>
    <t>Focus หุ้น mai : TNP มีอัพไซด์กระตุ้นศก. แนะ “ซื้อ” เป้า 4.90 บาท</t>
  </si>
  <si>
    <t>https://thunhoon.com/article/291766</t>
  </si>
  <si>
    <t>KCG โบรกมองให้ความสำคัญกำไรมากขึ้นและยอดขายน้อยลง</t>
  </si>
  <si>
    <t>https://thunhoon.com/article/291770</t>
  </si>
  <si>
    <t>SCC โบรกคาดกำไรฟื้นตัวค่อยเป็นค่อยไป</t>
  </si>
  <si>
    <t>https://thunhoon.com/article/291771</t>
  </si>
  <si>
    <t>STA ฟิลลิปฯ คาด Q2/67 กลับมามีกำไร -ราคาหุ้น upside เหลือน้อย</t>
  </si>
  <si>
    <t>กลับมามีกำไร</t>
  </si>
  <si>
    <t>https://thunhoon.com/article/291776</t>
  </si>
  <si>
    <t>TISCO กำไร Q1/67 ที่ 1.73 พันลบ. ลดลง 3.32% ตั้งสำรองเพิ่มขึ้น-รายได้มิใช่ดบ.ชะลอ</t>
  </si>
  <si>
    <t>https://thunhoon.com/article/291779</t>
  </si>
  <si>
    <t>SJWDแววโค้งแรกเด้ง ห้องเย็น-คลังสินค้าบูม</t>
  </si>
  <si>
    <t>ห้องเย็น</t>
  </si>
  <si>
    <t>คลังสินค้า</t>
  </si>
  <si>
    <t>https://thunhoon.com/article/291780</t>
  </si>
  <si>
    <t>BTSGIF เผยจำนวนผู้โดยสารรถไฟฟ้า BTS มี.ค. 67 ที่ 16.8 ล้านเที่ยว เพิ่มขึ้น 1.9%</t>
  </si>
  <si>
    <t>จำนวนผู้โดยสาร</t>
  </si>
  <si>
    <t>https://thunhoon.com/article/291782</t>
  </si>
  <si>
    <t>บล.กสิกรพาดูกราฟ BBL แนะ "ซื้อเก็งกำไร"</t>
  </si>
  <si>
    <t>https://thunhoon.com/article/291785</t>
  </si>
  <si>
    <t>เจมาร์ทโมบาย จับมือ KB J Capital ชี้สมาร์ทโฟนบูม ดันยอดสินเชื่อพุ่ง 1.97 พันลบ.</t>
  </si>
  <si>
    <t>สมาร์ทโฟน</t>
  </si>
  <si>
    <t>https://thunhoon.com/article/291796</t>
  </si>
  <si>
    <t>CPALL หยวนต้าฯ อัพกำไร-ราคาเป้าหมายขึ้น ชูหุ้นเด่นในกลุ่มค้าปลีก</t>
  </si>
  <si>
    <t>อัพขึ้น</t>
  </si>
  <si>
    <t>https://thunhoon.com/article/291802</t>
  </si>
  <si>
    <t>APUREเจาะส่งสินค้าไปยุโรป รับบาทอ่อนค่า-ออเดอร์หนุน</t>
  </si>
  <si>
    <t>https://thunhoon.com/article/291803</t>
  </si>
  <si>
    <t>FTEต่างชาติย้ายฐานลงทุน สัญญาณโค้งแรกผลงานดี</t>
  </si>
  <si>
    <t>FTE</t>
  </si>
  <si>
    <t>https://thunhoon.com/article/291804</t>
  </si>
  <si>
    <t>หุ้น KCE ทรุด 6% ราคาทองแดงกดดันต้นทุน</t>
  </si>
  <si>
    <t>ทรุด</t>
  </si>
  <si>
    <t>กดดัน</t>
  </si>
  <si>
    <t>https://thunhoon.com/article/291811</t>
  </si>
  <si>
    <t>เตือนผู้ถือหุ้น EVER ใช้สิทธิ ถกซื้อที่ดิน ราคาไม่เหมาะสม 26 เม.ย.</t>
  </si>
  <si>
    <t>EVER</t>
  </si>
  <si>
    <t>ไม่เหมาะสม</t>
  </si>
  <si>
    <t>https://thunhoon.com/article/291831</t>
  </si>
  <si>
    <t>หวั่นแบงก์สำรองสูง TISCOประเดิมไม่ดี</t>
  </si>
  <si>
    <t>แบงก์สำรอง</t>
  </si>
  <si>
    <t>ประเดิม</t>
  </si>
  <si>
    <t>ไม่ดี</t>
  </si>
  <si>
    <t>https://thunhoon.com/article/291824</t>
  </si>
  <si>
    <t>NEXรับทรัพย์เป๋าตุง ควงพันธมิตรส่งรถอีวี</t>
  </si>
  <si>
    <t>เป๋า</t>
  </si>
  <si>
    <t>ตุง</t>
  </si>
  <si>
    <t>https://thunhoon.com/article/291825</t>
  </si>
  <si>
    <t>BIZงานใหม่จ่อ ชูชิงงาน5พันล. ป่วยมะเร็งหนุน</t>
  </si>
  <si>
    <t>ป่วยมะเร็ง</t>
  </si>
  <si>
    <t>https://thunhoon.com/article/291826</t>
  </si>
  <si>
    <t>หน้าร้อนนี้ PPM รับเต็มสองเด้ง แผงโซลาร์-ท่อทองแดงบูม</t>
  </si>
  <si>
    <t>แผงโซล่าร์</t>
  </si>
  <si>
    <t>ท่อทองแดง</t>
  </si>
  <si>
    <t>https://thunhoon.com/article/291827</t>
  </si>
  <si>
    <t>SPVI ศูนย์ซ่อมมือถือฮอต ชี้หลังสงกรานต์ยอดพุ่ง</t>
  </si>
  <si>
    <t>SPVI</t>
  </si>
  <si>
    <t>ศูนย์ซ่อมมือถือ</t>
  </si>
  <si>
    <t>https://thunhoon.com/article/291829</t>
  </si>
  <si>
    <t>DOD รายใหญ่ป้อนออเดอร์ กุมภาอาหารเสริมขายดี</t>
  </si>
  <si>
    <t>อาหารเสริม</t>
  </si>
  <si>
    <t>https://thunhoon.com/article/291830</t>
  </si>
  <si>
    <t>AF สัญญาณบวก 4 กลุ่มธุรกิจขาขึ้น เร่งปล่อยสินเชื่อ</t>
  </si>
  <si>
    <t>https://thunhoon.com/article/291842</t>
  </si>
  <si>
    <t>BDMS โบรกฯ คาดกำไร Q1/67 โตแกร่ง แนะซื้อให้เป้า 37.50 บาท</t>
  </si>
  <si>
    <t>https://thunhoon.com/article/291846</t>
  </si>
  <si>
    <t>TSE ประกาศไถ่ถอนหุ้นกู้ก่อนกำหนด 1.17 พันลบ. สร้างความเชื่อมั่น</t>
  </si>
  <si>
    <t>ไถ่ถอน</t>
  </si>
  <si>
    <t>https://thunhoon.com/article/291848</t>
  </si>
  <si>
    <t>NCHรับอานิสงส์ฟรีโอน ยอดขายพุ่งรายได้3พันล.</t>
  </si>
  <si>
    <t>NCH</t>
  </si>
  <si>
    <t>ฟรีโอน</t>
  </si>
  <si>
    <t>https://thunhoon.com/article/291849</t>
  </si>
  <si>
    <t>UACสัญญาณราคาน้ำมันดีด เสริมทัพเครื่องจักรอัพผลิต</t>
  </si>
  <si>
    <t>https://thunhoon.com/article/291850</t>
  </si>
  <si>
    <t>TFG ส่งซิกราคาหมู-ไก่ฟื้น ลุ้นผลงานทั้งปีพลิกบวก</t>
  </si>
  <si>
    <t>ราคาหมู</t>
  </si>
  <si>
    <t>https://thunhoon.com/article/291851</t>
  </si>
  <si>
    <t>TISCO "บัวหลวง" ลดคำแนะนำ-หั่นราคาเป้าหมายลง จาก 3 เหตุผล</t>
  </si>
  <si>
    <t>https://thunhoon.com/article/291856</t>
  </si>
  <si>
    <t>TASCO โบรกฯ คาดกำไร Q1/67 อ่อนแอ หั่นเป้าที่ 16.90 บ. แนะ “TRADING”</t>
  </si>
  <si>
    <t>TRADING</t>
  </si>
  <si>
    <t>https://thunhoon.com/article/291857</t>
  </si>
  <si>
    <t>AEONTS โบรกแนะ"ซื้อ" เป้า 190 บ. จาก 185 บ.</t>
  </si>
  <si>
    <t>https://thunhoon.com/article/291858</t>
  </si>
  <si>
    <t>DELTA โบรกฯ คาดกำไร Q1/67 โต แต่ราคาหุ้น Upside ไม่น่าดึงดูด</t>
  </si>
  <si>
    <t>https://thunhoon.com/article/291860</t>
  </si>
  <si>
    <t>ERW โบรกคาด แรงหนุนท่องเที่ยวยังส่งธุรกิจแกร่ง</t>
  </si>
  <si>
    <t>https://thunhoon.com/article/291862</t>
  </si>
  <si>
    <t>SUN โบรกคาด GPM ปรับตัวเพิ่มขึ้นจากบาทอ่อน</t>
  </si>
  <si>
    <t>GPM</t>
  </si>
  <si>
    <t>https://thunhoon.com/article/291865</t>
  </si>
  <si>
    <t>"STX" เปิดจองซื้อ IPO กระแสดี ชูหุ้นเหมืองหินตัวแรกในตลาดทุน</t>
  </si>
  <si>
    <t>STX</t>
  </si>
  <si>
    <t>กระแสดี</t>
  </si>
  <si>
    <t>https://thunhoon.com/article/291872</t>
  </si>
  <si>
    <t>AOT โบรกมองอัพไซด์จำกัด บล.ซีจีเอสฯ แนะถือ เป้า 69 บ.</t>
  </si>
  <si>
    <t>https://thunhoon.com/article/291877</t>
  </si>
  <si>
    <t>AWC สินทรัพย์ในพอร์ตยังขยายตัว 'บัวหลวง' คาดกำไร Q1/67 โต 33%</t>
  </si>
  <si>
    <t>https://thunhoon.com/article/291878</t>
  </si>
  <si>
    <t>SYNEX Q1/67 ทิศทางดี รับเทรนด์ AI ลุยตลาดซอฟต์แวร์ รับการใช้จ่ายไอทีพุ่ง</t>
  </si>
  <si>
    <t>การใช้จ่ายไอที</t>
  </si>
  <si>
    <t>https://thunhoon.com/article/291892</t>
  </si>
  <si>
    <t>TRUE เผยสงกรานต์คึกคัก ต่างชาติพุ่ง 50%-คนกรุงเดินทาง 19%</t>
  </si>
  <si>
    <t>https://thunhoon.com/article/291900</t>
  </si>
  <si>
    <t>BBL กำไร 1.05 หมื่นล. เพิ่ม 3.89% บล.ฟิลลิป แนะซื้อ เป้า 166 บ.</t>
  </si>
  <si>
    <t>https://thunhoon.com/article/291903</t>
  </si>
  <si>
    <t>LHFGกำไรQ1/67ดิ่ง 40%ที่399ลบ.-ตั้งสำรองเพิ่ม8.1%</t>
  </si>
  <si>
    <t>LHFG</t>
  </si>
  <si>
    <t>ดิ่ง</t>
  </si>
  <si>
    <t>https://thunhoon.com/article/291911</t>
  </si>
  <si>
    <t>CBGยอดเบียร์เพิ่มขึ้น อากาศร้อนชูกำลังดี</t>
  </si>
  <si>
    <t>ยอดเบียร์</t>
  </si>
  <si>
    <t>ชูกำลัง</t>
  </si>
  <si>
    <t>https://thunhoon.com/article/291908</t>
  </si>
  <si>
    <t>SEAFCOลุยต่างแดน แบ็กล็อกพุ่ง1.1พันล.</t>
  </si>
  <si>
    <t>https://thunhoon.com/article/291909</t>
  </si>
  <si>
    <t>GFPTคู่ค้าป้อนออเดอร์ ราคาขายดีด-ต้นทุนลด</t>
  </si>
  <si>
    <t>ราคาขาย</t>
  </si>
  <si>
    <t>https://thunhoon.com/article/291895</t>
  </si>
  <si>
    <t>TMI หลอดไฟโซลาร์ขายดี เกาะติดงานรัฐโตกระโดด</t>
  </si>
  <si>
    <t>หลอดไฟโซลาร์</t>
  </si>
  <si>
    <t>https://thunhoon.com/article/291896</t>
  </si>
  <si>
    <t>โบรกมองโอกาสเข้าซื้อ ‘SPA’ เปิดกรุรับทรัพย์อัพสาขาใหม่</t>
  </si>
  <si>
    <t>https://thunhoon.com/article/291897</t>
  </si>
  <si>
    <t>D เจาะกลุ่มวัยรุ่น ขยายฐานจัดฟัน สู่เป้าทะลุพันล้าน</t>
  </si>
  <si>
    <t>ฐานจัดฟัน</t>
  </si>
  <si>
    <t>https://thunhoon.com/article/291915</t>
  </si>
  <si>
    <t>KKP กำไร Q1/67 ที่ 1.51 พันลบ. ลดลง 27.76% จากช่วงเดียวกันปีก่อน</t>
  </si>
  <si>
    <t>https://thunhoon.com/article/291916</t>
  </si>
  <si>
    <t>KGI เจาะ 3 หุ้นเด่น CPF-SCGP ย่อแนะซื้อสะสม BEM แนะเก็งกำไร</t>
  </si>
  <si>
    <t>ซื้อสะสม</t>
  </si>
  <si>
    <t>https://thunhoon.com/article/291919</t>
  </si>
  <si>
    <t>KKP "ดาโอ" ชี้กำไร Q1/67 ดีกว่าคาด แต่ NPL เพิ่มขึ้น แนะถือ</t>
  </si>
  <si>
    <t>https://thunhoon.com/article/291920</t>
  </si>
  <si>
    <t>กสิกรไทย' ส่อง VGI แนะถือ ยังไม่เห็นการฟื้นตัวที่ชัดเจน</t>
  </si>
  <si>
    <t>https://thunhoon.com/article/291923</t>
  </si>
  <si>
    <t>หุ้น BBL ราคาร่วง โบรกฯ มองเชิงลบเล็กน้อย NPL Ratio ใน Q1/67 สูงกว่าคาด</t>
  </si>
  <si>
    <t>https://thunhoon.com/article/291924</t>
  </si>
  <si>
    <t>SAPPE อนุมัติจ่ายปันผลปี 66 หุ้นละ 2.18 บ.</t>
  </si>
  <si>
    <t>https://thunhoon.com/article/291925</t>
  </si>
  <si>
    <t>CKP โบรกฯ คาด Q1/67 จุดต่ำสุดของปี โอกาสเกิดลานีญาเพิ่มสูงขึ้น หนุนกำไรโต</t>
  </si>
  <si>
    <t>จุดต่ำสุดของปี</t>
  </si>
  <si>
    <t>โอกาสเกิดลานีญา</t>
  </si>
  <si>
    <t>เพิ่มสูงขึ้น</t>
  </si>
  <si>
    <t>https://thunhoon.com/article/291928</t>
  </si>
  <si>
    <t>SNNP โบรกฯ คาดกำไร Q1/67 ต่ำสุดของปี-ครึ่งปีหลังโต ท่องเที่ยวหนุน</t>
  </si>
  <si>
    <t>ต่ำสุดของปี</t>
  </si>
  <si>
    <t>กำไรครึ่งปีหลัง</t>
  </si>
  <si>
    <t>https://thunhoon.com/article/291931</t>
  </si>
  <si>
    <t>BBL ตั้งสำรองสูงเกินโบรกคาด แต่ NPL ลดลง</t>
  </si>
  <si>
    <t>สูงเกินโบรกคาด</t>
  </si>
  <si>
    <t>https://thunhoon.com/article/291934</t>
  </si>
  <si>
    <t>CKP โบรกมอง Q1 เป็นไตรมาสที่แย่ที่สุดในรอบปี 2024</t>
  </si>
  <si>
    <t>แย่ที่สุดในรอบปี</t>
  </si>
  <si>
    <t>https://thunhoon.com/article/291936</t>
  </si>
  <si>
    <t>"TNP" แย้ม Q1/67 ทรงดี เดินหน้าโต รับอานิสงส์รัฐ ช่วงเทศกาลดันกำลังซื้อ</t>
  </si>
  <si>
    <t>ทรงดี</t>
  </si>
  <si>
    <t>เดินหน้าโต</t>
  </si>
  <si>
    <t>https://thunhoon.com/article/291940</t>
  </si>
  <si>
    <t>SCB กำไร Q1/67 ที่ 11,281.02 ลบ. โต 2.60% ตั้งสำรองเพิ่มขึ้น 2.8%</t>
  </si>
  <si>
    <t>https://thunhoon.com/article/291941</t>
  </si>
  <si>
    <t>TTB กำไร 5.33 พันลบ. เพิ่ม 24.2% ดีกว่าโบรกคาด</t>
  </si>
  <si>
    <t>https://thunhoon.com/article/291948</t>
  </si>
  <si>
    <t>บล.กรุงศรีคงคำแนะนำซื้อ III ด้วยเป้าใหม่ 10.00 บ.</t>
  </si>
  <si>
    <t>https://thunhoon.com/article/291949</t>
  </si>
  <si>
    <t>ICHI เมย์แบงก์ คาดกำไร Q1/67 เติบโต -แนวโน้ม Q2 มีแรงหนุนฤดูร้อน</t>
  </si>
  <si>
    <t>https://thunhoon.com/article/291951</t>
  </si>
  <si>
    <t>NRF มั่นใจ เหตุการณ์อิสราเอล-อิหร่าน และค่าเงินบาทอ่อน ไม่กระทบ</t>
  </si>
  <si>
    <t>เหตุการณ์อิสราเอล-อิหร่าน</t>
  </si>
  <si>
    <t>ค่าเงินบาทอ่อน</t>
  </si>
  <si>
    <t>https://thunhoon.com/article/291954</t>
  </si>
  <si>
    <t>SCB ไตรมาส 1/67 กำไร 11,281 ลบ. เพิ่ม 2.6% ดีกว่าโบรกคาด</t>
  </si>
  <si>
    <t>https://thunhoon.com/article/291985</t>
  </si>
  <si>
    <t>SAWADลั่นไร้กังวลเอ็นพีแอล โบรกชี้กำไรไตรมาส1โตเด่น</t>
  </si>
  <si>
    <t>https://thunhoon.com/article/291933</t>
  </si>
  <si>
    <t>บล.หยวนต้าแนะนำ "ซื้อ" CPF เป้า 24.00 บ.</t>
  </si>
  <si>
    <t>https://thunhoon.com/article/291945</t>
  </si>
  <si>
    <t>SNNP ตั้งเป้ารายได้ 5 ปี ไม่ต่ำกว่าปีละ 15% โบรกคงคำแนะนำ "ซื้อ"</t>
  </si>
  <si>
    <t>https://thunhoon.com/article/291932</t>
  </si>
  <si>
    <t>BDMS มีอะไรดี? โบรกฯ คาดปี 67 โตเด่นสวนกระแสเศรษฐกิจ</t>
  </si>
  <si>
    <t>https://thunhoon.com/article/292008</t>
  </si>
  <si>
    <t>SCBโชว์งบเหนือคาด NIMยังสูง-ลุยดิจิทัล</t>
  </si>
  <si>
    <t>เหนือคาด</t>
  </si>
  <si>
    <t>https://thunhoon.com/article/292009</t>
  </si>
  <si>
    <t>PTTEPมีลุ้นเพิ่มกำไร ยิลด์ปันผลดีเกิน5%</t>
  </si>
  <si>
    <t>ลุ้นเพิ่ม</t>
  </si>
  <si>
    <t>https://thunhoon.com/article/292004</t>
  </si>
  <si>
    <t>SNNPส่งน้ำมะพร้าวสด กวาดยอดขายหน้าร้อน</t>
  </si>
  <si>
    <t>https://thunhoon.com/article/291999</t>
  </si>
  <si>
    <t>CHOW พลังงาน-เหล็กเด่น ส่งซิกมีลุ้นคว้างานภาครัฐ</t>
  </si>
  <si>
    <t>พลังงาน</t>
  </si>
  <si>
    <t>https://thunhoon.com/article/292002</t>
  </si>
  <si>
    <t>TNP แรงส่งรัฐ ดันกำลังซื้อฟื้น ยอดขายQ1 พุ่ง</t>
  </si>
  <si>
    <t>https://thunhoon.com/article/292014</t>
  </si>
  <si>
    <t>KBANK โชว์ไตรมาส1/67กำไร 1.34 หมื่นลบ. โต25%</t>
  </si>
  <si>
    <t>https://thunhoon.com/article/292015</t>
  </si>
  <si>
    <t>บอร์ด JAS ไฟเขียวซื้อหุ้นคืนไม่เกิน 1.5 พันลบ. ในราคาหุ้นละ 5 บาท/หุ้น, ออกวอร์แรนท์ให้ฟรีผถห.</t>
  </si>
  <si>
    <t>https://thunhoon.com/article/292018</t>
  </si>
  <si>
    <t>ปัจจัยเสี่ยง JAS โบรกมองลบ แนะนำ "ขาย"</t>
  </si>
  <si>
    <t>https://thunhoon.com/article/292022</t>
  </si>
  <si>
    <t>KTB ตั้งสำรองน้อยกว่าคาด โบรกแนะ "ถือ" เป้า 16.40 บ.</t>
  </si>
  <si>
    <t>https://thunhoon.com/article/292027</t>
  </si>
  <si>
    <t>TTB โบรกมองสำรองพิเศษ ทำให้กำไรต่ำกว่าประมาณการ</t>
  </si>
  <si>
    <t>ต่ำกว่าประมาณการ</t>
  </si>
  <si>
    <t>https://thunhoon.com/article/292030</t>
  </si>
  <si>
    <t>จับตา AOT กำไร Q2/67 ทำนิวไฮรอบ 4 ปี ผู้โดยสารระหว่างประเทศเพิ่ม หนุนอัพไซด์</t>
  </si>
  <si>
    <t>https://thunhoon.com/article/292032</t>
  </si>
  <si>
    <t>SMรุกธุรกิจเช่าซื้อ-ประกันภัย อัพฐานตลาดต่อยอดแกร่ง</t>
  </si>
  <si>
    <t>SM</t>
  </si>
  <si>
    <t>ธุรกิจเช่าซื้อ</t>
  </si>
  <si>
    <t>ธุรกิจประกันภัย</t>
  </si>
  <si>
    <t>ฐานตลาดต่อยอด</t>
  </si>
  <si>
    <t>https://thunhoon.com/article/292037</t>
  </si>
  <si>
    <t>SCB เมย์แบงก์ฯ เพิ่มคำแนะนำ มองกำไร Q1/67 ดีกว่าคาด</t>
  </si>
  <si>
    <t>https://thunhoon.com/article/292039</t>
  </si>
  <si>
    <t>ICHI ไฟเขียวจ่ายปันผลอีก 0.50 บ./หุ้น จับตา Q1 คาดผลงานแรงรับซัมเมอร์</t>
  </si>
  <si>
    <t>https://thunhoon.com/article/292043</t>
  </si>
  <si>
    <t>“ซิตี้แบงก์” คาด กนง.ลดดอกเบี้ย 0.25% มิ.ย. มองจีดีพีปี 67 โต 3.0%</t>
  </si>
  <si>
    <t>ซิตี้แบงก์</t>
  </si>
  <si>
    <t>จีดีพี</t>
  </si>
  <si>
    <t>https://thunhoon.com/article/292045</t>
  </si>
  <si>
    <t>SCC ถูกปรับ ละเมิดมาตรการคว่ำบาตรอิหร่านของสหรัฐฯ โบรกคงแนะ "ถือ"</t>
  </si>
  <si>
    <t>โบรกคงแนะ</t>
  </si>
  <si>
    <t>ถูกปรับ</t>
  </si>
  <si>
    <t>บริษัท</t>
  </si>
  <si>
    <t>https://thunhoon.com/article/292046</t>
  </si>
  <si>
    <t>SCB โบรกมองมูลค่าหุ้นไม่แพงปันผลสูง</t>
  </si>
  <si>
    <t>https://thunhoon.com/article/292047</t>
  </si>
  <si>
    <t>PFมาตรการฟรีโอนหนุน จับตาผลงานครึ่งหลังเด่น</t>
  </si>
  <si>
    <t>https://thunhoon.com/article/292048</t>
  </si>
  <si>
    <t>SPRC ค่าการกลั่นพุ่งสูงขึ้น 'เคจีไอ' คาด Q1/67 ฟื้นแกร่ง</t>
  </si>
  <si>
    <t>ค่าการกลั่น</t>
  </si>
  <si>
    <t>พุ่งสูงขึ้น</t>
  </si>
  <si>
    <t>https://thunhoon.com/article/292050</t>
  </si>
  <si>
    <t>บล.พายคาด กำไร SAPPE ปี 2024 มีแนวโน้มเติบโตสดใสต่อเนื่อง</t>
  </si>
  <si>
    <t>สดใสต่อเนื่อง</t>
  </si>
  <si>
    <t>https://thunhoon.com/article/292052</t>
  </si>
  <si>
    <t>IRPC โบรกคาด 1Q/67 ได้แรงหนุนจากกำไรสต็อกน้ำมัน</t>
  </si>
  <si>
    <t>https://thunhoon.com/article/292059</t>
  </si>
  <si>
    <t>STX ปิดจองไอพีโอ 65 ล้านหุ้น ขายเกลี้ยง พร้อมเทรด 26 เม.ย.</t>
  </si>
  <si>
    <t>https://thunhoon.com/article/292060</t>
  </si>
  <si>
    <t>NAT แนวโน้ม Q2/67 โต ไฟเขียว แจกปันผล 0.025 บาท/หุ้น</t>
  </si>
  <si>
    <t>https://thunhoon.com/article/292062</t>
  </si>
  <si>
    <t>KTB พลิกโอกาสลงทุน ล็อกดอกเบี้ยสูง 3.0% กับหุ้นกู้อนุพันธ์กรุงไทย Bonus Callable Note</t>
  </si>
  <si>
    <t>https://thunhoon.com/article/292063</t>
  </si>
  <si>
    <t>BAY โบรกคงคำแนะนำ "ถือ" เป้า 30.00 บ.</t>
  </si>
  <si>
    <t>https://thunhoon.com/article/292070</t>
  </si>
  <si>
    <t>BAY เปิดงบไตรมาส1 กำไร7.54พันล้านบาท ชะลอตัว-สำรองเพิ่ม</t>
  </si>
  <si>
    <t>สำรอง</t>
  </si>
  <si>
    <t>https://thunhoon.com/article/292090</t>
  </si>
  <si>
    <t>SCGD เผย Q1/67 พลิกมีกำไร 257.37 ลบ. จากขาดทุน 182.32 ลบ.งวดปีก่อน</t>
  </si>
  <si>
    <t>https://thunhoon.com/article/292091</t>
  </si>
  <si>
    <t>ค่ายรถอีวีลงทุนไทยต่อ WHAดีลลูกค้าจีนเพียบ</t>
  </si>
  <si>
    <t>ดีลลูกค้าจีน</t>
  </si>
  <si>
    <t>https://thunhoon.com/article/292092</t>
  </si>
  <si>
    <t>BGCสงกรานต์ดื่มฮิต แววโค้งแรกเกินคาด</t>
  </si>
  <si>
    <t>สงกรานต์ดื่ม</t>
  </si>
  <si>
    <t>https://thunhoon.com/article/292093</t>
  </si>
  <si>
    <t>SCGPเล็งแจ้งงบ ลุ้นกำไร1.4พันล้าน บรรจุภัณฑ์ขายดี</t>
  </si>
  <si>
    <t>บรรจุภัณฑ์</t>
  </si>
  <si>
    <t>https://thunhoon.com/article/292081</t>
  </si>
  <si>
    <t>STX ขายหุ้นเกลี้ยง จ่อเทรด 26 เม.ย.นี้</t>
  </si>
  <si>
    <t>https://thunhoon.com/article/292082</t>
  </si>
  <si>
    <t>TPS เตรียมขึ้น XD รับปันผล 15 พ.ค.นี้ มั่นใจรายได้นิวไฮ</t>
  </si>
  <si>
    <t>TPS</t>
  </si>
  <si>
    <t>https://thunhoon.com/article/292101</t>
  </si>
  <si>
    <t>บอร์ด BJCHI ไฟเขียวซื้อหุ้นคืนไม่เกิน 40 ลบ. ตั้งแต่ 29 เม.ย.-28 ต.ค.67</t>
  </si>
  <si>
    <t>BJCHI</t>
  </si>
  <si>
    <t>https://thunhoon.com/article/292104</t>
  </si>
  <si>
    <t>BTS โบรกเชื่อได้ผ่านจุดต่ำสุดไปแล้ว</t>
  </si>
  <si>
    <t>ผ่านจุดต่ำสุด</t>
  </si>
  <si>
    <t>https://thunhoon.com/article/292105</t>
  </si>
  <si>
    <t>OSP โบรกคาด ดี Q1 ต่อเนื่อง Q2/67</t>
  </si>
  <si>
    <t>https://thunhoon.com/article/292109</t>
  </si>
  <si>
    <t>SJWD ขยายฐานให้บริการ “ขนย้ายพร้อมติดตั้งระดับพรีเมียม” เซ็นรับงาน ‘ASW’ นำร่อง 6 โครงการ</t>
  </si>
  <si>
    <t>ฐานให้บริการ</t>
  </si>
  <si>
    <t>https://thunhoon.com/article/292114</t>
  </si>
  <si>
    <t>EP เดินหน้ารับรู้รายได้ โรงไฟฟ้าพลังงานลม ดันผลงานปี 67โตทะยาน 4 เท่า</t>
  </si>
  <si>
    <t>EP</t>
  </si>
  <si>
    <t>โตทะยาน</t>
  </si>
  <si>
    <t>https://thunhoon.com/article/292117</t>
  </si>
  <si>
    <t>SAPPEพร้อมจ่ายปันผล2.18บ. ตลาดใน-นอกดันงบโค้งแรกดี</t>
  </si>
  <si>
    <t>https://thunhoon.com/article/292118</t>
  </si>
  <si>
    <t>BTG ทรีนีตี้ คาด Q1/67 ยังขาดทุน ลุ้น Q2 พลิกเป็นกำไร</t>
  </si>
  <si>
    <t>https://thunhoon.com/article/292119</t>
  </si>
  <si>
    <t>"COCOCO" พุ่งแรง เรื่องต้องรู้! ก่อนลงทุน</t>
  </si>
  <si>
    <t>https://thunhoon.com/article/292120</t>
  </si>
  <si>
    <t>TERA พร้อมเทรด mai พรุ่งนี้ ชูจุดเด่นหุ้น Growth และ Dividend Stock</t>
  </si>
  <si>
    <t>Growth</t>
  </si>
  <si>
    <t>Divindend Stock</t>
  </si>
  <si>
    <t>https://thunhoon.com/article/292124</t>
  </si>
  <si>
    <t>หุ้น OSP ดีดขึ้น โบรกฯ คาดกำไร Q1/67 โตดีที่สุดในรอบ 9 ไตรมาส แนะซื้อ</t>
  </si>
  <si>
    <t>https://thunhoon.com/article/292126</t>
  </si>
  <si>
    <t>TOP โบรกคาดไตรมาส 1/67 ผลงานดี</t>
  </si>
  <si>
    <t>https://thunhoon.com/article/292129</t>
  </si>
  <si>
    <t>SCGP กำไร 1,725 ลบ. +41% ดีกว่าโบรกคาดที่ 1.4-1.5 พันล.</t>
  </si>
  <si>
    <t>https://thunhoon.com/article/292132</t>
  </si>
  <si>
    <t>SCGD ตั้งเป้ารายได้แตะ 6 หมื่นลบ.ในปี 73 มองตลาดอาเซียนทยอยฟื้น</t>
  </si>
  <si>
    <t>ตลาดอาเซียน</t>
  </si>
  <si>
    <t>ทยอยฟื้น</t>
  </si>
  <si>
    <t>https://thunhoon.com/article/292135</t>
  </si>
  <si>
    <t>SHR โบรกมองเติบโตเด่น Q0Q จาก High Season ของไทยและมัลดีฟส์</t>
  </si>
  <si>
    <t>เติบโตเด่น</t>
  </si>
  <si>
    <t>https://thunhoon.com/article/292146</t>
  </si>
  <si>
    <t>กบข.ปรับพอร์ตลงทุน เพิ่ม “ทองคำ-น้ำมัน” ลดเสี่ยงสงคราม-ดอกเบี้ย</t>
  </si>
  <si>
    <t>กบข.</t>
  </si>
  <si>
    <t>ทองคำ</t>
  </si>
  <si>
    <t>สงคราม</t>
  </si>
  <si>
    <t>ลดเสี่ยง</t>
  </si>
  <si>
    <t>https://thunhoon.com/article/292176</t>
  </si>
  <si>
    <t>"ชูเกียรติ รุจนพรพจี"ตัดขายหุ้น SABUY อีกเกือบ 13 ล้านหุ้น, เหลือถือหุ้น 14.95%</t>
  </si>
  <si>
    <t>ตัดขาย</t>
  </si>
  <si>
    <t>https://thunhoon.com/article/292182</t>
  </si>
  <si>
    <t>BGRIMลุยต่างแดนอื้อ ต้นทุนก๊าซลดลุ้นงบQ1</t>
  </si>
  <si>
    <t>ต่างแดน</t>
  </si>
  <si>
    <t>https://thunhoon.com/article/292179</t>
  </si>
  <si>
    <t>BLC คู่ขาญี่ปุ่นเซ็นแล้ว รับสิทธิ์ขายยาโตสนั่น</t>
  </si>
  <si>
    <t>ขายยา</t>
  </si>
  <si>
    <t>https://thunhoon.com/article/292163</t>
  </si>
  <si>
    <t>24CS หน้าร้อนแอร์ขายดี ผลงานQ2 ติดเครื่องวิ่งต่อ</t>
  </si>
  <si>
    <t>แอร์</t>
  </si>
  <si>
    <t>ติดเครื่องวิ่งต่อ</t>
  </si>
  <si>
    <t>https://thunhoon.com/article/292166</t>
  </si>
  <si>
    <t>โบรกสแกน CEYE ส่องกำไรโต 20% เคาะเป้า 5.40 บ.</t>
  </si>
  <si>
    <t>https://thunhoon.com/article/292189</t>
  </si>
  <si>
    <t>ICN ได้งานใหม่ 3 โครงการ มูลค่ารวม 92.77 ลบ.</t>
  </si>
  <si>
    <t>ICN</t>
  </si>
  <si>
    <t>ได้</t>
  </si>
  <si>
    <t>https://thunhoon.com/article/292190</t>
  </si>
  <si>
    <t>หุ้น TERA เข้าเทรด mai วันแรกราคาเปิดที่ 3.90 บาท เพิ่มขึ้น 122.85% จาก IPO</t>
  </si>
  <si>
    <t>https://thunhoon.com/article/292196</t>
  </si>
  <si>
    <t>CKพร้อมชิงบิ๊กโปรเจ็กต์ เล็งโกยงานดันพอร์ตเพิ่ม</t>
  </si>
  <si>
    <t>https://thunhoon.com/article/292197</t>
  </si>
  <si>
    <t>WHA โบรกคาดผลงานไตรมาส 1/67 แข็งแกร่ง</t>
  </si>
  <si>
    <t>https://thunhoon.com/article/292198</t>
  </si>
  <si>
    <t>UTPล็อกเป้าสินค้ามาร์จิ้นสูง ท่องเที่ยวดันฐานยอดขายโต</t>
  </si>
  <si>
    <t>UTP</t>
  </si>
  <si>
    <t>https://thunhoon.com/article/292199</t>
  </si>
  <si>
    <t>BTS 'กสิกรไทย' ชี้ปรับตัวดีขึ้น แต่ไม่เพียงพอต่อการปรับคำแนะนำ</t>
  </si>
  <si>
    <t>ปรับตัว</t>
  </si>
  <si>
    <t>https://thunhoon.com/article/292202</t>
  </si>
  <si>
    <t>ERW โมเมนตัมท่องเที่ยวแกร่ง โบรกแนะ "ซื้อ. เป้า 6.40 บ.</t>
  </si>
  <si>
    <t>โมเมนตัมท่องเที่ยว</t>
  </si>
  <si>
    <t>https://thunhoon.com/article/292204</t>
  </si>
  <si>
    <t>KCE เคจีไอฯ เพิ่มคำแนะนำเป็นซื้อ คาดกำไรปีนี้โต 20% -ราคาหุ้นยังมี upside</t>
  </si>
  <si>
    <t>https://thunhoon.com/article/292205</t>
  </si>
  <si>
    <t>GFC ดีมานด์รักษาผู้มีบุตรยากสูง เล็งQ1 พุ่ง</t>
  </si>
  <si>
    <t>https://thunhoon.com/article/292206</t>
  </si>
  <si>
    <t>MOSHI สาขาใหม่พายอดโต โบรกมองบวก</t>
  </si>
  <si>
    <t>https://thunhoon.com/article/292211</t>
  </si>
  <si>
    <t>SABINA โบรกแนะ "โตน้อยแต่โตนะ"</t>
  </si>
  <si>
    <t>โตน้อยแต่โตนะ</t>
  </si>
  <si>
    <t>https://thunhoon.com/article/292213</t>
  </si>
  <si>
    <t>GFPT หยวนต้า คาดกำไรแกร่ง ชี้ราคาหุ้นต่ำสุดในกลุ่ม แนะซื้อ</t>
  </si>
  <si>
    <t>ต่ำสุดในกลุ่ม</t>
  </si>
  <si>
    <t>https://thunhoon.com/article/292214</t>
  </si>
  <si>
    <t>PR9 โบรกฯ อัพกำไร-เป้าปี 67 ชี้ Q1 เป็น low season เทียบ YoY โตเด่น</t>
  </si>
  <si>
    <t>low season</t>
  </si>
  <si>
    <t>YoY</t>
  </si>
  <si>
    <t>https://thunhoon.com/article/292216</t>
  </si>
  <si>
    <t>SKEลุยส่งมอบRDF ไฟฟ้าชีวมวลดันQ2เด้ง</t>
  </si>
  <si>
    <t>SKE</t>
  </si>
  <si>
    <t>ไฟฟ้าชีวมวล</t>
  </si>
  <si>
    <t>https://thunhoon.com/article/292217</t>
  </si>
  <si>
    <t>ONEEเรตติ้งละครฟื้น เตรียมส่ง5เรื่องลงจอ แตกไลน์สินค้าที่ระลึก</t>
  </si>
  <si>
    <t>เรตติ้ง</t>
  </si>
  <si>
    <t>https://thunhoon.com/article/292219</t>
  </si>
  <si>
    <t>“TERA” ลุยให้บริการ T.Cloud ปักหมุดผลงาน 3 ปี โตเฉลี่ยเกิน 10%</t>
  </si>
  <si>
    <t>https://thunhoon.com/article/292227</t>
  </si>
  <si>
    <t>CBG เครื่องดื่มชูกำลังหนุนยอด โบรกคาดกำไร Q1/67 โต</t>
  </si>
  <si>
    <t>เครื่องดื่มชูกำลัง</t>
  </si>
  <si>
    <t>https://thunhoon.com/article/292229</t>
  </si>
  <si>
    <t>IRPC โบรกคาด 1Q67 พลิกเป็นกำไรสุทธิจากบันทึกกำไรสต๊อกน้ำมัน</t>
  </si>
  <si>
    <t>พลิกเป็นกำไรสุทธิ</t>
  </si>
  <si>
    <t>https://thunhoon.com/article/292251</t>
  </si>
  <si>
    <t>SCC กำไร 2,425 ลบ. ลดลง 85% แต่ออกมาดีกว่าโบรกคาด</t>
  </si>
  <si>
    <t>https://thunhoon.com/article/292253</t>
  </si>
  <si>
    <t>SCC กำไร Q1/67 ที่ 2.42 พันลบ. ลด 85.33% หลังไม่มีรายการพิเศษ, งบลงทุนปีนี้ 4 หมื่นลบ.</t>
  </si>
  <si>
    <t>https://thunhoon.com/article/292271</t>
  </si>
  <si>
    <t>IIIขนส่งอากาศมาแรง ดีลร่วมพันธมิตรชัดQ2</t>
  </si>
  <si>
    <t>ขนส่งอากาศ</t>
  </si>
  <si>
    <t>https://thunhoon.com/article/292265</t>
  </si>
  <si>
    <t>ASAPมีสัญญาณบวก ‘ฉางอัน’ธุรกิจเช่าทำเงิน</t>
  </si>
  <si>
    <t>ธุรกิจเช่า</t>
  </si>
  <si>
    <t>https://thunhoon.com/article/292267</t>
  </si>
  <si>
    <t>SENAผุดโปรผ่อนต่ำ จัดแบงก์ลดดอกเบี้ย</t>
  </si>
  <si>
    <t>https://thunhoon.com/article/292268</t>
  </si>
  <si>
    <t>SCCส่งงบโค้งแรก รายได้1.24แสนล. อีบิทดาโตพุ่ง16%</t>
  </si>
  <si>
    <t>โตพุ่ง</t>
  </si>
  <si>
    <t>https://thunhoon.com/article/292241</t>
  </si>
  <si>
    <t>SPA หยุดยาวจีนท่องเที่ยวคึก ทุ่ม 100 ล้านเปิดสาขาใหม่</t>
  </si>
  <si>
    <t>https://thunhoon.com/article/292242</t>
  </si>
  <si>
    <t>CPANEL พรีเคสQ2 ขายดี อสังหา - งบรัฐดันก่อสร้าง</t>
  </si>
  <si>
    <t>พรีเคส</t>
  </si>
  <si>
    <t>https://thunhoon.com/article/292272</t>
  </si>
  <si>
    <t>BH กำไรQ1/67โต25%แตะ1.98 พันลบ. รายได้ผู้ป่วยไทย-ต่างประเทศเพิ่ม</t>
  </si>
  <si>
    <t>https://thunhoon.com/article/292245</t>
  </si>
  <si>
    <t>โบรกสแกน GFC แย้มQ1 กำไรดีด เป้าไกล 16 บาท</t>
  </si>
  <si>
    <t>https://thunhoon.com/article/292278</t>
  </si>
  <si>
    <t>กสิกรไทย' ส่อง "PLANB" มูลค่าหุ้นน่าสน อัพเกรดเป็นซื้อ</t>
  </si>
  <si>
    <t>https://thunhoon.com/article/292279</t>
  </si>
  <si>
    <t>หุ้น BH พุ่งแรง โบรกฯ ชี้กำไร Q1/67 ดีกว่าคาด -แนวโน้ม Q2 คนไข้ตะวันออกกลางฟื้น</t>
  </si>
  <si>
    <t>https://thunhoon.com/article/292280</t>
  </si>
  <si>
    <t>SAPPE รายได้ทั้งใน-ตปท.หนุน 'ดาโอ' คาดกำไร Q1/67 นิวไฮ</t>
  </si>
  <si>
    <t>https://thunhoon.com/article/292284</t>
  </si>
  <si>
    <t>ตลาด mai ไฟเขียวหุ้น STX เข้าเทรด 26 เม.ย. , ราคา IPO ที่ 3.00 บาท</t>
  </si>
  <si>
    <t>https://thunhoon.com/article/292290</t>
  </si>
  <si>
    <t>SCC โบรกฯ คาดครึ่งปีหลังฟื้นตัว แนะกลยุทธ์ลงทุน</t>
  </si>
  <si>
    <t>https://thunhoon.com/article/292294</t>
  </si>
  <si>
    <t>BEM เมย์แบงก์ ชี้มีอัพไซด์จากสายสีส้ม-ขยายสัมปทานทางด่วนโทลเวย์</t>
  </si>
  <si>
    <t>https://thunhoon.com/article/292296</t>
  </si>
  <si>
    <t>เคจีไอ' ส่อง HANA หวังฟื้นตัว 2H67 แต่ประเมินกำไรมี upside จำกัด</t>
  </si>
  <si>
    <t>upside จำกัด</t>
  </si>
  <si>
    <t>https://thunhoon.com/article/292299</t>
  </si>
  <si>
    <t>PTTEP กำไร Q1/67 ที่ 18,682.82 ลบ. ลดลง 3.1% คาดยอดขาย Q2 ที่ 5.14 แสนบาร์เรล</t>
  </si>
  <si>
    <t>https://thunhoon.com/article/292306</t>
  </si>
  <si>
    <t>บล.หยวนต้าแนะ "Trading" BBIK เป้า 108 บ.</t>
  </si>
  <si>
    <t>Trading</t>
  </si>
  <si>
    <t>https://thunhoon.com/article/292309</t>
  </si>
  <si>
    <t>NSL รายได้ผลิตสินค้าส่ง 7- 11 โบรกคาดผลประกอบการ New High</t>
  </si>
  <si>
    <t>https://thunhoon.com/article/292313</t>
  </si>
  <si>
    <t>MAJOR โบรกมองปี 67 หนังไทยมาแรง ขยายฐาน ตจว.</t>
  </si>
  <si>
    <t>https://thunhoon.com/article/292317</t>
  </si>
  <si>
    <t>PTTEP กำไร 1.87 หมื่นลบ. -3.1% ดีกว่าโบรกคาด</t>
  </si>
  <si>
    <t>https://thunhoon.com/article/292324</t>
  </si>
  <si>
    <t>กสิกรไทย' ส่อง Q1/67 หุ้น "TCAP" คาด THANI-TTB หนุนกำไรโตต่อ</t>
  </si>
  <si>
    <t>https://thunhoon.com/article/292325</t>
  </si>
  <si>
    <t>LPF เติบโตอย่างยั่งยืน บล.กสิกรฯแนะ "ซื้อ"</t>
  </si>
  <si>
    <t>เติบโตอย่างยั่งยืน</t>
  </si>
  <si>
    <t>https://thunhoon.com/article/292346</t>
  </si>
  <si>
    <t>STX ต้นน้ำก่อสร้าง เหมืองหินแกร่งจริง</t>
  </si>
  <si>
    <t>เหมืองหิน</t>
  </si>
  <si>
    <t>https://thunhoon.com/article/292350</t>
  </si>
  <si>
    <t>PTTEPขายพุ่งไตรมาส2 เชื่อราคาน้ำมันทรงตัวสูง</t>
  </si>
  <si>
    <t>ทรงตัวสูง</t>
  </si>
  <si>
    <t>https://thunhoon.com/article/292351</t>
  </si>
  <si>
    <t>AOTโลว์ซีซันดีกว่าเดิม มั่นผู้โดยสารแตะ141ล.</t>
  </si>
  <si>
    <t>โลว์ซีซัน</t>
  </si>
  <si>
    <t>ดีกว่าเดิม</t>
  </si>
  <si>
    <t>https://thunhoon.com/article/292335</t>
  </si>
  <si>
    <t>MASTER ลูกค้าอินโดรุม ขึ้นเบอร์ 1 ทำศัลยกรรม</t>
  </si>
  <si>
    <t>MASTR</t>
  </si>
  <si>
    <t>รุม</t>
  </si>
  <si>
    <t>ทำศัลยกรรม</t>
  </si>
  <si>
    <t>ขึ้นเบอร์ 1</t>
  </si>
  <si>
    <t>https://thunhoon.com/article/292336</t>
  </si>
  <si>
    <t>MGT ดันผลงานQ2 โตต่อ เดินหน้าเจาะรายใหญ่</t>
  </si>
  <si>
    <t>https://thunhoon.com/article/292358</t>
  </si>
  <si>
    <t>หุ้น STX เข้าเทรดวันแรก ราคาเปิดที่ 2.78 บาท ลดลง 7.33% จาก IPO</t>
  </si>
  <si>
    <t>https://thunhoon.com/article/292362</t>
  </si>
  <si>
    <t>SPREME ร้อนขาย IPO 200 ล้านหุ้นหมดเกลี้ยง เตรียมเข้าเทรด 2 พ.ค.</t>
  </si>
  <si>
    <t>SPREME</t>
  </si>
  <si>
    <t>https://thunhoon.com/article/292363</t>
  </si>
  <si>
    <t>"CPALL" เปิด 3 เหตุผล หนุนโตเฉลี่ยช่วง 3 ปี ราว 12%</t>
  </si>
  <si>
    <t>https://thunhoon.com/article/292370</t>
  </si>
  <si>
    <t>BH กำไรทำสถิติใหม่ โบรกแนะราคาเป้าหมาย 282 บ.</t>
  </si>
  <si>
    <t>https://thunhoon.com/article/292371</t>
  </si>
  <si>
    <t>PTTEP Q2/67 โบรกคาดกำไรเพิ่มต่อ</t>
  </si>
  <si>
    <t>https://thunhoon.com/article/292374</t>
  </si>
  <si>
    <t>TIDLOR" โบรกฯ เคาะพื้นฐาน 29 บ. ชี้ราคาลงมากเกินไป สวนกำไรฟื้น!</t>
  </si>
  <si>
    <t>ลงมากเกินไป</t>
  </si>
  <si>
    <t>https://thunhoon.com/article/292375</t>
  </si>
  <si>
    <t>NER 'หยวนต้า' ชี้แกร่งกว่ากลุ่ม คาดกำไรปกติ Q1 ยังสวย ดีต่อถึง Q3/67</t>
  </si>
  <si>
    <t>https://thunhoon.com/article/292377</t>
  </si>
  <si>
    <t>BBL ลดดอกเบี้ยกู้ MRR 0.25% กลุ่มเปราะบาง เริ่ม 29 เม.ย.</t>
  </si>
  <si>
    <t>ดอกเบี้ยกู้</t>
  </si>
  <si>
    <t>https://thunhoon.com/article/292382</t>
  </si>
  <si>
    <t>SECURE โบรกแนะถูกเกินกว่าจะมองข้าม</t>
  </si>
  <si>
    <t>https://thunhoon.com/article/292386</t>
  </si>
  <si>
    <t>CBG โบรกคาดธุรกิจเบียร์ขยายตัว รายได้ ตปท.เพิ่ม</t>
  </si>
  <si>
    <t>https://thunhoon.com/article/292389</t>
  </si>
  <si>
    <t>จับทิศลงทุนหุ้น WHAUP หลัง XD หุ้นร่วงหนัก!</t>
  </si>
  <si>
    <t>https://thunhoon.com/article/292391</t>
  </si>
  <si>
    <t>RT โชว์อุโมงค์ส่งน้ำสร้างเร็วกว่าแผน</t>
  </si>
  <si>
    <t>อุโมงส่งน้ำ</t>
  </si>
  <si>
    <t>สร้างเร็วกว่าแผน</t>
  </si>
  <si>
    <t>https://thunhoon.com/article/292401</t>
  </si>
  <si>
    <t>SISBนักเรียนใหม่ทะยาน จับตาผลงานQ1ทุบสถิติ</t>
  </si>
  <si>
    <t>นักเรียนใหม่</t>
  </si>
  <si>
    <t>ทุบสถิติ</t>
  </si>
  <si>
    <t>https://thunhoon.com/article/292402</t>
  </si>
  <si>
    <t>CPFผนึก"เอสเอพี"โตยั่งยืน ลดปล่อยคาร์บอนเป็นศูนย์</t>
  </si>
  <si>
    <t>โตยั่งยืน</t>
  </si>
  <si>
    <t>https://thunhoon.com/article/292403</t>
  </si>
  <si>
    <t>KCGเร่งอัพกำลังผลิตเพิ่ม สินค้าใหม่ดันครึ่งหลังเด่น</t>
  </si>
  <si>
    <t>https://thunhoon.com/article/292405</t>
  </si>
  <si>
    <t>SCCคงเป้ารายได้โต20% แพ็กเกจจิ้ง-ซีเมนต์แกร่ง</t>
  </si>
  <si>
    <t>แพ็กเกจจิ้ง</t>
  </si>
  <si>
    <t>ซีเมนต์</t>
  </si>
  <si>
    <t>https://thunhoon.com/article/292414</t>
  </si>
  <si>
    <t>KTC ซื้อหุ้น"เคทีซี พรีเพด"จำนวน 24.95% จาก KTB หลังดีลถือหุ้นเพิ่มเป็น 100%</t>
  </si>
  <si>
    <t>https://thunhoon.com/article/292420</t>
  </si>
  <si>
    <t>DELTA กำไร Q1/67 ที่ 4,307.51 ลบ. โต 19.2% ยอดขายสินค้าเพิ่มขึ้น 17.6%</t>
  </si>
  <si>
    <t>ยอดขายสินค้า</t>
  </si>
  <si>
    <t>https://thunhoon.com/article/292410</t>
  </si>
  <si>
    <t>TPIPP โบรกฯ คาดกำไรปกติช่วงสั้นฟื้น แต่ระยะยาวขาดความน่าสนใจ</t>
  </si>
  <si>
    <t>TPIPP</t>
  </si>
  <si>
    <t>กำไรปกติช่วงสั้น</t>
  </si>
  <si>
    <t>กำไรปกติระยะยาว</t>
  </si>
  <si>
    <t>ขาดความน่าสนใจ</t>
  </si>
  <si>
    <t>https://thunhoon.com/article/292397</t>
  </si>
  <si>
    <t>I2 โบรกแนะ ราคาหุ้นปรับฐานลงเปิดโอกาสการสะสมรอบใหม่</t>
  </si>
  <si>
    <t>ปรับฐานลง</t>
  </si>
  <si>
    <t>https://thunhoon.com/article/292383</t>
  </si>
  <si>
    <t>III โบรก คาด Air Freight เติบโต ช่วยลดผล Dilution Effect จาก ANI</t>
  </si>
  <si>
    <t>Air Freight</t>
  </si>
  <si>
    <t>Dilution Effect</t>
  </si>
  <si>
    <t>ลดผล</t>
  </si>
  <si>
    <t>https://thunhoon.com/article/292439</t>
  </si>
  <si>
    <t>COM7 ครึ่งหลังฟื้นแรง จับตารถไฟฟ้ามีอัพไซด์</t>
  </si>
  <si>
    <t>ฟื้นแรง</t>
  </si>
  <si>
    <t>รถไฟฟ้า</t>
  </si>
  <si>
    <t>อัพไซด์</t>
  </si>
  <si>
    <t>https://thunhoon.com/article/292441</t>
  </si>
  <si>
    <t>QH ลุยเปิดหมื่นล. มาตรการรัฐผลัก ธุรกิจโรงแรมแกร่ง</t>
  </si>
  <si>
    <t>ผลัก</t>
  </si>
  <si>
    <t>ธุรกิจโรงแรม</t>
  </si>
  <si>
    <t>https://thunhoon.com/article/292434</t>
  </si>
  <si>
    <t>HL โปรดักต์สุขภาพทำเงิน เป้ากวาดยอดขาย 2 เท่า</t>
  </si>
  <si>
    <t>โปรดักส์สุขภาพ</t>
  </si>
  <si>
    <t>https://thunhoon.com/article/292435</t>
  </si>
  <si>
    <t>STX ลุยซื้อเหมืองหิน โกยรายได้ระยะยาว</t>
  </si>
  <si>
    <t>รายได้ระยะยาว</t>
  </si>
  <si>
    <t>https://thunhoon.com/article/292436</t>
  </si>
  <si>
    <t>MAGURO จ่อเทรด mai ปั๊มรายได้ทะยาน 30%</t>
  </si>
  <si>
    <t>MAGURO</t>
  </si>
  <si>
    <t>https://thunhoon.com/article/292437</t>
  </si>
  <si>
    <t>I2 ชิงงาน 6.4 พันล. โฟกัสธุรกิจ ESG ดันงบทำนิวไฮต่อ</t>
  </si>
  <si>
    <t>https://thunhoon.com/article/292446</t>
  </si>
  <si>
    <t>GLOBAL กำไร 725 ลบ. -17.83% ต่ำกว่าโบรกคาด</t>
  </si>
  <si>
    <t>ต่ำกว่าโบรกคาด</t>
  </si>
  <si>
    <t>https://thunhoon.com/article/292455</t>
  </si>
  <si>
    <t>DELTA ร่วง 4.75% กำไรต่ำกว่าโบรกคาด พบนักวิเคราะห์ 29 เม.ย.</t>
  </si>
  <si>
    <t>https://thunhoon.com/article/292461</t>
  </si>
  <si>
    <t>ส่องหุ้นแบงก์ ปรับลดดบ. MRR -0.25% โบรกฯ สแกน BBL กระทบกว่าคาด</t>
  </si>
  <si>
    <t>โบรกฯ สแกน</t>
  </si>
  <si>
    <t>กระทบกว่าคาด</t>
  </si>
  <si>
    <t>https://thunhoon.com/article/292469</t>
  </si>
  <si>
    <t>MASTER ไฟเขียวจ่ายปันผล ปักธงแผนย้ายเข้า SET</t>
  </si>
  <si>
    <t>https://thunhoon.com/article/292473</t>
  </si>
  <si>
    <t>DELTA 'หยวนต้า' ชี้กำไรปกติ Q1/67 ต่ำคาด 16% แนะระดับน่าสะสมรอบใหม่</t>
  </si>
  <si>
    <t>https://thunhoon.com/article/292475</t>
  </si>
  <si>
    <t>ส่อง GULF ระยะสั้น-กลาง-ยาว Q1 โบรกฯ คาดกำไรฟื้น Q2 ลุ้น New High</t>
  </si>
  <si>
    <t>https://thunhoon.com/article/292484</t>
  </si>
  <si>
    <t>ILMจับตาผลงานQ1นิวไฮ ยอดขายสาขาเดิมทะยาน</t>
  </si>
  <si>
    <t>https://thunhoon.com/article/292488</t>
  </si>
  <si>
    <t>CBG โบรกเปิด 2 เหตุผลแนะนำ “Outperform” คาด Q1/67 กำไรโตแรง YoY</t>
  </si>
  <si>
    <t>https://thunhoon.com/article/292489</t>
  </si>
  <si>
    <t>BDMS โบรกคาด Q1/67 นิวไฮ บล.ดีบีเอสฯให้เป้า 35 บ.</t>
  </si>
  <si>
    <t>https://thunhoon.com/article/292493</t>
  </si>
  <si>
    <t>AKRฉายภาพโค้งแรกสดใส ดีมานด์หม้อแปลงไฟฟ้าดัน</t>
  </si>
  <si>
    <t>https://thunhoon.com/article/292495</t>
  </si>
  <si>
    <t>ORI แบ็คล็อกแกร่ง 45,900 ลบ. 'ทริสฯ' เชื่อมั่นให้อันดับเรตติ้งองค์กร BBB+ 3 ปีซ้อน</t>
  </si>
  <si>
    <t>https://thunhoon.com/article/292496</t>
  </si>
  <si>
    <t>"TIDLOR" ล้อหมุน Outperform แรงส่งภาครัฐ</t>
  </si>
  <si>
    <t>ล้อหมุน</t>
  </si>
  <si>
    <t>https://thunhoon.com/article/292497</t>
  </si>
  <si>
    <t>โบรกฯ ส่อง BJC ชี้ Q1 ไม่เด่นอย่างที่คาด แนะนำ "ทยอยสะสม" หลังประกาศงบ</t>
  </si>
  <si>
    <t>ไม่เด่นอย่างที่คาด</t>
  </si>
  <si>
    <t>https://thunhoon.com/article/292523</t>
  </si>
  <si>
    <t>ส่งออกยางพาราดีด NERชูดีมานด์-ราคา</t>
  </si>
  <si>
    <t>https://thunhoon.com/article/292516</t>
  </si>
  <si>
    <t>ADVANCมือถือ-เน็ตโต เก็งQ1กำไรเกิน7พันล.</t>
  </si>
  <si>
    <t>มือถือ</t>
  </si>
  <si>
    <t>เน็ต</t>
  </si>
  <si>
    <t>https://thunhoon.com/article/292518</t>
  </si>
  <si>
    <t>STECแกร่งพร้อมลงทุน จ่อบุ๊กอู่ตะเภา2.5หมื่นล.</t>
  </si>
  <si>
    <t>https://thunhoon.com/article/292519</t>
  </si>
  <si>
    <t>FSMART หน้าร้อนเต่าบินฮอต เดินหน้าปล่อยสินเชื่อ 500 ล.</t>
  </si>
  <si>
    <t>FSMART</t>
  </si>
  <si>
    <t>เต่าบิน</t>
  </si>
  <si>
    <t>https://thunhoon.com/article/292522</t>
  </si>
  <si>
    <t>ผู้ถือหุ้น “TACC” ยกมือหนุนปันผล จ่อผุดสินค้าใหม่</t>
  </si>
  <si>
    <t>จ่อผุด</t>
  </si>
  <si>
    <t>ยกมือหนุน</t>
  </si>
  <si>
    <t>https://thunhoon.com/article/292532</t>
  </si>
  <si>
    <t>HMPRO Q1/67 กำไร 1,712 ลบ. +6.31% ดีกว่าโบรกคาด</t>
  </si>
  <si>
    <t>https://thunhoon.com/article/292537</t>
  </si>
  <si>
    <t>SCCC Q1/67 ดีกว่าโบรกคาด งานที่ศรีลังกาดีขึ้นชัดเจน</t>
  </si>
  <si>
    <t>https://thunhoon.com/article/292538</t>
  </si>
  <si>
    <t>HMPRO กำไรใกล้ บล.ดาโอคาด คงคำแนะนำ “ซื้อ” เป้า 15 บ.</t>
  </si>
  <si>
    <t>https://thunhoon.com/article/292539</t>
  </si>
  <si>
    <t>ROJNA ยอดขายที่ดินแข็งแกร่งทุบสถิติใหม่</t>
  </si>
  <si>
    <t>ROJNA</t>
  </si>
  <si>
    <t>https://thunhoon.com/article/292540</t>
  </si>
  <si>
    <t>"SPREME" ลั่นระฆังเทรด SET 2 พ.ค.นี้ ชูจุดเด่นหุ้นไฮบริด-ธุรกิจ System Integrator โตแรง</t>
  </si>
  <si>
    <t>https://thunhoon.com/article/292541</t>
  </si>
  <si>
    <t>TIDLOR ทรีนีตี้ คาดกำไรปีนี้เติบโต ราคาหุ้นยังมี Upside</t>
  </si>
  <si>
    <t>https://thunhoon.com/article/292542</t>
  </si>
  <si>
    <t>KTB โบรกคาด สินเชื่อภาครัฐหนุนขยายได้ตามเป้า</t>
  </si>
  <si>
    <t>สินเชื่อภาครัฐ</t>
  </si>
  <si>
    <t>https://thunhoon.com/article/292545</t>
  </si>
  <si>
    <t>ท่องเทียวดี ศูนย์ใหม่เปิด CPN โบรกแนะ "ซื้อ"</t>
  </si>
  <si>
    <t>ศูนย์ใหม่</t>
  </si>
  <si>
    <t>เปิด</t>
  </si>
  <si>
    <t>https://thunhoon.com/article/292551</t>
  </si>
  <si>
    <t>BAM 'ดาโอ' คาด Q1/67 กำไร 422 ลบ. ต่ำกว่าที่ประเมินจะดีขึ้น QoQ แนะขาย</t>
  </si>
  <si>
    <t>ต่ำกว่าที่ประเมิน</t>
  </si>
  <si>
    <t>https://thunhoon.com/article/292560</t>
  </si>
  <si>
    <t>WARRIX โบรกมองราคาหุ้นลงเป็นจังหวะ "ซื้อ"</t>
  </si>
  <si>
    <t>https://thunhoon.com/article/292561</t>
  </si>
  <si>
    <t>TEGH บล..หยวนต้าแนะ "ซื้อ" เป้า 3.60 บ.</t>
  </si>
  <si>
    <t>https://thunhoon.com/article/292563</t>
  </si>
  <si>
    <t>KBANK ประกาศลดดอกเบี้ย 0.25% เป็นระยะเวลา 6 เดือน เริ่ม 16 พ.ค.นี้</t>
  </si>
  <si>
    <t>https://thunhoon.com/article/292577</t>
  </si>
  <si>
    <t>BVGตั้งเป้ารายได้ปีนี้โต 10% มุ่งขยายฐานลูกค้า-รุกธุรกิจสุขภาพ</t>
  </si>
  <si>
    <t>https://thunhoon.com/article/292580</t>
  </si>
  <si>
    <t>HMPRO ฟันกำไร Q1/67 ที่ 1.7 พันล. รับอานิสงส์ Easy E-Receipt หนุน</t>
  </si>
  <si>
    <t>Easy E-Receipt</t>
  </si>
  <si>
    <t>https://thunhoon.com/article/292590</t>
  </si>
  <si>
    <t>ADVANC ไตรมาส 1/67 กำไร 8.45 พันลบ. +25% ดีกว่าโบรกคาด</t>
  </si>
  <si>
    <t>https://thunhoon.com/article/292591</t>
  </si>
  <si>
    <t>MST ไตรมาส1/67กำไร171ลบ.โต4% แม้รายได้ค่านายหน้าวูบ38%</t>
  </si>
  <si>
    <t>MST</t>
  </si>
  <si>
    <t>https://thunhoon.com/article/292555</t>
  </si>
  <si>
    <t>HMPRO กรุงศรี พัฒนสินชี้กำไร Q1/67 ใกล้เคียงที่คาด แนะทยอยซื้อ</t>
  </si>
  <si>
    <t>ทยอยซื้อ</t>
  </si>
  <si>
    <t>https://thunhoon.com/article/292562</t>
  </si>
  <si>
    <t>ITC เตรียมประกาศงบพรุ่งนี้ โบรกฯ คาดกำไรที่ 730-742 ลบ. เติบโตจากปีก่อน</t>
  </si>
  <si>
    <t>https://thunhoon.com/article/292544</t>
  </si>
  <si>
    <t>COCOCO ราคาน้ำมะพร้าวพุ่ง แต่ไม่กระทบ</t>
  </si>
  <si>
    <t>ราคาน้ำมะพร้าว</t>
  </si>
  <si>
    <t>https://thunhoon.com/article/292609</t>
  </si>
  <si>
    <t>BJCแววไตรมาส2เด้ง ยอดขายSSSGฟื้นแรง</t>
  </si>
  <si>
    <t>แววไตรมาส2</t>
  </si>
  <si>
    <t>https://thunhoon.com/article/292610</t>
  </si>
  <si>
    <t>ADVANCรับเต็มTTTBB ดันกำไรทะลุ8.4พันล.</t>
  </si>
  <si>
    <t>https://thunhoon.com/article/292598</t>
  </si>
  <si>
    <t>WARRIX ฟุตบอลไทยฟีเวอร์ เคาะกำไรโค้งแรกเด้ง 311%</t>
  </si>
  <si>
    <t>ฟุตบอลไทย</t>
  </si>
  <si>
    <t>https://thunhoon.com/article/292599</t>
  </si>
  <si>
    <t>TMILL ปักธงเจาะฐานภูธร ครึ่งหลังบริหารสต๊อกดีขึ้น</t>
  </si>
  <si>
    <t>บริหารสต๊อก</t>
  </si>
  <si>
    <t>https://thunhoon.com/article/292600</t>
  </si>
  <si>
    <t>SVR ขานรับภาครัฐ หั่นค่าโอนอัดโปรแรง</t>
  </si>
  <si>
    <t>ค่าโอน</t>
  </si>
  <si>
    <t>https://thunhoon.com/article/292601</t>
  </si>
  <si>
    <t>FPI ออเดอร์อื้อ รุกเจาะต่างแดน ปันผล 15 พ.ค.นี้</t>
  </si>
  <si>
    <t>FPI</t>
  </si>
  <si>
    <t>https://thunhoon.com/article/292622</t>
  </si>
  <si>
    <t>หุ้น SPREME เข้าเทรดวันแรก ราคาเปิดที่ 3.42 บาท เพิ่มขึ้น 31.54% จาก IPO</t>
  </si>
  <si>
    <t>https://thunhoon.com/article/292625</t>
  </si>
  <si>
    <t>หุ้น ADVANC ราคาดีดขึ้น โบรกฯ อัพกำไรปี 67-69 หลัง Q1/67 ทำดีกว่าคาด</t>
  </si>
  <si>
    <t>https://thunhoon.com/article/292629</t>
  </si>
  <si>
    <t>โบรกมอง ADVANC ขาขึ้นรอบใหม่ 3BB ส่งผลน้อยกว่าคาด</t>
  </si>
  <si>
    <t>3BB</t>
  </si>
  <si>
    <t>ส่งผลน้อยกว่าคาด</t>
  </si>
  <si>
    <t>https://thunhoon.com/article/292632</t>
  </si>
  <si>
    <t>OR ดาโอฯคาดกำไร Q1/67 เติบโตแข็งแกร่งที่ 3.2 พันลบ. ให้เป้า 20 บาท/หุ้น</t>
  </si>
  <si>
    <t>เติบโตแข็งแกร่ง</t>
  </si>
  <si>
    <t>https://thunhoon.com/article/292633</t>
  </si>
  <si>
    <t>HMPRO กำไรสูงสุดในค้าปลีก โบรกแนะ "ซื้อ"</t>
  </si>
  <si>
    <t>https://thunhoon.com/article/292634</t>
  </si>
  <si>
    <t>CK backlog ทรงตัวสูงที่ 1.2 แสนล้านบาท โบรกมองบวก</t>
  </si>
  <si>
    <t>https://thunhoon.com/article/292638</t>
  </si>
  <si>
    <t>เทียบฟอร์ม 2 หุ้นสายการบิน BA-AAV คาดกำไร Q1/67 ฟื้นโดดเด่น</t>
  </si>
  <si>
    <t>ฟื้นโดดเด่น</t>
  </si>
  <si>
    <t>https://thunhoon.com/article/292640</t>
  </si>
  <si>
    <t>SPREME เดินหน้าประมูลงานภาครัฐขนาดใหญ่ เร่งปิดดีล M&amp;A ต่อยอดธุรกิจ ดันผลงานโต</t>
  </si>
  <si>
    <t>https://thunhoon.com/article/292644</t>
  </si>
  <si>
    <t>ITC กำไร Q1/67 ที่ 821.05 ลบ. โต 93.1% ตามยอดขายที่เพิ่มขึ้น</t>
  </si>
  <si>
    <t>https://thunhoon.com/article/292647</t>
  </si>
  <si>
    <t>TTBส่งซิกQ3สินเชื่อฟื้นตัว รุกเจาะเวลธ์ดันAUMโต40%</t>
  </si>
  <si>
    <t>AUM</t>
  </si>
  <si>
    <t>https://thunhoon.com/article/292648</t>
  </si>
  <si>
    <t>SPREME พื้นฐานแกร่ง ไม่มีหนี้สินการเงิน โบรกให้เป้า 3.93 บ.</t>
  </si>
  <si>
    <t>https://thunhoon.com/article/292654</t>
  </si>
  <si>
    <t>RBF ลุ้นโครงการรัสเซีย หากเกิดขึ้นโบรกมองรายได้พุ่ง</t>
  </si>
  <si>
    <t>โครงการรัสเซีย</t>
  </si>
  <si>
    <t>รายได้พุ่ง</t>
  </si>
  <si>
    <t>https://thunhoon.com/article/292658</t>
  </si>
  <si>
    <t>CRC บล.พายหั่นกำไร-ราคาเป้าหมายลง มองยอดขายโตช้ากว่าคาด</t>
  </si>
  <si>
    <t>โตช้ากว่าคาด</t>
  </si>
  <si>
    <t>https://thunhoon.com/article/292659</t>
  </si>
  <si>
    <t>เคจีไอ' ชู AAV หุ้น Turnaround ปี 67-68</t>
  </si>
  <si>
    <t>https://thunhoon.com/article/292674</t>
  </si>
  <si>
    <t>EXIM BANKพอร์ตสินเชื่อโต ไตรมาสแรกฟันกำไร132ล้าน</t>
  </si>
  <si>
    <t>EXIM BANK</t>
  </si>
  <si>
    <t>https://thunhoon.com/article/292677</t>
  </si>
  <si>
    <t>CRC โบรกฯ หลายแห่งคาดกำไร Q1/67 ที่ 2.2 พันลบ. หั่นราคาเป้าหมายลง แนะถือ</t>
  </si>
  <si>
    <t>https://thunhoon.com/article/292697</t>
  </si>
  <si>
    <t>PSL โชว์กำไร Q1/67 ที่ 409.48 ลบ. โต 420.37% ตามรายได้ค่าเดินเรือเพิ่มขึ้น</t>
  </si>
  <si>
    <t>https://thunhoon.com/article/292699</t>
  </si>
  <si>
    <t>GUNKULชิงไฟฟ้ารัฐ รูฟท็อปฮิตสู่100เมก</t>
  </si>
  <si>
    <t>รูฟท็อป</t>
  </si>
  <si>
    <t>https://thunhoon.com/article/292701</t>
  </si>
  <si>
    <t>GULFเป๋าตุงไตรมาส2 Q1กำไรปกติ3.9พันล.</t>
  </si>
  <si>
    <t>https://thunhoon.com/article/292702</t>
  </si>
  <si>
    <t>หุ้นรับโชคดาต้าเซ็นเตอร์ INSETลั่นพร้อมรับงาน</t>
  </si>
  <si>
    <t>รับโชค</t>
  </si>
  <si>
    <t>https://thunhoon.com/article/292704</t>
  </si>
  <si>
    <t>MTCจ่อรับอานิสงส์ เปิดเทอมสินเชื่อพุ่ง เดินหน้าลุย600สาขา</t>
  </si>
  <si>
    <t>https://thunhoon.com/article/292682</t>
  </si>
  <si>
    <t>ITTHI ลุยฮุบงานร้อยล้าน ปั๊มยอดขายทั้งปีพุ่ง 100%</t>
  </si>
  <si>
    <t>https://thunhoon.com/article/292683</t>
  </si>
  <si>
    <t>TNP ปูพรมรอเงินดิจิทัลรัฐ มั่นใจปลุกกำลังซื้อฟื้นตัว</t>
  </si>
  <si>
    <t>https://thunhoon.com/article/292684</t>
  </si>
  <si>
    <t>LEO ตั้งบริษัทย่อย โกยรายได้เพิ่ม 200 ล.</t>
  </si>
  <si>
    <t>https://thunhoon.com/article/292712</t>
  </si>
  <si>
    <t>SAV ยิ้มเที่ยวบินกัมพูชา Q1/67 โตกว่า 20% หนุนรายได้เติบโต</t>
  </si>
  <si>
    <t>เที่ยวบินกัมพูชา</t>
  </si>
  <si>
    <t>https://thunhoon.com/article/292715</t>
  </si>
  <si>
    <t>ITC ทรีนีตี้ชี้กำไร Q1/67 สูงกว่าตลาดคาด -แนวโน้ม Q2 ดีต่อเนื่อง</t>
  </si>
  <si>
    <t>https://thunhoon.com/article/292716</t>
  </si>
  <si>
    <t>SUN เตรียมรับออเดอร์ Thaifex โบรกคาดกำไรขยายตัว</t>
  </si>
  <si>
    <t>https://thunhoon.com/article/292717</t>
  </si>
  <si>
    <t>ERW จับตากำไร Q1 ทำสูงสุดรอบเกือบ 6 ปี โบรกฯ ชี้หุ้นปรับตัวลงจังหวะซื้อ</t>
  </si>
  <si>
    <t>ทำสูงสุด</t>
  </si>
  <si>
    <t>จังหวะซื้อ</t>
  </si>
  <si>
    <t>https://thunhoon.com/article/292718</t>
  </si>
  <si>
    <t>MINT บล.กรุงศรีแนะ "ซื้อ" เป้า 42.00 บ.</t>
  </si>
  <si>
    <t>https://thunhoon.com/article/292719</t>
  </si>
  <si>
    <t>PSL กำไรไตรมาส 1/67 ดีกว่าคาด บล.กสิกรฯมองเป้า 9.40 บ.</t>
  </si>
  <si>
    <t>https://thunhoon.com/article/292721</t>
  </si>
  <si>
    <t>GUNKUL ตั้งเป้ารายได้ปีนี้โตไม่ต่ำกว่า 15% , บ.ย่อยลงนาม PPA 1 โครงการ</t>
  </si>
  <si>
    <t>https://thunhoon.com/article/292727</t>
  </si>
  <si>
    <t>GPSC โบรกคาดกำไรหลัก Q1 และ Q2 เพิ่มขึ้น</t>
  </si>
  <si>
    <t>https://thunhoon.com/article/292729</t>
  </si>
  <si>
    <t>ULF โบรกฯ ชี้โครงการใหม่หนุนกำไร Q1-ทั้งปี 67 เติบโต</t>
  </si>
  <si>
    <t>ULF</t>
  </si>
  <si>
    <t>https://thunhoon.com/article/292733</t>
  </si>
  <si>
    <t>AP ยอดจอง ยอดขายดีขึ้น โบรกมองแผนกระตุ้นรัฐดันเพิ่ม</t>
  </si>
  <si>
    <t>แผนกระตุ้นรัฐ</t>
  </si>
  <si>
    <t>ดันเพิ่ม</t>
  </si>
  <si>
    <t>https://thunhoon.com/article/292738</t>
  </si>
  <si>
    <t>CRC' โบรกฯ ชี้ไม่ใช่จังหวะสะสม ระยะสั้นคาดยังไม่เด่นอีก 1-2 ไตรมาส</t>
  </si>
  <si>
    <t>ไม่ใช่จังหวะสะสม</t>
  </si>
  <si>
    <t>https://thunhoon.com/article/292743</t>
  </si>
  <si>
    <t>TFM เผย Q1/67 พลิกมีกำไร 104 ลบ. ยอดขายโต 8.4% จากช่วงเดียวกันปีก่อน</t>
  </si>
  <si>
    <t>https://thunhoon.com/article/292747</t>
  </si>
  <si>
    <t>‘BRI’ยอดขาย-โอนกระฉูด ควงคู่ขาอัพฐานต่างจังหวัด</t>
  </si>
  <si>
    <t>กระฉูด</t>
  </si>
  <si>
    <t>https://thunhoon.com/article/292751</t>
  </si>
  <si>
    <t>AH โบรกฯ ปรับลดพื้นฐานเหลือ 31.1 บ. คาดกำไร Q1/67 แย่ตามอุตฯ รอฟื้น 2H67</t>
  </si>
  <si>
    <t>แย่</t>
  </si>
  <si>
    <t>https://thunhoon.com/article/292756</t>
  </si>
  <si>
    <t>SUNออเดอร์-บาทอ่อนหนุน ลุยอัพกำลังผลิตรับดีมานด์</t>
  </si>
  <si>
    <t>บาทอ่อน</t>
  </si>
  <si>
    <t>https://thunhoon.com/article/292758</t>
  </si>
  <si>
    <t>STEC โบรกคาด Q2 ดีขึ้นจากเงินปันผล GULF</t>
  </si>
  <si>
    <t>https://thunhoon.com/article/292763</t>
  </si>
  <si>
    <t>ERW บล.เมย์แบงก์แนะปัจจัยบวกหนุนงบ</t>
  </si>
  <si>
    <t>ปัจจัยบวก</t>
  </si>
  <si>
    <t>https://thunhoon.com/article/292773</t>
  </si>
  <si>
    <t>BAM 'ทรีนีตี้' คาดกำไร Q1/67 อ่อนตัว QoQ ภาพรวมทั้งปีฟื้นตัว แต่ยังไม่ปกติ</t>
  </si>
  <si>
    <t>ภาพรวม</t>
  </si>
  <si>
    <t>https://thunhoon.com/article/292782</t>
  </si>
  <si>
    <t>TRUE ขาดทุน 769 ล. จากการด้อยค่าทรัพย์สิน เกิดครั้งเดียว ลูกค้าโทรฯมือถือ 51.1 ล้านราย</t>
  </si>
  <si>
    <t>ทรัพย์สิน</t>
  </si>
  <si>
    <t>https://thunhoon.com/article/292720</t>
  </si>
  <si>
    <t>SAT ยอดผลิตรถอ่อนแอกดผลประกอบการ แต่ยังจ่ายปันผลดี</t>
  </si>
  <si>
    <t>ยอดผลิตรถ</t>
  </si>
  <si>
    <t>https://thunhoon.com/article/292737</t>
  </si>
  <si>
    <t>MTC หยวนต้า คาดรับผลดีเร่งเบิกจ่าย-แนวโน้มดบ.ลด แต่ราคาหุ้น Upside จำกัด</t>
  </si>
  <si>
    <t>เร่งเบิกจ่าย</t>
  </si>
  <si>
    <t>แนวโน้มดบ.</t>
  </si>
  <si>
    <t>https://thunhoon.com/article/292765</t>
  </si>
  <si>
    <t>ITC โบรกมอง ส่งออกอาหารสัตว์ดี พร้อมรับอานิสงส์บาทอ่อน</t>
  </si>
  <si>
    <t>https://thunhoon.com/article/292726</t>
  </si>
  <si>
    <t>TTW โบรกคาดกำไรอ่อนตัวทั้งน้ำและไฟฟ้า</t>
  </si>
  <si>
    <t>https://thunhoon.com/article/292760</t>
  </si>
  <si>
    <t>DIF กรุงศรี พัฒนสิน เผยปันผล Q1/67 ใกล้เคียงคาด แนะซื้อ</t>
  </si>
  <si>
    <t>https://thunhoon.com/article/292734</t>
  </si>
  <si>
    <t>HANA โบรกคาดไตรมาส 2 พลิกฟื้น</t>
  </si>
  <si>
    <t>ไตรมาส 2</t>
  </si>
  <si>
    <t>https://thunhoon.com/article/292804</t>
  </si>
  <si>
    <t>ตลาดหุ้นกู้กระแสดี SCBจ่อขาย2.2หมื่นล.</t>
  </si>
  <si>
    <t>ตลาดหุ้นกู้</t>
  </si>
  <si>
    <t>https://thunhoon.com/article/292805</t>
  </si>
  <si>
    <t>ยอดน้ำมันเจ็ทQ1พุ่ง BAFSรับทรัพย์เต็มสูบ</t>
  </si>
  <si>
    <t>ยอดน้ำมันเจ็ท</t>
  </si>
  <si>
    <t>https://thunhoon.com/article/292800</t>
  </si>
  <si>
    <t>GFC จับตางบQ1 ทุบสถิติ ปีมังกรหนุน-ต่างชาติเข้า</t>
  </si>
  <si>
    <t>ปีมังกร</t>
  </si>
  <si>
    <t>เข้า</t>
  </si>
  <si>
    <t>https://thunhoon.com/article/292802</t>
  </si>
  <si>
    <t>FLOYD แจกข่าวดี ซดโปรเจ็กต์ใหม่ รับทรัพย์ 115 ล้าน</t>
  </si>
  <si>
    <t>FLOYD</t>
  </si>
  <si>
    <t>โปรเจ็กใหม่</t>
  </si>
  <si>
    <t>https://thunhoon.com/article/292816</t>
  </si>
  <si>
    <t>GPSC โบรกคาดกำไร 1Q67 เติบโต แนะนำ "ซื้อ"</t>
  </si>
  <si>
    <t>https://thunhoon.com/article/292817</t>
  </si>
  <si>
    <t>TRUE หุ้นบวก 4.9% โบรกมองกำไรปกติมาก่อน จุดคุ้มทุนกระแสเงินสดอิสระลำดับถัดไป</t>
  </si>
  <si>
    <t>https://thunhoon.com/article/292818</t>
  </si>
  <si>
    <t>ONEE โบรกคาด "บางกอกคณิกา" นำแสดงโดยอิงฟ้า หนุนกำไรโต</t>
  </si>
  <si>
    <t>https://thunhoon.com/article/292826</t>
  </si>
  <si>
    <t>MINT โบรกแนะขาดทุนลดลง ทำจุดสูงสุดของปีจากยุโรป</t>
  </si>
  <si>
    <t>https://thunhoon.com/article/292830</t>
  </si>
  <si>
    <t>3 โบรกมีมุมมองเชิงบวก TRUE ปรับเพิ่มประมาณการ-ราคาเป้าหมาย</t>
  </si>
  <si>
    <t>ประมาณการ</t>
  </si>
  <si>
    <t>https://thunhoon.com/article/292829</t>
  </si>
  <si>
    <t>OR โบรกคาดกำไรฟื้นตัวขึ้นแรง แนะ "ซื้อ"</t>
  </si>
  <si>
    <t>ฟื้นตัวขึ้นแรง</t>
  </si>
  <si>
    <t>https://thunhoon.com/article/292836</t>
  </si>
  <si>
    <t>EGCO เคจีไอฯ คาดกำไร Q1/67 ที่ 1.9 พันลบ. มองแนวโน้ม Q2 เติบโต</t>
  </si>
  <si>
    <t>https://thunhoon.com/article/292838</t>
  </si>
  <si>
    <t>ITEL โบรกคาดครึ่งปีแรก 67 ค่อนข้างดี</t>
  </si>
  <si>
    <t>ครึ่งปีแรก</t>
  </si>
  <si>
    <t>ค่อนข้างดี</t>
  </si>
  <si>
    <t>https://thunhoon.com/article/292844</t>
  </si>
  <si>
    <t>SISB นักเรียนเพิ่มจากจีนลดความสำคัญภาษาอังกฤษ โบรกมองกำไรโต</t>
  </si>
  <si>
    <t>นักเรียน</t>
  </si>
  <si>
    <t>https://thunhoon.com/article/292850</t>
  </si>
  <si>
    <t>บล.หยวนต้าปรับคำแนะนำ "Trading" ORI เป้า 7.25 บ.</t>
  </si>
  <si>
    <t>https://thunhoon.com/article/292851</t>
  </si>
  <si>
    <t>BANPU โบรกฯ คาดกำไรปกติ Q1ไม่เด่น แนะรอจังหวะลงทุน 2H67</t>
  </si>
  <si>
    <t>https://thunhoon.com/article/292852</t>
  </si>
  <si>
    <t>AP กำไร Q1/67 ที่ 1,008.33 ลบ. ลดลง 31.8% ตามรายได้ที่ชะลอตัว</t>
  </si>
  <si>
    <t>https://thunhoon.com/article/292853</t>
  </si>
  <si>
    <t>SAWAD โบรกฯ คาด Q2/67 กำไรฟื้น มี Upside 50% จากพื้นฐาน 60 บ.</t>
  </si>
  <si>
    <t>https://thunhoon.com/article/292854</t>
  </si>
  <si>
    <t>PLUS โบรกคาดกำไรปกติจะสามารถกลับมาเติบโต</t>
  </si>
  <si>
    <t>กลับมาเติบโต</t>
  </si>
  <si>
    <t>https://thunhoon.com/article/292855</t>
  </si>
  <si>
    <t>TTCL หยวนต้า มองหุ้นราคาถูก-ปันผลสูง แนะนำซื้อ</t>
  </si>
  <si>
    <t>https://thunhoon.com/article/292857</t>
  </si>
  <si>
    <t>AOT หยวนต้าคาดกำไรปกติ Q2 เติบโตเด่น แนะเก็งกำไร ให้เป้า 73 บาท</t>
  </si>
  <si>
    <t>https://thunhoon.com/article/292858</t>
  </si>
  <si>
    <t>AP โบรกมองเป็นกลางกำไร Q1/67 แนะนำ “ถือ” รับปันผลสูง</t>
  </si>
  <si>
    <t>https://thunhoon.com/article/292867</t>
  </si>
  <si>
    <t>BCPG กำไรปกติQ1/67โตกว่า1เท่าตัว แตะ343 ลบ.เหตุรับส่วนแบ่งกำไรเพิ่ม</t>
  </si>
  <si>
    <t>ส่วนแบ่งกำไร</t>
  </si>
  <si>
    <t>https://thunhoon.com/article/292875</t>
  </si>
  <si>
    <t>3 โบรกฯ ประสานเสียงเชียร์ "ซื้อ" SAV เคาะเป้า 24-25 บ./หุ้น คาดกำไร Q1/67 ทำนิวไฮ</t>
  </si>
  <si>
    <t>https://thunhoon.com/article/292876</t>
  </si>
  <si>
    <t>AAI กำไร Q1/67 ที่ 242 ลบ. เพิ่มขึ้น 234.8% ยอดขายอาหารสัตว์เลี้ยงโต-ค่าใช้จ่ายลด</t>
  </si>
  <si>
    <t>https://thunhoon.com/article/292877</t>
  </si>
  <si>
    <t>MTC กำไร 1.39 พันลบ. เพิ่ม 29.84%</t>
  </si>
  <si>
    <t>https://thunhoon.com/article/292879</t>
  </si>
  <si>
    <t>SPRC กำไรสุทธิ 3,943 ลบ. +230% ดีกว่าโบรกคาด</t>
  </si>
  <si>
    <t>https://thunhoon.com/article/292882</t>
  </si>
  <si>
    <t>IRPC กำไร Q1/67 ที่ 1.54 พันลบ.โต 413.6% เทียบกับช่วงเดียวกันปีก่อน</t>
  </si>
  <si>
    <t>https://thunhoon.com/article/292892</t>
  </si>
  <si>
    <t>SEAFCO งานไหลเข้า ลุยประมูล9พันล้าน</t>
  </si>
  <si>
    <t>https://thunhoon.com/article/292886</t>
  </si>
  <si>
    <t>HARN งานรีโนเวตพรึ่บ อุปกรณ์ดับเพลิงขายดี</t>
  </si>
  <si>
    <t>งานรีโนเวต</t>
  </si>
  <si>
    <t>อุปกรณ์ดับเพลิง</t>
  </si>
  <si>
    <t>https://thunhoon.com/article/292887</t>
  </si>
  <si>
    <t>HPT เดินเครื่องเตาเผาใหม่ หนุนยอดผลิตทะยาน15%</t>
  </si>
  <si>
    <t>ยอดผลิต</t>
  </si>
  <si>
    <t>https://thunhoon.com/article/292888</t>
  </si>
  <si>
    <t>กูรูส่องผลงาน MASTER กำไร Q1 ทะลุ 100 ล.</t>
  </si>
  <si>
    <t>https://thunhoon.com/article/292889</t>
  </si>
  <si>
    <t>AIRA วางกลยุทธ์ สยายปีกการเงิน อสังหาริมทรัพย์</t>
  </si>
  <si>
    <t>AIRA</t>
  </si>
  <si>
    <t>การเงิน</t>
  </si>
  <si>
    <t>https://thunhoon.com/article/292899</t>
  </si>
  <si>
    <t>MTC โบรกฯ เปิดเหตุผลกำไร Q1/67 ดีกว่าคาด มูลค่าหุ้นปัจจุบันไม่แพง</t>
  </si>
  <si>
    <t>มูลค่าหุ้นปัจจุบัน</t>
  </si>
  <si>
    <t>https://thunhoon.com/article/292901</t>
  </si>
  <si>
    <t>DRT โชว์ Q1/67 กำไร 203.69 ลบ. โต 14.85% เร่งเครื่องทำตลาดเชิงรุก ดันทั้งปีโตตามแผน</t>
  </si>
  <si>
    <t>https://thunhoon.com/article/292902</t>
  </si>
  <si>
    <t>SPRC โบรกฯ ชี้กำไร Q1/67 แกร่งตามคาด แต่มีแนวโน้มอ่อนตัวใน Q2/67</t>
  </si>
  <si>
    <t>แกร่งตามคาด</t>
  </si>
  <si>
    <t>https://thunhoon.com/article/292907</t>
  </si>
  <si>
    <t>Mต้นทุนลดดันมาร์จิ้นฟู ลุยขยายสาขาอัพรายได้</t>
  </si>
  <si>
    <t>https://thunhoon.com/article/292908</t>
  </si>
  <si>
    <t>FTE อุปกรณ์ดับเพลิงขายดี โครงการใหญ่หนุนดีมานด์</t>
  </si>
  <si>
    <t>https://thunhoon.com/article/292909</t>
  </si>
  <si>
    <t>TIDLORปลื้มงบนิวไฮลั่นโตปีนี้10-20% โบรกโฟกัสราคารถยึด-คุณภาพหนี้</t>
  </si>
  <si>
    <t>https://thunhoon.com/article/292910</t>
  </si>
  <si>
    <t>MAJORหนังดังไทย-เทศจ่อคิวฉาย โค้งสองรับทรัพย์“หลานม่า”ทำเงิน</t>
  </si>
  <si>
    <t>โค้งสอง</t>
  </si>
  <si>
    <t>หลานม่า</t>
  </si>
  <si>
    <t>https://thunhoon.com/article/292911</t>
  </si>
  <si>
    <t>"BCPG" โบรกฯ ส่องกำไรปติ Q1/67 พลิกฟื้นดีกว่าคาด แต่จะลดลงใน Q2/67</t>
  </si>
  <si>
    <t>กำไร Q1</t>
  </si>
  <si>
    <t>พลิกฟื้นดีกว่าคาด</t>
  </si>
  <si>
    <t>กำไร Q2</t>
  </si>
  <si>
    <t>https://thunhoon.com/article/292913</t>
  </si>
  <si>
    <t>KIAT กำไร Q1/67 พุ่ง 106.14% หลังบริหารต้นทุนดีขึ้น</t>
  </si>
  <si>
    <t>KIAT</t>
  </si>
  <si>
    <t>https://thunhoon.com/article/292917</t>
  </si>
  <si>
    <t>บล.ดาโอแนะนำ "ซื้อ" BBL เป้าหมายที่ 175.00 บ.</t>
  </si>
  <si>
    <t>https://thunhoon.com/article/292918</t>
  </si>
  <si>
    <t>AP แม้ Q1 งบไม่ดี แต่โบรกมองช่วงที่เหลือของปีฟื้นตัว</t>
  </si>
  <si>
    <t>ช่วงที่เหลือของปี</t>
  </si>
  <si>
    <t>https://thunhoon.com/article/292919</t>
  </si>
  <si>
    <t>บัวหลวง' เจาะ Q1/67 กลุ่มเทคฯ ชู HUMAN-DITTO-YGG หุ้นมีสตอรี่-กำไรแกร่ง</t>
  </si>
  <si>
    <t>HUMAN</t>
  </si>
  <si>
    <t>มีสตอรี่</t>
  </si>
  <si>
    <t>YGG</t>
  </si>
  <si>
    <t>https://thunhoon.com/article/292921</t>
  </si>
  <si>
    <t>BBIK โบรกคาดส่วนแบ่งกำไรลด เพราะรับรู้ก้อนใหญ่ปลายปี 66 ไปแล้ว</t>
  </si>
  <si>
    <t>https://thunhoon.com/article/292923</t>
  </si>
  <si>
    <t>บล.เคจีไอคาด BEM ธุรกิจรถไฟฟ้าโต</t>
  </si>
  <si>
    <t>https://thunhoon.com/article/292937</t>
  </si>
  <si>
    <t>AAI กำไรไตรมาส 1/67 โตแรง โบรกปรับเพิ่มเป้าแนะ “ซื้อ”</t>
  </si>
  <si>
    <t>โบรกปรับเพิ่ม</t>
  </si>
  <si>
    <t>https://thunhoon.com/article/292938</t>
  </si>
  <si>
    <t>MINT มีแววขยายสู่อินเดีย โบรกแนะ "ซื้อ"</t>
  </si>
  <si>
    <t>มีแววขยาย</t>
  </si>
  <si>
    <t>https://thunhoon.com/article/292949</t>
  </si>
  <si>
    <t>TU ไตรมาส1/67กำไรดำเนินงาน 1.53 พันลบ.เพิ่มขึ้น 93% เหตุธุรกิจหลักโต</t>
  </si>
  <si>
    <t>https://thunhoon.com/article/292958</t>
  </si>
  <si>
    <t>CHลุยสินค้าใหม่ ขยายฐานใน-นอก ปั๊มยอดขายโตต่อ</t>
  </si>
  <si>
    <t>https://thunhoon.com/article/292964</t>
  </si>
  <si>
    <t>MBK กำไร 1,567 ลบ. +372% นักท่องเที่ยวต่างชาติหนุน</t>
  </si>
  <si>
    <t>นักท่องเที่ยวต่างชาติ</t>
  </si>
  <si>
    <t>https://thunhoon.com/article/292969</t>
  </si>
  <si>
    <t>INTUCH กำไร 3,261 ลบ. +21.24% ดีกว่าโบรกคาด ธุรกิจเอไอเอสโตต่อเนื่อง</t>
  </si>
  <si>
    <t>https://thunhoon.com/article/292975</t>
  </si>
  <si>
    <t>Q-CON กำไรเพิ่ม 27.61% เงินสดอื้อ 1,140.7 ล้านบาท</t>
  </si>
  <si>
    <t>Q-CON</t>
  </si>
  <si>
    <t>https://thunhoon.com/article/292976</t>
  </si>
  <si>
    <t>THCOM ไตรมาส1/67กำไรสุทธิ 288 ลบ.โต220% เหตุ กำไรFX</t>
  </si>
  <si>
    <t>https://thunhoon.com/article/292982</t>
  </si>
  <si>
    <t>BSRC กำไร 855 ลบ. +263% ยอดขายเพิ่ม-ค่าการกลั่นสูง</t>
  </si>
  <si>
    <t>https://thunhoon.com/article/292983</t>
  </si>
  <si>
    <t>THANIผลงานครึ่งปีหลังโต รอปัจจัยบวกรัฐกระตุ้นศก.</t>
  </si>
  <si>
    <t>https://thunhoon.com/article/292984</t>
  </si>
  <si>
    <t>OR ชี้ Q1/67 ดีขึ้นทุกธุรกิจ ดันกำไรสุทธิ 3.72 พันลบ.</t>
  </si>
  <si>
    <t>ทุกธุรกิจ</t>
  </si>
  <si>
    <t>https://thunhoon.com/article/292985</t>
  </si>
  <si>
    <t>GPSC ไตรมาส1/67 กำไรสุทธิ 864 ลบ.ลดลง แต่ดีกว่าโบรกคาด</t>
  </si>
  <si>
    <t>https://thunhoon.com/article/292987</t>
  </si>
  <si>
    <t>KGI กำไร 266 ลบ. +45.16% รายได้ DW หนุนกำไรโต</t>
  </si>
  <si>
    <t>https://thunhoon.com/article/292989</t>
  </si>
  <si>
    <t>ORโค้งแรกกำไร3.7พันล. ธุรกิจดันอีบิทดาพุ่ง100%</t>
  </si>
  <si>
    <t>https://thunhoon.com/article/292990</t>
  </si>
  <si>
    <t>SNNPเปิดเทอมยอดดีด ปั้นโปรดักต์ใหม่Q1แกร่ง</t>
  </si>
  <si>
    <t>https://thunhoon.com/article/292979</t>
  </si>
  <si>
    <t>KUN ย้ำเป้ายอดขายพันล. พระราม2-รังสิตพรีเซลอื้อ</t>
  </si>
  <si>
    <t>KUN</t>
  </si>
  <si>
    <t>พรีเซล</t>
  </si>
  <si>
    <t>https://thunhoon.com/article/292981</t>
  </si>
  <si>
    <t>โบรกสแกน YGG ตุนแบ็กล็อกแน่น กำไรทั้งปีทำนิวไฮ</t>
  </si>
  <si>
    <t>https://thunhoon.com/article/293001</t>
  </si>
  <si>
    <t>"PSTC" โชว์งบ Q1/67 กำไรพุ่ง 324.3% พร้อมเทิร์นอะราวด์</t>
  </si>
  <si>
    <t>PSTC</t>
  </si>
  <si>
    <t>https://thunhoon.com/article/293005</t>
  </si>
  <si>
    <t>หุ้น BLA ราคาพุ่ง หลังโชว์กำไร Q1/67 เติบโต 64.16% จากปีก่อน</t>
  </si>
  <si>
    <t>BLA</t>
  </si>
  <si>
    <t>https://thunhoon.com/article/293007</t>
  </si>
  <si>
    <t>III คาดช่วงที่เหลือปีนี้มีแนวโน้มดี จากโลจิสติกส์ฟื้น-Q1 รายได้โต 14%</t>
  </si>
  <si>
    <t>โลจิสติกส์</t>
  </si>
  <si>
    <t>https://thunhoon.com/article/293009</t>
  </si>
  <si>
    <t>TMAN ไอพีโอต่อยอดธุรกิจ เทรนด์สุขภาพหนุนแกร่ง</t>
  </si>
  <si>
    <t>TMAN</t>
  </si>
  <si>
    <t>เทรนต์สุขภาพ</t>
  </si>
  <si>
    <t>หนุนแกร่ง</t>
  </si>
  <si>
    <t>https://thunhoon.com/article/293010</t>
  </si>
  <si>
    <t>SPRCดีมานด์-ราคาน้ำมัน ดันผลงานทั้งปีพลิกบวก</t>
  </si>
  <si>
    <t>https://thunhoon.com/article/293012</t>
  </si>
  <si>
    <t>PSLดีดรับดัชนีค่าระวางเรือ ดีมานด์หนุนผลงานผงาด</t>
  </si>
  <si>
    <t>https://thunhoon.com/article/293016</t>
  </si>
  <si>
    <t>GPSC หยวนต้า มองกำไร Q1/67 ดีกว่าคาด แนวโน้ม Q2 เติบโต แนะซื้อ</t>
  </si>
  <si>
    <t>https://thunhoon.com/article/293017</t>
  </si>
  <si>
    <t>HMPRO ไม่มีแผนจัดงาน Homepro Expo โบรกแนะ "ทยอยสะสม"</t>
  </si>
  <si>
    <t>https://thunhoon.com/article/293019</t>
  </si>
  <si>
    <t>TU โบรกคาดแนวโน้มในไตรมาสที่เหลือดีขึ้น</t>
  </si>
  <si>
    <t>https://thunhoon.com/article/293020</t>
  </si>
  <si>
    <t>SHR โบรกแนะ "ซื้อ" เป้า 2.80 บ.</t>
  </si>
  <si>
    <t>https://thunhoon.com/article/293023</t>
  </si>
  <si>
    <t>OR เปิดมุมมอง 5 โบรกฯ หลังประกาศงบ Q1/67 สูงกว่าคาด-แนะกลยุทธ์ลงทุน</t>
  </si>
  <si>
    <t>https://thunhoon.com/article/293028</t>
  </si>
  <si>
    <t>TOP ไตรมาส1/67กำไร 5.86 พันลบ. โต 28.7% จากกำไรสต็อกน้ำมัน</t>
  </si>
  <si>
    <t>https://thunhoon.com/article/293029</t>
  </si>
  <si>
    <t>LPN กำไร Q1/67 ที่ 83.55 ลบ. ลดลง 42.39% ยอด Backlog ที่ 2,540 ลบ.</t>
  </si>
  <si>
    <t>https://thunhoon.com/article/293030</t>
  </si>
  <si>
    <t>KBANK บล.โกลเบล็กคาดจะเห็นการตั้งสำรองหนี้สูญลดลง</t>
  </si>
  <si>
    <t>ตั้งสำรองหนี้สูญ</t>
  </si>
  <si>
    <t>https://thunhoon.com/article/293033</t>
  </si>
  <si>
    <t>PJWจับตาครึ่งปีหลังเด่น ผลิตภัณฑ์การแพทย์หนุน</t>
  </si>
  <si>
    <t>ครึ่งปีหลัง</t>
  </si>
  <si>
    <t>หมุน</t>
  </si>
  <si>
    <t>https://thunhoon.com/article/293034</t>
  </si>
  <si>
    <t>BCP กำไร 2,437 ล้านบาท โรงกลั่นศรีราชาผลิตเด้ง</t>
  </si>
  <si>
    <t>https://thunhoon.com/article/293037</t>
  </si>
  <si>
    <t>BBL โบรกคาดสินเชื่อจะเติบโตดี และ credit cost แนวโน้มคงที</t>
  </si>
  <si>
    <t>credit cost</t>
  </si>
  <si>
    <t>แนวโน้มคงที่</t>
  </si>
  <si>
    <t>https://thunhoon.com/article/293038</t>
  </si>
  <si>
    <t>SGP กำไรโค้งแรกโต 124% ทุ่มงบ 500 ลบ. ปั้นโรงบรรจุก๊าซ-คลังเพิ่ม</t>
  </si>
  <si>
    <t>https://thunhoon.com/article/293042</t>
  </si>
  <si>
    <t>TU มุมมองเชิงบวกต่อ Q2/67 โบรกฯ แนะนำ Outperform</t>
  </si>
  <si>
    <t>https://thunhoon.com/article/293043</t>
  </si>
  <si>
    <t>"BAFS" โบรกฯ อัพเป้าใหม่ที่ 28 บ. Q1/67 กำไรดีกว่าคาด ทั้งปีอาจมี upside</t>
  </si>
  <si>
    <t>https://thunhoon.com/article/293057</t>
  </si>
  <si>
    <t>GFPT กำไร Q1/67 ที่ 465.94 ลบ. โต 56.27% ตั้งงบลงทุนปีนี้ 1.2-1.5 พันลบ.</t>
  </si>
  <si>
    <t>https://thunhoon.com/article/293061</t>
  </si>
  <si>
    <t>GULF กำไรดำเนินงาน Q1/67 ที่ 4.15 พันลบ.โต 13%- Data center ให้บริการ มี.ค.68</t>
  </si>
  <si>
    <t>กำไรดำเนินงาน</t>
  </si>
  <si>
    <t>https://thunhoon.com/article/293062</t>
  </si>
  <si>
    <t>SCGP รายได้ปีนี้แตะ1.5แสนล. ธุรกิจฟื้นตัว-แย้มมีดีลร่วมทุน</t>
  </si>
  <si>
    <t>https://thunhoon.com/article/293068</t>
  </si>
  <si>
    <t>MAJOR กำไร Q1/67 ที่ 140.31 ลบ. โตเท่าตัว ตามรายได้เพิ่มขึ้น</t>
  </si>
  <si>
    <t>https://thunhoon.com/article/293070</t>
  </si>
  <si>
    <t>MGI กำไร Q1/67 ที่ 21.20 ลบ. เพิ่มขึ้น 176.76% ตามธุรกิจพาณิชย์โตขึ้น</t>
  </si>
  <si>
    <t>โตขึ้น</t>
  </si>
  <si>
    <t>https://thunhoon.com/article/293071</t>
  </si>
  <si>
    <t>บอร์ด SITHAI ไฟเขียวซื้อหุ้นคืน วงเงินไม่เกิน 340 ลบ. ตั้งแต่ 20 พ.ค.-19 พ.ย.67</t>
  </si>
  <si>
    <t>SITTHAI</t>
  </si>
  <si>
    <t>https://thunhoon.com/article/293072</t>
  </si>
  <si>
    <t>"NER" กำไร Q1/67 โต 44.29% จากราคายางเพิ่ม-ค่าเงินบาทอ่อน</t>
  </si>
  <si>
    <t>ค่าเงินบาท</t>
  </si>
  <si>
    <t>https://thunhoon.com/article/293073</t>
  </si>
  <si>
    <t>STGT กำไร Q1/67 ที่ 146.78 ลบ. โต 10.92% ปริมาณขายทำนิวไฮ</t>
  </si>
  <si>
    <t>https://thunhoon.com/article/293076</t>
  </si>
  <si>
    <t>CPAXT กำไร Q1/67 ที่ 2,481.35 ลบ. โต 14.58% รายได้ที่เพิ่มขึ้น -จ่ายดบ.ลดลง</t>
  </si>
  <si>
    <t>จ่ายดบ.</t>
  </si>
  <si>
    <t>https://thunhoon.com/article/293079</t>
  </si>
  <si>
    <t>ASIAN โกยกำไร Q1/67 ที่ 246 ลบ. โต 386%</t>
  </si>
  <si>
    <t>https://thunhoon.com/article/293083</t>
  </si>
  <si>
    <t>GULFกำไรเพิ่ม13% รุกหมุนเวียน3พันเมก</t>
  </si>
  <si>
    <t>https://thunhoon.com/article/293084</t>
  </si>
  <si>
    <t>TOPกำไรเกินคาด ค่ากลั่นสมดุลครึ่งหลัง</t>
  </si>
  <si>
    <t>https://thunhoon.com/article/293080</t>
  </si>
  <si>
    <t>SCCแววครึ่งปีหลังเด้ง จัด4หมื่นล้านลงทุนต่อ</t>
  </si>
  <si>
    <t>แววครึ่งปีหลัง</t>
  </si>
  <si>
    <t>https://thunhoon.com/article/293081</t>
  </si>
  <si>
    <t>BLCรายได้ทะลุ1.6พันล. ส่งโปรดักต์ใหม่อัพยอด</t>
  </si>
  <si>
    <t>https://thunhoon.com/article/293082</t>
  </si>
  <si>
    <t>NERโค้งแรกโต44% ยางดีดบาทอ่อนดัน</t>
  </si>
  <si>
    <t>ยาง</t>
  </si>
  <si>
    <t>https://thunhoon.com/article/293063</t>
  </si>
  <si>
    <t>PSTC พลิกกำไรแรง 324% บิ๊กโปรเจ็กต์ 2 พันล้านจ่อ</t>
  </si>
  <si>
    <t>https://thunhoon.com/article/293064</t>
  </si>
  <si>
    <t>PDG งบQ1 ทะยาน 1,756% ต้นทุนผลิต-วัตถุดิบลด</t>
  </si>
  <si>
    <t>PDG</t>
  </si>
  <si>
    <t>ต้นทุนผลิต</t>
  </si>
  <si>
    <t>https://thunhoon.com/article/293066</t>
  </si>
  <si>
    <t>ITNS แบ็กล็อกแน่น รุกขยายฐานลูกค้า</t>
  </si>
  <si>
    <t>https://thunhoon.com/article/293092</t>
  </si>
  <si>
    <t>TKN กำไร Q1/67 ที่ 294.44 ลบ. เพิ่มขึ้น 77.36% วางเป้ายอดขายปีนี้โต 15%</t>
  </si>
  <si>
    <t>https://thunhoon.com/article/293095</t>
  </si>
  <si>
    <t>BCP กำไรปกติดีขึ้นจากรับรู้รายได้โครงการโรงไฟฟ้าในสหรัฐ</t>
  </si>
  <si>
    <t>https://thunhoon.com/article/293096</t>
  </si>
  <si>
    <t>TKN พร้อมรับราคาต้นทุนสาหร่ายที่สูงขึ้น มั่นใจปีนี้รายได้โต 10-15% ตามเป้า</t>
  </si>
  <si>
    <t>ราคาต้นทุน</t>
  </si>
  <si>
    <t>https://thunhoon.com/article/293097</t>
  </si>
  <si>
    <t>STA คาดผลงาน Q2/67 ครึ่งปีหลังฟื้นตัว รับราคายาง ดีมานด์จากกลุ่ม Non China</t>
  </si>
  <si>
    <t>https://thunhoon.com/article/293101</t>
  </si>
  <si>
    <t>SNNP โบรกคาด Q ถัดไปดีขึ้น ตั้งเป้ายอดขาย 1.2 หมื่นลบ.ภายใน 2571</t>
  </si>
  <si>
    <t>Q ถัดไปดีขึ้น</t>
  </si>
  <si>
    <t>https://thunhoon.com/article/293107</t>
  </si>
  <si>
    <t>ASW คาด Q2/67 ผลงานโดดเด่น รับผลดีมาตรการรัฐ-โอนกรรมสิทธิ์ 6 โครงการ</t>
  </si>
  <si>
    <t>https://thunhoon.com/article/293110</t>
  </si>
  <si>
    <t>ITEL เผย Q1/67 กำไรโต 113% หนุน Backlog แตะ 2,371 ลบ.</t>
  </si>
  <si>
    <t>https://thunhoon.com/article/293113</t>
  </si>
  <si>
    <t>NER โบรกฯ คาด Q2/67 ดีต่อเนื่องอานิสงส์ราคายางสูงขึ้น พื้นฐาน 6.80 บ.</t>
  </si>
  <si>
    <t>https://thunhoon.com/article/293116</t>
  </si>
  <si>
    <t>BLA แนวโน้มกำไรเติบโต บล.กสิกรฯปรับเพิ่มเป้า 22 บ.</t>
  </si>
  <si>
    <t>https://thunhoon.com/article/293119</t>
  </si>
  <si>
    <t>“SAV” กำไร Q1/67 โตแรง 207.3% ลุ้นสัมปทานวิทยุการบินสปป.ลาว หนุนแกร่ง</t>
  </si>
  <si>
    <t>https://thunhoon.com/article/293121</t>
  </si>
  <si>
    <t>TISCOมีอานิสงส์มอเตอร์โชว์ หนุนพอร์ตสินเชื่อโค้งสองโต</t>
  </si>
  <si>
    <t>https://thunhoon.com/article/293125</t>
  </si>
  <si>
    <t>IVL กำไร Q1/67 ที่ 1,133 ลบ. เพิ่มขึ้น10.71% มองแนวโน้ม Q2 ดีต่อเนื่อง</t>
  </si>
  <si>
    <t>https://thunhoon.com/article/293131</t>
  </si>
  <si>
    <t>บอร์ด PSL ไฟเขียวจ่ายปันผล 0.10 บาท เตรียมขึ้น XD 23 พ.ค.67</t>
  </si>
  <si>
    <t>https://thunhoon.com/article/293132</t>
  </si>
  <si>
    <t>DOHOME โบรกมองงบรัฐช่วยหนุนกำลังซื้อ</t>
  </si>
  <si>
    <t>https://thunhoon.com/article/293135</t>
  </si>
  <si>
    <t>TOP กำไรดีเกินคาด โบรกมีมุมมองเชิงบวก</t>
  </si>
  <si>
    <t>https://thunhoon.com/article/293140</t>
  </si>
  <si>
    <t>JMT ทรีนีตี้ คาดกำไร Q1/67 อ่อนตัว หั่นกำไรทั้งปี 67 ลง</t>
  </si>
  <si>
    <t>https://thunhoon.com/article/293141</t>
  </si>
  <si>
    <t>CRC โบรกฯ คาดครึ่งปีแรกซบเซา แต่ทิศทางกำไร 2H67 น่าจะสดใส</t>
  </si>
  <si>
    <t>ทิศทางกำไร</t>
  </si>
  <si>
    <t>https://thunhoon.com/article/293142</t>
  </si>
  <si>
    <t>MTC คุณภาพสินทรัพย์ดีขึ้น โบรกมองเชิงบวก</t>
  </si>
  <si>
    <t>https://thunhoon.com/article/293153</t>
  </si>
  <si>
    <t>III โบรกมองแนวโน้ม 2Q67 คาดกำไรปกติมีโอกาสฟื้น</t>
  </si>
  <si>
    <t>https://thunhoon.com/article/293158</t>
  </si>
  <si>
    <t>CPALL กำไร Q1/67 ที่ 6,319.40 ลบ. โต 53.28% เปิดแผนธุรกิจทั้งปี 67</t>
  </si>
  <si>
    <t>https://thunhoon.com/article/293159</t>
  </si>
  <si>
    <t>BEC กำไร Q1/67 ที่ 14.18 ลบ. โต 279% สร้างภาพยนตร์"ธี่หยด 2"ฉายครึ่งปีหลัง</t>
  </si>
  <si>
    <t>https://thunhoon.com/article/293160</t>
  </si>
  <si>
    <t>WHA ไตรมาส1/67กำไร1.36 พันลบ.โต161%เหตุรายได้ขายที่ดินพุ่ง</t>
  </si>
  <si>
    <t>https://thunhoon.com/article/293161</t>
  </si>
  <si>
    <t>CBG โชว์กำไร Q1/67 ที่ 628.23 ลบ. โต 138% หลังยอดขายโต -ต้นทุนลด</t>
  </si>
  <si>
    <t>https://thunhoon.com/article/293162</t>
  </si>
  <si>
    <t>TVO โชว์กำไร Q1/67 ที่ 308 ลบ. โต 140.63%</t>
  </si>
  <si>
    <t>TVO</t>
  </si>
  <si>
    <t>https://thunhoon.com/article/293164</t>
  </si>
  <si>
    <t>COCOCO กำไร Q1/67 ที่ 203.64 ลบ. โต 204.39% ตามรายได้เพิ่มขึ้น</t>
  </si>
  <si>
    <t>https://thunhoon.com/article/293166</t>
  </si>
  <si>
    <t>CKP ชี้ Q1/67 ผลดำเนินงานลดลงตามฤดูกาล เชื่อQ2ปรับตัวดีขึ้น</t>
  </si>
  <si>
    <t>https://thunhoon.com/article/293170</t>
  </si>
  <si>
    <t>WHAUP ฟอร์มเด่น Q1/67 ธุรกิจน้ำ-ไฟฟ้า ดันกำไรปกติพุ่ง 62%</t>
  </si>
  <si>
    <t>https://thunhoon.com/article/293144</t>
  </si>
  <si>
    <t>XPG หยวนต้า มองราคาหุ้นอยู่ในจุดน่าสนใจ คาดกำไรปีนี้โตเด่น</t>
  </si>
  <si>
    <t>https://thunhoon.com/article/293100</t>
  </si>
  <si>
    <t>DRT โบรกแนะ "ซื้อ" เป้า 9.20 บาท</t>
  </si>
  <si>
    <t>https://thunhoon.com/article/293185</t>
  </si>
  <si>
    <t>CBGกำไรเด้ง138% ชูกำลังพุ่ง-เบียร์ดัน</t>
  </si>
  <si>
    <t>้เบียร์</t>
  </si>
  <si>
    <t>https://thunhoon.com/article/293187</t>
  </si>
  <si>
    <t>INTUCHเอไอเอสหนุน ชูหุ้นเด่นปันผลสูง5.2%</t>
  </si>
  <si>
    <t>เอไอเอส</t>
  </si>
  <si>
    <t>https://thunhoon.com/article/293188</t>
  </si>
  <si>
    <t>CPALLโกย2.4แสนล. เซเว่นกำไรโดด124%</t>
  </si>
  <si>
    <t>https://thunhoon.com/article/293190</t>
  </si>
  <si>
    <t>ASWโอนอื้อ5.2พันล. แววไตรมาส2โตต่อ</t>
  </si>
  <si>
    <t>โอน</t>
  </si>
  <si>
    <t>https://thunhoon.com/article/293191</t>
  </si>
  <si>
    <t>BGRIM โชว์กำไรดำเนินงานQ1/67 โต28.4%ที่ 488 ลบ.เดินหน้าลงทุนโรงไฟฟ้า</t>
  </si>
  <si>
    <t>https://thunhoon.com/article/293179</t>
  </si>
  <si>
    <t>DOD โค้งแรกพลิกมีกำไร Q2 เก็บเกี่ยวลงทุนเต็มที่</t>
  </si>
  <si>
    <t>https://thunhoon.com/article/293180</t>
  </si>
  <si>
    <t>PACO กำไรโตโดด 1,267% ต้นทุนลดหนุนมาร์จิ้นพอง</t>
  </si>
  <si>
    <t>พอง</t>
  </si>
  <si>
    <t>https://thunhoon.com/article/293181</t>
  </si>
  <si>
    <t>TACC เด้งรับลมร้อน อวดงบ Q1 พุ่ง 41.36%</t>
  </si>
  <si>
    <t>https://thunhoon.com/article/293182</t>
  </si>
  <si>
    <t>TPS มาตามนัด ผลงานทำนิวไฮ</t>
  </si>
  <si>
    <t>https://thunhoon.com/article/293183</t>
  </si>
  <si>
    <t>I2 รุกชิงงานอื้อ จ่อบุ๊กพันล้าน รายได้ Q1 ฟู 15%</t>
  </si>
  <si>
    <t>https://thunhoon.com/article/293184</t>
  </si>
  <si>
    <t>COMPANY SNAPSHOT : DEXON เจาะตลาดต่างแดน อเมริกา-ยุโรปดีมานด์ทะลัก</t>
  </si>
  <si>
    <t>https://thunhoon.com/article/293197</t>
  </si>
  <si>
    <t>CPN กำไร 4,154 ลบ. เพิ่มขึ้น 28% ดีกว่าโบรกคาด</t>
  </si>
  <si>
    <t>https://thunhoon.com/article/293198</t>
  </si>
  <si>
    <t>CPALL กสิกรไทย ชี้กำไร Q1/67 ดีกว่าคาด มอง Q2 ยังโต ฤดูร้อนหนุน</t>
  </si>
  <si>
    <t>Q2</t>
  </si>
  <si>
    <t>https://thunhoon.com/article/293199</t>
  </si>
  <si>
    <t>"BANPU" เปิดมุมมองโบรกฯ หลังกำไรปกติ Q1/67 พลิกขาดทุน</t>
  </si>
  <si>
    <t>https://thunhoon.com/article/293200</t>
  </si>
  <si>
    <t>3 โบรกมองเชิงบวก CBG กำไรดีเกินคาด</t>
  </si>
  <si>
    <t>https://thunhoon.com/article/293203</t>
  </si>
  <si>
    <t>MALEE หุ้นพุ่งแรง กำไร Q1/67 โต 260%</t>
  </si>
  <si>
    <t>MALEE</t>
  </si>
  <si>
    <t>https://thunhoon.com/article/293204</t>
  </si>
  <si>
    <t>EA ราคาร่วง หลังกำไร Q1/67 ชะลอตัว โบรกฯ คาดกำไรปี 67-68 เติบโต</t>
  </si>
  <si>
    <t>https://thunhoon.com/article/293206</t>
  </si>
  <si>
    <t>"WHA" กำไร Q1/67 เพิ่มขึ้นแรง โบรกฯ คาดโอกาสปรับเป้ายอดขายที่ดินเพิ่ม</t>
  </si>
  <si>
    <t>เพิ่มขึ้นแรง</t>
  </si>
  <si>
    <t>https://thunhoon.com/article/293208</t>
  </si>
  <si>
    <t>BTG ขาดทุน โบรกชี้ราคาหมูเป็นอุปสรรคสำคัญ</t>
  </si>
  <si>
    <t>https://thunhoon.com/article/293209</t>
  </si>
  <si>
    <t>COCOCO ย้ำเป้ารายได้ปีนี้โต 30-40% เดินหน้าขยายตลาดตปท.</t>
  </si>
  <si>
    <t>https://thunhoon.com/article/293210</t>
  </si>
  <si>
    <t>บล.ดาโอ แนะ "ซื้อ" MENA เป้า 2.90 บ.</t>
  </si>
  <si>
    <t>https://thunhoon.com/article/293211</t>
  </si>
  <si>
    <t>PRM โบรกคาดเติบโตดี และมี upside จากเรือใหม่</t>
  </si>
  <si>
    <t>https://thunhoon.com/article/293213</t>
  </si>
  <si>
    <t>หุ้น IVL ราคาดีดขึ้น โบรกฯ มองเชิงบวกกำไร Q1/67 คาด Q2 ฟื้นตัวต่อเนื่อง</t>
  </si>
  <si>
    <t>ฟื้นตัวต่อเนื่อง</t>
  </si>
  <si>
    <t>https://thunhoon.com/article/293216</t>
  </si>
  <si>
    <t>"COCOCO" นิวไฮช่วง Low season โบรกฯ จ่ออัพกำไร-เป้า แนะสะสมช่วงอ่อนตัว</t>
  </si>
  <si>
    <t>https://thunhoon.com/article/293217</t>
  </si>
  <si>
    <t>HMPROลุยอัดโปรกระตุ้นซื้อ โบรกเล็งขยายสาขาหนุนโต</t>
  </si>
  <si>
    <t>https://thunhoon.com/article/293220</t>
  </si>
  <si>
    <t>ADVICE ดีดขึ้น หลังกำไร Q1/67 โต โบรกฯ มองราคาหุ้นถูกเกินไป แนะซื้อ</t>
  </si>
  <si>
    <t>ถูกเกินไป</t>
  </si>
  <si>
    <t>https://thunhoon.com/article/293223</t>
  </si>
  <si>
    <t>BA กำไรผงาด 1,879.5 ล. พุ่งเท่าตัว ราคาตั๋วดีด ปริมาณผู้โดยสารเพิ่ม</t>
  </si>
  <si>
    <t>ราคาตั๋ว</t>
  </si>
  <si>
    <t>https://thunhoon.com/article/293228</t>
  </si>
  <si>
    <t>SEAFCO กำไร 33 ลบ. ลดลง 43% รายได้ลด 16% ค่าใช้จ่ายเพิ่ม 13%</t>
  </si>
  <si>
    <t>https://thunhoon.com/article/293229</t>
  </si>
  <si>
    <t>CHAYO โบรกมองราคาหุ้นปรับลงสะท้อนปัจจัยลบไปมากแล้ว แนะ "ซื้อ"</t>
  </si>
  <si>
    <t>https://thunhoon.com/article/293232</t>
  </si>
  <si>
    <t>MOSHI กำไร 125.4 ล.โต 45% อัตรากำไรสุทธิแตะ 18%</t>
  </si>
  <si>
    <t>https://thunhoon.com/article/293233</t>
  </si>
  <si>
    <t>AUCT ราคารถมือ2ปรับเพิ่ม โบรกคาดปีนี้ Div. Yield 8%</t>
  </si>
  <si>
    <t>ราคามือ2</t>
  </si>
  <si>
    <t>https://thunhoon.com/article/293237</t>
  </si>
  <si>
    <t>ASโค้งแรกกำไรโต 76% ลุยเปิดตัวเกมใหม่ต่อเนื่อง</t>
  </si>
  <si>
    <t>AS</t>
  </si>
  <si>
    <t>https://thunhoon.com/article/293239</t>
  </si>
  <si>
    <t>IHLธุรกิจใหม่อัพมาร์จิ้น ลูกค้าป้อนออเดอร์ไม่หยุด</t>
  </si>
  <si>
    <t>อัพมาร์จิ้น</t>
  </si>
  <si>
    <t>ป้อนออเดอร์ไม่หยุด</t>
  </si>
  <si>
    <t>https://thunhoon.com/article/293240</t>
  </si>
  <si>
    <t>AU โบรกมองอากาศร้อน พายอดขายขนมหวานพุ่งต่อเนื่อง</t>
  </si>
  <si>
    <t>พุ่งต่อเนื่อง</t>
  </si>
  <si>
    <t>https://thunhoon.com/article/293241</t>
  </si>
  <si>
    <t>CPN โบรกมองกำไรปี 67 ทำนิวไฮ</t>
  </si>
  <si>
    <t>https://thunhoon.com/article/293243</t>
  </si>
  <si>
    <t>DOHOMEจับตางบโค้งสองดีต่อ ควักพันล.รีโนเวตสาขาเดิม</t>
  </si>
  <si>
    <t>งบโค้งสอง</t>
  </si>
  <si>
    <t>https://thunhoon.com/article/293244</t>
  </si>
  <si>
    <t>THCOM งบแกร่งกำไรพุ่ง220% บาทอ่อนหนุน-ต่อยอดโตตปท.</t>
  </si>
  <si>
    <t>ต่อยอด</t>
  </si>
  <si>
    <t>https://thunhoon.com/article/293246</t>
  </si>
  <si>
    <t>SPA กำไรตามคาด โบรกแนะ "ซื้อ" เป้า 10.50 บ.</t>
  </si>
  <si>
    <t>https://thunhoon.com/article/293247</t>
  </si>
  <si>
    <t>OSP เมย์แบงก์ คาดกำไร Q1/67 เด่น จากต้นทุนก๊าซ-ไฟฟ้าลด</t>
  </si>
  <si>
    <t>https://thunhoon.com/article/293249</t>
  </si>
  <si>
    <t>“MOSHI” ผลงาน Q1/67 ทุบสถิติใหม่ กำไรสุทธิโต 44.5% ลุยเปิดสาขาเพิ่ม</t>
  </si>
  <si>
    <t>https://thunhoon.com/article/293261</t>
  </si>
  <si>
    <t>ADVICE ตั้งเป้ารายได้ปี 67 โตไม่ต่ำกว่า 10% มองครึ่งปีหลังตลาดไอทีคึกคัก</t>
  </si>
  <si>
    <t>https://thunhoon.com/article/293265</t>
  </si>
  <si>
    <t>ICHI กำไร Q1/67 ที่ 363.77 ลบ. โต 64.1% แนวโน้ม Q2 ดีต่อเนื่อง</t>
  </si>
  <si>
    <t>https://thunhoon.com/article/293271</t>
  </si>
  <si>
    <t>TASCO กำไร Q1/67 ชะลอตัวเหลือ 7.88 ลบ. รับผลกระทบเบิกจ่ายงบประมาณล่าช้า</t>
  </si>
  <si>
    <t>เบิกจ่ายงบประมาณ</t>
  </si>
  <si>
    <t>https://thunhoon.com/article/293273</t>
  </si>
  <si>
    <t>BAผู้โดยสารทะลุ1.3ล้านคน กำไรQ1ทุบสถิติ1.9พันล.</t>
  </si>
  <si>
    <t>https://thunhoon.com/article/293278</t>
  </si>
  <si>
    <t>KAMART กำไร Q1/67 ที่ 298.16 ลบ. โต 89.1% ปันผล 0.10 บาท</t>
  </si>
  <si>
    <t>https://thunhoon.com/article/293282</t>
  </si>
  <si>
    <t>CRC กำไร Q1/67 ที่ 2,170.70 ลบ. โต 0.11% ยอดขายเพิ่มขึ้น 6.4% จากปีก่อน</t>
  </si>
  <si>
    <t>https://thunhoon.com/article/293285</t>
  </si>
  <si>
    <t>COM7 กำไร Q1/67 ที่ 821.76 ลบ. ลดลง 5.95% แต่ยอดขายโต 11.5%</t>
  </si>
  <si>
    <t>https://thunhoon.com/article/293286</t>
  </si>
  <si>
    <t>BGRIMขายไฟทะยาน ดันกำไรปกติพุ่ง28%</t>
  </si>
  <si>
    <t>ขายไฟ</t>
  </si>
  <si>
    <t>https://thunhoon.com/article/293288</t>
  </si>
  <si>
    <t>ICHIโค้งแรกออลไทม์ไฮ “อิชิตัน”โตทุกเซ็กเมนต์</t>
  </si>
  <si>
    <t>https://thunhoon.com/article/293290</t>
  </si>
  <si>
    <t>CRD เทิร์นอะราวด์แรง 138% จ้องโกยโปรเจ็กต์รัฐ 500 ล.</t>
  </si>
  <si>
    <t>https://thunhoon.com/article/293292</t>
  </si>
  <si>
    <t>ATP30 งบเด้ง 244% เร่งเดินรถเต็มกำลัง</t>
  </si>
  <si>
    <t>https://thunhoon.com/article/293293</t>
  </si>
  <si>
    <t>YGG ฟื้นคืนชีพ งานต่างแดนอื้อ ลุยทำเกมใหม่</t>
  </si>
  <si>
    <t>ฟื้นคืนชีพ</t>
  </si>
  <si>
    <t>งานต่างแดน</t>
  </si>
  <si>
    <t>https://thunhoon.com/article/293304</t>
  </si>
  <si>
    <t>SICT รายได้ Q1/67 ทะลุ 200 ลบ. ตลาด Animal ID โตต่อเนื่อง</t>
  </si>
  <si>
    <t>https://thunhoon.com/article/293307</t>
  </si>
  <si>
    <t>บล.ดาโอแนะ "ซื้อ" JPARK เป้า 7.50 บ.</t>
  </si>
  <si>
    <t>https://thunhoon.com/article/293310</t>
  </si>
  <si>
    <t>Moshi โบรกมองสาขาใหม่ ยอดขายออนไลน์พุ่ง พร้อม Margin ขยายตัว</t>
  </si>
  <si>
    <t>Moshi</t>
  </si>
  <si>
    <t>Margin</t>
  </si>
  <si>
    <t>https://thunhoon.com/article/293311</t>
  </si>
  <si>
    <t>COM7 ดาโอปรับเพิ่มคำแนะนำเป็นถือ มองกำไร Q1/67 ดีกว่าคาด</t>
  </si>
  <si>
    <t>https://thunhoon.com/article/293313</t>
  </si>
  <si>
    <t>BTG เดินหน้าขยายกำลังผลิตอาหารสัตว์เลี้ยงโรงงาน จ.ลพบุรี</t>
  </si>
  <si>
    <t>https://thunhoon.com/article/293317</t>
  </si>
  <si>
    <t>SISB เผย Q1/67 รายได้แตะ 572.05 ลบ. รับผลดีนักเรียนเข้าศึกษาเพิ่ม</t>
  </si>
  <si>
    <t>เข้าศึกษาเพิ่ม</t>
  </si>
  <si>
    <t>https://thunhoon.com/article/293318</t>
  </si>
  <si>
    <t>CRC ราคาดีดขึ้น โบรกฯ ชี้กำไร Q1/67 ดีกว่าคาด ประเมินทั้งปี 67 โต</t>
  </si>
  <si>
    <t>https://thunhoon.com/article/293322</t>
  </si>
  <si>
    <t>BLC แกร่ง Q1/67 กวาดรายได้ 365.1 ลบ. จ่อเซ็นสัญญาพันธมิตร บุกตลาดอาเซียน</t>
  </si>
  <si>
    <t>https://thunhoon.com/article/293323</t>
  </si>
  <si>
    <t>CPF ราคาดีด วอลุ่มแน่น โบรกฯ คาดกำไร Q1/67 ดีกว่าคาด -อัพกำไรปีนี้ขึ้น</t>
  </si>
  <si>
    <t>https://thunhoon.com/article/293325</t>
  </si>
  <si>
    <t>"ICHI" กำไร Q1/67 โตร้อนแรง ASPS จ่ออัพกำไร ชี้ติดสปีดต่อ Q2/67</t>
  </si>
  <si>
    <t>โตร้อนแรง</t>
  </si>
  <si>
    <t>https://thunhoon.com/article/293326</t>
  </si>
  <si>
    <t>PR9ต่างชาติหนุนพอร์ตแกร่ง เปิดศูนย์แพทย์แผนจีนต่อยอด</t>
  </si>
  <si>
    <t>https://thunhoon.com/article/293328</t>
  </si>
  <si>
    <t>NERดีมานด์ยางพุ่งแรง เล็งอัพเป้ายอดขายใหม่</t>
  </si>
  <si>
    <t>ดีมานด์ยาง</t>
  </si>
  <si>
    <t>https://thunhoon.com/article/293329</t>
  </si>
  <si>
    <t>THCOMจับตาQ2ทะยานดาวเทียมLEOเติบโตสูง</t>
  </si>
  <si>
    <t>ดาวเทียม</t>
  </si>
  <si>
    <t>https://thunhoon.com/article/293330</t>
  </si>
  <si>
    <t>TEGH ทรีนีตี้คาดกำไร Q1/67 ดีกว่าคาด แนวโน้มดีขึ้นตั้งแต่ Q2</t>
  </si>
  <si>
    <t>https://thunhoon.com/article/293338</t>
  </si>
  <si>
    <t>PR9 อวดกำไร Q1/67 พุ่ง 46.1% มุ่งเดินหน้าเพิ่มสัดส่วนคนผู้ป่วยต่างชาติ</t>
  </si>
  <si>
    <t>https://thunhoon.com/article/293339</t>
  </si>
  <si>
    <t>AWC กำไร Q1/67 ที่ 1.6 พันลบ. โต 7.4% หลังอัตราเข้าพักเพิ่มขึ้น</t>
  </si>
  <si>
    <t>https://thunhoon.com/article/293340</t>
  </si>
  <si>
    <t>SAPPE นิวไฮมั่นใจปีนี้โตต่ออีก 20-25%</t>
  </si>
  <si>
    <t>https://thunhoon.com/article/293341</t>
  </si>
  <si>
    <t>MINT พลิกกำไรQ1/67สูง1,146ล้านบาท รับเต็มค่าเงินอ่อน</t>
  </si>
  <si>
    <t>https://thunhoon.com/article/293342</t>
  </si>
  <si>
    <t>TTW กำไรลด โบรกชี้ผลจากการดำเนินงาน CKP ขาดทุนมากขึ้น</t>
  </si>
  <si>
    <t>https://thunhoon.com/article/293345</t>
  </si>
  <si>
    <t>KSLมองตลาดน้ำตาลยังตึงตัว โบรกชี้อานิสงส์แรงกำไรปีนี้โต</t>
  </si>
  <si>
    <t>KSL</t>
  </si>
  <si>
    <t>https://thunhoon.com/article/293349</t>
  </si>
  <si>
    <t>ANANเทิร์นอะราวน์475% คอนโดติดรถไฟฟ้าขายดี</t>
  </si>
  <si>
    <t>https://thunhoon.com/article/293350</t>
  </si>
  <si>
    <t>MC ยอดขายโตต่อเนื่อง บล.พาย แนะ "ซื้อ"</t>
  </si>
  <si>
    <t>https://thunhoon.com/article/293351</t>
  </si>
  <si>
    <t>ZAAจับตาครึ่งปีหลังแจ่ม จ่อบุ๊กรายได้ธุรกิจใหม่</t>
  </si>
  <si>
    <t>https://thunhoon.com/article/293352</t>
  </si>
  <si>
    <t>CPF ผลงานดีกว่าคาด โบรกปรับเพิ่มเป้า</t>
  </si>
  <si>
    <t>https://thunhoon.com/article/293353</t>
  </si>
  <si>
    <t>COCOCO โบรกมองงบดีทุกบรรทัด ยอดขายน้ำมะพร้าวโตเด่น</t>
  </si>
  <si>
    <t>ดีทุกบรรทัด</t>
  </si>
  <si>
    <t>https://thunhoon.com/article/293355</t>
  </si>
  <si>
    <t>NER โบรกคาดครึ่งปีหลัง แม้ราคายางมีแนวโน้มลง แต่กำไรทั้งปียังโต</t>
  </si>
  <si>
    <t>https://thunhoon.com/article/293356</t>
  </si>
  <si>
    <t>MINT เมย์แบงก์ คาดกำไร Q2-3 เติบโต มอง Valuation น่าสนใจ</t>
  </si>
  <si>
    <t>https://thunhoon.com/article/293357</t>
  </si>
  <si>
    <t>DTCENT กำไร Q1/67 พุ่ง 68.39% งานบริการ GPS Tracking-โครงการภาครัฐ คึกคัก</t>
  </si>
  <si>
    <t>https://thunhoon.com/article/293359</t>
  </si>
  <si>
    <t>COM7 โบรกแนะ “ถือ” ปรับลดราคาเป้าหมาย</t>
  </si>
  <si>
    <t>https://thunhoon.com/article/293361</t>
  </si>
  <si>
    <t>SABINA คาดรายได้ปีนี้เติบโต 5-10% วางแผนขยายลูกค้าช่อง OEM</t>
  </si>
  <si>
    <t>https://thunhoon.com/article/293364</t>
  </si>
  <si>
    <t>FSMART กำไร Q1/67 เพิ่ม 20.3% พอร์ตสินเชื่อโต-เล็งขยายต่อเนื่อง</t>
  </si>
  <si>
    <t>https://thunhoon.com/article/293365</t>
  </si>
  <si>
    <t>MINT เอเซีย พลัส คาดกำไร Q2 ทำนิวไฮ รับผลดีฟุตบอลยุโรป-โอลิมปิกที่ปารีสหนุน</t>
  </si>
  <si>
    <t>https://thunhoon.com/article/293366</t>
  </si>
  <si>
    <t>TASCO ทิสโก้ คาดผลประกอบการฟื้นตั้งแต่ Q2 งบประมาณเริ่มเบิกจ่าย</t>
  </si>
  <si>
    <t>https://thunhoon.com/article/293367</t>
  </si>
  <si>
    <t>"SUN" โบรกฯ คาด Q2/67 กำไรฟื้น ราคาหุ้นปรับตัวลง "จังหวะสะสม"</t>
  </si>
  <si>
    <t>https://thunhoon.com/article/293373</t>
  </si>
  <si>
    <t>AOT กำไร Q2 ที่ 5.78 พันลบ. โต 210.9% รับผลดีวีซ่าฟรี -เทศกาลปีใหม่,ตรุษจีน</t>
  </si>
  <si>
    <t>https://thunhoon.com/article/293381</t>
  </si>
  <si>
    <t>BDMS กำไร Q1/67 ที่ 4,073.50 ลบ. โต 17.47% ผู้ป่วยชาวไทย-ต่างชาติเพิ่ม</t>
  </si>
  <si>
    <t>https://thunhoon.com/article/293382</t>
  </si>
  <si>
    <t>GABLE เผย Q1/67 แบ็คล็อคแกร่ง 5,569 ลบ. เพิ่มขึ้น 51% ลุยผนึกพันธมิตรทั้งใน-ตปท.</t>
  </si>
  <si>
    <t>แบ็กล็อค</t>
  </si>
  <si>
    <t>https://thunhoon.com/article/293383</t>
  </si>
  <si>
    <t>BEM กำไร Q1/67 ที่ 847.16 ลบ. โต 13% รายได้จาก 3 ส่วนธุรกิจหนุน</t>
  </si>
  <si>
    <t>https://thunhoon.com/article/293385</t>
  </si>
  <si>
    <t>LH กำไร Q1/67 ที่ 1,231.02 ลบ. ลดลง 9.08% ตามรายได้จากการขายชะลอตัว</t>
  </si>
  <si>
    <t>การขาย</t>
  </si>
  <si>
    <t>https://thunhoon.com/article/293387</t>
  </si>
  <si>
    <t>BJCกำไรQ1/67ไม่รวมรายการพิเศษ 1.08 พันลบ. ลดลง13% เหตุดอกเบี้ยสูง</t>
  </si>
  <si>
    <t>https://thunhoon.com/article/293390</t>
  </si>
  <si>
    <t>GUNKUL โชว์ Q1/67 รายได้โต 44.92% เดินหน้าลงทุนธุรกิจพลังงานทดแทน</t>
  </si>
  <si>
    <t>https://thunhoon.com/article/293391</t>
  </si>
  <si>
    <t>PTT กำไร Q1/67 ที่ 28,967.50 ลบ. โต 4% บริษัทในเครือหนุน</t>
  </si>
  <si>
    <t>https://thunhoon.com/article/293393</t>
  </si>
  <si>
    <t>CCET กำไร Q1/67 โต 103% HANA +17% KCE +49%</t>
  </si>
  <si>
    <t>CCET</t>
  </si>
  <si>
    <t>https://thunhoon.com/article/293396</t>
  </si>
  <si>
    <t>AI-AIEแกร่งกำไรกระฉูด ต้นทุนลดฮวบอีบิทดาพุ่ง</t>
  </si>
  <si>
    <t>ลดฮวบ</t>
  </si>
  <si>
    <t>https://thunhoon.com/article/293397</t>
  </si>
  <si>
    <t>GIFTสัญญาณบวก รายได้-กำไรโตสนั่น</t>
  </si>
  <si>
    <t>https://thunhoon.com/article/293398</t>
  </si>
  <si>
    <t>TUรับทรัพย์ทูน่าฟื้น ราคาดีดดันรายได้</t>
  </si>
  <si>
    <t>ทูน่า</t>
  </si>
  <si>
    <t>https://thunhoon.com/article/293375</t>
  </si>
  <si>
    <t>AUCT จำนำทะเบียนโตเด่น โชว์กำไรติดปีก 119 ล้านบาท</t>
  </si>
  <si>
    <t>จำนำทะเบียน</t>
  </si>
  <si>
    <t>https://thunhoon.com/article/293376</t>
  </si>
  <si>
    <t>ค้าปลีกไซซ์มินิงบ Q1 สวย KK-TNP ยอดขายกระฉูด</t>
  </si>
  <si>
    <t>https://thunhoon.com/article/293377</t>
  </si>
  <si>
    <t>IP โค้งแรกนิวไฮต่อ เปิดร้านยา 40 แห่ง</t>
  </si>
  <si>
    <t>https://thunhoon.com/article/293378</t>
  </si>
  <si>
    <t>JPARK ยิ้มแก้มปริ ผลงานพุ่งแรง 135%</t>
  </si>
  <si>
    <t>https://thunhoon.com/article/293380</t>
  </si>
  <si>
    <t>BBIK งบตามคาด ตุนแบ็กล็อกแน่น จ่อเข้าเทรด SET</t>
  </si>
  <si>
    <t>https://thunhoon.com/article/293389</t>
  </si>
  <si>
    <t>AOTกำไรติดปีกโค้ง2พุ่ง210% AAVเพิ่มเครื่องบินรับไฮซีซัน</t>
  </si>
  <si>
    <t>โค้ง2</t>
  </si>
  <si>
    <t>https://thunhoon.com/article/293408</t>
  </si>
  <si>
    <t>EGCO กำไรจากดำเนินงาน Q1/67 ที่ 1,591 ลบ. โต 4% รุกลงทุนแบบ M&amp;A</t>
  </si>
  <si>
    <t>https://thunhoon.com/article/293409</t>
  </si>
  <si>
    <t>"BAM" โบรกฯ แนะนำ "ขาย" Q2/67 ยังไม่ดีขึ้น จากหนี้ครัวเรือนสูง</t>
  </si>
  <si>
    <t>https://thunhoon.com/article/293410</t>
  </si>
  <si>
    <t>NEO ราคาพุ่งแรง หลังกำไร Q1/67 โต 49% ตั้งเป้ายอดขายปีนี้โตตัวเลขสองหลัก</t>
  </si>
  <si>
    <t>https://thunhoon.com/article/293411</t>
  </si>
  <si>
    <t>“SAMART” เทิร์นอะราวด์ โชว์งบ Q1/67 กำไรโตแรง</t>
  </si>
  <si>
    <t>https://thunhoon.com/article/293412</t>
  </si>
  <si>
    <t>AMATA กำไร 464 ลบ. -5.77% 2 โบรกมีมุมมองเชิงบวกแนะ “ซื้อ”</t>
  </si>
  <si>
    <t>https://thunhoon.com/article/293415</t>
  </si>
  <si>
    <t>KCE ต้นทุนทองแดงปรับลด แต่ภาษีเพิ่ม โบรกแนะ "ถือ"</t>
  </si>
  <si>
    <t>https://thunhoon.com/article/293417</t>
  </si>
  <si>
    <t>BJC ราคาร่วงแรง โบรกฯ ชี้กำไร Q1/67 ต่ำกว่าคาด หั่นประมาณการปี 67-68 ลง</t>
  </si>
  <si>
    <t>https://thunhoon.com/article/293418</t>
  </si>
  <si>
    <t>PSH อสังหาชะลอตัวกดกำไร Q1 โบรกคาดไตรมาสที่เหลือฟื้น</t>
  </si>
  <si>
    <t>https://thunhoon.com/article/293419</t>
  </si>
  <si>
    <t>MINT งบดีขึ้นในทุกธุรกิจ โบรกคาดไตรมาส 2 ยุโรปดันกำไร</t>
  </si>
  <si>
    <t>https://thunhoon.com/article/293420</t>
  </si>
  <si>
    <t>EAพ้นจุดต่ำสุด-Q2ฉายแววดี ซุ่มดีลผลิตอีวีขนส่งตุนพอร์ต</t>
  </si>
  <si>
    <t>ฉายแววดี</t>
  </si>
  <si>
    <t>https://thunhoon.com/article/293422</t>
  </si>
  <si>
    <t>GFPTกดต้นทุนดันมาร์จิ้น ชูออเดอร์ต่างแดนหนุนโต</t>
  </si>
  <si>
    <t>ออเดอร์ต่างแดน</t>
  </si>
  <si>
    <t>https://thunhoon.com/article/293423</t>
  </si>
  <si>
    <t>BEM โบรกแนะ "ซื้อ" เป้า 9.50 บ.</t>
  </si>
  <si>
    <t>https://thunhoon.com/article/293432</t>
  </si>
  <si>
    <t>มาม่ากำไรสนั่น! TFMAMAโชว์ 1.14 พันล. ทะยาน 42%</t>
  </si>
  <si>
    <t>TFMAMA</t>
  </si>
  <si>
    <t>https://thunhoon.com/article/293433</t>
  </si>
  <si>
    <t>NAT Backlog แน่น 479.54 ล้านบาท เป้ารายได้ 30 %</t>
  </si>
  <si>
    <t>https://thunhoon.com/article/293434</t>
  </si>
  <si>
    <t>BBIK โบรกปรับลดคำแนะนำเป็น “ถือ” คาดแนวโน้ม Q2/67 อ่อนแอ</t>
  </si>
  <si>
    <t>https://thunhoon.com/article/293435</t>
  </si>
  <si>
    <t>ALPHAX งบ Q1 พุ่ง 650 % มุ่งลุยธุรกิจพลังงาน</t>
  </si>
  <si>
    <t>ALPHAX</t>
  </si>
  <si>
    <t>https://thunhoon.com/article/293436</t>
  </si>
  <si>
    <t>TOA กำไร Q1 ทำ All Time High</t>
  </si>
  <si>
    <t>https://thunhoon.com/article/293439</t>
  </si>
  <si>
    <t>กสิกรไทย' แนะนำขาย "JAS" ชี้ราคาหุ้นเคลื่อนไหวเร็วกว่าผลงาน</t>
  </si>
  <si>
    <t>https://thunhoon.com/article/293442</t>
  </si>
  <si>
    <t>SPALI โบรกคาด Q2 เติบโตจากโครงการคอนโดพร้อมโอน</t>
  </si>
  <si>
    <t>https://thunhoon.com/article/293447</t>
  </si>
  <si>
    <t>LH โบรกฯ ชี้กำไรหลัก Q1/67 ต่ำคาด อยู่ระหว่างทบทวนประมาณการใหม่</t>
  </si>
  <si>
    <t>https://thunhoon.com/article/293451</t>
  </si>
  <si>
    <t>CMO ประเมินครึ่งปีหลังสดใส ตลาดอีเวนต์บูม</t>
  </si>
  <si>
    <t>https://thunhoon.com/article/293452</t>
  </si>
  <si>
    <t>บิ๊กBEMชี้ปมกำไรQ1สวย847ล้านบาท สีน้ำเงินวันทำการพุ่ง 4.82 แสนเที่ยวต่อวัน</t>
  </si>
  <si>
    <t>สีน้ำเงินวันทำการ</t>
  </si>
  <si>
    <t>https://thunhoon.com/article/293453</t>
  </si>
  <si>
    <t>HANA หยวนต้า ปรับเพิ่มราคาเป้าหมาย แนวโน้มผลประกอบการฟื้นตัว</t>
  </si>
  <si>
    <t>https://thunhoon.com/article/293454</t>
  </si>
  <si>
    <t>หุ้น SAPPE ราคาดีดขึ้น โบรกฯ คาดกำไร Q2/67 ทำนิวไฮ ให้เป้า 110 บาท</t>
  </si>
  <si>
    <t>https://thunhoon.com/article/293455</t>
  </si>
  <si>
    <t>BAM ลดดอกเบี้ย 0.25% ระยะเวลา 6 เดือน หวังลดภาระลูกหนี้ ช่วงศก.ชะลอตัว</t>
  </si>
  <si>
    <t>https://thunhoon.com/article/293473</t>
  </si>
  <si>
    <t>OSP กำไร Q1/67 ที่ 828.50 ลบ. โต 6.5% ตามยอดขายโต 10.9%</t>
  </si>
  <si>
    <t>https://thunhoon.com/article/293488</t>
  </si>
  <si>
    <t>TTA กำไร Q1/67 ที่ 1,116 ลบ. เติบโต 419% ธุรกิจขนส่งทางเรือหนุน</t>
  </si>
  <si>
    <t>https://thunhoon.com/article/293492</t>
  </si>
  <si>
    <t>SINGER พลิกกำไร 20 ล้าน สำรองลด</t>
  </si>
  <si>
    <t>https://thunhoon.com/article/293493</t>
  </si>
  <si>
    <t>CK กำไรไตรมาส1/67 ที่ 121 ลบ.ลด44% เหตุ ก่อสร้างทรงตัว-รับรู้ส่วนแบ่งกำไรฯลง</t>
  </si>
  <si>
    <t>https://thunhoon.com/article/293494</t>
  </si>
  <si>
    <t>JMT กำไร Q1/67 ที่ 418.26 ลบ. ลดลง 7.7% เหตุตั้งสำรองเพิ่ม</t>
  </si>
  <si>
    <t>https://thunhoon.com/article/293495</t>
  </si>
  <si>
    <t>MASTER โชว์กำไร Q1/67 เพิ่มขึ้น 48% เหตุบริหารต้นทุน-ส่วนแบ่งบ.ย่อยดีขึ้น</t>
  </si>
  <si>
    <t>บริหารต้นทุน</t>
  </si>
  <si>
    <t>บริหารส่วนแบ่ง</t>
  </si>
  <si>
    <t>https://thunhoon.com/article/293496</t>
  </si>
  <si>
    <t>JMART ฟื้นกำไรQ1/67 พลิกบวก 235.8 ล้านบาท โตต่อจาก Q4/66 ตี๋น้อยส่งกำไร 83 ล้านบาท</t>
  </si>
  <si>
    <t>https://thunhoon.com/article/293497</t>
  </si>
  <si>
    <t>MBK กำไร Q1/67 ที่ 667 ลบ. โต 288% ธุรกิจศูนย์การค้า-โรงแรมหนุน</t>
  </si>
  <si>
    <t>https://thunhoon.com/article/293504</t>
  </si>
  <si>
    <t>BEMชูสีน้ำเงินเด้ง ไตรมาส2ลุ้นพันล้าน</t>
  </si>
  <si>
    <t>สีน้ำเงิน</t>
  </si>
  <si>
    <t>หมายเหตุ(คำที่ละ)</t>
  </si>
  <si>
    <t>https://www.kaohoon.com/news/689931</t>
  </si>
  <si>
    <t>DOHOME รายได้ขายเพิ่ม! ดันกำไร Q2 โต 46% แตะ 436 ล้านบาท</t>
  </si>
  <si>
    <t>https://www.kaohoon.com/news/689918</t>
  </si>
  <si>
    <t>MGT รายได้ขายพุ่ง ดันกำไร Q2 โต 34% แตะ 28 ล้าน เคาะปันผล 0.03 บาท</t>
  </si>
  <si>
    <t>https://www.kaohoon.com/news/689907</t>
  </si>
  <si>
    <t>QH รายได้ขายอสังหาฯหด! กดกำไรไตรมาส 2 เหลือ 620 ล้านบาท</t>
  </si>
  <si>
    <t>https://www.kaohoon.com/news/689902</t>
  </si>
  <si>
    <t>MTC สินเชื่อพุ่ง-ตั้งสำรองลด ดันกำไร Q2 โต 20% แตะ 1.4 พันล้านบาท</t>
  </si>
  <si>
    <t>https://www.kaohoon.com/news/689884</t>
  </si>
  <si>
    <t>ADVANC กำไร Q2 พุ่ง 8.5 พันล้าน รับ ARPU เพิ่ม ดันรายได้มือถือแตะ 3 หมื่นล้าน</t>
  </si>
  <si>
    <t>https://www.kaohoon.com/breakingnews/689830</t>
  </si>
  <si>
    <t>TCAP วิ่ง 4% รับกำไร Q2 โตเกินคาด โบรกแนะ “ซื้อ” เป้า 57 บาท</t>
  </si>
  <si>
    <t>วิ่ง</t>
  </si>
  <si>
    <t>โตเกินคาด</t>
  </si>
  <si>
    <t>https://www.kaohoon.com/news/689769</t>
  </si>
  <si>
    <t>อู้ฟู่! ITC ขาย “อาหารสัตว์” ดันกำไร Q2 ทะลุพันล้าน โตทะลัก 126%</t>
  </si>
  <si>
    <t>โตทะลัก</t>
  </si>
  <si>
    <t>https://www.kaohoon.com/breakingnews/689758</t>
  </si>
  <si>
    <t>PROUD ดีด 4% รับเข้าเทรด SET วันแรก! ตอกย้ำศักยภาพธุรกิจ พ่วง “แบ็กล็อก” ทะลุหมื่นล้าน</t>
  </si>
  <si>
    <t>PROUD</t>
  </si>
  <si>
    <t>ศักยภาพ</t>
  </si>
  <si>
    <t>ตอกย้ำ</t>
  </si>
  <si>
    <t>https://www.kaohoon.com/stockanalysis/689746</t>
  </si>
  <si>
    <t>TFM โชว์งบ Q2 กำไร “นิวไฮ” รอบ 15 ไตรมาส แตะ 129 ล้านบาท ลุ้น Q3 โตต่อ รับไฮซีซั่น</t>
  </si>
  <si>
    <t>โชว์</t>
  </si>
  <si>
    <t>Q3</t>
  </si>
  <si>
    <t>https://www.kaohoon.com/stockanalysis/689744</t>
  </si>
  <si>
    <t>HANA โบรกแนะซื้อเป้า 50 บาท ลุ้นกำไรไตรมาส 2/67 โตแรง 55% รับออเดอร์พุ่ง</t>
  </si>
  <si>
    <t>ลุ้น</t>
  </si>
  <si>
    <t>https://www.kaohoon.com/breakingnews/689715</t>
  </si>
  <si>
    <t>KBS ดีดบวก 23% รับแผนซื้อหุ้นคืน 15 ล้านหุ้น วงเงิน 60 ลบ.</t>
  </si>
  <si>
    <t>KBS</t>
  </si>
  <si>
    <t>ดีดบวก</t>
  </si>
  <si>
    <t>https://www.kaohoon.com/breakingnews/689697</t>
  </si>
  <si>
    <t>SAV บวก 4% โบรกเชียร์ “ซื้อ” เป้า 26 บาท รับกำไร Q2 โตกว่าคาด</t>
  </si>
  <si>
    <t>โบรกเชียร์</t>
  </si>
  <si>
    <t>โตกว่าคาด</t>
  </si>
  <si>
    <t>https://www.kaohoon.com/breakingnews/689683</t>
  </si>
  <si>
    <t>SUN วิ่ง 3% เก็งกำไรไตรมาส 2 สดใส ครึ่งปีหลังโตต่อรับ “ไฮซีซั่น”</t>
  </si>
  <si>
    <t>https://www.kaohoon.com/news/689517</t>
  </si>
  <si>
    <t>DELTA ส่งซิกครึ่งปีหลังโตต่อ รับธุรกิจ “ดาต้าเซ็นเตอร์-อีวี” หนุนดีมานด์พุ่ง</t>
  </si>
  <si>
    <t>https://www.kaohoon.com/news/689626</t>
  </si>
  <si>
    <t>PRTR โชว์กำไร Q2 โต 10% แตะ 57 ล้านบาท รับรู้ธุรกิจจัดจ้าง-สรรหาพนักงานหนุน</t>
  </si>
  <si>
    <t>https://www.kaohoon.com/news/689622</t>
  </si>
  <si>
    <t>TCAP เปิดงบไตรมาส 2 กำไรเฉียด 2 พันล้านบาท รับเงินปันผลลงทุนเพิ่ม</t>
  </si>
  <si>
    <t>https://www.kaohoon.com/news/689600</t>
  </si>
  <si>
    <t>CFARM โชว์งบ 6 เดือน รับรู้รายได้ “เลี้ยงไก่เนื้อ” แตะ 104 ล้านบาท</t>
  </si>
  <si>
    <t>CFARM</t>
  </si>
  <si>
    <t>รับรู้</t>
  </si>
  <si>
    <t>https://www.kaohoon.com/news/689538</t>
  </si>
  <si>
    <t>MINT โชว์กำไร 6 เดือนโต 74% เฉียด 4 พันล้าน รับรายได้โรงแรม-ร้านอาหารหนุน</t>
  </si>
  <si>
    <t>โรงแรม</t>
  </si>
  <si>
    <t>https://www.kaohoon.com/news/689527</t>
  </si>
  <si>
    <t>TFM โกยกำไรครึ่งปีแรกโต 10 เท่าตัว แตะ 230 ล้านบาท เคาะปันผล 0.30 บ.</t>
  </si>
  <si>
    <t>https://www.kaohoon.com/pr/689422</t>
  </si>
  <si>
    <t>SA การเงินแกร่ง! ไถ่ถอน “หุ้นกู้” ก่อนกำหนด 1.5 พันล้านบาท</t>
  </si>
  <si>
    <t>https://www.kaohoon.com/stockanalysis/689403</t>
  </si>
  <si>
    <t>โบรกเชียร์ซื้อ SAV เป้า 26 บ. หลังกำไรไตรมาส 2 โตทะลัก 40% แตะ 116 ล้านบาท</t>
  </si>
  <si>
    <t>https://www.kaohoon.com/stockanalysis/689400</t>
  </si>
  <si>
    <t>โบรกแนะซื้อ CRC เป้า 48 บ. ลุ้นกำไรไตรมาส 2 โต 4% แตะ 1.6 พันล้าน</t>
  </si>
  <si>
    <t>https://www.kaohoon.com/breakingnews/689383</t>
  </si>
  <si>
    <t>TRUE บวก 2% นิวไฮรอบเกือบ 5 ปี หลังโชว์งบ Q2 อิบิทด้าโต 16% โบรกชี้ปี 68 พลิกกำไร</t>
  </si>
  <si>
    <t>https://www.kaohoon.com/breakingnews/689367</t>
  </si>
  <si>
    <t>VGI บวก 4% รับทุนยักษ์ไทย-ดูไบทุ่ม 1.3 หมื่นล้าน เข้าถือหุ้นใหญ่ 44%</t>
  </si>
  <si>
    <t>ยักษ์ไทย</t>
  </si>
  <si>
    <t>รับทุน</t>
  </si>
  <si>
    <t>ดูไบ</t>
  </si>
  <si>
    <t>ทุ่ม</t>
  </si>
  <si>
    <t>https://www.kaohoon.com/news/689338</t>
  </si>
  <si>
    <t>TNR รายได้เพิ่ม-บันทึกรายการพิเศษ ดันกำไร Q2 โต 9 เท่าตัว เคาะปันผล 0.30 บาท</t>
  </si>
  <si>
    <t>https://www.kaohoon.com/news/689205</t>
  </si>
  <si>
    <t>THANI ต้นทุนดอกเบี้ย-สำรองพุ่ง! กดกำไรไตรมาส 2 วูบ 40%</t>
  </si>
  <si>
    <t>ต้นทุนดอกเบี้ย</t>
  </si>
  <si>
    <t>https://www.kaohoon.com/news/689202</t>
  </si>
  <si>
    <t>SAV กำไรไตรมาส 2 โตทะลัก 39% แตะ 116 ล้าน</t>
  </si>
  <si>
    <t>https://www.kaohoon.com/news/689159</t>
  </si>
  <si>
    <t>PSL รายได้ค่าระวางพุ่ง-ขายเรือ 2 ลำ ดันกำไร Q2 แตะ 529 ล้าน โต 85%</t>
  </si>
  <si>
    <t>https://www.kaohoon.com/news/689132</t>
  </si>
  <si>
    <t>MINT มั่นใจ Q3 ยังแกร่ง! ยอดจองโรงแรม “ยุโรป” เพิ่มต่อเนื่อง</t>
  </si>
  <si>
    <t>มั่นใจ</t>
  </si>
  <si>
    <t>ยังแกร่ง</t>
  </si>
  <si>
    <t>เพิ่มต่อเนื่อง</t>
  </si>
  <si>
    <t>https://www.kaohoon.com/pr/689075</t>
  </si>
  <si>
    <t>ADVICE ร่วมให้ข้อมูลงาน “Exclusive Talk” ตอกย้ำความเชื่อมั่นนักลงทุน</t>
  </si>
  <si>
    <t>ความเชื่อมั่น</t>
  </si>
  <si>
    <t>https://www.kaohoon.com/breakingnews/689121</t>
  </si>
  <si>
    <t>PROEN บวก 4% ครึ่งหลังลุยประมูลงาน 2.6 พันล้าน พร้อมรุกธุรกิจ Data Center เต็มสูบ!</t>
  </si>
  <si>
    <t>PROEN</t>
  </si>
  <si>
    <t>รุกธุรกิจ</t>
  </si>
  <si>
    <t>https://www.kaohoon.com/news/689110</t>
  </si>
  <si>
    <t>MTC บวก 3% ลุ้นกำไรไตรมาส 2 โตแตะ 1.4 พันลบ. รับรายได้ดอกเบี้ยหนุน</t>
  </si>
  <si>
    <t>รายได้ดอกเบี้ย</t>
  </si>
  <si>
    <t>https://www.kaohoon.com/stockanalysis/689065</t>
  </si>
  <si>
    <t>AU โบรกแนะ “ซื้อ” เป้า 13 บาท ลุ้นกำไร Q2 โต 37% รับยอดขายขนมพุ่ง-ขยายสาขาหนุน</t>
  </si>
  <si>
    <t>https://www.kaohoon.com/news/689069</t>
  </si>
  <si>
    <t>โบรกแนะ “ซื้อ” FM เป้า 8.90 บาท ลุ้นกำไร Q2 โต 1 เท่าตัว รับธุรกิจไก่แปรรูปเด่น</t>
  </si>
  <si>
    <t>FM</t>
  </si>
  <si>
    <t>https://www.kaohoon.com/stockanalysis/689062</t>
  </si>
  <si>
    <t>MEGA ลุ้นกำไรไตรมาส 2/67 แตะ 563 ล้าน โต 6% โบรกชูเป้า 44 บาท</t>
  </si>
  <si>
    <t>https://www.kaohoon.com/breakingnews/689055</t>
  </si>
  <si>
    <t>APO บวก 14% ลุ้นไตรมาส 2 โตเด่น! ยอดจำหน่าย “น้ำมันปาล์มดิบ” พุ่งต่อเนื่อง</t>
  </si>
  <si>
    <t>ยอดจำหน่าย</t>
  </si>
  <si>
    <t>https://www.kaohoon.com/breakingnews/689031</t>
  </si>
  <si>
    <t>TPOLY พุ่งแรง 9% หลังคว้างานก่อสร้าง “รพ.สุราษฎร์ฯ” มูลค่า 325 ล้าน</t>
  </si>
  <si>
    <t>TPOLY</t>
  </si>
  <si>
    <t>https://www.kaohoon.com/breakingnews/688987</t>
  </si>
  <si>
    <t>BCP วิ่ง 3% โบรกแนะ “ซื้อ” เป้า 43 บาท ลุ้นกำไร Q2 เฉียด 3 เท่าตัว</t>
  </si>
  <si>
    <t>https://www.kaohoon.com/breakingnews/688885</t>
  </si>
  <si>
    <t>VGI ปิดบวก 12% เก็งต่อสัมปทาน “สายสีเขียว” หลังกลุ่มบีทีเอส ชนะคดีกทม.</t>
  </si>
  <si>
    <t>ปิดบวก</t>
  </si>
  <si>
    <t>https://www.kaohoon.com/news/688879</t>
  </si>
  <si>
    <t>CPF ปิดร่วง 3% แพนิก! กมธ.ถกปัญหา “ปลาหมอคางดำ” พร้อมเข้าสภาฯ “ผบห.” ยันไม่กระทบธุรกิจ</t>
  </si>
  <si>
    <t>ปิดร่วง</t>
  </si>
  <si>
    <t>แพนิก</t>
  </si>
  <si>
    <t>https://www.kaohoon.com/breakingnews/688859</t>
  </si>
  <si>
    <t>CHG บวก 3% โบรกมองกำไร Q2 ทะลุ 220 ล้าน รับรายได้ “รพ.จุฬารัตน์ 3-ประกันสังคม” หนุน</t>
  </si>
  <si>
    <t>https://www.kaohoon.com/news/688816</t>
  </si>
  <si>
    <t>NL ส่งซิกครึ่งปีหลังสดใส จ่อเซ็นโครงการใหม่-รับงานเพิ่ม ตุนแบ็กล็อกต่อเนื่อง</t>
  </si>
  <si>
    <t>ตุนแบ็กล็อก</t>
  </si>
  <si>
    <t>https://www.kaohoon.com/breakingnews/688811</t>
  </si>
  <si>
    <t>RCL แรงต่อ 7% ลุ้นรายได้ Q2 โตเด่น จ่อรับมอบเรือใหญ่ 12,000 ทีอียู หนุนขนส่งเพิ่ม</t>
  </si>
  <si>
    <t>แรงต่อ</t>
  </si>
  <si>
    <t>https://www.kaohoon.com/news/688773</t>
  </si>
  <si>
    <t>BCP ดีด 5% นำทีม “กลุ่มโรงกลั่น” ขานรับ “ราคาน้ำมัน” พุ่ง หลังตะวันออกกลางเดือด</t>
  </si>
  <si>
    <t>https://www.kaohoon.com/breakingnews/688766</t>
  </si>
  <si>
    <t>JMT ควง JMART วิ่งคึก! โบรกมองครึ่งปีหลังสดใส-ฐานะการเงินแกร่ง ไร้กังวลจ่ายหุ้นกู้</t>
  </si>
  <si>
    <t>วิ่งคึก</t>
  </si>
  <si>
    <t>จ่ายหุ้นกู้</t>
  </si>
  <si>
    <t>ไร้กังวล</t>
  </si>
  <si>
    <t>https://www.kaohoon.com/breakingnews/688764</t>
  </si>
  <si>
    <t>EA ร่วงต่อ 9% เซ่น “แอสเซทพลัส” ชิงดักเก็บค่าไฟ EA จ่ายหนี้ตั๋วบีอี 1.16 พันล้าน</t>
  </si>
  <si>
    <t>ร่วงต่อ</t>
  </si>
  <si>
    <t>https://www.kaohoon.com/breakingnews/688755</t>
  </si>
  <si>
    <t>IP ดีดบวก 3% หลังย้ายเทรด SET วันแรก ดึงเม็ดเงินกองทุน-ต่างชาติ</t>
  </si>
  <si>
    <t>ดึงเม็ดเงิน</t>
  </si>
  <si>
    <t>https://www.kaohoon.com/stockanalysis/688742</t>
  </si>
  <si>
    <t>โบรกเชียร์ “ซื้อ” BGRIM ราคาเป้าหมาย 37 บาท มองกำไร Q2 โตแตะ 396 ล้านบาท</t>
  </si>
  <si>
    <t>https://www.kaohoon.com/news/688712</t>
  </si>
  <si>
    <t>TRP ยัน! “กลุ่มผู้ถือหุ้นใหญ่” กอดหุ้นแน่น ชี้พื้นฐานธุรกิจแกร่ง</t>
  </si>
  <si>
    <t>กอดหุ้น</t>
  </si>
  <si>
    <t>พื้นฐานธุรกิจ</t>
  </si>
  <si>
    <t>https://www.kaohoon.com/news/688734</t>
  </si>
  <si>
    <t>BPS ลุยขยายฐานลูกค้า B2C เกาะกระแส “กรีนโฮม” ต่อยอดธุรกิจครบวงจร</t>
  </si>
  <si>
    <t>ลุยขยาย</t>
  </si>
  <si>
    <t>https://www.kaohoon.com/stockanalysis/688735</t>
  </si>
  <si>
    <t>โบรกแนะสอย CPN เป้า 83 บาท ลุ้นโกยกำไรไตรมาส 2 ทะลุ 4.3 พันล้าน</t>
  </si>
  <si>
    <t>31/7/2024</t>
  </si>
  <si>
    <t>https://www.kaohoon.com/news/688684</t>
  </si>
  <si>
    <t>SAWAD แจงขายหุ้นกู้ครบตามเป้า 3 ชุด 2 พันล้าน! รุกขยายพอร์ตลงทุนครึ่งปีหลังเต็มสูบ</t>
  </si>
  <si>
    <t>ขายหุ้นกู้</t>
  </si>
  <si>
    <t>ครบตามเป้า</t>
  </si>
  <si>
    <t>ขยายพอร์ต</t>
  </si>
  <si>
    <t>https://www.kaohoon.com/news/688648</t>
  </si>
  <si>
    <t>SCCC โชว์กำไร Q2 โต 33% แตะ 874 ล้าน แจกปันผล 4 บาท</t>
  </si>
  <si>
    <t>https://www.kaohoon.com/news/688572</t>
  </si>
  <si>
    <t>โบรกเชียร์ “ซื้อ” COCOCO เป้า 15.80 บ. ลุ้นรายได้ Q3 โตต่อ รับขยายกำลังผลิตเพิ่ม</t>
  </si>
  <si>
    <t>https://www.kaohoon.com/news/688565</t>
  </si>
  <si>
    <t>XO บวก 3% โบรกอัพคำแนะนำ “ซื้อ” เป้า 30 บ. ลุ้น Q2 กำไรโตแตะ 252 ล้าน</t>
  </si>
  <si>
    <t>https://www.kaohoon.com/pr/688552</t>
  </si>
  <si>
    <t>FM ลุ้นปรับเป้าใหม่ มั่นใจผลงานปีนี้โตแกร่ง</t>
  </si>
  <si>
    <t>ปรับเป้าใหม่</t>
  </si>
  <si>
    <t>https://www.kaohoon.com/breakingnews/688542</t>
  </si>
  <si>
    <t>SISB เด้ง 3% ลุ้นกำไรปีนี้โต 35% รับนักเรียนพุ่ง-ปรับขึ้นค่าเทอม โบรกชูเป้า 40 บ.</t>
  </si>
  <si>
    <t>รับนักเรียน</t>
  </si>
  <si>
    <t>ค่าเทอม</t>
  </si>
  <si>
    <t>https://www.kaohoon.com/news/688543</t>
  </si>
  <si>
    <t>SA ชำระหุ้นกู้ 2 ชุด มูลค่า 1.3 พันล้าน สะท้อนฐานะการเงินแกร่ง รายได้ปีนี้ 7 พันลบ.</t>
  </si>
  <si>
    <t>https://www.kaohoon.com/breakingnews/688544</t>
  </si>
  <si>
    <t>MASTER บวก 4% โบรกชูเป้า 82 บาท มองกำไร Q2 โตแตะ 121 ล้านบาท</t>
  </si>
  <si>
    <t>https://www.kaohoon.com/news/688524</t>
  </si>
  <si>
    <t>GPSC เด้ง 4% ลุ้นกำไรไตรมาส 2 โต 365% แตะ 1.4 พันล้าน โบรกชูเป้า 58.50 บ.</t>
  </si>
  <si>
    <t>https://www.kaohoon.com/breakingnews/688517</t>
  </si>
  <si>
    <t>DELTA บวกยาว 3 วันเกือบ 11% โบรกอัพเป้าใหม่ 120 บาท ปรับกำไรปีนี้โต 15%</t>
  </si>
  <si>
    <t>บวกยาว</t>
  </si>
  <si>
    <t>โบรกอัพ</t>
  </si>
  <si>
    <t>เป้าใหม่</t>
  </si>
  <si>
    <t>https://www.kaohoon.com/breakingnews/688504</t>
  </si>
  <si>
    <t>MAGURO บวก 4 วันติด 14% เล็งเปิดตัว 2 แบรนด์ ลุยขยาย 13 ร้านใหม่ ดันรายได้ปีนี้โต 30%</t>
  </si>
  <si>
    <t>ร้านใหม่</t>
  </si>
  <si>
    <t>https://www.kaohoon.com/news/688505</t>
  </si>
  <si>
    <t>โบรกเชียร์ “ซื้อ” PTG ลุ้นกำไรไตรมาส 2 โต 3 เท่าตัว ชูเป้าสูง 10.40 บาท</t>
  </si>
  <si>
    <t>https://www.kaohoon.com/breakingnews/688496</t>
  </si>
  <si>
    <t>NER วิ่งยาว 3 วันพุ่ง 5% จับตากำไร Q2 โตเด่น โบรกเคาะเป้า 6.95 บาท ยีลด์ปีนี้ทะลุ 9%</t>
  </si>
  <si>
    <t>วิ่งยาว</t>
  </si>
  <si>
    <t>ยีลด์</t>
  </si>
  <si>
    <t>https://www.kaohoon.com/stockanalysis/688495</t>
  </si>
  <si>
    <t>BJC ลุ้นกำไรไตรมาส 2 โตเด่น พ่วงอานิสงส์ Digital Wallet หนุน โบรกเคาะเป้า 30 บาท</t>
  </si>
  <si>
    <t>https://www.kaohoon.com/stockanalysis/688491</t>
  </si>
  <si>
    <t>SJWD โบรกแนะซื้อเป้า 23 บาท ลุ้นกำไร Q2 แจ่ม ครึ่งปีหลังโตเด่น รับไฮซีซั่น</t>
  </si>
  <si>
    <t>https://www.kaohoon.com/news/688490</t>
  </si>
  <si>
    <t>EA ร่วง 5% กังวล “ชัชวาลย์“ ลาออกบอร์ด ระทึก “หุ้นกู้-บีอี” ครบดีล ส.ค.นี้ 2.8 พันล้าน</t>
  </si>
  <si>
    <t>ลาออกบอร์ด</t>
  </si>
  <si>
    <t>กังวล</t>
  </si>
  <si>
    <t>ระทึก</t>
  </si>
  <si>
    <t>https://www.kaohoon.com/breakingnews/688486</t>
  </si>
  <si>
    <t>AOT ร่วงต่อ 2% หลังยกเลิก “ดิวตี้ฟรี” ฉุดรายได้ลดปีละ 1.7 พันล้าน</t>
  </si>
  <si>
    <t>ฉุด</t>
  </si>
  <si>
    <t>https://www.kaohoon.com/breakingnews/688479</t>
  </si>
  <si>
    <t>PTTEP วิ่ง 3% รับกำไรไตรมาส 2 โตแตะ 2.4 หมื่นล้าน แจกปันผล 4.50 บาท</t>
  </si>
  <si>
    <t>30/7/2024</t>
  </si>
  <si>
    <t>https://www.kaohoon.com/news/688408</t>
  </si>
  <si>
    <t>PTTEP โชว์กำไร Q2 โต 14% แตะ 2.4 หมื่นลบ. เคาะปันผล 4.50 บาท</t>
  </si>
  <si>
    <t>https://www.kaohoon.com/news/688403</t>
  </si>
  <si>
    <t>วิบากกรรม! KKP เขย่าราคาหุ้นทรุด “นิวโลว์” รอบเกือบ 4 ปี</t>
  </si>
  <si>
    <t>วิบากกรรม</t>
  </si>
  <si>
    <t>สถานการณ์หุ้น</t>
  </si>
  <si>
    <t>เขย่า</t>
  </si>
  <si>
    <t>นิวโลว์</t>
  </si>
  <si>
    <t>https://www.kaohoon.com/news/688372</t>
  </si>
  <si>
    <t>EA เขย่าขวัญรายวัน! “เสี่ยชัช“ ลาออกบอร์ดฯ ระทึก “หุ้นกู้-บีอี” ครบดีล ส.ค.นี้ 2.8 พันล.</t>
  </si>
  <si>
    <t>เขย่าขวัญรายวัน</t>
  </si>
  <si>
    <t>https://www.kaohoon.com/news/688337</t>
  </si>
  <si>
    <t>AHC ส่งซิกครึ่งหลังปี 67 โตเด่นรับ “ไฮซีซั่น” ลุยจับมือพันธมิตรต่อยอดธุรกิจ</t>
  </si>
  <si>
    <t>จับมือพันธมิตร</t>
  </si>
  <si>
    <t>https://www.kaohoon.com/news/688326</t>
  </si>
  <si>
    <t>โบรกแนะซื้อ FM เป้า 8.30 บ. ชี้กำไรไตรมาส 2 โต 1 เท่าตัว ทะลุ 200 ล้านบาท</t>
  </si>
  <si>
    <t>https://www.kaohoon.com/news/688304</t>
  </si>
  <si>
    <t>KLINIQ ปักธงรายได้ปีนี้แตะ 3 พันล้าน ลุยเปิดสาขา “เซ็นทรัลอุบลฯ” ดีเดย์ 1 ส.ค.นี้</t>
  </si>
  <si>
    <t>https://www.kaohoon.com/news/688292</t>
  </si>
  <si>
    <t>MAGURO แย้มครึ่งปีหลัง ผุด 2 แบรนด์ ปูพรมเปิด 13 ร้านใหม่ ย้ำเป้ารายได้ปีนี้โต 30%</t>
  </si>
  <si>
    <t>ย้ำเป้า</t>
  </si>
  <si>
    <t>https://www.kaohoon.com/breakingnews/688288</t>
  </si>
  <si>
    <t>KCE ดีดบวก 3% รับ “รัฐบาลจีน” หนุนรถ EV-เครื่องใช้ไฟฟ้า วงเงิน 3 แสนล้านหยวน</t>
  </si>
  <si>
    <t>รถ EV</t>
  </si>
  <si>
    <t>เครื่องใช้ไฟฟ้า</t>
  </si>
  <si>
    <t>https://www.kaohoon.com/news/688285</t>
  </si>
  <si>
    <t>โบรกแนะ “ซื้อ” GPSC ชี้กำไรไตรมาส 2 โต 365% แตะ 1.4 พันล้านบาท</t>
  </si>
  <si>
    <t>https://www.kaohoon.com/pr/688276</t>
  </si>
  <si>
    <t>AMA ลุยโลจิสติกส์เต็มสูบ! เพิ่มกองรถ “ขนส่งน้ำมัน” 30 คัน</t>
  </si>
  <si>
    <t>กองรถ</t>
  </si>
  <si>
    <t>https://www.kaohoon.com/news/688267</t>
  </si>
  <si>
    <t>โบรกเชียร์ “ซื้อ” NER เป้า 6.95 บาท ชี้งบไตรมาส 3 พีก กำไรทะลัก 600 ล้านบาท</t>
  </si>
  <si>
    <t>พีก</t>
  </si>
  <si>
    <t>https://www.kaohoon.com/news/688253</t>
  </si>
  <si>
    <t>โบรกเชียร์ “ซื้อ” GULF เป้าใหม่ 52 บาท ชี้กำไร Q2 โตเด่น – COD โครงการใหม่ต่อเนื่อง</t>
  </si>
  <si>
    <t>https://www.kaohoon.com/news/688251</t>
  </si>
  <si>
    <t>CMO ชำระหุ้นกู้ครบ 6.05 ล้านบาท! ลั่นครึ่งปีหลัง “ตลาดอีเวนต์บูม” มั่นใจเทิร์นอะราวด์</t>
  </si>
  <si>
    <t>https://www.kaohoon.com/news/688246</t>
  </si>
  <si>
    <t>ONEE พุ่ง 10% รับ “แกรมมี่” ซื้อบิ๊กล็อตเพิ่ม ดันถือ 35%</t>
  </si>
  <si>
    <t>ซื้อบิ๊กล็อต</t>
  </si>
  <si>
    <t>https://www.kaohoon.com/stockanalysis/688233</t>
  </si>
  <si>
    <t>โบรกแนะซื้อ BEM เป้า 10.90 บ. ลุ้นกำไร Q2 เฉียดพันล้านบาท รับผู้โดยสารรถไฟฟ้าพุ่ง</t>
  </si>
  <si>
    <t>https://www.kaohoon.com/stockanalysis/688231</t>
  </si>
  <si>
    <t>BA โบรกอัพเป้าใหม่ 28 บ. คาดกำไรปีนี้แตะ 3.3 พันล้านบาท</t>
  </si>
  <si>
    <t>https://www.kaohoon.com/news/688229</t>
  </si>
  <si>
    <t>FM ส่งซิกปี 67 สดใส! จ่อคว้าออเดอร์ “ลูกค้าโกลบอลแบรนด์-เกาหลี” มูลค่า 200 ล้านบาท</t>
  </si>
  <si>
    <t>ส่งซิก</t>
  </si>
  <si>
    <t>จ่อคว้า</t>
  </si>
  <si>
    <t>https://www.kaohoon.com/news/688223</t>
  </si>
  <si>
    <t>SM เปิดแผนครึ่งปีหลัง บุกตลาด “สินเชื่อ” ครบวงจร หนุนรายได้โตเกิน 20%</t>
  </si>
  <si>
    <t>บุกตลาด</t>
  </si>
  <si>
    <t>https://www.kaohoon.com/news/688210</t>
  </si>
  <si>
    <t>EA ร่วง 5% หลัง “กัลฟ์” ปัดซื้อหุ้น พ่วง “เอ็กซิมแบงก์” เบรกปล่อยกู้</t>
  </si>
  <si>
    <t>ปล่อยกู้</t>
  </si>
  <si>
    <t>เบรก</t>
  </si>
  <si>
    <t>https://www.kaohoon.com/breakingnews/688206</t>
  </si>
  <si>
    <t>BTS บวก 4% โบรกชี้ D/E ลด หลังศาลฯสั่ง “กทม.” จ่ายหนี้ 2.2 หมื่นล้าน ชูเป้า 6.20 บาท</t>
  </si>
  <si>
    <t>D/E</t>
  </si>
  <si>
    <t>28/7/2024</t>
  </si>
  <si>
    <t>https://www.kaohoon.com/column/688081</t>
  </si>
  <si>
    <t>DITTO แกร่งทุกมิติ!</t>
  </si>
  <si>
    <t>แกร่งทุกมิติ</t>
  </si>
  <si>
    <t>27/7/2024</t>
  </si>
  <si>
    <t>https://www.kaohoon.com/column/688054</t>
  </si>
  <si>
    <t>EKH ปั๊มอาตี๋อาหมวยดันกำไร!</t>
  </si>
  <si>
    <t>26/7/2024</t>
  </si>
  <si>
    <t>https://www.kaohoon.com/news/688015</t>
  </si>
  <si>
    <t>SPRC “โรบอทเทรดดิ้ง” สูงสุด 52% กดราคาหุ้นร่วง 5%</t>
  </si>
  <si>
    <t>https://www.kaohoon.com/news/688010</t>
  </si>
  <si>
    <t>DELTA รายได้ขาย-บริการพุ่ง ดันกำไร Q2 โต 41% แตะ 6.5 พันล้าน</t>
  </si>
  <si>
    <t>รายได้ขาย</t>
  </si>
  <si>
    <t>https://www.kaohoon.com/news/687973</t>
  </si>
  <si>
    <t>VRANDA จ่อเปิดโรงแรมภูเก็ต “วีรันดา รีสอร์ท-ออโต้กราฟ” หนุนรายได้ปี 67 โต 20%</t>
  </si>
  <si>
    <t>https://www.kaohoon.com/news/687950</t>
  </si>
  <si>
    <t>EKH รุกขยายธุรกิจ “ด้านสุขภาพ” สร้าง New S-Curve ดันรายได้ปีนี้โตเกิน 10%</t>
  </si>
  <si>
    <t>https://www.kaohoon.com/news/687943</t>
  </si>
  <si>
    <t>RT ลุยก่อสร้างรถไฟทางคู่ “เด่นชัย-เชียงราย-เชียงของ” 141 ลบ. รับรู้รายได้ไตรมาส 3/67</t>
  </si>
  <si>
    <t>https://www.kaohoon.com/breakingnews/687909</t>
  </si>
  <si>
    <t>GULF-INTUCH กอดคอบวก! “ทริสเรทติ้ง” ชี้ควบรวมไม่กระทบ “เครดิตองค์กร”</t>
  </si>
  <si>
    <t>กอดคอบวก</t>
  </si>
  <si>
    <t>ควบรวม</t>
  </si>
  <si>
    <t>https://www.kaohoon.com/stockanalysis/687896</t>
  </si>
  <si>
    <t>WHA ลุ้นกำไรปี 67 แตะ 4.7 พันล้าน โต 6% โบรกแนะ “ซื้อ” เป้า 6.10 บาท</t>
  </si>
  <si>
    <t>https://www.kaohoon.com/news/687887</t>
  </si>
  <si>
    <t>GUNKUL ดีด 4% ยันพื้นฐานธุรกิจแกร่ง โบรก ชูเป้า 3.30 บาท</t>
  </si>
  <si>
    <t>https://www.kaohoon.com/breakingnews/687890</t>
  </si>
  <si>
    <t>AQUA บวกต่อ 3% รับแผนลุย “ธุรกิจอาหาร” เต็มสูบ จ่อโกยรายได้ปีหน้า 2 พันล้านบาท</t>
  </si>
  <si>
    <t>AQUA</t>
  </si>
  <si>
    <t>บวกต่อ</t>
  </si>
  <si>
    <t>แผนลุย</t>
  </si>
  <si>
    <t>จ่อโกย</t>
  </si>
  <si>
    <t>https://www.kaohoon.com/stockanalysis/687873</t>
  </si>
  <si>
    <t>โบรกแนะ “ซื้อ” TRP เป้า 17 บาท ลุ้นครึ่งปีหลังโตแกร่ง-ดีล M&amp;A ชัด</t>
  </si>
  <si>
    <t>https://www.kaohoon.com/breakingnews/687880</t>
  </si>
  <si>
    <t>BTS เด้ง 2% รับศาลชี้ขาดชนะคดี “กทม.” ปมค่าจ้างเดินรถ “สายสีเขียว” ส่วนต่อขยาย</t>
  </si>
  <si>
    <t>คดี</t>
  </si>
  <si>
    <t>https://www.kaohoon.com/news/687878</t>
  </si>
  <si>
    <t>SAV ดีด 4% รับข่าวจ่อเซ็น MOU สัมปทานวิทยุการบิน “สปป.ลาว”</t>
  </si>
  <si>
    <t>https://www.kaohoon.com/news/687749</t>
  </si>
  <si>
    <t>GFPT-FM ท็อปพิก! รับอานิสงส์ “บราซิล” งดส่งออก “เนื้อไก่” หนุนยอดขายจีนพุ่ง</t>
  </si>
  <si>
    <t>ท็อปพิก</t>
  </si>
  <si>
    <t>บราซิล</t>
  </si>
  <si>
    <t>25/7/2024</t>
  </si>
  <si>
    <t>https://www.kaohoon.com/news/687806</t>
  </si>
  <si>
    <t>TU ทุ่มงบ 507 ล้าน ผุด “คลังสินค้าเย็น” ใน “กานา” หนุนบริหารวัตถุดิบตามแผน</t>
  </si>
  <si>
    <t>บริหาร</t>
  </si>
  <si>
    <t>ตามแผน</t>
  </si>
  <si>
    <t>https://www.kaohoon.com/news/687730</t>
  </si>
  <si>
    <t>MOSHI ร่วง 4% โบรกหั่นเป้าเหลือ 58 บ. หวั่นกำไร Q2 หดตัว เซ่นยอดขายลด</t>
  </si>
  <si>
    <t>โบรก</t>
  </si>
  <si>
    <t>หั่นเป้า</t>
  </si>
  <si>
    <t>หวั่น</t>
  </si>
  <si>
    <t>https://www.kaohoon.com/breakingnews/687718</t>
  </si>
  <si>
    <t>AQUA ดีดบวก 11% ปิดจ๊อบ “ชำระหุ้นกู้” ตามนัด 628 ล้านบาท-รับแผนลุย “ธุรกิจอาหาร” เต็มสูบ!</t>
  </si>
  <si>
    <t>ชำระหุ้นกู้</t>
  </si>
  <si>
    <t>ตามนัด</t>
  </si>
  <si>
    <t>https://www.kaohoon.com/breakingnews/687720</t>
  </si>
  <si>
    <t>JPARK ร่วง 4% โบรกชี้จังหวะเก็บ จับตากำไร Q2 โตเด่น</t>
  </si>
  <si>
    <t>จังหวะ</t>
  </si>
  <si>
    <t>เก็บ</t>
  </si>
  <si>
    <t>จับตา</t>
  </si>
  <si>
    <t>https://www.kaohoon.com/breakingnews/687712</t>
  </si>
  <si>
    <t>PLUS ร่วง 4% นิวโลว์รอบ 3 ปี โบรกมองกำไร Q2 หดตัวเหลือ 55 ล้าน</t>
  </si>
  <si>
    <t>https://www.kaohoon.com/stockanalysis/687706</t>
  </si>
  <si>
    <t>MINT โบรกแนะซื้อเป้า 42 บาท ลุ้นกำไร Q2 นิวไฮ หลังรายได้ NH Hotel ฟื้นแกร่ง</t>
  </si>
  <si>
    <t>https://www.kaohoon.com/news/687700</t>
  </si>
  <si>
    <t>TPLAS จ่อเปิดกลยุทธ์ ปั๊มยอดขายครึ่งปีหลัง</t>
  </si>
  <si>
    <t>เปิดกลยุทธ์</t>
  </si>
  <si>
    <t>ปั๊ม</t>
  </si>
  <si>
    <t>https://www.kaohoon.com/stockanalysis/687701</t>
  </si>
  <si>
    <t>GFPT ลุ้นผลงาน Q2 โตเด่น พ่วงอานิสงส์ราคาขาไก่พุ่ง 10% แนะซื้อเป้า 15.10 บาท</t>
  </si>
  <si>
    <t>พ่วง</t>
  </si>
  <si>
    <t>https://www.kaohoon.com/news/687654</t>
  </si>
  <si>
    <t>TOP ร่วง 3% หวั่นแรงงานประท้วงยืดเยื้อ กระทบโครงการ CFP ล่าช้า</t>
  </si>
  <si>
    <t>ประท้วง</t>
  </si>
  <si>
    <t>ยืดเยื้อ</t>
  </si>
  <si>
    <t>https://www.kaohoon.com/breakingnews/687649</t>
  </si>
  <si>
    <t>DOHOME ดีด 3% โบรกแนะ “ซื้อ” เป้า 11.80 บาท ลุ้นกำไร Q2 โต 4 เท่าตัว</t>
  </si>
  <si>
    <t>https://www.kaohoon.com/breakingnews/687636</t>
  </si>
  <si>
    <t>FM เปิดเทรดวันแรก 4.60 บ. ต่ำจอง 15% มูลค่าซื้อขาย 140 ล้าน</t>
  </si>
  <si>
    <t>เปิดเทรด</t>
  </si>
  <si>
    <t>ต่ำจอง</t>
  </si>
  <si>
    <t>Pre Open</t>
  </si>
  <si>
    <t>เสมอจอง</t>
  </si>
  <si>
    <t>https://www.kaohoon.com/news/687606</t>
  </si>
  <si>
    <t>GLOBAL กำไรไตรมาส 2 โต 9% แตะ 764 ล้าน รับรายได้ขาย-บริหารเพิ่ม</t>
  </si>
  <si>
    <t>https://www.kaohoon.com/infographic/687596</t>
  </si>
  <si>
    <t>FM ลุยเทรดวันนี้ เป้าสูงสุด 8.90 บาท รับแนวโน้มกำไรโตสูง!</t>
  </si>
  <si>
    <t>https://www.kaohoon.com/news/687447</t>
  </si>
  <si>
    <t>FM เทรดวันแรก! โบรกชี้กำไร 3 ปี โตเฉลี่ย 46% เคาะเป้าสูง 8.90 บาท</t>
  </si>
  <si>
    <t>24/07/2024</t>
  </si>
  <si>
    <t>https://www.kaohoon.com/news/687545</t>
  </si>
  <si>
    <t>SCC กำไร Q2 วูบ 54% เหลือ 3.7 พันล้าน เซ่นไฟไหม้ “มาบตาพุด แทงค์ เทอร์มินัล”</t>
  </si>
  <si>
    <t>ไฟไหม้</t>
  </si>
  <si>
    <t>เซ่น</t>
  </si>
  <si>
    <t>https://www.kaohoon.com/news/687487</t>
  </si>
  <si>
    <t>BJC ดีดบวก 3% ลุ้นกำไร Q2 โตแตะ 1.2 พันลบ. รับต้นทุนวัตถุดิบลด โบรกชูเป้า 30 บ.</t>
  </si>
  <si>
    <t>https://www.kaohoon.com/news/687427</t>
  </si>
  <si>
    <t>PSTC ตั้งเป้ารายได้ปี 67 โต 10% ลุยธุรกิจ “พลังงาน-ก่อสร้าง” หวังขยายฐานลูกค้า</t>
  </si>
  <si>
    <t>https://www.kaohoon.com/news/687417</t>
  </si>
  <si>
    <t>EGCO เดินหน้าธุรกิจ “พลังงาน-สาธารณูปโภค” อินโดฯ รองรับดีมานด์ใช้ไฟฟ้า</t>
  </si>
  <si>
    <t>รองรับ</t>
  </si>
  <si>
    <t>https://www.kaohoon.com/news/687414</t>
  </si>
  <si>
    <t>FM ดีเดย์เทรด 25 ก.ค.นี้ ชูผู้ผลิต-ขาย “ไก่แปรรูป” เทคโนโลยีทันสมัย</t>
  </si>
  <si>
    <t>ดีเดย์</t>
  </si>
  <si>
    <t>เทคโนโลยี</t>
  </si>
  <si>
    <t>ทันสมัย</t>
  </si>
  <si>
    <t>https://www.kaohoon.com/breakingnews/687394</t>
  </si>
  <si>
    <t>ORN เด้ง 3% ลุ้นครึ่งปีหลังฟื้น รับไฮซีซั่น จ่อเปิดพรีเซล 3 โครงการ</t>
  </si>
  <si>
    <t>https://www.kaohoon.com/breakingnews/687404</t>
  </si>
  <si>
    <t>CK วิ่ง 3% รับข่าวเซ็น “สายสีส้ม” มูลค่า 1.2 แสนล้าน โบรกชูเป้า 27 บาท</t>
  </si>
  <si>
    <t>https://www.kaohoon.com/pr/687395</t>
  </si>
  <si>
    <t>TGE ปลื้มคว้าใบรับรอง “Carbon Credit-REC” มั่นใจธุรกิจโตแกร่ง</t>
  </si>
  <si>
    <t>https://www.kaohoon.com/stockanalysis/687390</t>
  </si>
  <si>
    <t>โบรกแนะซื้อ DOHOME เป้า 11.80 บาท กำไรไตรมาส 2 โตทะลัก 4 เท่าตัว!</t>
  </si>
  <si>
    <t>https://www.kaohoon.com/stockanalysis/687387</t>
  </si>
  <si>
    <t>โบรกอัพเป้า AAV ใหม่ 3.30 บาท มองกำไรไตรมาส 2 แตะ 359 ล้าน</t>
  </si>
  <si>
    <t>อัพเป้า</t>
  </si>
  <si>
    <t>23/07/2024</t>
  </si>
  <si>
    <t>https://www.kaohoon.com/news/687334</t>
  </si>
  <si>
    <t>SCGD กวาดกำไร Q2 โต 109% แตะ 283 ล้านบาท จ่ายปันผล 0.10 บ.</t>
  </si>
  <si>
    <t>https://www.kaohoon.com/news/687256</t>
  </si>
  <si>
    <t>GUNKUL ลุยพลังงานทดแทน 832 MW ย้ำ Adder หมดอายุไม่กระทบกำไร</t>
  </si>
  <si>
    <t>พลังงานทดแทน</t>
  </si>
  <si>
    <t>https://www.kaohoon.com/pr/687252</t>
  </si>
  <si>
    <t>SABINA ดึง “แอน ทองประสม” เป็นพรีเซนเตอร์ “ฟอร์เอฟเวอร์ ยัง” ดันรายได้ปีนี้โต 10%</t>
  </si>
  <si>
    <t>https://www.kaohoon.com/pr/687236</t>
  </si>
  <si>
    <t>MOSHI เปิดตัวคอลแลปส์ “Moshi Moshi x Butterclub” เสริมแกร่งรายได้ปี 67</t>
  </si>
  <si>
    <t>https://www.kaohoon.com/news/687223</t>
  </si>
  <si>
    <t>I2 แย้มครึ่งปีหลังแจ่ม! ลุยประมูลงานรัฐ-เอกชนเต็มสูบ ตุนแบ็กล็อกแน่น 1.8 พันล้าน</t>
  </si>
  <si>
    <t>https://www.kaohoon.com/news/687224</t>
  </si>
  <si>
    <t>SCGP รายได้ขายพุ่ง! ดันกำไร Q2 แตะ 1.45 พันล้าน เคาะปันผล 0.25 บาท</t>
  </si>
  <si>
    <t>https://www.kaohoon.com/breakingnews/687205</t>
  </si>
  <si>
    <t>EA ร่วงเฉียดฟลอร์ เซ่นเลื่อนจ่าย “ตั๋วบีอี” 2 รุ่น มูลค่า 700 ล้านบาท</t>
  </si>
  <si>
    <t>ร่วงเฉียดฟลอร์</t>
  </si>
  <si>
    <t>เลื่อนจ่าย</t>
  </si>
  <si>
    <t>https://www.kaohoon.com/stockanalysis/687175</t>
  </si>
  <si>
    <t>AAV ลุ้นกำไร Q3 โตเด่น รับผู้โดยสารพุ่ง โบรกแนะ “ซื้อ” เป้า 2.82 บาท</t>
  </si>
  <si>
    <t>https://www.kaohoon.com/pr/687176</t>
  </si>
  <si>
    <t>FM มั่นใจพื้นฐานแกร่ง จ่อเทรด SET 25 ก.ค.นี้ ตอกย้ำผู้นำ “ผลิตเนื้อไก่แปรรูป”</t>
  </si>
  <si>
    <t>ผู้นำ</t>
  </si>
  <si>
    <t>https://www.kaohoon.com/stockanalysis/687137</t>
  </si>
  <si>
    <t>BCPG โบรกแนะ “ซื้อ” เป้า 9.20 บ. ลุ้นกำไร Q3 โตแกร่ง</t>
  </si>
  <si>
    <t>https://www.kaohoon.com/breakingnews/687151</t>
  </si>
  <si>
    <t>BTS วิ่ง 4% ลุ้นศาลปกครองฯ ตัดสินคดีค่าจ้างเดินรถ “สายสีเขียว” ศุกร์นี้</t>
  </si>
  <si>
    <t>https://www.kaohoon.com/news/687125</t>
  </si>
  <si>
    <t>KTB เด้ง 3% รับงบ Q2 โต 10% ทะลุหมื่นล้าน โบรกอัพคำแนะนำ “ซื้อ” เป้าใหม่ 21 บ.</t>
  </si>
  <si>
    <t>https://www.kaohoon.com/breakingnews/687116</t>
  </si>
  <si>
    <t>KKP ร่วง 7% โบรกหั่นเป้ากำไร-ราคาพื้นฐาน เซ่นปมตลาดเช่าซื้ออ่วม</t>
  </si>
  <si>
    <t>เซ่นปม</t>
  </si>
  <si>
    <t>อ่วม</t>
  </si>
  <si>
    <t>https://www.kaohoon.com/news/687118</t>
  </si>
  <si>
    <t>CREDIT ตั้งสำรองพุ่ง! ฉุดกำไร Q2 ลด 9% เหลือ 820 ล้าน</t>
  </si>
  <si>
    <t>25/07/2024</t>
  </si>
  <si>
    <t>26/07/2024</t>
  </si>
  <si>
    <t>20/07/2024</t>
  </si>
  <si>
    <t>https://www.kaohoon.com/column/686814</t>
  </si>
  <si>
    <t>BIZ โตรับอานิสงส์โรคมะเร็ง</t>
  </si>
  <si>
    <t>19/07/2024</t>
  </si>
  <si>
    <t>https://www.kaohoon.com/news/686895</t>
  </si>
  <si>
    <t>LHFG รายได้ไม่ใช่ดอกเบี้ยหด! กดกำไร Q2 เหลือ 491 ล้าน</t>
  </si>
  <si>
    <t>ไม่ใช่</t>
  </si>
  <si>
    <t>https://www.kaohoon.com/news/686888</t>
  </si>
  <si>
    <t>KTB รายได้ดอกเบี้ย-ค่าฟีพุ่ง! ดันกำไรไตรมาส 2 โต 10% แตะ 1.1 หมื่นล้าน</t>
  </si>
  <si>
    <t>ค่าฟี</t>
  </si>
  <si>
    <t>https://www.kaohoon.com/news/686885</t>
  </si>
  <si>
    <t>KTC รายได้ค่าฟีเพิ่ม! ดันกำไรไตรมาส 2 แตะ 1.83 พันล้าน</t>
  </si>
  <si>
    <t>https://www.kaohoon.com/news/686881</t>
  </si>
  <si>
    <t>KKP “โรบอทเทรดดิ้ง” สูงสุด 24% กดราคาหุ้นร่วง 5%</t>
  </si>
  <si>
    <t>https://www.kaohoon.com/news/686829</t>
  </si>
  <si>
    <t>ขาดสภาพคล่องหนัก! KKC หยุดกิจการชั่วคราว เร่งเจรจาแบงก์ขอวงเงินกู้</t>
  </si>
  <si>
    <t>KKC</t>
  </si>
  <si>
    <t>ขาดสภาพคล่อง</t>
  </si>
  <si>
    <t>หยุด</t>
  </si>
  <si>
    <t>https://www.kaohoon.com/news/686799</t>
  </si>
  <si>
    <t>TTB รายได้ดอกเบี้ยเพิ่ม! ดันกำไร Q2 โต 17% แตะ 5.3 พันล้านบาท</t>
  </si>
  <si>
    <t>https://www.kaohoon.com/news/686784</t>
  </si>
  <si>
    <t>SCB กำไร 6 เดือนทะลุ 2.1 หมื่นล้าน รายได้ดอกเบี้ยโต-ตั้งสำรองลด</t>
  </si>
  <si>
    <t>https://www.kaohoon.com/news/686776</t>
  </si>
  <si>
    <t>KKP สินเชื่อชะลอตัว-ตั้งสำรองพุ่ง! กดกำไรไตรมาส 2/67 วูบ 45% เหลือ 768 ล้าน</t>
  </si>
  <si>
    <t>https://www.kaohoon.com/stockanalysis/686756</t>
  </si>
  <si>
    <t>SABINA ลุ้นกำไร Q2 แตะ 120 ล้าน รับรายได้กลุ่มออนไลน์ โบรกชูเป้า 32.50 บาท</t>
  </si>
  <si>
    <t>https://www.kaohoon.com/stockanalysis/686732</t>
  </si>
  <si>
    <t>ILM ลุ้นกำไร Q2 แตะ 181 ล้าน โต 10% รับยอดขายพุ่ง-ช่องทางออนไลน์หนุน</t>
  </si>
  <si>
    <t>https://www.kaohoon.com/news/686742</t>
  </si>
  <si>
    <t>FM โบรกเคาะเป้าสูงสุด 8.90 บาท ชี้กำไร 3 ปีโตเฉลี่ย 30%</t>
  </si>
  <si>
    <t>https://www.kaohoon.com/breakingnews/686733</t>
  </si>
  <si>
    <t>NRF ดีดบวก 7% เก็งไตรมาส Q2 โตดี พ่วงราคาต่ำบุ๊ก</t>
  </si>
  <si>
    <t>https://www.kaohoon.com/news/686668</t>
  </si>
  <si>
    <t>KBANK รายได้ดอกเบี้ยเพิ่ม-ตั้งสำรองลด ดันกำไร Q2 โต 15% แตะ 1.26 หมื่นล้าน</t>
  </si>
  <si>
    <t>https://www.kaohoon.com/news/686681</t>
  </si>
  <si>
    <t>CIMBT กำไร 6 เดือนลด 5% แตะ 1.29 พันล้าน เซ่นรายได้ลด-ค่าใช้จ่ายเพิ่ม</t>
  </si>
  <si>
    <t>CIMBT</t>
  </si>
  <si>
    <t>https://www.kaohoon.com/news/686664</t>
  </si>
  <si>
    <t>BAY ตั้งสำรองเพิ่ม กดกำไร 6 เดือนลด 8% แตะ 1.57 หมื่นล้าน</t>
  </si>
  <si>
    <t>18/07/2024</t>
  </si>
  <si>
    <t>https://www.kaohoon.com/news/686587</t>
  </si>
  <si>
    <t>BBL กวาดกำไร 6 เดือน 2.2 หมื่นล้าน รับรายได้ดอกเบี้ย-ค่าฟีเพิ่ม</t>
  </si>
  <si>
    <t>https://www.kaohoon.com/breakingnews/686568</t>
  </si>
  <si>
    <t>CHAO ปิดบวก 6% โบรกแนะซื้อเป้า 16.70 บ. ลุ้นกำไรปีนี้โต 29% ทะลุ 200 ล้าน</t>
  </si>
  <si>
    <t>CHAO</t>
  </si>
  <si>
    <t>https://www.kaohoon.com/breakingnews/686559</t>
  </si>
  <si>
    <t>AURA พุ่ง 7% โบรกอัพเป้าใหม่ 18.50 บ. ลุ้นกำไร Q2 นิวไฮ</t>
  </si>
  <si>
    <t>https://www.kaohoon.com/breakingnews/686557</t>
  </si>
  <si>
    <t>MAGURO ร่วง 3% หลุดราคา IPO ฟากโบรกมองกำไรปี 67 โตกว่า 40% แตะ 108 ล้าน</t>
  </si>
  <si>
    <t>หลุด</t>
  </si>
  <si>
    <t>https://www.kaohoon.com/breakingnews/686537</t>
  </si>
  <si>
    <t>SPA บวกแรง 6% รับลุยเปิดบริการสปา Lets Relax โรงแรม 3 แห่ง</t>
  </si>
  <si>
    <t>บวกแรง</t>
  </si>
  <si>
    <t>https://www.kaohoon.com/news/686530</t>
  </si>
  <si>
    <t>BDMS เด้ง 2% ลุ้นรายได้ปีนี้ทะลุแสนล้าน รับยอดผู้ป่วยพุ่ง-รายได้ผู้ประกันตนหนุน</t>
  </si>
  <si>
    <t>https://www.kaohoon.com/breakingnews/686531</t>
  </si>
  <si>
    <t>QTCG บวก 4% โบรกชูเป้า 2.95 บาท กำไรปี 67-68 โตเฉลี่ย 129%</t>
  </si>
  <si>
    <t>https://www.kaohoon.com/news/686524</t>
  </si>
  <si>
    <t>BC ส่งซิกผลงานสดใส จ่อดึงพันธมิตรร่วมลงทุน “Cove Hill” หนุนรายได้สิ้นปีโต 25%</t>
  </si>
  <si>
    <t>https://www.kaohoon.com/news/686523</t>
  </si>
  <si>
    <t>ECF การันตีครึ่งหลังแจ่ม! รุกขยายตลาด “เฟอร์นิเจอร์” ในประเทศ หนุนรายได้ปีนี้โต 15%</t>
  </si>
  <si>
    <t>ขยายตลาด</t>
  </si>
  <si>
    <t>https://www.kaohoon.com/news/686502</t>
  </si>
  <si>
    <t>SINO แย้มครึ่งปีหลังแจ่ม! เช่าคลังสินค้าพุ่ง-ขยายฐานลูกค้าใหม่รับ “ไฮซีซั่น”</t>
  </si>
  <si>
    <t>SINO</t>
  </si>
  <si>
    <t>ครึงปีหลัง</t>
  </si>
  <si>
    <t>เช่าคลังสินค้า</t>
  </si>
  <si>
    <t>https://www.kaohoon.com/stockanalysis/686485</t>
  </si>
  <si>
    <t>GFPT ทรงดี! โบรกชี้กำไร Q2 แตะ 500 ล้าน นิวไฮรอบ 7 ไตรมาส</t>
  </si>
  <si>
    <t>https://www.kaohoon.com/stockanalysis/686477</t>
  </si>
  <si>
    <t>โบรกอัพเป้า OSP แตะ 28 บาท มองกำไร Q2 ทะลุ 900 ล้าน นิวไฮรอบ 13 ไตรมาส</t>
  </si>
  <si>
    <t>https://www.kaohoon.com/news/686460</t>
  </si>
  <si>
    <t>D ตุน “แบ็กล็อก” งานเทรดดิ้ง 50 ล้านบาท ทยอยรับรู้ครึ่งปีหลัง</t>
  </si>
  <si>
    <t>ตุน</t>
  </si>
  <si>
    <t>https://www.kaohoon.com/breakingnews/686448</t>
  </si>
  <si>
    <t>MINT ดีดแรง 4% โบรกชูหุ้นเด่น กำไรไตรมาส 2 ทะลุ 3 พันล้าน</t>
  </si>
  <si>
    <t>https://www.kaohoon.com/breakingnews/686428</t>
  </si>
  <si>
    <t>EA รูดต่อ 21% เซ่น “บลจ.” เห็นพ้องหยุดลงทุน- “ตลท.” จ่อทบทวนเกณฑ์ TESG</t>
  </si>
  <si>
    <t>รูดต่อ</t>
  </si>
  <si>
    <t>17/07/2024</t>
  </si>
  <si>
    <t>https://www.kaohoon.com/news/686280</t>
  </si>
  <si>
    <t>QTC เล็งลงทุนธุรกิจใหม่ ต่อยอดบริการ “เทคโนโลยี-พลังงาน”</t>
  </si>
  <si>
    <t>https://www.kaohoon.com/news/686271</t>
  </si>
  <si>
    <t>CCET เนื้อหอม! รับกระแส AI หนุนลูกค้าพุ่ง</t>
  </si>
  <si>
    <t>เนื้อหอม</t>
  </si>
  <si>
    <t>https://www.kaohoon.com/stockanalysis/686247</t>
  </si>
  <si>
    <t>SNNP โบรกแนะซื้อเป้า 15.50 บ. ลุ้นกำไร Q2 แตะ 161 ล้านบาท</t>
  </si>
  <si>
    <t>https://www.kaohoon.com/stockanalysis/686245</t>
  </si>
  <si>
    <t>NSL ลุ้นกำไร Q2 “นิวไฮ” ดันผลงานครึ่งแรกปีนี้แตะ 261 ล้าน โต 60%</t>
  </si>
  <si>
    <t>https://www.kaohoon.com/news/686239</t>
  </si>
  <si>
    <t>COCOCO บวก 2% เก็งเข้า SET100 แทน EA เป้าคอนเซนซัส 15.48 บาท</t>
  </si>
  <si>
    <t>https://www.kaohoon.com/breakingnews/686197</t>
  </si>
  <si>
    <t>ERW ร่วง 3% แพนิก ! เหตุวางยา 6 ศพ กระทบยอดเข้าพัก</t>
  </si>
  <si>
    <t>เหตุวางยา</t>
  </si>
  <si>
    <t>ยอดเข้าพัก</t>
  </si>
  <si>
    <t>https://www.kaohoon.com/breakingnews/686193</t>
  </si>
  <si>
    <t>CFARM เด้ง 6% เก็งกำไร Q2 โตเด่น รับรู้ยอดขาย “ไก่แปรรูป” พุ่ง</t>
  </si>
  <si>
    <t>https://www.kaohoon.com/breakingnews/686190</t>
  </si>
  <si>
    <t>PLUS ดีดแรง 4% ลุ้นกำไรไตรมาส 2 นิวไฮ จ่อปิดดีลลูกค้าใหญ่ปลายปีนี้</t>
  </si>
  <si>
    <t>16/07/2024</t>
  </si>
  <si>
    <t>https://www.kaohoon.com/news/685965</t>
  </si>
  <si>
    <t>ITEL มั่นใจครึ่งปีหลัง 67 สดใส! ดันรายได้ปีนี้แตะ 3.5 พันล้านบาท</t>
  </si>
  <si>
    <t>https://www.kaohoon.com/breakingnews/685931</t>
  </si>
  <si>
    <t>BTG บวก 6% ลุ้นงบ Q2 พลิกกำไร รับราคาหมูฟื้น โบรกชูเป้า 26 บาท</t>
  </si>
  <si>
    <t>https://www.kaohoon.com/news/685941</t>
  </si>
  <si>
    <t>SPRC เด้ง 4% ขานรับข่าว “ทุ่นผูกเรือน้ำ” กลับมาใช้งานปกติ โบรกแนะ “ซื้อ” เป้า 10.50 บาท</t>
  </si>
  <si>
    <t>https://www.kaohoon.com/stockanalysis/685882</t>
  </si>
  <si>
    <t>โบรกแนะซื้อ NSL เป้า 36 บ. ลุ้นกำไร Q2 แตะ 133 ล้าน ลุยออกสินค้าใหม่-ยอดขายแซนวิชพุ่ง</t>
  </si>
  <si>
    <t>ออกสินค้า</t>
  </si>
  <si>
    <t>https://www.kaohoon.com/stockanalysis/685878</t>
  </si>
  <si>
    <t>CH ลุ้นกำไร Q2 ออลไทม์ไฮแตะ 58 ล้าน โบรกแนะซื้อ เป้า 3.50 บาท</t>
  </si>
  <si>
    <t>https://www.kaohoon.com/news/685860</t>
  </si>
  <si>
    <t>AQUA ปลื้มยูนิลีเวอร์ ต่อสัญญาเช่าคลังสินค้า 1.7 พันล้าน หนุนรายได้ระยะยาว</t>
  </si>
  <si>
    <t>https://www.kaohoon.com/news/685840</t>
  </si>
  <si>
    <t>SUPER บวก 3% รับข่าวผนึก “เอ็นเอ็มบีฯ” ตั้ง MSSP ถือหุ้น 40% ลุยโซลาร์ฟาร์มภาคเอกชน</t>
  </si>
  <si>
    <t>https://www.kaohoon.com/breakingnews/685782</t>
  </si>
  <si>
    <t>BBIK วิ่ง 4% ลุ้นรายได้ปี 67 แตะ 1.60 พันล้าน หลังคว้างาน “Government Super App”</t>
  </si>
  <si>
    <t>https://www.kaohoon.com/breakingnews/685831</t>
  </si>
  <si>
    <t>EA รูดติดฟลอร์! หลังตลท.ปลด SP แพนิกหนี้หุ้นกู้ปีนี้กว่า 1.6 หมื่นล้าน</t>
  </si>
  <si>
    <t>รูดติดฟลอร์</t>
  </si>
  <si>
    <t>15/07/2024</t>
  </si>
  <si>
    <t>https://www.kaohoon.com/news/685738</t>
  </si>
  <si>
    <t>SKY เจอ “โรบอทเทรด” ฉุดหุ้นร่วง 7% ซื้อขาย 86 ล้านบาท</t>
  </si>
  <si>
    <t>ฉุดหุ้น</t>
  </si>
  <si>
    <t>https://www.kaohoon.com/news/685680</t>
  </si>
  <si>
    <t>ANAN จ่ายหุ้นกู้ตามนัด 7 พันล้าน แย้มข่าวดีปิดการขาย 4 โครงการ 1.3 หมื่นล้าน</t>
  </si>
  <si>
    <t>ข่าวดี</t>
  </si>
  <si>
    <t>แย้ม</t>
  </si>
  <si>
    <t>https://www.kaohoon.com/stockanalysis/685604</t>
  </si>
  <si>
    <t>MASTER ลุ้นกำไร Q2 โต 14% รับศัลยกรรมพุ่ง-ส่วนแบ่งกำไรคลินิก V-squre หนุน</t>
  </si>
  <si>
    <t>ศัลยกรรม</t>
  </si>
  <si>
    <t>ส่วนแบ่ง</t>
  </si>
  <si>
    <t>https://www.kaohoon.com/stockanalysis/685601</t>
  </si>
  <si>
    <t>โบรกแนะ “ซื้อ” ADVANC เป้า 275 บ. ลุ้นกำไร Q2 โต 21% แตะ 8.6 พันล้าน</t>
  </si>
  <si>
    <t>https://www.kaohoon.com/breakingnews/685584</t>
  </si>
  <si>
    <t>SCB-TTB กอดคอร่วง! โบรกแนะเลี่ยงลงทุน กังวลผลกระทบปล่อยกู้ EA</t>
  </si>
  <si>
    <t>กอดคอร่วง</t>
  </si>
  <si>
    <t>https://www.kaohoon.com/breakingnews/685585</t>
  </si>
  <si>
    <t>https://www.kaohoon.com/breakingnews/685586</t>
  </si>
  <si>
    <t>https://www.kaohoon.com/breakingnews/685587</t>
  </si>
  <si>
    <t>https://www.kaohoon.com/news/685552</t>
  </si>
  <si>
    <t>NEX-BYD ร่วงหนัก! เซ่นปม EA ถูกก.ล.ต. กล่าวโทษ พ่วงถอนออก “SET ESG Ratings”</t>
  </si>
  <si>
    <t>ปม</t>
  </si>
  <si>
    <t>14/07/2024</t>
  </si>
  <si>
    <t>https://www.kaohoon.com/column/685441</t>
  </si>
  <si>
    <t>BGRIM เดินหน้าขยายพอร์ตเต็มสูบ</t>
  </si>
  <si>
    <t>https://www.kaohoon.com/column/685439</t>
  </si>
  <si>
    <t>TOP สัญญาณฟื้นตัวตามค่าการกลั่น</t>
  </si>
  <si>
    <t>13/07/2024</t>
  </si>
  <si>
    <t>https://www.kaohoon.com/news/685411</t>
  </si>
  <si>
    <t>BYD ชี้เงินสดแกร่ง พ่วงสภาพคล่องสูง! ย้ำบริการลูกค้าปกติ</t>
  </si>
  <si>
    <t>สภาพคล่อง</t>
  </si>
  <si>
    <t>https://www.kaohoon.com/news/685324</t>
  </si>
  <si>
    <t>BBGI พุ่งแรง 12% นิวไฮรอบกว่า 1 ปี ลุ้น Q2 โตเด่น รับยอดขายไบโอดีเซลพุ่ง</t>
  </si>
  <si>
    <t>https://www.kaohoon.com/news/685307</t>
  </si>
  <si>
    <t>AP ดีด 4% ลุ้นกำไร Q2 แตะ 1.3 พันล้านบาท ชูปันผลสูง 7.9%</t>
  </si>
  <si>
    <t>https://www.kaohoon.com/breakingnews/685304</t>
  </si>
  <si>
    <t>TERA พุ่งต่อ 6% ลุ้นโชว์กำไรไตรมาส 2 โตเด่น เดินหน้าบริการ T.Cloud Gen3 เต็มสูบ</t>
  </si>
  <si>
    <t>พุ่งต่อ</t>
  </si>
  <si>
    <t>https://www.kaohoon.com/news/685301</t>
  </si>
  <si>
    <t>CFARM เปิดบ่ายพุ่งต่อ 25% เก็งกำไร Q2 โตแกร่ง รับยอดขายไก่ หนุนรายได้ปีนี้โต 2 หลัก</t>
  </si>
  <si>
    <t>เปิดบ่าย</t>
  </si>
  <si>
    <t>https://www.kaohoon.com/news/685290</t>
  </si>
  <si>
    <t>TISCO ตั้งสำรองเพิ่ม กดกำไรไตรมาส 2 ลดลง 6% แตะ 1.7 พันล้าน</t>
  </si>
  <si>
    <t>https://www.kaohoon.com/stockanalysis/685272</t>
  </si>
  <si>
    <t>CPN โบรกแนะเก็งกำไร เป้า 74 บ. รับแผนผุดห้างใหม่-นโยบายภาครัฐหนุน จับตากำไรนิวไฮ</t>
  </si>
  <si>
    <t>https://www.kaohoon.com/stockanalysis/685269</t>
  </si>
  <si>
    <t>BDMS ลุ้นกำไร Q2 แตะ 3.34 พันล้าน รับรายได้ผู้ป่วยต่างชาติพุ่ง แนะซื้อ เป้า 34 บ.</t>
  </si>
  <si>
    <t>https://www.kaohoon.com/breakingnews/685265</t>
  </si>
  <si>
    <t>STX พุ่งต่อ 11% ลุ้นรายได้ไตรมาส 2 โตเด่น ทยอยรับรู้แบ็กล็อก 100 ล้านบาท</t>
  </si>
  <si>
    <t>https://www.kaohoon.com/news/685246</t>
  </si>
  <si>
    <t>CFARM เด้ง 12% ลุ้นรายได้ไตรมาส 2 โตเด่น รับยอดขายไก่พุ่ง</t>
  </si>
  <si>
    <t>https://www.kaohoon.com/news/685244</t>
  </si>
  <si>
    <t>SINO มองครึ่งปีหลัง “ค่าระวางเรือ” พุ่ง มั่นใจขนส่งตามแผน 53,000 ตู้ หนุนรายได้โตเด่น</t>
  </si>
  <si>
    <t>https://www.kaohoon.com/news/685234</t>
  </si>
  <si>
    <t>GPSC บวกต่อ 2% เก็งรับ กกพ.จ่อขึ้นค่า Ft งวดใหม่ พ่วงเล็งกำไร Q2 สดใส</t>
  </si>
  <si>
    <t>https://www.kaohoon.com/news/685227</t>
  </si>
  <si>
    <t>FM เคาะขายไอพีโอ 5.40 บาท จองซื้อ 15-17 ก.ค.67 ระดมทุนพันล้านขยายกำลังผลิต</t>
  </si>
  <si>
    <t>ทุน</t>
  </si>
  <si>
    <t>ระดม</t>
  </si>
  <si>
    <t>https://www.kaohoon.com/news/685131</t>
  </si>
  <si>
    <t>SAAM ควักเงิน 75 ล้าน ปิดดีลซื้อหุ้น SMSD ลุยขยายงานระบบ</t>
  </si>
  <si>
    <t>SAAM</t>
  </si>
  <si>
    <t>งานระบบ</t>
  </si>
  <si>
    <t>https://www.kaohoon.com/news/685116</t>
  </si>
  <si>
    <t>REIC เปิดดัชนีบ้านจัดสรร “กรุงเทพฯ-ปริมณฑล” Q2 พุ่ง 1.50% ขยายตัว 6 ไตรมาสติด</t>
  </si>
  <si>
    <t>REIC</t>
  </si>
  <si>
    <t>https://www.kaohoon.com/news/685040</t>
  </si>
  <si>
    <t>INET ปลื้ม “สถาบัน-รายใหญ่” จองซื้อหุ้นกู้คึก ตอกย้ำความเชื่อมั่นนักลงทุน</t>
  </si>
  <si>
    <t>ซื้อหุ้นกู้</t>
  </si>
  <si>
    <t>https://www.kaohoon.com/news/685032</t>
  </si>
  <si>
    <t>SUN กางแผนปี 67 ขยายฐานลูกค้า “อเมริกา” หนุนรายได้โต 15%</t>
  </si>
  <si>
    <t>https://www.kaohoon.com/news/684959</t>
  </si>
  <si>
    <t>TIDLOR ร่วง 3% โบรกหั่นเป้าเหลือ 19 บ. หวั่นกำไรไตรมาส 2 หด เจอพิษ NPL พุ่ง</t>
  </si>
  <si>
    <t>เจอพิษ</t>
  </si>
  <si>
    <t>https://www.kaohoon.com/breakingnews/684954</t>
  </si>
  <si>
    <t>YGG ร่วง 18% หลัง “ธนัช” รับถูก “ฟอร์ซเซล” ฉงนล่องหนกว่า 200 ล้านหุ้น</t>
  </si>
  <si>
    <t>ฉงนล่องหน</t>
  </si>
  <si>
    <t>https://www.kaohoon.com/pr/684953</t>
  </si>
  <si>
    <t>SPREME จัดกิจกรรม “Company Visit” โชว์แผนธุรกิจครึ่งปีหลัง มั่นใจรายได้โต 15%</t>
  </si>
  <si>
    <t>https://www.kaohoon.com/news/684940</t>
  </si>
  <si>
    <t>TSE ลั่น! พร้อมลุยโครงการ Direct PPA ดันรายได้โตแกร่ง</t>
  </si>
  <si>
    <t>https://www.kaohoon.com/stockanalysis/684946</t>
  </si>
  <si>
    <t>โบรกแนะซื้อ SAV เคาะเป้า 27.40 บาท ลุ้นรายได้ Q2 นิวไฮ 425 ล้านบาท</t>
  </si>
  <si>
    <t>https://www.kaohoon.com/news/684947</t>
  </si>
  <si>
    <t>SOLAR แตกไลน์ธุรกิจที่ปรึกษา “Climate Change” ขยายฐานลูกค้า</t>
  </si>
  <si>
    <t>https://www.kaohoon.com/news/684943</t>
  </si>
  <si>
    <t>MAGURO ลุยเปิด “HITORI SUKIYAKI” เจาะลูกค้าพรีเมียม มั่นใจรายได้ปีนี้โต 30%</t>
  </si>
  <si>
    <t>https://www.kaohoon.com/breakingnews/684924</t>
  </si>
  <si>
    <t>BANPU เด้ง 3% แรง Cover Short หนุน โบรกชี้กำไรปีนี้แตะ 1.1 หมื่นล้านบาท</t>
  </si>
  <si>
    <t>Cover Short</t>
  </si>
  <si>
    <t>https://www.kaohoon.com/stockanalysis/684927</t>
  </si>
  <si>
    <t>โบรกเชียร์ “ซื้อ” ITC จับตากำไรไตรมาส 2 โตกระฉูด 124% รับรายได้ฟื้นเด่น</t>
  </si>
  <si>
    <t>โตกระฉูด</t>
  </si>
  <si>
    <t>https://www.kaohoon.com/news/684799</t>
  </si>
  <si>
    <t>SONIC ควักเงิน 161 ล้าน ซื้อคลังสินค้า “หยังกี้ กรุ๊ป” ขยายกิจการ-เพิ่มประสิทธิภาพ</t>
  </si>
  <si>
    <t>ประสิทธิภาพ</t>
  </si>
  <si>
    <t>https://www.kaohoon.com/pr/684661</t>
  </si>
  <si>
    <t>EGCO คว้ารางวัล “Green Financing Deal of The Year” ตอกย้ำธุรกิจยั่งยืน</t>
  </si>
  <si>
    <t>ยั่งยืน</t>
  </si>
  <si>
    <t>https://www.kaohoon.com/news/684736</t>
  </si>
  <si>
    <t>BLC ยกทัพสินค้าร่วมงาน “CPHI South East Asia 2024” ส่งซิกครึ่งปีหลังสดใส</t>
  </si>
  <si>
    <t>https://www.kaohoon.com/news/684740</t>
  </si>
  <si>
    <t>CGSI โชว์รายงานความยั่งยืน พร้อมเปิดตัวสถาบัน AICN</t>
  </si>
  <si>
    <t>CGSI</t>
  </si>
  <si>
    <t>ความยั่งยืน</t>
  </si>
  <si>
    <t>https://www.kaohoon.com/stockanalysis/684727</t>
  </si>
  <si>
    <t>KCG โบรกแนะซื้อเป้า 12.80 บาท ลุ้น Q2 แจ่ม ดันทั้งปีกำไรแตะ 365 ล้านบาท</t>
  </si>
  <si>
    <t>https://www.kaohoon.com/breakingnews/684711</t>
  </si>
  <si>
    <t>TPOLY ปิดเช้าพุ่ง 12% เก็งผลงานปีนี้ฟื้นเด่น-ลุ้นคว้างานใหม่เพิ่ม พ่วงราคาต่ำบุ๊ก</t>
  </si>
  <si>
    <t>ปิดเช้า</t>
  </si>
  <si>
    <t>https://www.kaohoon.com/breakingnews/684688</t>
  </si>
  <si>
    <t>BBIK บวกแรง 7% ส่งซิกครึ่งปีหลังสดใส! ภาคธุรกิจลงทุนเทคโนฯ</t>
  </si>
  <si>
    <t>https://www.kaohoon.com/news/684671</t>
  </si>
  <si>
    <t>TEGH มั่นใจยอดขาย “ยางแท่ง” ปี 67 นิวไฮ จ่อ COD ไบโอแก๊สเพิ่มไตรมาส 4</t>
  </si>
  <si>
    <t>https://www.kaohoon.com/news/684573</t>
  </si>
  <si>
    <t>EA “โรบอทเทรดดิ้ง” สูงสุด 22% กดราคาหุ้นร่วง 6% แตะ 12.40 บาท</t>
  </si>
  <si>
    <t>https://www.kaohoon.com/news/684513</t>
  </si>
  <si>
    <t>CHAO ปิดเทรดวันแรก 14.20 บาท เหนือจอง 20% ซื้อขายทะลุ 2 พันล้าน</t>
  </si>
  <si>
    <t>ปิดเทรด</t>
  </si>
  <si>
    <t>เหนือจอง</t>
  </si>
  <si>
    <t>ซื้อขาย</t>
  </si>
  <si>
    <t>https://www.kaohoon.com/breakingnews/684505</t>
  </si>
  <si>
    <t>CFARM พุ่งแรง 17% ทะลุเป้า 1.50 บ. ส่งซิก Q2 โตเด่น บุ๊กรายได้ขายไก่เพิ่ม</t>
  </si>
  <si>
    <t>https://www.kaohoon.com/news/684500</t>
  </si>
  <si>
    <t>PQS ออเดอร์ “แป้งมันสำปะหลัง” พุ่ง มั่นใจรายได้ปีนี้ แตะ 500 ล้าน</t>
  </si>
  <si>
    <t>PQS</t>
  </si>
  <si>
    <t>https://www.kaohoon.com/news/684466</t>
  </si>
  <si>
    <t>JPARK ลุ้นกำไรโตแจ่ม จ่อเปิดอาคารจอดรถ “รพ.พระนั่งเกล้า’’ ไตรมาส 3</t>
  </si>
  <si>
    <t>โตแจ่ม</t>
  </si>
  <si>
    <t>https://www.kaohoon.com/stockanalysis/684412</t>
  </si>
  <si>
    <t>PSL ลุ้นกำไร Q2 โตเท่าตัว รับค่าระวางเรือพุ่ง โบรกเคาะเป้า 11.50 บาท</t>
  </si>
  <si>
    <t>https://www.kaohoon.com/news/684420</t>
  </si>
  <si>
    <t>SA ชำระหุ้นกู้ตามนัด 194 ล้านบาท สะท้อนฐานทุนแกร่ง มั่นใจรายได้ปีนี้ 7 พันลบ.</t>
  </si>
  <si>
    <t>ชำระหุ้นกุ้</t>
  </si>
  <si>
    <t>https://www.kaohoon.com/news/684400</t>
  </si>
  <si>
    <t>ALPHAX บวก 4% หลังขายหุ้น “VPROP” รับทรัพย์ 779 ล้านบาท รุกธุรกิจพลังงานเต็มสูบ!</t>
  </si>
  <si>
    <t>https://www.kaohoon.com/news/684398</t>
  </si>
  <si>
    <t>TTB ไถ่ถอนหุ้นกู้วงเงิน 3 หมื่นล้าน ก่อนกำหนดปี 72 ตอกย้ำฐานะการเงินแกร่ง</t>
  </si>
  <si>
    <t>https://www.kaohoon.com/news/684388</t>
  </si>
  <si>
    <t>PTG ลุ้นรายได้พุ่ง รับท่องเที่ยวคึกวันหยุดยาว</t>
  </si>
  <si>
    <t>https://www.kaohoon.com/news/684358</t>
  </si>
  <si>
    <t>CHAO เปิดเทรดวันแรก 14.70 บ. เหนือจอง 25% มูลค่าซื้อขาย 169 ล้านบาท</t>
  </si>
  <si>
    <t>https://www.kaohoon.com/news/684356</t>
  </si>
  <si>
    <t>CHAO ฟอร์มแจ่ม! Pre Open 5 นาทีแรก แตะ 14.70 บาท เหนือจอง 25%</t>
  </si>
  <si>
    <t>https://www.kaohoon.com/news/684280</t>
  </si>
  <si>
    <t>KKPS แนะ “ซื้อ” CPF เป้า 31 บ. ลุ้นกำไร Q2 โตทะลัก รับราคาหมู-ไก่ขึ้น!</t>
  </si>
  <si>
    <t>KKPS</t>
  </si>
  <si>
    <t>https://www.kaohoon.com/breakingnews/684222</t>
  </si>
  <si>
    <t>CCET บวกแรง 9% นิวไฮรอบ 16 ปี เก็งงบ Q2 แจ่ม-ได้ประโยชน์ “บอนด์ยีลด์” ขาลง</t>
  </si>
  <si>
    <t>บอนด์ยีลด์</t>
  </si>
  <si>
    <t>ได้ประโยชน์</t>
  </si>
  <si>
    <t>https://www.kaohoon.com/breakingnews/684143</t>
  </si>
  <si>
    <t>BBIK ลุ้นกำไร Q3 แตะ 80 ล้าน หลังคว้างานประมูลเพิ่ม โบรกชูเป้า 44 บาท</t>
  </si>
  <si>
    <t>https://www.kaohoon.com/news/684196</t>
  </si>
  <si>
    <t>ACC สละเรือ! ขายล้างพอร์ต “เอซีซี แคนนาบิส” ธุรกิจกัญชง-กัญชา รับเงิน 34 ล้านบาท</t>
  </si>
  <si>
    <t>ACC</t>
  </si>
  <si>
    <t>สละเรือ</t>
  </si>
  <si>
    <t>ขายเงินลงทุน</t>
  </si>
  <si>
    <t>ล้างพอร์ต</t>
  </si>
  <si>
    <t>https://www.kaohoon.com/news/684169</t>
  </si>
  <si>
    <t>CPF บวก 3% โบรกอัพเป้า 28 บาท เก็งกำไรไตรมาส 2 แตะ 5.2 พันล้าน</t>
  </si>
  <si>
    <t>เก็ง</t>
  </si>
  <si>
    <t>https://www.kaohoon.com/news/684158</t>
  </si>
  <si>
    <t>ORI โชว์ยอดขาย “บ้าน-คอนโด” ครึ่งปีแรกทะลุ 1.8 หมื่นล้าน</t>
  </si>
  <si>
    <t>https://www.kaohoon.com/stockanalysis/684165</t>
  </si>
  <si>
    <t>TTB ลุ้นกำไรไตรมาส 2 โต 18% แตะ 5.4 พันลบ. อานิสงส์ตั้งสำรองลด โบรกชูเป้า 2.10 บ.</t>
  </si>
  <si>
    <t>https://www.kaohoon.com/stockanalysis/684162</t>
  </si>
  <si>
    <t>โบรกเชียร์ “ซื้อ” PTTEP เป้า 180 บาท ชี้กำไรไตรมาส 2 แตะ 2 หมื่นล้าน รับปริมาณขายพุ่ง</t>
  </si>
  <si>
    <t>https://www.kaohoon.com/news/684133</t>
  </si>
  <si>
    <t>VIH บวก 9% รับแผนเปิดศูนย์รักษา “โรคซับซ้อน” หนุนรายได้ปีนี้โตแกร่ง</t>
  </si>
  <si>
    <t>VIH</t>
  </si>
  <si>
    <t>ปีนี้</t>
  </si>
  <si>
    <t>https://www.kaohoon.com/breakingnews/684120</t>
  </si>
  <si>
    <t>IVL ดีดบวก 4% หลังขายหุ้นกู้เข้าเป้า 1.5 หมื่นล้าน ตอกย้ำนักลงทุนเชื่อมั่นธุรกิจแกร่ง</t>
  </si>
  <si>
    <t>https://www.kaohoon.com/breakingnews/684106</t>
  </si>
  <si>
    <t>DITTO วิ่ง 3% ลุ้นงบไตรมาส 2 “ออลไทม์ไฮ” จ่อรับเงินสดครึ่งปีหลังกว่าพันล้าน</t>
  </si>
  <si>
    <t>https://www.kaohoon.com/news/683986</t>
  </si>
  <si>
    <t>7 โบรกเชียร์ซื้อ TU อัพเป้าสูง 19.70 บ. คาดกำไรไตรมาส 2 ทะลุพันล้านบาท</t>
  </si>
  <si>
    <t>https://www.kaohoon.com/news/683979</t>
  </si>
  <si>
    <t>AU ลุ้นกำไร Q2 โตแกร่ง – “ขนมปังเนยโสด” กระแสดี โบรกชูเป้า 11.70 บ.</t>
  </si>
  <si>
    <t>https://www.kaohoon.com/column/683861</t>
  </si>
  <si>
    <t>MASTER โตตามเทรนด์ศัลยกรรมความงาม</t>
  </si>
  <si>
    <t>ตามเทรนด์</t>
  </si>
  <si>
    <t>https://www.kaohoon.com/news/683926</t>
  </si>
  <si>
    <t>AEONTS กำไรไตรมาส 1 หดตัว 15% เซ่นรายได้บัตรเครดิตลด-ต้นทุนเพิ่ม</t>
  </si>
  <si>
    <t>https://www.kaohoon.com/news/683919</t>
  </si>
  <si>
    <t>COM7 เจอ “โรบอทเทรดดิ้ง” ซื้อขายสูงสุด 33%</t>
  </si>
  <si>
    <t>https://www.kaohoon.com/news/683910</t>
  </si>
  <si>
    <t>DITTO ลุยประมูลงานรัฐ 2 พันลบ. หวังดันแบ็กล็อกแตะ 5 พันล้าน ประเดิม 2 หมื่นไร่ ออกโทเคน</t>
  </si>
  <si>
    <t>https://www.kaohoon.com/breakingnews/683877</t>
  </si>
  <si>
    <t>CFARM ดีดแรง 6% ลุ้นโชว์กำไร Q2 โตเด่นรับกำลังผลิตเพิ่ม โบรกชูเป้า 1.5 บาท</t>
  </si>
  <si>
    <t>https://www.kaohoon.com/news/683874</t>
  </si>
  <si>
    <t>COM7 บวก 6% ลุ้นกำไร Q2 แกร่ง รับยอดขาย ipad รุ่นใหม่-ซื้อหุ้นคืนหนุน</t>
  </si>
  <si>
    <t>ซื้อหุ้นคืน</t>
  </si>
  <si>
    <t>https://www.kaohoon.com/news/683859</t>
  </si>
  <si>
    <t>IVL โชว์ความสำเร็จ! ขายหุ้นกู้ตามเป้า 1.5 หมื่นล้าน ตอกย้ำนักลงทุนเชื่อมั่นธุรกิจโตมั่นคง</t>
  </si>
  <si>
    <t>ความสำเร็จ</t>
  </si>
  <si>
    <t>ตามเป้า</t>
  </si>
  <si>
    <t>โตมั่นคง</t>
  </si>
  <si>
    <t>https://www.kaohoon.com/news/683845</t>
  </si>
  <si>
    <t>FM โรดโชว์ฉลุย! ชูปันผลเด่น เร่งดันธุรกิจติด Top 5 ไทย ผู้ถือหุ้นใหญ่ย้ำ “ล็อกอัพ 100%”</t>
  </si>
  <si>
    <t>https://www.kaohoon.com/news/683843</t>
  </si>
  <si>
    <t>BANPU ขายหลุมก๊าซมะกัน! โบรกมอง “ตัดภาระขาดทุน” ลุ้นกำไรปีนี้แตะ 1.1 หมื่นล้าน</t>
  </si>
  <si>
    <t>ตัดภาระ</t>
  </si>
  <si>
    <t>https://www.kaohoon.com/news/683813</t>
  </si>
  <si>
    <t>CCET บวก 5% ลุ้นสินค้าอิเล็กฯ โตแกร่งไตรมาส 3 โบรกเคาะซื้อ เป้า 4.30 บาท</t>
  </si>
  <si>
    <t>โบรกเคาะ</t>
  </si>
  <si>
    <t>https://www.kaohoon.com/stockanalysis/683778</t>
  </si>
  <si>
    <t>OSP ลุ้นกำไรปีนี้ 3.2 พันล้าน รับรายได้เครื่องดื่มพุ่ง-ต้นทุนลด โบรกชูเป้า 28 บาท</t>
  </si>
  <si>
    <t>https://www.kaohoon.com/breakingnews/683768</t>
  </si>
  <si>
    <t>KCE บวกแรง 5% รับอานิสงส์ EU ขึ้นภาษี EV จีนหนุน-ราคา Laggard</t>
  </si>
  <si>
    <t>https://www.kaohoon.com/stockanalysis/683753</t>
  </si>
  <si>
    <t>INTUCH โบรกอัพเป้า 98 บ. ลุ้นกำไร Q2 โต รับส่วนแบ่งรายได้ AIS พุ่ง-คุมต้นทุนดี</t>
  </si>
  <si>
    <t>ส่วนแบ่งรายได้</t>
  </si>
  <si>
    <t>คุมต้นทุน</t>
  </si>
  <si>
    <t>https://www.kaohoon.com/news/683665</t>
  </si>
  <si>
    <t>CRC เจอ “โรบอทเทรดดิ้ง” ซื้อขายสูงสุด 47%</t>
  </si>
  <si>
    <t>https://www.kaohoon.com/news/683661</t>
  </si>
  <si>
    <t>FTI มั่นใจรายได้ปี 67 แตะ 900 ล้านบาท แย้มเตรียมปิดดีล 2 พันธมิตรยักษ์ใหญ่จีน</t>
  </si>
  <si>
    <t>ปิดดีล</t>
  </si>
  <si>
    <t>https://www.kaohoon.com/news/683596</t>
  </si>
  <si>
    <t>PLT แย้มครึ่งปีหลังแจ่ม! กองเรือ-รถหนุนเต็มสูบ มั่นใจปีนี้รายได้แตะ 1 พันล้านบาท</t>
  </si>
  <si>
    <t>PLT</t>
  </si>
  <si>
    <t>รถหนุน</t>
  </si>
  <si>
    <t>https://www.kaohoon.com/news/683558</t>
  </si>
  <si>
    <t>AOT ย้ำ! ทวงคืนพื้นที่ “ดิวตี้ฟรี” ไม่กระทบ “รายได้” มีผลดีระยะยาว</t>
  </si>
  <si>
    <t>มีผลดี</t>
  </si>
  <si>
    <t>https://www.kaohoon.com/pr/683528</t>
  </si>
  <si>
    <t>COCOCO เปิดบ้านรับนักวิเคราะห์ “บล.ยูโอบี เคย์เฮียน” โชว์ศักยภาพธุรกิจ</t>
  </si>
  <si>
    <t>https://www.kaohoon.com/news/683517</t>
  </si>
  <si>
    <t>CRC ดีด 3% นำทีมหุ้นกลุ่ม “ค้าปลีก” รับคลังจ่อเปิดลงทะเบียน “Digital wallet” 2 เดือนนี้!</t>
  </si>
  <si>
    <t>https://www.kaohoon.com/news/683504</t>
  </si>
  <si>
    <t>SAWAD เด้ง 3% หลังผู้บริหาร “ดวงใจ” ย่องเก็บเพิ่ม 4.7 ล้านหุ้น</t>
  </si>
  <si>
    <t>https://www.kaohoon.com/breakingnews/683490</t>
  </si>
  <si>
    <t>SEAFCO บวก 4% รับคว้า 4 โครงการใหม่ มูลค่า 180 ล้านบาท</t>
  </si>
  <si>
    <t>https://www.kaohoon.com/breakingnews/683452</t>
  </si>
  <si>
    <t>BANPU เด้ง 4% รับเงินเฉียด 5 พันลบ. ขายหลุมก๊าซมะกัน โบรกชี้กำไรปีนี้แตะ 7.4 พันล้าน</t>
  </si>
  <si>
    <t>https://www.kaohoon.com/stockanalysis/683480</t>
  </si>
  <si>
    <t>โบรกแนะ “ซื้อ” SFLEX เป้า 5.60 บาท เล็งอัพกำไรปี 67 เพิ่ม หลังกำไร Q2 โตเด่น</t>
  </si>
  <si>
    <t>https://www.kaohoon.com/breakingnews/683475</t>
  </si>
  <si>
    <t>SSC พุ่ง 26% รับข่าว “เสี่ยเจริญ” ตั้งโต๊ะเทนเดอร์ 63 บาท</t>
  </si>
  <si>
    <t>SSC</t>
  </si>
  <si>
    <t>https://www.kaohoon.com/breakingnews/683325</t>
  </si>
  <si>
    <t>TRT ปิดบวก 5% วางเป้าปีนี้รายได้ 2.8 พันลบ. รับดีมานด์ “หม้อแปลงไฟฟ้า” พุ่ง</t>
  </si>
  <si>
    <t>TRT</t>
  </si>
  <si>
    <t>รับดีมานด์</t>
  </si>
  <si>
    <t>https://www.kaohoon.com/news/683320</t>
  </si>
  <si>
    <t>AMA ลุยผุดโกดังสินค้า-เพิ่มรถขนส่ง “ควบคุมอุณหภูมิ” รับดีมานด์ลูกค้าพุ่ง</t>
  </si>
  <si>
    <t>โกดัง</t>
  </si>
  <si>
    <t>ลุยผุด</t>
  </si>
  <si>
    <t>https://www.kaohoon.com/news/683309</t>
  </si>
  <si>
    <t>โบรกแนะ “ซื้อ” SCB เป้า 122 บาท รับข่าวคว้างานวางระบบ “Digital Wallet”</t>
  </si>
  <si>
    <t>https://www.kaohoon.com/breakingnews/683300</t>
  </si>
  <si>
    <t>AS เด้งแรง 11% ! “ปราโมทย์ สุดจิตพร” ผู้ถือหุ้นใหญ่เก็บเพิ่มเป็น 37.11% รั้งอันดับ 1</t>
  </si>
  <si>
    <t>เด้งแรง</t>
  </si>
  <si>
    <t>https://www.kaohoon.com/news/683290</t>
  </si>
  <si>
    <t>BTG ทุ่มงบ 650 ล้านบาท สร้างโรงผลิตอาหารสัตว์ “สปป.ลาว” ตั้งเป้ารายได้ปี 67 โต 22%</t>
  </si>
  <si>
    <t>https://www.kaohoon.com/news/683286</t>
  </si>
  <si>
    <t>ASW โชว์ยอดขาย 6 เดือนแรกทะลุหมื่นล้าน จ่อเปิด 6 โครงการใหม่ 1.2 หมื่นลบ.</t>
  </si>
  <si>
    <t>https://www.kaohoon.com/news/683274</t>
  </si>
  <si>
    <t>SAK แย้มครึ่งปีหลังแจ่ม ลุยปล่อยสินเชื่อใหม่ 1.8 พันล้านบาท กลุ่มเกษตรกร!</t>
  </si>
  <si>
    <t>https://www.kaohoon.com/pr/683281</t>
  </si>
  <si>
    <t>SVT มั่นใจ Q2 โตต่อ รับยอดขายสินค้าผ่านตู้ “SUN Vending” เพิ่ม</t>
  </si>
  <si>
    <t>SVT</t>
  </si>
  <si>
    <t>https://www.kaohoon.com/news/683277</t>
  </si>
  <si>
    <t>3 โบรกสแกนหุ้นน้องใหม่ NCP พื้นฐานแจ่ม! ฟันธงปี 67 โตเด่น เคาะเป้าสูง 2.60 บาท</t>
  </si>
  <si>
    <t>NCP</t>
  </si>
  <si>
    <t>https://www.kaohoon.com/news/683225</t>
  </si>
  <si>
    <t>YGG แจงร่วงฟลอร์! ยันไร้พัฒนาการใดผิดปกติ</t>
  </si>
  <si>
    <t>ร่วงฟลอร์</t>
  </si>
  <si>
    <t>https://www.kaohoon.com/stockanalysis/683252</t>
  </si>
  <si>
    <t>KCE โบรกแนะซื้อเป้า 45 บาท ชู 3 ปัจจัยบวกหนุนกำไรไตรมาส 2-3 ปี 67 โตต่อเนื่อง</t>
  </si>
  <si>
    <t>https://www.kaohoon.com/stockanalysis/683247</t>
  </si>
  <si>
    <t>SAPPE ลุ้นกำไร Q2 “นิวไฮ” รับรายได้ใน-ตปท.โตดี แนะซื้อเป้า 124.00 บาท</t>
  </si>
  <si>
    <t>https://www.kaohoon.com/news/683208</t>
  </si>
  <si>
    <t>TU ดีด 2% โบรกชี้ไม่ขายหุ้นซื้อคืน คาดดีมานด์ทูน่า-อาหารสัตว์เลี้ยงพุ่ง</t>
  </si>
  <si>
    <t>https://www.kaohoon.com/breakingnews/683182</t>
  </si>
  <si>
    <t>YGG รูดฟลอร์ 2 วันติด ถูก “ฟอร์ซเซล” หลังออเดอร์ขายค้างเติ่ง 250 ล้านหุ้น</t>
  </si>
  <si>
    <t>รูดฟลอร์</t>
  </si>
  <si>
    <t>ออเดอร์ขาย</t>
  </si>
  <si>
    <t>ค้างเติ่ง</t>
  </si>
  <si>
    <t>https://www.kaohoon.com/breakingnews/683192</t>
  </si>
  <si>
    <t>TPOLY บวกแรง 17% หลังคว้างานก่อสร้างใหม่ 3 โครงการ มูลค่า 965 ล้านบาท</t>
  </si>
  <si>
    <t>https://www.kaohoon.com/news/683167</t>
  </si>
  <si>
    <t>จับตา TPOLY ดีดบวก! คว้างานก่อสร้างใหม่ 3 โครงการ รวมมูลค่า 965 ล้านบาท</t>
  </si>
  <si>
    <t>https://www.kaohoon.com/news/683080</t>
  </si>
  <si>
    <t>โบรกชู CPF ท็อปพิก ลุ้นกำไร Q2 โต รับราคา “เนื้อสัตว์” เฉลี่ยสูงขึ้น</t>
  </si>
  <si>
    <t>โบรกชู</t>
  </si>
  <si>
    <t>https://www.kaohoon.com/news/683127</t>
  </si>
  <si>
    <t>EA ไม่หวั่น Adder หมด! พร้อมย้ำฐานะ “การเงิน” แกร่งจ่ายหุ้นกู้ตามนัด</t>
  </si>
  <si>
    <t>https://www.kaohoon.com/news/683102</t>
  </si>
  <si>
    <t>SKY เจอ “โรบอทเทรดดิ้ง” ซื้อขายมากสุด 43%</t>
  </si>
  <si>
    <t>https://www.kaohoon.com/news/683076</t>
  </si>
  <si>
    <t>TRP ย้ำรายได้ปีนี้โต 25% รุกตลาด “อินฟลูฯ” เพิ่มฐานลูกค้า</t>
  </si>
  <si>
    <t>https://www.kaohoon.com/breakingnews/683048</t>
  </si>
  <si>
    <t>CPF บวก 4% นิวไฮรอบ 17 เดือน เก็ง Q2 โตเด่น-แรง Cover short หนุน</t>
  </si>
  <si>
    <t>Cover short</t>
  </si>
  <si>
    <t>https://www.kaohoon.com/news/683034</t>
  </si>
  <si>
    <t>PRM ส่งซิกผลงาน Q2 โตต่อ รับดีมานด์พุ่ง-ขยายกองเรือเพิ่ม</t>
  </si>
  <si>
    <t>ขยายกองเรือ</t>
  </si>
  <si>
    <t>https://www.kaohoon.com/news/682988</t>
  </si>
  <si>
    <t>CBG เด้ง 3% ลุ้นกำไร Q2 เฉียด 700 ล้านบาท รับยอดขายเครื่องดื่มชูกำลังพุ่ง</t>
  </si>
  <si>
    <t>https://www.kaohoon.com/stockanalysis/682961</t>
  </si>
  <si>
    <t>โบรกเชียร์ซื้อ CBG เป้า 81 บาท คาดกำไร Q2 เฉียด 700 ล้าน นิวไฮรอบ 8 ไตรมาส</t>
  </si>
  <si>
    <t>https://www.kaohoon.com/stockanalysis/682927</t>
  </si>
  <si>
    <t>AP ลุ้นกำไร Q2 แตะ 1.2 พันล้าน โบรกแนะซื้อเป้า 13.20 บาท ชูปันผลเด่น ยีลด์สูงเฉียด 9%</t>
  </si>
  <si>
    <t>https://www.kaohoon.com/news/682835</t>
  </si>
  <si>
    <t>EA โผล่ “โรบอทเทรดดิ้ง” ซื้อขายหนักสุด 23%</t>
  </si>
  <si>
    <t>หนักสุด</t>
  </si>
  <si>
    <t>https://www.kaohoon.com/news/682751</t>
  </si>
  <si>
    <t>SOLAR มั่นใจครึ่งปีหลังสดใส ลุยธุรกิจ “พลังงานหมุนเวียน” ดันผลงานโตแกร่ง</t>
  </si>
  <si>
    <t>https://www.kaohoon.com/news/682729</t>
  </si>
  <si>
    <t>KJL กูรูเชียร์ “ซื้อ” เคาะเป้า 10.90 บ. คาดไตรมาส 2 กำไรแตะ 42 ล้านบาท โต 21%</t>
  </si>
  <si>
    <t>https://www.kaohoon.com/stockanalysis/682718</t>
  </si>
  <si>
    <t>AU โบรกชี้ Q2 โตแกร่ง ขานรับยอดขายไอศกรีม-ขยายสาขา แนะ “ซื้อ” เป้า 12.60 บ.</t>
  </si>
  <si>
    <t>https://www.kaohoon.com/stockanalysis/682716</t>
  </si>
  <si>
    <t>โบรกแนะซื้อ CKP เป้า 4.50 บ. ลุ้น Q2 ฟื้นเด่น หลังรับรู้กำไรธุรกิจ “โรงไฟฟ้า” สปป.ลาว</t>
  </si>
  <si>
    <t>https://www.kaohoon.com/news/682686</t>
  </si>
  <si>
    <t>BCP ปิดจ๊อบขาย “หุ้นกู้” รวม 1 หมื่นล้าน สะท้อนความเชื่อมั่นนักลงทุน</t>
  </si>
  <si>
    <t>สะท้อน</t>
  </si>
  <si>
    <t>30/6/2024</t>
  </si>
  <si>
    <t>https://www.kaohoon.com/column/682553</t>
  </si>
  <si>
    <t>BGRIM หุ้นไฟฟ้าสตอรี่เด่น</t>
  </si>
  <si>
    <t>28/6/2024</t>
  </si>
  <si>
    <t>https://www.kaohoon.com/news/682504</t>
  </si>
  <si>
    <t>COM7 เจอ “โรบอทเทรดดิ้ง” ซื้อขายมากสุด 38%</t>
  </si>
  <si>
    <t>https://www.kaohoon.com/news/682413</t>
  </si>
  <si>
    <t>COM7 บวก 4% ตอบรับ “บอร์ด” เคาะซื้อหุ้นคืน 45 ล้านหุ้น</t>
  </si>
  <si>
    <t>https://www.kaohoon.com/stockanalysis/682381</t>
  </si>
  <si>
    <t>KTB ลุ้นกำไร Q2 แตะ 1.1 หมื่นล้าน รับรายได้ดอกเบี้ย-ค่าฟีพุ่ง โบรกชูเป้า 20 บาท</t>
  </si>
  <si>
    <t>https://www.kaohoon.com/stockanalysis/682375</t>
  </si>
  <si>
    <t>AAI โบรกอัพเป้าใหม่ 9 บาท ปรับกำไรปี 67 แตะ 921 ล้าน รับธุรกิจอาหารสัตว์เลี้ยงพุ่ง</t>
  </si>
  <si>
    <t>https://www.kaohoon.com/news/682376</t>
  </si>
  <si>
    <t>IND คว้าโปรเจกต์ “กรมทางหลวง” มูลค่า 17 ล้านบาท ดันแบ็กล็อกแตะ 1.4 พันลบ.</t>
  </si>
  <si>
    <t>IND</t>
  </si>
  <si>
    <t>https://www.kaohoon.com/breakingnews/682321</t>
  </si>
  <si>
    <t>EA ร่วง 21% ถูก “ฟอร์ซเซล” กังวลกำไร Q2 หดตัว-ออเดอร์รถบัส “อีวี” ชะลอ</t>
  </si>
  <si>
    <t>https://www.kaohoon.com/news/682352</t>
  </si>
  <si>
    <t>ITEL จ่อรับทรัพย์! รัฐเร่งอัดฉีดงบไอทีปี 67</t>
  </si>
  <si>
    <t>อัดฉีด</t>
  </si>
  <si>
    <t>https://www.kaohoon.com/news/682333</t>
  </si>
  <si>
    <t>จับตา COM7 ดีดบวก! รับแผนซื้อหุ้นคืน 45 ล้านหุ้น วงเงิน 800 ลบ.</t>
  </si>
  <si>
    <t>27/6/2024</t>
  </si>
  <si>
    <t>https://www.kaohoon.com/news/682239</t>
  </si>
  <si>
    <t>8 หุ้นเจอ “โรบอทเทรด” BYD ซื้อขายมากสุด 25%</t>
  </si>
  <si>
    <t>https://www.kaohoon.com/news/682181</t>
  </si>
  <si>
    <t>CIVIL ปิดพุ่ง 9% ปักธงปีนี้รายได้ 6.5 พันลบ. จ่อเซ็นสัญญา 4-5 รถไฟไทย-จีน Q3</t>
  </si>
  <si>
    <t>CIVIL</t>
  </si>
  <si>
    <t>ปิดพุ่ง</t>
  </si>
  <si>
    <t>https://www.kaohoon.com/breakingnews/682158</t>
  </si>
  <si>
    <t>CH บวกแรง 6% เก็งผลงาน Q2 โตต่อ ลุยออกผลิตภัณฑ์ใหม่ ขยายตลาดใน-ตปท.</t>
  </si>
  <si>
    <t>https://www.kaohoon.com/breakingnews/682131</t>
  </si>
  <si>
    <t>PHG วิ่ง 10% นำ “กลุ่มโรงพยาบาล” จ่อรับอานิสงค์ “รพ.มงกุฎวัฒนะ” ถอนตัวออก “ประกันสังคม”</t>
  </si>
  <si>
    <t>PHG</t>
  </si>
  <si>
    <t>https://www.kaohoon.com/stockanalysis/682104</t>
  </si>
  <si>
    <t>โบรกแนะ “ซื้อ” MASTER เป้า 72 บาท ลุ้นโกยกำไร Q2 แตะ 127 ล้านบาท</t>
  </si>
  <si>
    <t>https://www.kaohoon.com/news/682082</t>
  </si>
  <si>
    <t>NRF มั่นใจผลงานแกร่ง! ยันโครงสร้างผู้ถือหุ้นคงเดิม ลุยตั้งบ.ย่อย ในสหรัฐฯ</t>
  </si>
  <si>
    <t>https://www.kaohoon.com/news/682077</t>
  </si>
  <si>
    <t>SABINA มั่นใจรายได้ปีนี้โต 10% ลุยจัดแคมเปญ-ออกคอลเลคชั่นใหม่</t>
  </si>
  <si>
    <t>https://www.kaohoon.com/breakingnews/682069</t>
  </si>
  <si>
    <t>YGG พุ่ง 8% จ่อรับรายได้ก้อนโต ต่างชาติรุมซื้อลิขสิทธิ์ “Homesweethome Rebirth”</t>
  </si>
  <si>
    <t>ก้อนโต</t>
  </si>
  <si>
    <t>ลิขสิทธิ์</t>
  </si>
  <si>
    <t>รุมซื้อ</t>
  </si>
  <si>
    <t>https://www.kaohoon.com/breakingnews/682064</t>
  </si>
  <si>
    <t>SOLAR ชนซิลลิ่ง! คว้าโครงการ “โซลาร์ฟาร์ม” แม่เมาะ จ.ลำปาง มูลค่า 973 ล้านบาท</t>
  </si>
  <si>
    <t>ซิลลิ่ง</t>
  </si>
  <si>
    <t>https://www.kaohoon.com/stockanalysis/682062</t>
  </si>
  <si>
    <t>โบรกอัพคำแนะนำ “ซื้อ” DOHOME เป้า 11.80 บาท มองกำไร Q2 โตทะลุ 200 ล้านบาท</t>
  </si>
  <si>
    <t>26/6/2024</t>
  </si>
  <si>
    <t>https://www.kaohoon.com/news/681944</t>
  </si>
  <si>
    <t>GIFT ควัก 36 ล้านบาท เข้าซื้อร้าน OKONOMI ลุยธุรกิจอาหาร-เครื่องดื่ม</t>
  </si>
  <si>
    <t>https://www.kaohoon.com/news/681904</t>
  </si>
  <si>
    <t>ASW ย้ำความสำเร็จแนวราบ! จ่อโอน 3 โครงการหรู “ดิ ออเนอร์ โยธินพัฒนา” มูลค่า 6.6 พันล้าน</t>
  </si>
  <si>
    <t>ย้ำ</t>
  </si>
  <si>
    <t>https://www.kaohoon.com/breakingnews/681893</t>
  </si>
  <si>
    <t>BPS พุ่งเฉียดซิลลิ่ง! กางแผนครึ่งปีหลังเจาะกลุ่ม B2C เร่งจับมือพันธมิตรดัน Property Tech</t>
  </si>
  <si>
    <t>พุ่งเฉียด</t>
  </si>
  <si>
    <t>เร่งจับมือ</t>
  </si>
  <si>
    <t>https://www.kaohoon.com/news/681870</t>
  </si>
  <si>
    <t>WPH เดินหน้าขยาย “โรงพยาบาล” เพิ่มเตียง ICU-รับผู้ป่วยประกันสังคม</t>
  </si>
  <si>
    <t>https://www.kaohoon.com/news/681861</t>
  </si>
  <si>
    <t>PSP ปลื้ม! ติดโผดัชนี sSET-SET CLMV</t>
  </si>
  <si>
    <t>PSP</t>
  </si>
  <si>
    <t>ปลื้ม</t>
  </si>
  <si>
    <t>https://www.kaohoon.com/breakingnews/681832</t>
  </si>
  <si>
    <t>TRUE ปิดบวก 5% รับแบงก์ใหญ่ญี่ปุ่น “MUFG” ทุ่ม 7 พันล้าน ถือหุ้น “ทรูมันนี่” 10%</t>
  </si>
  <si>
    <t>https://www.kaohoon.com/pr/681820</t>
  </si>
  <si>
    <t>PSTC ตอบรับกระแสรักษ์โลก หนุนดีมานด์บริการท่อส่งน้ำมันพุ่ง</t>
  </si>
  <si>
    <t>https://www.kaohoon.com/pr/681817</t>
  </si>
  <si>
    <t>AMA โชว์ธุรกิจ “ขนส่งสินค้าแบบควบคุมอุณหภูมิ” ในงาน mai FORUM 2024</t>
  </si>
  <si>
    <t>ธุนกิจ</t>
  </si>
  <si>
    <t>https://www.kaohoon.com/breakingnews/681801</t>
  </si>
  <si>
    <t>TERA บวกแรง 19% เก็งผลงาน Q2 แจ่ม! ลั่นรายปีนี้โต 10% ลุยบริการ T.Cloud Gen3</t>
  </si>
  <si>
    <t>https://www.kaohoon.com/news/681798</t>
  </si>
  <si>
    <t>SAFE ติดโผดัชนี sSET สะท้อนพื้นฐานแกร่ง มั่นใจรายได้ปีนี้โต 25%</t>
  </si>
  <si>
    <t>SAFE</t>
  </si>
  <si>
    <t>https://www.kaohoon.com/news/681793</t>
  </si>
  <si>
    <t>TRT ตั้งเป้าปี 67 รายได้ 2.8 พันล้าน รับดีมานด์ “หม้อแปลงไฟฟ้า” พุ่ง</t>
  </si>
  <si>
    <t>https://www.kaohoon.com/news/681788</t>
  </si>
  <si>
    <t>โบรกเชียร์ซื้อ SCB มองบวกต่อกำไรปี 67 ขึ้นราว 2% หลังยุติแอป “Robinhood”</t>
  </si>
  <si>
    <t>https://www.kaohoon.com/breakingnews/681773</t>
  </si>
  <si>
    <t>GULF วิ่งฉิว 4% รับข่าวผงาดร่วม Google รุกธุรกิจ “คลาวด์” เต็มสูบ</t>
  </si>
  <si>
    <t>วิ่งฉิว</t>
  </si>
  <si>
    <t>25/6/2024</t>
  </si>
  <si>
    <t>https://www.kaohoon.com/pr/681564</t>
  </si>
  <si>
    <t>IND โชว์ศักยภาพธุรกิจในงาน “mai Forum 2024”</t>
  </si>
  <si>
    <t>https://www.kaohoon.com/pr/681558</t>
  </si>
  <si>
    <t>LEO อัพเดทแผนธุรกิจในงาน “mai FORUM 2024</t>
  </si>
  <si>
    <t>อัพเดท</t>
  </si>
  <si>
    <t>https://www.kaohoon.com/stockanalysis/681557</t>
  </si>
  <si>
    <t>โบรกแนะซื้อ MOSHI เป้า 64 บาท ลุ้นกำไรปีนี้แตะ 500 ล้าน รับแผนรุกเปิดสาขาเพิ่ม</t>
  </si>
  <si>
    <t>https://www.kaohoon.com/stockanalysis/681520</t>
  </si>
  <si>
    <t>ADVANC โบรกเคาะเป้า 257 บ. ลุ้นกำไร Q2 แตะ 8.6 พันลบ. จ่อรับเม็ดเงิน TESG ใหม่หนุน</t>
  </si>
  <si>
    <t>รับเม็ดเงิน</t>
  </si>
  <si>
    <t>https://www.kaohoon.com/breakingnews/681518</t>
  </si>
  <si>
    <t>MAGURO ดีด 8% รับเปิดสาขาที่ 15 “พาราไดซ์ พาร์ค” โบรกชี้กำไรปี 67-68 โตเฉลี่ย 49%</t>
  </si>
  <si>
    <t>https://www.kaohoon.com/news/681515</t>
  </si>
  <si>
    <t>JPARK บวก 7% รับกลุ่ม “หมอพงษ์ศักดิ์-สุระ” เข้าซื้อบิ๊กล็อต 40 ล้านหุ้น</t>
  </si>
  <si>
    <t>24/06/2024</t>
  </si>
  <si>
    <t>https://www.kaohoon.com/news/681392</t>
  </si>
  <si>
    <t>PQS ส่งซิกปีนี้กำไรแจ่ม! ยอดขาย “แป้งมันสำปะหลัง” โต 20% พร้อมวาง 8 โรดแมปดันธุรกิจ</t>
  </si>
  <si>
    <t>https://www.kaohoon.com/news/681337</t>
  </si>
  <si>
    <t>MAJOR กางแผนครึ่งปีหลัง ผุด “IMAX with Laser” 2 แห่ง หนุนเป้าเปิดครบ 13 สาขาปี 70</t>
  </si>
  <si>
    <t>กางแผน</t>
  </si>
  <si>
    <t>https://www.kaohoon.com/pr/681315</t>
  </si>
  <si>
    <t>MAGURO รุกขยายธุรกิจ! ลุยผุดสาขาที่ 15 “พาราไดซ์ พาร์ค” มั่นใจดันรายได้โตต่อเนื่อง</t>
  </si>
  <si>
    <t>https://www.kaohoon.com/pr/681299</t>
  </si>
  <si>
    <t>TPS โชว์ศักยภาพธุรกิจแกร่ง! ในงาน “mai FORUM 2024” ครั้งที่ 8</t>
  </si>
  <si>
    <t>https://www.kaohoon.com/stockanalysis/681240</t>
  </si>
  <si>
    <t>โบรกเชียร์ “ซื้อ” KBANK เป้า 144 บ. ลุ้น Q2 โตต่อ รับรายได้ดอกเบี้ยพุ่ง-ตั้งสำรองลด</t>
  </si>
  <si>
    <t>https://www.kaohoon.com/stockanalysis/681237</t>
  </si>
  <si>
    <t>PTTEP โบรกแนะ “ซื้อ” 189 บาท ลุ้นกำไร Q2 แจ่ม! รับปริมาณขายพุ่ง-ปันผลสูง</t>
  </si>
  <si>
    <t>https://www.kaohoon.com/news/681213</t>
  </si>
  <si>
    <t>MASTER บวก 3% เล็ง Q2 แจ่ม! รับศัลยกรรมพุ่ง-ส่วนแบ่งกำไรบ.ร่วมทุนหนุน ชูเป้า 86 บาท</t>
  </si>
  <si>
    <t>https://www.kaohoon.com/breakingnews/681196</t>
  </si>
  <si>
    <t>AOT ร่วง 5% โบรกหั่นกำไรปี 67-69 พ่วงเป้าเหลือ 77 บ. หลังเรียกคืนพื้นที่เช่า“คิงเพาเวอร์”</t>
  </si>
  <si>
    <t>โบรกหั่น</t>
  </si>
  <si>
    <t>https://www.kaohoon.com/column/681105</t>
  </si>
  <si>
    <t>DMT ดราม่าโทลล์เวย์.!</t>
  </si>
  <si>
    <t>โทลล์เวย์</t>
  </si>
  <si>
    <t>ดราม่า</t>
  </si>
  <si>
    <t>https://www.kaohoon.com/column/681123</t>
  </si>
  <si>
    <t>CREDIT หุ้นดีที่ถูกลืม</t>
  </si>
  <si>
    <t>23/06/2024</t>
  </si>
  <si>
    <t>https://www.kaohoon.com/column/681074</t>
  </si>
  <si>
    <t>CPN ท่องเที่ยวบูมกำไร!</t>
  </si>
  <si>
    <t>21/06/2024</t>
  </si>
  <si>
    <t>https://www.kaohoon.com/news/681012</t>
  </si>
  <si>
    <t>BRI กวาดยอดขาย 2 วิลล่าหรู “ภูเก็ต-เขาใหญ่” 500 ล้าน มั่นใจครึ่งปีหลังผลงานโตเด่น</t>
  </si>
  <si>
    <t>https://www.kaohoon.com/pr/680978</t>
  </si>
  <si>
    <t>GFC โชว์ความสำเร็จ Genesis Fertility Center ต่อเนื่อง! ตอกย้ำผู้นำบริการมีบุตรยาก</t>
  </si>
  <si>
    <t>https://www.kaohoon.com/pr/680946</t>
  </si>
  <si>
    <t>STA ได้รับประเมินผล “ความโปร่งใสด้านนโยบายเพื่อความยั่งยืน” ตอกย้ำผู้นำอุตฯ ยางพารา</t>
  </si>
  <si>
    <t>https://www.kaohoon.com/news/680908</t>
  </si>
  <si>
    <t>BGRIM บวก 4% นำทีมโรงไฟฟ้า รับ “ราคาก๊าซ” ร่วง! กดต้นทุนลด ดันรายได้พุ่ง</t>
  </si>
  <si>
    <t>โรงไฟฟ้า</t>
  </si>
  <si>
    <t>นำทีม</t>
  </si>
  <si>
    <t>https://www.kaohoon.com/stockanalysis/680881</t>
  </si>
  <si>
    <t>SAPPE ลุ้นกำไร Q2 แตะ 390 ล้านบาท รับไฮซีซั่น “ฤดูร้อน” หนุนยอดขายพุ่ง</t>
  </si>
  <si>
    <t>รับไฮซีซั่น</t>
  </si>
  <si>
    <t>https://www.kaohoon.com/breakingnews/680883</t>
  </si>
  <si>
    <t>ICHI-SAPPE วิ่งคึก! ลุ้นโกยยอดขาย Q2 เด่นรับ “ฤดูร้อน” ดันกำไรโตทะลัก</t>
  </si>
  <si>
    <t>https://www.kaohoon.com/stockanalysis/680856</t>
  </si>
  <si>
    <t>PLUS ลุ้นกำไรปีนี้โต 33% รับยอดขายน้ำมะพร้าวพุ่ง โบรกชูเป้า 7.80 บาท</t>
  </si>
  <si>
    <t>https://www.kaohoon.com/breakingnews/680867</t>
  </si>
  <si>
    <t>NRF เด้ง 18% หลังเข้าเขต “ขายมากเกินไป” ชี้ครึ่งปีหลังธุรกิจโตแกร่ง</t>
  </si>
  <si>
    <t>https://www.kaohoon.com/pr/680861</t>
  </si>
  <si>
    <t>PTG ปลื้มติดอันดับ 58 บริษัทใหญ่สุด “อาเซียน” แย้มปีนี้รายได้โต 12%</t>
  </si>
  <si>
    <t>https://www.kaohoon.com/news/680665</t>
  </si>
  <si>
    <t>โบรกเชียร์ “ซื้อ” SAPPE-ICHI ลุ้นกำไร Q2 นิวไฮ รับยอดขาย-ส่งออกพุ่ง!</t>
  </si>
  <si>
    <t>20/06/2024</t>
  </si>
  <si>
    <t>https://www.kaohoon.com/news/680710</t>
  </si>
  <si>
    <t>ORI โชว์ยอดขาย “โซ ออริจิ้น บางเทา บีช” ทะลุ 80% หนุนแบ็กล็อกใน “ภูเก็ต” กว่า 4 พันล้าน</t>
  </si>
  <si>
    <t>https://www.kaohoon.com/news/680701</t>
  </si>
  <si>
    <t>TRUE ดีด 2% โบรกมอง Q2 พลิกกำไร รับ ARPU พุ่ง-ต้นทุนลด</t>
  </si>
  <si>
    <t>https://www.kaohoon.com/pr/680670</t>
  </si>
  <si>
    <t>SISB ร่วมงาน “Analyst Meeting” มั่นใจรายได้ปีนี้โต 20%</t>
  </si>
  <si>
    <t>https://www.kaohoon.com/pr/680694</t>
  </si>
  <si>
    <t>PTT คว้าอันดับ 1 บริษัทชั้นนำ “ไทย” สะท้อนโดดเด่นระดับสากล</t>
  </si>
  <si>
    <t>อันดับ 1</t>
  </si>
  <si>
    <t>ชั้นนำ</t>
  </si>
  <si>
    <t>https://www.kaohoon.com/news/680683</t>
  </si>
  <si>
    <t>ORN ปลื้ม! ขายหุ้นกู้เกลี้ยง นักลงทุนรายใหญ่-สถาบันแห่จองคึก</t>
  </si>
  <si>
    <t>รายใหญ่</t>
  </si>
  <si>
    <t>แห่จอง</t>
  </si>
  <si>
    <t>https://www.kaohoon.com/news/680622</t>
  </si>
  <si>
    <t>QTC ส่ง “คิวทีซี อาร์อี” ลงนาม “ฮาโก้” รุกบริการระบบไฟฟ้าครบวงจร</t>
  </si>
  <si>
    <t>ระบบไฟฟ้า</t>
  </si>
  <si>
    <t>https://www.kaohoon.com/news/680640</t>
  </si>
  <si>
    <t>CHAO ประกาศยุทธศาสตร์สู่ระดับ Global ส่งแบรนด์ “เจ้าสัว-โฮลซัม” บุกตลาดโลก</t>
  </si>
  <si>
    <t>ประกาศ</t>
  </si>
  <si>
    <t>ยุทธศาสตร์</t>
  </si>
  <si>
    <t>ตลาดโลก</t>
  </si>
  <si>
    <t>บุก</t>
  </si>
  <si>
    <t>https://www.kaohoon.com/news/680637</t>
  </si>
  <si>
    <t>DRT รุกขยายตลาดส่งออก หนุนยอดขายต่างประเทศ</t>
  </si>
  <si>
    <t>https://www.kaohoon.com/news/680583</t>
  </si>
  <si>
    <t>WHA ร่วง 5% เซ่นผู้ถือหุ้น “กองรีท” โหวตไม่ซื้อสินทรัพย์ หวั่นกำไรปีนี้หาย 600 ล้านบาท</t>
  </si>
  <si>
    <t>https://www.kaohoon.com/news/680615</t>
  </si>
  <si>
    <t>PSP ติดโผ FTSE SET Shariah Index มีผล 24 มิ.ย.นี้ ตอกย้ำพื้นฐานโตแกร่ง</t>
  </si>
  <si>
    <t>https://www.kaohoon.com/pr/680608</t>
  </si>
  <si>
    <t>LEO ยกทีมบริหารร่วมงาน “mai Forum 2024” โชว์ศักยภาพธุรกิจ</t>
  </si>
  <si>
    <t>https://www.kaohoon.com/pr/680605</t>
  </si>
  <si>
    <t>DTCENT โชว์ศักยภาพ “Rangsit City App” ยกระดับบริการ-เผยแพร่ข่าวสาร</t>
  </si>
  <si>
    <t>https://www.kaohoon.com/breakingnews/680594</t>
  </si>
  <si>
    <t>BDMS ดีด 2% โบรกแนะ “ซื้อ” เป้า 37 บาท รับผู้ป่วยไทย-ต่างชาติพุ่ง</t>
  </si>
  <si>
    <t>https://www.kaohoon.com/news/680559</t>
  </si>
  <si>
    <t>ITC ปลื้ม! ติดโผ SET50 ตอกย้ำศักยภาพ “หุ้นพื้นฐานแกร่ง”</t>
  </si>
  <si>
    <t>https://www.kaohoon.com/stockanalysis/680576</t>
  </si>
  <si>
    <t>โบรกแนะ “ซื้อ” TTB เป้า 2.24 บาท มองกำไรไตรมาส 2 นิวไฮ 5.5 พันล้าน</t>
  </si>
  <si>
    <t>https://www.kaohoon.com/breakingnews/680542</t>
  </si>
  <si>
    <t>NRF รูดฟลอร์ 3 วันติด! ถูกฟอร์ซเซลล์ เซ่นวางค้ำประกันบัญชีมาร์จิ้น</t>
  </si>
  <si>
    <t>https://www.kaohoon.com/stockanalysis/680566</t>
  </si>
  <si>
    <t>โบรกแนะนำ “ซื้อ” หุ้น MINT เป้า 44 บาท มองกำไรไตรมาส 2 นิวไฮเกิน 3 พันล้าน</t>
  </si>
  <si>
    <t>19/06/2024</t>
  </si>
  <si>
    <t>https://www.kaohoon.com/news/680475</t>
  </si>
  <si>
    <t>NEX ลุยซื้อหุ้นคืน! เรียกความเชื่อมั่น ย้ำศักยภาพธุรกิจโตแกร่ง-อนาคต EV สดใส</t>
  </si>
  <si>
    <t>เรียก</t>
  </si>
  <si>
    <t>https://www.kaohoon.com/news/680359</t>
  </si>
  <si>
    <t>BLC ติดโผ sSET รอบครึ่งหลังปี 67 ตอกย้ำหุ้นพื้นฐานแกร่ง-สภาพคล่องสูง</t>
  </si>
  <si>
    <t>https://www.kaohoon.com/pr/680372</t>
  </si>
  <si>
    <t>PIMO เดินหน้าขยายทุกธุรกิจ รองรับลูกค้ารายใหญ่ดูไบ</t>
  </si>
  <si>
    <t>https://www.kaohoon.com/stockanalysis/680332</t>
  </si>
  <si>
    <t>HANA ลุ้นกำไร Q2 โตดี รับกระแสหุ้นเทคโนโลยี “ตปท.” นำตลาดต่อเนื่อง</t>
  </si>
  <si>
    <t>https://www.kaohoon.com/news/680308</t>
  </si>
  <si>
    <t>NEX ร่วง 14% หลัง “คณิสสร์” โยนบิ๊กล็อตเกือบเกลี้ยงพอร์ต เหลือถือ 0.85%</t>
  </si>
  <si>
    <t>บิ๊กล็อต</t>
  </si>
  <si>
    <t>โยน</t>
  </si>
  <si>
    <t>เกลี้ยงพอร์ต</t>
  </si>
  <si>
    <t>https://www.kaohoon.com/pr/680299</t>
  </si>
  <si>
    <t>W ลั่นธุรกิจใหม่ “ไบโอเทค” โอกาสเติบโตแกร่ง</t>
  </si>
  <si>
    <t>W</t>
  </si>
  <si>
    <t>https://www.kaohoon.com/breakingnews/680264</t>
  </si>
  <si>
    <t>NRF ร่วงติดฟลอร์ 2 วัน! ถูกฟอร์ซเซล ฟากบริษัทยันไม่มีพัฒนาการผิดปกติ</t>
  </si>
  <si>
    <t>ร่วงติดฟลอร์</t>
  </si>
  <si>
    <t>https://www.kaohoon.com/breakingnews/680243</t>
  </si>
  <si>
    <t>SABUY ร่วงติดฟลอร์! หลัง ”ไลท์เน็ท” ยกเลิกเพิ่มทุน PP</t>
  </si>
  <si>
    <t>เพิ่มทุน</t>
  </si>
  <si>
    <t>ยกเลิก</t>
  </si>
  <si>
    <t>18/06/2024</t>
  </si>
  <si>
    <t>https://www.kaohoon.com/news/680141</t>
  </si>
  <si>
    <t>NRF มั่นใจครึ่งปีหลัง ผลงานนิวไฮ</t>
  </si>
  <si>
    <t>https://www.kaohoon.com/news/680087</t>
  </si>
  <si>
    <t>BTG ลุยตลาด “Food Service” ผุดเบทาโกร ช็อปเพิ่ม 10 สาขา ดันยอดขายโต 19%</t>
  </si>
  <si>
    <t>https://www.kaohoon.com/pr/680084</t>
  </si>
  <si>
    <t>TQR ร่วมออกบูธงาน “mai FORUM 2024” โชว์ศักยภาพทางธุรกิจ</t>
  </si>
  <si>
    <t>https://www.kaohoon.com/news/680061</t>
  </si>
  <si>
    <t>SAFE เปิดแผนครึ่งปีหลัง ลุยลงทุนเทคโนโลยีใหม่</t>
  </si>
  <si>
    <t>เปิดแผน</t>
  </si>
  <si>
    <t>https://www.kaohoon.com/stockanalysis/680050</t>
  </si>
  <si>
    <t>โบรกแนะซื้อ CPF เป้า 25 บาท ลุ้น Q2 พลิกกำไร รับราคาหมูจีนพุ่ง</t>
  </si>
  <si>
    <t>ราคาหมูจีน</t>
  </si>
  <si>
    <t>https://www.kaohoon.com/stockanalysis/680044</t>
  </si>
  <si>
    <t>CENTEL ราคาลงลึก! โบรกชี้จังหวะ “ซื้อ” เป้า 47 บาท อัตราค่าห้องพักไตรมาส 2 โต 13%</t>
  </si>
  <si>
    <t>ลงลึก</t>
  </si>
  <si>
    <t>อัตราค่าห้องพัก</t>
  </si>
  <si>
    <t>https://www.kaohoon.com/news/680028</t>
  </si>
  <si>
    <t>FM หุ้นไอพีโอน้องใหม่ ผู้เชี่ยวชาญเนื้อไก่แปรรูป ฐานการเงินแข็งแกร่ง</t>
  </si>
  <si>
    <t>ฐานการเงิน</t>
  </si>
  <si>
    <t>https://www.kaohoon.com/news/680019</t>
  </si>
  <si>
    <t>KCE เด้ง 2% นำทีมกลุ่ม “อิเล็กฯ” รับกระแส AI หนุน-ตลาดโลกฟื้นตัว</t>
  </si>
  <si>
    <t>กลุ่ม</t>
  </si>
  <si>
    <t>https://www.kaohoon.com/breakingnews/679987</t>
  </si>
  <si>
    <t>BCP เด้ง 5% รับเข้าดัชนี SET 50 รอบครึ่งหลังปี 67 มีผล 1 ก.ค.นี้</t>
  </si>
  <si>
    <t>https://www.kaohoon.com/news/679964</t>
  </si>
  <si>
    <t>SOLAR เปิดกลยุทธ์ครึ่งปีหลัง เดินหน้าประมูล “พลังงานหมุนเวียน” ดันผลงานโตต่อเนื่อง</t>
  </si>
  <si>
    <t>https://www.kaohoon.com/news/679946</t>
  </si>
  <si>
    <t>GIFT อนาคตสดใส! นักลงทุนเชื่อมั่นธุรกิจโต เดินหน้า M&amp;A เสริมแกร่ง</t>
  </si>
  <si>
    <t>M&amp;A</t>
  </si>
  <si>
    <t>https://www.kaohoon.com/column/679879</t>
  </si>
  <si>
    <t>TNP หุ้นที่คาดว่ารับประโยชน์จากนโยบายรัฐบาลเต็ม ๆ</t>
  </si>
  <si>
    <t>17/06/2024</t>
  </si>
  <si>
    <t>https://www.kaohoon.com/news/679889</t>
  </si>
  <si>
    <t>TAPAC ลั่นส่งงบไตรมาส 1-2 เดือน ก.ค.นี้! หลังล่าช้าเจอพิษ “C4Hus AB” สวีเดนล้มละลาย</t>
  </si>
  <si>
    <t>TAPAC</t>
  </si>
  <si>
    <t>ส่งงบ</t>
  </si>
  <si>
    <t>สวีเดน</t>
  </si>
  <si>
    <t>https://www.kaohoon.com/news/679860</t>
  </si>
  <si>
    <t>SKY ผงาดเข้า SET100 ชูผลงาน “เทคโนโลยี-อุตสาหกรรมการบิน” โตโดดเด่น</t>
  </si>
  <si>
    <t>https://www.kaohoon.com/news/679864</t>
  </si>
  <si>
    <t>JMT เจอ “โรบอทเทรดดิ้ง” ซื้อขายหนักสุด 31%</t>
  </si>
  <si>
    <t>https://www.kaohoon.com/news/679785</t>
  </si>
  <si>
    <t>GULF มั่นใจ PDP2024 ไม่กระทบรายได้ “Data Center” ดันยอดขายไฟพุ่ง!</t>
  </si>
  <si>
    <t>PDP2024</t>
  </si>
  <si>
    <t>https://www.kaohoon.com/news/679773</t>
  </si>
  <si>
    <t>CGSI หั่นคำแนะนำ “หุ้นแบงก์” เหลือ “ถือ” เซ่น NPL พุ่ง-รายได้ดอกเบี้ยลด</t>
  </si>
  <si>
    <t>https://www.kaohoon.com/news/679766</t>
  </si>
  <si>
    <t>ORI เดินหน้าโอน 3 คอนโดใหม่ แบ็กล็อก 5 พันล้าน หนุนผลงานโตต่อเนื่อง</t>
  </si>
  <si>
    <t>https://www.kaohoon.com/news/679769</t>
  </si>
  <si>
    <t>COCOCO ลุ้นกำไรไตรมาส 2 ออลไทม์ไฮ โบรกเชียร์ “ซื้อ” เป้า 14.40 บาท</t>
  </si>
  <si>
    <t>https://www.kaohoon.com/pr/679760</t>
  </si>
  <si>
    <t>SCG พลิกโฉม “ขยะ” เป็น “รายได้” เปิดทางคนรุ่นใหม่สร้าง “นวัตกรรมกรีน”</t>
  </si>
  <si>
    <t>SCG</t>
  </si>
  <si>
    <t>ขยะ</t>
  </si>
  <si>
    <t>พลิกโฉม</t>
  </si>
  <si>
    <t>เป็น</t>
  </si>
  <si>
    <t>https://www.kaohoon.com/stockanalysis/679707</t>
  </si>
  <si>
    <t>โบรกเชียร์ซื้อ TU ชี้พ้นจุดต่ำสุด-ต้นทุนทูน่าลด ลุ้นกำไรปีนี้โตแตะ 5 พันล้านบาท</t>
  </si>
  <si>
    <t>https://www.kaohoon.com/stockanalysis/679705</t>
  </si>
  <si>
    <t>โบรกแนะ “ซื้อ” CK เป้า 27 บ. คาดกำไรปีนี้โต 25% ลุ้นงานสายสีส้ม หนุนแบ็กล็อกแตะ 2 แสนล้าน</t>
  </si>
  <si>
    <t>https://www.kaohoon.com/news/679682</t>
  </si>
  <si>
    <t>WINMED มั่นใจรายได้ปี 67 โตต่อเนื่อง คว้างาน “อุปกรณ์แพทย์” เฉียด 33 ล้านบาท</t>
  </si>
  <si>
    <t>https://www.kaohoon.com/news/679680</t>
  </si>
  <si>
    <t>SA ลั่นยอดจองโครงการ “ย่านวิภาวดี” ทะลุ 90%</t>
  </si>
  <si>
    <t>https://www.kaohoon.com/news/679659</t>
  </si>
  <si>
    <t>RS เปิดกลยุทธ์ 3R เน้นคุมต้นทุน-ปรับแผนธุรกิจ ดันผลงานโตต่อเนื่อง</t>
  </si>
  <si>
    <t>เน้น</t>
  </si>
  <si>
    <t>https://www.kaohoon.com/news/679672</t>
  </si>
  <si>
    <t>PSTC ชี้นโยบาย “Carbon Tax” หนุนลูกค้าเพิ่ม เร่งขับเคลื่อนสู่สังคมคาร์บอนต่ำ</t>
  </si>
  <si>
    <t>16/06/2024</t>
  </si>
  <si>
    <t>https://www.kaohoon.com/news/679446</t>
  </si>
  <si>
    <t>โบรกชู TTB-KKP เด่น! สวนมรสุมกลุ่ม “แบงก์” หลังเจอ NPL พุ่ง</t>
  </si>
  <si>
    <t>มรสุม</t>
  </si>
  <si>
    <t>สวน</t>
  </si>
  <si>
    <t>15/06/2024</t>
  </si>
  <si>
    <t>https://www.kaohoon.com/column/679540</t>
  </si>
  <si>
    <t>CKP ลุ้นลานีญาพากำไรปัง!</t>
  </si>
  <si>
    <t>ปัง</t>
  </si>
  <si>
    <t>14/06/2024</t>
  </si>
  <si>
    <t>https://www.kaohoon.com/pr/679437</t>
  </si>
  <si>
    <t>ORI กระตุ้นเศรษฐกิจ-อสังหาฯ “ขอนแก่น” ขึ้นแท่นเบอร์ 1 คอนโดในพื้นที่</t>
  </si>
  <si>
    <t>กระตุ้น</t>
  </si>
  <si>
    <t>เบอร์ 1</t>
  </si>
  <si>
    <t>https://www.kaohoon.com/breakingnews/679452</t>
  </si>
  <si>
    <t>TMI บวก 5% นิวไฮรอบ 8 เดือน ปักธงรายได้ปี 67 โต 20% ลุ้นขายคาร์บอนเครดิตปีนี้</t>
  </si>
  <si>
    <t>https://www.kaohoon.com/breakingnews/679443</t>
  </si>
  <si>
    <t>HTECH พุ่งแรง 15% นิวไฮรอบ 13 เดือน เก็ง Q2 โตต่อ พ่วงหุ้นต่ำบุ๊ก</t>
  </si>
  <si>
    <t>พุ่งแรง</t>
  </si>
  <si>
    <t>https://www.kaohoon.com/news/679432</t>
  </si>
  <si>
    <t>BGRIM ลั่นราคา LNG พุ่งไร้กระทบรายได้..ตีปีกรับ PDP ใหม่ ลุยรีนิวรอบ 2</t>
  </si>
  <si>
    <t>ไร้กระทบ</t>
  </si>
  <si>
    <t>PDP</t>
  </si>
  <si>
    <t>ตีปีกรับ</t>
  </si>
  <si>
    <t>รีนิว</t>
  </si>
  <si>
    <t>https://www.kaohoon.com/breakingnews/679428</t>
  </si>
  <si>
    <t>WINDOW ดีดบวก 6% เก็งผลงานไตรมาส 2/67 โตต่อ</t>
  </si>
  <si>
    <t>WINDOW</t>
  </si>
  <si>
    <t>https://www.kaohoon.com/news/679421</t>
  </si>
  <si>
    <t>SOLAR ซื้อหุ้น “ซิมเมอร์มานน์” 40% รุกขยายธุรกิจ Carbon Credit เต็มสูบ</t>
  </si>
  <si>
    <t>Carbon Credit</t>
  </si>
  <si>
    <t>https://www.kaohoon.com/news/679419</t>
  </si>
  <si>
    <t>DEMCO ตุนแบ็กล็อก 2.7 พันลบ. รุกเปิดสถานีชาร์จ EV-ประมูลงานใหม่หมื่นล้าน</t>
  </si>
  <si>
    <t>DEMCO</t>
  </si>
  <si>
    <t>https://www.kaohoon.com/pr/679392</t>
  </si>
  <si>
    <t>WPH โชว์แผนธุรกิจงาน “Analyst Meeting” มั่นใจรายได้ปีนี้โต 30%</t>
  </si>
  <si>
    <t>https://www.kaohoon.com/news/679381</t>
  </si>
  <si>
    <t>NEO เด้งแรง 8% ขานรับโบรกอัพเป้าใหม่ 64 บ. คาดกำไร Q2 แตะ 285 ล้านบาท</t>
  </si>
  <si>
    <t>https://www.kaohoon.com/breakingnews/679368</t>
  </si>
  <si>
    <t>JPARK บวก 4% นิวไฮรอบ 3 เดือน เก็ง Q2 โตแรง! จ่อปิดจ๊อบใหม่เดือนนี้</t>
  </si>
  <si>
    <t>https://www.kaohoon.com/stockanalysis/679357</t>
  </si>
  <si>
    <t>PRM โบรกอัพเป้าใหม่ 9.25 บาท ลุ้นกำไร Q2 ฟื้นตัว รับเรือใหม่เพิ่ม</t>
  </si>
  <si>
    <t>https://www.kaohoon.com/news/679362</t>
  </si>
  <si>
    <t>PROEN ส่งซิกรายได้ปี 67 สดใส รับกระแส “ดาต้าเซ็นเตอร์” ลุยเปิดศูนย์ “OTT DC” ไตรมาส 3</t>
  </si>
  <si>
    <t>https://www.kaohoon.com/stockanalysis/679350</t>
  </si>
  <si>
    <t>KTC โบรกแนะ “ซื้อ” เป้า 50 บาท ลุ้นครึ่งปีหลังกำไรฟื้น รับต้นทุนสินเชื่อลด</t>
  </si>
  <si>
    <t>https://www.kaohoon.com/breakingnews/679351</t>
  </si>
  <si>
    <t>PSL นำทีม “หุ้นเรือ” บวกคึก! รับดัชนี BDI ดีดกลับทะลุ 1,900 จุด</t>
  </si>
  <si>
    <t>หุ้นเรือ</t>
  </si>
  <si>
    <t>บวกคึก</t>
  </si>
  <si>
    <t>BDI</t>
  </si>
  <si>
    <t>ดีดกลับ</t>
  </si>
  <si>
    <t>https://www.kaohoon.com/breakingnews/679301</t>
  </si>
  <si>
    <t>TEGH ดีด 4% เก็งกำไรไตรมาส 2 โตแกร่ง รับราคายางพุ่ง-EUDR ดันยอดขายทะลัก</t>
  </si>
  <si>
    <t>https://www.kaohoon.com/pr/679347</t>
  </si>
  <si>
    <t>MCA ส่งซิกผลงานไตรมาส 2 ออลไทม์ไฮ</t>
  </si>
  <si>
    <t>13/06/2024</t>
  </si>
  <si>
    <t>https://www.kaohoon.com/news/679170</t>
  </si>
  <si>
    <t>GFC ลุยบริการ “ผู้มีบุตรยาก” เต็มสูบ จ่อเปิด 2 สาขาใหม่ Q3 นี้</t>
  </si>
  <si>
    <t>https://www.kaohoon.com/news/679177</t>
  </si>
  <si>
    <t>TEGH มั่นใจครึ่งหลังปี 67 โตเด่น กฎหมาย EUDR ดันยอดขายพุ่ง</t>
  </si>
  <si>
    <t>https://www.kaohoon.com/news/679150</t>
  </si>
  <si>
    <t>MOSHI บวก 3% โบรกชี้กำไรปีนี้โต 30% แตะ 524 ล้านบาท เคาะราคาเป้า 65 บ.</t>
  </si>
  <si>
    <t>https://www.kaohoon.com/breakingnews/679144</t>
  </si>
  <si>
    <t>SISB บวก 5% เก็ง Q2 โตต่อ รับนักเรียนไทย-ต่างชาติพุ่ง วางเป้าปีนี้แตะ 4.6 พันคน</t>
  </si>
  <si>
    <t>https://www.kaohoon.com/news/679140</t>
  </si>
  <si>
    <t>EP ย้ำความมั่นใจ! พร้อมจ่ายดอกเบี้ยหุ้นกู้ตามนัด</t>
  </si>
  <si>
    <t>ความมั่นใจ</t>
  </si>
  <si>
    <t>ดอกเบี้ยหุ้นกู้</t>
  </si>
  <si>
    <t>พร้อมจ่าย</t>
  </si>
  <si>
    <t>จ่ายดอกเบี้ย</t>
  </si>
  <si>
    <t>https://www.kaohoon.com/breakingnews/679135</t>
  </si>
  <si>
    <t>MCA วิ่ง 6% ลุ้นรายได้ Q2 ออลไทม์ไฮเกิน 150 ล้านบาท ดันทั้งปีแตะเป้า 1.4 พันล้าน</t>
  </si>
  <si>
    <t>https://www.kaohoon.com/pr/679127</t>
  </si>
  <si>
    <t>EURO เปิดบ้านรับนักลงทุน บล.พาย โชว์ศักยภาพธุรกิจ-ผลงานโตเด่น</t>
  </si>
  <si>
    <t>https://www.kaohoon.com/breakingnews/679094</t>
  </si>
  <si>
    <t>KCE บวก 2% รับเศรษฐกิจยุโรปฟื้น-บาทอ่อน ดันยอดขายครึ่งปีหลังโต โบรกชูเป้า 52 บ.</t>
  </si>
  <si>
    <t>https://www.kaohoon.com/news/679089</t>
  </si>
  <si>
    <t>STA เด้ง 2% นำทีมกลุ่มยาง เตรียมส่งออกเพิ่ม หลังยุโรปกีดกันรถ EV จีน</t>
  </si>
  <si>
    <t>https://www.kaohoon.com/breakingnews/679059</t>
  </si>
  <si>
    <t>ADVICE บวก 3% รับอานิสงส์ Apple เปิดตัวซอฟต์แวร์ AI เป้าคอนเซนซัส 6.55 บาท</t>
  </si>
  <si>
    <t>Apple</t>
  </si>
  <si>
    <t>https://www.kaohoon.com/stockanalysis/679055</t>
  </si>
  <si>
    <t>โบรกแนะ “ซื้อ” หุ้น TTA ราคาเป้าหมาย 10 บาท มองผลงาน Q2 พีกสุดรอบ 7 ไตรมาส</t>
  </si>
  <si>
    <t>https://www.kaohoon.com/news/679036</t>
  </si>
  <si>
    <t>ASW ส่งซิก Q2 สดใส! รับรู้ยอดโอนกรรมสิทธิ์ 6 โครงการใหม่หนุน</t>
  </si>
  <si>
    <t>https://www.kaohoon.com/stockanalysis/679053</t>
  </si>
  <si>
    <t>โบรกแนะซื้อ BEM เป้า 10.31 บาท หลังปลดล็อก “สายสีส้ม” ลุ้นเซ็นสัญญาไตรมาส 4/67</t>
  </si>
  <si>
    <t>https://www.kaohoon.com/news/678925</t>
  </si>
  <si>
    <t>EA มั่นใจเพิ่มทุน NEX ผ่านฉลุย 8 พันล้านหุ้น เร่งรุกตลาดอีวี</t>
  </si>
  <si>
    <t>ผ่านฉลุย</t>
  </si>
  <si>
    <t>ตลาดอีวี</t>
  </si>
  <si>
    <t>เร่งรุก</t>
  </si>
  <si>
    <t>https://www.kaohoon.com/news/678913</t>
  </si>
  <si>
    <t>โบรกแนะสะสม CK หลังปลดล็อก “สายสีส้ม” ลุ้นคว้างานใหม่ ลุ้นงบ Q2 ฟื้น</t>
  </si>
  <si>
    <t>https://www.kaohoon.com/news/678904</t>
  </si>
  <si>
    <t>PLANB โผล่บิ๊กล็อต 301 ล้านบาท ราคาเฉลี่ย 7.93 บ. สูงกว่ากระดาน 2%</t>
  </si>
  <si>
    <t>โผล่</t>
  </si>
  <si>
    <t>สูงกว่ากระดาน</t>
  </si>
  <si>
    <t>https://www.kaohoon.com/news/678892</t>
  </si>
  <si>
    <t>NDR ปันผล 0.05 บาท 12 ก.ค. ลุยเพิ่มทุน PP ดึง EG เสริมการเงินแกร่ง มั่นใจปีนี้พลิกกำไร</t>
  </si>
  <si>
    <t>เสริม</t>
  </si>
  <si>
    <t>https://www.kaohoon.com/news/678879</t>
  </si>
  <si>
    <t>DRT มุ่งรักษาอัตรากำไรขั้นต้น ลุยขยายตลาดลูกค้าเอเย่นต์-อสังหาฯ</t>
  </si>
  <si>
    <t>รักษา</t>
  </si>
  <si>
    <t>https://www.kaohoon.com/news/678799</t>
  </si>
  <si>
    <t>EKH ส่งซิกครึ่งหลังโต รับผู้ป่วย OPD-IPD ศูนย์ IVF พ่วงรพ.คูนหนุน ดันรายได้ปีนี้โต 7%</t>
  </si>
  <si>
    <t>https://www.kaohoon.com/news/678810</t>
  </si>
  <si>
    <t>MCA ส่งซิก Q2 นิวไฮต่อเนื่อง! หลังปิดดีลคว้างาน 10 โปรเจกต์ มูลค่า 280 ล้านบาท</t>
  </si>
  <si>
    <t>นิวไฮต่อเนื่อง</t>
  </si>
  <si>
    <t>https://www.kaohoon.com/news/678808</t>
  </si>
  <si>
    <t>BKGI ส่งซิก Q2 แจ่ม! รับดีมานด์ผู้มีบุตรยากพุ่ง ตั้งเป้ารายได้ปีนี้โต 30%</t>
  </si>
  <si>
    <t>https://www.kaohoon.com/stockanalysis/678802</t>
  </si>
  <si>
    <t>AAV โบรกแนะสะสมเป้า 3.20 บาท ลุ้น Q2 สดใส ดันทั้งปีกำไรแตะ 2.3 พันล้านบาท</t>
  </si>
  <si>
    <t>https://www.kaohoon.com/stockanalysis/678753</t>
  </si>
  <si>
    <t>CHG ลุ้น Q2 โตดี ดันกำไรปีนี้แตะ 1.26 พันล้าน รับรายได้ผู้ป่วยไทย-ต่างชาติพุ่ง</t>
  </si>
  <si>
    <t>https://www.kaohoon.com/news/678786</t>
  </si>
  <si>
    <t>MENA อ้าแขนรับ “พันธมิตร” รุกขยายอีคอมเมิร์ซ</t>
  </si>
  <si>
    <t>อ้าแขนรับ</t>
  </si>
  <si>
    <t>อีคอมเมิร์ซ</t>
  </si>
  <si>
    <t>https://www.kaohoon.com/breakingnews/678745</t>
  </si>
  <si>
    <t>COM7 ดีด 5% นำกลุ่มค้าปลีกมือถือ อานิสงส์ Apple เปิดตัวซอฟต์แวร์ AI</t>
  </si>
  <si>
    <t>นำกลุ่ม</t>
  </si>
  <si>
    <t>https://www.kaohoon.com/column/678668</t>
  </si>
  <si>
    <t>BYD พร้อมทุกสถานการณ์</t>
  </si>
  <si>
    <t>ทุกสถานการณ์</t>
  </si>
  <si>
    <t>https://www.kaohoon.com/news/678663</t>
  </si>
  <si>
    <t>BLA โผล่ “โรบอทเทรดดิ้ง” ซื้อขายหนักสุด 49%</t>
  </si>
  <si>
    <t>https://www.kaohoon.com/breakingnews/678585</t>
  </si>
  <si>
    <t>GUNKUL ดีด 2% โบรกแนะ “ซื้อ” เป้า 5 บ. รับแผน COD พลังงานทดแทน-ลุ้นคว้างาน EPC เพิ่ม</t>
  </si>
  <si>
    <t>https://www.kaohoon.com/news/678601</t>
  </si>
  <si>
    <t>NCP รุกปั้นยอดขายธุรกิจ E-Commerce เติบโตก้าวกระโดด ตอกย้ำผู้นำ Telesales</t>
  </si>
  <si>
    <t>รุกปั้น</t>
  </si>
  <si>
    <t>https://www.kaohoon.com/news/678559</t>
  </si>
  <si>
    <t>ADVICE แย้มครึ่งหลังสดใส ลุยออกสินค้าใหม่ มั่นใจรายได้ปีนี้โต 10%</t>
  </si>
  <si>
    <t>https://www.kaohoon.com/pr/678579</t>
  </si>
  <si>
    <t>CMAN เสนอข้อมูลผ่านงาน “ออฟ เดย์” มั่นใจปี 67 กำไรโดดเด่น</t>
  </si>
  <si>
    <t>CMAN</t>
  </si>
  <si>
    <t>https://www.kaohoon.com/news/678519</t>
  </si>
  <si>
    <t>BPS ปรับกลยุทธ์เจาะกลุ่ม B2C เน้น “ประหยัดพลังงาน” ปั้นรายได้ระยะยาว</t>
  </si>
  <si>
    <t>ปั้น</t>
  </si>
  <si>
    <t>20/10/2023</t>
  </si>
  <si>
    <t>https://www.kaohoon.com/news/634095</t>
  </si>
  <si>
    <t>SCB โชว์กำไร 9 เดือนแรกโต 7% ทะลุ 3.3 หมื่นล้าน รับรายได้ดอกเบี้ยพุ่ง</t>
  </si>
  <si>
    <t>https://www.kaohoon.com/breakingnews/634085</t>
  </si>
  <si>
    <t>TASCO บวก 5% รับข่าว “สหรัฐ” ผ่อนคลายคว่ำบาตรเวเนซุเอลา</t>
  </si>
  <si>
    <t>https://www.kaohoon.com/news/634075</t>
  </si>
  <si>
    <t>PUEAN ออกหุ้นกู้ 150 ล้าน ดอกเบี้ย 7.50% เปิดขาย 24-26 ต.ค.66</t>
  </si>
  <si>
    <t>PUEAN</t>
  </si>
  <si>
    <t>ออก</t>
  </si>
  <si>
    <t>https://www.kaohoon.com/breakingnews/634032</t>
  </si>
  <si>
    <t>KBANK ดีด 2% หลังกำไร Q3 โต 7% แตะ 1.1 หมื่นล้าน</t>
  </si>
  <si>
    <t>แตะ</t>
  </si>
  <si>
    <t>https://www.kaohoon.com/news/634046</t>
  </si>
  <si>
    <t>ITEL รุกลงทุน Health Tech บุ๊กรายได้ทันที Q4/66</t>
  </si>
  <si>
    <t>ITEL รุกลงทุน Health Tech บุ๊กรายได้ทันที Q4/67</t>
  </si>
  <si>
    <t>บุ๊ก</t>
  </si>
  <si>
    <t>https://www.kaohoon.com/news/634036</t>
  </si>
  <si>
    <t>CIMBT ค่าฟีลด-ตั้งสำรองเพิ่ม กดกำไรไตรมาส 3 หดตัว 47% เหลือ 367 ล้านบาท</t>
  </si>
  <si>
    <t>19/10/2023</t>
  </si>
  <si>
    <t>https://www.kaohoon.com/news/634001</t>
  </si>
  <si>
    <t>BAY เปิดงบ Q3 กำไรทรงตัว 8 พันล้าน รับยอดปล่อยสินเชื่อพุ่ง</t>
  </si>
  <si>
    <t>https://www.kaohoon.com/news/633952</t>
  </si>
  <si>
    <t>KTB สินเชื่อ-ค่าฟีพุ่ง หนุนกำไร Q3 โต 22% ทะลุหมื่นล้าน</t>
  </si>
  <si>
    <t>https://www.kaohoon.com/news/633953</t>
  </si>
  <si>
    <t>LHFG รายได้ดอกเบี้ยพุ่ง ดันกำไร Q3 โต 11% แตะ 542 ล้าน</t>
  </si>
  <si>
    <t>https://www.kaohoon.com/news/633912</t>
  </si>
  <si>
    <t>BBL รายได้ดอกเบี้ยพุ่ง-สำรองลด ดันกำไร Q3 โต 48% ทะลุหมื่นล้าน</t>
  </si>
  <si>
    <t>https://www.kaohoon.com/news/633923</t>
  </si>
  <si>
    <t>KTC รายได้ดอกเบี้ยโต หนุนกำไรไตรมาส 3 ทะลุ 1.8 พันล้าน</t>
  </si>
  <si>
    <t>https://www.kaohoon.com/summary/633915</t>
  </si>
  <si>
    <t>สรุปกระดานรายใหญ่วันนี้ WHA มูลค่าสูงสุด 135 ล้านบาท</t>
  </si>
  <si>
    <t>https://www.kaohoon.com/summary/633913</t>
  </si>
  <si>
    <t>สรุป SET100 วันนี้ TIPH บวกสูงสุด 3%</t>
  </si>
  <si>
    <t>TIPH</t>
  </si>
  <si>
    <t>บวกสูงสุด</t>
  </si>
  <si>
    <t>https://www.kaohoon.com/breakingnews/633893</t>
  </si>
  <si>
    <t>SISB บวก 4% มั่นใจรายได้ปีนี้โต 30% รับนักเรียนทะลัก</t>
  </si>
  <si>
    <t>https://www.kaohoon.com/news/633876</t>
  </si>
  <si>
    <t>TTB โชว์กำไร Q3 โต 27% รับรายได้ดอกเบี้ยพุ่ง ดันงวด 9 เดือน 1.4 หมื่นล้าน</t>
  </si>
  <si>
    <t>https://www.kaohoon.com/stockanalysis/633873</t>
  </si>
  <si>
    <t>SAPPE โบรกชี้กำไร Q3 นิวไฮต่อ ดันทั้งปีนี้แตะ 1.22 พันล้าน แนะซื้อเป้า 120 บาท</t>
  </si>
  <si>
    <t>นิวไฮต่อ</t>
  </si>
  <si>
    <t>https://www.kaohoon.com/summary/633867</t>
  </si>
  <si>
    <t>สรุปกระดานรายใหญ่เช้านี้ WHA มูลค่าสูงสุด 109 ล้านบาท</t>
  </si>
  <si>
    <t>https://www.kaohoon.com/summary/633865</t>
  </si>
  <si>
    <t>สรุป SET100 เช้านี้ TIPH บวกสูงสุด 4%</t>
  </si>
  <si>
    <t>https://www.kaohoon.com/news/633790</t>
  </si>
  <si>
    <t>SFLEX บริหารต้นทุนเยี่ยม ไร้กระทบ “น้ำมัน” แพง</t>
  </si>
  <si>
    <t>ไร้</t>
  </si>
  <si>
    <t>18/10/2023</t>
  </si>
  <si>
    <t>https://www.kaohoon.com/summary/633697</t>
  </si>
  <si>
    <t>สรุปกระดานรายใหญ่วันนี้ BANPU มูลค่าสูงสุด 175 ล้านบาท</t>
  </si>
  <si>
    <t>https://www.kaohoon.com/summary/633695</t>
  </si>
  <si>
    <t>สรุป SET100 วันนี้ PSL บวกสูงสุด 9%</t>
  </si>
  <si>
    <t>https://www.kaohoon.com/news/633689</t>
  </si>
  <si>
    <t>JPARK ปิดบวก 5% มั่นใจครึ่งปีหลังโตเด่น ดันรายได้ปีนี้พุ่ง 25%</t>
  </si>
  <si>
    <t>17/10/2023</t>
  </si>
  <si>
    <t>https://www.kaohoon.com/breakingnews/633683</t>
  </si>
  <si>
    <t>จังหวะ “ซื้อ” TIDLOR หลังร่วง 4% ลุ้นกำไรปีนี้ทะลุ 3.7 พันล้าน ชูเป้า 30 บาท</t>
  </si>
  <si>
    <t>https://www.kaohoon.com/breakingnews/633684</t>
  </si>
  <si>
    <t>https://www.kaohoon.com/pr/633664</t>
  </si>
  <si>
    <t>WINDOW ปลื้ม นักลงทุนจองซื้อ “ไอพีโอ” หมดเกลี้ยง ลุยเทรด SET สัปดาห์หน้า</t>
  </si>
  <si>
    <t>https://www.kaohoon.com/breakingnews/633678</t>
  </si>
  <si>
    <t>NER บวก 4% รับราคายางตลาดโลกพุ่ง โบรกแนะซื้อเป้า 6.20 บ. จับตา Q4 กำไรโตเด่น</t>
  </si>
  <si>
    <t>แนะซื้อ</t>
  </si>
  <si>
    <t>https://www.kaohoon.com/news/633662</t>
  </si>
  <si>
    <t>LEO ตอกย้ำการเงินแกร่ง จ่ายหุ้นกู้ 255 ล้านบาท ก่อนครบดีลปี 67</t>
  </si>
  <si>
    <t>https://www.kaohoon.com/pr/633660</t>
  </si>
  <si>
    <t>ORN เปิดจองซื้อ “ไอพีโอ” วันแรกคึกคัก ลุยเทรด SET 30 ต.ค. นี้</t>
  </si>
  <si>
    <t>https://www.kaohoon.com/breakingnews/633653</t>
  </si>
  <si>
    <t>MASTER ร่วง 12% นลท.ขายลดเสี่ยง! ก่อนลูกหุ้นเพิ่มทุนเข้าเทรด ปลายสัปดาห์นี้</t>
  </si>
  <si>
    <t>https://www.kaohoon.com/breakingnews/633649</t>
  </si>
  <si>
    <t>BTW เด้งแรง 20% รับคว้างานใหญ่ซาอุฯ มูลค่า 444 ล้าน-ราคาหุ้นต่ำบุ๊ก</t>
  </si>
  <si>
    <t>BTW</t>
  </si>
  <si>
    <t>https://www.kaohoon.com/stockanalysis/633636</t>
  </si>
  <si>
    <t>PJW โบรกแนะซื้อเป้า 5.90 บ. จับตากำไร Q3 โตเท่าตัว ลุ้นทั้งปีนี้ “เทิร์นอะราวด์”</t>
  </si>
  <si>
    <t>https://www.kaohoon.com/stockanalysis/633628</t>
  </si>
  <si>
    <t>BH ลุ้นกำไร Q3 “นิวไฮ” ราว 2 พันล้านบาท ผู้ป่วยต่างชาติพุ่ง-อานิสงส์โรคระบาด</t>
  </si>
  <si>
    <t>https://www.kaohoon.com/summary/633621</t>
  </si>
  <si>
    <t>สรุปกระดานรายใหญ่เช้านี้ ADVANC มูลค่าสูงสุด 11 ล้านบาท</t>
  </si>
  <si>
    <t>https://www.kaohoon.com/summary/633619</t>
  </si>
  <si>
    <t>สรุป SET100 เช้านี้ PSL บวกสูงสุด 6%</t>
  </si>
  <si>
    <t>https://www.kaohoon.com/news/633600</t>
  </si>
  <si>
    <t>TAN โชว์กำไร 6 เดือนทะลุ 70 ล้าน ลุยขยายสาขาดันธุรกิจโตต่อ</t>
  </si>
  <si>
    <t>https://www.kaohoon.com/news/633597</t>
  </si>
  <si>
    <t>PRAPAT ส่งซิก Q3 แจ่ม จ่อเปิดตัว “Precast Pool” ปั๊มยอดขายส่งท้ายปี 66</t>
  </si>
  <si>
    <t>https://www.kaohoon.com/breakingnews/633578</t>
  </si>
  <si>
    <t>TOP บวก 3% เก็งกำไร Q3 “นิวไฮ” ทะลุหมื่นล้าน อัพเป้าใหม่ 77 บาท พ่วงยีลด์ 7.8%</t>
  </si>
  <si>
    <t>https://www.kaohoon.com/news/633580</t>
  </si>
  <si>
    <t>DMT อัพรายได้ปีนี้โต 30% รับยอดใช้ทางด่วน ก.ย. ทะลุ 1 แสนคัน/วัน</t>
  </si>
  <si>
    <t>https://www.kaohoon.com/breakingnews/633559</t>
  </si>
  <si>
    <t>SNNP ร่วง 7% วิตกไลน์ผลิตโรงงาน “เบนโตะเวียดนาม” ล่าช้า กระทบยอดขาย</t>
  </si>
  <si>
    <t>https://www.kaohoon.com/breakingnews/633534</t>
  </si>
  <si>
    <t>TAN เปิดเทรดวันแรก 16.80 บาท เหนือจอง 2% ซื้อขายเฉียด 300 ล้าน</t>
  </si>
  <si>
    <t>https://www.kaohoon.com/breakingnews/633522</t>
  </si>
  <si>
    <t>TAN ลุ้นระทึก Pre Open 5 นาที เสมอจอง 16.50 บาท</t>
  </si>
  <si>
    <t>https://www.kaohoon.com/news/633401</t>
  </si>
  <si>
    <t>TAN ไอพีโอน้องใหม่ นักลงทุนสถาบัน-VI จองซื้อล้น เสริมพอร์ตรับไฮซีซั่น</t>
  </si>
  <si>
    <t>https://www.kaohoon.com/breakingnews/633406</t>
  </si>
  <si>
    <t>YGG ปิดบวก 4% ผนึกพันธมิตร “จีน-เกาหลี” บุกตลาดภาพยนตร์</t>
  </si>
  <si>
    <t>https://www.kaohoon.com/summary/633407</t>
  </si>
  <si>
    <t>สรุปกระดานรายใหญ่วันนี้ AAV มูลค่าสูงสุด 373 ล้านบาท</t>
  </si>
  <si>
    <t>https://www.kaohoon.com/summary/633403</t>
  </si>
  <si>
    <t>สรุป SET100 วันนี้ CK บวกสูงสุด 8%</t>
  </si>
  <si>
    <t>https://www.kaohoon.com/breakingnews/633392</t>
  </si>
  <si>
    <t>RBF ปิดเด้ง 3% เล็งขยายตลาดตปท. เปิดโรงงาน “อินโดฯ” เฟส 2</t>
  </si>
  <si>
    <t>https://www.kaohoon.com/breakingnews/633393</t>
  </si>
  <si>
    <t>BLESS ซิลลิ่ง! ลุ้นกำไร Q3 โตต่อ พ่วงหุ้นต่ำบุ๊ก</t>
  </si>
  <si>
    <t>BLESS</t>
  </si>
  <si>
    <t>ต่ำบุ๊ค</t>
  </si>
  <si>
    <t>https://www.kaohoon.com/breakingnews/633386</t>
  </si>
  <si>
    <t>AWC เด้งแรง 7% แย้ม Q4 แจ่ม รับไฮซีซั่น ดันรายได้ปีนี้โตทะลุเป้า 10%</t>
  </si>
  <si>
    <t>https://www.kaohoon.com/stockanalysis/633349</t>
  </si>
  <si>
    <t>ERW แนะนำซื้อราคาเป้า 6.50 บ. ลุ้นกำไร Q3/66 เทิร์นอะราวด์ หลังผ่านช่วง Low season</t>
  </si>
  <si>
    <t>https://www.kaohoon.com/stockanalysis/633346</t>
  </si>
  <si>
    <t>BBL โบรกชี้กำไรไตรมาส 3/66 โต 41% แตะ 1.08 หมื่นล้าน แนะซื้อเป้า 197 บาท</t>
  </si>
  <si>
    <t>https://www.kaohoon.com/summary/633337</t>
  </si>
  <si>
    <t>สรุปกระดานรายใหญ่เช้านี้ AAV มูลค่าสูงสุด 373 ล้านบาท</t>
  </si>
  <si>
    <t>https://www.kaohoon.com/summary/633335</t>
  </si>
  <si>
    <t>สรุป SET100 เช้านี้ CK บวกสูงสุด 7%</t>
  </si>
  <si>
    <t>https://www.kaohoon.com/news/633323</t>
  </si>
  <si>
    <t>RBF มั่นใจกำไรปี 66 โตเกินเป้า รับยอดส่งออก-ขายสินค้ามาร์จิ้นสูง</t>
  </si>
  <si>
    <t>โตเกินเป้า</t>
  </si>
  <si>
    <t>https://www.kaohoon.com/news/633322</t>
  </si>
  <si>
    <t>TM ส่งซิกรายได้ปีนี้ 700 ล้าน รับเทรนด์ “ผู้สูงอายุ” หนุนธุรกิจ Nursing Home โตแกร่ง</t>
  </si>
  <si>
    <t>TM</t>
  </si>
  <si>
    <t>https://www.kaohoon.com/breakingnews/633306</t>
  </si>
  <si>
    <t>BTS บวก 5% ขานรับข่าวรอรับเช็ค 2.3 หมื่นล้าน งานระบบส่วนต่อสีเขียว</t>
  </si>
  <si>
    <t>https://www.kaohoon.com/breakingnews/633285</t>
  </si>
  <si>
    <t>AOT นำทีม “หุ้นท่องเที่ยว” ดีดบวก! รับขยายฟรีวีซ่ารัสเซีย 90 วัน</t>
  </si>
  <si>
    <t>ฟรีวีซ่า</t>
  </si>
  <si>
    <t>https://www.kaohoon.com/breakingnews/633280</t>
  </si>
  <si>
    <t>HANA ร่วง 8% หลังเพิ่มทุน PP ขายสถาบัน 80 ล้านหุ้น โบรกชี้กระทบราคาระยะสั้น</t>
  </si>
  <si>
    <t>สถาบัน</t>
  </si>
  <si>
    <t>https://www.kaohoon.com/news/633266</t>
  </si>
  <si>
    <t>RS ควัก 70 ล้าน ลงทุน “เอิบเอเชีย” เพิ่มรายได้ Wellness &amp; Spa</t>
  </si>
  <si>
    <t>ควัก</t>
  </si>
  <si>
    <t>https://www.kaohoon.com/news/633150</t>
  </si>
  <si>
    <t>BEM-BTS รับอานิสงส์ค่าตั๋ว “สายสีแดง-ม่วง” 20 บาท หนุนลูกค้าเพิ่ม</t>
  </si>
  <si>
    <t>ค่าตั๋ว</t>
  </si>
  <si>
    <t>16/10/2023</t>
  </si>
  <si>
    <t>https://www.kaohoon.com/news/633220</t>
  </si>
  <si>
    <t>JMT มั่นใจผลงานปีนี้เข้าเป้า รับซื้อหนี้ดันกำไร! 3 โบรกแนะซื้อสะสม</t>
  </si>
  <si>
    <t>เข้าเป้า</t>
  </si>
  <si>
    <t>รับซื้อหนี้</t>
  </si>
  <si>
    <t>ดันกำไร</t>
  </si>
  <si>
    <t>https://www.kaohoon.com/news/633213</t>
  </si>
  <si>
    <t>RS เข้าลงทุน “เอิบเอเชีย” ถือ 60% รุกสินค้าสุขภาพ-ความงาม</t>
  </si>
  <si>
    <t>https://www.kaohoon.com/summary/633189</t>
  </si>
  <si>
    <t>สรุปกระดานรายใหญ่วันนี้ EGATIF มูลค่าสูงสุด 192 ล้านบาท</t>
  </si>
  <si>
    <t>EGATIF</t>
  </si>
  <si>
    <t>https://www.kaohoon.com/summary/633187</t>
  </si>
  <si>
    <t>สรุป SET100 วันนี้ ESSO บวกสูงสุด 2%</t>
  </si>
  <si>
    <t>ESSO</t>
  </si>
  <si>
    <t>https://www.kaohoon.com/news/633166</t>
  </si>
  <si>
    <t>TRP โชว์ยอดจอง “ไอพีโอ” เกลี้ยง 90 ล้านหุ้น เดินหน้าเทรด mai 24 ต.ค.นี้</t>
  </si>
  <si>
    <t>https://www.kaohoon.com/news/633178</t>
  </si>
  <si>
    <t>ORN ตั้ง PST-UOBKH นั่งอันเดอร์ไรท์ เคาะไอพีโอ 1.49 บาท จองซื้อ 18-20 ต.ค.นี้</t>
  </si>
  <si>
    <t>https://www.kaohoon.com/breakingnews/633172</t>
  </si>
  <si>
    <t>TRUBB บวก 6% สวนตลาดฯ รับราคายาง TOCOM พุ่งเกือบ 10%</t>
  </si>
  <si>
    <t>TRUBB</t>
  </si>
  <si>
    <t>https://www.kaohoon.com/news/633164</t>
  </si>
  <si>
    <t>ONEO ท็อปฟอร์ม! รายได้ 6 เดือนทะยาน 940 ล้าน ย้ำเป้าผู้นำธุรกิจ “โรงแรม-บริการ”</t>
  </si>
  <si>
    <t>ONEO</t>
  </si>
  <si>
    <t>https://www.kaohoon.com/pr/633124</t>
  </si>
  <si>
    <t>WINDOW ปลื้ม นักลงทุนจองซื้อ IPO วันแรกคึกคัก</t>
  </si>
  <si>
    <t>https://www.kaohoon.com/stockanalysis/633144</t>
  </si>
  <si>
    <t>NER โบรกแนะซื้อเป้า 5.30 บาท รับราคายางฟื้นแรง พ่วงปันผลเด่นยีลด์สูง 7.5%</t>
  </si>
  <si>
    <t>https://www.kaohoon.com/stockanalysis/633141</t>
  </si>
  <si>
    <t>PTTEP โบรกแนะซื้อเป้า 180 บาท รับอานิสงส์ราคาน้ำมันพุ่ง กังวลสงครามขยายวงกว้าง</t>
  </si>
  <si>
    <t>https://www.kaohoon.com/summary/633128</t>
  </si>
  <si>
    <t>สรุปกระดานรายใหญ่เช้านี้ THREL มูลค่าสูงสุด 14 ล้านบาท</t>
  </si>
  <si>
    <t>https://www.kaohoon.com/summary/633126</t>
  </si>
  <si>
    <t>สรุป SET100 เช้านี้ PTTEP บวกสูงสุด 1%</t>
  </si>
  <si>
    <t>https://www.kaohoon.com/news/633105</t>
  </si>
  <si>
    <t>MCA เปิดจอง “ไอพีโอ” วันแรกคึกคัก ลุยเทรด mai 26 ต.ค.นี้</t>
  </si>
  <si>
    <t>เปิดจอง</t>
  </si>
  <si>
    <t>https://www.kaohoon.com/news/633106</t>
  </si>
  <si>
    <t>PTTEP-AURA บวก! สวนตลาดหุ้นไทยรูด 30 จุด วิตกสงครามอิสราเอล-ฮามาส</t>
  </si>
  <si>
    <t>ตลาดหุ้นไทยรูด</t>
  </si>
  <si>
    <t>วิตก</t>
  </si>
  <si>
    <t>https://www.kaohoon.com/news/633098</t>
  </si>
  <si>
    <t>KSL ผงาดรายได้ปี 68 ทะลุ 2 หมื่นล้าน จ่อบุ๊กขายน้ำตาลโรงงาน “สระแก้ว” เพิ่ม 10%</t>
  </si>
  <si>
    <t>จ่อบุ๊ก</t>
  </si>
  <si>
    <t>https://www.kaohoon.com/news/633088</t>
  </si>
  <si>
    <t>WHA โชว์ยอดจองซื้อ “หุ้นกู้” 1 พันล้าน ล้นเป้า 3 เท่าตัว ตอกย้ำความเชื่อมั่นนักลงทุน</t>
  </si>
  <si>
    <t>https://www.kaohoon.com/breakingnews/633048</t>
  </si>
  <si>
    <t>TOP บวก 1% โบรกชี้กำไร Q3 โตแกร่ง รับค่าการกลั่นพุ่งแตะ 12 เหรียญ</t>
  </si>
  <si>
    <t>พุ่งแตะ</t>
  </si>
  <si>
    <t>https://www.kaohoon.com/news/633058</t>
  </si>
  <si>
    <t>WINDOW ควง “FA-อันเดอร์ไรท์” ลุยโรดโชว์ ก่อนเทรด SET สัปดาห์หน้า</t>
  </si>
  <si>
    <t>https://www.kaohoon.com/news/633042</t>
  </si>
  <si>
    <t>AQUA ร่วง 6% ตลท. สั่งแจงงบ Q2/66 หลังพอร์ตหุ้นขาดทุนอ่วม เดดไลน์ 30 ต.ค.นี้</t>
  </si>
  <si>
    <t>https://www.kaohoon.com/breakingnews/633038</t>
  </si>
  <si>
    <t>SAV ร่วง 5% หลังขึ้น XD วันแรก ปันผล 0.75 บาท</t>
  </si>
  <si>
    <t>https://www.kaohoon.com/news/633013</t>
  </si>
  <si>
    <t>จับตา ESSO วิ่ง! โบรกชูเป้า 12 บาท หลัง “บางจาก” ปิดจ๊อบเทนเดอร์ 76%</t>
  </si>
  <si>
    <t>15/10/2023</t>
  </si>
  <si>
    <t>https://www.kaohoon.com/news/632963</t>
  </si>
  <si>
    <t>โบรกแนะซื้อ ATP30 เป้า 1.84 บาท รับต้นทุนลด-ลูกค้าเพิ่ม หนุนกำไร Q3 โตเท่าตัว</t>
  </si>
  <si>
    <t>ATP</t>
  </si>
  <si>
    <t>14/10/2023</t>
  </si>
  <si>
    <t>https://www.kaohoon.com/news/632927</t>
  </si>
  <si>
    <t>โบรกเชียร์ซื้อ AU ชูเป้า 13 บาท ลุ้นรายได้ Q3 แตะ 336 ล้าน รับไฮซีซั่น-ขยายสาขาหนุน</t>
  </si>
  <si>
    <t>13/10/2023</t>
  </si>
  <si>
    <t>https://www.kaohoon.com/news/632907</t>
  </si>
  <si>
    <t>MCA ระดมทุน 198 ล้านบาท จ่อเทรด mai 26 ต.ค.นี้ ชูผู้นำ “Marketing Agency”</t>
  </si>
  <si>
    <t>https://www.kaohoon.com/column/632898</t>
  </si>
  <si>
    <t>TLI เบี้ยประกันภัยทรงตัว</t>
  </si>
  <si>
    <t>https://www.kaohoon.com/pr/632892</t>
  </si>
  <si>
    <t>JGS เซ็นเอ็มโอยู “ออมสิน” หนุนปล่อยสินเชื่อ “พลังงานสะอาด”</t>
  </si>
  <si>
    <t>JGS</t>
  </si>
  <si>
    <t>https://www.kaohoon.com/news/632849</t>
  </si>
  <si>
    <t>CRC โผล่บิ๊กล็อต 396 ล้าน ราคาเฉลี่ย 39.25 บาท สูงกว่ากระดาน</t>
  </si>
  <si>
    <t>https://www.kaohoon.com/summary/632846</t>
  </si>
  <si>
    <t>สรุปกระดานรายใหญ่วันนี้ CRC มูลค่าสูงสุด 396 ล้านบาท</t>
  </si>
  <si>
    <t>https://www.kaohoon.com/breakingnews/632842</t>
  </si>
  <si>
    <t>CMO ปิดซิลลิ่ง! ลุ้นครึ่งหลังโตเด่น รับไฮซีซันธุรกิจอีเวนต์-จ่อคว้างานใหญ่เพียบ</t>
  </si>
  <si>
    <t>ซิ่ลลิ่ง</t>
  </si>
  <si>
    <t>https://www.kaohoon.com/summary/632841</t>
  </si>
  <si>
    <t>สรุป SET100 วันนี้ WHA บวกสูงสุด 2%</t>
  </si>
  <si>
    <t>https://www.kaohoon.com/news/632833</t>
  </si>
  <si>
    <t>TAN เคาะเทรด 18 ต.ค.นี้ ระดมทุน 1.2 พันล้าน ขยายธุรกิจไลฟ์สไตล์-แฟชั่น</t>
  </si>
  <si>
    <t>https://www.kaohoon.com/news/632823</t>
  </si>
  <si>
    <t>“สิริวัฒน์” ซีอีโอ SRS ควัก 15 ล้าน ซื้อเพิ่ม 1.1 ล้านหุ้น ย้ำความเชื่อมั่นธุรกิจโต</t>
  </si>
  <si>
    <t>SRS</t>
  </si>
  <si>
    <t>ซื้อเพิ่ม</t>
  </si>
  <si>
    <t>https://www.kaohoon.com/stockanalysis/632805</t>
  </si>
  <si>
    <t>BBL โบรกแนะเก็งกำไรก่อนประกาศงบสัปดาห์หน้า จับตา Q3 โตแรง 37% ทะลุหมื่นล้าน</t>
  </si>
  <si>
    <t>https://www.kaohoon.com/summary/632794</t>
  </si>
  <si>
    <t>สรุปกระดานรายใหญ่เช้านี้ RS มูลค่าสูงสุด 92.30 ล้านบาท</t>
  </si>
  <si>
    <t>https://www.kaohoon.com/summary/632790</t>
  </si>
  <si>
    <t>สรุป SET100 เช้านี้ TQM บวกสูงสุด 2.27%</t>
  </si>
  <si>
    <t>TQM</t>
  </si>
  <si>
    <t>https://www.kaohoon.com/breakingnews/632777</t>
  </si>
  <si>
    <t>COCOCO บวกกว่า 3% โบรกชูเป้า 11.90 บาท ลุ้นกำไรปีนี้โต 40%</t>
  </si>
  <si>
    <t>บวกกว่า</t>
  </si>
  <si>
    <t>ชูเป้า</t>
  </si>
  <si>
    <t>https://www.kaohoon.com/breakingnews/632767</t>
  </si>
  <si>
    <t>“กลุ่มไฟแนนซ์” บวกคึก! MTC นำทีมพุ่ง 5% รับบอนด์ยีลด์ชะลอ-เก็งงบ Q3 โตแกร่ง</t>
  </si>
  <si>
    <t>กลุ่มไฟแนนซ์</t>
  </si>
  <si>
    <t>https://www.kaohoon.com/news/632766</t>
  </si>
  <si>
    <t>ASW เปิดตัวโฆษณา “Atmozphere” 6 โครงการ มูลค่า 9.7 พันล้านบาท หนุนรายได้ปีนี้เข้าเป้า</t>
  </si>
  <si>
    <t>https://www.kaohoon.com/breakingnews/632742</t>
  </si>
  <si>
    <t>STA-NER-TRUBB-TEGH กอดคอวิ่ง! รับราคายางขยับขึ้น 5 บาทต่อกิโลกรัม</t>
  </si>
  <si>
    <t>กอดคอวิ่ง</t>
  </si>
  <si>
    <t>https://www.kaohoon.com/breakingnews/632746</t>
  </si>
  <si>
    <t>GFC บวก 5% หลังโชว์รายได้ ก.ย. “ออลไทม์ไฮ” 32 ล้าน หนุนไตรมาส 3 โตเด่น</t>
  </si>
  <si>
    <t>ไตรมาส 3</t>
  </si>
  <si>
    <t>https://www.kaohoon.com/breakingnews/632743</t>
  </si>
  <si>
    <t>NRF บวกแรง 7% รับแผนดัน “BAMBOO ควบ KACL” ลุยระดมทุนเข้าตลาดฯ “แนสแด็ก”</t>
  </si>
  <si>
    <t>ระดมทุน</t>
  </si>
  <si>
    <t>https://www.kaohoon.com/breakingnews/632734</t>
  </si>
  <si>
    <t>BLESS วิ่งต่อ 16% ลุ้นกำไร Q3 โตเด่น รับแผนเปิด 4 โครงการ 2.2 พันล้าน</t>
  </si>
  <si>
    <t>https://www.kaohoon.com/news/632682</t>
  </si>
  <si>
    <t>NRF ปิดจ๊อบ “BAMBOO ควบ KACL” ลุยระดมทุนเข้าตลาดฯ “แนสแด็ก”</t>
  </si>
  <si>
    <t>ควบ</t>
  </si>
  <si>
    <t>ปิดจ๊อบ</t>
  </si>
  <si>
    <t>https://www.kaohoon.com/news/632648</t>
  </si>
  <si>
    <t>TISCO สินเชื่อพุ่ง ดันกำไร Q3 ทะลัก 1.9 พันล้าน</t>
  </si>
  <si>
    <t>https://www.kaohoon.com/news/632635</t>
  </si>
  <si>
    <t>MASTER ปิดบวก 4% เก็งงบ Q3 “นิวไฮ” โบรกแนะซื้อเป้า 78 บาท</t>
  </si>
  <si>
    <t>เก็งงบ</t>
  </si>
  <si>
    <t>https://www.kaohoon.com/news/632634</t>
  </si>
  <si>
    <t>NEO ยื่นไฟลิ่งขาย “ไอพีโอ” 78 ล้านหุ้น ระดมทุนเข้า SET</t>
  </si>
  <si>
    <t>ยื่นไฟลิ่ง</t>
  </si>
  <si>
    <t>https://www.kaohoon.com/news/632621</t>
  </si>
  <si>
    <t>TOP โบรกแนะ “ซื้อ” เป้า 70 บ. ลุ้นกำไร Q3 หมื่นล้าน รับค่าการกลั่นพุ่ง</t>
  </si>
  <si>
    <t>https://www.kaohoon.com/summary/632608</t>
  </si>
  <si>
    <t>สรุปกระดานรายใหญ่วันนี้ BEM มูลค่าสูงสุด 241 ล้านบาท</t>
  </si>
  <si>
    <t>https://www.kaohoon.com/summary/632606</t>
  </si>
  <si>
    <t>สรุป SET100 วันนี้ HANA บวกสูงสุด 8%</t>
  </si>
  <si>
    <t>https://www.kaohoon.com/breakingnews/632582</t>
  </si>
  <si>
    <t>HANA วิ่ง 7% โบรกอัพเป้าใหม่ 80 บาท ลุ้นกำไรครึ่งปีหลังโต รับบาทอ่อนหนุน</t>
  </si>
  <si>
    <t>รับบาทอ่อน</t>
  </si>
  <si>
    <t>https://www.kaohoon.com/news/632572</t>
  </si>
  <si>
    <t>MCA ตั้ง “โกลเบล็ก” นั่งลีดอันเดอร์ไรท์ เคาะราคาไอพีโอ 3.30 บ. เปิดจอง 16-18 ต.ค.นี้</t>
  </si>
  <si>
    <t>นั่งลีดอันเดอร์ไรท์</t>
  </si>
  <si>
    <t>ตั้ง</t>
  </si>
  <si>
    <t>เคาะ</t>
  </si>
  <si>
    <t>https://www.kaohoon.com/stockanalysis/632547</t>
  </si>
  <si>
    <t>AP โชว์ยอดขาย 9 เดือนแตะ 3.53 หมื่นล้าน โบรกแนะซื้อเป้า 14.20 บ. ลุ้นงบ Q3 โตดี</t>
  </si>
  <si>
    <t>https://www.kaohoon.com/stockanalysis/632544</t>
  </si>
  <si>
    <t>TIDLOR โบรกแนะซื้อเป้า 28 บ. คาดกำไร Q3 แตะ 972 ล้าน รับอานิสงส์สินเชื่อพุ่ง</t>
  </si>
  <si>
    <t>อานิสงส์สินเชื่อ</t>
  </si>
  <si>
    <t>https://www.kaohoon.com/summary/632539</t>
  </si>
  <si>
    <t>สรุปกระดานรายใหญ่เช้านี้ BEM มูลค่าสูงสุด 241 ล้านบาท</t>
  </si>
  <si>
    <t>https://www.kaohoon.com/breakingnews/632534</t>
  </si>
  <si>
    <t>BE8 ปิดเช้าเด้ง 6% โบรกคาดกำไรปีนี้ทะลุ 300 ล้าน แนะ “ซื้อ” เป้า 74 บาท</t>
  </si>
  <si>
    <t>https://www.kaohoon.com/summary/632532</t>
  </si>
  <si>
    <t>สรุป SET100 เช้านี้ TQM บวกสูงสุด 5%</t>
  </si>
  <si>
    <t>https://www.kaohoon.com/breakingnews/632519</t>
  </si>
  <si>
    <t>TEAMG ดีดบวก 7% ส่งซิก Q3 โตเด่น-อัพเป้าแบ็กล็อกปีนี้พุ่งแตะ 6 พันล้าน</t>
  </si>
  <si>
    <t>https://www.kaohoon.com/breakingnews/632510</t>
  </si>
  <si>
    <t>PRIME เด้ง 2 วันติด! พุ่งอีก 21% ลั่นรายได้ปีนี้เข้าเป้า 1.4 พันล้าน</t>
  </si>
  <si>
    <t>https://www.kaohoon.com/news/632503</t>
  </si>
  <si>
    <t>DRT รุกขยายธุรกิจ “กระเบื้อง-โครงหลังคา” หลังดีมานด์อสังหาฯ เพิ่ม</t>
  </si>
  <si>
    <t>https://www.kaohoon.com/breakingnews/632490</t>
  </si>
  <si>
    <t>GFC เด้งแรง 10% หลังโชว์รายได้ ก.ย. ออลไทม์ไฮ 32 ล้าน จับตาผลงาน Q3 สวย!</t>
  </si>
  <si>
    <t>https://www.kaohoon.com/breakingnews/632482</t>
  </si>
  <si>
    <t>SMT เด้ง 4% ลุ้นกำไร Q3 โต รับดีมานด์พุ่ง เป้าคอนเซนซัส 5.75 บาท</t>
  </si>
  <si>
    <t>SMT</t>
  </si>
  <si>
    <t>https://www.kaohoon.com/breakingnews/632483</t>
  </si>
  <si>
    <t>XO วิ่งแรง 10% ลุ้นยอดขาย “ซอสพริก” อเมริกาเหนือโต ดันกำไรปีนี้ทะยาน 87%</t>
  </si>
  <si>
    <t>วิ่งแรง</t>
  </si>
  <si>
    <t>ลุ้นยอดขาย</t>
  </si>
  <si>
    <t>https://www.kaohoon.com/breakingnews/632476</t>
  </si>
  <si>
    <t>SRS ดีดกลับ 6% ย้ำรายได้ปีนี้โต 10% รับรู้แบ็กล็อก 290 ล้าน</t>
  </si>
  <si>
    <t>https://www.kaohoon.com/news/632466</t>
  </si>
  <si>
    <t>TTW เด้ง 1% หลังปลดล็อก PTW ต่อสัมปทานขายน้ำประปา “กปภ.” มูลค่า 1.2 หมื่นล้าน</t>
  </si>
  <si>
    <t>https://www.kaohoon.com/news/632381</t>
  </si>
  <si>
    <t>พรีวิว “งบแบงก์” ไตรมาส 3 กวาดกำไร 5.7 หมื่นล้าน BBL โตสุด 40%</t>
  </si>
  <si>
    <t>โตสุด</t>
  </si>
  <si>
    <t>https://www.kaohoon.com/news/632375</t>
  </si>
  <si>
    <t>MENA ย้ำรายได้ปี 66 แตะ 800 ล้านบาท บุ๊ก “TDM-ถูกดี” เสริมแกร่ง</t>
  </si>
  <si>
    <t>https://www.kaohoon.com/summary/632364</t>
  </si>
  <si>
    <t>สรุปกระดานรายใหญ่วันนี้ SCB มูลค่าสูงสุด 369 ล้านบาท</t>
  </si>
  <si>
    <t>https://www.kaohoon.com/summary/632362</t>
  </si>
  <si>
    <t>สรุป SET100 วันนี้ DELTA บวกสูงสุด 5.38%</t>
  </si>
  <si>
    <t>https://www.kaohoon.com/breakingnews/632354</t>
  </si>
  <si>
    <t>PSG ปิดบวก 9% เก็ง Q3 โตต่อ-กางแผนล้างขาดทุนสะสมเกลี้ยงปี 67</t>
  </si>
  <si>
    <t>PSG</t>
  </si>
  <si>
    <t>PSG ปิดบวก 9% เก็ง Q3 โตต่อ-กางแผนล้างขาดทุนสะสมเกลี้ยงปี 68</t>
  </si>
  <si>
    <t>PSG ปิดบวก 9% เก็ง Q3 โตต่อ-กางแผนล้างขาดทุนสะสมเกลี้ยงปี 69</t>
  </si>
  <si>
    <t>PSG ปิดบวก 9% เก็ง Q3 โตต่อ-กางแผนล้างขาดทุนสะสมเกลี้ยงปี 70</t>
  </si>
  <si>
    <t>ล้าง</t>
  </si>
  <si>
    <t>https://www.kaohoon.com/breakingnews/632351</t>
  </si>
  <si>
    <t>SAWAD ดีด 4% โบรกมองกำไรปี 66-68 โตเฉลี่ย 21% แนะ “ซื้อ” เป้า 56.43 บาท</t>
  </si>
  <si>
    <t>โตเฉลี่ย</t>
  </si>
  <si>
    <t>https://www.kaohoon.com/news/632335</t>
  </si>
  <si>
    <t>TKC แย้มกลยุทธ์ไตรมาส 4 ดันกำไรปีนี้โต 10%</t>
  </si>
  <si>
    <t>TKC</t>
  </si>
  <si>
    <t>https://www.kaohoon.com/breakingnews/632325</t>
  </si>
  <si>
    <t>PRIME เด้งกลับ 16% หลังแจงปม “หุ้นกู้” 200 ล้าน ย้ำขายหมด-การเงินแกร่ง</t>
  </si>
  <si>
    <t>ขายหมด</t>
  </si>
  <si>
    <t>https://www.kaohoon.com/stockanalysis/632304</t>
  </si>
  <si>
    <t>BDMS โบรกแนะซื้อเป้า 34.50 บ. จับตากำไร Q3 นิวไฮแตะ 3.6 พันล้าน พร้อมลุ้น Q4 โตต่อเนื่อง</t>
  </si>
  <si>
    <t>https://www.kaohoon.com/pr/632293</t>
  </si>
  <si>
    <t>SRS ประสบความสำเร็จ เทรดวันแรก! ราคาทะยาน 35%</t>
  </si>
  <si>
    <t>ประสบความสำเร็จ</t>
  </si>
  <si>
    <t>https://www.kaohoon.com/breakingnews/632269</t>
  </si>
  <si>
    <t>PRIME รูด 6 วัน 65% หวั่นปัญหา “หุ้นกู้” กระทบฐานะการเงิน</t>
  </si>
  <si>
    <t>รูด</t>
  </si>
  <si>
    <t>https://www.kaohoon.com/breakingnews/632268</t>
  </si>
  <si>
    <t>GFC ปลื้มกวาดรายได้ ก.ย. “ออลไทม์ไฮ” แตะ 32 ล้าน จับตาดัน Q3 โตเด่น</t>
  </si>
  <si>
    <t>กวาดรายได้</t>
  </si>
  <si>
    <t>จับตาดัน</t>
  </si>
  <si>
    <t>https://www.kaohoon.com/breakingnews/632253</t>
  </si>
  <si>
    <t>TTA ร่วง 3% หลังศาลฯ สั่งเพิกถอน EIA “โครงการ 125 สาทร”</t>
  </si>
  <si>
    <t>https://www.kaohoon.com/breakingnews/632265</t>
  </si>
  <si>
    <t>MTC ดีด 3% โบรกแนะ “ซื้อ” เป้า 40 บาท ชี้สินเชื่อจำนำทะเบียนหนุน</t>
  </si>
  <si>
    <t>COCOCO บวกต่อ 4% ลุ้นกำไรปีนี้โต 58% แตะ 600 ล้าน ปีหน้าทะลุพันล้าน</t>
  </si>
  <si>
    <t>https://www.kaohoon.com/news/632251</t>
  </si>
  <si>
    <t>HL ย้ำรายได้ปีนี้โต 20% ลุยขยายสาขาครบ 50 แห่ง</t>
  </si>
  <si>
    <t>https://www.kaohoon.com/breakingnews/632235</t>
  </si>
  <si>
    <t>SRS เปิดเทรดวันแรก 21.60 บาท เหนือจอง 35% ซื้อขายทะลุ 500 ล้าน</t>
  </si>
  <si>
    <t>https://www.kaohoon.com/breakingnews/632214</t>
  </si>
  <si>
    <t>SRS ฟอร์มสวย! Pre Open 5 นาที 21 บาท เหนือจอง 31%</t>
  </si>
  <si>
    <t>ฟอร์มสวย</t>
  </si>
  <si>
    <t>https://www.kaohoon.com/news/632110</t>
  </si>
  <si>
    <t>SRS เทรดวันนี้! เป้าสูง 25 บาท ตอกย้ำผู้นำ IT Consulting Service ไทย</t>
  </si>
  <si>
    <t>https://www.kaohoon.com/news/632164</t>
  </si>
  <si>
    <t>MGC จ่อเปิดตัว “รถยนต์” ราคาต่ำ 2 ล้าน! เจาะลูกค้าทั่วไป โบรกแนะ “ซื้อ” เป้า 11 บาท</t>
  </si>
  <si>
    <t>รถยนต์</t>
  </si>
  <si>
    <t>เปิดตัว</t>
  </si>
  <si>
    <t>ลูกค้าทั่วไป</t>
  </si>
  <si>
    <t>https://www.kaohoon.com/summary/632140</t>
  </si>
  <si>
    <t>สรุป SET100 วันนี้ PSL บวกสูงสุด 4%</t>
  </si>
  <si>
    <t>SPL</t>
  </si>
  <si>
    <t>https://www.kaohoon.com/news/632125</t>
  </si>
  <si>
    <t>JMART ครึ่งปีหลังฟื้น อานิสงส์ JMT ปิดดีลซื้อหนี้ 3 หมื่นล้าน ดันพอร์ตแตะ 5 แสนล้าน</t>
  </si>
  <si>
    <t>https://www.kaohoon.com/breakingnews/632108</t>
  </si>
  <si>
    <t>SC ดีดบวก 4% สวนตลาด โบรกแนะซื้อเป้า 5 บาท ลุ้น Q3 กำไรทะลุ 600 ล้าน</t>
  </si>
  <si>
    <t>กำไรทะลุ</t>
  </si>
  <si>
    <t>https://www.kaohoon.com/breakingnews/632087</t>
  </si>
  <si>
    <t>B เด้ง 20% รับผู้ถือหุ้นเคาะรวมพาร์-ไฟเขียวออก B-W8 แจกฟรี</t>
  </si>
  <si>
    <t>B</t>
  </si>
  <si>
    <t>รวมพาร์</t>
  </si>
  <si>
    <t>B-W8</t>
  </si>
  <si>
    <t>ไฟเขียวออก</t>
  </si>
  <si>
    <t>B-W9</t>
  </si>
  <si>
    <t>แจกฟรี</t>
  </si>
  <si>
    <t>https://www.kaohoon.com/stockanalysis/632048</t>
  </si>
  <si>
    <t>BBL โบรกแนะซื้อเป้า 220 บ. ลุ้นกำไร Q3 แตะ 1.19 หมื่นล้าน วงจรเงินเฟ้อ-ดอกเบี้ยลากยาวหนุน</t>
  </si>
  <si>
    <t>https://www.kaohoon.com/stockanalysis/632046</t>
  </si>
  <si>
    <t>CPAXT ลุ้นไตรมาส 3/66 กำไรโต 23% แตะ 2.1 พันล้าน รับไฮซีซั่นค้าส่ง แนะซื้อเป้า 38 บาท</t>
  </si>
  <si>
    <t>ไตรมาส 3/66</t>
  </si>
  <si>
    <t>https://www.kaohoon.com/news/632037</t>
  </si>
  <si>
    <t>JR คว้างาน “กฟผ.” หนุนแบ็กล็อกทะลุ 1 หมื่นล้านบาท ย้ำรายได้ปีนี้โต 20%</t>
  </si>
  <si>
    <t>https://www.kaohoon.com/summary/632028</t>
  </si>
  <si>
    <t>สรุปกระดานรายใหญ่เช้านี้ XPG มูลค่าสูงสุด 32 ล้านบาท</t>
  </si>
  <si>
    <t>https://www.kaohoon.com/summary/632026</t>
  </si>
  <si>
    <t>สรุป SET100 เช้านี้ PSL บวกสูงสุด 4%</t>
  </si>
  <si>
    <t>KTAM เปิดตัว “KTTWIN1Y2” เสนอขาย 9-17 ต.ค.นี้</t>
  </si>
  <si>
    <t>KTAM</t>
  </si>
  <si>
    <t>กองทุนรวม</t>
  </si>
  <si>
    <t>https://www.kaohoon.com/news/632003</t>
  </si>
  <si>
    <t>ก.ล.ต. นับหนึ่งไฟลิ่ง SAFE ขาย “ไอพีโอ” 93 ล้านหุ้น ระดมทุนขยายธุรกิจ</t>
  </si>
  <si>
    <t>ไฟลิ่ง</t>
  </si>
  <si>
    <t>นับหนึ่ง</t>
  </si>
  <si>
    <t>https://www.kaohoon.com/breakingnews/632000</t>
  </si>
  <si>
    <t>3 หุ้นเรือวิ่งฉิว! PSL นำทีมบวก 6% ขานรับ BDI พุ่งทะลุ 1,900 จุด นิวไฮรอบ 1 ปี</t>
  </si>
  <si>
    <t>PSI</t>
  </si>
  <si>
    <t>4 หุ้นเรือวิ่งฉิว! PSL นำทีมบวก 6% ขานรับ BDI พุ่งทะลุ 1,900 จุด นิวไฮรอบ 1 ปี</t>
  </si>
  <si>
    <t>5 หุ้นเรือวิ่งฉิว! PSL นำทีมบวก 6% ขานรับ BDI พุ่งทะลุ 1,900 จุด นิวไฮรอบ 1 ปี</t>
  </si>
  <si>
    <t>พุ่งทะลุ</t>
  </si>
  <si>
    <t>6 หุ้นเรือวิ่งฉิว! PSL นำทีมบวก 6% ขานรับ BDI พุ่งทะลุ 1,900 จุด นิวไฮรอบ 1 ปี</t>
  </si>
  <si>
    <t>https://www.kaohoon.com/breakingnews/631976</t>
  </si>
  <si>
    <t>AURA เด้ง 3% โบรกแนะ “ซื้อ” เป้า 19.20 บ. ลุ้นกำไร Q3 ทะลุ 170 ล้าน</t>
  </si>
  <si>
    <t>https://www.kaohoon.com/news/631970</t>
  </si>
  <si>
    <t>SCI คว้าโปรเจกต์สถานีไฟฟ้า “เมียนมา” ดันแบ็กล็อกทะลุ 1.2 พันล้าน</t>
  </si>
  <si>
    <t>SCI</t>
  </si>
  <si>
    <t>โปรเจกต์</t>
  </si>
  <si>
    <t>https://www.kaohoon.com/news/631842</t>
  </si>
  <si>
    <t>FTI ย้ำรายได้ปีนี้ 800 ล้าน โชว์ 4 กลยุทธ์หนุนโตมั่นคง</t>
  </si>
  <si>
    <t>หนุนโตมั่นคง</t>
  </si>
  <si>
    <t>https://www.kaohoon.com/news/631853</t>
  </si>
  <si>
    <t>24 หุ้น mai วิ่งคึก! รอบ 9 เดือน XO-TITLE ผลตอบแทนเกิน 100%</t>
  </si>
  <si>
    <t>25 หุ้น mai วิ่งคึก! รอบ 9 เดือน XO-TITLE ผลตอบแทนเกิน 100%</t>
  </si>
  <si>
    <t>TITLE</t>
  </si>
  <si>
    <t>26 หุ้น mai วิ่งคึก! รอบ 9 เดือน XO-TITLE ผลตอบแทนเกิน 100%</t>
  </si>
  <si>
    <t>เกิน</t>
  </si>
  <si>
    <t>27 หุ้น mai วิ่งคึก! รอบ 9 เดือน XO-TITLE ผลตอบแทนเกิน 100%</t>
  </si>
  <si>
    <t>https://www.kaohoon.com/news/631837</t>
  </si>
  <si>
    <t>AEONTS กำไรไตรมาส 2 ลดเหลือ 840 ล้าน ใจป้ำปันผล 2.55 บาท XD 19 ต.ค.นี้</t>
  </si>
  <si>
    <t>ใจป้ำ</t>
  </si>
  <si>
    <t>https://www.kaohoon.com/breakingnews/631799</t>
  </si>
  <si>
    <t>OSP ปิดร่วง 2% หลังเลิกกิจการโรงแก้ว “สมุทรปราการ” 1 ธ.ค.นี้ เสี่ยงกระทบยอดขาย</t>
  </si>
  <si>
    <t>เลิก</t>
  </si>
  <si>
    <t>https://www.kaohoon.com/summary/631795</t>
  </si>
  <si>
    <t>สรุปกระดานรายใหญ่วันนี้ DELTA มูลค่าสูงสุด 178 ล้านบาท</t>
  </si>
  <si>
    <t>https://www.kaohoon.com/summary/631791</t>
  </si>
  <si>
    <t>สรุป SET100 วันนี้ TQM บวกสูงสุด 4%</t>
  </si>
  <si>
    <t>https://www.kaohoon.com/breakingnews/631758</t>
  </si>
  <si>
    <t>COCOCO บวก 5% โบรกแนะซื้อเป้าสูง 14.40 บ. ลุ้นกำไรปีนี้ทะลุ 600 ล้าน</t>
  </si>
  <si>
    <t>https://www.kaohoon.com/stockanalysis/631746</t>
  </si>
  <si>
    <t>AP ลุ้นกำไร Q3 แตะ 1.6 พันล้าน โบรกแนะซื้อเป้า 14 บาท ชู Dividend Yield สูง 6%</t>
  </si>
  <si>
    <t>Dividend Yield</t>
  </si>
  <si>
    <t>https://www.kaohoon.com/stockanalysis/631744</t>
  </si>
  <si>
    <t>TU โบรกชี้กำไรไตรมาส 3/66 แตะ 1.1 พันลบ. โต 6% แนะซื้อเป้า 18 บาท</t>
  </si>
  <si>
    <t>https://www.kaohoon.com/news/631724</t>
  </si>
  <si>
    <t>WINDOW จ่อขายไอพีโอ 244 ล้านหุ้น เสริมเงินทุนหมุนเวียน-ขยายฐานผลิต “ประตู-หน้าต่าง”</t>
  </si>
  <si>
    <t>จ่อขาย</t>
  </si>
  <si>
    <t>ฐานผลิต</t>
  </si>
  <si>
    <t>https://www.kaohoon.com/news/631738</t>
  </si>
  <si>
    <t>BTS จ่อออกหุ้นกู้ 4 ชุด ดอกเบี้ยสูงสุด 4.95% ขายรายย่อย 30 ต.ค.-1 พ.ย.นี้ เรทติ้งระดับ A-</t>
  </si>
  <si>
    <t>https://www.kaohoon.com/summary/631728</t>
  </si>
  <si>
    <t>สรุป SET100 เช้านี้ VGI บวกสูงสุด 5%</t>
  </si>
  <si>
    <t>https://www.kaohoon.com/breakingnews/631716</t>
  </si>
  <si>
    <t>“กลุ่มเจมาร์ท” วิ่งคึก! JMART-SINGER นำทีมพุ่ง ลุ้นไตรมาส 3 พลิกกำไร</t>
  </si>
  <si>
    <t>https://www.kaohoon.com/news/631713</t>
  </si>
  <si>
    <t>TRP เคาะราคาไอพีโอ 14 บาท จองซื้อ 10-12 ต.ค.นี้ ระดมทุน 1.2 พันล้าน ขยายธุรกิจโต</t>
  </si>
  <si>
    <t>https://www.kaohoon.com/news/631695</t>
  </si>
  <si>
    <t>TM เปิดแผน “The Parents Nursing Home” หนุนรายได้ปีนี้แตะ 700 ล้าน</t>
  </si>
  <si>
    <t>https://www.kaohoon.com/breakingnews/631679</t>
  </si>
  <si>
    <t>VGI เด้ง 6% ตอบรับธุรกิจโฆษณา-บ.ร่วมทุนฟื้นตัว โบรกแนะ “ซื้อ” เป้า 3.20 บาท</t>
  </si>
  <si>
    <t>ตอบรับ</t>
  </si>
  <si>
    <t>ร่วมทุน</t>
  </si>
  <si>
    <t>https://www.kaohoon.com/news/631665</t>
  </si>
  <si>
    <t>บอร์ด WAVE ไฟเขียวขาย “เวฟ บีซีจี” 26% ให้ BROOK เสริมแกร่งธุรกิจคาร์บอนเครดิต</t>
  </si>
  <si>
    <t>WAVE</t>
  </si>
  <si>
    <t>BROOK</t>
  </si>
  <si>
    <t>https://www.kaohoon.com/news/631266</t>
  </si>
  <si>
    <t>TRUE ออกหุ้นกู้ 5 ชุด ดอกเบี้ยสูง 4.8% เปิดจอง 2-6 พ.ย.นี้</t>
  </si>
  <si>
    <t>https://www.kaohoon.com/news/631583</t>
  </si>
  <si>
    <t>HL แย้มครึ่งหลังแจ่ม ลุยผุดสาขาใหม่ปีนี้แตะ 50 แห่ง มั่นใจรายได้โตเข้าเป้า 20%</t>
  </si>
  <si>
    <t>https://www.kaohoon.com/news/631551</t>
  </si>
  <si>
    <t>AMARIN โผล่บิ๊กล็อต 761 ล้าน ราคาสูงกว่ากระดาน 22%</t>
  </si>
  <si>
    <t>AMARIN</t>
  </si>
  <si>
    <t>https://www.kaohoon.com/summary/631546</t>
  </si>
  <si>
    <t>สรุปกระดานรายใหญ่วันนี้ AMARIN มูลค่าสูงสุด 761 ล้านบาท</t>
  </si>
  <si>
    <t>https://www.kaohoon.com/summary/631544</t>
  </si>
  <si>
    <t>สรุป SET100 วันนี้ MTC บวกสูงสุด 4%</t>
  </si>
  <si>
    <t>https://www.kaohoon.com/breakingnews/631541</t>
  </si>
  <si>
    <t>SAPPE บวกต่อ 5% ลุ้นกำไร Q3 นิวไฮรับยอดส่งออกพุ่ง โบรกแนะ “ซื้อ” เป้า 117 บาท</t>
  </si>
  <si>
    <t>ยอดส่งออก</t>
  </si>
  <si>
    <t>https://www.kaohoon.com/news/631538</t>
  </si>
  <si>
    <t>ORI กวาดยอดขาย 9 เดือนทะลุ 3.6 หมื่นล้าน ไตรมาส 4 เปิดเพิ่ม 12 โครงการ</t>
  </si>
  <si>
    <t>https://www.kaohoon.com/stockanalysis/631511</t>
  </si>
  <si>
    <t>ILM ลุ้นกำไร Q3 แจ่ม ธุรกิจค้าปลีก-ออนไลน์หนุน โบรกแนะซื้อเป้า 26.70 บาท</t>
  </si>
  <si>
    <t>https://www.kaohoon.com/stockanalysis/631502</t>
  </si>
  <si>
    <t>PR9 โบรกแนะซื้อเป้า 22 บ. จับตากำไร Q3 โตดี รับไฮซีซีซั่นธุรกิจโรงพยาบาล-ผู้ป่วยในปท.พุ่ง</t>
  </si>
  <si>
    <t>https://www.kaohoon.com/summary/631494</t>
  </si>
  <si>
    <t>สรุปกระดานรายใหญ่เช้านี้ AMARIN มูลค่าสูงสุด 761 ล้านบาท</t>
  </si>
  <si>
    <t>https://www.kaohoon.com/summary/631492</t>
  </si>
  <si>
    <t>สรุป SET100 เช้านี้ SABUY บวกสูงสุด 4%</t>
  </si>
  <si>
    <t>https://www.kaohoon.com/news/631338</t>
  </si>
  <si>
    <t>KTB-BBL ท็อปพิก! โบรกเชียร์ “ซื้อ” รับดอกเบี้ยขาขึ้น หนุน NIM ไตรมาส 4 โตแกร่ง</t>
  </si>
  <si>
    <t>https://www.kaohoon.com/summary/631341</t>
  </si>
  <si>
    <t>สรุปกระดานรายใหญ่วันนี้ TRUE มูลค่าสูงสุด 1 พันล้านบาท</t>
  </si>
  <si>
    <t>https://www.kaohoon.com/summary/631339</t>
  </si>
  <si>
    <t>สรุป SET100 วันนี้ BLA บวกสูงสุด 5%</t>
  </si>
  <si>
    <t>https://www.kaohoon.com/breakingnews/631318</t>
  </si>
  <si>
    <t>RBF บวกแรง 6% ลุ้นกำไร Q3 “ออลไทม์ไฮ” โบรกแนะซื้อเป้า 13 บาท</t>
  </si>
  <si>
    <t>https://www.kaohoon.com/breakingnews/631312</t>
  </si>
  <si>
    <t>PRAPAT วิ่ง 4% ส่งซิกครึ่งปีหลังสดใสรับ “ไฮซีซั่น” ดันรายได้โต 10% ตามเป้า</t>
  </si>
  <si>
    <t>https://www.kaohoon.com/news/631310</t>
  </si>
  <si>
    <t>BLC ปักธงรายได้ปีนี้แตะ 1.5 พันล้าน ลุยเจาะตลาดต่างประเทศ รับดีมานด์สมุนไพรพุ่ง</t>
  </si>
  <si>
    <t>ลุยเจาะ</t>
  </si>
  <si>
    <t>https://www.kaohoon.com/news/631284</t>
  </si>
  <si>
    <t>PJW ส่งซิกยอดขายปี 67 โต 15% จับมือพันธมิตรใหม่ คลอดโปรดักส์การแพทย์</t>
  </si>
  <si>
    <t>จับมือ</t>
  </si>
  <si>
    <t>https://www.kaohoon.com/stockanalysis/631283</t>
  </si>
  <si>
    <t>SAPPE โบรกชี้กำไร Q3 แตะ 316 ล้านบาท รับอานิสงส์บาทอ่อน แนะซื้อเป้า 96.50 บาท</t>
  </si>
  <si>
    <t>https://www.kaohoon.com/stockanalysis/631281</t>
  </si>
  <si>
    <t>BH ลุ้นกำไร Q3 โตดีเฉียด 2 พันลบ. รับไฮซีซั่น-ผู้ป่วยต่างชาติพุ่ง แนะซื้อเป้า 270 บ.</t>
  </si>
  <si>
    <t>โตดีเฉียด</t>
  </si>
  <si>
    <t>https://www.kaohoon.com/summary/631271</t>
  </si>
  <si>
    <t>สรุปกระดานรายใหญ่เช้านี้ PTT มูลค่าสูงสุด 77 ล้านบาท</t>
  </si>
  <si>
    <t>https://www.kaohoon.com/summary/631269</t>
  </si>
  <si>
    <t>สรุป SET100 เช้านี้ BLA บวกสูงสุด 5%</t>
  </si>
  <si>
    <t>https://www.kaohoon.com/news/631251</t>
  </si>
  <si>
    <t>RS ปรับธุรกิจคอมเมิร์ซใหม่ “คน-สัตว์เลี้ยง” โตคู่ขนาน มั่นใจรายได้ปีนี้ทะลุ 1.8 พันล้าน</t>
  </si>
  <si>
    <t>โตคู่ขนาน</t>
  </si>
  <si>
    <t>https://www.kaohoon.com/breakingnews/631259</t>
  </si>
  <si>
    <t>BDMS บวก 2% ลุ้นกำไร Q3 “ออลไทม์ไฮ” แตะ 3.7 พันล้าน</t>
  </si>
  <si>
    <t>https://www.kaohoon.com/news/631249</t>
  </si>
  <si>
    <t>ก.ล.ต.นับหนึ่งไฟลิ่ง SCGD ขายไอพีโอ 444.10 ล้านหุ้น ระดมทุนขยายตลาดอาเซียน</t>
  </si>
  <si>
    <t>https://www.kaohoon.com/breakingnews/631240</t>
  </si>
  <si>
    <t>BLA บวกต่อ 5% รับอานิสงส์บอนด์ยีลด์พุ่ง “นิวไฮ” รอบ 16 ปี</t>
  </si>
  <si>
    <t>https://www.kaohoon.com/breakingnews/631209</t>
  </si>
  <si>
    <t>RS-PTT กอดคอร่วง! ขึ้น XD วันแรก</t>
  </si>
  <si>
    <t>https://www.kaohoon.com/news/631210</t>
  </si>
  <si>
    <t>IMH ส่งซิก Q3 แจ่ม บุ๊กรายได้ “รพ. IIMH สีลม” หนุน ดันปีนี้เข้าเป้า 800 ล้าน</t>
  </si>
  <si>
    <t>https://www.kaohoon.com/news/631095</t>
  </si>
  <si>
    <t>JPARK ปิดเทรดวันแรก 4.66 บ. เหนือจอง 22% ซื้อขายทะลัก 2.28 พันล้าน</t>
  </si>
  <si>
    <t>จอง</t>
  </si>
  <si>
    <t>เหนือ</t>
  </si>
  <si>
    <t>https://www.kaohoon.com/summary/631091</t>
  </si>
  <si>
    <t>สรุปกระดานรายใหญ่วันนี้ TRUE มูลค่าสูงสุด 986 ล้านบาท</t>
  </si>
  <si>
    <t>https://www.kaohoon.com/summary/631089</t>
  </si>
  <si>
    <t>สรุป SET100 วันนี้ AAV บวกสูงสุด 3%</t>
  </si>
  <si>
    <t>https://www.kaohoon.com/news/631073</t>
  </si>
  <si>
    <t>BLA บวก 3% สวนตลาดฯ รับอานิสงส์บอนด์ยีลด์พุ่งแรง</t>
  </si>
  <si>
    <t>https://www.kaohoon.com/breakingnews/631064</t>
  </si>
  <si>
    <t>DOHOME บวก 4% สวนตลาดฯ ลุ้น Q3 ฟื้นเด่น แนะซื้อเป้า 12.80 บ. อัพไซด์ 15%</t>
  </si>
  <si>
    <t>https://www.kaohoon.com/pr/631037</t>
  </si>
  <si>
    <t>SUN ปั้นสินค้าใหม่ “ลำไยลอยแก้ว” รุกตลาดไทย ดันยอดขายโต 15%</t>
  </si>
  <si>
    <t>ตลาดไทย</t>
  </si>
  <si>
    <t>https://www.kaohoon.com/stockanalysis/631016</t>
  </si>
  <si>
    <t>CENTEL โบรกแนะซื้อเก็งกำไรเป้า 53 บาท รับอานิสงส์จีนหยุดยาว-ฟรีวีซ่า</t>
  </si>
  <si>
    <t>https://www.kaohoon.com/stockanalysis/631014</t>
  </si>
  <si>
    <t>TU โบรกแนะซื้อเป้า 16.50 บ. รับอานิสงส์บาทอ่อนแตะ 37 บาท ในรอบ 10 เดือน</t>
  </si>
  <si>
    <t>https://www.kaohoon.com/news/631012</t>
  </si>
  <si>
    <t>SFLEX เปิดกลยุทธ์ “บันได 3 ขั้น” ดันรายได้ปีนี้ “นิวไฮ” 1.8 พันล้าน</t>
  </si>
  <si>
    <t>https://www.kaohoon.com/summary/631007</t>
  </si>
  <si>
    <t>สรุปกระดานรายใหญ่เช้านี้ MALEE มูลค่าสูงสุด 25 ล้านบาท</t>
  </si>
  <si>
    <t>https://www.kaohoon.com/summary/631005</t>
  </si>
  <si>
    <t>สรุป SET100 เช้านี้ BLA บวกสูงสุด 2%</t>
  </si>
  <si>
    <t>https://www.kaohoon.com/breakingnews/630999</t>
  </si>
  <si>
    <t>จังหวะ “ซื้อ” HMPRO หลังร่วง 4% ลุ้นยอดขายไตรมาส 4 ฟื้น ชูเป้า 18 บาท</t>
  </si>
  <si>
    <t>https://www.kaohoon.com/breakingnews/630984</t>
  </si>
  <si>
    <t>COCOCO บวก 2% รับควัก 384 ล้าน ขยายเครื่องผลิตน้ำมะพร้าว ดันกำลังผลิตแตะ 3.1 แสนตัน/ปี</t>
  </si>
  <si>
    <t>เครื่องผลิต</t>
  </si>
  <si>
    <t>https://www.kaohoon.com/news/630973</t>
  </si>
  <si>
    <t>JPARK ปลื้ม! กระแสตอบรับดี รุกขยายอาคาร-บริหารลานจอดรถ ดันรายได้โต</t>
  </si>
  <si>
    <t>https://www.kaohoon.com/news/630806</t>
  </si>
  <si>
    <t>JPARK เปิดเทรดวันแรก 4.86 บ. เหนือจอง 28% มูลค่าซื้อขาย 145 ล้าน</t>
  </si>
  <si>
    <t>https://www.kaohoon.com/news/630800</t>
  </si>
  <si>
    <t>JPARK ฟอร์มสวย! Pre Open 5 นาที แตะ 4.80 บ. เหนือจอง 29%</t>
  </si>
  <si>
    <t>https://www.kaohoon.com/news/630794</t>
  </si>
  <si>
    <t>JPARK เทรดวันแรก ลุ้นวิ่งเป้า 6.40 บ. มั่นใจพื้นฐานแกร่ง-เติบโตสูง</t>
  </si>
  <si>
    <t>ลุ้นวิ่ง</t>
  </si>
  <si>
    <t>https://www.kaohoon.com/summary/630809</t>
  </si>
  <si>
    <t>สรุปกระดานรายใหญ่วันนี้ COM7 มูลค่าสูงสุด 45 ล้านบาท</t>
  </si>
  <si>
    <t>https://www.kaohoon.com/summary/630801</t>
  </si>
  <si>
    <t>สรุป SET100 วันนี้ DELTA บวกสูงสุด 5%</t>
  </si>
  <si>
    <t>https://www.kaohoon.com/news/630764</t>
  </si>
  <si>
    <t>LDC รุกตลาด “ตรัง” เปิดสาขาใหม่ต้นปี 67 มั่นใจดันรายได้โต</t>
  </si>
  <si>
    <t>LDC</t>
  </si>
  <si>
    <t>มั่นใจดัน</t>
  </si>
  <si>
    <t>https://www.kaohoon.com/stockanalysis/630728</t>
  </si>
  <si>
    <t>BCH โบรกแนะซื้อเป้า 23 บ. คาดกำไร Q3 โตแกร่ง รับแรงหนุนโรคระบาด-ผู้ป่วยตะวันออกกลางพุ่ง</t>
  </si>
  <si>
    <t>โรคระบาด</t>
  </si>
  <si>
    <t>รับแรงหนุน</t>
  </si>
  <si>
    <t>https://www.kaohoon.com/stockanalysis/630723</t>
  </si>
  <si>
    <t>JMT โบรกชี้กำไรครึ่งหลังปี 66 แจ่ม รับยอดเก็บหนี้หนุนเด่น แนะซื้อเป้า 60 บาท</t>
  </si>
  <si>
    <t>รับยอด</t>
  </si>
  <si>
    <t>หนุนเด่น</t>
  </si>
  <si>
    <t>https://www.kaohoon.com/summary/630725</t>
  </si>
  <si>
    <t>สรุปกระดานรายใหญ่เช้านี้ CKP มูลค่าสูงสุด 16 ล้านบาท</t>
  </si>
  <si>
    <t>https://www.kaohoon.com/summary/630716</t>
  </si>
  <si>
    <t>สรุป SET100 เช้านี้ PLANB บวกสูงสุด 4%</t>
  </si>
  <si>
    <t>https://www.kaohoon.com/breakingnews/630704</t>
  </si>
  <si>
    <t>KLINIQ บวก 3% จับตา Q3 กำไรโตแรง 72% โบรกแนะซื้อเป้า 50 บ. อัพไซด์ 28%</t>
  </si>
  <si>
    <t>https://www.kaohoon.com/news/630701</t>
  </si>
  <si>
    <t>JPARK พร้อมเทรด mai พรุ่งนี้ โชว์ผู้นำธุรกิจ “ที่จอดรถ” รายแรกตลาดทุน</t>
  </si>
  <si>
    <t>ตลาดทุน</t>
  </si>
  <si>
    <t>รายแรก</t>
  </si>
  <si>
    <t>https://www.kaohoon.com/breakingnews/630684</t>
  </si>
  <si>
    <t>ZAA ดีดบวก 5% รับลุยธุรกิจ “บันเทิงแนวใหม่” เต็มสูบ ลั่นปีหน้ารายได้โตไม่ต่ำกว่า 10%</t>
  </si>
  <si>
    <t>https://www.kaohoon.com/breakingnews/630694</t>
  </si>
  <si>
    <t>CMO วิ่ง 11% แย้ม “อีเวนต์” ใหญ่ปลายปีเพียบ มั่นใจดันรายได้โตเด่น</t>
  </si>
  <si>
    <t>https://www.kaohoon.com/news/630690</t>
  </si>
  <si>
    <t>MASTER มั่นใจงบครึ่งปีหลังแจ่ม! ลุยจับมือ 3 พันธมิตรใหม่ หนุนโตยั่งยืน</t>
  </si>
  <si>
    <t>หนุนโตยั่งยืน</t>
  </si>
  <si>
    <t>https://www.kaohoon.com/news/630677</t>
  </si>
  <si>
    <t>CH ส่งขนมไทยอบกรอบ 5 รสชาติขาย “บิ๊กซี-โลตัส” มั่นใจครึ่งหลังปี 66 ผลงานสดใส</t>
  </si>
  <si>
    <t>https://www.kaohoon.com/news/630672</t>
  </si>
  <si>
    <t>SSP ปลื้ม “ทริส” คงเรตติ้ง BBB+ สะท้อนการเงินแกร่ง-แผนขยายพอร์ตโรงไฟฟ้า</t>
  </si>
  <si>
    <t>คงเรตติ้ง</t>
  </si>
  <si>
    <t>https://www.kaohoon.com/breakingnews/630668</t>
  </si>
  <si>
    <t>SKY บวกแรง 6% เก็งงบ Q3 แจ่ม! ดันครึ่งหลังกำไรพีก รับไฮซีซั่นท่องเที่ยว</t>
  </si>
  <si>
    <t>https://www.kaohoon.com/news/630664</t>
  </si>
  <si>
    <t>COLOR มั่นใจรายได้ปีนี้โต 15% จ่อรับทรัพย์ธุรกิจไฟฟ้า-โซลาร์ลอยน้ำ มูลค่า 150 ล้านบาท</t>
  </si>
  <si>
    <t>https://www.kaohoon.com/news/630641</t>
  </si>
  <si>
    <t>GULF ลุ้นบวกต่อ! รับโรงไฟฟ้า “กัลฟ์ พีดี” หน่วย 2 จ่ายไฟ 662 เมกะวัตต์ เข้าระบบกฟผ.</t>
  </si>
  <si>
    <t>ลุ้นบวกต่อ</t>
  </si>
  <si>
    <t>29/09/2023</t>
  </si>
  <si>
    <t>https://www.kaohoon.com/summary/630423</t>
  </si>
  <si>
    <t>สรุปกระดานรายใหญ่วันนี้ DELTA มูลค่าสูงสุด 1.04 หมื่นล้าน</t>
  </si>
  <si>
    <t>https://www.kaohoon.com/summary/630421</t>
  </si>
  <si>
    <t>สรุป SET100 วันนี้ AWC บวกสูงสุด 4%</t>
  </si>
  <si>
    <t>https://www.kaohoon.com/news/630409</t>
  </si>
  <si>
    <t>SOLAR ปักหมุดรายได้ปีนี้โต 20% ลุ้นโค้งท้ายปิดดีล EPC กว่า 900 ล้าน</t>
  </si>
  <si>
    <t>ปักหมุด</t>
  </si>
  <si>
    <t>ลุ้นโค้งท้าย</t>
  </si>
  <si>
    <t>https://www.kaohoon.com/news/630401</t>
  </si>
  <si>
    <t>TACC เด้งแรง 10% ย้ำรายได้ปีนี้โต 10% อานิสงส์กำลังซื้อเพิ่ม รับศก.ฟื้น-ท่องเที่ยวคึก!</t>
  </si>
  <si>
    <t>https://www.kaohoon.com/news/630403</t>
  </si>
  <si>
    <t>CFARM ยื่นไฟลิ่งขายไอพีโอ 149 ล้านหุ้น ระดมทุนเข้า mai</t>
  </si>
  <si>
    <t>https://www.kaohoon.com/stockanalysis/630398</t>
  </si>
  <si>
    <t>BDMS ลุ้นกำไร Q3 “ออลไทม์ไฮ” 3.7 พันล้าน อานิสงส์ผู้ป่วยใน-นอกประเทศพุ่ง</t>
  </si>
  <si>
    <t>https://www.kaohoon.com/stockanalysis/630396</t>
  </si>
  <si>
    <t>TKN รับประโยชน์นักท่องเที่ยวจีนทะลัก! แนะซื้อเป้า 15 บาท</t>
  </si>
  <si>
    <t>https://www.kaohoon.com/pr/630385</t>
  </si>
  <si>
    <t>COCOCO จ่อคว้าออเดอร์ใหม่ “Goodfarmer” มั่นใจกำไรปี 67 โตตามเป้า</t>
  </si>
  <si>
    <t>โตตามเป้า</t>
  </si>
  <si>
    <t>https://www.kaohoon.com/summary/630377</t>
  </si>
  <si>
    <t>สรุปกระดานรายใหญ่เช้านี้ DELTA มูลค่าสูงสุด 1.02 หมื่นล้านบาท</t>
  </si>
  <si>
    <t>https://www.kaohoon.com/summary/630368</t>
  </si>
  <si>
    <t>สรุป SET100 เช้านี้ AWC บวกสูงสุด 4%</t>
  </si>
  <si>
    <t>https://www.kaohoon.com/breakingnews/630363</t>
  </si>
  <si>
    <t>EA ปิดเด้ง 3% ลุ้นกำไรปีนี้โต 19% ทะลุ 9 พันล้าน โบรกแนะ “ซื้อ” เป้า 80 บาท</t>
  </si>
  <si>
    <t>ปิดเด้ง</t>
  </si>
  <si>
    <t>https://www.kaohoon.com/breakingnews/630345</t>
  </si>
  <si>
    <t>GPSC เด้ง 4% โบรกชี้ผลงานครึ่งปีหลังโต รับส่วนแบ่งกำไรพุ่ง ชูเป้า 60.3 บ.</t>
  </si>
  <si>
    <t>https://www.kaohoon.com/breakingnews/630330</t>
  </si>
  <si>
    <t>AOT บวก 2% เปิด SAT-1 วันแรกคึก! เครื่องบินเข้า 11 เที่ยว จับตาดันกำไรพุ่ง</t>
  </si>
  <si>
    <t>วันแรก</t>
  </si>
  <si>
    <t>https://www.kaohoon.com/breakingnews/630315</t>
  </si>
  <si>
    <t>DELTA ร่วง 12% หลังโผล่ “บิ๊กล็อต” 8.5 พันล้าน ราคาต่ำกว่ากระดาน 8.9%</t>
  </si>
  <si>
    <t>28/09/2023</t>
  </si>
  <si>
    <t>https://www.kaohoon.com/news/630240</t>
  </si>
  <si>
    <t>GULF ขายหุ้นกู้ 5 ชุด มูลค่า 1.5 หมื่นล้าน นักลงทุนจองล้นเกิน 2 เท่า</t>
  </si>
  <si>
    <t>จองล้น</t>
  </si>
  <si>
    <t>https://www.kaohoon.com/news/630215</t>
  </si>
  <si>
    <t>TPS แย้ม Q3 โตแกร่ง ทยอยรับรู้ “แบ็กล็อก” 2.5 พันล้านบาท</t>
  </si>
  <si>
    <t>https://www.kaohoon.com/summary/630193</t>
  </si>
  <si>
    <t>สรุปกระดานรายใหญ่วันนี้ PTTEP มูลค่าสูงสุด 196 ล้านบาท</t>
  </si>
  <si>
    <t>https://www.kaohoon.com/summary/630190</t>
  </si>
  <si>
    <t>สรุป SET100 วันนี้ KCE บวกสูงสุด 5%</t>
  </si>
  <si>
    <t>https://www.kaohoon.com/news/630182</t>
  </si>
  <si>
    <t>SMT ปิดบวก 5% เก็ง Q3 แจ่ม พ่วงอานิสงส์ส่งออก ส.ค. ฟื้นตัวรอบ 11 เดือน</t>
  </si>
  <si>
    <t>https://www.kaohoon.com/breakingnews/630175</t>
  </si>
  <si>
    <t>NRF บวก 2% รับ “บาทอ่อน” หนุนส่งออกโต ลุ้นกำไรปีนี้ “นิวไฮ”</t>
  </si>
  <si>
    <t>https://www.kaohoon.com/news/630142</t>
  </si>
  <si>
    <t>TACC ดีเดย์เสิร์ฟ “ชาพีช วิตามินซีสูง” ดันรายได้ทั้งปีโต 10%</t>
  </si>
  <si>
    <t>https://www.kaohoon.com/news/630109</t>
  </si>
  <si>
    <t>ITC ลุ้นกำไรไตรมาส 3/66 เฉียด 500 ล้าน แนะซื้อเป้า 30 บาท</t>
  </si>
  <si>
    <t>https://www.kaohoon.com/summary/630094</t>
  </si>
  <si>
    <t>สรุปกระดานรายใหญ่เช้านี้ PTTEP มูลค่าสูงสุด 35 ล้านบาท</t>
  </si>
  <si>
    <t>https://www.kaohoon.com/summary/630089</t>
  </si>
  <si>
    <t>สรุป SET100 เช้านี้ KCE บวกสูงสุด 3%</t>
  </si>
  <si>
    <t>https://www.kaohoon.com/news/630073</t>
  </si>
  <si>
    <t>DEXON ลั่นรายได้ปีนี้โต 20% ลุยหนักพัฒนาอุปกรณ์เทคโนโลยี</t>
  </si>
  <si>
    <t>พัฒนา</t>
  </si>
  <si>
    <t>ลุยหนัก</t>
  </si>
  <si>
    <t>https://www.kaohoon.com/breakingnews/630051</t>
  </si>
  <si>
    <t>KLINIQ บวก 3% ลุ้น Q3 กำไรโตแรง 72% ตามแผนขยายสาขาเพิ่ม</t>
  </si>
  <si>
    <t>https://www.kaohoon.com/news/630052</t>
  </si>
  <si>
    <t>SINO รุกขยายตลาด “สหรัฐ” ดันวอลุ่มขนส่งปีนี้ 4.2 หมื่นตู้</t>
  </si>
  <si>
    <t>https://www.kaohoon.com/breakingnews/630039</t>
  </si>
  <si>
    <t>GFC วิ่ง 3% ลุ้นรายได้ปีนี้โต 30% รับดีมานด์สาขา “พระราม 3” พุ่ง</t>
  </si>
  <si>
    <t>27/09/2023</t>
  </si>
  <si>
    <t>https://www.kaohoon.com/news/629936</t>
  </si>
  <si>
    <t>JPARK ปลื้ม ยอดจองซื้อ “ไอพีโอ” หมดเกลี้ยง ลั่นระฆังเทรด mai 3 ต.ค.นี้</t>
  </si>
  <si>
    <t>ยอดจองซื้อ</t>
  </si>
  <si>
    <t>https://www.kaohoon.com/summary/629935</t>
  </si>
  <si>
    <t>สรุปกระดานรายใหญ่วันนี้ SCB มูลค่าสูงสุด 484.51 ล้านบาท</t>
  </si>
  <si>
    <t>https://www.kaohoon.com/summary/629932</t>
  </si>
  <si>
    <t>สรุป SET100 วันนี้ SNNP บวกสูงสุด 5%</t>
  </si>
  <si>
    <t>https://www.kaohoon.com/breakingnews/629907</t>
  </si>
  <si>
    <t>JKN วิ่ง 3% หลังหุ้นกู้ 6 รุ่นรอด “คอล ดีฟอลต์” รับผถห.โหวตผ่อนผันไถ่ถอน JKN239A</t>
  </si>
  <si>
    <t>รอด</t>
  </si>
  <si>
    <t>https://www.kaohoon.com/pr/629908</t>
  </si>
  <si>
    <t>PIMO มั่นใจ Q4 รายได้โตแกร่ง รับออเดอร์ต่างประเทศทะลัก</t>
  </si>
  <si>
    <t>https://www.kaohoon.com/breakingnews/629898</t>
  </si>
  <si>
    <t>WAVE บวก 6% แย้มครึ่งหลังแจ่ม! ส่ง ‘เวฟ บีซีจี’ ผนึกพันธมิตรซื้อ-ขายคาร์บอนเครดิต</t>
  </si>
  <si>
    <t>ผนึก</t>
  </si>
  <si>
    <t>https://www.kaohoon.com/pr/629889</t>
  </si>
  <si>
    <t>PJW ส่งซิกปลายปีสดใส รับออเดอร์พุ่ง โบรกแนะ “ซื้อ” เป้า 7 บาท</t>
  </si>
  <si>
    <t>ปลายปี</t>
  </si>
  <si>
    <t>https://www.kaohoon.com/breakingnews/629891</t>
  </si>
  <si>
    <t>GULF ดีดบวก 2% โบรกชี้ค่าไฟพ้นจุดต่ำสุด แนะซื้ออัพเป้าใหม่ 54 บ.</t>
  </si>
  <si>
    <t>https://www.kaohoon.com/news/629882</t>
  </si>
  <si>
    <t>SUN ลุยพัฒนาสินค้า “ข้าวโพดหวาน-พร้อมทาน” เต็มสูบ หนุนรายได้เข้าเป้า 10-15%</t>
  </si>
  <si>
    <t>https://www.kaohoon.com/news/629833</t>
  </si>
  <si>
    <t>GFC มั่นใจรายได้โตเฉลี่ย 30% ต่อปี รับดีมานด์ผู้มีบุตรยากเพิ่ม</t>
  </si>
  <si>
    <t>https://www.kaohoon.com/summary/629842</t>
  </si>
  <si>
    <t>สรุปกระดานรายใหญ่เช้านี้ BGRIM มูลค่าสูงสุด 237 ล้านบาท</t>
  </si>
  <si>
    <t>https://www.kaohoon.com/summary/629840</t>
  </si>
  <si>
    <t>สรุป SET100 เช้านี้ SNNP บวกสูงสุด 3%</t>
  </si>
  <si>
    <t>https://www.kaohoon.com/breakingnews/629836</t>
  </si>
  <si>
    <t>TRC ดีดบวก 6% รับแผนลุยลงทุน “เหมืองโปแตช” คืบ! หลังเตรียมเพิ่มทุน-ออกหุ้นกู้</t>
  </si>
  <si>
    <t>เตรียม</t>
  </si>
  <si>
    <t>https://www.kaohoon.com/breakingnews/629818</t>
  </si>
  <si>
    <t>SAV เด้งแรง 10% ลุ้นผลงานปี 66 สดใส-ปันผลสูง โบรกชูเป้า 26 บาท</t>
  </si>
  <si>
    <t>https://www.kaohoon.com/breakingnews/629814</t>
  </si>
  <si>
    <t>SINO เด้ง 5% ลุ้นครึ่งปีหลังฟื้น รับไฮซีซั่นขนส่ง โบรกชูเป้า 2.20 บาท</t>
  </si>
  <si>
    <t>https://www.kaohoon.com/news/629799</t>
  </si>
  <si>
    <t>NEX ส่งมอบรถบรรทุกอีวี “CEVA Logistics” หนุนรายได้ปีนี้ “ออลไทม์ไฮ”</t>
  </si>
  <si>
    <t>https://www.kaohoon.com/news/629782</t>
  </si>
  <si>
    <t>จับตา TRC ส่อร่วง! เตรียมเพิ่มทุน 0.20 บ. ต่ำกว่ากระดาน ลุยลงทุนเหมืองโปรแตซชัยภูมิ</t>
  </si>
  <si>
    <t>ส่อร่วง</t>
  </si>
  <si>
    <t>ต่ำกว่ากระดาน</t>
  </si>
  <si>
    <t>26/09/2023</t>
  </si>
  <si>
    <t>https://www.kaohoon.com/news/629732</t>
  </si>
  <si>
    <t>YGG ปักธงรายได้ปีนี้โต 15% หนังแอนิเมชั่นร่วมทุนเกาหลีจ่อเข้าฉาย Q4</t>
  </si>
  <si>
    <t>YGG ปักธงรายได้ปีนี้โต 15% หนังแอนิเมชั่นร่วมทุนเกาหลีจ่อเข้าฉาย Q5</t>
  </si>
  <si>
    <t>https://www.kaohoon.com/news/629695</t>
  </si>
  <si>
    <t>TRUE โชว์ซินเนอร์ยี่ควบ “ดีแทค” 2.5 แสนล้าน เดินหน้า Single Grid เพิ่มศักยภาพ</t>
  </si>
  <si>
    <t>Single Grid</t>
  </si>
  <si>
    <t>เพิ่มศักยภาพ</t>
  </si>
  <si>
    <t>https://www.kaohoon.com/news/629688</t>
  </si>
  <si>
    <t>TPCH ครึ่งปีหลังโตรับ 13 โรงไฟฟ้า “COD” ลุยขยายกำลังผลิตแตะเป้า 500 MW</t>
  </si>
  <si>
    <t>TPCH</t>
  </si>
  <si>
    <t>https://www.kaohoon.com/summary/629672</t>
  </si>
  <si>
    <t>สรุปกระดานรายใหญ่วันนี้ PTTEP มูลค่าสูงสุด 290 ล้านบาท</t>
  </si>
  <si>
    <t>https://www.kaohoon.com/summary/629670</t>
  </si>
  <si>
    <t>สรุป SET100 วันนี้ BDMS บวกสูงสุด 2%</t>
  </si>
  <si>
    <t>https://www.kaohoon.com/breakingnews/629663</t>
  </si>
  <si>
    <t>CPT ดีด 7% ลุ้นรายได้ไตรมาส 3 สดใส ลุยประมูลงาน 2 หมื่นล้าน</t>
  </si>
  <si>
    <t>CPT</t>
  </si>
  <si>
    <t>https://www.kaohoon.com/news/629538</t>
  </si>
  <si>
    <t>MTC ออกหุ้นกู้ใหม่ 3 ชุด ดอกเบี้ย 4.25-4.90% เปิดจอง 19-24 ต.ค.นี้ ทริสเรทติ้งระดับ BBB+</t>
  </si>
  <si>
    <t>https://www.kaohoon.com/breakingnews/629651</t>
  </si>
  <si>
    <t>NEX ร่วง 5% แพนิก “รถเมล์อีวี” เบรกแตกชนยับ 14 คัน ถนนพระราม 2</t>
  </si>
  <si>
    <t>NEX ร่วง 5% แพนิก “รถเมล์อีวี” เบรกแตกชนยับ 14 คัน ถนนพระราม 3</t>
  </si>
  <si>
    <t>รถเมล์อีวี</t>
  </si>
  <si>
    <t>NEX ร่วง 5% แพนิก “รถเมล์อีวี” เบรกแตกชนยับ 14 คัน ถนนพระราม 4</t>
  </si>
  <si>
    <t>เบรกแตกชนยับ</t>
  </si>
  <si>
    <t>https://www.kaohoon.com/breakingnews/629633</t>
  </si>
  <si>
    <t>BDMS บวก 3% ลุ้นรายได้ Q3 โตแกร่งรับ “ไฮซีซั่น” โบรกแนะ “ซื้อ” เป้า 37.50 บาท</t>
  </si>
  <si>
    <t>https://www.kaohoon.com/news/629613</t>
  </si>
  <si>
    <t>SAV ยันกอดหุ้นแน่น! เล็งปันผล 0.75 บาท ยีลด์สูง 4%</t>
  </si>
  <si>
    <t>ยัน</t>
  </si>
  <si>
    <t>กอดหุ้นแน่น</t>
  </si>
  <si>
    <t>https://www.kaohoon.com/summary/629601</t>
  </si>
  <si>
    <t>สรุปกระดานรายใหญ่เช้านี้ ADVANC-F มูลค่าสูงสุด 40 ล้านบาท</t>
  </si>
  <si>
    <t>ADVANC-F</t>
  </si>
  <si>
    <t>https://www.kaohoon.com/summary/629598</t>
  </si>
  <si>
    <t>สรุป SET100 เช้านี้ CENTEL บวกสูงสุด 3%</t>
  </si>
  <si>
    <t>https://www.kaohoon.com/news/629534</t>
  </si>
  <si>
    <t>FVC ลุยสร้างรง.ผลิต “น้ำยาไตเทียม” ย้ำรายได้ปีนี้โต 20% ตามเป้า</t>
  </si>
  <si>
    <t>https://www.kaohoon.com/news/629528</t>
  </si>
  <si>
    <t>EA ออกหุ้นกู้ “กรีนบอนด์” ดอกเบี้ยสูง 4.10% ขายรายย่อย-กองทุน 26-28 ก.ย.นี้</t>
  </si>
  <si>
    <t>25/09/2023</t>
  </si>
  <si>
    <t>https://www.kaohoon.com/breakingnews/629417</t>
  </si>
  <si>
    <t>BDMS ปิดบวก 2% โบรกมองกำไร 3 ปีโตเฉลี่ย 8% แนะ “ซื้อ” เป้า 36 บาท</t>
  </si>
  <si>
    <t>https://www.kaohoon.com/news/629408</t>
  </si>
  <si>
    <t>KAMART รุกออนไลน์-ออฟไลน์เต็มพิกัด วางเป้า 3 ปี โกยรายได้ทะลุ 4 พันล้าน</t>
  </si>
  <si>
    <t>https://www.kaohoon.com/news/629406</t>
  </si>
  <si>
    <t>PTTEP โผล่บิ๊กล็อต 579 ล้าน ราคาเฉลี่ย 166.40 บาท</t>
  </si>
  <si>
    <t>https://www.kaohoon.com/summary/629401</t>
  </si>
  <si>
    <t>สรุปกระดานรายใหญ่วันนี้ PTTEP มูลค่าสูงสุด 578 ล้านบาท</t>
  </si>
  <si>
    <t>https://www.kaohoon.com/summary/629395</t>
  </si>
  <si>
    <t>สรุป SET100 วันนี้ TQM บวกสูงสุด 5%</t>
  </si>
  <si>
    <t>https://www.kaohoon.com/news/629387</t>
  </si>
  <si>
    <t>SISB อัพเป้านักเรียนปี 66 แตะ 4.1 พันคน หลังผุด 2 สาขาใหม่ รับดีมานด์ไทย-ต่างชาติพุ่ง</t>
  </si>
  <si>
    <t>https://www.kaohoon.com/breakingnews/629382</t>
  </si>
  <si>
    <t>SPRC วิ่ง 3% โบรกมองกำไร Q3 ทะลุ 3 พันล้าน แนะ “ซื้อ” ชูเป้า 10.80 บาท</t>
  </si>
  <si>
    <t>SRPC</t>
  </si>
  <si>
    <t>https://www.kaohoon.com/stockanalysis/629336</t>
  </si>
  <si>
    <t>CENTEL โบรกแนะซื้อเป้า 53 บาท รับอานิสงส์ Golden week ชาวจีน พ่วงฟรีวีซ่า</t>
  </si>
  <si>
    <t>https://www.kaohoon.com/stockanalysis/629331</t>
  </si>
  <si>
    <t>TOP โบรกชี้กำไรฟื้นตัวต่อเนื่อง Q3-Q4 จาก stock loss ลด-ค่าการกลั่นพุ่งหนุน</t>
  </si>
  <si>
    <t>stock loss</t>
  </si>
  <si>
    <t>พุ่งหนุน</t>
  </si>
  <si>
    <t>https://www.kaohoon.com/news/629329</t>
  </si>
  <si>
    <t>สรุปกระดานรายใหญ่เช้านี้ BBL มูลค่าสูงสุด 166 ล้านบาท</t>
  </si>
  <si>
    <t>https://www.kaohoon.com/summary/629327</t>
  </si>
  <si>
    <t>สรุป SET100 เช้านี้ TQM บวกสูงสุด 4%</t>
  </si>
  <si>
    <t>https://www.kaohoon.com/news/629325</t>
  </si>
  <si>
    <t>CMO คว้างาน “สร้างพิพิธภัณฑ์” มูลค่า 143 ล้านบาท ส่งซิก Q4 สดใส ลุยเมกะโปรเจ็กต์เพียบ</t>
  </si>
  <si>
    <t>เมกะโปรเจกต์</t>
  </si>
  <si>
    <t>https://www.kaohoon.com/news/629319</t>
  </si>
  <si>
    <t>TEKA ย้ำรายได้ปีนี้ 2.2 พันล้าน รุกเจาะตลาด “ค้าปลีก-อาคารสำนักงาน”</t>
  </si>
  <si>
    <t>TEKA</t>
  </si>
  <si>
    <t>เจาะตลาด</t>
  </si>
  <si>
    <t>https://www.kaohoon.com/breakingnews/629315</t>
  </si>
  <si>
    <t>TQM บวก 4% นิวไฮรอบ 6 เดือน แย้มกำไรครึ่งหลังพุ่ง อานิสงส์ประกันรถ EV พุ่ง</t>
  </si>
  <si>
    <t>https://www.kaohoon.com/pr/629311</t>
  </si>
  <si>
    <t>TWPC ยกทัพสินค้าร่วมงาน “Fi Asia 2023” มั่นใจรายได้ปี 66 โตทะลุ 10%</t>
  </si>
  <si>
    <t>TWPC</t>
  </si>
  <si>
    <t>ยกทัพ</t>
  </si>
  <si>
    <t>https://www.kaohoon.com/breakingnews/629275</t>
  </si>
  <si>
    <t>TRUBB นำทีมวิ่ง 9% รับราคายางพุ่งเฉียด 50 บาท/กก.</t>
  </si>
  <si>
    <t>นำทีมวื่ง</t>
  </si>
  <si>
    <t>https://www.kaohoon.com/breakingnews/629279</t>
  </si>
  <si>
    <t>SNNP ดีดบวก 3% ส่งซิกครึ่งหลังโตต่อ มั่นใจรายได้ปีนี้เข้าเป้า 6.5 พันล้าน</t>
  </si>
  <si>
    <t>https://www.kaohoon.com/breakingnews/629259</t>
  </si>
  <si>
    <t>ASIMAR บวก 7% รับคว้างานต่อเรือปฏิบัติการอุทกศาสตร์ มูลค่า 885 ล้าน</t>
  </si>
  <si>
    <t>งานต่อเรือ</t>
  </si>
  <si>
    <t>https://www.kaohoon.com/news/629252</t>
  </si>
  <si>
    <t>INET เดินหน้าลงทุน “แพลตฟอร์ม” ต่อยอดบริการ Cloud ดันรายได้ปีนี้โต 15%</t>
  </si>
  <si>
    <t>https://www.kaohoon.com/breakingnews/629249</t>
  </si>
  <si>
    <t>JR วิ่ง 3% หลังเซ็นงาน “กฟผ.” มูลค่า 743 ล้านบาท</t>
  </si>
  <si>
    <t>https://www.kaohoon.com/news/629225</t>
  </si>
  <si>
    <t>ลุ้น JR เปิดพุ่ง! หลังคว้างาน “กฟผ.” กว่า 740 ล้านบาท</t>
  </si>
  <si>
    <t>เปิดพุ่ง</t>
  </si>
  <si>
    <t>24/09/2023</t>
  </si>
  <si>
    <t>https://www.kaohoon.com/news/629120</t>
  </si>
  <si>
    <t>EA ลุ้นรายได้ปี 66 โต 50% อานิสงส์ “อีวี-ไฟฟ้า” หนุน โบรกชูเป้า 80 บาท</t>
  </si>
  <si>
    <t>https://www.kaohoon.com/column/629054</t>
  </si>
  <si>
    <t>KLINIQ เสริมความงาม หนุนกำไร!</t>
  </si>
  <si>
    <t>23/09/2023</t>
  </si>
  <si>
    <t>https://www.kaohoon.com/column/629047</t>
  </si>
  <si>
    <t>SHR ครึ่งปีหลังเปล่งรัศมี</t>
  </si>
  <si>
    <t>เปล่งรัศมี</t>
  </si>
  <si>
    <t>22/09/2023</t>
  </si>
  <si>
    <t>https://www.kaohoon.com/news/629125</t>
  </si>
  <si>
    <t>JMART โชว์ยอดจอง “iPhone 15” ออลไทม์ไฮ หนุนไตรมาส 4 โตแกร่ง</t>
  </si>
  <si>
    <t>https://www.kaohoon.com/news/629118</t>
  </si>
  <si>
    <t>CPW อวดยอดจอง iPhone 15 ทะลัก ดันรายได้ครึ่งปีหลังโตแกร่ง</t>
  </si>
  <si>
    <t>อวย</t>
  </si>
  <si>
    <t>https://www.kaohoon.com/news/629116</t>
  </si>
  <si>
    <t>COM7 โชว์ยอดจอง “iPhone 15” นิวไฮ ดันรายได้ปีนี้โต 20%</t>
  </si>
  <si>
    <t>https://www.kaohoon.com/news/629104</t>
  </si>
  <si>
    <t>SCB โผล่บิ๊กล็อต 347 ล้านบาท ราคาเฉลี่ย 103.50 บาท</t>
  </si>
  <si>
    <t>https://www.kaohoon.com/summary/629097</t>
  </si>
  <si>
    <t>สรุปกระดานรายใหญ่วันนี้ SCB มูลค่าสูงสุด 346 ล้านบาท</t>
  </si>
  <si>
    <t>https://www.kaohoon.com/summary/629095</t>
  </si>
  <si>
    <t>สรุป SET100 วันนี้ PTTGC บวกสูงสุด 5%</t>
  </si>
  <si>
    <t>https://www.kaohoon.com/news/629093</t>
  </si>
  <si>
    <t>NRF ลุ้นกำไร “นิวไฮ” หลังปรับโครงสร้าง “ซูเปอร์มาร์เก็ต” ดันบริษัทลูกเข้า NASDAQ ต้นปี 67</t>
  </si>
  <si>
    <t>https://www.kaohoon.com/news/629090</t>
  </si>
  <si>
    <t>SFLEX จ่อปิดดีล “JV เวียดนาม” ดันกำไรไตรมาส 4 “นิวไฮ”</t>
  </si>
  <si>
    <t>https://www.kaohoon.com/breakingnews/629078</t>
  </si>
  <si>
    <t>AMATA บวก 4% ลั่นครึ่งหลังโอนที่ดินพุ่ง ตุนแบ็กล็อกแน่นเฉียด 8 พันล้าน</t>
  </si>
  <si>
    <t>โอนที่ดิน</t>
  </si>
  <si>
    <t>https://www.kaohoon.com/stockanalysis/629025</t>
  </si>
  <si>
    <t>M โบรกแนะซื้อเป้า 54.50 บาท ได้ประโยชน์ต้นทุนวัตถุดิบลด พ่วงไตรมาส 4 เข้าไฮซีซั่น</t>
  </si>
  <si>
    <t>https://www.kaohoon.com/stockanalysis/629023</t>
  </si>
  <si>
    <t>TU พ้นจุดต่ำสุด! โบรกแนะ “ซื้อ” เป้า 18 บาท กำไรไตรมาส 3 แตะ 1.3 พันล้าน</t>
  </si>
  <si>
    <t>https://www.kaohoon.com/summary/629015</t>
  </si>
  <si>
    <t>สรุปกระดานรายใหญ่เช้านี้ JCKH มูลค่าสูงสุด 33 ล้านบาท</t>
  </si>
  <si>
    <t>JCKH</t>
  </si>
  <si>
    <t>https://www.kaohoon.com/summary/629010</t>
  </si>
  <si>
    <t>สรุป SET100 เช้านี้ SPRC บวกสูงสุด 5%</t>
  </si>
  <si>
    <t>https://www.kaohoon.com/breakingnews/628974</t>
  </si>
  <si>
    <t>ADVANC บวก 2% เก็งไตรมาส 3 โตเด่น! กสทช. จ่อเคาะดีล 3BB หนุนอัพไซด์</t>
  </si>
  <si>
    <t>https://www.kaohoon.com/breakingnews/628977</t>
  </si>
  <si>
    <t>AAI บวก 4 % รับอานิสงส์ “บาทอ่อน” ดันครึ่งปีหลังแจ่ม แนะซื้อเป้า 5 บ. อัพไซด์สูง 30%</t>
  </si>
  <si>
    <t>https://www.kaohoon.com/news/628973</t>
  </si>
  <si>
    <t>KTMS ตั้งเป้าปี 68 ขยาย “ศูนย์ไตเทียม” 50 แห่ง ตอกย้ำผู้นำ “ฟอกเลือด” ครบวงจร</t>
  </si>
  <si>
    <t>ศูนย์ไตเทียม</t>
  </si>
  <si>
    <t>ฟอกเลือด</t>
  </si>
  <si>
    <t>https://www.kaohoon.com/breakingnews/628969</t>
  </si>
  <si>
    <t>MINT เด้งต่อ 2% โบรกชี้ครึ่งปีหลังโตแจ่ม รับธุรกิจโรงแรม-อาหารขยายตัว</t>
  </si>
  <si>
    <t>https://www.kaohoon.com/breakingnews/628964</t>
  </si>
  <si>
    <t>WP ดีดบวก 3% รับแผนซื้อหุ้นคืน 15.55 ล้านหุ้น หนุนความเชื่อมั่น</t>
  </si>
  <si>
    <t>WP</t>
  </si>
  <si>
    <t>https://www.kaohoon.com/breakingnews/628962</t>
  </si>
  <si>
    <t>PRG ร่วง 5% ขึ้น XD วันแรก ปันผล 0.30 บ. จ่าย 6 ต.ค.นี้</t>
  </si>
  <si>
    <t>PRG</t>
  </si>
  <si>
    <t>https://www.kaohoon.com/news/628960</t>
  </si>
  <si>
    <t>BGRIM เร่งขยายพอร์ต “พลังงานทดแทน” ดันกำลังผลิตปี 73 แตะเป้า 10,000 MW</t>
  </si>
  <si>
    <t>https://www.kaohoon.com/news/628954</t>
  </si>
  <si>
    <t>TPS มั่นใจผลงานปี 66 โตต่อ ลุยประมูลงานใหม่ ตุนแบ็กล็อก 2.5 พันล้าน</t>
  </si>
  <si>
    <t>ประมูลงานใหม่</t>
  </si>
  <si>
    <t>https://www.kaohoon.com/news/628946</t>
  </si>
  <si>
    <t>GIFT แจกวอร์แรนต์ผู้ถือหุ้นเดิม 3:1 ย้ำสภาพคล่องแกร่ง ลุยขยายธุรกิจโต</t>
  </si>
  <si>
    <t>แจก</t>
  </si>
  <si>
    <t>https://www.kaohoon.com/news/628950</t>
  </si>
  <si>
    <t>WIN ดีลแลกหุ้นบ.ร่วมทุน เข้าถือ “บางปะกง โซล่าฯ” 25.43% ลุยพลังงานทดแทน</t>
  </si>
  <si>
    <t>WIN</t>
  </si>
  <si>
    <t>แลกหุ้น</t>
  </si>
  <si>
    <t>21/09/2023</t>
  </si>
  <si>
    <t>https://www.kaohoon.com/news/628858</t>
  </si>
  <si>
    <t>PRIME จ่ายหุ้นกู้ 500 ล้านบาทฉลุย ตอกย้ำสถานะการเงินแกร่ง</t>
  </si>
  <si>
    <t>สถานะการเงิน</t>
  </si>
  <si>
    <t>https://www.kaohoon.com/news/628854</t>
  </si>
  <si>
    <t>THAI มั่นใจครึ่งปีหลังแจ่ม! ลุยเพิ่มไฟลท์บิน รับไฮซีซั่น-ฟรีวีซ่าจีน</t>
  </si>
  <si>
    <t>ไฟลท์บิน</t>
  </si>
  <si>
    <t>ลุยเพิ่ม</t>
  </si>
  <si>
    <t>https://www.kaohoon.com/summary/628852</t>
  </si>
  <si>
    <t>สรุปกระดานรายใหญ่วันนี้ PTTEP มูลค่าสูงสุด 219 ล้านบาท</t>
  </si>
  <si>
    <t>https://www.kaohoon.com/summary/628850</t>
  </si>
  <si>
    <t>สรุป SET100 วันนี้ DOHOME บวกสูงสุด 5%</t>
  </si>
  <si>
    <t>https://www.kaohoon.com/news/628828</t>
  </si>
  <si>
    <t>INET ส่งซิก Q3 แจ่ม รับอานิสงส์ “ดิจิทัลทรานส์ฟอร์เมชัน” มั่นใจดันผลงานปีนี้โตเข้าเป้า</t>
  </si>
  <si>
    <t>https://www.kaohoon.com/breakingnews/628812</t>
  </si>
  <si>
    <t>MEGA บวก 4% นิวไฮรอบ 5 เดือน รับ “เมกะเทรนด์” พ่วงบาทอ่อนหนุน</t>
  </si>
  <si>
    <t>พ่วงบาทอ่อน</t>
  </si>
  <si>
    <t>https://www.kaohoon.com/breakingnews/628793</t>
  </si>
  <si>
    <t>SCGP เด้ง 3% ลุ้น Q3 กำไร 1.6 พันล้าน อานิสงส์ต้นทุนกระดาษรีไซเคิล-ราคาเชื้อเพลิงลด</t>
  </si>
  <si>
    <t>ราคาเชื้อเพลิง</t>
  </si>
  <si>
    <t>https://www.kaohoon.com/breakingnews/628783</t>
  </si>
  <si>
    <t>DOHOME เด้งแรง 5% เก็ง Q3 ฟื้นตัว โบรกแนะซื้อเป้า 12.80 บ. อัพไซด์ 12%</t>
  </si>
  <si>
    <t>https://www.kaohoon.com/news/628753</t>
  </si>
  <si>
    <t>SAWAD ปิดจ๊อบขายหุ้นกู้ 6.3 พันล้าน เดินหน้าขยายธุรกิจโต</t>
  </si>
  <si>
    <t>ปิดจ็อบ</t>
  </si>
  <si>
    <t>https://www.kaohoon.com/stockanalysis/628765</t>
  </si>
  <si>
    <t>ASW ลุ้นกำไร Q3 โตเด่น คาดดันทั้งปี 66 แตะพันล้านบาท แนะนำซื้อเป้า 11 บาท</t>
  </si>
  <si>
    <t>https://www.kaohoon.com/stockanalysis/628761</t>
  </si>
  <si>
    <t>TLI โบรกแนะซื้อเป้า 14.50 บาท รับอานิสงส์บอนด์ยีลด์สหรัฐ “นิวไฮ” รอบ 16 ปี</t>
  </si>
  <si>
    <t>บอนด์ยีลด์สหรัฐ</t>
  </si>
  <si>
    <t>https://www.kaohoon.com/summary/628750</t>
  </si>
  <si>
    <t>สรุปกระดานรายใหญ่เช้านี้ HMPRO มูลค่าสูงสุด 13 ล้านบาท</t>
  </si>
  <si>
    <t>https://www.kaohoon.com/news/628732</t>
  </si>
  <si>
    <t>ATP30 ปักหมุดครึ่งหลังสดใส จ่อขยายรถอีวีเพิ่ม-ลูกค้าใหม่หนุน ดันรายได้ปีนี้โต 10%</t>
  </si>
  <si>
    <t>จ่อขยาย</t>
  </si>
  <si>
    <t>ลูกค้าใหม่</t>
  </si>
  <si>
    <t>https://www.kaohoon.com/summary/628748</t>
  </si>
  <si>
    <t>สรุป SET100 เช้านี้ GLOBAL บวกสูงสุด 5%</t>
  </si>
  <si>
    <t>https://www.kaohoon.com/breakingnews/628733</t>
  </si>
  <si>
    <t>GLOBAL ดีดบวก 4% โบรกชี้ผ่านจุดต่ำสุด-ราคาเหล็กฟื้นเด่น แนะซื้อเป้า 22.20 บ.</t>
  </si>
  <si>
    <t>ผ่าน</t>
  </si>
  <si>
    <t>ราคาเหล็ก</t>
  </si>
  <si>
    <t>https://www.kaohoon.com/breakingnews/628729</t>
  </si>
  <si>
    <t>XO บวก 3% โบรกชูเป้า 36 บาท มองกำไรปี 66 โตเกือบเท่าตัว</t>
  </si>
  <si>
    <t>โตเกือบเท่าตัว</t>
  </si>
  <si>
    <t>https://www.kaohoon.com/breakingnews/628710</t>
  </si>
  <si>
    <t>IVL ดีดบวก 3% หลังรวบหุ้นเส้นใยรายใหญ่ “อิสราเอล” ลุ้น Q3 ฟื้นตัว แนะซื้อเป้า 37.30 บ.</t>
  </si>
  <si>
    <t>รวบ</t>
  </si>
  <si>
    <t>https://www.kaohoon.com/breakingnews/628692</t>
  </si>
  <si>
    <t>GFC บวก 5% ลุ้นรายได้ปีนี้โต 15% รับขยายสาขา-เพิ่มฐานลูกค้าใหม่ โบรกชูเป้า 9 บ.</t>
  </si>
  <si>
    <t>เพิ่มฐาน</t>
  </si>
  <si>
    <t>https://www.kaohoon.com/breakingnews/628711</t>
  </si>
  <si>
    <t>ICHI บวก 3% โบรกชี้ Q3 กำไรแตะ 273 ล้าน นิวไฮรอบ 8 ปี เคาะเป้า 19 บาท</t>
  </si>
  <si>
    <t>https://www.kaohoon.com/news/628705</t>
  </si>
  <si>
    <t>SONIC วิ่ง 4% มอง “โลจิสติกส์” ครึ่งปีหลังไฮซีซั่น ลุยขยายธุรกิจ “กรีนเอ็นเนอร์ยี่”</t>
  </si>
  <si>
    <t>https://www.kaohoon.com/breakingnews/628693</t>
  </si>
  <si>
    <t>SINO พุ่งต่อ 8% จับตาเจรจาพันธมิตร “มาเลเซีย-เวียดนาม” ปิดดีลไตรมาส 1/67</t>
  </si>
  <si>
    <t>SINO พุ่งต่อ 8% จับตาเจรจาพันธมิตร “มาเลเซีย-เวียดนาม” ปิดดีลไตรมาส 1/68</t>
  </si>
  <si>
    <t>เจรจา</t>
  </si>
  <si>
    <t>https://www.kaohoon.com/news/628677</t>
  </si>
  <si>
    <t>SCAP สยายปีกตลาดอาเซียน เจาะกลุ่มสินเชื่อรายย่อย “กัมพูชา” หนุนกำไรปี 67 โตแกร่ง</t>
  </si>
  <si>
    <t>SCAP</t>
  </si>
  <si>
    <t>สินเชื่อรายย่อย</t>
  </si>
  <si>
    <t>เจาะกลุ่ม</t>
  </si>
  <si>
    <t>https://www.kaohoon.com/news/628678</t>
  </si>
  <si>
    <t>โบรกเชียร์ซื้อ SFLEX เป้า 6.80 บาท ครึ่งปีหลังโตเด่น รายได้นิวไฮ 1.85 พันล้าน</t>
  </si>
  <si>
    <t>20/09/2023</t>
  </si>
  <si>
    <t>https://www.kaohoon.com/news/628594</t>
  </si>
  <si>
    <t>TEKA มั่นใจครึ่งปีหลังโต คว้า 3 งานใหม่ 2.4 พันล้าน</t>
  </si>
  <si>
    <t>https://www.kaohoon.com/news/628579</t>
  </si>
  <si>
    <t>TNP ส่งซิกครึ่งปีหลังสดใสรับ “เศรษฐกิจ” ฟื้น จ่อเปิด 3 สาขา ดันรายได้โต 20%</t>
  </si>
  <si>
    <t>https://www.kaohoon.com/summary/628577</t>
  </si>
  <si>
    <t>สรุปกระดานรายใหญ่วันนี้ PTTEP มูลค่าสูงสุด 189 ล้านบาท</t>
  </si>
  <si>
    <t>https://www.kaohoon.com/summary/628572</t>
  </si>
  <si>
    <t>สรุป SET100 วันนี้ KTB บวกสูงสุด 1%</t>
  </si>
  <si>
    <t>https://www.kaohoon.com/breakingnews/628553</t>
  </si>
  <si>
    <t>GABLE ปิดบวก 3% โบรกแนะ “ซื้อ” เป้า 5.90 บ. ลุ้นกำไรปีนี้เฉียด 300 ล้าน</t>
  </si>
  <si>
    <t>https://www.kaohoon.com/breakingnews/628554</t>
  </si>
  <si>
    <t>SINO ปิดเทรดวันแรก 1.93 บาท เหนือจอง 38% ซื้อขายเฉียด 2 พันล้าน</t>
  </si>
  <si>
    <t>เฉียด</t>
  </si>
  <si>
    <t>https://www.kaohoon.com/breakingnews/628544</t>
  </si>
  <si>
    <t>PPS ปิดบวก 6% หลังคว้างาน “รพ.รามา” มูลค่า 346 ล้าน แตกไลน์ธุรกิจ EV charger</t>
  </si>
  <si>
    <t>PPS</t>
  </si>
  <si>
    <t>https://www.kaohoon.com/breakingnews/628546</t>
  </si>
  <si>
    <t>SFLEX ดีดบวก 2% หลังร่วงยาว 5 วัน โบรกแนะ “ซื้อ” เป้า 6.8 บาท อัพไซด์สูงเท่าตัว</t>
  </si>
  <si>
    <t>ร่วงยาว</t>
  </si>
  <si>
    <t>สูงเท่าตัว</t>
  </si>
  <si>
    <t>https://www.kaohoon.com/news/628526</t>
  </si>
  <si>
    <t>SOLAR กางแผนไตรมาส 3 ขยายธุรกิจใหม่ หนุนรายได้ปีนี้โต 30%</t>
  </si>
  <si>
    <t>https://www.kaohoon.com/news/628520</t>
  </si>
  <si>
    <t>WHAUP แย้มครึ่งปีหลังสดใส รับยอดขายน้ำไทย-เวียดนามพุ่ง</t>
  </si>
  <si>
    <t>https://www.kaohoon.com/news/628509</t>
  </si>
  <si>
    <t>5 โบรกชี้เป้า MCA สูงสุด 5.10 บ. ลุ้นปีนี้กำไรโตเท่าตัว! เบอร์หนึ่งด้านวางแผนการตลาด</t>
  </si>
  <si>
    <t>6 โบรกชี้เป้า MCA สูงสุด 5.10 บ. ลุ้นปีนี้กำไรโตเท่าตัว! เบอร์หนึ่งด้านวางแผนการตลาด</t>
  </si>
  <si>
    <t>วางแผนการตลาด</t>
  </si>
  <si>
    <t>เบอร์หนึ่ง</t>
  </si>
  <si>
    <t>https://www.kaohoon.com/breakingnews/628513</t>
  </si>
  <si>
    <t>COCOCO บวก 2% ลุ้นรายได้ปี 66 โต 30% รับยอดขาย “จีน” ทะลัก</t>
  </si>
  <si>
    <t>https://www.kaohoon.com/column/628503</t>
  </si>
  <si>
    <t>หลายเหตุผลที่หุ้น SINO พุ่งสวนตลาด</t>
  </si>
  <si>
    <t>พุ่งสวนตลาด</t>
  </si>
  <si>
    <t>https://www.kaohoon.com/stockanalysis/628486</t>
  </si>
  <si>
    <t>COM7 โบรกแนะซื้อเป้า 37.25 บ. ลุ้น Q3 กำไรโตเด่น-เปิดตัว iPhone 15 กระแสตอบรับดี</t>
  </si>
  <si>
    <t>https://www.kaohoon.com/stockanalysis/628483</t>
  </si>
  <si>
    <t>MEGA โบรกแนะซื้อเป้า 50.50 บาท รับประโยชน์ Mega trend พ่วงบาทอ่อนหนุนเด่น</t>
  </si>
  <si>
    <t>Mega trend</t>
  </si>
  <si>
    <t>https://www.kaohoon.com/summary/628479</t>
  </si>
  <si>
    <t>สรุปกระดานรายใหญ่เช้านี้ SIA19 มูลค่าสูงสุด 20 ก.ย.66</t>
  </si>
  <si>
    <t>SIA18</t>
  </si>
  <si>
    <t>https://www.kaohoon.com/summary/628477</t>
  </si>
  <si>
    <t>สรุป SET100 เช้านี้ PSL บวกสูงสุด 2%</t>
  </si>
  <si>
    <t>https://www.kaohoon.com/news/628470</t>
  </si>
  <si>
    <t>โบรกมองบวก TRUE เล็งขายสินทรัพย์ 6 หมื่นล้าน เข้ากองทุน DIF ชูเป้า 8 บาท</t>
  </si>
  <si>
    <t>https://www.kaohoon.com/news/628465</t>
  </si>
  <si>
    <t>COCOCO ออเดอร์จีนทะลัก มั่นใจดันรายได้ปี 66 โต 30%</t>
  </si>
  <si>
    <t>https://www.kaohoon.com/news/628450</t>
  </si>
  <si>
    <t>SABINA แย้ม Q3 โตทะลุเป้า หลังแคมเปญ 9.9 โกยยอดขายสูงสุดช้อปปิ้งออนไลน์</t>
  </si>
  <si>
    <t>https://www.kaohoon.com/news/628451</t>
  </si>
  <si>
    <t>TKS ส่งซิกครึ่งปีหลังฟื้น รับส่วนแบ่งกำไร SYNEX เพิ่ม-ขยายลงทุนใหม่</t>
  </si>
  <si>
    <t>https://www.kaohoon.com/breakingnews/628443</t>
  </si>
  <si>
    <t>MBK ร่วง 3% ขึ้น XD วันแรก ปันผล 0.40 บ. จ่าย 5 ต.ค. นี้</t>
  </si>
  <si>
    <t>https://www.kaohoon.com/breakingnews/628438</t>
  </si>
  <si>
    <t>SCI เด้ง 8% หลังคว้างานเสาไฟฟ้า “กฟผ.” มูลค่า 245 ล้าน ดันแบ็กล็อกแตะ 1.1 พันล้าน</t>
  </si>
  <si>
    <t>https://www.kaohoon.com/news/628427</t>
  </si>
  <si>
    <t>DOD เร่งเสิร์ฟสินค้า “Auswelllife” ปั้นรายได้ครึ่งปีหลัง 400 ล้าน</t>
  </si>
  <si>
    <t>เสิร์ฟสินค้า</t>
  </si>
  <si>
    <t>https://www.kaohoon.com/breakingnews/628428</t>
  </si>
  <si>
    <t>5 หุ้นกลุ่ม SET50 บวกสวนดัชนีร่วงเกือบ 9 จุด! COM7 แกร่งสุดวิ่ง 2%</t>
  </si>
  <si>
    <t>ดัชนีร่วง</t>
  </si>
  <si>
    <t>บวกสวน</t>
  </si>
  <si>
    <t>6 หุ้นกลุ่ม SET50 บวกสวนดัชนีร่วงเกือบ 9 จุด! COM7 แกร่งสุดวิ่ง 2%</t>
  </si>
  <si>
    <t>แกร่งสุดวิ่ง</t>
  </si>
  <si>
    <t>https://www.kaohoon.com/news/628426</t>
  </si>
  <si>
    <t>IND ส่งซิกครึ่งหลังโตแกร่ง ตุนแบ็กล็อกแน่น 1.9 พันล้าน มั่นใจดันผลงานปีนี้เข้าเป้า</t>
  </si>
  <si>
    <t>https://www.kaohoon.com/news/628423</t>
  </si>
  <si>
    <t>SCI คว้างานเสาไฟฟ้า “กฟผ.” มูลค่า 245 ลบ. ดันแบ็กล็อกแตะ 1.1 พันล้าน</t>
  </si>
  <si>
    <t>งานเสาไฟฟ้า</t>
  </si>
  <si>
    <t>คว้างาน</t>
  </si>
  <si>
    <t>https://www.kaohoon.com/news/628410</t>
  </si>
  <si>
    <t>TRV คว้างานซื้อขาย “เครื่องสูบน้ำ” กรมชลประทาน มูลค่า 395 ล้านบาท</t>
  </si>
  <si>
    <t>TRV</t>
  </si>
  <si>
    <t>https://www.kaohoon.com/breakingnews/628412</t>
  </si>
  <si>
    <t>SINO เปิดเทรดวันแรก 1.60 บาท เหนือจอง 14% ซื้อขายเฉียด 300 ล้านบาท</t>
  </si>
  <si>
    <t>https://www.kaohoon.com/breakingnews/628407</t>
  </si>
  <si>
    <t>SINO ฟอร์มดี! Pre Open 5 นาทีแตะ 1.50 บาท เหนือจอง 7%</t>
  </si>
  <si>
    <t>https://www.kaohoon.com/news/628394</t>
  </si>
  <si>
    <t>SKY ควัก 500 ล้าน ปิดดีลซื้อหุ้น “SAMCO” ถือ 100%</t>
  </si>
  <si>
    <t>https://www.kaohoon.com/news/628166</t>
  </si>
  <si>
    <t>SINO เทรดสนั่น! ลุ้นวิ่งแตะเป้า 2.30 บาท ชูผู้นำ “โลจิสติกส์” ครบวงจร</t>
  </si>
  <si>
    <t>ชูผู้นำ</t>
  </si>
  <si>
    <t>19/09/2023</t>
  </si>
  <si>
    <t>https://www.kaohoon.com/summary/628317</t>
  </si>
  <si>
    <t>สรุปกระดานรายใหญ่วันนี้ CPALL-F มูลค่าสูงสุด 932 ล้านบาท</t>
  </si>
  <si>
    <t>CPALL-F</t>
  </si>
  <si>
    <t>https://www.kaohoon.com/summary/628314</t>
  </si>
  <si>
    <t>สรุป SET100 วันนี้ BYD บวกสูงสุด 5%</t>
  </si>
  <si>
    <t>https://www.kaohoon.com/breakingnews/628295</t>
  </si>
  <si>
    <t>JAS บวก 6% นิวไฮรอบ 5 เดือน เก็งหลุดเครื่องหมาย C ลุ้นจ่ายปันผลพิเศษ</t>
  </si>
  <si>
    <t>เครื่องหมาย c</t>
  </si>
  <si>
    <t>เก็งหลุด</t>
  </si>
  <si>
    <t>https://www.kaohoon.com/breakingnews/628287</t>
  </si>
  <si>
    <t>COM7 บวก 4% ลุ้นรายได้ Q3 โตแกร่ง โบรกชูเป้า 37.50 บาท</t>
  </si>
  <si>
    <t>https://www.kaohoon.com/pr/628279</t>
  </si>
  <si>
    <t>MINT ปลื้ม! รับสนับสนุนสินเชื่อ “SLL” มูลค่า 500 ล้านยูโร หมวดท่องเที่ยว</t>
  </si>
  <si>
    <t>รับสนับสนุน</t>
  </si>
  <si>
    <t>https://www.kaohoon.com/breakingnews/628272</t>
  </si>
  <si>
    <t>SYNEX บวก 6% ส่งซิกครึ่งหลังโตรับไฮซีซั่น-ลุ้น iPhone 15 หนุนกำลังซื้อ</t>
  </si>
  <si>
    <t>https://www.kaohoon.com/stockanalysis/628264</t>
  </si>
  <si>
    <t>NYT โบรกแนะซื้อเป้า 5.10 บ. รับผลบวกย้ายฐานผลิต EV มาไทย พร้อมลุ้นกำไร Q3 โตดี</t>
  </si>
  <si>
    <t>ย้ายฐานผลิต</t>
  </si>
  <si>
    <t>ผลบวก</t>
  </si>
  <si>
    <t>https://www.kaohoon.com/stockanalysis/628256</t>
  </si>
  <si>
    <t>GLOBAL โบรกชี้ผลประกอบการผ่านจุดต่ำสุด พ่วงราคาเหล็กปรับขึ้น แนะซื้อเป้า 22.20 บ.</t>
  </si>
  <si>
    <t>https://www.kaohoon.com/breakingnews/628232</t>
  </si>
  <si>
    <t>PRTR ปิดเช้าบวก 3% โบรกแนะ “ซื้อ” ชูเป้า 9.50 บาท ชี้ฤดูจ่าย “โบนัส” ดันรายได้ปีนี้โต</t>
  </si>
  <si>
    <t>https://www.kaohoon.com/summary/628224</t>
  </si>
  <si>
    <t>สรุปกระดานรายใหญ่เช้านี้ SCC มูลค่าสูงสุด 95 ล้านบาท</t>
  </si>
  <si>
    <t>https://www.kaohoon.com/summary/628222</t>
  </si>
  <si>
    <t>สรุป SET100 เช้านี้ BYD บวกสูงสุด 4%</t>
  </si>
  <si>
    <t>https://www.kaohoon.com/news/628214</t>
  </si>
  <si>
    <t>PPS คว้างาน “รพ.รามา” มูลค่า 346 ล้านบาท แตกไลน์ธุรกิจ EV charger หนุนครึ่งปีหลังโตเด่น</t>
  </si>
  <si>
    <t>https://www.kaohoon.com/breakingnews/628210</t>
  </si>
  <si>
    <t>CHASE บวก 4% นิวไฮรอบ 4 เดือน เก็งผลงานครึ่งหลังโตต่อ</t>
  </si>
  <si>
    <t>https://www.kaohoon.com/breakingnews/628198</t>
  </si>
  <si>
    <t>STOWER เด้งแรง 11% ส่งซิกครึ่งหลังแจ่ม ตุนงานประมูล 200 ล้าน ขยายตลาดฟิลิปปินส์</t>
  </si>
  <si>
    <t>STOWER</t>
  </si>
  <si>
    <t>งานประมูล</t>
  </si>
  <si>
    <t>https://www.kaohoon.com/breakingnews/628187</t>
  </si>
  <si>
    <t>MILL บวก 4% นำทีม “หุ้นเหล็ก” รับอานิสงส์จีนกระตุ้นอสังหาฯ หนุนราคาขายพุ่ง</t>
  </si>
  <si>
    <t>MILL</t>
  </si>
  <si>
    <t>หุ้นเหล็ก</t>
  </si>
  <si>
    <t>https://www.kaohoon.com/breakingnews/628165</t>
  </si>
  <si>
    <t>JMT เด้ง 3% โบรกแนะ “ซื้อ” เป้า 70 บ. ลุ้นกำไรปีนี้ 2.3 พันล้าน โต 33%</t>
  </si>
  <si>
    <t>18/09/2023</t>
  </si>
  <si>
    <t>https://www.kaohoon.com/news/628108</t>
  </si>
  <si>
    <t>PB ตั้ง “พีบี ฟลาวมิลล์” แตกไลน์ผลิต-ขายแป้งสาลี บุ๊กรายได้ปี 69</t>
  </si>
  <si>
    <t>PB</t>
  </si>
  <si>
    <t>PB ตั้ง “พีบี ฟลาวมิลล์” แตกไลน์ผลิต-ขายแป้งสาลี บุ๊กรายได้ปี 70</t>
  </si>
  <si>
    <t>https://www.kaohoon.com/summary/628081</t>
  </si>
  <si>
    <t>สรุปกระดานรายใหญ่วันนี้ CRC มูลค่าสูงสุด 73 ล้านบาท</t>
  </si>
  <si>
    <t>https://www.kaohoon.com/summary/628079</t>
  </si>
  <si>
    <t>https://www.kaohoon.com/news/628052</t>
  </si>
  <si>
    <t>GFC ตอกย้ำหุ้นเมกะเทรนด์ มั่นใจ 2 สาขาใหม่ ดันรายได้โตแกร่ง</t>
  </si>
  <si>
    <t>หุ้นเมกะเทรนด์</t>
  </si>
  <si>
    <t>https://www.kaohoon.com/news/628062</t>
  </si>
  <si>
    <t>PRTR ปักหมุดครึ่งปีหลังแจ่ม รับเศรษฐกิจฟื้น-ขึ้นค่าแรง ดันรายได้โต 15%</t>
  </si>
  <si>
    <t>https://www.kaohoon.com/news/628045</t>
  </si>
  <si>
    <t>PJW ส่งซิกครึ่งหลังสดใส รับไฮซีซั่น-ออเดอร์พุ่ง ปักธงรายได้ปีนี้โต 10%</t>
  </si>
  <si>
    <t>https://www.kaohoon.com/breakingnews/628047</t>
  </si>
  <si>
    <t>TPCH บวก 8% สวนตลาด! ส่งซิกครึ่งหลังโตต่อ ลุยพลังงานทดแทนใน-ตปท.</t>
  </si>
  <si>
    <t>https://www.kaohoon.com/news/628042</t>
  </si>
  <si>
    <t>STI คว้างาน “รพ.รามาธิบดี-นวัตกรรมโยธี” มูลค่า 346 ล้าน ดันแบ็กล็อกทะลุ 4 พันลบ.</t>
  </si>
  <si>
    <t>STI</t>
  </si>
  <si>
    <t>https://www.kaohoon.com/news/628036</t>
  </si>
  <si>
    <t>TRT แย้มครึ่งหลังแจ่ม ตุนแบ็กล็อกแน่น 2.7 พันลบ. มั่นใจดันรายได้เข้าเป้า 2.3 พันล้าน</t>
  </si>
  <si>
    <t>https://www.kaohoon.com/breakingnews/628026</t>
  </si>
  <si>
    <t>BGRIM นำทีมร่วง 5% หลัง “ครม.” เคาะลดค่าไฟเหลือ 3.99 บ.</t>
  </si>
  <si>
    <t>https://www.kaohoon.com/news/628022</t>
  </si>
  <si>
    <t>SINO เทรด 20 ก.ย.นี้ ระดมทุน 400 ล้านบาท ขยายธุรกิจ “โลจิสติกส์”</t>
  </si>
  <si>
    <t>https://www.kaohoon.com/stockanalysis/627996</t>
  </si>
  <si>
    <t>BH ลุ้นกำไรไตรมาส 3 นิวไฮ รับผู้ป่วยต่างชาติพุ่ง จับตาปีนี้เฉียด 7 พันล้าน</t>
  </si>
  <si>
    <t>https://www.kaohoon.com/stockanalysis/627979</t>
  </si>
  <si>
    <t>PSL โบรกแนะกำไรเป้า 11.85 บ. รับตัวเลขศก.จีนทยอยฟื้นตัว-BDI นิวไฮรอบกว่า 4 เดือน</t>
  </si>
  <si>
    <t>https://www.kaohoon.com/summary/627989</t>
  </si>
  <si>
    <t>https://www.kaohoon.com/breakingnews/627975</t>
  </si>
  <si>
    <t>PROEN ดีดบวก 3% หลังคว้า 2 งานสายไฟลงดิน มูลค่า 179 ล้านบาท</t>
  </si>
  <si>
    <t>https://www.kaohoon.com/breakingnews/627968</t>
  </si>
  <si>
    <t>SUN เด้ง 4% โบรกชี้ผลงาน Q3 โตต่อ ลุ้นทำนิวไฮ ชูเป้า 7.6 บ.</t>
  </si>
  <si>
    <t>https://www.kaohoon.com/news/627969</t>
  </si>
  <si>
    <t>MENA มั่นใจปีนี้โต 15% รับไฮซีซั่น-ส่วนแบ่งกำไรจาก “TDM”</t>
  </si>
  <si>
    <t>https://www.kaohoon.com/news/627959</t>
  </si>
  <si>
    <t>SE ปิดจ๊อบขาย “Firepump” กว่า 50 ล้าน ดันแบ็กล็อกนิวไฮ 280 ล้าน</t>
  </si>
  <si>
    <t>SE</t>
  </si>
  <si>
    <t>https://www.kaohoon.com/breakingnews/627954</t>
  </si>
  <si>
    <t>SAMART บวก 3% ส่งซิกครึ่งหลังสดใส-ลุ้นประมูลงานใหม่ มั่นใจรายได้ปีนี้โต 30%</t>
  </si>
  <si>
    <t>https://www.kaohoon.com/breakingnews/627939</t>
  </si>
  <si>
    <t>PLT วิ่ง 5% หลังเซ็นค้าส่งรายใหญ่ “สิงคโปร์” บุ๊กรายได้ไตรมาส 4</t>
  </si>
  <si>
    <t>PLT วิ่ง 5% หลังเซ็นค้าส่งรายใหญ่ “สิงคโปร์” บุ๊กรายได้ไตรมาส 5</t>
  </si>
  <si>
    <t>https://www.kaohoon.com/breakingnews/627929</t>
  </si>
  <si>
    <t>PLUS ดีดบวก 3% มั่นใจครึ่งหลังฟื้น ลุยออกสินค้าใหม่-ผลิตขวด PET หนุน</t>
  </si>
  <si>
    <t>ออกสินค้าใหม่</t>
  </si>
  <si>
    <t>ผลิตขวด</t>
  </si>
  <si>
    <t>https://www.kaohoon.com/breakingnews/627917</t>
  </si>
  <si>
    <t>COCOCO วิ่งต่อ 5% สวนตลาดฯ ลุ้นกำไรปี 66-68 โตเฉลี่ย 36%</t>
  </si>
  <si>
    <t>https://www.kaohoon.com/news/627918</t>
  </si>
  <si>
    <t>EP จ่ายหุ้นกู้ฉลุย! ตอกย้ำสภาพคล่องแกร่ง ลุย COD “ลมเวียดนาม” ปั้นรายได้ปีนี้โต 50%</t>
  </si>
  <si>
    <t>17/09/2023</t>
  </si>
  <si>
    <t>https://www.kaohoon.com/column/627824</t>
  </si>
  <si>
    <t>ERW ท่องเที่ยวพากำไร!</t>
  </si>
  <si>
    <t>พากำไร</t>
  </si>
  <si>
    <t>https://www.kaohoon.com/news/627821</t>
  </si>
  <si>
    <t>RBF ยัน “อัตรากำไรสุทธิ” โตเด่นปี 66 รับสินค้ากลุ่ม “เฟลเวอร์” ขยายตัว</t>
  </si>
  <si>
    <t>https://www.kaohoon.com/news/627780</t>
  </si>
  <si>
    <t>พรีวิวงบ “แบงก์” ไตรมาส 3/66 โบรกฯชู BBL-KTB ท็อปพิก</t>
  </si>
  <si>
    <t>โบรกฯชู</t>
  </si>
  <si>
    <t>16/09/2023</t>
  </si>
  <si>
    <t>https://www.kaohoon.com/news/627818</t>
  </si>
  <si>
    <t>TEAMG อัพเป้าแบ็กล็อกใหม่ปี 66 แตะ 6 พันล้าน รุกหนักประมูลงาน “รัฐ-เอกชน”</t>
  </si>
  <si>
    <t>15/09/2023</t>
  </si>
  <si>
    <t>https://www.kaohoon.com/summary/627772</t>
  </si>
  <si>
    <t>สรุปกระดานรายใหญ่วันนี้ BEM มูลค่าสูงสุด 111 ล้านบาท</t>
  </si>
  <si>
    <t>https://www.kaohoon.com/summary/627770</t>
  </si>
  <si>
    <t>สรุป SET100 วันนี้ PSL บวกสูงสุด 5%</t>
  </si>
  <si>
    <t>https://www.kaohoon.com/news/627768</t>
  </si>
  <si>
    <t>FVC มั่นใจปีนี้โต 20% ลุยสร้างโรงงานผลิต “น้ำยาไตเทียม”</t>
  </si>
  <si>
    <t>https://www.kaohoon.com/stockanalysis/627764</t>
  </si>
  <si>
    <t>TOP โบรกฯแนะซื้อเป้า 50.75 บ. อานิสงส์ค่าการกลั่นพุ่งแตะ 20 เหรียญ</t>
  </si>
  <si>
    <t>โบรกฯแนะ</t>
  </si>
  <si>
    <t>https://www.kaohoon.com/stockanalysis/627762</t>
  </si>
  <si>
    <t>TU ลุ้นกำไร Q3 แตะ 1.3 พันล้าน โต 27% จับตาดันครึ่งหลังโตเด่น รับแรงหนุนต้นทุนทูน่าลด</t>
  </si>
  <si>
    <t>https://www.kaohoon.com/breakingnews/627746</t>
  </si>
  <si>
    <t>COCOCO พุ่งต่อ 8% โบรกชี้กำไรปี 66 ทะลุ 600 ล้าน เคาะเป้า 14.40 บาท</t>
  </si>
  <si>
    <t>https://www.kaohoon.com/summary/627731</t>
  </si>
  <si>
    <t>สรุปกระดานรายใหญ่เช้านี้ IMPACT มูลค่าสูงสุด 16 ล้านบาท</t>
  </si>
  <si>
    <t>https://www.kaohoon.com/summary/627727</t>
  </si>
  <si>
    <t>สรุป SET100 เช้านี้ PSL บวกสูงสุด 5%</t>
  </si>
  <si>
    <t>https://www.kaohoon.com/news/627720</t>
  </si>
  <si>
    <t>CPT ส่งซิก Q3 โตต่อ ลุยประมูลงานใหม่ 2 หมื่นล้าน ตุนแบ็กล็อกเฉียดพันลบ.</t>
  </si>
  <si>
    <t>https://www.kaohoon.com/breakingnews/627711</t>
  </si>
  <si>
    <t>CRC ร่วง 4% หวั่นธุรกิจ “ค้าส่ง” กดดันกำไร 3 ปีแรก</t>
  </si>
  <si>
    <t>https://www.kaohoon.com/news/627708</t>
  </si>
  <si>
    <t>PROUD ปิดดีล “ต่างชาติ” ดันยอดขาย NUE District R9 ทะลุ 90%</t>
  </si>
  <si>
    <t>14/09/2023</t>
  </si>
  <si>
    <t>https://www.kaohoon.com/news/627592</t>
  </si>
  <si>
    <t>MINT ชี้ครึ่งปีหลังสดใส ยอดจองห้องพัก ก.ย. โต 20% รับท่องเที่ยวฟื้น</t>
  </si>
  <si>
    <t>ฟื้ื้น</t>
  </si>
  <si>
    <t>https://www.kaohoon.com/summary/627587</t>
  </si>
  <si>
    <t>สรุปกระดานรายใหญ่วันนี้ MALEE มูลค่าสูงสุด 56 ล้านบาท</t>
  </si>
  <si>
    <t>https://www.kaohoon.com/summary/627584</t>
  </si>
  <si>
    <t>https://www.kaohoon.com/breakingnews/627573</t>
  </si>
  <si>
    <t>COCOCO ปิดเทรดวันแรก 7.90 บ. เหนือจอง 44% ซื้อขายแน่น 3 พันล้าน</t>
  </si>
  <si>
    <t>https://www.kaohoon.com/breakingnews/627574</t>
  </si>
  <si>
    <t>SABINA บวก 5% ลุ้นกำไร Q3 นิวไฮ อานิสงส์เศรษฐกิจฟื้น! ดันรายได้ปีนี้โต 15%</t>
  </si>
  <si>
    <t>https://www.kaohoon.com/breakingnews/627559</t>
  </si>
  <si>
    <t>SMT บวก 3% ส่งซิกยอดขาย Q3 พุ่ง แนะซื้อเป้า 5.30 บาท</t>
  </si>
  <si>
    <t>https://www.kaohoon.com/breakingnews/627554</t>
  </si>
  <si>
    <t>III วิ่งต่อ 4% รับไฮซีซั่นขนส่งสินค้า “เรือ-อากาศ” โบรกเคาะซื้อ ชูเป้า 14.20 บาท</t>
  </si>
  <si>
    <t>https://www.kaohoon.com/news/627540</t>
  </si>
  <si>
    <t>KTMS ลุยเปิดคลินิกไตเทียม ดันรายได้ปี 66 แตะ 500 ล้านบาท</t>
  </si>
  <si>
    <t>https://www.kaohoon.com/breakingnews/627548</t>
  </si>
  <si>
    <t>PSTC บวก 5% หลังคว้างาน BYD สร้างสถานีจ่ายก๊าซ-จัดหา LNG</t>
  </si>
  <si>
    <t>https://www.kaohoon.com/news/627497</t>
  </si>
  <si>
    <t>READY ส่งซิกรายได้ปี 66 โต 20% รับยอดคำสั่งซื้อเพิ่ม</t>
  </si>
  <si>
    <t>READY</t>
  </si>
  <si>
    <t>https://www.kaohoon.com/summary/627493</t>
  </si>
  <si>
    <t>สรุปกระดานรายใหญ่เช้านี้ MTC มูลค่าสูงสุด 32 ล้านบาท</t>
  </si>
  <si>
    <t>https://www.kaohoon.com/summary/627491</t>
  </si>
  <si>
    <t>https://www.kaohoon.com/news/627488</t>
  </si>
  <si>
    <t>PUEAN โชว์กำไร 6 เดือนพุ่ง 52% มั่นใจปี 66 พอร์ตสินเชื่อแตะ 500 ล้านบาท</t>
  </si>
  <si>
    <t>https://www.kaohoon.com/news/627485</t>
  </si>
  <si>
    <t>SE ร่วมงาน “ออพเดย์” แย้มไตรมาส 3 สดใส ตุน “แบ็กล็อก” 250 ล้าน</t>
  </si>
  <si>
    <t>https://www.kaohoon.com/breakingnews/627481</t>
  </si>
  <si>
    <t>ROJNA บวก 4% โบรกมองหุ้น “แลกการ์ด” แนะ “เก็งกำไร” เป้า 7.6 บาท</t>
  </si>
  <si>
    <t>แลกการ์ด</t>
  </si>
  <si>
    <t>https://www.kaohoon.com/breakingnews/627475</t>
  </si>
  <si>
    <t>MASTER บวก 3% โบรกแนะ “ซื้อ” เป้า 79.50 บาท มองกำไร Q3 ฟื้นเด่น</t>
  </si>
  <si>
    <t>https://www.kaohoon.com/breakingnews/627469</t>
  </si>
  <si>
    <t>PSL บวก 3% นำทีม “หุ้นเดินเรือ” รับดัชนี BDI พุ่ง 5% นิวไฮรอบ 4 เดือน</t>
  </si>
  <si>
    <t>https://www.kaohoon.com/news/627470</t>
  </si>
  <si>
    <t>WPH เพิ่มทุน “PP” ระดมเงิน 345 ล้านบาท ขยายเตียง-ตั้งศูนย์แพทย์เฉพาะทาง</t>
  </si>
  <si>
    <t>https://www.kaohoon.com/breakingnews/627455</t>
  </si>
  <si>
    <t>EGCO ร่วง 3% ขึ้น XD วันแรก ปันผล 3.25 บ. จ่าย 28 ก.ย.นี้</t>
  </si>
  <si>
    <t>https://www.kaohoon.com/pr/627456</t>
  </si>
  <si>
    <t>MENA รับอานิสงส์ “น้ำมันลด” ฉุดต้นทุน</t>
  </si>
  <si>
    <t>น้ำมันลด</t>
  </si>
  <si>
    <t>https://www.kaohoon.com/breakingnews/627450</t>
  </si>
  <si>
    <t>COCOCO เปิดเทรดวันแรก 8 บาท เหนือจอง 45% มูลค่าซื้อขาย 575 ล้าน</t>
  </si>
  <si>
    <t>https://www.kaohoon.com/breakingnews/627436</t>
  </si>
  <si>
    <t>COCOCO ฟอร์มดี! Pre Open 5 นาที แตะ 7.50 บาท เหนือจอง 36%</t>
  </si>
  <si>
    <t>ฟอร์มดี</t>
  </si>
  <si>
    <t>https://www.kaohoon.com/news/627304</t>
  </si>
  <si>
    <t>COCOCO เทรดคึก! แตะเป้า 14.40 บ. โบรกชี้กำไรเฉลี่ย 4 ปี โต 40%</t>
  </si>
  <si>
    <t>13/09/2023</t>
  </si>
  <si>
    <t>https://www.kaohoon.com/summary/627360</t>
  </si>
  <si>
    <t>สรุปกระดานรายใหญ่วันนี้ TU มูลค่าสูงสุด 143 ล้านบาท</t>
  </si>
  <si>
    <t>https://www.kaohoon.com/summary/627358</t>
  </si>
  <si>
    <t>สรุป SET100 วันนี้ BCP บวกสูงสุด 3%</t>
  </si>
  <si>
    <t>https://www.kaohoon.com/breakingnews/627348</t>
  </si>
  <si>
    <t>GFC ปิดเทรดวันแรก 10.50 บาท เหนือจอง 50% ซื้อขายทะลุ 2 พันล้าน</t>
  </si>
  <si>
    <t>https://www.kaohoon.com/news/627340</t>
  </si>
  <si>
    <t>ORI รุกเปิด ​“ดิ ออริจิ้น กะทู้-ป่าตอง” รับท่องเที่ยวภูเก็ตฟื้น</t>
  </si>
  <si>
    <t>https://www.kaohoon.com/breakingnews/627341</t>
  </si>
  <si>
    <t>ATP30 บวกแรง 4% ส่งซิกครึ่งปีหลังสดใส ลั่นรายได้โต 10%</t>
  </si>
  <si>
    <t>https://www.kaohoon.com/news/627329</t>
  </si>
  <si>
    <t>APCO แย้ม Q3 สดใส! รุกขยายลูกค้า “ใน-ตปท.” ดันรายได้ปีนี้โต 30%</t>
  </si>
  <si>
    <t>https://www.kaohoon.com/news/627331</t>
  </si>
  <si>
    <t>PJW มั่นใจรายได้ปี 66 โต 10% อานิสงส์ “ฟรีวีซ่า” หนุนท่องเที่ยวฟื้น</t>
  </si>
  <si>
    <t>https://www.kaohoon.com/stockanalysis/627300</t>
  </si>
  <si>
    <t>SJWD โบรกแนะซื้อเป้า 21.50 บาท ชี้กำไรผ่านจุดต่ำสุดแล้ว คาดทั้งปีแตะ 803 ล้าน</t>
  </si>
  <si>
    <t>https://www.kaohoon.com/summary/627290</t>
  </si>
  <si>
    <t>สรุปกระดานรายใหญ่เช้านี้ TU มูลค่าสูงสุด 143 ล้านบาท</t>
  </si>
  <si>
    <t>https://www.kaohoon.com/summary/627287</t>
  </si>
  <si>
    <t>สรุป SET100 เช้านี้ BBL บวกสูงสุด 2%</t>
  </si>
  <si>
    <t>https://www.kaohoon.com/news/627258</t>
  </si>
  <si>
    <t>GFC เร่งขยาย 2 สาขา ยกระดับทีมแพทย์-นวัตกรรม หนุนเติบโตมั่นคง</t>
  </si>
  <si>
    <t>เร่งขยาย</t>
  </si>
  <si>
    <t>ทีม</t>
  </si>
  <si>
    <t>มั่นคง</t>
  </si>
  <si>
    <t>https://www.kaohoon.com/breakingnews/627266</t>
  </si>
  <si>
    <t>COM7 ร่วง 4% นำทีม “หุ้นไอที” เจอ “เซลออนแฟค” หลังเก็งกำไรเปิดตัวไอโฟน 15</t>
  </si>
  <si>
    <t>COM7 ร่วง 4% นำทีม “หุ้นไอที” เจอ “เซลออนแฟค” หลังเก็งกำไรเปิดตัวไอโฟน 16</t>
  </si>
  <si>
    <t>เซลออนแฟค</t>
  </si>
  <si>
    <t>https://www.kaohoon.com/breakingnews/627257</t>
  </si>
  <si>
    <t>ITC บวก 4% อานิสงส์บาทอ่อน-ต้นทุนทูน่าลด โบรกแนะซื้อเป้า 21.90 บ.</t>
  </si>
  <si>
    <t>https://www.kaohoon.com/breakingnews/627240</t>
  </si>
  <si>
    <t>PR9 ดีด 3% ลุ้นครึ่งปีหลังโตรับ “ฟรีวีซ่า” หนุนผู้ป่วยต่างชาติพุ่ง ชูเป้า 23.20 บ.</t>
  </si>
  <si>
    <t>https://www.kaohoon.com/breakingnews/627241</t>
  </si>
  <si>
    <t>BBL บวก 2% ลุ้นงบ Q3 โตแกร่ง โบรกแนะซื้อเคาะเป้า 197 บาท</t>
  </si>
  <si>
    <t>https://www.kaohoon.com/breakingnews/627222</t>
  </si>
  <si>
    <t>SPRC บวก 4% โบรกชี้ไตรมาส 3 พลิกกำไร แนะ “ซื้อ” เป้า 10.90 บาท</t>
  </si>
  <si>
    <t>https://www.kaohoon.com/pr/627225</t>
  </si>
  <si>
    <t>PIMO แย้ม Q3 ฟื้นตัว รับไฮซีซั่น-ออเดอร์ตปท.พุ่ง</t>
  </si>
  <si>
    <t>https://www.kaohoon.com/breakingnews/627226</t>
  </si>
  <si>
    <t>BCP บวก 3% รับราคาน้ำมันพุ่ง หนุนกำไร Q3 โตเด่น</t>
  </si>
  <si>
    <t>https://www.kaohoon.com/breakingnews/627218</t>
  </si>
  <si>
    <t>GFC เปิดเทรดวันแรก 10.70 บาท เหนือจอง 53% ซื้อขายแน่น 400 ล้าน</t>
  </si>
  <si>
    <t>https://www.kaohoon.com/breakingnews/627203</t>
  </si>
  <si>
    <t>GFC ฟอร์มดี! Pre Open 5 นาทีแตะ 10.50 บาท เหนือจอง 50%</t>
  </si>
  <si>
    <t>https://www.kaohoon.com/summary/627125</t>
  </si>
  <si>
    <t>สรุปกระดานรายใหญ่วันนี้ ADVANC มูลค่าสูงสุด 352 ล้านบาท</t>
  </si>
  <si>
    <t>https://www.kaohoon.com/summary/627122</t>
  </si>
  <si>
    <t>สรุป SET100 วันนี้ SABUY บวกสูงสุด 16%</t>
  </si>
  <si>
    <t>https://www.kaohoon.com/breakingnews/627110</t>
  </si>
  <si>
    <t>CBG ปิดเด้ง 4% โบรกอัพเป้าใหม่ 109 บาท ลุ้นกำไรปีนี้ทะลุ 1.9 พันล้าน โต 14%</t>
  </si>
  <si>
    <t>https://www.kaohoon.com/news/627087</t>
  </si>
  <si>
    <t>กองทรัสต์ LHHOTEL ลงทุน 2 โรงแรมหรูพัทยา ดันพอร์ตโตเท่าตัว</t>
  </si>
  <si>
    <t>LHHOTEL</t>
  </si>
  <si>
    <t>ดันพอร์ต</t>
  </si>
  <si>
    <t>https://www.kaohoon.com/breakingnews/627102</t>
  </si>
  <si>
    <t>MASTER บวก 4% เก็งย้ายเทรด SET เปิดทางสถาบัน-ต่างชาติเข้าลงทุน</t>
  </si>
  <si>
    <t>เปิดทาง</t>
  </si>
  <si>
    <t>https://www.kaohoon.com/breakingnews/627093</t>
  </si>
  <si>
    <t>BLA ดีดบวก 5% หลังร่วงยาว 6 วัน ลุ้นทดสอบแนวต้าน 26.50 บาท</t>
  </si>
  <si>
    <t>ทดสอบแนวต้าน</t>
  </si>
  <si>
    <t>https://www.kaohoon.com/news/627089</t>
  </si>
  <si>
    <t>TEAMG ยิ้มรับนโยบายรัฐ ลุยประมูลงานดัน “แบ็กล็อก” ทะลุ 5 พันล้าน</t>
  </si>
  <si>
    <t>นโยบายรัฐ</t>
  </si>
  <si>
    <t>ยิ้มรับ</t>
  </si>
  <si>
    <t>https://www.kaohoon.com/breakingnews/627076</t>
  </si>
  <si>
    <t>VGI บวก 4% ลุ้นครึ่งปีหลังเด่น รับสื่อนอกบ้านฟื้น โบรกชูเป้า 3.70 บ.</t>
  </si>
  <si>
    <t>สื่อนอกบ้าน</t>
  </si>
  <si>
    <t>https://www.kaohoon.com/breakingnews/627080</t>
  </si>
  <si>
    <t>SBNEXT พุ่งแรง 10% ย้ำรายได้ปีนี้โตเข้าเป้า 4 พันล้าน</t>
  </si>
  <si>
    <t>https://www.kaohoon.com/news/628803</t>
  </si>
  <si>
    <t>NER แย้มครึ่งหลังโตต่อ ปรับแผนเลี่ยง “เอลนีโญ่” เลื่อนขายยางแท่งไปปี 67</t>
  </si>
  <si>
    <t>https://www.kaohoon.com/stockanalysis/627042</t>
  </si>
  <si>
    <t>ERW โบรกแนะซื้อเป้า 6 บาท เก็งรัฐคลอดมาตรการ “ฟรีวีซ่า” พรุ่งนี้</t>
  </si>
  <si>
    <t>https://www.kaohoon.com/stockanalysis/627038</t>
  </si>
  <si>
    <t>SISB โบรกแนะซื้อเป้า 40 บาท รับนักเรียนพุ่งทะลุ 4 พันคน คาดหนุนครึ่งหลังโตเด่น</t>
  </si>
  <si>
    <t>หนุนครึ่งหลัง</t>
  </si>
  <si>
    <t>https://www.kaohoon.com/news/627037</t>
  </si>
  <si>
    <t>RT แย้ม Q3 รายได้แตะ 900 ล้านบาท รับงานก่อสร้างตามเป้า</t>
  </si>
  <si>
    <t>https://www.kaohoon.com/news/627035</t>
  </si>
  <si>
    <t>ITNS แย้ม Q3 ส่งมอบงานเอกชน 120 ล้าน ตุนแบ็กล็อกเพิ่ม 420 ลบ. ดันรายได้ปีนี้โต 30%</t>
  </si>
  <si>
    <t>https://www.kaohoon.com/summary/627025</t>
  </si>
  <si>
    <t>สรุปกระดานรายใหญ่เช้านี้ NOBLE-F มูลค่าสูงสุด 55 ล้านบาท</t>
  </si>
  <si>
    <t>NOBLE-F</t>
  </si>
  <si>
    <t>https://www.kaohoon.com/breakingnews/627016</t>
  </si>
  <si>
    <t>TLI ปิดเช้าบวก 6% เก็งบอนด์ยีลด์ขาขึ้น-ลุ้นงบ Q3/66 โตดี</t>
  </si>
  <si>
    <t>https://www.kaohoon.com/summary/627021</t>
  </si>
  <si>
    <t>สรุป SET100 เช้านี้ SABUY บวกสูงสุด 15%</t>
  </si>
  <si>
    <t>https://www.kaohoon.com/breakingnews/627014</t>
  </si>
  <si>
    <t>WHA บวก 3% เป้าคอนเซนซัส 5.53 บาท คาดกำไรปี 66 ทะลุ 4 พันล้าน</t>
  </si>
  <si>
    <t>คอนเซนซัส</t>
  </si>
  <si>
    <t>https://www.kaohoon.com/news/627005</t>
  </si>
  <si>
    <t>YONG แย้ม Q3 โตต่อ รับดีมานด์คอนกรีตพุ่ง ตุนแบ็กล็อก 663 ล้าน</t>
  </si>
  <si>
    <t>https://www.kaohoon.com/breakingnews/626999</t>
  </si>
  <si>
    <t>MENA บวก 4% ส่งซิกครึ่งหลังโตต่อ ดันรายได้ปีนี้เข้าเป้า 15% แนะซื้อเป้า 2.76 บ.</t>
  </si>
  <si>
    <t>https://www.kaohoon.com/breakingnews/626985</t>
  </si>
  <si>
    <t>KCE บวก 2% โบรกแนะ “ซื้อ” เป้า 56.50 บ. ลุ้นครึ่งปีหลังฟื้นชัด รับยอดขายพุ่ง</t>
  </si>
  <si>
    <t>PRAPAT รับอานิสงส์ “ฟรีวีซ่า” จีน-อินเดีย กระตุ้นท่องเที่ยว</t>
  </si>
  <si>
    <t>https://www.kaohoon.com/pr/626986</t>
  </si>
  <si>
    <t>https://www.kaohoon.com/news/626975</t>
  </si>
  <si>
    <t>ADVANC ปิดดีลคลื่น 700 MHz โบรกชี้ต้นทุนถูกลง-เพิ่มประสิทธิภาพ เคาะซื้อเป้า 264 บาท</t>
  </si>
  <si>
    <t>ถูกลง</t>
  </si>
  <si>
    <t>https://www.kaohoon.com/breakingnews/626976</t>
  </si>
  <si>
    <t>SABUY เด้ง 11% เก็งแผนธุรกิจเด่น ลุย Banking Agent เร่งผุดตู้ 7.8 หมื่นจุดทั่วประเทศ</t>
  </si>
  <si>
    <t>https://www.kaohoon.com/breakingnews/626959</t>
  </si>
  <si>
    <t>BANPU-BDMS กอดคอร่วง! ขึ้น XD วันแรก</t>
  </si>
  <si>
    <t>https://www.kaohoon.com/news/626969</t>
  </si>
  <si>
    <t>SSP กางแผนขยายโรงไฟฟ้า “เวียดนาม-ไต้หวัน” ชูเป้า 3 ปี กำลังผลิต 500 MW</t>
  </si>
  <si>
    <t>ขยายโรงไฟฟ้า</t>
  </si>
  <si>
    <t>https://www.kaohoon.com/news/626953</t>
  </si>
  <si>
    <t>MC มั่นใจผลงานปี 67 นิวไฮต่อเนื่อง แจกปันผล 0.36 บาท ขึ้น XD 2 พ.ย.นี้</t>
  </si>
  <si>
    <t>https://www.kaohoon.com/news/626954</t>
  </si>
  <si>
    <t>ALPHAX รับเงินทุนก้อนใหญ่ 4 พันล้าน สยายปีกธุรกิจใน “สปป.ลาว”</t>
  </si>
  <si>
    <t>https://www.kaohoon.com/news/626794</t>
  </si>
  <si>
    <t>DOD โชว์ยอดขาย “ออสเวลไลฟ์” ดันรายได้ครึ่งหลังแตะ 400 ล้าน หนุนทั้งปี “เทิร์นอะราวด์”</t>
  </si>
  <si>
    <t>หนุนทั้งปี</t>
  </si>
  <si>
    <t>https://www.kaohoon.com/summary/626816</t>
  </si>
  <si>
    <t>สรุปกระดานรายใหญ่วันนี้ GLOBAL มูลค่าสูงสุด 74 ล้านบาท</t>
  </si>
  <si>
    <t>https://www.kaohoon.com/summary/626814</t>
  </si>
  <si>
    <t>สรุป SET100 วันนี้ BH บวกสูงสุด 4%</t>
  </si>
  <si>
    <t>https://www.kaohoon.com/news/626808</t>
  </si>
  <si>
    <t>ANAN โชว์ยอดโอนส.ค.โตทะลัก 71% ตอกย้ำความเชื่อมั่นลูกค้าไทย-ต่างชาติ</t>
  </si>
  <si>
    <t>https://www.kaohoon.com/breakingnews/626800</t>
  </si>
  <si>
    <t>NYT เด้ง 4% โบรกอัพเป้าใหม่ 5 บาท รับยอดขายฟื้น ดันกำไรปีนี้ทะลุ 380 ล้าน</t>
  </si>
  <si>
    <t>https://www.kaohoon.com/news/626787</t>
  </si>
  <si>
    <t>EP ลุย COD “วินด์ฟาร์ม” บุ๊กทันที Q3/66 มั่นใจรายได้ปีนี้โต 50%</t>
  </si>
  <si>
    <t>https://www.kaohoon.com/news/626796</t>
  </si>
  <si>
    <t>XO อัพรายได้ปี 66 โต 50% รับยอดขาย “ยุโรป-อเมริกาเหนือ” ทะลัก</t>
  </si>
  <si>
    <t>https://www.kaohoon.com/news/626764</t>
  </si>
  <si>
    <t>BBIK โบรกแนะ “ซื้อ” เป้า 160 บ. ชี้งานประมูลฟื้นหนุน “แบ็กล็อก-กำไร” ครึ่งปีหลังโตเด่น</t>
  </si>
  <si>
    <t>https://www.kaohoon.com/breakingnews/626784</t>
  </si>
  <si>
    <t>SOLAR บวก 6% กางแผนจับมือพันธมิตร “ไทย-จีน” ประมูลงานรัฐต่อเนื่อง</t>
  </si>
  <si>
    <t>https://www.kaohoon.com/stockanalysis/626762</t>
  </si>
  <si>
    <t>BEM โบรกแนะซื้อเป้า 10.40 บ. รับตัวเลขผู้โดยสาร MRT ส.ค. “นิวไฮ” แตะ 4.2 แสนเที่ยว/วัน</t>
  </si>
  <si>
    <t>https://www.kaohoon.com/stockanalysis/626760</t>
  </si>
  <si>
    <t>OSP โบรกชี้งบ Q3/66 โตเด่นในรอบ 9 ไตรมาส แนะซื้อเป้า 33 บาท</t>
  </si>
  <si>
    <t>https://www.kaohoon.com/summary/626749</t>
  </si>
  <si>
    <t>สรุปกระดานรายใหญ่เช้านี้ JMART มูลค่าสูงสุด 58 ล้านบาท</t>
  </si>
  <si>
    <t>https://www.kaohoon.com/summary/626747</t>
  </si>
  <si>
    <t>สรุป SET100 เช้านี้ BH บวกสูงสุด 4%</t>
  </si>
  <si>
    <t>https://www.kaohoon.com/breakingnews/626741</t>
  </si>
  <si>
    <t>WARRIX บวก 3% โบรกแนะ “เก็งกำไรระยะสั้น” ชูเป้า 13.46 บาท มองรายได้ปีนี้โต 16%</t>
  </si>
  <si>
    <t>https://www.kaohoon.com/breakingnews/626738</t>
  </si>
  <si>
    <t>AH เด้ง 3% โบรกอัพเป้าใหม่ 46 บ. รับยอดชิ้นส่วนรถอีวี หนุนรายได้พุ่ง</t>
  </si>
  <si>
    <t>https://www.kaohoon.com/breakingnews/626730</t>
  </si>
  <si>
    <t>KSL ร่วง 6% หลังแจ้งงบไตรมาส 3/66 พลิกขาดทุน 165 ล้าน</t>
  </si>
  <si>
    <t>https://www.kaohoon.com/breakingnews/626726</t>
  </si>
  <si>
    <t>SKY แรงต่อ 5% รับยอดผู้โดยสาร “สนามบิน” ไตรมาส 3 เพิ่ม ดันรายได้ CUPPS-APPS โต</t>
  </si>
  <si>
    <t>ยอดผู้โดยสาร</t>
  </si>
  <si>
    <t>https://www.kaohoon.com/breakingnews/626716</t>
  </si>
  <si>
    <t>BH บวก 4% “ออลไทม์ไฮ” โบรกชี้งบ Q3 เด่นสุดกลุ่มรพ. แนะซื้อเป้า 288 บ.</t>
  </si>
  <si>
    <t>https://www.kaohoon.com/breakingnews/626701</t>
  </si>
  <si>
    <t>SUSCO ร่วง 5% ขึ้น XD วันแรก ปันผล 0.12 บ. จ่าย 27 ก.ย.นี้</t>
  </si>
  <si>
    <t>https://www.kaohoon.com/breakingnews/626699</t>
  </si>
  <si>
    <t>PRI บวกแรง 4% ย้ำเป้ารายได้ปี 66 แตะ 1.3 พันล้าน</t>
  </si>
  <si>
    <t>https://www.kaohoon.com/breakingnews/626680</t>
  </si>
  <si>
    <t>BA เด้ง 4% มั่นใจครึ่งหลังโต รับนักท่องเที่ยวฟื้น เป้า “คอนเซนซัส” 18.02 บ.</t>
  </si>
  <si>
    <t>https://www.kaohoon.com/breakingnews/626688</t>
  </si>
  <si>
    <t>JKN บวกแรง 15% หลังดึง “ท็อปนิวส์” กู้วิกฤตสภาพคล่อง</t>
  </si>
  <si>
    <t>กู้วิกฤต</t>
  </si>
  <si>
    <t>https://www.kaohoon.com/news/626683</t>
  </si>
  <si>
    <t>กิจการค้าร่วม TPS คว้างาน NT กว่า 180 ล้าน ดันแบ็กล็อกทะลุ 2.5 พันล้าน</t>
  </si>
  <si>
    <t>https://www.kaohoon.com/news/626667</t>
  </si>
  <si>
    <t>BA อัพรายได้ปีนี้ทะลุ 1.6 หมื่นล้าน เป้า “คอนเซนซัส” 18.02 บาท</t>
  </si>
  <si>
    <t>https://www.kaohoon.com/news/626615</t>
  </si>
  <si>
    <t>6 โบรกเชียร์ซื้อ JPARK ชูเป้าสูงสุด 6.40 บาท การันตีรายได้มั่นคง</t>
  </si>
  <si>
    <t>7 โบรกเชียร์ซื้อ JPARK ชูเป้าสูงสุด 6.40 บาท การันตีรายได้มั่นคง</t>
  </si>
  <si>
    <t>การันตี</t>
  </si>
  <si>
    <t>8 โบรกเชียร์ซื้อ JPARK ชูเป้าสูงสุด 6.40 บาท การันตีรายได้มั่นคง</t>
  </si>
  <si>
    <t>https://www.kaohoon.com/column/626517</t>
  </si>
  <si>
    <t>ITEL แบ็กล็อกแน่น!</t>
  </si>
  <si>
    <t>https://www.kaohoon.com/column/626506</t>
  </si>
  <si>
    <t>BA ฟ้าเปิด…กำไรพุ่ง!</t>
  </si>
  <si>
    <t>ฟ้าเปิด</t>
  </si>
  <si>
    <t>รายงานผลประกอบการ</t>
  </si>
  <si>
    <t>https://www.kaohoon.com/news/626581</t>
  </si>
  <si>
    <t>PSP โผล่บิ๊กล็อต 100 ล้าน ต่ำกว่ากระดาน 5%</t>
  </si>
  <si>
    <t>https://www.kaohoon.com/summary/626545</t>
  </si>
  <si>
    <t>สรุปกระดานรายใหญ่วันนี้ SUPER มูลค่าสูงสุด 263 ล้านบาท</t>
  </si>
  <si>
    <t>https://www.kaohoon.com/summary/626542</t>
  </si>
  <si>
    <t>สรุป SET100 วันนี้ TRUE บวกสูงสุด 3.68%</t>
  </si>
  <si>
    <t>https://www.kaohoon.com/breakingnews/626536</t>
  </si>
  <si>
    <t>TRUE ปิดบวก 4% โบรกอัพ “ซื้อ” ชูเป้า 8 บ. ลุ้น “อีบิทด้า” ไตรมาส 3-4 โตแกร่ง</t>
  </si>
  <si>
    <t>ไตรมาส 3-4</t>
  </si>
  <si>
    <t>https://www.kaohoon.com/breakingnews/626511</t>
  </si>
  <si>
    <t>SISB เด้ง 4% ลุ้นกำไรปีนี้ 700 ล้าน รับยอดนักเรียนพุ่ง ชูเป้า 40 บ.</t>
  </si>
  <si>
    <t>ยอดนักเรียน</t>
  </si>
  <si>
    <t>https://www.kaohoon.com/breakingnews/626503</t>
  </si>
  <si>
    <t>FSMART บวก 3% ย้ำรายได้ปีนี้โต 5-10% เร่งขยายตู้เต่าบินครบ 1 หมื่นตู้</t>
  </si>
  <si>
    <t>ตู้เต่าบิน</t>
  </si>
  <si>
    <t>https://www.kaohoon.com/news/626472</t>
  </si>
  <si>
    <t>5 โบรกเชียร์ “ซื้อ” GFC เคาะเป้าสูง 11.30 บ. ชูจุดเด่นการแพทย์เฉพาะทาง “ผู้มีบุตรยาก”</t>
  </si>
  <si>
    <t>6 โบรกเชียร์ “ซื้อ” GFC เคาะเป้าสูง 11.30 บ. ชูจุดเด่นการแพทย์เฉพาะทาง “ผู้มีบุตรยาก”</t>
  </si>
  <si>
    <t>https://www.kaohoon.com/stockanalysis/626466</t>
  </si>
  <si>
    <t>EKH จับตากำไร Q3 โตแกร่ง พ่วงเก็งนโยบายฟรีวีซ่า “จีน” เป็นบวกธุรกิจ IVF</t>
  </si>
  <si>
    <t>เปินบวก</t>
  </si>
  <si>
    <t>https://www.kaohoon.com/stockanalysis/626463</t>
  </si>
  <si>
    <t>SFLEX ลุ้นกำไร Q3 โตก้าวกระโดด 11 เท่า แตะ 45 ล้าน แนะซื้อเป้า 5.50 บาท</t>
  </si>
  <si>
    <t>https://www.kaohoon.com/summary/626458</t>
  </si>
  <si>
    <t>สรุปซื้อขายกระดานรายใหญ่เช้านี้ SUPER มูลค่าสูงสุด 262.55 ล้านบาท</t>
  </si>
  <si>
    <t>https://www.kaohoon.com/summary/626456</t>
  </si>
  <si>
    <t>สรุป SET100 เช้านี้ MTC บวกสูงสุด 4%</t>
  </si>
  <si>
    <t>https://www.kaohoon.com/news/626450</t>
  </si>
  <si>
    <t>TEGH ร่วมงาน “ออพเดย์” มั่นใจยอดขายยางแท่งปีนี้ 2 แสนตัน</t>
  </si>
  <si>
    <t>https://www.kaohoon.com/news/626446</t>
  </si>
  <si>
    <t>EA จับมือ EXIM BANK ออกเงินกู้ 500 ล้านบาท ลุยธุรกิจพลังงานสะอาด</t>
  </si>
  <si>
    <t>ออกเงินกู้</t>
  </si>
  <si>
    <t>https://www.kaohoon.com/breakingnews/626433</t>
  </si>
  <si>
    <t>SUPER เด้ง 6% ลุ้นครึ่งหลังโตดี จ่อ COD วินด์ฟาร์มเวียดนาม 30 MW</t>
  </si>
  <si>
    <t>https://www.kaohoon.com/breakingnews/626421</t>
  </si>
  <si>
    <t>CRC บวกต่อ 2% ปักธงธุรกิจในเวียดนามฟื้น โบรกชี้กำไรปี 66 แตะ 8 พันล้านบาท</t>
  </si>
  <si>
    <t>https://www.kaohoon.com/breakingnews/626413</t>
  </si>
  <si>
    <t>JUBILE เด้ง 5% ลุยผุดสาขาใหม่ จ่ออัพเป้ารายได้ปีนี้จากเดิมคาดโต 10%</t>
  </si>
  <si>
    <t>คาดโต</t>
  </si>
  <si>
    <t>https://www.kaohoon.com/breakingnews/626391</t>
  </si>
  <si>
    <t>PROUD บวก 4% นิวไฮรอบ 1 ปี ลุ้นครึ่งหลังโตต่อ ย้ำเป้ารายได้ปีนี้ 2.5 พันล้าน</t>
  </si>
  <si>
    <t>https://www.kaohoon.com/pr/626394</t>
  </si>
  <si>
    <t>TMILL ร่วมงาน “ออพเดย์” โชว์ครึ่งปีแรกกำไรโต 7%</t>
  </si>
  <si>
    <t>https://www.kaohoon.com/breakingnews/626387</t>
  </si>
  <si>
    <t>5 “หุ้นเดินเรือ” บวก! รับดัชนี BDI พุ่ง 6% โบรกชู PSL ท็อปพิก เป้า 12.50 บาท</t>
  </si>
  <si>
    <t>6 “หุ้นเดินเรือ” บวก! รับดัชนี BDI พุ่ง 6% โบรกชู PSL ท็อปพิก เป้า 12.50 บาท</t>
  </si>
  <si>
    <t>7 “หุ้นเดินเรือ” บวก! รับดัชนี BDI พุ่ง 6% โบรกชู PSL ท็อปพิก เป้า 12.50 บาท</t>
  </si>
  <si>
    <t>https://www.kaohoon.com/breakingnews/626388</t>
  </si>
  <si>
    <t>CHOW พุ่ง 14% หลังจับมือ BlackRock ลุย “โซลาร์” ตั้งเป้าล็อตแรก 1 GW</t>
  </si>
  <si>
    <t>BlackRock</t>
  </si>
  <si>
    <t>ล็อตแรก</t>
  </si>
  <si>
    <t>https://www.kaohoon.com/news/626283</t>
  </si>
  <si>
    <t>COCOCO ลุ้นกำไรปีนี้โต 59% “บล.ฟิลลิป” เคาะเป้าสูง 14.40 บ.</t>
  </si>
  <si>
    <t>https://www.kaohoon.com/news/626243</t>
  </si>
  <si>
    <t>PTT-BANPU ท็อปพิก! รับเทรนด์ธุรกิจ “ดักจับคาร์บอนฯ”</t>
  </si>
  <si>
    <t>https://www.kaohoon.com/column/626314</t>
  </si>
  <si>
    <t>ATP30 เทิร์นอะราวด์.!</t>
  </si>
  <si>
    <t>https://www.kaohoon.com/column/626324</t>
  </si>
  <si>
    <t>SCC ราคาต่ำกว่าบุ๊กแวลู</t>
  </si>
  <si>
    <t>ต่ำกว่าบุ๊กแวลู</t>
  </si>
  <si>
    <t>https://www.kaohoon.com/news/626292</t>
  </si>
  <si>
    <t>COCOCO ยืนหนึ่งสินค้าแปรรูปมะพร้าวในไทย ไร้กระทบน้ำตาลโลกพุ่ง</t>
  </si>
  <si>
    <t>https://www.kaohoon.com/news/626284</t>
  </si>
  <si>
    <t>RT ส่งซิกรายได้ไตรมาส 3 โตแกร่ง ตุน “แบ็กล็อก” หมื่นล้าน รับรู้ถึงปี 72</t>
  </si>
  <si>
    <t>RT ส่งซิกรายได้ไตรมาส 3 โตแกร่ง ตุน “แบ็กล็อก” หมื่นล้าน รับรู้ถึงปี 73</t>
  </si>
  <si>
    <t>https://www.kaohoon.com/news/626276</t>
  </si>
  <si>
    <t>JKN ราคาร่วง 58% ฉุด “มาร์เก็ตแคป” เหลือ 1.08 พันล้านบาท</t>
  </si>
  <si>
    <t>มาร์เก็ตแคป</t>
  </si>
  <si>
    <t>https://www.kaohoon.com/news/626249</t>
  </si>
  <si>
    <t>CHOW ผนึก BlackRock ตั้งโฮลดิ้งลุย “โซลาร์” ตั้งเป้าล็อตแรก 1 GW</t>
  </si>
  <si>
    <t>https://www.kaohoon.com/breakingnews/626267</t>
  </si>
  <si>
    <t>EA ปิดร่วง 2% “ธนชาต” หั่นเป้าเหลือ 80 บ. หลังถอดประมาณการ “ธุรกิจกักเก็บระบบพลังงาน”</t>
  </si>
  <si>
    <t>ธนชาต</t>
  </si>
  <si>
    <t>https://www.kaohoon.com/breakingnews/626265</t>
  </si>
  <si>
    <t>ITEL ปิดพุ่ง 8% ลั่นผลงาน Q3 แจ่ม วางเป้า 3 ปีรายได้พุ่ง 5 พันล้าน</t>
  </si>
  <si>
    <t>https://www.kaohoon.com/summary/626264</t>
  </si>
  <si>
    <t>สรุปซื้อขายกระดานรายใหญ่ CPALL มูลค่าสูงสุด 282 ล้านบาท</t>
  </si>
  <si>
    <t>https://www.kaohoon.com/summary/626262</t>
  </si>
  <si>
    <t>สรุป SET100 วันนี้ STA บวกสูงสุด 5%</t>
  </si>
  <si>
    <t>https://www.kaohoon.com/news/626256</t>
  </si>
  <si>
    <t>DRT มั่นใจยอดขายปีนี้โต 5% จ่อปันผล 0.26 บาท 15 ก.ย.นี้</t>
  </si>
  <si>
    <t>https://www.kaohoon.com/breakingnews/626251</t>
  </si>
  <si>
    <t>IMH บวกแรง 10% มั่นใจรายได้ปีนี้เข้าเป้า 800 ล้าน-แย้มปิดดีลรพ.เพิ่ม 1 แห่ง</t>
  </si>
  <si>
    <t>https://www.kaohoon.com/news/626217</t>
  </si>
  <si>
    <t>INET ขายเกลี้ยงหุ้นกู้ 800 ล้าน ตอกย้ำนักลงทุนเชื่อมั่นธุรกิจแกร่ง</t>
  </si>
  <si>
    <t>https://www.kaohoon.com/news/626212</t>
  </si>
  <si>
    <t>GFC ขายไอพีโอเกลี้ยง 60 ล้านหุ้น ลั่นระฆังเทรด 13 ก.ย.นี้</t>
  </si>
  <si>
    <t>ขายไอพีโอ</t>
  </si>
  <si>
    <t>https://www.kaohoon.com/stockanalysis/626210</t>
  </si>
  <si>
    <t>BH โบรกแนะซื้อเป้า 264 บ. รุกขยายเตียงเพิ่มตึก หนุนรายได้ จับตากำไรปีนี้แตะ 7.3 พันล้าน</t>
  </si>
  <si>
    <t>เตียง</t>
  </si>
  <si>
    <t>ตึก</t>
  </si>
  <si>
    <t>https://www.kaohoon.com/stockanalysis/626205</t>
  </si>
  <si>
    <t>SIRI โบรกแนะซื้อเป้า 2.20 บาท หลังอัพเป้าโอนคอนโดปีนี้แตะ 1.2 หมื่นล้าน</t>
  </si>
  <si>
    <t>https://www.kaohoon.com/summary/626199</t>
  </si>
  <si>
    <t>สรุปซื้อขายกระดานรายใหญ่เช้านี้ WARRIX มูลค่าสูงสุด 42 ล้านบาท</t>
  </si>
  <si>
    <t>https://www.kaohoon.com/news/626194</t>
  </si>
  <si>
    <t>SA แย้มครึ่งปีหลัง ผุดโครงการย่านทำเลทอง “เชียงใหม่-ภูเก็ต”</t>
  </si>
  <si>
    <t>ผุดโครงการ</t>
  </si>
  <si>
    <t>https://www.kaohoon.com/summary/626196</t>
  </si>
  <si>
    <t>สรุป SET100 เช้านี้ AMATA บวกสูงสุด 4%</t>
  </si>
  <si>
    <t>https://www.kaohoon.com/breakingnews/626191</t>
  </si>
  <si>
    <t>KOOL พุ่ง 17% นิวไฮรอบ 5 เดือน รับแตกไลน์ “ธุรกิจรถเช่า”</t>
  </si>
  <si>
    <t>KOOL</t>
  </si>
  <si>
    <t>https://www.kaohoon.com/breakingnews/626188</t>
  </si>
  <si>
    <t>BBIK ดีด 4% ลุ้นรายได้ปีนี้แตะ 1.3 พันล้าน โบรกแนะ “ซื้อ” เป้า 160 บาท</t>
  </si>
  <si>
    <t>https://www.kaohoon.com/breakingnews/626169</t>
  </si>
  <si>
    <t>WHA ดีด 4% ลุ้นกำไรปี 66 แตะ 4.6 พันล้าน รับยอดขายที่ดินพุ่ง โบรกแนะ “ซื้อ” เป้า 6 บาท</t>
  </si>
  <si>
    <t>https://www.kaohoon.com/breakingnews/626165</t>
  </si>
  <si>
    <t>ATP30 บวกแรง 6% หลังปิดดีลลูกค้าใหม่ 5 ราย บริการรับส่งพนักงาน 64 คัน</t>
  </si>
  <si>
    <t>https://www.kaohoon.com/breakingnews/626146</t>
  </si>
  <si>
    <t>SKY บวก 4% ลุ้นรายได้ Q3 สดใสรับ “ไฮซีซั่น” – รอคว้างานใหม่ 4 พันล้าน</t>
  </si>
  <si>
    <t>https://www.kaohoon.com/summary/626047</t>
  </si>
  <si>
    <t>สรุปซื้อขายกระดานรายใหญ่วันนี้ CBG มูลค่าสูงสุด 123 ล้านบาท</t>
  </si>
  <si>
    <t>https://www.kaohoon.com/summary/626045</t>
  </si>
  <si>
    <t>สรุป SET100 วันนี้ BANPU บวกสูงสุด 4%</t>
  </si>
  <si>
    <t>https://www.kaohoon.com/news/626029</t>
  </si>
  <si>
    <t>AOT ลุ้นรายได้ปี 66 โตทะลุเป้า 20% รับยอดผู้โดยสารพุ่ง</t>
  </si>
  <si>
    <t>https://www.kaohoon.com/news/626032</t>
  </si>
  <si>
    <t>โบรกคัด 9 หุ้นรับ “ดิจิทัลวอลเล็ต” ชู CPAXT-JMT-BE8 เด่น</t>
  </si>
  <si>
    <t>https://www.kaohoon.com/news/626024</t>
  </si>
  <si>
    <t>MTC ผนึก “DEG-SMBC” ร่วมปล่อยหุ้นกู้ 5.3 พันล้าน ดันพอร์ตสินเชื่อปีนี้โต 20%</t>
  </si>
  <si>
    <t>https://www.kaohoon.com/breakingnews/626017</t>
  </si>
  <si>
    <t>TIDLOR ร่วง 6% นำทีม “กลุ่มลิสซิ่ง” กังวลนโยบายรัฐบาลพักหนี้</t>
  </si>
  <si>
    <t>https://www.kaohoon.com/news/626019</t>
  </si>
  <si>
    <t>COCOCO ปิดจ๊อบขาย IPO เกลี้ยง 370 ล้านหุ้น ฤกษ์ดีเทรดสัปดาห์หน้า</t>
  </si>
  <si>
    <t>ฤกษ์ดี</t>
  </si>
  <si>
    <t>https://www.kaohoon.com/news/626000</t>
  </si>
  <si>
    <t>IIG ส่งซิกลงทุน “เวียดนาม” เพิ่ม มั่นใจดันธุรกิจโตแกร่ง</t>
  </si>
  <si>
    <t>ดันธุรกิจ</t>
  </si>
  <si>
    <t>https://www.kaohoon.com/stockanalysis/625978</t>
  </si>
  <si>
    <t>SEAFCO มั่นใจรายได้ปีนี้เข้าเป้า 1.5 พันล้าน ตุนแบ็กล็อกแน่น 1.16 พันล้าน</t>
  </si>
  <si>
    <t>https://www.kaohoon.com/stockanalysis/625974</t>
  </si>
  <si>
    <t>CPN โบรกแนะซื้อเป้า 82 บาท ชี้กำไรปี 66-67 นิวไฮต่อเนื่อง ว</t>
  </si>
  <si>
    <t>https://www.kaohoon.com/summary/625966</t>
  </si>
  <si>
    <t>สรุปซื้อขายกระดานรายใหญ่เช้านี้ CBG มูลค่าสูงสุด 123 ล้านบาท</t>
  </si>
  <si>
    <t>https://www.kaohoon.com/summary/625964</t>
  </si>
  <si>
    <t>สรุป SET100 เช้านี้ BANPU บวกสูงสุด 4%</t>
  </si>
  <si>
    <t>https://www.kaohoon.com/breakingnews/625950</t>
  </si>
  <si>
    <t>AMA บวกแรง 6% นิวไฮรอบ 3 เดือน เก็งครึ่งหลังโตต่อ-หุ้นต่ำบุ๊ก</t>
  </si>
  <si>
    <t>https://www.kaohoon.com/news/625942</t>
  </si>
  <si>
    <t>TSE รับรู้ “โซลาร์ญี่ปุ่น” 133 MW ดันรายได้ปีนี้ “ออลไทม์ไฮ”</t>
  </si>
  <si>
    <t>https://www.kaohoon.com/news/625934</t>
  </si>
  <si>
    <t>TMI บวกแรง 6% แย้มครึ่งหลังโตต่อ จ่อขาย “คาร์บอนเครดิต” 9 หมื่นตัน ต.ค.นี้</t>
  </si>
  <si>
    <t>https://www.kaohoon.com/breakingnews/625919</t>
  </si>
  <si>
    <t>KTB เด้ง 2% ลุ้นรัฐบาลแจกเงินดิจิทัล 1 หมื่นบาท ผ่านแอป “เป๋าตัง”</t>
  </si>
  <si>
    <t>https://www.kaohoon.com/breakingnews/625908</t>
  </si>
  <si>
    <t>EKH บวก 2% โบรกแนะ “ซื้อ” เป้า 9 บาท ลุ้นกำไรปีนี้โต 14%</t>
  </si>
  <si>
    <t>https://www.kaohoon.com/breakingnews/625896</t>
  </si>
  <si>
    <t>5 หุ้นราคาร่วง! ขึ้น XD วันแรก KKP นำทีมรูด 3%</t>
  </si>
  <si>
    <t>6 หุ้นราคาร่วง! ขึ้น XD วันแรก KKP นำทีมรูด 3%</t>
  </si>
  <si>
    <t>https://www.kaohoon.com/breakingnews/625901</t>
  </si>
  <si>
    <t>CHG วิ่ง 3% ลุ้นรายได้ Q3 โตเด่นรับ “ไฮซีซั่น” พ่วง “ประกันสังคม” เพิ่มค่าหัว</t>
  </si>
  <si>
    <t>https://www.kaohoon.com/column/625812</t>
  </si>
  <si>
    <t>OISHI สิ้นสุดตลาดทุน.!</t>
  </si>
  <si>
    <t>OISHI</t>
  </si>
  <si>
    <t>สิ้นสุด</t>
  </si>
  <si>
    <t>https://www.kaohoon.com/summary/625782</t>
  </si>
  <si>
    <t>สรุปซื้อขายกระดานรายใหญ่วันนี้ INTUCH มูลค่าสูงสุด 168 ล้านบาท</t>
  </si>
  <si>
    <t>https://www.kaohoon.com/summary/625779</t>
  </si>
  <si>
    <t>สรุป SET100 วันนี้ GUNKUL บวกสูงสุด 3%</t>
  </si>
  <si>
    <t>https://www.kaohoon.com/news/625756</t>
  </si>
  <si>
    <t>โบรกเคาะซื้อ SPRC เป้า 12.60 บาท หลังค่าการกลั่นพุ่ง 7 เท่า</t>
  </si>
  <si>
    <t>https://www.kaohoon.com/breakingnews/625736</t>
  </si>
  <si>
    <t>CBG ร่วง 4% เซ่นราคาน้ำตาลโลกพุ่ง หวั่นกระทบกำไร 4-5%</t>
  </si>
  <si>
    <t>ราคาน้ำตาล</t>
  </si>
  <si>
    <t>หวั่นกระทบ</t>
  </si>
  <si>
    <t>https://www.kaohoon.com/news/625720</t>
  </si>
  <si>
    <t>JPARK ปิดท้ายโรดโชว์ตลาดฯ มั่นใจพื้นฐานแกร่ง ตอกย้ำความเชื่อมั่นนักลงทุน</t>
  </si>
  <si>
    <t>https://www.kaohoon.com/news/625712</t>
  </si>
  <si>
    <t>CIMBT หั่นเป้า “จีดีพี” ปี 66 โต 3% หวั่นเศรษฐกิจไทยขยายตัวช้า</t>
  </si>
  <si>
    <t>เศรษฐกิจไทย</t>
  </si>
  <si>
    <t>ช้า</t>
  </si>
  <si>
    <t>https://www.kaohoon.com/news/625709</t>
  </si>
  <si>
    <t>PCC มั่นใจรายได้ปีนี้ 5 พันล้าน ลุยประมูลงานใหม่ ดัน “แบ็กล็อก” โตทะลัก</t>
  </si>
  <si>
    <t>https://www.kaohoon.com/summary/625704</t>
  </si>
  <si>
    <t>สรุปซื้อขายกระดานรายใหญ่เช้านี้ DELTA มูลค่าสูงสุด 22 ล้านบาท</t>
  </si>
  <si>
    <t>https://www.kaohoon.com/summary/625702</t>
  </si>
  <si>
    <t>สรุป SET100 เช้านี้ JMART บวกสูงสุด 4%</t>
  </si>
  <si>
    <t>https://www.kaohoon.com/news/625698</t>
  </si>
  <si>
    <t>TOP โบรกชี้ “น้ำมันรั่ว” กระทบมูลค่าทรัพย์สินน้อย แนะซื้อเป้า 61 บาท</t>
  </si>
  <si>
    <t>https://www.kaohoon.com/breakingnews/625693</t>
  </si>
  <si>
    <t>AAI บวก 4% โบรกอัพคำแนะนำ “ซื้อ” เป้า 4.86 บาท อานิสงส์ยอดขายฟื้น</t>
  </si>
  <si>
    <t>https://www.kaohoon.com/pr/625667</t>
  </si>
  <si>
    <t>SUPER ส่งซิกครึ่งปีหลังสดใส จ่อ COD วินด์ฟาร์ม “เวียดนาม” กำลังผลิต 30 เมกฯ</t>
  </si>
  <si>
    <t>https://www.kaohoon.com/breakingnews/625662</t>
  </si>
  <si>
    <t>MOSHI พุ่งต่อ 5% ออลไทม์ไฮ ลุ้นไตรมาส 4 โตแกร่ง แบรนด์ Garlic หนุนยอดขาย</t>
  </si>
  <si>
    <t>https://www.kaohoon.com/breakingnews/625661</t>
  </si>
  <si>
    <t>GULF เด้ง 2% ลุ้นงบครึ่งปีหลัง 66 โต จ่อ COD โรงไฟฟ้า-รับรู้ส่วนแบ่งกำไรเพิ่ม</t>
  </si>
  <si>
    <t>https://www.kaohoon.com/breakingnews/625643</t>
  </si>
  <si>
    <t>TTW ร่วง 5% ขึ้น XD วันแรก ปันผล 0.30 บ. จ่าย 21 ก.ย.นี้</t>
  </si>
  <si>
    <t>https://www.kaohoon.com/breakingnews/625654</t>
  </si>
  <si>
    <t>WINMED พุ่ง 16% หลังคว้างาน “สภากาชาดไทย-รพ.ศิริราช” 30 ล้าน</t>
  </si>
  <si>
    <t>https://www.kaohoon.com/stockanalysis/625642</t>
  </si>
  <si>
    <t>โบรกแนะ “ซื้อ” BAFS เป้า 39.5 บาท มองไตรมาส 3/66 เทิร์นอะราวด์</t>
  </si>
  <si>
    <t>https://www.kaohoon.com/stockanalysis/625634</t>
  </si>
  <si>
    <t>โบรกแนะซื้อ BE8 เป้า 55 บาท มองกำไรปีนี้โต 111% ลุ้นอานิสงส์ “ดิจิทัลวอลเล็ต”</t>
  </si>
  <si>
    <t>https://www.kaohoon.com/column/625593</t>
  </si>
  <si>
    <t>MK แก้ขัดสภาพคล่อง.!</t>
  </si>
  <si>
    <t>MK</t>
  </si>
  <si>
    <t>แก้ขัด</t>
  </si>
  <si>
    <t>https://www.kaohoon.com/column/625603</t>
  </si>
  <si>
    <t>JMART หุ้นเทิร์นอะราวด์</t>
  </si>
  <si>
    <t>หุ้น</t>
  </si>
  <si>
    <t>https://www.kaohoon.com/column/625601</t>
  </si>
  <si>
    <t>RBF หุ้นที่กำไรกลับมาสวยงามพร้อมกลิ่นอนาคต</t>
  </si>
  <si>
    <t>กลับมาสวยงาม</t>
  </si>
  <si>
    <t>พร้อมกลิ่น</t>
  </si>
  <si>
    <t>https://www.kaohoon.com/summary/625571</t>
  </si>
  <si>
    <t>สรปซื้อขายกระดานรายใหญ่วันนี้ TTB มูลค่าสูงสุด 86 ล้านบาท</t>
  </si>
  <si>
    <t>https://www.kaohoon.com/summary/625559</t>
  </si>
  <si>
    <t>สรุป SET100 วันนี้ STA บวกสูงสุด 7%</t>
  </si>
  <si>
    <t>https://www.kaohoon.com/breakingnews/625546</t>
  </si>
  <si>
    <t>XPG ปิดเด้ง 2% โบรกแนะ “ซื้อ” เป้า 3.10 บ. มองปีนี้พลิกกำไร 113 ล้าน</t>
  </si>
  <si>
    <t>https://www.kaohoon.com/breakingnews/625553</t>
  </si>
  <si>
    <t>จังหวะซื้อ XO หลังร่วง 6% ลุ้น “ดีมานด์” ยุโรป-อเมริกา โต เป้าใหม่ 33.40 บาท</t>
  </si>
  <si>
    <t>หลังร่วง</t>
  </si>
  <si>
    <t>https://www.kaohoon.com/summary/625482</t>
  </si>
  <si>
    <t>สรุปซื้อขายกระดานรายใหญ่เช้านี้ TTB มูลค่าสูงสุด 86 ล้านบาท</t>
  </si>
  <si>
    <t>https://www.kaohoon.com/summary/625480</t>
  </si>
  <si>
    <t>สรุป SET100 เช้านี้ STA บวกสูงสุด 6%</t>
  </si>
  <si>
    <t>https://www.kaohoon.com/news/625434</t>
  </si>
  <si>
    <t>โบรกแนะ “ซื้อ” PRM เป้า 8 บาท คาดกำไรปีนี้ 2 พันล้าน</t>
  </si>
  <si>
    <t>https://www.kaohoon.com/breakingnews/625423</t>
  </si>
  <si>
    <t>MASTER บวก 3% ลุ้นรายได้ Q3 โต รับขยายเตียงผ่าตัด-ต่อยอดธุรกิจความงาม</t>
  </si>
  <si>
    <t>เตียงผ่าตัด</t>
  </si>
  <si>
    <t>https://www.kaohoon.com/breakingnews/625426</t>
  </si>
  <si>
    <t>CBG ดีด 2% โบรกอัพคำแนะ “ซื้อ” ชูเป้า 95 บาท ยอดขายเครื่องดื่มฟื้น-จ่อเปิดธุรกิจเบียร์</t>
  </si>
  <si>
    <t>https://www.kaohoon.com/breakingnews/625407</t>
  </si>
  <si>
    <t>JKN รูดต่อ 8% เซ่นพิษ “สภาพคล่อง” กระทบจ่ายหุ้นกู้ 600 ล้าน</t>
  </si>
  <si>
    <t>เซ่นพิษ</t>
  </si>
  <si>
    <t>https://www.kaohoon.com/column/625318</t>
  </si>
  <si>
    <t>NEX รถอีวีพุ่งชนกำไร!</t>
  </si>
  <si>
    <t>พุ่งชน</t>
  </si>
  <si>
    <t>https://www.kaohoon.com/breakingnews/625231</t>
  </si>
  <si>
    <t>TEGH ปิดบวก 6% รับดีมานด์ “น้ำมันปาล์ม” เพิ่ม-ราคา “ยางพารา” ฟื้น</t>
  </si>
  <si>
    <t>น้ำมันปาล์ม</t>
  </si>
  <si>
    <t>ยางพารา</t>
  </si>
  <si>
    <t>https://www.kaohoon.com/news/625210</t>
  </si>
  <si>
    <t>JKN เจอวิกฤต “สภาพคล่อง” กระทบจ่ายหุ้นกู้ 600 ล้านบาท</t>
  </si>
  <si>
    <t>วิกฤต</t>
  </si>
  <si>
    <t>https://www.kaohoon.com/news/625217</t>
  </si>
  <si>
    <t>JMT เร่งซื้อ “หนี้เสีย” ปีนี้หมื่นล้าน โบรกเคาะ “ซื้อ” เป้า 60 บาท</t>
  </si>
  <si>
    <t>เร่งซื้อ</t>
  </si>
  <si>
    <t>https://www.kaohoon.com/summary/625214</t>
  </si>
  <si>
    <t>สรุปซื้อขายกระดานรายใหญ่วันนี้ GIFT มูลค่าสูงสุด 150 ล้านบาท</t>
  </si>
  <si>
    <t>https://www.kaohoon.com/breakingnews/625207</t>
  </si>
  <si>
    <t>TLI ปิดเด้ง 4% คาดตั้งสำรอง Q3 ลด ดันกำไรฟื้น ชูเป้า 17.50 บาท</t>
  </si>
  <si>
    <t>https://www.kaohoon.com/summary/625212</t>
  </si>
  <si>
    <t>https://www.kaohoon.com/breakingnews/625198</t>
  </si>
  <si>
    <t>RT บวกแรง 5% ตุนแบ็กล็อกแน่นทะลุหมื่นล้าน มั่นใจผลงานครึ่งหลังโตต่อ</t>
  </si>
  <si>
    <t>https://www.kaohoon.com/news/625181</t>
  </si>
  <si>
    <t>COCOCO เคาะราคาไอพีโอ 5.50 บ. เปิดจอง 4-6 ก.ย.นี้</t>
  </si>
  <si>
    <t>https://www.kaohoon.com/breakingnews/625173</t>
  </si>
  <si>
    <t>BANPU ร่วง 3% นลท.กังวลดีมานด์ “จีน” หลังเศรษฐกิจอ่อนแอ</t>
  </si>
  <si>
    <t>https://www.kaohoon.com/news/625143</t>
  </si>
  <si>
    <t>SYNTEC เปิดรายได้ “ธุรกิจโรงแรม” ครึ่งปีแรกโตรับไฮซีซั่น</t>
  </si>
  <si>
    <t>SYNTEC</t>
  </si>
  <si>
    <t>https://www.kaohoon.com/stockanalysis/625153</t>
  </si>
  <si>
    <t>PTTEP โบรกแนะซื้อเป้า 182 บาท ลุ้นซาอุฯ-OPEC+ ขยายเวลาการลดกำลังการผลิต</t>
  </si>
  <si>
    <t>การลดกำลังการผลิต</t>
  </si>
  <si>
    <t>ขยายเวลา</t>
  </si>
  <si>
    <t>https://www.kaohoon.com/stockanalysis/625151</t>
  </si>
  <si>
    <t>DOHOME โบรกแนะซื้อเป้า 12.80 บาท ชี้ผลประกอบการผ่านจุดต่ำสุดแล้ว ลุ้นฟื้นตัว Q3/66</t>
  </si>
  <si>
    <t>DOHOME โบรกแนะซื้อเป้า 12.80 บาท ชี้ผลประกอบการผ่านจุดต่ำสุดแล้ว ลุ้นฟื้นตัว Q3/67</t>
  </si>
  <si>
    <t>DOHOME โบรกแนะซื้อเป้า 12.80 บาท ชี้ผลประกอบการผ่านจุดต่ำสุดแล้ว ลุ้นฟื้นตัว Q3/68</t>
  </si>
  <si>
    <t>https://www.kaohoon.com/summary/625148</t>
  </si>
  <si>
    <t>สรุปซื้อขายกระดานรายใหญ่เช้านี้ GULF มูลค่าสูงสุด 33 ล้านบาท</t>
  </si>
  <si>
    <t>https://www.kaohoon.com/summary/625146</t>
  </si>
  <si>
    <t>สรุป SET100 เช้านี้ STA บวกสูงสุด 4%</t>
  </si>
  <si>
    <t>https://www.kaohoon.com/breakingnews/625129</t>
  </si>
  <si>
    <t>VGI บวก 4% จ่อบุ๊กกำไร 300 ล้าน หลังขายหุ้น “แรบบิทไลน์เพย์” เกลี้ยง 33%</t>
  </si>
  <si>
    <t>https://www.kaohoon.com/breakingnews/625130</t>
  </si>
  <si>
    <t>PRM ดีด 3% โบรกแนะ “ซื้อ” เป้า 8 บาท ชี้ครึ่งปีหลังฟื้น รับธุรกิจขนส่งน้ำมัน</t>
  </si>
  <si>
    <t>https://www.kaohoon.com/breakingnews/625124</t>
  </si>
  <si>
    <t>PIMO พุ่งกระฉูด 16% นิวไฮรอบ 4 เดือน ส่งซิก Q3 แจ่ม รับไฮซีซั่น</t>
  </si>
  <si>
    <t>พุ่งกระฉูด</t>
  </si>
  <si>
    <t>https://www.kaohoon.com/breakingnews/625105</t>
  </si>
  <si>
    <t>ZIGA แรง 2 วันติด! พุ่งอีก 15% ลุ้นครึ่งหลังโตต่อ จับตาปีนี้ “เทิร์นอะราวด์”</t>
  </si>
  <si>
    <t>พุ่งอีก</t>
  </si>
  <si>
    <t>https://www.kaohoon.com/breakingnews/625100</t>
  </si>
  <si>
    <t>XO บวกต่อ 10% “ออลไทม์ไฮ” โบรกอัพกำไรปี 66 เพิ่มขึ้น 33% แตะ 660 ล้านบาท</t>
  </si>
  <si>
    <t>https://www.kaohoon.com/news/625089</t>
  </si>
  <si>
    <t>RATCH ร่วง 2% ขึ้น XD วันแรก ปันผล 0.80 บ. จ่าย 15 ก.ย.นี้</t>
  </si>
  <si>
    <t>https://www.kaohoon.com/news/625090</t>
  </si>
  <si>
    <t>GFC เคาะราคาไอพีโอ 7 บาท เปิดจองซื้อ 4-6 ก.ย.นี้</t>
  </si>
  <si>
    <t>ADVANC-VGI เทขายหุ้น RLP ให้ “ไลน์แมน-ไลน์ คอมพานี”</t>
  </si>
  <si>
    <t>เท</t>
  </si>
  <si>
    <t>31/08/2023</t>
  </si>
  <si>
    <t>https://www.kaohoon.com/news/625020</t>
  </si>
  <si>
    <t>https://www.kaohoon.com/news/625023</t>
  </si>
  <si>
    <t>VRANDA ขานรับนโยบาย “ฟรีวีซ่า” “จีน-อินเดีย” รัฐบาลใหม่กระตุ้นเศรษฐกิจ</t>
  </si>
  <si>
    <t>https://www.kaohoon.com/news/625019</t>
  </si>
  <si>
    <t>EASTW เคาะปันผล 0.05 บาท จ่อขึ้น XD 13 ก.ย. นี้</t>
  </si>
  <si>
    <t>https://www.kaohoon.com/news/625012</t>
  </si>
  <si>
    <t>SIRI ควัก 830 ล้านซื้อหุ้น S71 เดินหน้าพัฒนาอสังหาเต็มสูบ</t>
  </si>
  <si>
    <t>พัฒนาอสังหา</t>
  </si>
  <si>
    <t>https://www.kaohoon.com/summary/624994</t>
  </si>
  <si>
    <t>สรุปซื้อขายกระดานรายใหญ่วันนี้ PTT-F มูลค่าสูงสุด 262 ล้านบาท</t>
  </si>
  <si>
    <t>https://www.kaohoon.com/summary/624991</t>
  </si>
  <si>
    <t>สรุป SET100 วันนี้ SCGP บวกสูงสุด 4%</t>
  </si>
  <si>
    <t>https://www.kaohoon.com/news/624982</t>
  </si>
  <si>
    <t>BC เร่งเปิด “KANA” 3 สาขาใหม่ มั่นใจครึ่งปีหลังขยายครบ 20 แห่ง</t>
  </si>
  <si>
    <t>เร่งเปิด</t>
  </si>
  <si>
    <t>https://www.kaohoon.com/news/624978</t>
  </si>
  <si>
    <t>KBANK แจกปันผล 0.50 บาท ขึ้น XD 13 ก.ย.นี้</t>
  </si>
  <si>
    <t>https://www.kaohoon.com/news/624976</t>
  </si>
  <si>
    <t>SCB เคาะปันผล 2.50 บาท ขึ้น XD 13 ก.ย.นี้</t>
  </si>
  <si>
    <t>https://www.kaohoon.com/breakingnews/624973</t>
  </si>
  <si>
    <t>AH บวก 4% ลุ้นกำไรปี 66 โต 11% โบรกแนะ “ซื้อ” เป้า 44 บาท</t>
  </si>
  <si>
    <t>https://www.kaohoon.com/news/624970</t>
  </si>
  <si>
    <t>DPAINT รุกขยายตลาด CLMV ครึ่งปีหลังผุด 10 สินค้าใหม่ ดันรายได้โตเกิน 10%</t>
  </si>
  <si>
    <t>DPAINT</t>
  </si>
  <si>
    <t>โตเกิน</t>
  </si>
  <si>
    <t>https://www.kaohoon.com/breakingnews/624966</t>
  </si>
  <si>
    <t>TBN บวก 6% ลุ้นกำไรปี 66 โต 156% แนะ “ซื้อ” ชูเป้า 33 บาท</t>
  </si>
  <si>
    <t>https://www.kaohoon.com/summary/624937</t>
  </si>
  <si>
    <t>สรุปซื้อขายกระดานรายใหญ่เช้านี้ A5 มูลค่าสูงสุด 75 ล้านบาท</t>
  </si>
  <si>
    <t>https://www.kaohoon.com/summary/624935</t>
  </si>
  <si>
    <t>สรุป SET100 เช้านี้ SCGP บวกสูงสุด 6%</t>
  </si>
  <si>
    <t>https://www.kaohoon.com/breakingnews/624920</t>
  </si>
  <si>
    <t>KJL บวก 5% โบรกแนะ “ซื้อ” ชูเป้า 12 บาท ชี้กำไร “นิวไฮ” ถึงปี 69</t>
  </si>
  <si>
    <t>KJL บวก 5% โบรกแนะ “ซื้อ” ชูเป้า 12 บาท ชี้กำไร “นิวไฮ” ถึงปี 70</t>
  </si>
  <si>
    <t>KJL บวก 5% โบรกแนะ “ซื้อ” ชูเป้า 12 บาท ชี้กำไร “นิวไฮ” ถึงปี 71</t>
  </si>
  <si>
    <t>https://www.kaohoon.com/breakingnews/624917</t>
  </si>
  <si>
    <t>SCGP บวก 6% นิวไฮรอบ 3 เดือน รับต้นทุนวัตถุดิบ-พลังงานปรับตัวลง</t>
  </si>
  <si>
    <t>https://www.kaohoon.com/breakingnews/624907</t>
  </si>
  <si>
    <t>CIVIL บวกแรง 6% กางแผนครึ่งปีหลัง จ่อเซ็นงาน 1.3 หมื่นล. ตุนแบ็กล็อกแน่น 2.4 หมื่นล้าน</t>
  </si>
  <si>
    <t>https://www.kaohoon.com/breakingnews/624900</t>
  </si>
  <si>
    <t>PSP วิ่งต่อ 8% โบรกชูเป้า 11 บาท มองกำไรปี 67 โตเฉียด 50%</t>
  </si>
  <si>
    <t>โตเฉียด</t>
  </si>
  <si>
    <t>https://www.kaohoon.com/breakingnews/624897</t>
  </si>
  <si>
    <t>TKN บวกแรง 6% ลุ้นครึ่งหลังแจ่ม รับไฮซีซั่นส่งออกจีน มั่นใจปีนี้กำไรโตทะลุ 700 ล้าน</t>
  </si>
  <si>
    <t>ส่งออกจีน</t>
  </si>
  <si>
    <t>https://www.kaohoon.com/breakingnews/624876</t>
  </si>
  <si>
    <t>TTB ดีดบวก! รับเข้า MSCI รอบใหม่ เม็ดเงินไหลเข้ากว่า 3 พันล้าน</t>
  </si>
  <si>
    <t>เม็ดเงิน</t>
  </si>
  <si>
    <t>https://www.kaohoon.com/news/624884</t>
  </si>
  <si>
    <t>GIFT ควัก 600 ล้านบาท ซื้อหุ้น “อะลอตเท็ค” 40% ดันรายได้ปีนี้ทะลุ 2 พันล้าน</t>
  </si>
  <si>
    <t>https://www.kaohoon.com/news/624873</t>
  </si>
  <si>
    <t>JKN รูดติดฟลอร์! หลังแจ้งผิดนัดชำระหุ้นกู้ 443 ล้าน เหตุขาดสภาพคล่อง</t>
  </si>
  <si>
    <t>ผิดนัด</t>
  </si>
  <si>
    <t>ขาด</t>
  </si>
  <si>
    <t>30/08/2023</t>
  </si>
  <si>
    <t>https://www.kaohoon.com/news/624793</t>
  </si>
  <si>
    <t>BANPU แจกปันผล 0.25 บ. จ่อขึ้น XD 12 ก.ย.นี้</t>
  </si>
  <si>
    <t>https://www.kaohoon.com/pr/624789</t>
  </si>
  <si>
    <t>BCPG ติดอันดับหุ้นยั่งยืน ESG 100 ต่อเนื่อง 6 ปี</t>
  </si>
  <si>
    <t>https://www.kaohoon.com/news/624782</t>
  </si>
  <si>
    <t>BDMS เคาะปันผล 0.35 บาท ขึ้น XD 12 ก.ย.นี้</t>
  </si>
  <si>
    <t>https://www.kaohoon.com/summary/624759</t>
  </si>
  <si>
    <t>สรุปซื้อขายกระดานรายใหญ่วันนี้ PSP มูลค่าสูงสุด 638 ล้านบาท</t>
  </si>
  <si>
    <t>https://www.kaohoon.com/summary/624757</t>
  </si>
  <si>
    <t>สรุป SET100 วันนี้ JMART บวกสูงสุด 8%</t>
  </si>
  <si>
    <t>https://www.kaohoon.com/breakingnews/624737</t>
  </si>
  <si>
    <t>ONEE ปิดเด้ง 6% เก็งรับปันผล ก่อนขึ้น XD พรุ่งนี้</t>
  </si>
  <si>
    <t>https://www.kaohoon.com/breakingnews/624748</t>
  </si>
  <si>
    <t>PSP ปิดเทรดวันแรก 10 บาท เหนือจอง 61% ซื้อขายแน่น 2.43 พันล้านบาท</t>
  </si>
  <si>
    <t>https://www.kaohoon.com/breakingnews/624743</t>
  </si>
  <si>
    <t>KLINIQ ปิดพุ่ง 8% อัพเป้ารายได้ปีนี้แตะ 2.25 พันล้าน ดันกำไรเฉียด 300 ล้าน</t>
  </si>
  <si>
    <t>https://www.kaohoon.com/breakingnews/624739</t>
  </si>
  <si>
    <t>AU บวก 3% ลุ้นกำไรครึ่งปีหลังโตรับ “ไฮซีซั่น” โบรกแนะ “ซื้อ” เป้า 13 บาท</t>
  </si>
  <si>
    <t>https://www.kaohoon.com/breakingnews/624724</t>
  </si>
  <si>
    <t>AMANAH พุ่งแรง 8% โบรกอัพเป้า 2.80 บ. ลุ้นครึ่งปีหลังฟื้น-ตั้งสำรองลด</t>
  </si>
  <si>
    <t>https://www.kaohoon.com/breakingnews/624714</t>
  </si>
  <si>
    <t>TPOLY บวก 5% หลังคว้างาน “รพ.กรุงเทพ เชียงใหม่” มูลค่า 200 ล้านบาท</t>
  </si>
  <si>
    <t>https://www.kaohoon.com/news/624663</t>
  </si>
  <si>
    <t>THCOM โบรกแนะ “ซื้อ” เป้า 16 บ. ดาวเทียม 2 ดวงใหม่ หนุนกำไรทันทีปี 70</t>
  </si>
  <si>
    <t>https://www.kaohoon.com/summary/624658</t>
  </si>
  <si>
    <t>สรุปซื้อขายกระดานรายใหญ่เช้านี้ PSP มูลค่าสูงสุด 637 ล้านบาท</t>
  </si>
  <si>
    <t>https://www.kaohoon.com/summary/624656</t>
  </si>
  <si>
    <t>สรุป SET100 เช้านี้ VGI บวกสูงสุด 4%</t>
  </si>
  <si>
    <t>https://www.kaohoon.com/news/624651</t>
  </si>
  <si>
    <t>CIVIL กางแผนครึ่งปีหลัง จ่อเซ็นงาน 1.3 หมื่นล. โชว์แบ็กล็อกแน่น 2.4 หมื่นล้าน</t>
  </si>
  <si>
    <t>เซ็นงาน</t>
  </si>
  <si>
    <t>https://www.kaohoon.com/breakingnews/624650</t>
  </si>
  <si>
    <t>BBIK บวก 2% โบรกมองกำไรปีนี้โต 110% แนะ “ซื้อ” ชูเป้า 156 บาท</t>
  </si>
  <si>
    <t>https://www.kaohoon.com/news/624640</t>
  </si>
  <si>
    <t>JPC ผู้นำสินค้าแฟชั่น “อาเซียน” ครอบคลุมทุกไลฟ์สไตล์</t>
  </si>
  <si>
    <t>JPC</t>
  </si>
  <si>
    <t>ไลฟ์สไตล์</t>
  </si>
  <si>
    <t>ครอบคลุม</t>
  </si>
  <si>
    <t>https://www.kaohoon.com/news/624632</t>
  </si>
  <si>
    <t>ดักเก็บ 4 หุ้นปันผล ก่อนขึ้น XD พรุ่งนี้ MINT-XO นำทีม</t>
  </si>
  <si>
    <t>ดักเก็บ</t>
  </si>
  <si>
    <t>ขึ้น XD</t>
  </si>
  <si>
    <t>https://www.kaohoon.com/news/624627</t>
  </si>
  <si>
    <t>SA แย้มโอนโครงการ “Landmark @ MRTA Station” ครึ่งปีหลัง ล็อตแรก 1.5 พันล้าน</t>
  </si>
  <si>
    <t>โอนโครงการ</t>
  </si>
  <si>
    <t>https://www.kaohoon.com/pr/624617</t>
  </si>
  <si>
    <t>UAC ครึ่งปีหลังโตต่อ จ่อ COD โรงไฟฟ้าชุมชน “ภูผาม่าน” 3 MW</t>
  </si>
  <si>
    <t>https://www.kaohoon.com/breakingnews/624606</t>
  </si>
  <si>
    <t>KCE บวก 3% นำทีมกลุ่มอิเล็กฯ อานิสงส์หุ้นเทคฯ ต่างประเทศพุ่ง</t>
  </si>
  <si>
    <t>กลุ่มอิเล็กฯ</t>
  </si>
  <si>
    <t>หุ้นเทคฯ</t>
  </si>
  <si>
    <t>ต่างประเทศ</t>
  </si>
  <si>
    <t>https://www.kaohoon.com/breakingnews/624587</t>
  </si>
  <si>
    <t>CHG บวก 3% โบรกแนะ “ซื้อ” เป้า 3.94 บ. ลุ้น Q3 โต รับรายได้ผู้ป่วยต่างชาติ</t>
  </si>
  <si>
    <t>รับรายได้</t>
  </si>
  <si>
    <t>https://www.kaohoon.com/breakingnews/624600</t>
  </si>
  <si>
    <t>BE8 พุ่ง 3% โบรกชูเป้า 69.68 บาท ดันอัพไซด์ทะลัก 48%</t>
  </si>
  <si>
    <t>https://www.kaohoon.com/breakingnews/624592</t>
  </si>
  <si>
    <t>PSP เปิดเทรดวันแรก 9.40 บาท เหนือจอง 52% ซื้อขายแน่น 360 ล้าน</t>
  </si>
  <si>
    <t>https://www.kaohoon.com/breakingnews/624582</t>
  </si>
  <si>
    <t>PSP ฟอร์มดี Pre Open 5 นาทีแตะ 9 บาท เหนือจอง 45%</t>
  </si>
  <si>
    <t>https://www.kaohoon.com/news/624515</t>
  </si>
  <si>
    <t>BANPU มั่นใจก๊าซฯ Q3 ฟื้น เล็งดัน BKV เทรดตลาดนิวยอร์กปลายปีนี้</t>
  </si>
  <si>
    <t>ก๊าซฯ</t>
  </si>
  <si>
    <t>เล็งดัน</t>
  </si>
  <si>
    <t>https://www.kaohoon.com/news/624104</t>
  </si>
  <si>
    <t>CKP ผนึก BEM นำร่องใช้โซลาร์เดินรถ “สายสีน้ำเงิน-ม่วง”</t>
  </si>
  <si>
    <t>นำร่อง</t>
  </si>
  <si>
    <t>https://www.kaohoon.com/news/624472</t>
  </si>
  <si>
    <t>PSP ลงสนามเทรดวันนี้ ลุ้นวิ่งเหนือไอพีโอ 6.20 บาท</t>
  </si>
  <si>
    <t>ลงสนาม</t>
  </si>
  <si>
    <t>ลุ้นวิ่งเหนือ</t>
  </si>
  <si>
    <t>https://www.kaohoon.com/column/624531</t>
  </si>
  <si>
    <t>ERW โอกาสทองเที่ยวไทยฟื้นตัว.!</t>
  </si>
  <si>
    <t>ท่องเที่ยวไทย</t>
  </si>
  <si>
    <t>29/08/2023</t>
  </si>
  <si>
    <t>https://www.kaohoon.com/news/624518</t>
  </si>
  <si>
    <t>BIZ ลงนามสัญญาซื้อขาย “ครุภัณฑ์การแพทย์” 2 โรงพยาบาล 371 ล้านบาท</t>
  </si>
  <si>
    <t>https://www.kaohoon.com/news/624511</t>
  </si>
  <si>
    <t>TIPH เคาะปันผล 0.50 บาท ขึ้น XD 13 ก.ย.นี้</t>
  </si>
  <si>
    <t>https://www.kaohoon.com/news/624505</t>
  </si>
  <si>
    <t>AOT เปิดเฮียริ่ง “ดอนเมือง” เฟส 3 เตรียมบริการปี 72 รองรับผู้โดยสาร 50 ล้านคน</t>
  </si>
  <si>
    <t>เฮียริ่ง</t>
  </si>
  <si>
    <t>https://www.kaohoon.com/news/624506</t>
  </si>
  <si>
    <t>SUSCO ปันผล 0.08 บาท ขึ้น XD 11 ก.ย.นี้</t>
  </si>
  <si>
    <t>https://www.kaohoon.com/news/624502</t>
  </si>
  <si>
    <t>HMPRO เคาะปันผล 0.18 บาท ขึ้น XD 12 ก.ย.นี้</t>
  </si>
  <si>
    <t>https://www.kaohoon.com/news/624501</t>
  </si>
  <si>
    <t>BPP ส่งซิกครึ่งปีหลังโต! รับโรงไฟฟ้า Temple I เดินเครื่องเต็มกำลัง</t>
  </si>
  <si>
    <t>เดินเครื่อง</t>
  </si>
  <si>
    <t>เต็มกำลัง</t>
  </si>
  <si>
    <t>https://www.kaohoon.com/summary/624476</t>
  </si>
  <si>
    <t>สรุปซื้อขายกระดานรายใหญ่วันนี้ PTT-F มูลค่าสูงสุด 250 ล้านบาท</t>
  </si>
  <si>
    <t>PTT-F</t>
  </si>
  <si>
    <t>https://www.kaohoon.com/summary/624474</t>
  </si>
  <si>
    <t>สรุป SET100 วันนี้ BYD บวกสูงสุด 7%</t>
  </si>
  <si>
    <t>https://www.kaohoon.com/breakingnews/624466</t>
  </si>
  <si>
    <t>READY บวก 3% โบรกแนะ ”ซื้อ” ชูเป้า 18 บาท มองรายได้ Q3 โต</t>
  </si>
  <si>
    <t>https://www.kaohoon.com/news/624457</t>
  </si>
  <si>
    <t>ASW ปั้นแบรนด์ “The Arbor” นำร่องทำเล “ดอนเมือง – แจ้งวัฒนะ” มูลค่ากว่าพันล้าน</t>
  </si>
  <si>
    <t>แบรนด์</t>
  </si>
  <si>
    <t>https://www.kaohoon.com/news/624448</t>
  </si>
  <si>
    <t>EPG มั่นใจยอดขาย 3 ธุรกิจสดใส ดันทั้งปี 67 โต 10%</t>
  </si>
  <si>
    <t>https://www.kaohoon.com/summary/624412</t>
  </si>
  <si>
    <t>สรุปซื้อขายกระดานรายใหญ่เช้านี้ BLA มูลค่าสูงสุด 135 ล้านบาท</t>
  </si>
  <si>
    <t>https://www.kaohoon.com/summary/624410</t>
  </si>
  <si>
    <t>สรุป SET100 เช้านี้ BYD บวกสูงสุด 6%</t>
  </si>
  <si>
    <t>https://www.kaohoon.com/stockanalysis/624407</t>
  </si>
  <si>
    <t>EKH ลุ้น Q3 โตแกร่ง รับไฮซีซั่นกลุ่มการแพทย์ โบรกแนะซื้อเป้า 9.72 บาท</t>
  </si>
  <si>
    <t>กลุ่มการแพทย์</t>
  </si>
  <si>
    <t>https://www.kaohoon.com/stockanalysis/624401</t>
  </si>
  <si>
    <t>TKN ครึ่งหลังแจ่ม รับไฮซีซั่นส่งออกไปจีน มั่นใจปีนี้กำไรโต 60-70% ทะลุ 700 ล้าน</t>
  </si>
  <si>
    <t>https://www.kaohoon.com/news/624372</t>
  </si>
  <si>
    <t>GABLE รุก Health Tech ยกระดับวงการแพทย์สู่ Smart Hospital คาดโตปีละ 20%</t>
  </si>
  <si>
    <t>Health Tech</t>
  </si>
  <si>
    <t>วงการแพทย์</t>
  </si>
  <si>
    <t>https://www.kaohoon.com/breakingnews/624373</t>
  </si>
  <si>
    <t>DMT จับมือพันธมิตรญี่ปุ่นรุกธุรกิจใหม่ อัพเป้าปีนี้โตเกิน 30%</t>
  </si>
  <si>
    <t>https://www.kaohoon.com/breakingnews/624360</t>
  </si>
  <si>
    <t>หุ้นเนื้อสัตว์วิ่งคึก! BTG นำทีมบวก 5% รับราคาหมูพุ่ง 3 สัปดาห์ติด</t>
  </si>
  <si>
    <t>https://www.kaohoon.com/breakingnews/624348</t>
  </si>
  <si>
    <t>STEC วิ่ง 3% เก็งคว้างาน “เมกะโปรเจกต์” ค้างท่อ รับรัฐบาลใหม่เร่งหนุน</t>
  </si>
  <si>
    <t>เก็งคว้างาน</t>
  </si>
  <si>
    <t>รัฐบาลใหม่</t>
  </si>
  <si>
    <t>เร่งหนุน</t>
  </si>
  <si>
    <t>https://www.kaohoon.com/breakingnews/624329</t>
  </si>
  <si>
    <t>NEX บวก 3% โบรกแนะ “ซื้อ” เป้า 14 บาท ลุ้น Q3 ส่งมอบรถบรรทุกอีวีเพิ่ม</t>
  </si>
  <si>
    <t>ส่งมอบรถ</t>
  </si>
  <si>
    <t>https://www.kaohoon.com/breakingnews/624335</t>
  </si>
  <si>
    <t>BA วิ่งต่อ 4% นิวไฮกว่า 5 ปี โบรกอัพกำไรปีนี้-พ่วงเป้าใหม่ 22 บาท</t>
  </si>
  <si>
    <t>https://www.kaohoon.com/news/624203</t>
  </si>
  <si>
    <t>MOSHI ส่งซิกครึ่งหลังโตต่อ รับไฮซีซั่น-ขยายร้าน “โมชิ” ปีนี้แตะ 125 สาขา</t>
  </si>
  <si>
    <t>https://www.kaohoon.com/news/624222</t>
  </si>
  <si>
    <t>PTT มองดีมานด์ “น้ำมัน” ครึ่งปีหลังโต เดินหน้า “รถอีวี-มณีแดง” เต็มสูบ</t>
  </si>
  <si>
    <t>รถอีวี-มณีแดง</t>
  </si>
  <si>
    <t>28/08/2023</t>
  </si>
  <si>
    <t>https://www.kaohoon.com/news/624264</t>
  </si>
  <si>
    <t>ETE แย้มโรงงาน “เชื้อเพลิงชีวมวลอัดเม็ด” อุบลฯคืบ จ่อเสร็จ Q1/67</t>
  </si>
  <si>
    <t>โรงงาน</t>
  </si>
  <si>
    <t>ETE แย้มโรงงาน “เชื้อเพลิงชีวมวลอัดเม็ด” อุบลฯคืบ จ่อเสร็จ Q1/68</t>
  </si>
  <si>
    <t>เสร็จ</t>
  </si>
  <si>
    <t>https://www.kaohoon.com/summary/624215</t>
  </si>
  <si>
    <t>https://www.kaohoon.com/summary/624213</t>
  </si>
  <si>
    <t>สรุป SET100 วันนี้ SJWD บวกสูงสุด 6%</t>
  </si>
  <si>
    <t>https://www.kaohoon.com/breakingnews/624210</t>
  </si>
  <si>
    <t>SPRC ปิดบวก 4% ลุ้น Q3 พลิกกำไร รับค่าการกลั่นฟื้น ชูเป้า 11 บ.</t>
  </si>
  <si>
    <t>https://www.kaohoon.com/breakingnews/624204</t>
  </si>
  <si>
    <t>RABBIT ปิดพุ่ง 16% ลุ้นครึ่งหลังรายได้อสังหาฯฟื้น-ปลดล็อกแรงกดดัน SINGER</t>
  </si>
  <si>
    <t>RABBIT</t>
  </si>
  <si>
    <t>แรงกดดัน</t>
  </si>
  <si>
    <t>ปลดล็อก</t>
  </si>
  <si>
    <t>https://www.kaohoon.com/breakingnews/624198</t>
  </si>
  <si>
    <t>BEM ลบ 3% สวนโบรกแนะ “ซื้อ” เป้า 10.90 บาท ปีนี้กำไร 3.6 พันล้าน</t>
  </si>
  <si>
    <t>https://www.kaohoon.com/breakingnews/624194</t>
  </si>
  <si>
    <t>BEAUTY พุ่งแรง 10% แย้มครึ่งหลัง “เทิร์นอะราวด์” ลุยขยายช่องทางจำหน่ายใน-ตปท.</t>
  </si>
  <si>
    <t>BEAUTY</t>
  </si>
  <si>
    <t>ช่องทางจำหน่าย</t>
  </si>
  <si>
    <t>https://www.kaohoon.com/breakingnews/624193</t>
  </si>
  <si>
    <t>SJWD ดีด 5% เล็งครึ่งปีหลังสดใส พื้นที่เช่าคลังสินค้าพุ่ง โบรกแนะ “ซื้อ” เป้า 20.70 บาท</t>
  </si>
  <si>
    <t>พื้นที่เช่า</t>
  </si>
  <si>
    <t>https://www.kaohoon.com/breakingnews/624182</t>
  </si>
  <si>
    <t>D บวกแรง 5% ลุ้นครึ่งหลังเด่นต่อ หลังโชว์งบ 6 เดือนแรกกำไรโตทะลัก 93%</t>
  </si>
  <si>
    <t>เด่นต่อ</t>
  </si>
  <si>
    <t>https://www.kaohoon.com/news/624173</t>
  </si>
  <si>
    <t>RICHY ดีเดย์เปิด “เปิดช้อปปิ้งมอลล์” โซนใหม่ 1 ก.ย. รับต่างชาติคึกคัก</t>
  </si>
  <si>
    <t>https://www.kaohoon.com/news/624170</t>
  </si>
  <si>
    <t>PROEN ลงนามสัญญาโครงการ “Fiber Optic” มูลค่า 8.3 ล้านบาท</t>
  </si>
  <si>
    <t>https://www.kaohoon.com/pr/624167</t>
  </si>
  <si>
    <t>WHAUP ร่วมงาน “Analyst Meeting” แย้มครึ่งปีหลังโตต่อ</t>
  </si>
  <si>
    <t>https://www.kaohoon.com/stockanalysis/624164</t>
  </si>
  <si>
    <t>NSL ลุ้นครึ่งปีหลังแจ่ม! ลุยออกสินค้าใหม่-ส่ง Rice Bar เจาะตลาดจีนครั้งแรก</t>
  </si>
  <si>
    <t>https://www.kaohoon.com/stockanalysis/624159</t>
  </si>
  <si>
    <t>KTB โบรกแนะซื้อเป้า 23.10 บาท ลุ้น Q3/66 แจ่ม รับผลบวกก NIM สูงขึ้น</t>
  </si>
  <si>
    <t>Q3/66</t>
  </si>
  <si>
    <t>https://www.kaohoon.com/summary/624154</t>
  </si>
  <si>
    <t>สรุปซื้อขายกระดานรายใหญ่เช้านี้ CPALL มูลค่าสูงสุด 5 พันล้านบาท</t>
  </si>
  <si>
    <t>https://www.kaohoon.com/summary/624152</t>
  </si>
  <si>
    <t>สรุป SET100 เช้านี้ SJWD บวกสูงสุด 6%</t>
  </si>
  <si>
    <t>https://www.kaohoon.com/news/624149</t>
  </si>
  <si>
    <t>PSP ฤกษ์ดีเทรด 30 ส.ค.นี้ ระดมทุนขยายตลาด หนุนเติบโตยั่งยืน</t>
  </si>
  <si>
    <t>https://www.kaohoon.com/news/624145</t>
  </si>
  <si>
    <t>ดักเก็บ 8 หุ้นปันผล ก่อนขึ้น XD พรุ่งนี้ AH-CCET-FPI นำทีม</t>
  </si>
  <si>
    <t>ก่อนขึ้น XD</t>
  </si>
  <si>
    <t>https://www.kaohoon.com/breakingnews/624110</t>
  </si>
  <si>
    <t>ITEL วิ่ง 4% หลังคว้างานติดตั้ง “โซลาร์เซลล์” 334 ล้านบาท</t>
  </si>
  <si>
    <t>ติดตั้ง</t>
  </si>
  <si>
    <t>https://www.kaohoon.com/news/624103</t>
  </si>
  <si>
    <t>RS โชว์ธุรกิจ “ยูไลฟ์” ท็อปฟอร์ม มั่นใจดันรายได้ Q3 โตแจ่ม</t>
  </si>
  <si>
    <t>https://www.kaohoon.com/breakingnews/624100</t>
  </si>
  <si>
    <t>14 หุ้นราคาร่วง! ขึ้น XD วันแรก SIRI นำทีมรูด 3%</t>
  </si>
  <si>
    <t>15 หุ้นราคาร่วง! ขึ้น XD วันแรก SIRI นำทีมรูด 3%</t>
  </si>
  <si>
    <t>https://www.kaohoon.com/breakingnews/624087</t>
  </si>
  <si>
    <t>AAI บวกต่อ 9% โบรกแนะ “ซื้อ” เป้า 5.50 บาท รับยอดขาย “อาหารสัตว์เลี้ยง” ครึ่งปีหลังโต</t>
  </si>
  <si>
    <t>https://www.kaohoon.com/breakingnews/624091</t>
  </si>
  <si>
    <t>ESSO-BCP วิ่งคึก! รับปิดดีลเทก “เอสโซ่” 5.5 หมื่นล้าน เทนเดอร์สูงกว่ากระดาน</t>
  </si>
  <si>
    <t>https://www.kaohoon.com/breakingnews/624088</t>
  </si>
  <si>
    <t>AAV บวก 4% โบรกแนะ “ซื้อ” เป้า 3.10 บาท รับท่องเที่ยวคึก</t>
  </si>
  <si>
    <t>27/08/2023</t>
  </si>
  <si>
    <t>https://www.kaohoon.com/news/623888</t>
  </si>
  <si>
    <t>AH-NYT ท็อปพิก! รับยอดส่งออก “ชิ้นส่วนยานยนต์” โตแกร่ง</t>
  </si>
  <si>
    <t>AH-NYT</t>
  </si>
  <si>
    <t>https://www.kaohoon.com/news/623931</t>
  </si>
  <si>
    <t>SENA ส่งซิกครึ่งหลังแจ่ม! เร่งผุด 18 โครงการใหม่ 2.4 หมื่นลบ. ตุนแบ็กล็อก 6.4 พันล้าน</t>
  </si>
  <si>
    <t>เร่งผุด</t>
  </si>
  <si>
    <t>26/08/2023</t>
  </si>
  <si>
    <t>https://www.kaohoon.com/column/623973</t>
  </si>
  <si>
    <t>AOT กำไรเบ่งบานรับท่องเที่ยวฟื้น</t>
  </si>
  <si>
    <t>เบ่งบาน</t>
  </si>
  <si>
    <t>https://www.kaohoon.com/news/623878</t>
  </si>
  <si>
    <t>โบรกมอง “อสังหา” ฟื้นแรงไตรมาส 4 ชู SPALI-ORI ท็อปพิก</t>
  </si>
  <si>
    <t>25/08/2023</t>
  </si>
  <si>
    <t>https://www.kaohoon.com/news/623955</t>
  </si>
  <si>
    <t>TOP เคาะปันผล 0.65 บ. ขึ้น XD 7 ก.ย.นี้</t>
  </si>
  <si>
    <t>https://www.kaohoon.com/news/623950</t>
  </si>
  <si>
    <t>ชัดแล้ว! BCP เคาะซื้อ“เอสโซ่” ราคา 9.8986 บาท</t>
  </si>
  <si>
    <t>เคาะซื้อ</t>
  </si>
  <si>
    <t>ชัดแล้ว</t>
  </si>
  <si>
    <t>https://www.kaohoon.com/news/623932</t>
  </si>
  <si>
    <t>FTI รุกขยายสาขา “AQUATEK-Water Store” ดันรายได้ปีนี้โต 20%</t>
  </si>
  <si>
    <t>https://www.kaohoon.com/news/623922</t>
  </si>
  <si>
    <t>PRINC แย้มไตรมาส 3 “ไฮซีซั่น” เปิดตัว PRINC NEXT ขยายลุงทุนเฮลท์แคร์</t>
  </si>
  <si>
    <t>PRINC</t>
  </si>
  <si>
    <t>https://www.kaohoon.com/news/623926</t>
  </si>
  <si>
    <t>TQR แย้มครึ่งหลังสดใส จ่อรับรู้รายได้ “ประกันภัยไซเบอร์” ดันผลงานปีนี้โต 10%</t>
  </si>
  <si>
    <t>https://www.kaohoon.com/news/623907</t>
  </si>
  <si>
    <t>SINO เดินหน้าระดมทุน SET โบรกเคาะเป้าสูง 2.30 บาท ตอกย้ำผู้นำ “โลจิสติกส์”</t>
  </si>
  <si>
    <t>เป้าสูง</t>
  </si>
  <si>
    <t>https://www.kaohoon.com/summary/623913</t>
  </si>
  <si>
    <t>สรุปซื้อขายกระดานรายใหญ่วันนี้ PTT-F มูลค่าสูงสุด 249 ล้านบาท</t>
  </si>
  <si>
    <t>https://www.kaohoon.com/summary/623910</t>
  </si>
  <si>
    <t>สรุป SET100 วันนี้ SABUY บวกสูงสุด 25 ส.ค.66</t>
  </si>
  <si>
    <t>https://www.kaohoon.com/breakingnews/623889</t>
  </si>
  <si>
    <t>IVL ปิดเด้ง 3% ลุ้น Q3 ฟื้น รับธุรกิจ PET-IOD โบรกชูเป้า 38.50 บ.</t>
  </si>
  <si>
    <t>https://www.kaohoon.com/breakingnews/623894</t>
  </si>
  <si>
    <t>CIG ปิดพุ่ง 16% ลุ้นผลงานปีนี้ “เทิร์นอะราวด์” แถมหุ้นต่ำบุ๊ก</t>
  </si>
  <si>
    <t>CIG</t>
  </si>
  <si>
    <t>ต่ำบุ๊ก</t>
  </si>
  <si>
    <t>https://www.kaohoon.com/breakingnews/623891</t>
  </si>
  <si>
    <t>SUPER บวก 6 % เร่งเครื่อง COD โรงไฟฟ้า ดันรายได้ปีนี้โต 10%</t>
  </si>
  <si>
    <t>เร่งเครื่อง</t>
  </si>
  <si>
    <t>https://www.kaohoon.com/stockanalysis/623839</t>
  </si>
  <si>
    <t>SISB โบรกแนะซื้อเป้า 36.50 บาท รับ “จีน” แห่เข้าโรงเรียนอินเตอร์ทะลัก</t>
  </si>
  <si>
    <t>โรงเรียนอินเตอร์</t>
  </si>
  <si>
    <t>แห่เข้า</t>
  </si>
  <si>
    <t>https://www.kaohoon.com/breakingnews/623835</t>
  </si>
  <si>
    <t>ดักเก็บ TISCO รอรับปันผลระหว่างกาลครั้งแรก 2 บ. โบรกชี้ทั้งปียีลด์สูง 8%</t>
  </si>
  <si>
    <t>รอรับ</t>
  </si>
  <si>
    <t>https://www.kaohoon.com/summary/623831</t>
  </si>
  <si>
    <t>สรุปซื้อขายกระดานรายใหญ่ CBG มูลค่าสูงสุด 43 ล้านบาท</t>
  </si>
  <si>
    <t>https://www.kaohoon.com/summary/623829</t>
  </si>
  <si>
    <t>https://www.kaohoon.com/pr/623815</t>
  </si>
  <si>
    <t>BCP โชว์วิสัยทัศน์ธุรกิจ “โตยั่งยืน”</t>
  </si>
  <si>
    <t>วิสัยทัศน์</t>
  </si>
  <si>
    <t>https://www.kaohoon.com/news/623809</t>
  </si>
  <si>
    <t>ALLA ตุนแบ็กล็อก 500 ล้าน รุกธุรกิจ EV ดันรายได้ปีนี้โต 10%</t>
  </si>
  <si>
    <t>ALLA</t>
  </si>
  <si>
    <t>ธุุรกิจ</t>
  </si>
  <si>
    <t>https://www.kaohoon.com/breakingnews/623794</t>
  </si>
  <si>
    <t>DELTA ร่วง 4% นำกลุ่มอิเล็กฯ นักลงทุนขายทำกำไร หลังอัพไซด์จำกัด</t>
  </si>
  <si>
    <t>อิเล็กฯ</t>
  </si>
  <si>
    <t>ทำกำไร</t>
  </si>
  <si>
    <t>https://www.kaohoon.com/news/623792</t>
  </si>
  <si>
    <t>INET ขายสินทรัพย์เข้า “INETREIT” ระดมทุน 3.2 พันล้าน ขยายธุรกิจ</t>
  </si>
  <si>
    <t>https://www.kaohoon.com/news/623789</t>
  </si>
  <si>
    <t>PREB จ่อเปิด 2 โครงการ “บ้านเดี่ยว” 1.3 พันล้าน ดันยอดขายปีนี้โต</t>
  </si>
  <si>
    <t>PREB</t>
  </si>
  <si>
    <t>https://www.kaohoon.com/breakingnews/623785</t>
  </si>
  <si>
    <t>JAS พุ่งแรง 7% ลุ้นปันผล 2.25 บ. จ่อปิดดีลขายหุ้น 3BB-JASIF ภายใน Q3-Q4 นี้</t>
  </si>
  <si>
    <t>https://www.kaohoon.com/news/623778</t>
  </si>
  <si>
    <t>WHA อัพเป้าขายที่ดินปี 66 แตะ 2.5 พันไร่ ดันรายได้โตกระโดด</t>
  </si>
  <si>
    <t>ขายที่ดิน</t>
  </si>
  <si>
    <t>https://www.kaohoon.com/news/623680</t>
  </si>
  <si>
    <t>OR ครึ่งปีหลังสดใส! “น้ำมันเจ็ท” หนุน แย้มจ่อปิดดีล “ธุรกิจเฮลท์แอนด์เวลเนส”</t>
  </si>
  <si>
    <t>แย้มจ่อ</t>
  </si>
  <si>
    <t>https://www.kaohoon.com/news/623630</t>
  </si>
  <si>
    <t>ICHI อัพเป้ายอดขายปีนี้โต 20% จ่อเปิดตัว “ตันซันซู น้ำผึ้งมะนาว” ต.ค.นี้</t>
  </si>
  <si>
    <t>24/08/2023</t>
  </si>
  <si>
    <t>https://www.kaohoon.com/news/623713</t>
  </si>
  <si>
    <t>OR เคาะปันผล 0.25 บ. ขึ้น XD 6 ก.ย.นี้</t>
  </si>
  <si>
    <t>https://www.kaohoon.com/news/623703</t>
  </si>
  <si>
    <t>WHAUP ตั้ง 2 บริษัทย่อย ขยายลงทุน “สิงคโปร์”</t>
  </si>
  <si>
    <t>https://www.kaohoon.com/news/623693</t>
  </si>
  <si>
    <t>ILM ดีเดย์เปิดสาขา “ภูเก็ต” โฉมใหม่ หวังดันยอดขายโต 30%</t>
  </si>
  <si>
    <t>โฉมใหม่</t>
  </si>
  <si>
    <t>https://www.kaohoon.com/news/623656</t>
  </si>
  <si>
    <t>CRC เปิดอาณาจักรแฟชั่น รุกธุรกิจแบรนด์ชั้นนำ หวังดันรายได้ปี 66 แตะหมื่นล้าน</t>
  </si>
  <si>
    <t>หวังดัน</t>
  </si>
  <si>
    <t>https://www.kaohoon.com/summary/623678</t>
  </si>
  <si>
    <t>สรุปซื้อขายกระดานรายใหญ่วันนี้ PTT-F มูลค่าสูงสุด 216 ล้านบาท</t>
  </si>
  <si>
    <t>https://www.kaohoon.com/breakingnews/623673</t>
  </si>
  <si>
    <t>MITSIB ปิดพุ่ง 12% นิวไฮรอบ 6 เดือน ลุ้นครึ่งหลังโตต่อ รับพอร์ตสินเชื่อพุ่ง</t>
  </si>
  <si>
    <t>MITSIB</t>
  </si>
  <si>
    <t>https://www.kaohoon.com/summary/623674</t>
  </si>
  <si>
    <t>สรุป SET100 วันนี้ FORTH บวกสูงสุด 8%</t>
  </si>
  <si>
    <t>FORTH</t>
  </si>
  <si>
    <t>https://www.kaohoon.com/breakingnews/623669</t>
  </si>
  <si>
    <t>EA บวก 5% โบรกแนะ “ซื้อ” เป้า 80 บาท ชี้กำไรปีนี้ทะลุ 9 พันล้าน</t>
  </si>
  <si>
    <t>https://www.kaohoon.com/news/623663</t>
  </si>
  <si>
    <t>MASTER บวกแรง 5% ย้ำเป้ารายได้ปีนี้โต 40% รุกเปิด 10 “ห้องผ่าตัด” รองรับดีมานด์พุ่ง</t>
  </si>
  <si>
    <t>ห้องผ่าตัด</t>
  </si>
  <si>
    <t>รุกเปิด</t>
  </si>
  <si>
    <t>https://www.kaohoon.com/news/623658</t>
  </si>
  <si>
    <t>CH แย้ม Q3 ผลงานโตแจ่ม รับไฮซีซั่น ออเดอร์ทะลัก</t>
  </si>
  <si>
    <t>https://www.kaohoon.com/stockanalysis/623613</t>
  </si>
  <si>
    <t>HANA ลุ้นกำไร Q3 โต 40% รับออเดอร์ทะลัก จับตาทั้งปีทะลุ 2.15 พันล้าน</t>
  </si>
  <si>
    <t>ทั้งปี</t>
  </si>
  <si>
    <t>https://www.kaohoon.com/stockanalysis/623605</t>
  </si>
  <si>
    <t>BE8 โบรกแนะซื้อเป้า 74 บาท ลุ้นกำไร Q3 นิวไฮ จับตาทั้งปีกำไรโตเท่าตัว</t>
  </si>
  <si>
    <t>https://www.kaohoon.com/summary/623594</t>
  </si>
  <si>
    <t>สรุปซื้อขายกระดานรายใหญ่เช้านี้ CPALL มูลค่าสูงสุด 33 ล้านบาท</t>
  </si>
  <si>
    <t>https://www.kaohoon.com/summary/623592</t>
  </si>
  <si>
    <t>สรุป SET100 เช้านี้ BYD บวกสูงสุด 9%</t>
  </si>
  <si>
    <t>https://www.kaohoon.com/breakingnews/623587</t>
  </si>
  <si>
    <t>XO บวกต่อ 3% นลท.เล่นรับปันผล 0.358 บ. ขึ้น XD 31 ส.ค. นี้</t>
  </si>
  <si>
    <t>https://www.kaohoon.com/breakingnews/623584</t>
  </si>
  <si>
    <t>FORTH วิ่ง 8% คาดนักลงทุนซื้อก่อน XD รับปันผล 0.25 บาท</t>
  </si>
  <si>
    <t>https://www.kaohoon.com/news/623574</t>
  </si>
  <si>
    <t>ผู้บริหาร TWPC ลุยเก็บหุ้นต่อเนื่อง ตอกย้ำศักยภาพโตแกร่ง</t>
  </si>
  <si>
    <t>เก็บหุ้น</t>
  </si>
  <si>
    <t>https://www.kaohoon.com/breakingnews/623545</t>
  </si>
  <si>
    <t>A5 เด้ง 7% ลุ้นครึ่งปีหลังสดใส! เร่งผุดโครงการใหม่ ปักหมุดปี 69 รายได้แตะ 5 พันล้าน</t>
  </si>
  <si>
    <t>https://www.kaohoon.com/breakingnews/623551</t>
  </si>
  <si>
    <t>ICHI บวก 2% แย้มครึ่งปีหลัง “ออเดอร์” พุ่ง ปรับเป้ายอดขายใหม่ 7.6 พันล้าน</t>
  </si>
  <si>
    <t>https://www.kaohoon.com/breakingnews/623537</t>
  </si>
  <si>
    <t>TIDLOR บวก 3% แนวโน้มครึ่งปีหลัง “สินเชื่อ-ค่าฟี” เติบโต ลุยขยายสาขา 50 แห่ง</t>
  </si>
  <si>
    <t>https://www.kaohoon.com/breakingnews/623540</t>
  </si>
  <si>
    <t>GABLE วิ่งแรง 8% ลุ้นรายได้ Q3 ฟื้นเด่น ทยอยรับรู้แบ็กล็อก 4 พันล้าน</t>
  </si>
  <si>
    <t>https://www.kaohoon.com/breakingnews/623535</t>
  </si>
  <si>
    <t>SCGP ดีด 5% โบรกชี้ครึ่งปีหลังฟื้นตัว-ต้นทุนลด ชูเป้า 46 บาท</t>
  </si>
  <si>
    <t>https://www.kaohoon.com/breakingnews/623526</t>
  </si>
  <si>
    <t>หุ้นสื่อวิ่งคึก! รับเม็ดเงินโฆษณา ก.ค. พุ่งเฉียดหมื่นล้าน VGI นำทีมบวก 4%</t>
  </si>
  <si>
    <t>หุ้นสื่อ</t>
  </si>
  <si>
    <t>https://www.kaohoon.com/news/623525</t>
  </si>
  <si>
    <t>MTC ขายหุ้นกู้เกลี้ยง! ระดมเงิน 4.5 พันล้านขยายธุรกิจ ดันสินเชื่อปีนี้โต 20%</t>
  </si>
  <si>
    <t>https://www.kaohoon.com/breakingnews/623522</t>
  </si>
  <si>
    <t>SAWAD บวก 2% ลุ้นกำไร Q3 โตต่อ รับรู้ดอกเบี้ย “เงินสดทันใจ” – ตั้งสำรองลด</t>
  </si>
  <si>
    <t>ทันใจ</t>
  </si>
  <si>
    <t>https://www.kaohoon.com/news/623491</t>
  </si>
  <si>
    <t>AGE ส่งซิกไตรมาส 3 สดใส รับยอดขายโต-ราคาถ่านหินมั่นคง</t>
  </si>
  <si>
    <t>AGE</t>
  </si>
  <si>
    <t>ราคาถ่านหิน</t>
  </si>
  <si>
    <t>https://www.kaohoon.com/news/623292</t>
  </si>
  <si>
    <t>DMT ยันรายได้ปีนี้โต 30% หลังเปิดเมืองหนุนยอดใช้ “ทางด่วน” พุ่ง</t>
  </si>
  <si>
    <t>ยอดใช้ทางด่วน</t>
  </si>
  <si>
    <t>https://www.kaohoon.com/news/623464</t>
  </si>
  <si>
    <t>INTUCH แย้มครึ่งปีหลังสดใส! ลุยลงทุนธุรกิจใหม่-บริหารต้นทุนเยี่ยม</t>
  </si>
  <si>
    <t>23/08/2023</t>
  </si>
  <si>
    <t>https://www.kaohoon.com/news/623431</t>
  </si>
  <si>
    <t>JASIF โหวตฉลุย 96% ไฟเขียวแก้สัญญาเช่า 3BB จับตา! “เอไอเอส” ปิดดีล ก.ย.นี้</t>
  </si>
  <si>
    <t>โหวต</t>
  </si>
  <si>
    <t>แก้สัญญา</t>
  </si>
  <si>
    <t>https://www.kaohoon.com/news/623406</t>
  </si>
  <si>
    <t>IHL รุกธุรกิจใหม่เต็มสูบ ส่งซิก “เบาะหนังรถยนต์” ออเดอร์ทะลัก ดันรายได้ปีนี้ตามเป้า 10%</t>
  </si>
  <si>
    <t>รุกธุรกิจใหม่</t>
  </si>
  <si>
    <t>https://www.kaohoon.com/breakingnews/623385</t>
  </si>
  <si>
    <t>GUNKUL บวกต่อ 5% โบรกแนะ “ซื้อ” เป้า 6.20 บาท ลุ้นกำไรปีนี้ 1.6 พันล้าน</t>
  </si>
  <si>
    <t>https://www.kaohoon.com/breakingnews/623379</t>
  </si>
  <si>
    <t>PSG บวกแรง 5% ลุ้นครึ่งหลังโตต่อ มั่นใจล้างขาดทุนสะสมเกลี้ยงปี 67</t>
  </si>
  <si>
    <t>PSG บวกแรง 5% ลุ้นครึ่งหลังโตต่อ มั่นใจล้างขาดทุนสะสมเกลี้ยงปี 68</t>
  </si>
  <si>
    <t>PSG บวกแรง 5% ลุ้นครึ่งหลังโตต่อ มั่นใจล้างขาดทุนสะสมเกลี้ยงปี 69</t>
  </si>
  <si>
    <t>ล้างขาดทุน</t>
  </si>
  <si>
    <t>https://www.kaohoon.com/breakingnews/623366</t>
  </si>
  <si>
    <t>SBNEXT พุ่งกระฉูด 22% ครึ่งหลังลุยออกสินค้าใหม่ มั่นใจรายได้ปีนี้เข้าเป้า 4 พันลบ.</t>
  </si>
  <si>
    <t>https://www.kaohoon.com/breakingnews/623363</t>
  </si>
  <si>
    <t>SMT พุ่งแรง 7% นิวไฮรอบ 6 เดือน เก็งงบ Q3 โตต่อ ลุ้นทั้งปีโกยกำไรทะลุ 300 ล้าน</t>
  </si>
  <si>
    <t>https://www.kaohoon.com/stockanalysis/623349</t>
  </si>
  <si>
    <t>โบรกแนะสอย WHA-AMATA รับอานิสงส์ “โตชิบา” ทุ่ม 5 พันล้าน ผุดโรงงานใหม่ “ชลบุรี”</t>
  </si>
  <si>
    <t>โตชิบา</t>
  </si>
  <si>
    <t>https://www.kaohoon.com/stockanalysis/623346</t>
  </si>
  <si>
    <t>DOHOME โบรกแนะซื้อเป้า 12.80 บ. ลุ้น Q3-Q4 ฟื้นเด่น รับการเมืองชัด หนุนกำลังซื้อเพิ่ม</t>
  </si>
  <si>
    <t>Q3-Q4</t>
  </si>
  <si>
    <t>https://www.kaohoon.com/news/623334</t>
  </si>
  <si>
    <t>CHG ลั่น Q3 แจ่ม! รับไฮซีซั่น มั่นใจรายได้ทั้งปีนี้เข้าเป้า 8 พันล้าน</t>
  </si>
  <si>
    <t>https://www.kaohoon.com/news/623335</t>
  </si>
  <si>
    <t>ASW พร้อมโอน 3 โครงการใหม่ ดันรายได้ปี 66 ทะลุ 7.2 พันล้านบาท</t>
  </si>
  <si>
    <t>พร้อมโอน</t>
  </si>
  <si>
    <t>https://www.kaohoon.com/summary/623332</t>
  </si>
  <si>
    <t>สรุปซื้อขายกระดานรายใหญ่เช้านี้ MINT มูลค่าสูงสุด 34 ล้านบาท</t>
  </si>
  <si>
    <t>https://www.kaohoon.com/summary/623330</t>
  </si>
  <si>
    <t>สรุป SET100 เช้านี้ BYD บวกสูงสุด 7%</t>
  </si>
  <si>
    <t>https://www.kaohoon.com/pr/623326</t>
  </si>
  <si>
    <t>CMAN ลุยขยายกำลังการผลิต “ปูนไลม์-ผลิตภัณฑ์เคมี” เจาะตลาดเชิงลึก</t>
  </si>
  <si>
    <t>เชิงลึก</t>
  </si>
  <si>
    <t>https://www.kaohoon.com/news/623323</t>
  </si>
  <si>
    <t>โบรกมองบวก KBANK ซื้อ HCV ขยายฐานตีตลาด “เวียดนาม”</t>
  </si>
  <si>
    <t>ตี</t>
  </si>
  <si>
    <t>https://www.kaohoon.com/news/623317</t>
  </si>
  <si>
    <t>KUN ขายหุ้นกู้เกลี้ยง 200 ล้านบาท นำเงินต่อยอด “คุณาลัย” 4 ทิศ</t>
  </si>
  <si>
    <t>นำเงิน</t>
  </si>
  <si>
    <t>https://www.kaohoon.com/breakingnews/623312</t>
  </si>
  <si>
    <t>AI-AIE กอดคอพุ่งแรง! ลุ้นครึ่งปีหลังฟื้น รับยอดขายลูกถ้วยไฟฟ้าเพิ่ม</t>
  </si>
  <si>
    <t>AI-AIE</t>
  </si>
  <si>
    <t>กอดคอพุ่งแรง</t>
  </si>
  <si>
    <t>https://www.kaohoon.com/breakingnews/623302</t>
  </si>
  <si>
    <t>CBG บวก 4% โบรกแนะ “ซื้อ” อัพเป้า 97.5 บ. ชี้กำไรปี 66-67 โต 18%</t>
  </si>
  <si>
    <t>https://www.kaohoon.com/news/623272</t>
  </si>
  <si>
    <t>KLINIQ อัพเป้าปีนี้ขยาย 13 สาขา จ่อปันผล 0.55 บ. ขึ้น XD 29 ส.ค.นี้</t>
  </si>
  <si>
    <t>https://www.kaohoon.com/news/623268</t>
  </si>
  <si>
    <t>TAKUNI เปิดแผน 3 ปี รุกพลังงานสะอาด แย้มผนึกพันธมิตรผลิต “มอเตอร์ไซค์-รถกระบะ”</t>
  </si>
  <si>
    <t>TAKUNI</t>
  </si>
  <si>
    <t>พลังงานสะอาด</t>
  </si>
  <si>
    <t>ผนึกพันธมิตร</t>
  </si>
  <si>
    <t>https://www.kaohoon.com/news/623149</t>
  </si>
  <si>
    <t>ILINK มั่นใจ! ครึ่งปีหลังโตตามเป้า หนุนรายได้ปี 66 แตะ 2.7 พันล้าน</t>
  </si>
  <si>
    <t>https://www.kaohoon.com/news/623135</t>
  </si>
  <si>
    <t>GFC ตอกย้ำผู้นำบริการ “มีบุตรยาก” ครบวงจร โชว์จุดเด่นตั้งครรภ์สูง 73%</t>
  </si>
  <si>
    <t>ผู้นำบริการ</t>
  </si>
  <si>
    <t>จุดเด่น</t>
  </si>
  <si>
    <t>https://www.kaohoon.com/news/623143</t>
  </si>
  <si>
    <t>PTG อัพยอดขายน้ำมันโต 15% แย้มครึ่งปีหลังเน้นขยาย “นอนออยล์-พลังงานสะอาด”</t>
  </si>
  <si>
    <t>เน้นขยาย</t>
  </si>
  <si>
    <t>22/08/2023</t>
  </si>
  <si>
    <t>https://www.kaohoon.com/news/623195</t>
  </si>
  <si>
    <t>BJC ควัก 300 ล้าน เข้าซื้อหุ้น “อะเบ๊าท์ไทย” รุกตลาดฮ่องกงเต็มตัว</t>
  </si>
  <si>
    <t>รุกตลาด</t>
  </si>
  <si>
    <t>เต็มตัว</t>
  </si>
  <si>
    <t>https://www.kaohoon.com/news/623191</t>
  </si>
  <si>
    <t>GPSC เคาะปันผล 0.30 บ. ขึ้น XD 6 ก.ย.นี้</t>
  </si>
  <si>
    <t>https://www.kaohoon.com/news/623188</t>
  </si>
  <si>
    <t>สื่อนอกตีข่าว KBANK ทุ่ม 3.5 หมื่นล้าน จ่อซื้อกิจการ “Home Credit Vietnam”</t>
  </si>
  <si>
    <t>สื่อนอก</t>
  </si>
  <si>
    <t>ตีข่าว</t>
  </si>
  <si>
    <t>จ่อซื้อ</t>
  </si>
  <si>
    <t>https://www.kaohoon.com/summary/623145</t>
  </si>
  <si>
    <t>สรุปซื้อขายกระดานรายใหญ่วันนี้ PTT มูลค่าสูงสุด 32 ล้านบาท</t>
  </si>
  <si>
    <t>https://www.kaohoon.com/summary/623142</t>
  </si>
  <si>
    <t>สรุป SET100 วันนี้ CBG บวกสูงสุด 8%</t>
  </si>
  <si>
    <t>https://www.kaohoon.com/news/623118</t>
  </si>
  <si>
    <t>SYNTEC กวาดรายได้ครึ่งปีแรกโต 77% ตุนแบ็กล็อกหมื่นล้าน รุกประมูลงานใหญ่</t>
  </si>
  <si>
    <t>https://www.kaohoon.com/breakingnews/623136</t>
  </si>
  <si>
    <t>HANA ปิดบวก 5% หลังโบรกปรับกำไรปี 66 ทะลุ 2.1 พันล้าน แนะเก็งกำไรเป้า 60 บาท</t>
  </si>
  <si>
    <t>โบรกปรับ</t>
  </si>
  <si>
    <t>https://www.kaohoon.com/news/623129</t>
  </si>
  <si>
    <t>ASIAN ปันผล 0.08 บาท แย้มครึ่งหลังปี 66 “อาหารแช่แข็ง” ฟื้นเด่น</t>
  </si>
  <si>
    <t>https://www.kaohoon.com/breakingnews/623121</t>
  </si>
  <si>
    <t>BE8 บวก 3% โบรกปรับคำแนะนำ “ซื้อ” ชี้กำไรครึ่งหลังปี 66 โตต่อ รับแผนควบกิจการ</t>
  </si>
  <si>
    <t>https://www.kaohoon.com/breakingnews/623104</t>
  </si>
  <si>
    <t>MINT บวก 3% โบรกแนะ “ซื้อ” ชูเป้า 43 บาท ชี้ไตรมาส 3 ห้องพักยุโรปพุ่ง</t>
  </si>
  <si>
    <t>ห้องพัก</t>
  </si>
  <si>
    <t>https://www.kaohoon.com/news/623036</t>
  </si>
  <si>
    <t>A5 ส่งซิกครึ่งหลังสดใส! จ่อเปิดบ้านเดี่ยว 4 โครงการ ปักเป้าปี 69 รายได้แตะ 5 พันล้าน</t>
  </si>
  <si>
    <t>ปักเป้า</t>
  </si>
  <si>
    <t>https://www.kaohoon.com/stockanalysis/623083</t>
  </si>
  <si>
    <t>ERW โบรกอัพกำไรปี 66-67 พ่วงเป้าใหม่ 6.50 บาท ลุ้นครึ่งหลังโตดี</t>
  </si>
  <si>
    <t>https://www.kaohoon.com/stockanalysis/623076</t>
  </si>
  <si>
    <t>ITC โบรกแนะซื้อเป้า 20 บาท ชี้ราคาลงมามาก ครึ่งปีหลังกำไรฟื้นแรง</t>
  </si>
  <si>
    <t>ลงมามาก</t>
  </si>
  <si>
    <t>https://www.kaohoon.com/summary/623073</t>
  </si>
  <si>
    <t>สรุปซื้อขายกระดานรายใหญ่เช้านี้ CRC มูลค่าสูงสุด 13 ล้านบาท</t>
  </si>
  <si>
    <t>https://www.kaohoon.com/summary/623071</t>
  </si>
  <si>
    <t>สรุป SET100 เช้านี้ SIRI บวกสูงสุด 6%</t>
  </si>
  <si>
    <t>https://www.kaohoon.com/breakingnews/623053</t>
  </si>
  <si>
    <t>XO บวกต่อ 3% โบรกปรับเป้ารายได้ปี 66 แตะ 2 พันล้าน รับยอดสั่งซื้อซอสพุ่ง</t>
  </si>
  <si>
    <t>ยอดสั่งซื้อ</t>
  </si>
  <si>
    <t>https://www.kaohoon.com/breakingnews/623048</t>
  </si>
  <si>
    <t>หุ้นค้าส่ง-ปลีกวิ่งฉิว! CRC นำทีมบวก 4% ลุ้นอานิสงส์นโยบาย “เงินดิจิทัล”</t>
  </si>
  <si>
    <t>https://www.kaohoon.com/breakingnews/623037</t>
  </si>
  <si>
    <t>CKP วิ่ง 3% โบรกแนะ “ซื้อ” เป้า 4.70 บาท มองกำไร Q3 ฟื้นรับไฮซีซั่น</t>
  </si>
  <si>
    <t>มองกำไร</t>
  </si>
  <si>
    <t>https://www.kaohoon.com/breakingnews/623032</t>
  </si>
  <si>
    <t>TIDLOR บวกต่อ 3% รุกหนักสินเชื่อ “รถยนต์-มอเตอร์ไซค์” ลุ้น Q4 หนี้เสียต่ำ</t>
  </si>
  <si>
    <t>รุกหนัก</t>
  </si>
  <si>
    <t>https://www.kaohoon.com/pr/623026</t>
  </si>
  <si>
    <t>ASW ชูความสำเร็จ “โมดิซ” 3 ทำเลใหม่ กวาดยอดขาย 4 พันล้าน</t>
  </si>
  <si>
    <t>https://www.kaohoon.com/breakingnews/623014</t>
  </si>
  <si>
    <t>SPALI ร่วง 3% รับขึ้น XD วันแรก ปันผล 0.70 บาท 6 ก.ย.นี้</t>
  </si>
  <si>
    <t>https://www.kaohoon.com/news/622989</t>
  </si>
  <si>
    <t>EKH ไตรมาส 3 โตรับ “ไฮซีซั่น” โบรกเชียร์ “ซื้อ” เป้า 9.80 บาท</t>
  </si>
  <si>
    <t>โตรับ</t>
  </si>
  <si>
    <t>https://www.kaohoon.com/news/622846</t>
  </si>
  <si>
    <t>WHA ครึ่งปีหลังโต จ่อเซ็นลูกค้าเพิ่ม-ส่งมอบพื้นที่เช่าตามแผน</t>
  </si>
  <si>
    <t>จ่อเซ็นลูกค้า</t>
  </si>
  <si>
    <t>ส่งมอบ</t>
  </si>
  <si>
    <t>https://www.kaohoon.com/news/622876</t>
  </si>
  <si>
    <t>PR9 แย้ม Q3 แจ่ม รับไฮซีซั่นธุรกิจโรงพยาบาล ย้ำเป้ารายได้ปีนี้โต 10%</t>
  </si>
  <si>
    <t>21/08/2023</t>
  </si>
  <si>
    <t>https://www.kaohoon.com/summary/622857</t>
  </si>
  <si>
    <t>สรุปซื้อขายกระดานรายใหญ่วันนี้ CPALL-F มูลค่าสูงสุด 245 ล้านบาท</t>
  </si>
  <si>
    <t>https://www.kaohoon.com/summary/622851</t>
  </si>
  <si>
    <t>สรุป SET100 วันนี้ BAM บวกสูงสุด 5.88%</t>
  </si>
  <si>
    <t>https://www.kaohoon.com/breakingnews/622842</t>
  </si>
  <si>
    <t>AUCT บวก 3% ลุ้นกำไรปีนี้ “นิวไฮ” โบรกแนะซื้อเป้า 12 บ. อัพไซด์ 11%</t>
  </si>
  <si>
    <t>https://www.kaohoon.com/breakingnews/622832</t>
  </si>
  <si>
    <t>CHO พุ่งต่อ 11% หลังเซ็นตัวแทนขาย “บัสไฟฟ้าจีน” รายเดียวในไทย</t>
  </si>
  <si>
    <t>CHO</t>
  </si>
  <si>
    <t>https://www.kaohoon.com/news/622827</t>
  </si>
  <si>
    <t>RBF ตั้งเป้ารายได้ “ตปท.” ปีนี้โต 45% แย้มโรงงานอินเดีย คาดเสร็จไตรมาส 1/67</t>
  </si>
  <si>
    <t>RBF ตั้งเป้ารายได้ “ตปท.” ปีนี้โต 45% แย้มโรงงานอินเดีย คาดเสร็จไตรมาส 1/68</t>
  </si>
  <si>
    <t>https://www.kaohoon.com/breakingnews/622823</t>
  </si>
  <si>
    <t>PRI บวกแรง 4% ลุ้นครึ่งหลังโตต่อ ย้ำเป้ารายได้ปีนี้แตะ 1.3 พันล้าน</t>
  </si>
  <si>
    <t>https://www.kaohoon.com/breakingnews/622818</t>
  </si>
  <si>
    <t>PLUS เด้ง 7% ลุ้นครึ่งปีหลังฟื้น รับกำลังผลิตใหม่-บาทอ่อนค่า</t>
  </si>
  <si>
    <t>https://www.kaohoon.com/breakingnews/622815</t>
  </si>
  <si>
    <t>TIDLOR บวก 5% มั่นใจครึ่งปีหลัง 66 สินเชื่อโตต่อ-NPL คงระดับต่ำ</t>
  </si>
  <si>
    <t>NLP</t>
  </si>
  <si>
    <t>คงระดับต่ำ</t>
  </si>
  <si>
    <t>https://www.kaohoon.com/pr/622784</t>
  </si>
  <si>
    <t>ITEL เซ็นสัญญางาน กสทช. เฉียด 300 ลบ. ดันครึ่งปีหลังโตต่อเนื่อง</t>
  </si>
  <si>
    <t>https://www.kaohoon.com/breakingnews/622773</t>
  </si>
  <si>
    <t>DITTO ดีด 4% โบรกแนะ “ซื้อ” ชูเป้า 55 บาท ครึ่งปีหลังโตแกร่ง ตุนแบ็กล็อกกว่า 5.3 พันล้าน</t>
  </si>
  <si>
    <t>https://www.kaohoon.com/summary/622769</t>
  </si>
  <si>
    <t>สรุปซื้อขายกระดานรายใหญ่เช้านี้ BANPU มูลค่าสูงสุด 87 ล้านบาท</t>
  </si>
  <si>
    <t>https://www.kaohoon.com/summary/622767</t>
  </si>
  <si>
    <t>สรุป SET100 เช้านี้ BAM บวกสูงสุด 4.9%</t>
  </si>
  <si>
    <t>https://www.kaohoon.com/news/622742</t>
  </si>
  <si>
    <t>DEXON ตอกย้ำเบอร์ 1 เอเชีย หลัง “ลาว” ไว้ใจตรวจสอบอุปกรณ์ “โรงไฟฟ้าหงสา”</t>
  </si>
  <si>
    <t>เอเชีย</t>
  </si>
  <si>
    <t>ตรวจสอบอุปกรณ์</t>
  </si>
  <si>
    <t>ไว้ใจ</t>
  </si>
  <si>
    <t>https://www.kaohoon.com/breakingnews/622738</t>
  </si>
  <si>
    <t>EASON บวกแรง 10% นิวไฮรอบ 1 ปี ลุ้นครึ่งหลังโตต่อ พ่วงเก็งหุ้นต่ำบุ๊ก</t>
  </si>
  <si>
    <t>EASON</t>
  </si>
  <si>
    <t>https://www.kaohoon.com/breakingnews/622719</t>
  </si>
  <si>
    <t>WPH บวกต่อ 12% รับข่าวจับมือ EKH สร้างรพ.คูน เสริมเสถียรภาพธุรกิจ</t>
  </si>
  <si>
    <t>เสถียรภาพ</t>
  </si>
  <si>
    <t>https://www.kaohoon.com/breakingnews/622728</t>
  </si>
  <si>
    <t>STEC บวก 3% โบรกแนะ “ซื้อ” เป้า 13 บ. ลุ้นกำไร Q3 โตแกร่ง</t>
  </si>
  <si>
    <t>https://www.kaohoon.com/breakingnews/622713</t>
  </si>
  <si>
    <t>“กลุ่มเจมาร์ท” วิ่งยกแผง! เชื่อพ้นจุดต่ำสุด จับตา JMART พลิกกำไรไตรมาส 3</t>
  </si>
  <si>
    <t>กลุ่มเจมาร์ท</t>
  </si>
  <si>
    <t>วิ่งยกแผง</t>
  </si>
  <si>
    <t>“กลุ่มเจมาร์ท” วิ่งยกแผง! เชื่อพ้นจุดต่ำสุด จับตา JMART พลิกกำไรไตรมาส 4</t>
  </si>
  <si>
    <t>“กลุ่มเจมาร์ท” วิ่งยกแผง! เชื่อพ้นจุดต่ำสุด จับตา JMART พลิกกำไรไตรมาส 5</t>
  </si>
  <si>
    <t>https://www.kaohoon.com/breakingnews/622716</t>
  </si>
  <si>
    <t>CMO ร่วง 11% หลังตลท.จับติด “แคชบาลานซ์” วันแรก</t>
  </si>
  <si>
    <t>แคชบาลานซ์</t>
  </si>
  <si>
    <t>จับติด</t>
  </si>
  <si>
    <t>20/08/2023</t>
  </si>
  <si>
    <t>https://www.kaohoon.com/news/622553</t>
  </si>
  <si>
    <t>9 หุ้น “อสังหาฯ” โชว์งบ Q2 กำไรแกร่ง! PSH โตสุด 141%</t>
  </si>
  <si>
    <t>10 หุ้น “อสังหาฯ” โชว์งบ Q2 กำไรแกร่ง! PSH โตสุด 141%</t>
  </si>
  <si>
    <t>11 หุ้น “อสังหาฯ” โชว์งบ Q2 กำไรแกร่ง! PSH โตสุด 141%</t>
  </si>
  <si>
    <t>19/08/2023</t>
  </si>
  <si>
    <t>https://www.kaohoon.com/column/622638</t>
  </si>
  <si>
    <t>BAY ขยายสินเชื่อกลุ่มอาเซียน</t>
  </si>
  <si>
    <t>https://www.kaohoon.com/news/622528</t>
  </si>
  <si>
    <t>RS ส่งซิกครึ่งหลังลุ้นปิดดีลใหญ่ ดันรายได้ปีนี้ 4.4 พันล้าน</t>
  </si>
  <si>
    <t>ปิดดีลใหญ่</t>
  </si>
  <si>
    <t>https://www.kaohoon.com/breakingnews/622579</t>
  </si>
  <si>
    <t>เปิดที่มากำไร GULF ทำไมธุรกิจโตต่อเนื่อง ดัน Core Profit Q2 ทะลุ 3.5 พันล้าน</t>
  </si>
  <si>
    <t>เปิดที่มา</t>
  </si>
  <si>
    <t>Core Profit</t>
  </si>
  <si>
    <t>https://www.kaohoon.com/news/622559</t>
  </si>
  <si>
    <t>4 หุ้นโรงพยาบาล โชว์กำไร Q2 แกร่ง NTV นำทีมโต 78%</t>
  </si>
  <si>
    <t>NTV</t>
  </si>
  <si>
    <t>5 หุ้นโรงพยาบาล โชว์กำไร Q2 แกร่ง NTV นำทีมโต 78%</t>
  </si>
  <si>
    <t>18/08/2023</t>
  </si>
  <si>
    <t>https://www.kaohoon.com/news/622599</t>
  </si>
  <si>
    <t>NOBLE จ่อบุ๊กกำไรพิเศษ 1.4 พันล้าน ขายเงินลงทุน 2 โครงการร่วมทุน PROUD</t>
  </si>
  <si>
    <t>พิเศษ</t>
  </si>
  <si>
    <t>ขายเงิน</t>
  </si>
  <si>
    <t>https://www.kaohoon.com/news/company/622590</t>
  </si>
  <si>
    <t>AOT ลุ้น Q4 โตต่อ โบรกแนะ “ซื้อ” เคาะเป้า 80 บ. อัพไซด์ 13% จ่อเปิด SAT-1 28 ก.ย.นี้</t>
  </si>
  <si>
    <t>https://www.kaohoon.com/news/622589</t>
  </si>
  <si>
    <t>PSG โผล่บิ๊กล็อต 328 ล้านบาท ต่ำกระดาน 11%</t>
  </si>
  <si>
    <t>ต่ำกระดาน</t>
  </si>
  <si>
    <t>https://www.kaohoon.com/summary/622585</t>
  </si>
  <si>
    <t>สรุปซื้อขายกระดานรายใหญ่วันนี้ PSG มูลค่าสูงสุด 328 ล้านบาท</t>
  </si>
  <si>
    <t>https://www.kaohoon.com/summary/622583</t>
  </si>
  <si>
    <t>สรุป SET100 วันนี้ WHA บวกสูงสุด 4%</t>
  </si>
  <si>
    <t>https://www.kaohoon.com/breakingnews/622568</t>
  </si>
  <si>
    <t>MOSHI บวกแรง 7% แย้มครึ่งหลังโตต่อ ลุยผุดอีก 13 สาขาใหม่</t>
  </si>
  <si>
    <t>https://www.kaohoon.com/news/622555</t>
  </si>
  <si>
    <t>GFC นับถอยหลังขาย “ไอพีโอ” 60 ล้านหุ้น เทรด mai ไตรมาส 3</t>
  </si>
  <si>
    <t>นับถอยหลัง</t>
  </si>
  <si>
    <t>https://www.kaohoon.com/stockanalysis/622531</t>
  </si>
  <si>
    <t>SPRC ลุ้น Q3/66 พลิกกำไร พ่วงอานิสงส์ค่าการกลั่นพุ่งทะลุ 13 เหรียญ</t>
  </si>
  <si>
    <t>https://www.kaohoon.com/breakingnews/622526</t>
  </si>
  <si>
    <t>WHA บวก 4% โบรกแนะ “ซื้อ” เป้า 5.40 บ. หลังปรับยอดขายที่ดิน 2.5 พันไร่</t>
  </si>
  <si>
    <t>https://www.kaohoon.com/breakingnews/622523</t>
  </si>
  <si>
    <t>MGC บวกต่อ 6% แย้มครึ่งหลังโตทุกธุรกิจ ตุนแบ็กล็อกส่งมอบรถ-เรือกว่า 1,200 รายการ</t>
  </si>
  <si>
    <t>https://www.kaohoon.com/breakingnews/622519</t>
  </si>
  <si>
    <t>XPG บวกแรง 5% นิวไฮรอบ 6 เดือน เก็งครึ่งหลังโตต่อ ดันปีนี้ “เทิร์นอะราวด์”</t>
  </si>
  <si>
    <t>https://www.kaohoon.com/breakingnews/622515</t>
  </si>
  <si>
    <t>I2 บวก 3% มั่นใจรายได้ปี 66 โต ทยอยรับรู้แบ็กล็อก 2.5 พันล้าน</t>
  </si>
  <si>
    <t>I3</t>
  </si>
  <si>
    <t>I4</t>
  </si>
  <si>
    <t>https://www.kaohoon.com/breakingnews/622509</t>
  </si>
  <si>
    <t>NEX บวก 3 วันติด! วิ่งอีก 3% ลุ้นครึ่งหลังโตต่อ ลุยส่งมอบอีวี “มินิบัส-ทรัค” เพิ่ม</t>
  </si>
  <si>
    <t>วิ่งอีก</t>
  </si>
  <si>
    <t>ส่งมอบอีวี</t>
  </si>
  <si>
    <t>https://www.kaohoon.com/news/622499</t>
  </si>
  <si>
    <t>XO พุ่งต่อ 4% โบรกคาดงบปี 66 กำไรนิวไฮแตะ 600 ล้านบาท</t>
  </si>
  <si>
    <t>https://www.kaohoon.com/breakingnews/622494</t>
  </si>
  <si>
    <t>CMO พุ่งต่อ 14% ลุ้นรายได้ปีนี้ 1.3 พันล้าน ครึ่งปีหลังลุยเมกะโปรเจกต์เพียบ</t>
  </si>
  <si>
    <t>https://www.kaohoon.com/news/622492</t>
  </si>
  <si>
    <t>SVR มั่นใจกำไรปี 66 “ออลไทม์ไฮ” ครึ่งปีหลังรับรู้รายได้ 3 โครงการ</t>
  </si>
  <si>
    <t>https://www.kaohoon.com/news/622445</t>
  </si>
  <si>
    <t>RBF ส่งซิกโรงงาน “อินโดนีเซีย” เฟส 2 เดินเครื่องปลาย Q3 รับรู้รายได้ทันที</t>
  </si>
  <si>
    <t>รับรู้รายได้</t>
  </si>
  <si>
    <t>ทันที</t>
  </si>
  <si>
    <t>https://www.kaohoon.com/news/622436</t>
  </si>
  <si>
    <t>BTG เดินหน้าธุรกิจ “โปรตีน-ฟู้ดส์” เสริมแกร่งรายได้อนาคต</t>
  </si>
  <si>
    <t>17/08/2023</t>
  </si>
  <si>
    <t>https://www.kaohoon.com/news/622409</t>
  </si>
  <si>
    <t>PLANET จ่อประมูลงานพันล้าน เล็งขยายธุรกิจ “Cyber Security” ดันรายได้ครึ่งปีหลัง</t>
  </si>
  <si>
    <t>PLANET</t>
  </si>
  <si>
    <t>เล็งขยาย</t>
  </si>
  <si>
    <t>https://www.kaohoon.com/news/622347</t>
  </si>
  <si>
    <t>COM7 กางแผนครึ่งปีหลัง ลุยรีโนเวท-ขยายสาขา ดันรายได้โตเข้าเป้า 20%</t>
  </si>
  <si>
    <t>รีโนเวท</t>
  </si>
  <si>
    <t>https://www.kaohoon.com/summary/622372</t>
  </si>
  <si>
    <t>สรุปซื้อขายกระดานรายใหญ่วันนี้ CPALL-F มูลค่าสูงสุด 240 ล้านบาท</t>
  </si>
  <si>
    <t>https://www.kaohoon.com/summary/622369</t>
  </si>
  <si>
    <t>สรุป SET100 วันนี้ JMART บวกสูงสุด 9%</t>
  </si>
  <si>
    <t>https://www.kaohoon.com/news/622367</t>
  </si>
  <si>
    <t>โบรกแนะ “ซื้อ” ESSO เป้า 11.70 บาท มอง BCP ช่วยปลดล็อกมูลค่าหุ้น</t>
  </si>
  <si>
    <t>ช่วยปลดล็อก</t>
  </si>
  <si>
    <t>https://www.kaohoon.com/news/622364</t>
  </si>
  <si>
    <t>SCN โกยกำไรไตรมาส 2 กว่า 55 ล้าน ลุยดัน SAP ยื่นไฟลิ่งปีนี้</t>
  </si>
  <si>
    <t>SAP</t>
  </si>
  <si>
    <t>ลุยดัน</t>
  </si>
  <si>
    <t>https://www.kaohoon.com/breakingnews/622361</t>
  </si>
  <si>
    <t>DITTO บวกแรง 6% ลุ้นครึ่งปีหลังโตต่อ ตุนแบ็กล็อกแน่น 5.3 พันล้าน</t>
  </si>
  <si>
    <t>https://www.kaohoon.com/breakingnews/622349</t>
  </si>
  <si>
    <t>กลุ่ม “เจมาร์ท” เขียวยกแผง! มั่นใจครึ่งปีหลังโต ชู JMT หัวหอกทำกำไร</t>
  </si>
  <si>
    <t>เจมาร์ท</t>
  </si>
  <si>
    <t>เขียวยกแผง</t>
  </si>
  <si>
    <t>หัวหอก</t>
  </si>
  <si>
    <t>https://www.kaohoon.com/news/622344</t>
  </si>
  <si>
    <t>BE8 วางเป้าปี 68 รายได้แตะ 5 พันล้าน สยายปีกตลาดออสเตรเลีย</t>
  </si>
  <si>
    <t>BE</t>
  </si>
  <si>
    <t>ตลาดออสเตรเลีย</t>
  </si>
  <si>
    <t>https://www.kaohoon.com/news/622345</t>
  </si>
  <si>
    <t>PLUS ส่งซิกครึ่งปีหลังโต รับกำลังผลิตเพิ่ม-ออกสินค้าใหม่</t>
  </si>
  <si>
    <t>https://www.kaohoon.com/news/622324</t>
  </si>
  <si>
    <t>TM โชว์รายได้ครึ่งปีแรก 332 ลบ. รุกขยาย Nursing Home แตะ 90 เตียง</t>
  </si>
  <si>
    <t>Nursing Home</t>
  </si>
  <si>
    <t>https://www.kaohoon.com/summary/622315</t>
  </si>
  <si>
    <t>สรุปซื้อขายกระดานรายใหญ่เช้านี้ CPN มูลค่าสูงสุด 46 ล้านบาท</t>
  </si>
  <si>
    <t>https://www.kaohoon.com/stockanalysis/622306</t>
  </si>
  <si>
    <t>CPAXT ลุ้น Q3/66 ฟื้นตัว พ่วง Q4 เข้าไฮซีซั่น คาดดันผลงานครึ่งปีหลัง 66 แจ่ม</t>
  </si>
  <si>
    <t>เข้าไฮซีซั่น</t>
  </si>
  <si>
    <t>https://www.kaohoon.com/summary/622304</t>
  </si>
  <si>
    <t>สรุป SET100 เช้านี้ BH บวกสูงสุด 5%</t>
  </si>
  <si>
    <t>https://www.kaohoon.com/stockanalysis/622303</t>
  </si>
  <si>
    <t>SMT ลุ้นงบ Q3 โตต่อ รับยอดขายพุ่ง คาดปีนี้กวาดกำไรทะลุ 300 ล้าน แนะซื้อเป้า 5.30 บ.</t>
  </si>
  <si>
    <t>https://www.kaohoon.com/news/622301</t>
  </si>
  <si>
    <t>KTMS กวาดรายได้ 6 เดือนแรก 216 ล้านบาท ครึ่งปีหลังลุยขยายสาขาเพิ่ม</t>
  </si>
  <si>
    <t>https://www.kaohoon.com/breakingnews/622289</t>
  </si>
  <si>
    <t>TNPC พุ่งซิลลิ่ง! รับงบ Q2 พลิกกำไร ลุ้นปีนี้เทิร์นอะราวด์</t>
  </si>
  <si>
    <t>TNPC</t>
  </si>
  <si>
    <t>https://www.kaohoon.com/breakingnews/622278</t>
  </si>
  <si>
    <t>ICHI บวกแรง 5% นิวไฮกว่า 7 ปี ส่งซิก Q3 โตต่อ อัพเป้ายอดขายปีนี้ 7.6 พันล้าน</t>
  </si>
  <si>
    <t>https://www.kaohoon.com/breakingnews/622275</t>
  </si>
  <si>
    <t>KCG บวกต่อ 7% กลับเหนือราคา IPO รับกำไรครึ่งปีแรกโต 41% แตะ 109 ล้านบาท</t>
  </si>
  <si>
    <t>กลับเหนือราคา</t>
  </si>
  <si>
    <t>https://www.kaohoon.com/breakingnews/622265</t>
  </si>
  <si>
    <t>XO วิ่งต่อ 4% “ออลไทม์ไฮ” อัพเป้ารายได้ปีนี้โตเกิน 30% รับยอดขายมะกันทะลัก!</t>
  </si>
  <si>
    <t>https://www.kaohoon.com/news/622258</t>
  </si>
  <si>
    <t>GUNKUL ตุนแบ็กล็อก 5 พันล้าน ดันรายได้ปีนี้โต 15% ตามเป้า</t>
  </si>
  <si>
    <t>https://www.kaohoon.com/breakingnews/622254</t>
  </si>
  <si>
    <t>BH วิ่งต่อ 5% โบรกอัพคำแนะนำ “ซื้อ” เป้าใหม่ 282 บาท</t>
  </si>
  <si>
    <t>https://www.kaohoon.com/news/622244</t>
  </si>
  <si>
    <t>CK ลุ้นเปิดเด้ง! หลังคว้างาน “กรมทางหลวง” มูลค่า 800 ล้านบาท</t>
  </si>
  <si>
    <t>ลุ้นเปิดเด้ง</t>
  </si>
  <si>
    <t>https://www.kaohoon.com/news/622242</t>
  </si>
  <si>
    <t>DEXON ลุ้นบวกคึก! รับคว้างานตรวจสอบระบบท่อนำส่งอินโดฯ มูลค่า 28 ล้าน</t>
  </si>
  <si>
    <t>ลุ้นบวกคึก</t>
  </si>
  <si>
    <t>https://www.kaohoon.com/news/622177</t>
  </si>
  <si>
    <t>JMT โชว์ 6 เดือน ช้อปหนี้ทะลุแสนล้าน ย้ำเป้าปีนี้กำไรโต 30%</t>
  </si>
  <si>
    <t>ช้อปหนี้</t>
  </si>
  <si>
    <t>https://www.kaohoon.com/news/622213</t>
  </si>
  <si>
    <t>XO แย้มยอดขาย “ซอสพริก” ทะลุ 350 ตู้ ตั้งเป้ารายได้ใหม่ปี 66 โตเกิน 30%</t>
  </si>
  <si>
    <t>ตั้งเป้ารายได้ใหม่</t>
  </si>
  <si>
    <t>16/08/2023</t>
  </si>
  <si>
    <t>https://www.kaohoon.com/news/622170</t>
  </si>
  <si>
    <t>JPARK ลุยโรดโชว์ 8 จว. โชว์พื้นฐานแกร่ง ก่อนขายไอพีโอ 110 ล้านหุ้น</t>
  </si>
  <si>
    <t>https://www.kaohoon.com/summary/622162</t>
  </si>
  <si>
    <t>สรุปซื้อขายกระดานรายใหญ่วันนี้ KTC มูลค่าสูงสุด 45.75 ล้านบาท</t>
  </si>
  <si>
    <t>https://www.kaohoon.com/summary/622160</t>
  </si>
  <si>
    <t>สรุป SET100 วันนี้ HANA บวกสูงสุด 14.35%</t>
  </si>
  <si>
    <t>https://www.kaohoon.com/news/622153</t>
  </si>
  <si>
    <t>TMI รายได้ขายไฟหนุนแกร่ง! ดันกำไร Q2 โตกระฉูด 65%</t>
  </si>
  <si>
    <t>https://www.kaohoon.com/news/622139</t>
  </si>
  <si>
    <t>SAWAD โชว์กำไร Q2 แตะ 1.2 พันล้าน รับพอร์ตสินเชื่อโต 9 หมื่นล้าน</t>
  </si>
  <si>
    <t>https://www.kaohoon.com/news/622152</t>
  </si>
  <si>
    <t>TKS เคาะปันผล 0.08 บาท ขึ้น XD 22 ส.ค. ยันยอดขายปีนี้โต 10%</t>
  </si>
  <si>
    <t>https://www.kaohoon.com/news/622145</t>
  </si>
  <si>
    <t>KISS โชว์งบครึ่งปีแรกกำไรโต 44% แตะ 72 ล้าน เคาะปันผล 0.06 บ.</t>
  </si>
  <si>
    <t>https://www.kaohoon.com/news/622140</t>
  </si>
  <si>
    <t>SBNEXT รุกขยาย “เวนดิ้ง แมชชีน” 1.25 หมื่นตู้ ดันรายได้โตกระฉูด</t>
  </si>
  <si>
    <t>https://www.kaohoon.com/news/622138</t>
  </si>
  <si>
    <t>OTO พอร์ตติดลบ! ฉุดงบ Q2 ขาดทุน 128 ล้าน บอร์ดเตรียมปรับนโยบายลงทุน</t>
  </si>
  <si>
    <t>ตืดลบ</t>
  </si>
  <si>
    <t>https://www.kaohoon.com/news/622136</t>
  </si>
  <si>
    <t>SFLEX รายได้พุ่ง! ดันกำไร Q2 โตทะลัก 13 เท่าตัว แย้ม Q3 เด่นต่อ</t>
  </si>
  <si>
    <t>https://www.kaohoon.com/news/622128</t>
  </si>
  <si>
    <t>ADD แย้มครึ่งปีหลังฟื้น ลุยซื้อกิจการใหม่-ขยายธุรกิจหลัก</t>
  </si>
  <si>
    <t>ลุยซื้อ</t>
  </si>
  <si>
    <t>https://www.kaohoon.com/news/622124</t>
  </si>
  <si>
    <t>NRF กวาดรายได้ Q2 แตะ 600 ล้านบาท มั่นใจครึ่งปีหลังสดใส รับเศรษฐกิจฟื้น-เน้นลดต้นทุน</t>
  </si>
  <si>
    <t>https://www.kaohoon.com/breakingnews/622118</t>
  </si>
  <si>
    <t>ALL ร่วงติดฟลอร์! “ตลท.” เตรียมแขวน C หลังส่วนผู้ถือหุ้นน้อยกว่า 50%</t>
  </si>
  <si>
    <t>C</t>
  </si>
  <si>
    <t>เตรียมแขวน</t>
  </si>
  <si>
    <t>https://www.kaohoon.com/news/general/622096</t>
  </si>
  <si>
    <t>CK โชว์งบ Q2 โตเท่าตัว แตะ 486 ล้าน ลุ้น Q3 เด่นต่อ รับไฮซีซั่น แนะซื้อเป้า 26 บ.</t>
  </si>
  <si>
    <t>https://www.kaohoon.com/news/622082</t>
  </si>
  <si>
    <t>PHG ตั้งเป้ารายได้ปี 68 ทะลุ 2.6 พันล้าน ลุยอัพผู้ป่วย “ประกันสังคม” แตะ 176,000 ราย</t>
  </si>
  <si>
    <t>https://www.kaohoon.com/news/622084</t>
  </si>
  <si>
    <t>CCP รายได้ไตรมาส 2 โต 15 เท่า ดันกำไรครึ่งปีเฉียด 50 ล้านบาท</t>
  </si>
  <si>
    <t>CCP</t>
  </si>
  <si>
    <t>https://www.kaohoon.com/summary/622078</t>
  </si>
  <si>
    <t>สรุปซื้อ-ขายกระดานรายใหญ่เช้านี้ KTC มูลค่าสูงสุด 45.75 ล้านบาท</t>
  </si>
  <si>
    <t>https://www.kaohoon.com/news/622060</t>
  </si>
  <si>
    <t>SKY โชว์รายได้ 6 เดือนแรกทะลุ 1.7 พันล้าน มั่นใจครึ่งปีหลังโตรับ “ไฮซีซั่น”</t>
  </si>
  <si>
    <t>https://www.kaohoon.com/summary/622076</t>
  </si>
  <si>
    <t>สรุป SET100 เช้านี้ HANA บวกสูงสุด 13.88%</t>
  </si>
  <si>
    <t>https://www.kaohoon.com/news/622072</t>
  </si>
  <si>
    <t>DUSIT ส่งซิกครึ่งปีหลังฟื้น ดันรายได้โต 35% ตามเป้า</t>
  </si>
  <si>
    <t>https://www.kaohoon.com/news/622070</t>
  </si>
  <si>
    <t>I2 กำไร 6 เดือนทะลัก 2 เท่า ตุนแบ็กล็อกแน่น 2.5 พันล้าน ดันครึ่งปีหลังโตต่อ</t>
  </si>
  <si>
    <t>https://www.kaohoon.com/news/622064</t>
  </si>
  <si>
    <t>TOA โกยรายได้ทะลัก 5.5 พันล้าน ดันกำไร Q2 โตเท่าตัว เคาะปันผล 0.33 บ.</t>
  </si>
  <si>
    <t>https://www.kaohoon.com/news/622061</t>
  </si>
  <si>
    <t>UBE แย้มครึ่งปีหลังฟื้น ไร้ปัญหาขาดแคลนวัตถุดิบ</t>
  </si>
  <si>
    <t>UBE</t>
  </si>
  <si>
    <t>ขาดแคลน</t>
  </si>
  <si>
    <t>ไร้ปัญหา</t>
  </si>
  <si>
    <t>https://www.kaohoon.com/news/622040</t>
  </si>
  <si>
    <t>NEX ลุยส่งมอบอีวี “มินิบัส-ทรัค” ดันรายได้ครึ่งปีหลังโตต่อ</t>
  </si>
  <si>
    <t>https://www.kaohoon.com/news/622055</t>
  </si>
  <si>
    <t>DPAINT รายได้ Q2 แตะ 247 ล้าน ลุยออกสินค้าใหม่-ขยายตลาด ดันครึ่งปีหลังโตต่อ</t>
  </si>
  <si>
    <t>ลุยออก</t>
  </si>
  <si>
    <t>https://www.kaohoon.com/news/622051</t>
  </si>
  <si>
    <t>LHHOTEL โชว์งบ Q2 โกยรายได้ 277 ล้าน โต 74% เคาะปันผล 0.33 บาทต่อหน่วย</t>
  </si>
  <si>
    <t>https://www.kaohoon.com/breakingnews/622047</t>
  </si>
  <si>
    <t>ERW บวก 4% รับงบ Q2 พลิกกำไร 142 ล้าน โบรกแนะ “ซื้อ” เป้า 6 บาท</t>
  </si>
  <si>
    <t>https://www.kaohoon.com/news/622045</t>
  </si>
  <si>
    <t>EP กำไร 6 เดือนโต 65% ครึ่งปีหลังจ่อ COD วินด์ฟาร์ม “เวียดนาม” 160MW</t>
  </si>
  <si>
    <t>https://www.kaohoon.com/news/622041</t>
  </si>
  <si>
    <t>GSC ฟอร์มแกร่ง! โชว์งบ Q2 กำไรโต 8 เท่าตัว มั่นใจรายได้ปีนี้เข้าเป้า 30%</t>
  </si>
  <si>
    <t>GSC</t>
  </si>
  <si>
    <t>https://www.kaohoon.com/news/622018</t>
  </si>
  <si>
    <t>DPAINT โกยรายได้ Q2 แตะ 248 ล้าน โต 16% ลุยออกสินค้าเคมีก่อสร้าง-ขยายตลาด CLMV</t>
  </si>
  <si>
    <t>https://www.kaohoon.com/news/622035</t>
  </si>
  <si>
    <t>ORI กวาดยอดโอน Q2 ทะลุ 4.8 พันล้าน แจกปันผล 0.16 บาท</t>
  </si>
  <si>
    <t>https://www.kaohoon.com/breakingnews/622028</t>
  </si>
  <si>
    <t>XO บวกแรง 6% รับกำไร Q2 พุ่งเท่าตัว เฮ! “มาร์เก็ตแคป” ทะลุหมื่นล้าน</t>
  </si>
  <si>
    <t>เฮ</t>
  </si>
  <si>
    <t>https://www.kaohoon.com/breakingnews/622023</t>
  </si>
  <si>
    <t>HANA บวก 9% ตอบรับกำไร Q2 โตกระฉูด 159% ดีกว่าคาด โบรกเคาะเป้า 58 บาท</t>
  </si>
  <si>
    <t>https://www.kaohoon.com/news/621992</t>
  </si>
  <si>
    <t>VGI โชว์งบไตรมาสแรก กวาดรายได้ 1.1 พันล้าน โต 8% รับสื่อโฆษณาฟื้น</t>
  </si>
  <si>
    <t>https://www.kaohoon.com/news/622014</t>
  </si>
  <si>
    <t>BEAUTY ปั๊มรายได้ Q2 โต 60% เร่งขยายตลาด หนุนครึ่งปีหลังพลิกกำไร</t>
  </si>
  <si>
    <t>https://www.kaohoon.com/news/622003</t>
  </si>
  <si>
    <t>GLOCON โชว์ยอดขายผลไม้อบแห้งพุ่ง ดัน Q2 รายได้ทะลัก 659 ล้าน</t>
  </si>
  <si>
    <t>GLOCON</t>
  </si>
  <si>
    <t>https://www.kaohoon.com/news/621929</t>
  </si>
  <si>
    <t>ITC ส่งซิกครึ่งปีหลัง 66 สินค้าพรีเมี่ยมฟื้น พร้อมเคาะปันผล 0.25 บาท ขึ้น XD 10 ส.ค.นี้</t>
  </si>
  <si>
    <t>สินค้าพรีเมี่ยม</t>
  </si>
  <si>
    <t>15/08/2023</t>
  </si>
  <si>
    <t>https://www.kaohoon.com/news/621936</t>
  </si>
  <si>
    <t>SISB รายได้ขาย-บริการพุ่ง! ดันกำไร Q2 โต 98% แตะ 155 ล้าน</t>
  </si>
  <si>
    <t>https://www.kaohoon.com/news/621926</t>
  </si>
  <si>
    <t>HANA กำไรไตรมาส Q2 โต 159% รับบาทอ่อน-ยอดขายเพิ่ม</t>
  </si>
  <si>
    <t>https://www.kaohoon.com/news/621914</t>
  </si>
  <si>
    <t>ERW รายได้โรงแรมพุ่ง ดันงบไตรมาส 2 พลิกกำไร 142 ล้านบาท</t>
  </si>
  <si>
    <t>https://www.kaohoon.com/news/621907</t>
  </si>
  <si>
    <t>TKC โกยรายได้ทะลุ 1.34 พันล้าน ดันกำไร Q2 แตะ 75 ล้าน แย้มครึ่งหลังโตต่อ</t>
  </si>
  <si>
    <t>https://www.kaohoon.com/summary/621905</t>
  </si>
  <si>
    <t>สรุปซื้อขายกระดานรายใหญ่วันนี้ SCGP มูลค่าสูงสุด 176 ล้านบาท</t>
  </si>
  <si>
    <t>https://www.kaohoon.com/news/621891</t>
  </si>
  <si>
    <t>PRI รายได้ทะลัก! ดันกำไร Q2 โต 77% แตะ 92 ล้าน เคาะปันผล 0.394 บ.</t>
  </si>
  <si>
    <t>https://www.kaohoon.com/summary/621895</t>
  </si>
  <si>
    <t>สรุป SET100 วันนี้ MEGA บวกสูงสุด 5.77%</t>
  </si>
  <si>
    <t>https://www.kaohoon.com/news/621892</t>
  </si>
  <si>
    <t>SECURE รายได้ธุรกิจ “ไซเบอร์” โต ดันกำไรไตรมาส 2 ทะยาน 70%</t>
  </si>
  <si>
    <t>https://www.kaohoon.com/news/621870</t>
  </si>
  <si>
    <t>CHAYO กำไร 6 เดือนโต 60% เคาะปันผลหุ้น-เงินสด</t>
  </si>
  <si>
    <t>https://www.kaohoon.com/news/621872</t>
  </si>
  <si>
    <t>HL อวดรายได้ไตรมาส 2 โต 11% ครึ่งปีหลังเปิดเพิ่ม 8 สาขา</t>
  </si>
  <si>
    <t>https://www.kaohoon.com/news/621868</t>
  </si>
  <si>
    <t>SMPC กวาดยอดขาย Q2 แตะ 1.12 พันล้าน ดันกำไรทะลุ 135 ล้าน เคาะปันผล 0.21 บ.</t>
  </si>
  <si>
    <t>SMPC</t>
  </si>
  <si>
    <t>https://www.kaohoon.com/news/621866</t>
  </si>
  <si>
    <t>PRM เปิดแผนครึ่งปีหลัง เน้นขนส่ง “ปิโตรเคมี” ดันรายได้โตเกิน 10%</t>
  </si>
  <si>
    <t>https://www.kaohoon.com/news/621856</t>
  </si>
  <si>
    <t>CHG กำไร 6 เดือนแตะ 446 ล้านบาท ลุ้นครึ่งหลังปี 66 ฟื้นรับลูกค้าต่างชาติเพิ่ม</t>
  </si>
  <si>
    <t>6 เดือน</t>
  </si>
  <si>
    <t>https://www.kaohoon.com/news/621848</t>
  </si>
  <si>
    <t>TEAMG โชว์งบ Q2 กำไรโต 3 เท่าตัว มั่นใจครึ่งปีหลังโตต่อ</t>
  </si>
  <si>
    <t>https://www.kaohoon.com/news/621843</t>
  </si>
  <si>
    <t>PRAPAT รุกตลาดเวียดนาม-ปั้น New S-Curve ดันรายได้ปีนี้โต 15%</t>
  </si>
  <si>
    <t>https://www.kaohoon.com/news/621838</t>
  </si>
  <si>
    <t>KTIS โกยรายได้ทะลัก 7.4 พันล้าน ดันกำไร Q3 โตกระฉูด 33 เท่า</t>
  </si>
  <si>
    <t>KTIS</t>
  </si>
  <si>
    <t>https://www.kaohoon.com/news/621836</t>
  </si>
  <si>
    <t>ITEL คว้างาน “กสทช.” เฉียด 300 ล้านบาท แย้มไตรมาส 3 รายได้โตต่อเนื่อง</t>
  </si>
  <si>
    <t>https://www.kaohoon.com/breakingnews/621830</t>
  </si>
  <si>
    <t>RBF เด้ง 5% รับกำไร Q2 โต 33% แตะ 153 ล้านบาท ยอดขายต่างประเทศพุ่ง</t>
  </si>
  <si>
    <t>https://www.kaohoon.com/stockanalysis/621807</t>
  </si>
  <si>
    <t>MEGA โบรกอัพกำไรปี 66-67 พ่วงเป้าใหม่ 47 บาท จับตากำไรปีนี้แตะ 2.25 พันล้าน</t>
  </si>
  <si>
    <t>https://www.kaohoon.com/news/621799</t>
  </si>
  <si>
    <t>PJW รายได้ Q2 ทะลุ 900 ล้านบาท รับยอดขาย “บรรจุภัณฑ์-ยานยนต์” โต</t>
  </si>
  <si>
    <t>https://www.kaohoon.com/news/621794</t>
  </si>
  <si>
    <t>SMART ไตรมาส 2 กำไรทะยาน 650% รับยอดขายสินค้าก่อสร้างโต</t>
  </si>
  <si>
    <t>https://www.kaohoon.com/news/621789</t>
  </si>
  <si>
    <t>BLC กวาดรายได้ครึ่งแรกทะลุ 600 ล้าน กำไรโต 35% แตะ 63 ล้าน แย้ม Q3 โตต่อ</t>
  </si>
  <si>
    <t>https://www.kaohoon.com/news/621788</t>
  </si>
  <si>
    <t>ITNS โชว์กำไรไตรมาส 2 พุ่ง 64% รับรายได้ขาย-ติดตั้งหนุน</t>
  </si>
  <si>
    <t>https://www.kaohoon.com/news/621763</t>
  </si>
  <si>
    <t>STI กวาดกำไร Q2 แตะ 28 ล้าน แย้มครึ่งปีหลังสดใส ตุนแบ็กล็อก 4 พันลบ.</t>
  </si>
  <si>
    <t>https://www.kaohoon.com/news/621780</t>
  </si>
  <si>
    <t>PROEN แง้มแผนปี 67 เปิดศูนย์ IDC ใหม่ ดันรายได้โตก้าวกระโดด</t>
  </si>
  <si>
    <t>https://www.kaohoon.com/summary/621775</t>
  </si>
  <si>
    <t>สรุปซื้อขายกระดานรายใหญ่เช้านี้ CBG มูลค่าสูงสุด 148 ล้านบาท</t>
  </si>
  <si>
    <t>https://www.kaohoon.com/summary/621772</t>
  </si>
  <si>
    <t>สรุป SET100 เช้านี้ MEGA บวกสูงสุด 5.77%</t>
  </si>
  <si>
    <t>https://www.kaohoon.com/news/621768</t>
  </si>
  <si>
    <t>WINMED มั่นใจรายได้ปี 66 โต 30% รับ “สปสช.” หนุนตรวจมะเร็งปากมดลูก</t>
  </si>
  <si>
    <t>https://www.kaohoon.com/news/621765</t>
  </si>
  <si>
    <t>TGE รายได้ขายไฟครึ่งปี 66 โต ดันกำไรทะลุ 120 ล้านบาท</t>
  </si>
  <si>
    <t>https://www.kaohoon.com/news/621741</t>
  </si>
  <si>
    <t>MENA โกยกำไรครึ่งปีแรกแตะ 31 ล้าน แย้มครึ่งหลังสดใส มั่นใจรายได้ปีนี้โต 15%</t>
  </si>
  <si>
    <t>https://www.kaohoon.com/news/621698</t>
  </si>
  <si>
    <t>SE โชว์รายได้ครึ่งปี 66 นิวไฮ 290 ล้าน ส่งซิกไตรมาส 3 โตต่อ</t>
  </si>
  <si>
    <t>https://www.kaohoon.com/news/621749</t>
  </si>
  <si>
    <t>BRI กวาดกำไรไตรมาส 2 เฉียด 350 ล้าน แจกปันผล 0.115 บาท</t>
  </si>
  <si>
    <t>https://www.kaohoon.com/breakingnews/621744</t>
  </si>
  <si>
    <t>STA ทรุดต่อ 6% เซ่นกำไร Q2 หด 90% เหตุรายได้ยางธรรมชาติ-ถุงมือวูบ</t>
  </si>
  <si>
    <t>ทรุดต่อ</t>
  </si>
  <si>
    <t>https://www.kaohoon.com/news/621739</t>
  </si>
  <si>
    <t>SUPER โชว์ครึ่งปีแรก “อีบิทด้ามาร์จิ้น” พุ่ง 80% ย้ำเป้ารายได้ปีนี้โต 10%</t>
  </si>
  <si>
    <t>อีบิทด้ามาร์จิ้น</t>
  </si>
  <si>
    <t>https://www.kaohoon.com/news/621737</t>
  </si>
  <si>
    <t>UAC กวาดรายได้ 6 เดือน 800 ล้าน ครึ่งปีหลังลุย “พลังงานสะอาด” เต็มสูบ</t>
  </si>
  <si>
    <t>https://www.kaohoon.com/breakingnews/621734</t>
  </si>
  <si>
    <t>CENTEL ร่วง 11% งบ Q2 กำไร 121 ล้านบาท ต่ำกว่าคาด! ไตรมาส 3 โลว์ซีซั่น</t>
  </si>
  <si>
    <t>โลว์ซีซั่น</t>
  </si>
  <si>
    <t>https://www.kaohoon.com/news/621730</t>
  </si>
  <si>
    <t>CMAN โกยรายได้ทะลุ 1.92 พันล้าน ดันกำไรครึ่งปีแรก “ออลไทม์ไฮ” แตะ 152 ล้าน</t>
  </si>
  <si>
    <t>https://www.kaohoon.com/news/621725</t>
  </si>
  <si>
    <t>RT ไตรมาส 2 กำไร 20 ล้าน แย้มครึ่งปีหลังสดใส ทยอยรับรู้ “แบ็กล็อก” หมื่นล้าน</t>
  </si>
  <si>
    <t>https://www.kaohoon.com/news/621718</t>
  </si>
  <si>
    <t>CHASE ดีดแรง 16% โชว์งบ Q2 กำไร 44 ล้านบาท ดีกว่าคาด</t>
  </si>
  <si>
    <t>https://www.kaohoon.com/news/621710</t>
  </si>
  <si>
    <t>MOSHI กวาดรายได้ครึ่งปีแรก 1.2 พันล้าน ดันกำไรโต 92% แตะ168 ล้าน</t>
  </si>
  <si>
    <t>https://www.kaohoon.com/news/621709</t>
  </si>
  <si>
    <t>IMH มั่นใจรายได้ปี 67 แตะ 1.2 พันล้าน รับรู้ “IMH สีลม” – จ่อปิดดีลรพ.เพิ่ม 1 แห่ง</t>
  </si>
  <si>
    <t>https://www.kaohoon.com/news/621703</t>
  </si>
  <si>
    <t>EPG กวาดยอดขาย Q1 เฉียด 3 พันล้าน มั่นใจดันทั้งปีโต 10%</t>
  </si>
  <si>
    <t>https://www.kaohoon.com/news/621697</t>
  </si>
  <si>
    <t>INET โกยรายได้ขาย-บริการทะลัก! ดันงบครึ่งปีแรกกำไรโต 50% ทะลุ 74 ล้าน</t>
  </si>
  <si>
    <t>https://www.kaohoon.com/news/621689</t>
  </si>
  <si>
    <t>BBIK โชว์งบครึ่งปีแรกกำไร “นิวไฮ” แตะ 137 ล้าน โตเท่าตัว</t>
  </si>
  <si>
    <t>https://www.kaohoon.com/news/621685</t>
  </si>
  <si>
    <t>PSGC รายได้รับเหมาโต ดันกำไร Q2 แตะ 300 ล้านบาท</t>
  </si>
  <si>
    <t>PSGC</t>
  </si>
  <si>
    <t>https://www.kaohoon.com/news/621672</t>
  </si>
  <si>
    <t>SVT รายได้ครึ่งปี 66 ทะลุพันล้าน ลุยเพิ่ม Vending Machine แตะ 1.7 หมื่นตู้ตามแผน</t>
  </si>
  <si>
    <t>https://www.kaohoon.com/news/621678</t>
  </si>
  <si>
    <t>BAFS งบ Q2 พลิกกำไร 11 ล้านบาท แจกปันผล 0.08 บาท ขึ้น XD 24 ส.ค.นี้</t>
  </si>
  <si>
    <t>14/08/2023</t>
  </si>
  <si>
    <t>https://www.kaohoon.com/news/621575</t>
  </si>
  <si>
    <t>SPALI ยันเป้ายอดขายปีนี้ 3.6 หมื่นล้าน ไตรมาส 3 เปิดเพิ่ม 10 โครงการ 9.6 พันล้าน</t>
  </si>
  <si>
    <t>ยันเป้า</t>
  </si>
  <si>
    <t>13/08/2023</t>
  </si>
  <si>
    <t>https://www.kaohoon.com/news/621599</t>
  </si>
  <si>
    <t>TEAMG รายได้พุ่ง ดันกำไร Q2 โตกว่า 3 เท่าตัว</t>
  </si>
  <si>
    <t>โตกว่า</t>
  </si>
  <si>
    <t>https://www.kaohoon.com/news/621564</t>
  </si>
  <si>
    <t>เปิดโผ 3 หุ้น “เครื่องดื่ม” โกยกำไรสนั่น! SAPPE โต 87%</t>
  </si>
  <si>
    <t>https://www.kaohoon.com/news/621590</t>
  </si>
  <si>
    <t>GUNKUL รายได้ขายไฟหด-ขาดทุน FX กดกำไร Q2 เหลือ 452 ล้าน</t>
  </si>
  <si>
    <t>FX</t>
  </si>
  <si>
    <t>https://www.kaohoon.com/column/621585</t>
  </si>
  <si>
    <t>SCC สัญญาณฟื้นครึ่งปีหลัง!</t>
  </si>
  <si>
    <t>https://www.kaohoon.com/news/621563</t>
  </si>
  <si>
    <t>SIRI โชว์กำไรครึ่งปีแรกทะลุ 3 พันล้าน โต 163% แจกปันผล 0.10 บ. ขึ้น XD 28 ส.ค.นี้</t>
  </si>
  <si>
    <t>https://www.kaohoon.com/news/621552</t>
  </si>
  <si>
    <t>SAK ส่งซิกครึ่งหลังโตต่อ มั่นใจปีนี้พอร์ตสินเชื่อแตะ 1.2 หมื่นล้าน</t>
  </si>
  <si>
    <t>https://www.kaohoon.com/news/621529</t>
  </si>
  <si>
    <t>PHG เปิดงบไตรมาส 2/66 กำไรแตะ 31 ล้านบาท</t>
  </si>
  <si>
    <t>ไตรมาส 2/66</t>
  </si>
  <si>
    <t>เปิดงบ</t>
  </si>
  <si>
    <t>https://www.kaohoon.com/news/621526</t>
  </si>
  <si>
    <t>SIRI บุ๊กพิเศษดันกำไร Q2 โตกว่า 70% แจกปันผล 0.10 บาท</t>
  </si>
  <si>
    <t>https://www.kaohoon.com/news/621523</t>
  </si>
  <si>
    <t>TCAP รายได้ดอกเบี้ยเพิ่ม-ตั้งสำรองลด ดัน Q2 กำไร แตะ 1.77 พันล้าน</t>
  </si>
  <si>
    <t>https://www.kaohoon.com/news/621506</t>
  </si>
  <si>
    <t>BDMS รายได้ผู้ป่วยต่างชาติพุ่ง ดันกำไร Q2 โต 15% แตะ 3 พันล้าน</t>
  </si>
  <si>
    <t>https://www.kaohoon.com/news/621509</t>
  </si>
  <si>
    <t>PSG รายได้ก่อสร้างเพิ่ม! ดันกำไร Q2 โต 12% ทะลุ 300 ล้าน</t>
  </si>
  <si>
    <t>https://www.kaohoon.com/news/621482</t>
  </si>
  <si>
    <t>RATCH รายได้ขายไฟหด-ส่วนแบ่งบ.ร่วมลด กดกำไร Q2 เหลือ 2.1 พันล้านบาท</t>
  </si>
  <si>
    <t>https://www.kaohoon.com/news/621495</t>
  </si>
  <si>
    <t>EA รายได้ธุรกิจ “อีวี” โตเด่น ดันกำไร Q2 ทะลุ 2.1 พันล้านบาท</t>
  </si>
  <si>
    <t>https://www.kaohoon.com/breakingnews/621493</t>
  </si>
  <si>
    <t>CENTEL โกยรายได้โรงแรมพุ่ง! ดันกำไร Q2 โตทะลัก 4 เท่าตัว แตะ 120 ล้าน</t>
  </si>
  <si>
    <t>https://www.kaohoon.com/news/621488</t>
  </si>
  <si>
    <t>ILINK รายได้เพิ่ม-ค่าใช้จ่ายลด! ดันกำไร Q2 โต 29% แตะ 118 ล้าน</t>
  </si>
  <si>
    <t>https://www.kaohoon.com/news/621484</t>
  </si>
  <si>
    <t>CHASE โกยกำไรไตรมาส 2 กว่า 40 ล้าน แย้มครึ่งปีหลังลุยซื้อ “หนี้” เต็มสูบ</t>
  </si>
  <si>
    <t>https://www.kaohoon.com/news/621480</t>
  </si>
  <si>
    <t>SICT โชว์รายได้ไตรมาส 2 แตะ 170 ล้านบาท ดันกำไรโต 9%</t>
  </si>
  <si>
    <t>https://www.kaohoon.com/news/621475</t>
  </si>
  <si>
    <t>NEX โชว์ไตรมาส 2 พลิกกำไร 350 ล้าน รับรายได้ขาย “รถอีวี” หนุน</t>
  </si>
  <si>
    <t>https://www.kaohoon.com/news/621464</t>
  </si>
  <si>
    <t>DITTO อวดกำไร Q2 โตเด่น 47% แย้มครึ่งปีหลังแจ่ม ตุนแบ็กล็อก 5.3 พันล้าน</t>
  </si>
  <si>
    <t>อวด</t>
  </si>
  <si>
    <t>https://www.kaohoon.com/news/621454</t>
  </si>
  <si>
    <t>RBF รายได้ขาย-บริการพุ่ง! ดันกำไร Q2 โต 32% แตะ 153 ล้าน</t>
  </si>
  <si>
    <t>https://www.kaohoon.com/news/621449</t>
  </si>
  <si>
    <t>AOT รายได้พุ่ง! ดันงบไตรมาส 3 พลิกกำไร 3.2 พันล้าน</t>
  </si>
  <si>
    <t>https://www.kaohoon.com/news/621433</t>
  </si>
  <si>
    <t>CPT ไตรมาส 2 พลิกกำไร 36 ล้านบาท โชว์ “แบ็กล็อก” กว่าพันล้านบาท</t>
  </si>
  <si>
    <t>https://www.kaohoon.com/summary/621428</t>
  </si>
  <si>
    <t>สรุปซื้อขายกระดานรายใหญ่วันนี้ MK มูลค่าสูงสุด 157 ล้านบาท</t>
  </si>
  <si>
    <t>https://www.kaohoon.com/summary/621426</t>
  </si>
  <si>
    <t>สรุป SET100 วันนี้ JMART บวกสูงสุด 12%</t>
  </si>
  <si>
    <t>https://www.kaohoon.com/news/621418</t>
  </si>
  <si>
    <t>FLOYD โชว์ไตรมาส 2 กำไรโต 103% มั่นใจครึ่งปีหลังสดใส จ่อประมูลเพิ่ม 3-4 งาน</t>
  </si>
  <si>
    <t>https://www.kaohoon.com/breakingnews/621414</t>
  </si>
  <si>
    <t>AWC ร่วง 11% เซ่นกำไร Q2 ต่ำคาด โบรกหั่นเป้าเหลือ 5.30 บาท</t>
  </si>
  <si>
    <t>https://www.kaohoon.com/breakingnews/621408</t>
  </si>
  <si>
    <t>UEC แรลลี่ 3 วันพุ่ง 43% รับ Q2 พลิกกำไร 59 ล้าน แจกปันผล 0.10 บ. ลุ้นปีนี้เทิร์นอะราวด์</t>
  </si>
  <si>
    <t>UEC</t>
  </si>
  <si>
    <t>แรลลี่</t>
  </si>
  <si>
    <t>https://www.kaohoon.com/news/621406</t>
  </si>
  <si>
    <t>PTG โชว์รายได้ 6 เดือนทะลุแสนล้าน หนุนกำไรแตะ 400 ล้านบาท</t>
  </si>
  <si>
    <t>https://www.kaohoon.com/news/621401</t>
  </si>
  <si>
    <t>IVL ไตรมาส 2 กำไร 411 ล้านบาท หนุน 6 เดือนแตะ 1.4 พันลบ.</t>
  </si>
  <si>
    <t>https://www.kaohoon.com/breakingnews/621397</t>
  </si>
  <si>
    <t>BA บวกแรง 5% รับครึ่งปีแรกโกยรายได้ทะลุหมื่นล้าน กำไรทะลัก 1.5 พันล้าน</t>
  </si>
  <si>
    <t>https://www.kaohoon.com/breakingnews/621393</t>
  </si>
  <si>
    <t>UAC วิ่ง 5% รับกำไร Q2 โตทะลัก 4 เท่าตัว ดัน 6 เดือนแตะ 180 ล้านบาท</t>
  </si>
  <si>
    <t>https://www.kaohoon.com/breakingnews/621382</t>
  </si>
  <si>
    <t>TKN พุ่งแรง 9% รับงบ Q2 กำไรโตเท่าตัว แตะ 194 ล้าน แจกปันผล 0.21 บ.</t>
  </si>
  <si>
    <t>https://www.kaohoon.com/news/621383</t>
  </si>
  <si>
    <t>TEKA รายได้ก่อสร้างโต 460 ล้าน ดันกำไร Q2 โต 26%</t>
  </si>
  <si>
    <t>https://www.kaohoon.com/stockanalysis/621355</t>
  </si>
  <si>
    <t>TACC โบรกแนะซื้อเป้า 6.60 บ. รับงบ Q2 กำไรโต 28% พ่วงแผนซื้อหุ้นคืน 11 ล้านหุ้น</t>
  </si>
  <si>
    <t>https://www.kaohoon.com/stockanalysis/621352</t>
  </si>
  <si>
    <t>CBG โบรกแนะซื้อเป้า 88 บ. หลังโชว์งบ Q2 โตเด่น 83% ลุ้นครึ่งหลังฟื้นต่อ</t>
  </si>
  <si>
    <t>ฟื้นต่อ</t>
  </si>
  <si>
    <t>https://www.kaohoon.com/news/621349</t>
  </si>
  <si>
    <t>MINT โชว์กำไร Q2 โตเท่าตัวแตะ 3.2 พันล้าน หนุน 6 เดือนแรก “เทิร์นอะราวด์”</t>
  </si>
  <si>
    <t>https://www.kaohoon.com/news/621347</t>
  </si>
  <si>
    <t>YONG โกยรายได้ครึ่งปี 536 ล้านบาท แย้มครึ่งปีหลังโต “แบ็กล็อก” แน่น 665 ล้านบาท</t>
  </si>
  <si>
    <t>https://www.kaohoon.com/news/621345</t>
  </si>
  <si>
    <t>UV โชว์ 9 เดือนรายได้โต 27% ดันกำไรแตะ 500 ล้านบาท</t>
  </si>
  <si>
    <t>UV</t>
  </si>
  <si>
    <t>https://www.kaohoon.com/news/621342</t>
  </si>
  <si>
    <t>SAMART โชว์งบ Q2 พลิกกำไร 26 ล้าน แย้มครึ่งปีหลังสดใส พร้อมนำ SAV เข้าตลาด ก.ย.นี้</t>
  </si>
  <si>
    <t>https://www.kaohoon.com/news/621339</t>
  </si>
  <si>
    <t>TSE โชว์รายได้ไตรมาส 2 แตะ 700 ล้านบาท ลุ้นสิ้นปี “ออลไทม์ไฮ” แตะ 3 พันล้านบาท</t>
  </si>
  <si>
    <t>https://www.kaohoon.com/news/621329</t>
  </si>
  <si>
    <t>KUN โชว์ยอดพรีเซล 6 เดือนแรก ทะลุ 600 ล้าน ส่งซิกครึ่งหลังแจ่ม รับดีมานด์แนวราบพุ่ง</t>
  </si>
  <si>
    <t>ยอดพรีเซล</t>
  </si>
  <si>
    <t>https://www.kaohoon.com/news/621321</t>
  </si>
  <si>
    <t>ASW ส่งซิกครึ่งปีหลังเด่น ทยอยรับรู้ 7 โครงการใหม่ 1.1 หมื่นล้าน</t>
  </si>
  <si>
    <t>https://www.kaohoon.com/news/621328</t>
  </si>
  <si>
    <t>BANPU กำไร 6 เดือนแรก 4 พันล้าน เร่งปรับกลยุทธ์ลดกระทบ “พลังงาน” ผันผวน</t>
  </si>
  <si>
    <t>https://www.kaohoon.com/summary/621325</t>
  </si>
  <si>
    <t>สรุปซื้อขายกระดานรายใหญ่ PTTEP มูลค่าสูงสุด 143 ล้านบาท</t>
  </si>
  <si>
    <t>https://www.kaohoon.com/summary/621323</t>
  </si>
  <si>
    <t>สรุป SET100 เช้านี้ JMART บวกสูงสุด 7%</t>
  </si>
  <si>
    <t>https://www.kaohoon.com/news/621314</t>
  </si>
  <si>
    <t>JUBILE ลุยเจาะตลาดครึ่งปีหลัง ชู Data-AI ตอบโจทย์ลูกค้า ดันผลงานปีนี้โต 10%</t>
  </si>
  <si>
    <t>ตอบโจทย์</t>
  </si>
  <si>
    <t>https://www.kaohoon.com/news/621316</t>
  </si>
  <si>
    <t>QTC ส่งซิกครึ่งปีหลังสดใส จ่อประมูลงานหม้อแปลง-โซลาร์เซลล์ 750 ลบ.</t>
  </si>
  <si>
    <t>https://www.kaohoon.com/news/621298</t>
  </si>
  <si>
    <t>YGG แย้มครึ่งหลัง “โปรเจกต์ยักษ์” ทะลัก มั่นใจดันผลงานปีนี้โตเข้าเป้า 15-20%</t>
  </si>
  <si>
    <t>โปรเจกต์ยักษ์</t>
  </si>
  <si>
    <t>ดันผลงาน</t>
  </si>
  <si>
    <t>https://www.kaohoon.com/news/621299</t>
  </si>
  <si>
    <t>NOBLE โชว์งบ Q2 พลิกกำไร 111 ล้านบาท แจกปันผล 0.081 บาท XD 24 ส.ค.นี้</t>
  </si>
  <si>
    <t>https://www.kaohoon.com/news/621296</t>
  </si>
  <si>
    <t>CIVIL กวาดรายได้ 6 เดือน 2.6 พันล้าน หนุนกำไรแตะ 61 ล้าน</t>
  </si>
  <si>
    <t>https://www.kaohoon.com/breakingnews/621291</t>
  </si>
  <si>
    <t>TTB-CBG-COM7 วิ่ง! ตอบรับเข้าดัชนี MSCI รอบใหม่</t>
  </si>
  <si>
    <t>เข้าดัชนี</t>
  </si>
  <si>
    <t>https://www.kaohoon.com/news/621289</t>
  </si>
  <si>
    <t>MACO ไตรมาส 1 กวาดรายได้ 620 ล้านบาท ดันกำไรแตะ 42 ล้านบาท</t>
  </si>
  <si>
    <t>MACO</t>
  </si>
  <si>
    <t>https://www.kaohoon.com/news/621285</t>
  </si>
  <si>
    <t>TPS โกยรายได้พุ่ง! ดันกำไร Q2 โต 93% รุกประมูลงานใหญ่เติม “แบ็กล็อก” 1.46 พันล้าน</t>
  </si>
  <si>
    <t>https://www.kaohoon.com/news/621283</t>
  </si>
  <si>
    <t>DOD โชว์งบ Q2 พลิกกำไร 5 ล้านบาท แย้มครึ่งปีหลังสดใส รับแรงหนุน “ออสเวลไลฟ์”</t>
  </si>
  <si>
    <t>https://www.kaohoon.com/breakingnews/621280</t>
  </si>
  <si>
    <t>SINGER เด้ง 15% ขานรับเร่งปรับโมเดลธุรกิจ-ปล่อยสินเชื่อ เสริมกำไรอนาคต</t>
  </si>
  <si>
    <t>https://www.kaohoon.com/news/621277</t>
  </si>
  <si>
    <t>BE8 โชว์รายได้ 6 เดือนโต 370% ดันกำไรทะลุ 133 ล้านบาท</t>
  </si>
  <si>
    <t>https://www.kaohoon.com/news/621272</t>
  </si>
  <si>
    <t>TIDLOR โชว์งบ Q2 กำไรทะลุ 927 ล้าน คุม NPL ต่ำ 1.54% ย้ำเป้าสินเชื่อปีนี้โต 10-20%</t>
  </si>
  <si>
    <t>https://www.kaohoon.com/news/621270</t>
  </si>
  <si>
    <t>INSET โชว์รายได้ไตรมาส 2 แตะ 711 ล้านบาท แจกปันผล 0.04 บาท</t>
  </si>
  <si>
    <t>https://www.kaohoon.com/news/621266</t>
  </si>
  <si>
    <t>TACC โชว์รายได้ไตรมาส 2 โต 15% เคาะปันผล 0.17 บาท/หุ้น</t>
  </si>
  <si>
    <t>https://www.kaohoon.com/news/621259</t>
  </si>
  <si>
    <t>SSP โชว์งบ Q2 กำไรแตะ 228 ล้าน ลุยขยายพอร์ตโรงไฟฟ้า ปักหมุด 3 ปี กำลังผลิตแตะ 500 MW</t>
  </si>
  <si>
    <t>https://www.kaohoon.com/news/621260</t>
  </si>
  <si>
    <t>CHG รายได้โควิดลด ฉุดกำไร Q2 วูบ 75% เหลือ 206 ล้าน แจกปันผล 0.02 บาท</t>
  </si>
  <si>
    <t>https://www.kaohoon.com/news/621136</t>
  </si>
  <si>
    <t>SNNP จ่อเปิดตัว “เมจิกฟาร์ม น้ำกระท่อม” ดันรายได้ครึ่งปีหลังโตต่อ</t>
  </si>
  <si>
    <t>https://www.kaohoon.com/news/621165</t>
  </si>
  <si>
    <t>HENG รุกหนักครึ่งปีหลัง ปล่อยสินเชื่อ “จำนำทะเบียนรถ” เร่งเปิดสาขาอีก 22 แห่ง</t>
  </si>
  <si>
    <t>https://www.kaohoon.com/news/621111</t>
  </si>
  <si>
    <t>โบรกชู BEM ดาวเด่น! ลุ้นกำไรปี 66 โตแกร่ง</t>
  </si>
  <si>
    <t>ดาวเด่น</t>
  </si>
  <si>
    <t>https://www.kaohoon.com/column/621174</t>
  </si>
  <si>
    <t>TNITY มาร์จิ้น OTO จุกอก.!</t>
  </si>
  <si>
    <t>TNITY</t>
  </si>
  <si>
    <t>จุกอก</t>
  </si>
  <si>
    <t>https://www.kaohoon.com/news/621214</t>
  </si>
  <si>
    <t>JMART งบ Q2 รายได้ 3.2 พันล้าน ส่งซิกครึ่งปีหลังกำไรฟื้น</t>
  </si>
  <si>
    <t>https://www.kaohoon.com/news/621207</t>
  </si>
  <si>
    <t>SINGER ตั้งสำรองหนัก ฉุดงบ Q2 พลิกขาดทุน! เร่งปรับโมเดลธุรกิจ เสริมกำไรอนาคต</t>
  </si>
  <si>
    <t>ปรับโมเดล</t>
  </si>
  <si>
    <t>https://www.kaohoon.com/news/621203</t>
  </si>
  <si>
    <t>MAJOR รายได้ตั๋วหนังพุ่ง-บุ๊กพิเศษขาย MPIC ดัน Q2 กำไรโต 3 เท่าตัว ทะลุ 500 ล้าน</t>
  </si>
  <si>
    <t>https://www.kaohoon.com/news/621200</t>
  </si>
  <si>
    <t>LH รายได้ขายหด! กดกำไร Q2 วูบ 32% มาที่ 1.4 พันล้าน แต่ปันผล 0.20 บ.</t>
  </si>
  <si>
    <t>https://www.kaohoon.com/news/621197</t>
  </si>
  <si>
    <t>MGC รายได้พุ่ง-คุมต้นทุนเยี่ยม ดันกำไร Q2 แตะ 117 ล้านบาท</t>
  </si>
  <si>
    <t>https://www.kaohoon.com/news/621188</t>
  </si>
  <si>
    <t>GABLE โกยรายได้ครึ่งปี 2.3 พันล้าน ดัน Q2 กำไรโตทะลุ 84 ล้าน</t>
  </si>
  <si>
    <t>https://www.kaohoon.com/news/621171</t>
  </si>
  <si>
    <t>SPA รายได้บริการพุ่ง! ดัน Q2 พลิกกำไร 60 ล้าน</t>
  </si>
  <si>
    <t>https://www.kaohoon.com/news/621168</t>
  </si>
  <si>
    <t>JAS รายได้อินเทอร์เน็ตทรุด-ต้นทุนพุ่ง! ฉุด Q2 ขาดทุน 794 ล้านบาท</t>
  </si>
  <si>
    <t>https://www.kaohoon.com/news/621153</t>
  </si>
  <si>
    <t>PTT กำไร Q2 แตะ 2 หมื่นล้าน ตามคาด! โบรกชี้ Q3 เด่น รับปิโตร-โรงกลั่นฟื้น</t>
  </si>
  <si>
    <t>https://www.kaohoon.com/news/621159</t>
  </si>
  <si>
    <t>BEM รายได้บริการทะลัก! ดันกำไร Q2 โต 42% แตะ 900 ล้าน</t>
  </si>
  <si>
    <t>https://www.kaohoon.com/news/621157</t>
  </si>
  <si>
    <t>PLANB รายได้ “สื่อโฆษณา” โต ดันกำไร Q2 ทะลุ 200 ล้านบาท</t>
  </si>
  <si>
    <t>https://www.kaohoon.com/news/621148</t>
  </si>
  <si>
    <t>GULF บุ๊กโรงไฟฟ้า GPD-ส่วนแบ่ง INTUCH ทะลัก! ดันกำไร Q2 โต 88% เฉียด 3 พันล้าน</t>
  </si>
  <si>
    <t>https://www.kaohoon.com/news/621143</t>
  </si>
  <si>
    <t>TASCO โชว์กำไร Q2 โต 27% แตะ 744 ล้าน แจกปันผล 0.25 บ. ขึ้น XD 23 ส.ค.นี้</t>
  </si>
  <si>
    <t>https://www.kaohoon.com/news/621146</t>
  </si>
  <si>
    <t>WHAUP โชว์ 6 เดือนกำไรโต 94% เดินหน้าลงทุน “น้ำ-ไฟฟ้า” ต่อเนื่อง</t>
  </si>
  <si>
    <t>https://www.kaohoon.com/news/621144</t>
  </si>
  <si>
    <t>WHA โชว์กำไร Q2 โต 2 เท่าตัว รับยอดขายที่ดินทะลัก</t>
  </si>
  <si>
    <t>https://www.kaohoon.com/news/621140</t>
  </si>
  <si>
    <t>KJL กำไรครึ่งปีแรก 66 แตะ 73 ล้าน โต 11% พ่วงปันผล 0.15 บ. จ่อขึ้น XD 24 ส.ค. นี้</t>
  </si>
  <si>
    <t>https://www.kaohoon.com/news/621126</t>
  </si>
  <si>
    <t>KAMART รายได้ขายเครื่องสำอางพุ่ง ดันกำไร Q2 โตเท่าตัว แตะ 128 ล้าน</t>
  </si>
  <si>
    <t>https://www.kaohoon.com/news/621121</t>
  </si>
  <si>
    <t>SAT รายได้ขายสินค้า-บริการเพิ่ม ดันกำไร Q2 โต 6% แตะ 223 ล้าน ปันผล 0.38 บาท</t>
  </si>
  <si>
    <t>https://www.kaohoon.com/summary/621106</t>
  </si>
  <si>
    <t>สรุปซื้อขายกระดานรายใหญ่วันนี้ PTT มูลค่าสูงสุด 96 ล้านบาท</t>
  </si>
  <si>
    <t>https://www.kaohoon.com/news/621091</t>
  </si>
  <si>
    <t>ICHI ส่งซิก Q3 โตต่อ เปิดตัวสินค้า-ธุรกิจ OEM หนุน อัพเป้ายอดขายปีนี้ 7.6 พันล้าน</t>
  </si>
  <si>
    <t>https://www.kaohoon.com/summary/621103</t>
  </si>
  <si>
    <t>สรุป SET100 วันนี้ BH บวกสูงสุด 7.42%</t>
  </si>
  <si>
    <t>https://www.kaohoon.com/news/621101</t>
  </si>
  <si>
    <t>CMO แย้มครึ่งหลังแจ่ม! รับไฮซีซั่น “ธุรกิจอีเวนต์” มั่นใจดันรายได้ปีนี้ทะลุพันล้าน</t>
  </si>
  <si>
    <t>ธุรกิจอีเวนต์</t>
  </si>
  <si>
    <t>https://www.kaohoon.com/news/621094</t>
  </si>
  <si>
    <t>ESSO งบไตรมาส 2 พลิกขาดทุน 1.3 พันล้าน เซ่นค่าการกลั่นลด</t>
  </si>
  <si>
    <t>https://www.kaohoon.com/news/621086</t>
  </si>
  <si>
    <t>CKP ครึ่งปีแรกกวาดรายได้ 5.2 พันล้าน แย้ม Q3 แจ่ม ตามฤดูกาลน้ำหลาก</t>
  </si>
  <si>
    <t>https://www.kaohoon.com/news/621059</t>
  </si>
  <si>
    <t>AWC โชว์กำไร Q2 แตะ 1.1 พันล้าน โต 32% เดินหน้าเพิ่มโครงการ-ยอดจองห้องพักหนุน</t>
  </si>
  <si>
    <t>เพิ่มโครงการ</t>
  </si>
  <si>
    <t>https://www.kaohoon.com/breakingnews/621080</t>
  </si>
  <si>
    <t>XPG บวก 3% รับงบ Q2 พลิกกำไร 41 ล้านบาท</t>
  </si>
  <si>
    <t>https://www.kaohoon.com/breakingnews/621071</t>
  </si>
  <si>
    <t>JMT บวก 3% รับงบ Q2 กำไรโตเด่น 27% ทะลุ 500 ล้าน พ่วงแจกปันผล 0.34 บ.</t>
  </si>
  <si>
    <t>https://www.kaohoon.com/news/621068</t>
  </si>
  <si>
    <t>INTUCH กำไร Q2 โต 9% เฉียด 3 พันล้าน ปันผล 1.47 บาท</t>
  </si>
  <si>
    <t>https://www.kaohoon.com/news/621060</t>
  </si>
  <si>
    <t>DMT กำไรไตรมาส 2 โต 25% รับรายได้ทางด่วนพุ่ง แจกปันผล 0.35 บาท</t>
  </si>
  <si>
    <t>https://www.kaohoon.com/news/621006</t>
  </si>
  <si>
    <t>APCO เปิดกำไรครึ่งปีแรกโต 81% แย้ม Q3 ดีต่อ แตกไลน์อาหารเสริม</t>
  </si>
  <si>
    <t>https://www.kaohoon.com/summary/621031</t>
  </si>
  <si>
    <t>สรุปซื้อขายกระดานรายใหญ่เช้านี้ PTT มูลค่าสูงสุด 28 ล้านบาท</t>
  </si>
  <si>
    <t>https://www.kaohoon.com/summary/621029</t>
  </si>
  <si>
    <t>สรุป SET100 เช้านี้ BH บวกสูงสุด 5.24%</t>
  </si>
  <si>
    <t>https://www.kaohoon.com/news/621026</t>
  </si>
  <si>
    <t>GGC แจกปันผล 0.10 บาท แย้มครึ่งปีหลัง “ไฮซีซั่น” รับดีมานด์พุ่ง</t>
  </si>
  <si>
    <t>GGC</t>
  </si>
  <si>
    <t>https://www.kaohoon.com/breakingnews/621019</t>
  </si>
  <si>
    <t>TOP บวก 3% โบรกเชียร์ “ซื้อ” เป้าสูง 62 บาท ลุ้นไตรมาส 3 ฟื้น รับค่าการกลั่นพุ่ง</t>
  </si>
  <si>
    <t>https://www.kaohoon.com/breakingnews/621002</t>
  </si>
  <si>
    <t>GPSC ร่วง 5% หลังกำไร Q2 ลดเหลือ 309 ล้านบาท</t>
  </si>
  <si>
    <t>https://www.kaohoon.com/breakingnews/620985</t>
  </si>
  <si>
    <t>STC วิ่ง 3% รับงบ Q2 พลิกกำไร 8.9 ล้านบาท</t>
  </si>
  <si>
    <t>https://www.kaohoon.com/breakingnews/620984</t>
  </si>
  <si>
    <t>BANPU บวก 2% ตอบรับราคาก๊าซพุ่ง หลังแรงงาน “LNG plant 2” ออสเตรเลียขู่หยุดงาน</t>
  </si>
  <si>
    <t>ราคาก๊าซ</t>
  </si>
  <si>
    <t>https://www.kaohoon.com/breakingnews/620981</t>
  </si>
  <si>
    <t>BH วิ่ง 6% รับกำไร Q2 ทะลุ 1.7 พันล้าน ดีกว่าคาด! โบรกชูเป้า 265 บาท</t>
  </si>
  <si>
    <t>https://www.kaohoon.com/breakingnews/620972</t>
  </si>
  <si>
    <t>PLT ดีด 3% รับกำไรครึ่งแรกปี 66 โต 36% เคาะปันผล 0.06 บาท ขึ้น XD 23 ส.ค.นี้</t>
  </si>
  <si>
    <t>https://www.kaohoon.com/news/620976</t>
  </si>
  <si>
    <t>PPS รายได้ครึ่งปีแรกทะลุ 200 ล้านบาท ตั้งเป้าขาย “ยามู” ปีนี้ 1 หลัง</t>
  </si>
  <si>
    <t>https://www.kaohoon.com/news/620973</t>
  </si>
  <si>
    <t>TFG กำไร 6 เดือน แตะ 500 ล้านบาท เคาะปันผล 8 ก.ย.66</t>
  </si>
  <si>
    <t>https://www.kaohoon.com/news/620954</t>
  </si>
  <si>
    <t>SVR โชว์กำไร Q2 โต 69% พ่วงแจกปันผล 0.20 บาท จ่อขึ้น XD 23 ส.ค.นี้</t>
  </si>
  <si>
    <t>https://www.kaohoon.com/news/620839</t>
  </si>
  <si>
    <t>SPRC อัดฉีดงบลงทุน 500 ล้าน เพิ่มประสิทธิภาพ “โรงกลั่น” รับดีมานด์น้ำมันพุ่ง</t>
  </si>
  <si>
    <t>งบลงทุน</t>
  </si>
  <si>
    <t>https://www.kaohoon.com/news/620944</t>
  </si>
  <si>
    <t>BH โชว์กำไร Q2 โต 50% แตะ 1.7 พันล้าน แจกปันผล 1.35 บาท</t>
  </si>
  <si>
    <t>https://www.kaohoon.com/news/620934</t>
  </si>
  <si>
    <t>III ปักธงเป้ารายได้ปีนี้โต 20% ดัน ANI เข้าตลาด Q4</t>
  </si>
  <si>
    <t>https://www.kaohoon.com/news/620802</t>
  </si>
  <si>
    <t>PIMO หั่นเป้ายอดขายปี 66 เหลือโต 20% ลุ้น Q3 ฟื้น รับออเดอร์ “ตปท.” ต่อเนื่อง</t>
  </si>
  <si>
    <t>รับออเดอร์</t>
  </si>
  <si>
    <t>https://www.kaohoon.com/column/620904</t>
  </si>
  <si>
    <t>GPI หุ้นเล็ก..ปันผลเด่น</t>
  </si>
  <si>
    <t>https://www.kaohoon.com/news/620896</t>
  </si>
  <si>
    <t>SYMC รายได้บริการพุ่ง-บุ๊กพิเศษหนุน ดันกำไร Q2 โตเท่าตัว แตะ 127 ล้าน</t>
  </si>
  <si>
    <t>SYMC</t>
  </si>
  <si>
    <t>บุ๊กพิเศษ</t>
  </si>
  <si>
    <t>https://www.kaohoon.com/news/620889</t>
  </si>
  <si>
    <t>SC เปิดงบ Q2 กำไรเฉียด 600 ล้าน พ่วงปันผล 0.08 บ. ขึ้น XD 23 ส.ค.นี้</t>
  </si>
  <si>
    <t>https://www.kaohoon.com/news/620893</t>
  </si>
  <si>
    <t>GPSC โชว์งบ 6 เดือนกำไรโต 43% แตะ 1.4 พันล้าน</t>
  </si>
  <si>
    <t>https://www.kaohoon.com/news/620890</t>
  </si>
  <si>
    <t>SUN รายได้ทะลัก! ดันกำไร Q2 โตเท่าตัว ทะลุ 60 ล้าน แจกปันผล 0.10 บ.</t>
  </si>
  <si>
    <t>https://www.kaohoon.com/news/620885</t>
  </si>
  <si>
    <t>JASIF ค่าใช้จ่ายพุ่ง-ขาดทุนพอร์ตลงทุน กดกำไร Q2 เหลือ 67 ล้าน พ่วงปันผล 0.23 บาท</t>
  </si>
  <si>
    <t>พอร์ตลงทุน</t>
  </si>
  <si>
    <t>https://www.kaohoon.com/news/620882</t>
  </si>
  <si>
    <t>OSP กำไรไตรมาส 2 ลด 9% เหลือ 549 ล้านบาท แจกปันผล 0.40 บาท</t>
  </si>
  <si>
    <t>https://www.kaohoon.com/news/620874</t>
  </si>
  <si>
    <t>IRPC เปิดงบ Q2/66 รายได้ขายแตะ 7 หมื่นล้าน</t>
  </si>
  <si>
    <t>https://www.kaohoon.com/news/620863</t>
  </si>
  <si>
    <t>OR โชว์งบ Q2 รายได้เฉียด 2 แสนล้าน โบรกชี้ครึ่งปีหลังฟื้น ยอดขายน้ำมันพุ่ง</t>
  </si>
  <si>
    <t>https://www.kaohoon.com/news/620864</t>
  </si>
  <si>
    <t>BJC รายได้โตทะลัก 4.3 หมื่นล้าน ดันกำไร Q2 แตะ 1.2 พันล้าน</t>
  </si>
  <si>
    <t>https://www.kaohoon.com/news/620854</t>
  </si>
  <si>
    <t>ICHI โกยรายได้ Q2 ทะลุ 2 พันล้าน ดันกำไรโต 67% แตะ 255 ล้าน</t>
  </si>
  <si>
    <t>https://www.kaohoon.com/news/620843</t>
  </si>
  <si>
    <t>NETBAY รายได้บริการพุ่ง! ดันกำไร Q2 โต 31% แตะ 47 ล้าน</t>
  </si>
  <si>
    <t>https://www.kaohoon.com/news/620826</t>
  </si>
  <si>
    <t>ITEL ลุ้นรายได้ไตรมาส 3 โตต่อเนื่อง หลังคว้างานใหม่ 400 ล้านบาท</t>
  </si>
  <si>
    <t>https://www.kaohoon.com/summary/620822</t>
  </si>
  <si>
    <t>สรุปซื้อขายกระดานรายใหญ่วันนี้ MK มูลค่าสูงสุด 883 ล้านบาท</t>
  </si>
  <si>
    <t>https://www.kaohoon.com/summary/620819</t>
  </si>
  <si>
    <t>สรุป SET100 วันนี้ MTC บวกสูงสุด 10%</t>
  </si>
  <si>
    <t>https://www.kaohoon.com/news/620815</t>
  </si>
  <si>
    <t>SNNP โชว์กำไร Q2 นิวไฮ 157 ล้านบาท แจกปันผล 0.232 บาท</t>
  </si>
  <si>
    <t>https://www.kaohoon.com/news/620812</t>
  </si>
  <si>
    <t>BCP โชว์งบครึ่งปีแรกกวาดรายได้ 1.5 แสนล้าน กำไรแตะ 3.2 พันล้าน</t>
  </si>
  <si>
    <t>https://www.kaohoon.com/news/620803</t>
  </si>
  <si>
    <t>PTTGC รายได้ขาย Q2 แตะ 1.47 แสนล้านบาท</t>
  </si>
  <si>
    <t>https://www.kaohoon.com/news/620786</t>
  </si>
  <si>
    <t>TOP งบ Q2 กำไร 1.1 พันล้าน! ลุ้นครึ่งปีหลังสดใส อานิสงส์อุปทานน้ำมันตึงตัว</t>
  </si>
  <si>
    <t>ลุ้นครึ่งปีหลัง</t>
  </si>
  <si>
    <t>อุปทาน</t>
  </si>
  <si>
    <t>https://www.kaohoon.com/stockanalysis/620780</t>
  </si>
  <si>
    <t>SICT โบรกชี้กำไร Q2/66 แจ่ม ออเดอร์ทะลักยาวถึงปี 68 แนะซื้อเป้า 10 บาท</t>
  </si>
  <si>
    <t>Q2/66</t>
  </si>
  <si>
    <t>ทะลักยาว</t>
  </si>
  <si>
    <t>https://www.kaohoon.com/summary/620759</t>
  </si>
  <si>
    <t>สรุป SET100 เช้านี้ MTC บวกสูงสุด 6.62%</t>
  </si>
  <si>
    <t>https://www.kaohoon.com/breakingnews/620740</t>
  </si>
  <si>
    <t>NCAP ร่วง 16% หวั่นงบ Q2 ต่ำคาด! หลัง “คอมเซเว่น” บันทึกส่วนแบ่งกำไรเพียง 7.4 ล้านบาท</t>
  </si>
  <si>
    <t>NCAP</t>
  </si>
  <si>
    <t>https://www.kaohoon.com/news/620731</t>
  </si>
  <si>
    <t>DRT มั่นใจปีนี้โตตามเป้า หลัง Q2 กวาดรายได้ทะลุ 1.5 พันล้าน</t>
  </si>
  <si>
    <t>https://www.kaohoon.com/news/620723</t>
  </si>
  <si>
    <t>AGE โกยรายได้ครึ่งแรกทะลุ 7 พันล้าน ลุ้นครึ่งหลังแจ่ม อัพเป้าขายถ่านหินปีนี้ 4 ล้านตัน</t>
  </si>
  <si>
    <t>ขายถ่านหิน</t>
  </si>
  <si>
    <t>https://www.kaohoon.com/news/620720</t>
  </si>
  <si>
    <t>BCPG ส่งซิกครึ่งปีหลัง 66 รับรู้รายได้โรงไฟฟ้าพลังน้ำ “สปป.ลาว” เต็มจำนวน</t>
  </si>
  <si>
    <t>https://www.kaohoon.com/breakingnews/620713</t>
  </si>
  <si>
    <t>ITEL บวกแรง 6% รับครึ่งปีแรกโกยกำไร 122 ล้าน ลุ้นครึ่งหลังโตต่อ</t>
  </si>
  <si>
    <t>https://www.kaohoon.com/news/620714</t>
  </si>
  <si>
    <t>RT เร่งส่งมอบงาน มั่นใจดันงบ “เทิร์นอะราวด์” กอดแบ็กล็อกแน่น 9.7 พันล้าน</t>
  </si>
  <si>
    <t>ส่งมอบงาน</t>
  </si>
  <si>
    <t>ดันงบ</t>
  </si>
  <si>
    <t>https://www.kaohoon.com/news/620706</t>
  </si>
  <si>
    <t>COM7 รายได้ขาย-บริการทะลัก! ดันกำไร Q2 ทะลุ 700 ล้าน</t>
  </si>
  <si>
    <t>COM</t>
  </si>
  <si>
    <t>https://www.kaohoon.com/breakingnews/620699</t>
  </si>
  <si>
    <t>III เด้ง 4% รับกำไร Q2 โต 44% แตะ 163 ล้าน พ่วงแจกปันผล 0.20 บาท</t>
  </si>
  <si>
    <t>https://www.kaohoon.com/breakingnews/620693</t>
  </si>
  <si>
    <t>MTC ดีด 4% ขานรับ “พอร์ตสินเชื่อ” ไตรมาส 2 แตะ 1.32 แสนล้านบาท</t>
  </si>
  <si>
    <t>https://www.kaohoon.com/news/620677</t>
  </si>
  <si>
    <t>โบรกคัด ADVANC-ERW-PTTEP ท็อปพิกวันนี้!</t>
  </si>
  <si>
    <t>โบรกคัด</t>
  </si>
  <si>
    <t>https://www.kaohoon.com/news/620685</t>
  </si>
  <si>
    <t>L&amp;E</t>
  </si>
  <si>
    <t>https://www.kaohoon.com/news/620679</t>
  </si>
  <si>
    <t>ATP30 กวาดรายได้ครึ่งปีแรก 328 ล้าน แย้ม Q3 โตต่อ ลุยบริการลูกค้าใหม่ 6 ราย</t>
  </si>
  <si>
    <t>https://www.kaohoon.com/news/620678</t>
  </si>
  <si>
    <t>HENG โชว์พอร์ตสินเชื่อครึ่งปี 66 โต 13% ดันรายได้ทะลุ 1.3 พันล้าน</t>
  </si>
  <si>
    <t>https://www.kaohoon.com/news/620674</t>
  </si>
  <si>
    <t>DOHOME ต้นทุน-ค่าใช้จ่ายพุ่ง ฉุดกำไร Q2 วูบ 87%</t>
  </si>
  <si>
    <t>https://www.kaohoon.com/news/620669</t>
  </si>
  <si>
    <t>QH รายได้อสังหาฯ-โรงแรมพุ่ง! ดันงบ Q2 กำไรโต 29% เฉียด 700 ล้าน</t>
  </si>
  <si>
    <t>https://www.kaohoon.com/news/620663</t>
  </si>
  <si>
    <t>MTC โชว์พอร์ตสินเชื่อ Q2 ตามนัด 1.32 แสนล้าน หนุนรายได้โต 25%</t>
  </si>
  <si>
    <t>https://www.kaohoon.com/news/620636</t>
  </si>
  <si>
    <t>SPALI กางแผนครึ่งปีหลังเปิด 27 โครงการ 2.9 หมื่นล้าน ดันรายได้แตะ 3.6 หมื่นล้าน</t>
  </si>
  <si>
    <t>https://www.kaohoon.com/news/620604</t>
  </si>
  <si>
    <t>AGE รายได้ถ่านหินหด-ตั้งด้อยค่าทำพิษ ฉุด Q2 พลิกขาดทุน 170 ล้าน</t>
  </si>
  <si>
    <t>ต้ั้งด้อยค่า</t>
  </si>
  <si>
    <t>ทำพิษ</t>
  </si>
  <si>
    <t>https://www.kaohoon.com/news/620597</t>
  </si>
  <si>
    <t>SPALI รายได้อสังหาฯ หด ฉุดกำไร Q2 เหลือ 1.7 พันล้าน</t>
  </si>
  <si>
    <t>https://www.kaohoon.com/news/620557</t>
  </si>
  <si>
    <t>SPRC เจอสต๊อกลอส ฉุดงบ Q2 พลิกขาดทุน 2.1 พันล้าน</t>
  </si>
  <si>
    <t>เจอ</t>
  </si>
  <si>
    <t>สต๊อกลอส</t>
  </si>
  <si>
    <t>https://www.kaohoon.com/news/620587</t>
  </si>
  <si>
    <t>KCE รายได้ขายหด! ฉุดกำไร Q2 วูบ 34% แต่ปันผล 0.60 บาท</t>
  </si>
  <si>
    <t>https://www.kaohoon.com/news/620579</t>
  </si>
  <si>
    <t>OISHI รายได้เครื่องดื่ม-อาหารพุ่ง ดันกำไร Q3 โต 13% แตะ 404 ล้าน</t>
  </si>
  <si>
    <t>รายได้เครื่องดื่ม</t>
  </si>
  <si>
    <t>อาหาร</t>
  </si>
  <si>
    <t>https://www.kaohoon.com/news/620573</t>
  </si>
  <si>
    <t>KEX รายได้หด-บ.ร่วมทำพิษ ฉุดงบ Q2 ขาดทุนอ่วมพันล้าน</t>
  </si>
  <si>
    <t>บ.ร่วม</t>
  </si>
  <si>
    <t>ขาดทุนอ่วม</t>
  </si>
  <si>
    <t>https://www.kaohoon.com/news/620570</t>
  </si>
  <si>
    <t>AMA กวาดกำไร Q2 แตะ 52 ล้าน ลุยขยายกองรถ-ขนส่งควบคุมอุณหภูมิ</t>
  </si>
  <si>
    <t>https://www.kaohoon.com/news/620568</t>
  </si>
  <si>
    <t>THCOM บุ๊กพิเศษ! ดันกำไร Q2 โต 50% แตะ 456 ล้านบาท</t>
  </si>
  <si>
    <t>https://www.kaohoon.com/news/620561</t>
  </si>
  <si>
    <t>BCPG เปิดกำไร Q2/66 แตะ 200 ล้านบาท</t>
  </si>
  <si>
    <t>เปิดกำไร</t>
  </si>
  <si>
    <t>https://www.kaohoon.com/summary/620552</t>
  </si>
  <si>
    <t>สรุปซื้อขายกระดานรายใหญ่วันนี้ KBANK มูลค่าสูงสุด 175 ล้านบาท</t>
  </si>
  <si>
    <t>https://www.kaohoon.com/summary/620550</t>
  </si>
  <si>
    <t>สรุป SET100 วันนี้ CHG บวกสูงสุด 2.16%</t>
  </si>
  <si>
    <t>https://www.kaohoon.com/news/620235</t>
  </si>
  <si>
    <t>I2 ปิดเทรดวันแรก 2.50 บ. ต่ำจอง 7% ซื้อขาย 718 ล้าน</t>
  </si>
  <si>
    <t>https://www.kaohoon.com/breakingnews/620517</t>
  </si>
  <si>
    <t>TKN ดีด 5% ลุ้นยอดขาย “สาหร่าย” พุ่ง รับนักท่องเที่ยวจีนเพิ่ม</t>
  </si>
  <si>
    <t>https://www.kaohoon.com/breakingnews/620534</t>
  </si>
  <si>
    <t>ALT พุ่งกระฉูด 11% รับงบ Q2 กำไรโตทะลัก 10 เท่าตัว ตุนแบ็กล็อกทะลุ 4 พันล้าน</t>
  </si>
  <si>
    <t>https://www.kaohoon.com/news/620531</t>
  </si>
  <si>
    <t>PROUD กวาดรายได้ครึ่งปี 1.2 พันล้าน กางแผนซื้อที่ดินพัฒนาโครงการใหม่</t>
  </si>
  <si>
    <t>ซื้อที่ดิน</t>
  </si>
  <si>
    <t>https://www.kaohoon.com/breakingnews/620518</t>
  </si>
  <si>
    <t>BOL บวก 2% หลังโกยกำไร Q2 ทะลุ 85 ล้านบาท รับรายได้โต</t>
  </si>
  <si>
    <t>BOL</t>
  </si>
  <si>
    <t>https://www.kaohoon.com/news/620521</t>
  </si>
  <si>
    <t>DCC รายได้ขายกระเบื้องหด! ฉุดกำไร Q2 วูบ 35% แต่ปันผล 0.013 บ.</t>
  </si>
  <si>
    <t>ฉุดกำไร</t>
  </si>
  <si>
    <t>https://www.kaohoon.com/news/620506</t>
  </si>
  <si>
    <t>AP โชว์งบ Q2 โกยรายได้ทะลุ 9.4 พันล้าน ดันกำไรแตะ 1.54 พันล้าน</t>
  </si>
  <si>
    <t>https://www.kaohoon.com/news/620491</t>
  </si>
  <si>
    <t>TPCH แย้มครึ่งปีหลังโต ลุยโรงไฟฟ้าทดแทน “ตปท.” ตั้งเป้าปี 68 กำลังผลิต 300 เมกฯ</t>
  </si>
  <si>
    <t>https://www.kaohoon.com/news/620499</t>
  </si>
  <si>
    <t>I2 คว้างานติดตั้งแบต 1.5 พันล้านบาท ดัน “แบ็กล็อก” พุ่ง 2.5 พันล้านบาท</t>
  </si>
  <si>
    <t>https://www.kaohoon.com/news/620456</t>
  </si>
  <si>
    <t>ALT โกยรายได้ Q2 แตะ 396 ล้าน รับงานโซลาร์รูฟท็อป-บริการโครงข่าย</t>
  </si>
  <si>
    <t>https://www.kaohoon.com/stockanalysis/620481</t>
  </si>
  <si>
    <t>CK โบรกแนะ“ซื้อ” เป้า 26 บ. คาดกำไร Q2 โตแรง 98% แตะ 430 ล้าน ตุนแบ็กล็อกแน่น 1.4 แสนล้าน</t>
  </si>
  <si>
    <t>https://www.kaohoon.com/stockanalysis/620478</t>
  </si>
  <si>
    <t>MASTER ลุ้น Q2 กำไรโต 18% แตะ 85 ล้าน แย้มครึ่งหลังจ่อปิดดีลพันมิตร 2-3 ราย</t>
  </si>
  <si>
    <t>https://www.kaohoon.com/news/620467</t>
  </si>
  <si>
    <t>THREL โกยเบี้ยรับครึ่งปีแรกทะลุ 1.6 พันล้าน มั่นใจปีนี้โต 4-5% สูงกว่ากุล่มอุตฯ</t>
  </si>
  <si>
    <t>https://www.kaohoon.com/summary/620469</t>
  </si>
  <si>
    <t>สรุปซื้อขายกระดานรายใหญ่เช้านี้ AOT-F มูลค่าสูงสุด 122 ล้านบาท</t>
  </si>
  <si>
    <t>https://www.kaohoon.com/summary/620466</t>
  </si>
  <si>
    <t>สรุป SET100 เช้านี้ SABUY บวกสูงสุด 2%</t>
  </si>
  <si>
    <t>https://www.kaohoon.com/pr/620451</t>
  </si>
  <si>
    <t>BM จับมือพันธมิตรจีน ตั้ง บ.ร่วมทุน ลุยผลิต “เฟอร์นิเจอร์โลหะ” หนุนยอดขายพุ่ง</t>
  </si>
  <si>
    <t>https://www.kaohoon.com/breakingnews/620447</t>
  </si>
  <si>
    <t>COM7 นำทีมหุ้น IT บวกคึก! เก็ง iPhone 15 เตรียมเปิดตัว ก.ย.นี้</t>
  </si>
  <si>
    <t>https://www.kaohoon.com/news/620432</t>
  </si>
  <si>
    <t>A&amp;A ยื่นไฟลิ่งขาย “ไอพีโอ” 1,666 ล้านหุ้น ระดมทุน mai ขยายพอร์ตสินเชื่อ</t>
  </si>
  <si>
    <t>A&amp;A</t>
  </si>
  <si>
    <t>https://www.kaohoon.com/news/620428</t>
  </si>
  <si>
    <t>JKN จ่อบุ๊กค่าลิขสิทธิ์ 400 ล้าน เปิดตัว 9 สินค้าใหม่ไตรมาส Q4</t>
  </si>
  <si>
    <t>ค่าลิขสิทธิ์</t>
  </si>
  <si>
    <t>https://www.kaohoon.com/news/620424</t>
  </si>
  <si>
    <t>SCM โชว์กำไรไตรมาส 2 ทะลุ 25 ล้านบาท รุกลงทุน “พาวเวอร์ อโกรเทค” หนุนขยายตลาดเพิ่ม</t>
  </si>
  <si>
    <t>SCM</t>
  </si>
  <si>
    <t>https://www.kaohoon.com/news/620415</t>
  </si>
  <si>
    <t>LIT ปลื้ม! แอพ “ยูไลท์” กระแสตอบรับเยี่ยม วางเป้าปีนี้ยอดผู้ใช้ทะลุ 2 ล้านราย</t>
  </si>
  <si>
    <t>LIT</t>
  </si>
  <si>
    <t>https://www.kaohoon.com/news/620409</t>
  </si>
  <si>
    <t>GPI กวาดกำไร 6 เดือนแรก โต 35% แตะ 158 ล้าน พ่วงแจกปันผล 0.065 บ.</t>
  </si>
  <si>
    <t>https://www.kaohoon.com/news/620403</t>
  </si>
  <si>
    <t>BIZ เปิดกำไร Q2 โต 53% ส่งซิกครึ่งปีหลังสดใส จ่อประมูลงานรัฐ 800 ล้านบาท</t>
  </si>
  <si>
    <t>https://www.kaohoon.com/news/620396</t>
  </si>
  <si>
    <t>TPCH โชว์งบไตรมาส 2 พลิกกำไร 29 ล้าน รับรายได้ปันผล-ขายไฟฟ้าโต</t>
  </si>
  <si>
    <t>ขายไฟฟ้า</t>
  </si>
  <si>
    <t>https://www.kaohoon.com/news/620389</t>
  </si>
  <si>
    <t>TU ลุ้นครึ่งปีหลังฟื้นตัว รับต้นทุนลด โบรกแนะ “ซื้อ” ชูเป้า 17 บาท</t>
  </si>
  <si>
    <t>https://www.kaohoon.com/breakingnews/620386</t>
  </si>
  <si>
    <t>AMA ลบ 1% หลังกำไร Q2 ลดเหลือ 51 ล้านบาท</t>
  </si>
  <si>
    <t>ลดเหลือ</t>
  </si>
  <si>
    <t>https://www.kaohoon.com/news/620374</t>
  </si>
  <si>
    <t>BEYOND โชว์งบ Q2 พลิกกำไร 205 ล้าน แย้มครึ่งปีหลังแจ่ม ดันรายได้ปีนี้ 2.8 พันลบ.</t>
  </si>
  <si>
    <t>https://www.kaohoon.com/news/620229</t>
  </si>
  <si>
    <t>I2 เปิดเทรดวันแรก 3.12 บ. เหนือจอง 15% ซื้อขายทะลุ 238 ล้านบาท</t>
  </si>
  <si>
    <t>https://www.kaohoon.com/breakingnews/620224</t>
  </si>
  <si>
    <t>I2 ฟอร์มสวย! Pre Open 5 นาที แตะ 3 บ. เหนือจอง 11%</t>
  </si>
  <si>
    <t>https://www.kaohoon.com/news/620304</t>
  </si>
  <si>
    <t>TK รายได้เช่าซื้อหด! กดกำไร Q2 วูบ 80% เหลือ 23 ล้าน</t>
  </si>
  <si>
    <t>TK</t>
  </si>
  <si>
    <t>https://www.kaohoon.com/news/620301</t>
  </si>
  <si>
    <t>PROUD รายได้ขายอสังหาฯพุ่ง! ดัน Q2 พลิกกำไร 8.74 ล้าน</t>
  </si>
  <si>
    <t>https://www.kaohoon.com/news/620284</t>
  </si>
  <si>
    <t>BIZ รายได้ขาย-บริการเพิ่ม! ดันกำไร Q2โต 53% แตะ 38 ล้าน</t>
  </si>
  <si>
    <t>https://www.kaohoon.com/news/620270</t>
  </si>
  <si>
    <t>ADVANC โชว์กำไร Q2 โตทะลุ 7 พันล้าน แจกปันผล 4 บาท</t>
  </si>
  <si>
    <t>https://www.kaohoon.com/news/620259</t>
  </si>
  <si>
    <t>TPIPP รายได้ขายไฟ-สินค้าพุ่ง ดันกำไร Q2 แตะ 935 ล้าน</t>
  </si>
  <si>
    <t>https://www.kaohoon.com/news/620265</t>
  </si>
  <si>
    <t>CPW รายได้ขาย-บริการหด! กดกำไร Q2 เหลือ 8.6 ล้าน</t>
  </si>
  <si>
    <t>https://www.kaohoon.com/news/620261</t>
  </si>
  <si>
    <t>CPAXT เปิดกำไร Q2 แตะ 1.5 พันล้าน ดัน 6 เดือนโตทะลุ 3.6 พันล้าน</t>
  </si>
  <si>
    <t>https://www.kaohoon.com/news/620255</t>
  </si>
  <si>
    <t>RJH รายได้โรงพยาบาลหด! ฉุดกำไร Q2 วูบ 77% แต่ปันผล 0.70 บ. XD 18 ส.ค.</t>
  </si>
  <si>
    <t>RJH</t>
  </si>
  <si>
    <t>https://www.kaohoon.com/summary/620241</t>
  </si>
  <si>
    <t>สรุปซื้อขายกระดานรายใหญ่วันนี้ RATCH มูลค่าสูงสุด 134 ล้านบาท</t>
  </si>
  <si>
    <t>https://www.kaohoon.com/summary/620239</t>
  </si>
  <si>
    <t>สรุป SET100 วันนี้ STEC บวกสูงสุด 4.67%</t>
  </si>
  <si>
    <t>https://www.kaohoon.com/news/620208</t>
  </si>
  <si>
    <t>SMT แย้มยอดขายไตรมาส 3 โตรับ “ไฮซีซัน” หนุนรายได้ปีนี้ 3.3 พันล้าน</t>
  </si>
  <si>
    <t>https://www.kaohoon.com/news/620206</t>
  </si>
  <si>
    <t>จับตาเย็นนี้ ADVANC ประกาศกำไร Q2 ทะลุ 7 พันล้าน ปันผลเกิน 4 บาท</t>
  </si>
  <si>
    <t>https://www.kaohoon.com/breakingnews/620182</t>
  </si>
  <si>
    <t>CPAXT ร่วง 3% หวั่นกำไร Q2 หด-ลดเปิด “ซูเปอร์มาร์เก็ต” มาเลเซีย</t>
  </si>
  <si>
    <t>https://www.kaohoon.com/news/620159</t>
  </si>
  <si>
    <t>TU กวาดยอดขาย Q2 แตะ 3.4 หมื่นล้าน แจกปันผล 0.30 บาท ขึ้น XD 21 ส.ค.นี้</t>
  </si>
  <si>
    <t>https://www.kaohoon.com/stockanalysis/620135</t>
  </si>
  <si>
    <t>BA โบรกชี้กำไร Q2 เด่นสุดในรอบ 8 ปี คาดแตะ 265 ล้าน แนะซื้อเป้า 20 บาท</t>
  </si>
  <si>
    <t>https://www.kaohoon.com/stockanalysis/620130</t>
  </si>
  <si>
    <t>MEGA ลุ้นกำไร Q2 โต 25% แตะ 564 ล้าน พร้อมจับตาครึ่งหลังเด่นต่อ แนะซื้อเป้า 65 บาท</t>
  </si>
  <si>
    <t>https://www.kaohoon.com/news/620145</t>
  </si>
  <si>
    <t>บิ๊กล็อต RATCH โผล่ 134 ล้านบาท สูงกว่ากระดาน 1%</t>
  </si>
  <si>
    <t>https://www.kaohoon.com/summary/620140</t>
  </si>
  <si>
    <t>สรุปซื้อขายกระดานรายใหญ่เช้านี้ RATCH มูลค่าสูงสุด 134 ล้านบาท</t>
  </si>
  <si>
    <t>https://www.kaohoon.com/summary/620137</t>
  </si>
  <si>
    <t>สรุป SET100 เช้านี้ BBL บวกสูงสุด 1.49%</t>
  </si>
  <si>
    <t>https://www.kaohoon.com/news/620131</t>
  </si>
  <si>
    <t>CIVIL มั่นใจรายได้ปีนี้ 6 พันล้าน ทยอยรับรู้ “แบ็กล็อก” ต่อเนื่อง</t>
  </si>
  <si>
    <t>https://www.kaohoon.com/breakingnews/620121</t>
  </si>
  <si>
    <t>TPS บวกต่อ 5% เก็งกำไรลุ้นไตรมาส 2 สดใส หลังตุน “แบ็กล็อก” ทะลุ 1.6 พันล้าน</t>
  </si>
  <si>
    <t>https://www.kaohoon.com/breakingnews/620111</t>
  </si>
  <si>
    <t>ALPHAX พุ่งแรง 9% หลังผถห.ไฟเขียวเพิ่มทุนขาย PP-RO รุกสินเชื่อ “สปป.ลาว”</t>
  </si>
  <si>
    <t>เพิ่มทุนขาย</t>
  </si>
  <si>
    <t>https://www.kaohoon.com/breakingnews/620106</t>
  </si>
  <si>
    <t>SISB ลบ 6% โบรกลดกำไร Q2 เหลือ 155 ล้าน รับต้นทุนเพิ่ม เคาะเป้า 42 บาท</t>
  </si>
  <si>
    <t>ลดกำไร</t>
  </si>
  <si>
    <t>เพื่ม</t>
  </si>
  <si>
    <t>https://www.kaohoon.com/breakingnews/620088</t>
  </si>
  <si>
    <t>GLORY ร่วง 9% เซ่นงบ Q2 พลิกขาดทุน 25 ล้าน เจอพิษหุ้นกู้ STARK</t>
  </si>
  <si>
    <t>GLORY</t>
  </si>
  <si>
    <t>https://www.kaohoon.com/breakingnews/620085</t>
  </si>
  <si>
    <t>THCOM บวก 4% รับข่าวผนึก Eutelsat ดาวเทียมชั้นนำโลกในฝรั่งเศส</t>
  </si>
  <si>
    <t>https://www.kaohoon.com/news/619991</t>
  </si>
  <si>
    <t>GLORY เจอพิษหุ้นกู้ STARK ทำงบ Q2 ขาดทุนอ่วม 25 ล้านบาท</t>
  </si>
  <si>
    <t>https://www.kaohoon.com/column/619893</t>
  </si>
  <si>
    <t>BGRIM สวย โบรกเกอร์รุมเชียร์</t>
  </si>
  <si>
    <t>โบรกเกอร์</t>
  </si>
  <si>
    <t>รุมเชียร์</t>
  </si>
  <si>
    <t>https://www.kaohoon.com/column/619891</t>
  </si>
  <si>
    <t>KTB รายได้ดอกเบี้ย-NIM ขยายตัวดี</t>
  </si>
  <si>
    <t>ขยายตัวดี</t>
  </si>
  <si>
    <t>https://www.kaohoon.com/news/619934</t>
  </si>
  <si>
    <t>PSL รายได้ค่าระวางเรือหด! ฉุดกำไร Q2 วูบ 83%</t>
  </si>
  <si>
    <t>https://www.kaohoon.com/news/619909</t>
  </si>
  <si>
    <t>DEPA เปิดตัวเลขดัชนีเชื่อมั่นอุตฯ Q2 ดีขึ้น รับท่องเที่ยว-บริโภคเอกชนฟื้น</t>
  </si>
  <si>
    <t>DEPA</t>
  </si>
  <si>
    <t>รับท่องเที่ยว</t>
  </si>
  <si>
    <t>บริโภคเอกชน</t>
  </si>
  <si>
    <t>https://www.kaohoon.com/summary/619925</t>
  </si>
  <si>
    <t>สรุปซื้อขายกระดานรายใหญ่วันนี้ RAM มูลค่าสูงสุด 136 ล้านบาท</t>
  </si>
  <si>
    <t>RAM</t>
  </si>
  <si>
    <t>https://www.kaohoon.com/summary/619923</t>
  </si>
  <si>
    <t>สรุป SET100 วันนี้ AAV บวกสูงสุด 3.85%</t>
  </si>
  <si>
    <t>https://www.kaohoon.com/breakingnews/619919</t>
  </si>
  <si>
    <t>AAV ดีดบวก 3% เก็ง Q2 กำไร 255 ล้าน ผู้โดยสารพุ่ง-บัตรแพงหนุน แนะซื้อเป้า 3.70 บ.</t>
  </si>
  <si>
    <t>บัตรแพง</t>
  </si>
  <si>
    <t>https://www.kaohoon.com/breakingnews/619915</t>
  </si>
  <si>
    <t>TPS บวก 6% ลุ้นกำไรไตรมาส 2 โต จ่อปิดดีล M&amp;A ปีนี้</t>
  </si>
  <si>
    <t>https://www.kaohoon.com/breakingnews/619911</t>
  </si>
  <si>
    <t>BH บวก 2 วันติด! วิ่งอีก 4% ลุ้น Q2 กำไรแตะ 1.57 พันล้าน รับคนไข้ต่างชาติพุ่ง</t>
  </si>
  <si>
    <t>คนไข้ต่างชาติ</t>
  </si>
  <si>
    <t>https://www.kaohoon.com/news/619861</t>
  </si>
  <si>
    <t>KTC รุกธุรกิจ “เคทีซี พี่เบิ้ม รถแลกเงิน” ดันยอดสินเชื่อครึ่งปีหลังแตะ 9 พันล้าน</t>
  </si>
  <si>
    <t>https://www.kaohoon.com/stockanalysis/619895</t>
  </si>
  <si>
    <t>BH โบรกแนะซื้อเป้า 280 บาท ลุ้นกำไร Q2 แตะ 1.57 พันล้าน รับนักเที่ยวต่างพุ่ง</t>
  </si>
  <si>
    <t>นักเที่ยวต่าง</t>
  </si>
  <si>
    <t>https://www.kaohoon.com/stockanalysis/619884</t>
  </si>
  <si>
    <t>BRI ลุ้นกำไร Q2 ทะลุ 300 ล้าน รับค่าฟีบริหาร 10 โครงการ JV ใหม่หนุน</t>
  </si>
  <si>
    <t>รับค่าฟี</t>
  </si>
  <si>
    <t>https://www.kaohoon.com/news/619883</t>
  </si>
  <si>
    <t>บิ๊กล็อต RAM โผล่ 136 ล้านบาท ต่ำกระดาน 1%</t>
  </si>
  <si>
    <t>https://www.kaohoon.com/summary/619881</t>
  </si>
  <si>
    <t>สรุปซื้อขายกระดานรายใหญ่เช้านี้ RAM มูลค่าสูงสุด 136 ล้านบาท</t>
  </si>
  <si>
    <t>https://www.kaohoon.com/summary/619879</t>
  </si>
  <si>
    <t>สรุป SET100 เช้านี้ AAV บวกสูงสุด 1.54%</t>
  </si>
  <si>
    <t>https://www.kaohoon.com/breakingnews/619864</t>
  </si>
  <si>
    <t>LDC บวก 5% คาดนักลงทุนเก็งกำไร Q2 โตรับลูกค้าต่างชาติหนุน</t>
  </si>
  <si>
    <t>ลูกค้าต่างชาติ</t>
  </si>
  <si>
    <t>https://www.kaohoon.com/breakingnews/619857</t>
  </si>
  <si>
    <t>SMT พุ่งแรง 10% หลังโชว์กำไร Q2 โต 20% ทะลุ 85 ล้าน</t>
  </si>
  <si>
    <t>https://www.kaohoon.com/breakingnews/619852</t>
  </si>
  <si>
    <t>KLINIQ บวก 4% ลุ้นกำไร Q2 สดใส รับลูกค้าต่างชาติคึกคัก</t>
  </si>
  <si>
    <t>https://www.kaohoon.com/breakingnews/619847</t>
  </si>
  <si>
    <t>III ดีด 5% นักลงทุนเก็งกำไร Q2 โต – ครึ่งปีหลังดีต่อเนื่อง โบรกชูเป้า 14.20 บ.</t>
  </si>
  <si>
    <t>https://www.kaohoon.com/breakingnews/619834</t>
  </si>
  <si>
    <t>KCG เด้ง 3% แย้มครึ่งปีหลัง “ไฮซีซั่น” โบรกเคาะเป้าสูง 12 บ.</t>
  </si>
  <si>
    <t>https://www.kaohoon.com/news/619825</t>
  </si>
  <si>
    <t>AMZN โชว์รายได้ไตรมาส 2/66 ทะลุ 1.3 แสนล้านดอลลาร์ ดันหุ้นพุ่ง 10%</t>
  </si>
  <si>
    <t>AMZN</t>
  </si>
  <si>
    <t>https://www.kaohoon.com/breakingnews/619835</t>
  </si>
  <si>
    <t>ETE วิ่ง 6% คาดเก็งกำไร Q2 โตต่อ พ่วงราคาต่ำบุ๊ก</t>
  </si>
  <si>
    <t>https://www.kaohoon.com/column/619758</t>
  </si>
  <si>
    <t>TIDLOR หุ้นที่กำไรฉุดไม่อยู่</t>
  </si>
  <si>
    <t>ฉุดไม่อยู่</t>
  </si>
  <si>
    <t>https://www.kaohoon.com/news/619746</t>
  </si>
  <si>
    <t>SMT รายได้ขาย-บริการพุ่ง ดันกำไร Q2 โต 20%</t>
  </si>
  <si>
    <t>https://www.kaohoon.com/summary/619717</t>
  </si>
  <si>
    <t>สรุปซื้อขายกระดานรายใหญ่วันนี้ EGCO มูลค่าสูงสุด 270 ล้านบาท</t>
  </si>
  <si>
    <t>https://www.kaohoon.com/breakingnews/619714</t>
  </si>
  <si>
    <t>KCG ปิดเทรดวันแรก 8.30 บาท ต่ำจอง 2% ซื้อขาย 1.48 พันล้าน</t>
  </si>
  <si>
    <t>https://www.kaohoon.com/summary/619715</t>
  </si>
  <si>
    <t>สรุป SET100 วันนี้ FORTH บวกสูงสุด 5.93%</t>
  </si>
  <si>
    <t>https://www.kaohoon.com/breakingnews/619710</t>
  </si>
  <si>
    <t>SABUY ร่วงต่อ 7% สวนแนวโน้มกำไร Q2 โต หลังรวมงบ AS ดันรายได้ปีนี้ 2 หมื่นล้าน</t>
  </si>
  <si>
    <t>รวมงบ</t>
  </si>
  <si>
    <t>ดันรายได้</t>
  </si>
  <si>
    <t>https://www.kaohoon.com/breakingnews/619700</t>
  </si>
  <si>
    <t>AUCT บวก 4% เก็ง Q2 โตแรง 55% โบรกแนะซื้อเป้า 12.10 บ. แถมยีลด์สูง 4-5% ต่อปี</t>
  </si>
  <si>
    <t>https://www.kaohoon.com/breakingnews/619685</t>
  </si>
  <si>
    <t>SOLAR บวกแรง 8% เก็ง Q2 โตเด่น รับดีมานด์แผงโซลาร์พุ่ง มั่นใจปีนี้ “เทิร์นอะราวด์”</t>
  </si>
  <si>
    <t>https://www.kaohoon.com/breakingnews/619680</t>
  </si>
  <si>
    <t>BH ดีด 3% ลุ้นกำไร Q3 โตแกร่ง รับผู้ป่วยต่างชาติพุ่ง โบรกชูเป้า 265 บ.</t>
  </si>
  <si>
    <t>ผุ้ป่วยต่างชาติ</t>
  </si>
  <si>
    <t>https://www.kaohoon.com/breakingnews/619681</t>
  </si>
  <si>
    <t>GABLE ร่วง 7% ดันอัพไซด์พุ่งเท่าตัว โบรกมองกำไรปี 66 โต 19%</t>
  </si>
  <si>
    <t>https://www.kaohoon.com/news/619675</t>
  </si>
  <si>
    <t>FTREIT กวาดรายได้ 9 เดือน 2.8 พันล้าน ปันผล 0.1870 บาท</t>
  </si>
  <si>
    <t>FTREIT</t>
  </si>
  <si>
    <t>https://www.kaohoon.com/news/619663</t>
  </si>
  <si>
    <t>LPN รายได้อสังหาฯ หด ฉุดกำไร Q2 เหลือ 87 ล้าน เคาะปันผล 0.08 บาท</t>
  </si>
  <si>
    <t>https://www.kaohoon.com/stockanalysis/619642</t>
  </si>
  <si>
    <t>BCH โบรกชี้ Q2 กำไรโตดี ลุ้นทั้งปีแตะ 1.37 พันล้าน รับเปิดประเทศ-ฐานลูกค้าต่างชาติพุ่ง</t>
  </si>
  <si>
    <t>https://www.kaohoon.com/news/619632</t>
  </si>
  <si>
    <t>บิ๊กล็อต EGCO โผล่ 270 ล้านบาท สูงกว่ากระดาน 0.38%</t>
  </si>
  <si>
    <t>https://www.kaohoon.com/summary/619630</t>
  </si>
  <si>
    <t>สรุปซื้อขายกระดานรายใหญ่เช้านี้ EGCO มูลค่าสูงสุด 270.60 ล้านบาท</t>
  </si>
  <si>
    <t>https://www.kaohoon.com/summary/619627</t>
  </si>
  <si>
    <t>สรุป SET100 เช้านี้ DOHOME บวกสูงสุด 3.16%</t>
  </si>
  <si>
    <t>https://www.kaohoon.com/breakingnews/619607</t>
  </si>
  <si>
    <t>ANAN เด้งแรง 8% รับความหวัง “แอชตัน อโศก” ไม่ต้องรื้อ!</t>
  </si>
  <si>
    <t>ความหวัง</t>
  </si>
  <si>
    <t>https://www.kaohoon.com/news/619600</t>
  </si>
  <si>
    <t>KCG กางแผนลงทุนปี 66-67 รุกขยายกำลังผลิต “ชีส-เนย”</t>
  </si>
  <si>
    <t>https://www.kaohoon.com/news/619585</t>
  </si>
  <si>
    <t>SISB จ่อเปิดโรงเรียนใหม่ “นนทบุรี-ระยอง” ส.ค.นี้ หวังดันกำไรปี 66 แตะ 673 ล้านบาท</t>
  </si>
  <si>
    <t>https://www.kaohoon.com/news/619577</t>
  </si>
  <si>
    <t>ATP30 มั่นใจรายได้ปีนี้โต 10% จ่อปิดดีลพันธมิตรใหม่</t>
  </si>
  <si>
    <t>https://www.kaohoon.com/pr/619564</t>
  </si>
  <si>
    <t>GIFT จ่อปิดดีล F&amp;B ไตรมาส 4 ดันรายได้ปี 67 ทะลุ 2 พันล้าน</t>
  </si>
  <si>
    <t>https://www.kaohoon.com/breakingnews/619556</t>
  </si>
  <si>
    <t>TFM วิ่ง 4% รับกำไร Q2 โต 42% รับยอดขายพุ่ง ครึ่งปีหลังขยายตลาดเต็มสูบ</t>
  </si>
  <si>
    <t>https://www.kaohoon.com/breakingnews/619550</t>
  </si>
  <si>
    <t>KCG เปิดเทรดวันแรก 8.55 บ. เหนือจอง 1% มูลค่าซื้อขาย 206 ล้าน</t>
  </si>
  <si>
    <t>https://www.kaohoon.com/breakingnews/619544</t>
  </si>
  <si>
    <t>KCG เปิดสวย! Pre Open 5 นาทีแรก แตะ 8.55 บ. เหนือจอง 1%</t>
  </si>
  <si>
    <t>เปิดสวย</t>
  </si>
  <si>
    <t>https://www.kaohoon.com/summary/619441</t>
  </si>
  <si>
    <t>สรุปซื้อขายกระดานรายใหญ่วันนี้ CPALL มูลค่าสูงสุด 202 ล้านบาท</t>
  </si>
  <si>
    <t>https://www.kaohoon.com/summary/619439</t>
  </si>
  <si>
    <t>สรุป SET100 วันนี้ SPRC บวกสูงสุด 5.14%</t>
  </si>
  <si>
    <t>https://www.kaohoon.com/news/619343</t>
  </si>
  <si>
    <t>PLT ส่งซิกยอดใช้ก๊าซ LPG พุ่ง ดันรายได้ปี 66 แตะ 900 ล้านบาท</t>
  </si>
  <si>
    <t>ยอดใช้ก๊าซ</t>
  </si>
  <si>
    <t>https://www.kaohoon.com/stockanalysis/619351</t>
  </si>
  <si>
    <t>MINT โบรกอัพกำไรปี 66-67 พ่วงเป้าใหม่ 40 บ. จับตางบ Q2 โตเด่นเหนือกลุ่ม</t>
  </si>
  <si>
    <t>เหนือกลุ่ม</t>
  </si>
  <si>
    <t>https://www.kaohoon.com/summary/619346</t>
  </si>
  <si>
    <t>สรุปซื้อขายกระดานรายใหญ่เช้านี้ IVL มูลค่าสูงสุด 26.39 ล้านบาท</t>
  </si>
  <si>
    <t>https://www.kaohoon.com/summary/619344</t>
  </si>
  <si>
    <t>สรุป SET100 เช้านี้ SPRC บวกสูงสุด 5.71%</t>
  </si>
  <si>
    <t>https://www.kaohoon.com/breakingnews/619321</t>
  </si>
  <si>
    <t>ETE พุ่งแรง 8% นิวไฮรอบ 10 เดือน เก็งงบ Q2 โตต่อ พ่วงหุ้นต่ำบุ๊ก</t>
  </si>
  <si>
    <t>https://www.kaohoon.com/news/619317</t>
  </si>
  <si>
    <t>AURA จ่อรับอานิสงส์ดีมานด์ “ทองคำจีน” ครึ่งปีหลังขยายตัว</t>
  </si>
  <si>
    <t>https://www.kaohoon.com/breakingnews/619300</t>
  </si>
  <si>
    <t>TPL เด้งแรง 8% เก็งงบ Q2 แจ่ม ลุยผุดศูนย์กระจายสินค้า มั่นใจดันรายได้ปีนี้โต 15-20%</t>
  </si>
  <si>
    <t>TPL</t>
  </si>
  <si>
    <t>https://www.kaohoon.com/pr/619292</t>
  </si>
  <si>
    <t>EVER ปลื้ม ยอดจองบ้านเดี่ยว “Silverlake Vind” ระยะแรกทะลุ 85%</t>
  </si>
  <si>
    <t>https://www.kaohoon.com/breakingnews/619286</t>
  </si>
  <si>
    <t>PTTEP บวก 2% หลังประกาศปันผล 4.25 บาท โบรกอัพเป้าใหม่ 175 บาท</t>
  </si>
  <si>
    <t>https://www.kaohoon.com/news/619270</t>
  </si>
  <si>
    <t>BM ส่งซิกครึ่งหลังปี 66 ผลงานโดดเด่น รับไฮซีซั่น</t>
  </si>
  <si>
    <t>31/07/2023</t>
  </si>
  <si>
    <t>https://www.kaohoon.com/news/619126</t>
  </si>
  <si>
    <t>PTTEP กวาดกำไรครึ่งปีแรก 4 หมื่นล้าน โต 30% แจกปันผล 4.25 บาท</t>
  </si>
  <si>
    <t>https://www.kaohoon.com/summary/619106</t>
  </si>
  <si>
    <t>สรุปซื้อขายกระดานรายใหญ่วันนี้ KBANK มูลค่าสูงสุด 397.26 ล้านบาท</t>
  </si>
  <si>
    <t>https://www.kaohoon.com/summary/619103</t>
  </si>
  <si>
    <t>สรุป SET100 วันนี้ FORTH บวกสูงสุด 14.02%</t>
  </si>
  <si>
    <t>https://www.kaohoon.com/breakingnews/619097</t>
  </si>
  <si>
    <t>ITC ปิดพุ่ง 10% นำทีม “หุ้นอาหารสัตว์” เก็งงบ Q2 ดีกว่าคาด</t>
  </si>
  <si>
    <t>https://www.kaohoon.com/stockanalysis/619087</t>
  </si>
  <si>
    <t>CPN ลุ้นงบ Q2 โตเด่น 27% แตะ 3.5 พันล้าน โบรกแนะซื้อเคาะเป้า 80 บาท</t>
  </si>
  <si>
    <t>https://www.kaohoon.com/stockanalysis/619076</t>
  </si>
  <si>
    <t>AAV โบรกแนะซื้อเป้า 3.70 บ. โบรกคาดกำไร Q2/66 แตะ 225 ล้าน รับนักท่องเที่ยวจีนพุ่ง</t>
  </si>
  <si>
    <t>https://www.kaohoon.com/summary/619054</t>
  </si>
  <si>
    <t>สรุปซื้อขายกระดานรายใหญ่เช้านี้ KBANK มูลค่าสูงสุด 393.25 ล้านบาท</t>
  </si>
  <si>
    <t>https://www.kaohoon.com/summary/619052</t>
  </si>
  <si>
    <t>สรุป SET100 เช้านี้ KCE บวกสูงสุด 8.81%</t>
  </si>
  <si>
    <t>https://www.kaohoon.com/breakingnews/619040</t>
  </si>
  <si>
    <t>DPAINT เด้งแรง 14% เก็งงบ Q2 แจ่ม ย้ำยอดขายปีนี้ 1.2 พันล้าน โต 30%</t>
  </si>
  <si>
    <t>https://www.kaohoon.com/breakingnews/619022</t>
  </si>
  <si>
    <t>ITEL วิ่ง 9% เก็งกำไร Q2 โตแกร่ง หลังคว้างานใหม่เพียบ</t>
  </si>
  <si>
    <t>https://www.kaohoon.com/breakingnews/619011</t>
  </si>
  <si>
    <t>QTC พุ่งแรง 15% รับ AGE เข้าถือหุ้นใหญ่เบอร์ 1 ลุยพลังงานทดแทนเต็มสูบ</t>
  </si>
  <si>
    <t>https://www.kaohoon.com/news/618995</t>
  </si>
  <si>
    <t>JR มั่นใจรายได้ปีนี้โต 20% จ่อรับรู้งานใหม่เพียบ</t>
  </si>
  <si>
    <t>30/07/2023</t>
  </si>
  <si>
    <t>https://www.kaohoon.com/column/618789</t>
  </si>
  <si>
    <t>BBL สินเชื่อรายใหญ่ดันกำไร</t>
  </si>
  <si>
    <t>28/07/2023</t>
  </si>
  <si>
    <t>https://www.kaohoon.com/column/618780</t>
  </si>
  <si>
    <t>TTB รายได้ดอกเบี้ย-NIM โดดเด่น</t>
  </si>
  <si>
    <t>27/07/2023</t>
  </si>
  <si>
    <t>https://www.kaohoon.com/summary/618814</t>
  </si>
  <si>
    <t>สรุป SET100 วันนี้ BYD บวกสูงสุด 15.38%</t>
  </si>
  <si>
    <t>https://www.kaohoon.com/summary/618812</t>
  </si>
  <si>
    <t>สรุปซื้อขายกระดานรายกลุ่มวันนี้ QTC มูลค่าสูงสุด 439.89 ล้านบาท</t>
  </si>
  <si>
    <t>https://www.kaohoon.com/news/618800</t>
  </si>
  <si>
    <t>BDMS ดีดบวก 3% เก็งต่างชาติเข้าลงทุน หลังเล็งขยายสัดส่วนถือ 30%</t>
  </si>
  <si>
    <t>สัดส่วนถือ</t>
  </si>
  <si>
    <t>https://www.kaohoon.com/stockanalysis/618765</t>
  </si>
  <si>
    <t>KTB โบรกแนะซื้อเป้า 23 บาท ลุ้นประชุม กนง. สัปดาห์หน้าปรับขึ้นดอกเบี้ยสู่ระดับ 2.25%</t>
  </si>
  <si>
    <t>https://www.kaohoon.com/stockanalysis/618763</t>
  </si>
  <si>
    <t>BA โบรกชี้กำไร Q2 เด่นสุดในรอบ 8 ปี รับอานิสงส์ผู้โดยสาร-ค่าตั๋วพุ่งหนุน</t>
  </si>
  <si>
    <t>https://www.kaohoon.com/news/618753</t>
  </si>
  <si>
    <t>ITC กวาดกำไร 6 เดือน 870 ล้าน แจกปันผล 0.25 บ. ขึ้น XD 10 ส.ค.66</t>
  </si>
  <si>
    <t>https://www.kaohoon.com/summary/618746</t>
  </si>
  <si>
    <t>สรุป SET100 เช้านี้ BYD บวกสูงสุด 10.26%</t>
  </si>
  <si>
    <t>https://www.kaohoon.com/summary/618744</t>
  </si>
  <si>
    <t>สรุปซื้อขายกระดานรายใหญ่เช้านี้ ADVANC มูลค่าสูงสุด 44 ล้านบาท</t>
  </si>
  <si>
    <t>https://www.kaohoon.com/news/618741</t>
  </si>
  <si>
    <t>TACC ดีเดย์เสิร์ฟ “Blue Series” รับวันแม่ ดันยอดขายครึ่งปีหลังโต</t>
  </si>
  <si>
    <t>https://www.kaohoon.com/breakingnews/618722</t>
  </si>
  <si>
    <t>GLOBAL ร่วง 3% เซ่นกำไร Q2 วูบเหลือ 700 ล้านบาท หลังราคา “เหล็ก” ลด</t>
  </si>
  <si>
    <t>https://www.kaohoon.com/breakingnews/618716</t>
  </si>
  <si>
    <t>PSL นำทีม “หุ้นเรือ” วิ่งคึก! รับดัชนี BDI ดีดกลับเหนือ 1,000 จุด</t>
  </si>
  <si>
    <t>https://www.kaohoon.com/news/618703</t>
  </si>
  <si>
    <t>IMH จ่อบุ๊กรายได้ 3 รพ. ครึ่งปีหลัง 500 ล้าน ลุ้นปิดดีลใหม่ต้นปี 67</t>
  </si>
  <si>
    <t>https://www.kaohoon.com/news/618704</t>
  </si>
  <si>
    <t>TMI ลั่นผลงานครึ่งปีหลัง “นิวไฮ” รุกออกสินค้าใหม่-บุ๊กรายได้โรงไฟฟ้าชีวภาพหนุน</t>
  </si>
  <si>
    <t>บุ๊กรายได้</t>
  </si>
  <si>
    <t>https://www.kaohoon.com/finance/618698</t>
  </si>
  <si>
    <t>SCBAM ครองแชมป์ AUM อันดับหนึ่ง โชว์ผลงานครึ่งปีแรกโต</t>
  </si>
  <si>
    <t>SCBAM</t>
  </si>
  <si>
    <t>ครองแชมป์</t>
  </si>
  <si>
    <t>อันดับหนึ่ง</t>
  </si>
  <si>
    <t>https://www.kaohoon.com/news/618681</t>
  </si>
  <si>
    <t>GLOBAL กำไร Q2 ลด 32% เหลือ 703 ล้าน หลังยอดขายลด-ต้นทุนเพิ่ม</t>
  </si>
  <si>
    <t>26/07/2023</t>
  </si>
  <si>
    <t>https://www.kaohoon.com/news/618621</t>
  </si>
  <si>
    <t>MST รายได้ค่านายหน้าหด ฉุดกำไร Q2 วูบ 27%</t>
  </si>
  <si>
    <t>https://www.kaohoon.com/news/618618</t>
  </si>
  <si>
    <t>SCC โชว์กำไร Q2 ทะลุ 8 พันล้าน แจกปันผล 2.50 บ. XD 9 ส.ค.นี้</t>
  </si>
  <si>
    <t>https://www.kaohoon.com/summary/618591</t>
  </si>
  <si>
    <t>สรุป SET100 วันนี้ AURA บวกสูงสุด 2.96%</t>
  </si>
  <si>
    <t>https://www.kaohoon.com/summary/618589</t>
  </si>
  <si>
    <t>สรุปซื้อขายกระดานรายใหญ่วันนี้ PROUD มูลค่าสูงสุด 180 ล้านบาท</t>
  </si>
  <si>
    <t>https://www.kaohoon.com/news/618571</t>
  </si>
  <si>
    <t>TRUE ปลื้ม ขายหุ้นกู้เกลี้ยง 2.5 หมื่นล้าน ตอกย้ำความเชื่อมั่นนักลงทุน</t>
  </si>
  <si>
    <t>https://www.kaohoon.com/breakingnews/618570</t>
  </si>
  <si>
    <t>THCOM บวกแรง 6% นิวไฮรอบ 2 เดือน ลุ้นงบ Q2 กำไรโตเท่าตัว แนะซื้อเป้า 18.90 บ.</t>
  </si>
  <si>
    <t>https://www.kaohoon.com/breakingnews/618559</t>
  </si>
  <si>
    <t>SCB ดีดบวก 3% เก็งงบ Q3 กำไรโตต่อ พ่วงปีนี้จ่ายปันผลยีลด์สูง 7.5%</t>
  </si>
  <si>
    <t>ปันผลยีลด์</t>
  </si>
  <si>
    <t>https://www.kaohoon.com/news/618543</t>
  </si>
  <si>
    <t>RICHY ปั้นรายได้ “Wellness” 8 ล้านบาท ดันปีนี้โต 100%</t>
  </si>
  <si>
    <t>https://www.kaohoon.com/news/618539</t>
  </si>
  <si>
    <t>2 โบรกเชียร์ “ซื้อ” MENA เป้าสูง 2.76 บาท ลุ้นผลงานครึ่งปีหลังโตรับ “ไฮซีซั่น”</t>
  </si>
  <si>
    <t>https://www.kaohoon.com/summary/618516</t>
  </si>
  <si>
    <t>สรุปซื้อขายกระดานรายใหญ่เช้านี้ PROUD มูลค่าสูงสุด 180 ล้านบาท</t>
  </si>
  <si>
    <t>https://www.kaohoon.com/stockanalysis/618512</t>
  </si>
  <si>
    <t>NSL ลุ้นกำไรไตรมาส 2 นิวไฮ 82 ล้าน คาดดันทั้งปีนี้แตะ 343 ล้าน โบรกแนะซื้อเป้า 26 บาท</t>
  </si>
  <si>
    <t>https://www.kaohoon.com/stockanalysis/618509</t>
  </si>
  <si>
    <t>CK โบรกแนะซื้อชี้กำไร Q2 นิวไฮรอบ 4 ปี แตะ 642 ล้าน โต 114%</t>
  </si>
  <si>
    <t>https://www.kaohoon.com/summary/618508</t>
  </si>
  <si>
    <t>สรุป SET100 เช้านี้ CENTEL บวกสูงสุด 2.86%</t>
  </si>
  <si>
    <t>https://www.kaohoon.com/breakingnews/618500</t>
  </si>
  <si>
    <t>SAT-NYT กอดคอบวก! รับยอดส่งออกรถยนต์ มิ.ย. โต 12% เฉียด 9 หมื่นคัน</t>
  </si>
  <si>
    <t>https://www.kaohoon.com/breakingnews/618489</t>
  </si>
  <si>
    <t>ANAN บวก 10% โบรกแนะ “เก็งกำไร” ลุ้นศาลฯ พิพากษาคดี “แอชตันอโศก” พรุ่งนี้</t>
  </si>
  <si>
    <t>https://www.kaohoon.com/breakingnews/618484</t>
  </si>
  <si>
    <t>SUN บวกแรง 6% เก็งงบ Q2 แจ่ม ธุรกิจข้าวโพดหวานแปรรูปโตดี</t>
  </si>
  <si>
    <t>https://www.kaohoon.com/breakingnews/618479</t>
  </si>
  <si>
    <t>RATCH ลงต่อ 4% หลังโบรกแนะ “ขาย” หั่นเป้ารวดเดียว 13 บาท</t>
  </si>
  <si>
    <t>ลงต่อ</t>
  </si>
  <si>
    <t>https://www.kaohoon.com/breakingnews/618469</t>
  </si>
  <si>
    <t>GLOBAL ดีดบวก 3% ลุ้นผลงาน Q2 ฟื้นตัว ครึ่งปีหลังยอดขาย-กำไรแจ่ม</t>
  </si>
  <si>
    <t>https://www.kaohoon.com/breakingnews/618463</t>
  </si>
  <si>
    <t>LDC วิ่ง 21% ลุ้นผลงาน Q2 โตต่อ เดินหน้า “ศูนย์ทันตกรรม” ตอบโจทย์ลูกค้าไทย-ตปท.</t>
  </si>
  <si>
    <t>https://www.kaohoon.com/news/618461</t>
  </si>
  <si>
    <t>BLC วางเป้าผลิต-ขายยาใหม่ปีละ 2 ชนิด ดันรายได้ปี 69 โตแตะ 2 พันล้าน</t>
  </si>
  <si>
    <t>25/07/2023</t>
  </si>
  <si>
    <t>https://www.kaohoon.com/summary/618351</t>
  </si>
  <si>
    <t>สรุป SET100 วันนี้ THG บวกสูงสุด 5.02%</t>
  </si>
  <si>
    <t>THG</t>
  </si>
  <si>
    <t>https://www.kaohoon.com/summary/618349</t>
  </si>
  <si>
    <t>สรุปซื้อขายกระดานรายใหญ่วันนี้ BDMS มูลค่าสูงสุด 27.50 ล้านบาท</t>
  </si>
  <si>
    <t>https://www.kaohoon.com/news/618336</t>
  </si>
  <si>
    <t>CH ส่งสินค้าใหม่ “มะม่วงชุบช็อกโกแลต” ตีตลาดจีน มั่นใจดันยอดขายโต</t>
  </si>
  <si>
    <t>ดันยอดขาย</t>
  </si>
  <si>
    <t>https://www.kaohoon.com/breakingnews/618330</t>
  </si>
  <si>
    <t>MINT บวกแรง 5% จับตางบ Q2 กำไรโตเท่าตัว เฉียด 3 พันล้าน โบรกแนะซื้อเป้า 34 บ.</t>
  </si>
  <si>
    <t>https://www.kaohoon.com/pr/618325</t>
  </si>
  <si>
    <t>I2 ขาย IPO วันแรก! นักลงทุนแห่จองล้นหลาม</t>
  </si>
  <si>
    <t>ล้นหลาม</t>
  </si>
  <si>
    <t>https://www.kaohoon.com/breakingnews/618312</t>
  </si>
  <si>
    <t>RBF ดีดบวก 2% มั่นใจรายได้ปี 66 โตแกร่ง ยันไร้กระทบ “ราคาแป้งสาลีโลก” พุ่ง</t>
  </si>
  <si>
    <t>ราคาแป้ง</t>
  </si>
  <si>
    <t>https://www.kaohoon.com/news/618309</t>
  </si>
  <si>
    <t>COTTO บุ๊กขายที่ดิน ดันกำไรไตรมาส 2 โตแตะ 173 ล้าน</t>
  </si>
  <si>
    <t>COTTO</t>
  </si>
  <si>
    <t>https://www.kaohoon.com/stockanalysis/618296</t>
  </si>
  <si>
    <t>MINT โบรกแนะซื้อเป้า 43 บาท จับตากำไร Q2 เฉียด 3 พันล้าน สูงสุดเป็นประวัติการณ์</t>
  </si>
  <si>
    <t>ประวัติการณ์</t>
  </si>
  <si>
    <t>https://www.kaohoon.com/summary/618300</t>
  </si>
  <si>
    <t>สรุปซื้อขายกระดานรายใหญ่เช้านี้ PTTGC มูลค่าสูงสุด 12.30 หมื่นล้าน</t>
  </si>
  <si>
    <t>https://www.kaohoon.com/summary/618295</t>
  </si>
  <si>
    <t>สรุป SET100 เช้านี้ THG บวกสูงสุด 5.02%</t>
  </si>
  <si>
    <t>https://www.kaohoon.com/news/618287</t>
  </si>
  <si>
    <t>SCGP รายได้ขายลด กดกำไร Q2 เหลือ 1.48 พันล้าน</t>
  </si>
  <si>
    <t>https://www.kaohoon.com/breakingnews/618277</t>
  </si>
  <si>
    <t>EGCO ร่วง 6% โบรกแนะ “ขาย” หั่นเป้าเหลือ 120 บ. หวั่นกำไรปี 66 ลด 24%</t>
  </si>
  <si>
    <t>https://www.kaohoon.com/breakingnews/618272</t>
  </si>
  <si>
    <t>IIG พุ่งกระฉูด 12% เก็งงบ Q2 ฟื้นตัว พ่วงราคาลงลึก โบรกชูเป้า 25 บ. อัพไซด์สูง 29%</t>
  </si>
  <si>
    <t>https://www.kaohoon.com/breakingnews/618256</t>
  </si>
  <si>
    <t>RATCH ร่วง 5% โบรกหั่นเป้าหนัก 13 บาท ชี้กำไรลดตั้งแต่ปี 68</t>
  </si>
  <si>
    <t>https://www.kaohoon.com/breakingnews/618238</t>
  </si>
  <si>
    <t>SCGP เด้ง 3% ลุ้นกำไร 1.5 พันล้าน โบรกชูเป้า 49 บาท อัพไซด์ 27%</t>
  </si>
  <si>
    <t>24/07/2023</t>
  </si>
  <si>
    <t>https://www.kaohoon.com/news/618123</t>
  </si>
  <si>
    <t>AF เดินเกมรุก! ตั้งเป้าปล่อยสินเชื่อปีนี้ 2.25 หมื่นล้าน ดันรายได้โต 18%</t>
  </si>
  <si>
    <t>เดินเกมรุก</t>
  </si>
  <si>
    <t>https://www.kaohoon.com/summary/618109</t>
  </si>
  <si>
    <t>สรุปซื้อขายกระดานรายใหญ่วันนี้ TKC มูลค่าสูงสุด 234 ล้านบาท</t>
  </si>
  <si>
    <t>https://www.kaohoon.com/summary/618106</t>
  </si>
  <si>
    <t>สรุป SET100 วันนี้ DELTA บวกสูงสุด 3.32%</t>
  </si>
  <si>
    <t>https://www.kaohoon.com/breakingnews/618069</t>
  </si>
  <si>
    <t>CKP บวก 3% เก็งงบ Q2 ฟื้นตัว-จับตายอดขายไฟลาวพีก Q3 โบรกแนะซื้อเป้า 5 บ.</t>
  </si>
  <si>
    <t>https://www.kaohoon.com/pr/618063</t>
  </si>
  <si>
    <t>InnovestX รุกตลาดหุ้นต่างประเทศ โกยฐานลูกค้าโตกว่า 110%</t>
  </si>
  <si>
    <t>InnovestX</t>
  </si>
  <si>
    <t>ตลาดหุ้น</t>
  </si>
  <si>
    <t>โกยฐานลูกค้า</t>
  </si>
  <si>
    <t>https://www.kaohoon.com/summary/618025</t>
  </si>
  <si>
    <t>สรุปซื้อขายกระดานรายใหญ่เช้านี้ KTC มูลค่าสูงสุด 94 ล้านบาท</t>
  </si>
  <si>
    <t>https://www.kaohoon.com/summary/618023</t>
  </si>
  <si>
    <t>สรุป SET100 เช้านี้ CKP บวกสูงสุด 3.98%</t>
  </si>
  <si>
    <t>https://www.kaohoon.com/pr/618017</t>
  </si>
  <si>
    <t>SUN ลุยครึ่งหลังปี 66 ขยายธุรกิจเต็มรูปแบบ ดันรายได้ตามเป้า</t>
  </si>
  <si>
    <t>เต็มรูปแบบ</t>
  </si>
  <si>
    <t>https://www.kaohoon.com/breakingnews/618010</t>
  </si>
  <si>
    <t>SE วิ่ง 5% เก็งงบครึ่งปีหลังแกร่ง รับรู้แบ็กล็อก 250 ล้าน ดันรายได้โต 15%</t>
  </si>
  <si>
    <t>https://www.kaohoon.com/breakingnews/618002</t>
  </si>
  <si>
    <t>BDMS บวก 2% เก็ง Q2 โตดี รับผู้ป่วยไทย-ต่างชาติฟื้น โบรกแนะซื้อเป้า 30.50 บ.</t>
  </si>
  <si>
    <t>https://www.kaohoon.com/news/617997</t>
  </si>
  <si>
    <t>SE แย้มครึ่งหลังแจ่ม โชว์แบ็กล็อกแน่น 250 ล้าน มั่นใจรายได้ปีนี้โตเข้าเป้า 15%</t>
  </si>
  <si>
    <t>https://www.kaohoon.com/breakingnews/617962</t>
  </si>
  <si>
    <t>KKP ร่วง 7% ผิดหวังงบ Q2 กำไรลดเหลือ 1.4 หมื่นล้าน เซ่นตั้งสำรองเพิ่ม</t>
  </si>
  <si>
    <t>ผิดหวัง</t>
  </si>
  <si>
    <t>23/07/2023</t>
  </si>
  <si>
    <t>https://www.kaohoon.com/column/617902</t>
  </si>
  <si>
    <t>CK โดดเด่นสุดในกลุ่มรับเหมา</t>
  </si>
  <si>
    <t>กลุ่มรับเหมา</t>
  </si>
  <si>
    <t>โดดเด่นสุด</t>
  </si>
  <si>
    <t>https://www.kaohoon.com/column/617861</t>
  </si>
  <si>
    <t>TISCO ตั้งสำรองหนี้ลดลง</t>
  </si>
  <si>
    <t>ตั้งสำรองหนี้</t>
  </si>
  <si>
    <t>21/07/2023</t>
  </si>
  <si>
    <t>https://www.kaohoon.com/news/617801</t>
  </si>
  <si>
    <t>KTB โชว์กำไร Q2 โตทะลุหมื่นล้าน รับรายได้ดอกเบี้ยเพิ่ม</t>
  </si>
  <si>
    <t>https://www.kaohoon.com/news/617798</t>
  </si>
  <si>
    <t>KTC กวาดกำไร 6 เดือน 3.7 พันล้าน รับพอร์ตสินเชื่อโตตามเป้า</t>
  </si>
  <si>
    <t>https://www.kaohoon.com/news/617795</t>
  </si>
  <si>
    <t>KKP ตั้งสำรองเพิ่ม กดกำไร Q2 ลดกว่า 30% เหลือ 1.4 พันล้านบาท</t>
  </si>
  <si>
    <t>https://www.kaohoon.com/summary/617774</t>
  </si>
  <si>
    <t>สรุป SET100 วันนี้ AURA บวกสูงสุด 3.09%</t>
  </si>
  <si>
    <t>https://www.kaohoon.com/summary/617772</t>
  </si>
  <si>
    <t>สรุปซื้อขายกระดานรายใหญ่วันนี้ GIFT มูลค่าสูงสุด 167 ล้านบาท</t>
  </si>
  <si>
    <t>https://www.kaohoon.com/news/617763</t>
  </si>
  <si>
    <t>JKN มั่นใจรายได้ปีนี้ 3.4 พันล้าน ชูโมเดลขยายอาณาจักร “จักรวาล”</t>
  </si>
  <si>
    <t>อาณาจักร</t>
  </si>
  <si>
    <t>https://www.kaohoon.com/breakingnews/617765</t>
  </si>
  <si>
    <t>IIG บวกแรง 9% ปักธงรายได้ปีนี้แตะ 1.4 พันล้าน โตเกิน 40%</t>
  </si>
  <si>
    <t>https://www.kaohoon.com/breakingnews/617752</t>
  </si>
  <si>
    <t>KLINIQ ดีดบวก 3% เก็งงบ Q2 โตต่อ ลุ้นปีนี้กำไรทะลุ 255 ล้าน</t>
  </si>
  <si>
    <t>https://www.kaohoon.com/breakingnews/617734</t>
  </si>
  <si>
    <t>XO บวก 3% อัพยอดขายปี 66 แตะ 1.75 พันล้าน รับออเดอร์ทวีป “อเมริกา” หนุน</t>
  </si>
  <si>
    <t>https://www.kaohoon.com/stockanalysis/617707</t>
  </si>
  <si>
    <t>SPALI โบรกคาดกำไร Q2 แตะ 1.5 พันล้าน โต 43% ลุ้นทั้งปีทะลุ 6.3 พันล้าน แนะซื้อเป้า 24 บ.</t>
  </si>
  <si>
    <t>https://www.kaohoon.com/summary/617705</t>
  </si>
  <si>
    <t>สรุป SET100 เช้านี้ BYD บวกสูงสุด 3.36%</t>
  </si>
  <si>
    <t>https://www.kaohoon.com/summary/617703</t>
  </si>
  <si>
    <t>สรุปกระดานซื้อขายรายใหญ่เช้านี้ SABUY มูลค่าสูงสุด 31 ล้านบาท</t>
  </si>
  <si>
    <t>https://www.kaohoon.com/news/617680</t>
  </si>
  <si>
    <t>GTV ส่งซิกผลงานปีนี้สดใส ซุ่มเจรจาดีล “พลังงานทดแทน”</t>
  </si>
  <si>
    <t>GTV</t>
  </si>
  <si>
    <t>https://www.kaohoon.com/breakingnews/617652</t>
  </si>
  <si>
    <t>BBL บวกต่อ 2% ขานรับงบ Q2 กำไร 1.12 หมื่นล้าน โต 62% โบรกชูเป้า 186 บาท</t>
  </si>
  <si>
    <t>https://www.kaohoon.com/news/617670</t>
  </si>
  <si>
    <t>SE ลั่นรายได้ปีนี้โต 15% ตุนแบ็กล็อกแน่น 250 ล้าน จ่อคว้าออเดอร์ใหม่-ร่วมทุนพันธมิตร</t>
  </si>
  <si>
    <t>https://www.kaohoon.com/breakingnews/617664</t>
  </si>
  <si>
    <t>ETE แรลลี่ 3 วันพุ่ง 76% ลุ้นงบ Q2 โตต่อ พ่วงเก็งกำไรหุ้นต่ำบุ๊ก</t>
  </si>
  <si>
    <t>20/07/2023</t>
  </si>
  <si>
    <t>https://www.kaohoon.com/breakingnews/617595</t>
  </si>
  <si>
    <t>BAY โชว์ไตรมาส 2 กำไรทะลุ 8.4 พันล้าน รับสินเชื่อพุ่ง ดันครึ่งปีแรก 1.7 หมื่นลบ.</t>
  </si>
  <si>
    <t>https://www.kaohoon.com/news/617577</t>
  </si>
  <si>
    <t>LHFG รายได้ดอกเบี้ยพุ่ง ดันกำไร Q2 โตเท่าตัว แตะ 532 ล้าน</t>
  </si>
  <si>
    <t>https://www.kaohoon.com/news/617574</t>
  </si>
  <si>
    <t>BBL รายได้ดอกเบี้ยพุ่ง ดันกำไร Q2 โต 62% ทะลุ 1.1 หมื่นล้าน</t>
  </si>
  <si>
    <t>https://www.kaohoon.com/summary/617538</t>
  </si>
  <si>
    <t>สรุป SET100 วันนี้ AP บวกสูงสุด 1.71%</t>
  </si>
  <si>
    <t>https://www.kaohoon.com/summary/617535</t>
  </si>
  <si>
    <t>สรุปซื้อขายกระดานรายใหญ่วันนี้ KTC มูลค่าสูงสุด 255.75 ล้านบาท</t>
  </si>
  <si>
    <t>https://www.kaohoon.com/breakingnews/617523</t>
  </si>
  <si>
    <t>SKY บวกแรง 7% สวนตลาดฯ เก็งงบ Q2 แจ่ม จับตาผลงานปีนี้โตเด่น</t>
  </si>
  <si>
    <t>https://www.kaohoon.com/news/617518</t>
  </si>
  <si>
    <t>โบรกเชียร์ซื้อ TTB โชว์ Q2 กำไร 4.60 พันล้าน ดีกว่าคาด! อัพเป้าสูง 1.90 บาท</t>
  </si>
  <si>
    <t>https://www.kaohoon.com/breakingnews/617508</t>
  </si>
  <si>
    <t>จังหวะสอย BE8 หลังร่วง 3% โบรกมองกำไร Q2 โต 150% เป้า 91 บาท</t>
  </si>
  <si>
    <t>https://www.kaohoon.com/stockanalysis/617485</t>
  </si>
  <si>
    <t>ICHI โบรกชี้กำไร Q2 โตดี ลุ้นดันทั้งปีนี้แตะ 860 ล้าน โต 34% แนะซื้อเป้า 17.20 บ.</t>
  </si>
  <si>
    <t>https://www.kaohoon.com/stockanalysis/617483</t>
  </si>
  <si>
    <t>BEM โบรกแนะซื้อเป้า 9.20 บ. คาดกำไรไตรมาส 2 แจ่ม ครึ่งหลังปี 66 เด่นต่อ</t>
  </si>
  <si>
    <t>https://www.kaohoon.com/summary/617475</t>
  </si>
  <si>
    <t>สรุปซื้อขายกระดานรายใหญ่เช้านี้ GVREIT มูลค่าสูงสุด 7.88 ล้านบาท</t>
  </si>
  <si>
    <t>GVREIT</t>
  </si>
  <si>
    <t>https://www.kaohoon.com/summary/617474</t>
  </si>
  <si>
    <t>สรุป SET100 เช้านี้ AP บวกสูงสุด 2.56%</t>
  </si>
  <si>
    <t>https://www.kaohoon.com/breakingnews/617420</t>
  </si>
  <si>
    <t>XPG วิ่ง 4% รับนโนยาย “เงินดิจิทัล” หาก “เพื่อไทย” ตั้งรัฐบาล</t>
  </si>
  <si>
    <t>https://www.kaohoon.com/breakingnews/617396</t>
  </si>
  <si>
    <t>ITD บวก 2% หลังคว้างาน รถไฟไทย-จีน “รฟท.” กว่า 9 พันล้าน</t>
  </si>
  <si>
    <t>https://www.kaohoon.com/breakingnews/617414</t>
  </si>
  <si>
    <t>ETE พุ่ง 13% เก็งผลงาน Q2 สดใส ดันทั้งปีโต 20% ตามเป้า</t>
  </si>
  <si>
    <t>19/07/2023</t>
  </si>
  <si>
    <t>https://www.kaohoon.com/summary/617297</t>
  </si>
  <si>
    <t>สรุป SET100 วันนี้ STEC บวกสูงสุด 5.58%</t>
  </si>
  <si>
    <t>https://www.kaohoon.com/summary/617295</t>
  </si>
  <si>
    <t>สรุปซื้อขายกระดานรายใหญ่วันนี้ KBANK มูลค่าสูงสุด 138.97 ล้านบาท</t>
  </si>
  <si>
    <t>https://www.kaohoon.com/pr/617279</t>
  </si>
  <si>
    <t>KJL หุ้นน้ำดี! กำไรเด่น-ปันผลเลิศ</t>
  </si>
  <si>
    <t>น้ำดี</t>
  </si>
  <si>
    <t>เลิศ</t>
  </si>
  <si>
    <t>https://www.kaohoon.com/news/617274</t>
  </si>
  <si>
    <t>SPALI โกยยอดขายครึ่งปีแรก 1.7 หมื่นล้าน ลุยเปิดโครงการเพิ่ม 2.8 หมื่นล้าน</t>
  </si>
  <si>
    <t>เปิดโครงการ</t>
  </si>
  <si>
    <t>https://www.kaohoon.com/news/617246</t>
  </si>
  <si>
    <t>TTB รายได้ดอกเบี้ยพุ่ง ดันกำไร Q2 โต 33% แตะ 4.5 พันล้าน</t>
  </si>
  <si>
    <t>https://www.kaohoon.com/summary/617223</t>
  </si>
  <si>
    <t>สรุป SET100 เช้านี้ STGT บวกสูงสุด 4.79%</t>
  </si>
  <si>
    <t>https://www.kaohoon.com/summary/617221</t>
  </si>
  <si>
    <t>สรุปซื้อขายกระดานรายใหญ่เช้านี้ FUEVFVND01 มูลค่าสูงสุด 54.72 ล้านบาท</t>
  </si>
  <si>
    <t>FUEVFVND</t>
  </si>
  <si>
    <t>https://www.kaohoon.com/breakingnews/617190</t>
  </si>
  <si>
    <t>SPRC เด้ง 4% โบรกแนะ “ซื้อ” เป้า 12.50 บ. ลุ้นครึ่งปีหลังฟื้น รับค่าการกลั่นดีขึ้น</t>
  </si>
  <si>
    <t>https://www.kaohoon.com/breakingnews/617194</t>
  </si>
  <si>
    <t>IIG ดีดแรง 17% ยันรายได้ปีนี้ 1.4 พันล้าน หลังปิดดีลพันธมิตร “เวียดนาม” สยามปีกอาเซียน</t>
  </si>
  <si>
    <t>https://www.kaohoon.com/breakingnews/617191</t>
  </si>
  <si>
    <t>GUNKUL บวก 3% ลุ้นโชว์งบ Q2 สดใส รับไฮซีซัน “วินด์ฟาร์ม” – EPC โตต่อเนื่อง</t>
  </si>
  <si>
    <t>EPC</t>
  </si>
  <si>
    <t>https://www.kaohoon.com/breakingnews/617182</t>
  </si>
  <si>
    <t>BANPU วิ่ง 3% รับแผนดัน BKV เข้าตลาด “นิวยอร์ก” ปีนี้ ขยายพอร์ตไฟฟ้า-ก๊าซ</t>
  </si>
  <si>
    <t>https://www.kaohoon.com/breakingnews/617176</t>
  </si>
  <si>
    <t>SABINA เด้ง 3% ลุ้นกำไร Q3 โตเด่น รับขึ้นค่าแรง ดันยอดขายพุ่ง โบรกชูเป้า 31.25 บ.</t>
  </si>
  <si>
    <t>https://www.kaohoon.com/breakingnews/617167</t>
  </si>
  <si>
    <t>WHA-AMATA บวกคึก! รับเปิดสถานบริการเมืองการบิน “อีอีซี” 24 ชั่วโมง</t>
  </si>
  <si>
    <t>https://www.kaohoon.com/breakingnews/617161</t>
  </si>
  <si>
    <t>BTG ร่วงต่อ 3% โบรกชี้ไตรมาส 2 พลิกขาดทุน 340 ล้านบาท เซ่นราคาหมูลด</t>
  </si>
  <si>
    <t>https://www.kaohoon.com/breakingnews/617168</t>
  </si>
  <si>
    <t>DEXON วิ่งต่อ 5% นิวไฮรอบ 3 เดือน ลุ้นรายได้ครึ่งปีแรกโต รับรู้งานใหม่เพียบ</t>
  </si>
  <si>
    <t>18/07/2023</t>
  </si>
  <si>
    <t>https://www.kaohoon.com/summary/617060</t>
  </si>
  <si>
    <t>สรุป SET100 วันนี้ SABUY บวกสูงสุด 6.98%</t>
  </si>
  <si>
    <t>https://www.kaohoon.com/summary/617056</t>
  </si>
  <si>
    <t>สรุปซื้อขายกระดานรายใหญ่เช้านี้ PTTEP-F มูลค่าสูงสุด 124 ล้านบาท</t>
  </si>
  <si>
    <t>https://www.kaohoon.com/news/617036</t>
  </si>
  <si>
    <t>SOLAR บวกแรง 7% เก็งงบ Q2 โตเด่น รับดีมานด์ใช้แผงโซลาร์คึก-EPC หนุน</t>
  </si>
  <si>
    <t>https://www.kaohoon.com/summary/616989</t>
  </si>
  <si>
    <t>สรุป SET100 เช้านี้ HANA บวกสูงสุด 5.13%</t>
  </si>
  <si>
    <t>https://www.kaohoon.com/summary/616987</t>
  </si>
  <si>
    <t>https://www.kaohoon.com/breakingnews/616963</t>
  </si>
  <si>
    <t>YGG บวก 2% ส่งซิกครึ่งปีหลังเด่น ทยอยรับรู้ “แบ็กล็อก” กว่า 99 ล้านบาท</t>
  </si>
  <si>
    <t>https://www.kaohoon.com/breakingnews/616957</t>
  </si>
  <si>
    <t>HANA บวกต่อ 4% อานิสงส์ส่งออก “รถยนต์” ฟื้น โบรกชี้ปี 66 รายได้ทะลุ 2.8 หมื่นล้าน</t>
  </si>
  <si>
    <t>https://www.kaohoon.com/breakingnews/616954</t>
  </si>
  <si>
    <t>CHOW ดีดกลับ 8% หลังแจงไร้ปัจจัยลบ พื้นฐานแกร่ง-สภาพคล่องสูง</t>
  </si>
  <si>
    <t>https://www.kaohoon.com/breakingnews/616938</t>
  </si>
  <si>
    <t>PROEN บวกกว่า 3% ลุ้นงบไตรมาส 2 สดใส ดันรายได้ทั้งปีแตะเป้า 2 พันล้าน</t>
  </si>
  <si>
    <t>https://www.kaohoon.com/news/616932</t>
  </si>
  <si>
    <t>BIZ ยันรายได้ปีนี้โต 10% ลุ้นประมูลงานใหม่ 800 ล้านบาท</t>
  </si>
  <si>
    <t>17/07/2023</t>
  </si>
  <si>
    <t>https://www.kaohoon.com/summary/616841</t>
  </si>
  <si>
    <t>สรุป SET100 วันนี้ CK บวกสูงสุด 5.97%</t>
  </si>
  <si>
    <t>https://www.kaohoon.com/summary/616839</t>
  </si>
  <si>
    <t>สรุปซื้อขายกระดานรายใหญ่วันนี้ PTTEP มูลค่าสูงสุด 155 ล้านบาท</t>
  </si>
  <si>
    <t>https://www.kaohoon.com/breakingnews/616812</t>
  </si>
  <si>
    <t>MEB วิ่งแรง 6% โบรกแนะ “เก็งกำไร” มองงบ Q2 โต เคาะเป้า 37 บาท</t>
  </si>
  <si>
    <t>https://www.kaohoon.com/breakingnews/616783</t>
  </si>
  <si>
    <t>XPG พุ่ง 22% เก็งนโยบายเงิน “ดิจิทัล” หากเพื่อไทยขึ้นตั้งรัฐบาล</t>
  </si>
  <si>
    <t>https://www.kaohoon.com/breakingnews/616806</t>
  </si>
  <si>
    <t>จังหวะซื้อ PTTGC โบรกมองปี 66 พลิกกำไร 9 พันล้าน เป้าสูง 47.31 บาท</t>
  </si>
  <si>
    <t>https://www.kaohoon.com/news/616803</t>
  </si>
  <si>
    <t>DMT บวกแรง 4% มั่นใจรายได้ปีนี้โตเกิน 30% รับปริมาณจราจรคึก</t>
  </si>
  <si>
    <t>https://www.kaohoon.com/breakingnews/616796</t>
  </si>
  <si>
    <t>SVT ดีดบวก 3% รับผลงานครึ่งแรกแจ่ม-ลุยผุดตู้ Vending Machine ปีนี้ 1.7 หมื่นตู้</t>
  </si>
  <si>
    <t>https://www.kaohoon.com/news/616780</t>
  </si>
  <si>
    <t>DMT มั่นใจรายได้ปี 66 โตเกิน 30% อานิสงส์ “นักท่องเที่ยว” เดินทางพุ่ง</t>
  </si>
  <si>
    <t>เดินทาง</t>
  </si>
  <si>
    <t>https://www.kaohoon.com/stockanalysis/616764</t>
  </si>
  <si>
    <t>BH โบรกแนะซื้อเป้า 228 บ. ลุ้นผลประกอบการฟื้นแกร่งครึ่งปีหลัง-เก็งฟันด์โฟลว์ซื้อกลับ</t>
  </si>
  <si>
    <t>ฟันด์โฟลว์</t>
  </si>
  <si>
    <t>ซื้อกลับ</t>
  </si>
  <si>
    <t>https://www.kaohoon.com/stockanalysis/616751</t>
  </si>
  <si>
    <t>STEC คาดกำไรปกติไตรมาส 2 ดีขึ้น ลุ้นดันทั้งปีนี้แตะพันล้าน แนะซื้อเป้า 16 บ.</t>
  </si>
  <si>
    <t>https://www.kaohoon.com/summary/616690</t>
  </si>
  <si>
    <t>สรุป SET100 เช้านี้ BCPG บวกสูงสุด 4.37%</t>
  </si>
  <si>
    <t>https://www.kaohoon.com/summary/616688</t>
  </si>
  <si>
    <t>สรุปซื้อขายกระดานรายใหญ่เช้านี้ STA-F มูลค่าสูงสุด 61.21 ล้านบาท</t>
  </si>
  <si>
    <t>https://www.kaohoon.com/breakingnews/616682</t>
  </si>
  <si>
    <t>CK บวก 4% ลุ้นปีนี้รายได้ก่อสร้างโตแรง 67% พ่วงแบ็กล็อกแน่น 1.5 แสนล้าน</t>
  </si>
  <si>
    <t>https://www.kaohoon.com/breakingnews/616672</t>
  </si>
  <si>
    <t>BDMS วิ่ง 3% โบรกแนะ “ซื้อ” เป้า 33.80 บ. ลุ้นกำไร Q2 แตะ 2.9 พันล้าน</t>
  </si>
  <si>
    <t>https://www.kaohoon.com/breakingnews/616653</t>
  </si>
  <si>
    <t>XO บวก 3% นิวไฮรอบ 2 ปี ลุ้นโชว์รายได้ Q2 ทะลัก รับออเดอร์ “อเมริกา” หนุน</t>
  </si>
  <si>
    <t>https://www.kaohoon.com/breakingnews/616643</t>
  </si>
  <si>
    <t>HANA-KCE ควงแขนวิ่ง! โบรกชี้ครึ่งปีหลังฟื้นเด่น รับยอดชิ้นส่วนอิเล็กฯ เพิ่มขึ้น</t>
  </si>
  <si>
    <t>ควงแขนวิ่ง</t>
  </si>
  <si>
    <t>https://www.kaohoon.com/breakingnews/616647</t>
  </si>
  <si>
    <t>SIRI-SC ดีดแรง! เล็งสลับ “เพื่อไทย” ขึ้นนำจัดตั้งรัฐบาล- ลุ้นกำไร Q2 สวย</t>
  </si>
  <si>
    <t>https://www.kaohoon.com/breakingnews/616644</t>
  </si>
  <si>
    <t>NUSA เด้งแรง 15% รับเพิ่มทุน 1.3 หมื่นล้านหุ้น แลกถือหุ้น “วินด์ เอนเนอร์ยี่” 26.65%</t>
  </si>
  <si>
    <t>NUSA</t>
  </si>
  <si>
    <t>https://www.kaohoon.com/breakingnews/616623</t>
  </si>
  <si>
    <t>SAPPE บวก 3% รับอากาศร้อนจัด ดันยอดขายพุ่ง โบรกชูเป้า 110 บ.</t>
  </si>
  <si>
    <t>https://www.kaohoon.com/news/616632</t>
  </si>
  <si>
    <t>PRM ยันรายได้ปีนี้โต 10% ลุยซื้อเรือเพิ่ม 1-2 ลำ</t>
  </si>
  <si>
    <t>14/07/2023</t>
  </si>
  <si>
    <t>https://www.kaohoon.com/summary/616458</t>
  </si>
  <si>
    <t>สรุปซื้อขายกระดานรายใหญ่วันนี้ PTTEP-F มูลค่าสูงสุด 189.58 ล้านบาท</t>
  </si>
  <si>
    <t>https://www.kaohoon.com/summary/616456</t>
  </si>
  <si>
    <t>สรุป SET100 วันนี้ HANA บวกสูงสุด 6.74%</t>
  </si>
  <si>
    <t>https://www.kaohoon.com/stockanalysis/616420</t>
  </si>
  <si>
    <t>CPAXT โบรกแนะซื้อเป้า 38 บาท ลุ้นกำไรสุทธิไตรมาส 2 แตะ 1.5 พันล้านบาท</t>
  </si>
  <si>
    <t>https://www.kaohoon.com/breakingnews/616392</t>
  </si>
  <si>
    <t>CHASE กระฉูด 12% เก็งงบไตรมาส 2 โต เดินหน้าซื้อ NPL เติมพอร์ต 3.6 พันล้าน</t>
  </si>
  <si>
    <t>เติม</t>
  </si>
  <si>
    <t>https://www.kaohoon.com/breakingnews/616374</t>
  </si>
  <si>
    <t>BE8 พุ่งต่อ 4% โบรกชูเป้า 55 บาท มองรายได้ปีนี้โต 200%</t>
  </si>
  <si>
    <t>https://www.kaohoon.com/breakingnews/616351</t>
  </si>
  <si>
    <t>SICT วิ่งต่อ 4% โบรกอัพกำไรปีนี้ 185 ล้านบาท สะท้อนรายได้แกร่ง เป้า 11.60 บาท</t>
  </si>
  <si>
    <t>13/07/2023</t>
  </si>
  <si>
    <t>https://www.kaohoon.com/breakingnews/616240</t>
  </si>
  <si>
    <t>CHASE เด้งแรง 6% ลุ้น Q2 โตดี มั่นใจรายได้ปีนี้เข้าเป้า 15%</t>
  </si>
  <si>
    <t>https://www.kaohoon.com/breakingnews/616230</t>
  </si>
  <si>
    <t>TMC บวกแรง 11% เก็งงบไตรมาส 2 โตต่อ พ่วงราคาลงลึก</t>
  </si>
  <si>
    <t>TMC</t>
  </si>
  <si>
    <t>https://www.kaohoon.com/breakingnews/616226</t>
  </si>
  <si>
    <t>BE8 วิ่งฉิว 3% โบรกชูเป้า 55 บาท ปีนี้กำไรโตเท่าตัว 290 ล้านบาท</t>
  </si>
  <si>
    <t>https://www.kaohoon.com/breakingnews/616219</t>
  </si>
  <si>
    <t>IVL ดีด 3% โบรกชี้ครึ่งปีหลัง ยอดผลิตพุ่ง 3.9 ล้านตัน/ไตรมาส</t>
  </si>
  <si>
    <t>https://www.kaohoon.com/stockanalysis/616191</t>
  </si>
  <si>
    <t>SFLEX โบรกแนะซื้อเป้า 5.50 บาท จับตากำไร Q2 โตแรง 13 เท่า ทั้งปีนี้แตะ 185 ล้าน</t>
  </si>
  <si>
    <t>https://www.kaohoon.com/stockanalysis/616189</t>
  </si>
  <si>
    <t>PTTEP โบรกแนะซื้อเป้า 159 บ. รับอานิสงส์น้ำมันดิบยืนเหนือ 80 เหรียญ นิวไฮรอบ 3 เดือน</t>
  </si>
  <si>
    <t>https://www.kaohoon.com/news/616133</t>
  </si>
  <si>
    <t>โบรกแนะ “ซื้อ” BGRIM กำไรแกร่ง กำลังผลิตโตต่อเนื่อง ลุ้นปี 71 แตะ 3,700 เมกะวัตต์</t>
  </si>
  <si>
    <t>https://www.kaohoon.com/breakingnews/616165</t>
  </si>
  <si>
    <t>CBG วิ่ง 3% รับเป้าใหม่ 70 บาท ลุ้นกำไร Q2 ฟื้น รับรายได้ “เครื่องดื่มชูกำลัง” โต</t>
  </si>
  <si>
    <t>https://www.kaohoon.com/news/616144</t>
  </si>
  <si>
    <t>RBF แย้มครึ่งหลังแจ่ม! รับออเดอร์พุ่ง-ส่งออกขยายตัว ดันรายได้เข้าเป้า</t>
  </si>
  <si>
    <t>https://www.kaohoon.com/breakingnews/616146</t>
  </si>
  <si>
    <t>TISCO ดีดบวก 1% หลังโชว์กำไร Q2 พุ่ง 1.85 พันล้าน รับสินเชื่อโต-หนี้เสียต่ำ</t>
  </si>
  <si>
    <t>https://www.kaohoon.com/breakingnews/616135</t>
  </si>
  <si>
    <t>DEXON บวกแรง 6% เก็งงบ Q2 แจ่ม ปักธงรายได้ปีนี้โต 15-20%</t>
  </si>
  <si>
    <t>https://www.kaohoon.com/breakingnews/616120</t>
  </si>
  <si>
    <t>JMT เด้ง 3% ชี้มาตรการ ธปท. ไม่กระทบพอร์ตหนี้ มั่นใจกำไร Q2 สวย ดันทั้งปีเข้าเป้า 30%</t>
  </si>
  <si>
    <t>https://www.kaohoon.com/news/616018</t>
  </si>
  <si>
    <t>TISCO ตั้งสำรองลด ดันกำไร Q2 โตกว่าคาด 1.85 พันล้าน</t>
  </si>
  <si>
    <t>https://www.kaohoon.com/breakingnews/615999</t>
  </si>
  <si>
    <t>KTC ร่วง 12% นิวโลว์กว่า 2 ปี โบรกหั่นกำไรปีนี้-เป้าเหลือ 42 บ. คาด NPL พุ่ง</t>
  </si>
  <si>
    <t>https://www.kaohoon.com/breakingnews/615973</t>
  </si>
  <si>
    <t>PTG ร่วง 9% กังวล “ครม.” ไม่ต่อภาษี “ดีเซล” หวั่นกระทบยอดขาย</t>
  </si>
  <si>
    <t>https://www.kaohoon.com/breakingnews/615932</t>
  </si>
  <si>
    <t>JAS ปิดเช้าพุ่ง 9% ตอบรับยื่นแก้สัญญา JASIF เลิกประกันรายได้-ยืดอายุเพิ่ม 6 ปี</t>
  </si>
  <si>
    <t>https://www.kaohoon.com/news/615923</t>
  </si>
  <si>
    <t>SIRI-SC นำทีมบวกคึก! เก็งกำไรหุ้น “เชื่อมโยง” การเมือง</t>
  </si>
  <si>
    <t>https://www.kaohoon.com/breakingnews/615882</t>
  </si>
  <si>
    <t>TEKA ดีดบวก 3% หลังคว้างานใหม่ ดันแบ็กล็อกพุ่ง 4.2 พันล้าน</t>
  </si>
  <si>
    <t>ดันแบ็กล็อก</t>
  </si>
  <si>
    <t>https://www.kaohoon.com/breakingnews/615879</t>
  </si>
  <si>
    <t>DOHOME ไหลต่อ 3% นิวโลว์รอบ 2 ปี 9 เดือน วิตกกำไร Q2 อ่อนตัว</t>
  </si>
  <si>
    <t>ไหลต่อ</t>
  </si>
  <si>
    <t>https://www.kaohoon.com/news/615869</t>
  </si>
  <si>
    <t>NUSA โชว์ฐานะการเงินแกร่ง-D/E ต่ำ มุ่งผลักดัน 3 ธุรกิจโตต่อเนื่อง</t>
  </si>
  <si>
    <t>https://www.kaohoon.com/breakingnews/615720</t>
  </si>
  <si>
    <t>DOHOME ร่วง 5% นิวโลว์รอบกว่า 2 ปี หวั่นกำไร Q2 ลดเหลือ 79 ล้านบาท</t>
  </si>
  <si>
    <t>https://www.kaohoon.com/breakingnews/615706</t>
  </si>
  <si>
    <t>SCGP ดีด 4% โบรกชี้กำไร Q2 ฟื้น รับต้นทุนลด ชูเป้า 40 บ.</t>
  </si>
  <si>
    <t>https://www.kaohoon.com/breakingnews/615711</t>
  </si>
  <si>
    <t>PSL บวก 3% รับดัชนี BDI ดีดกลับเหนือ 1,000 จุด พ่วงเก็งหุ้นต่ำบุ๊ก</t>
  </si>
  <si>
    <t>https://www.kaohoon.com/stockanalysis/615682</t>
  </si>
  <si>
    <t>BEM โบรกแนะซื้อเป้า 10.80 บ. รับผู้ใช้บริการ MRT มิ.ย. โตเด่น 35% จับตางบ Q2 กำไรแจ่ม</t>
  </si>
  <si>
    <t>https://www.kaohoon.com/breakingnews/615662</t>
  </si>
  <si>
    <t>DTCENT บวก 5% แย้ม Q2 โตดี ลุยออกผลิตภัณฑ์ใหม่ “สมาร์ท อาย โปร”</t>
  </si>
  <si>
    <t>https://www.kaohoon.com/breakingnews/615644</t>
  </si>
  <si>
    <t>MGC เด้งแรง 6% ส่งซิก Q2 สดใส มั่นใจยอดขายปีนี้โตไม่ต่ำกว่า 10%</t>
  </si>
  <si>
    <t>https://www.kaohoon.com/breakingnews/615635</t>
  </si>
  <si>
    <t>KAMART วิ่ง 8% ทำ “ออลไทม์ไฮ” รับตัวเลขส่งออก “เครื่องสำอาง” ไทย ปีนี้โต 12.4%</t>
  </si>
  <si>
    <t>https://www.kaohoon.com/breakingnews/615614</t>
  </si>
  <si>
    <t>COM7 เด้ง 3% ลุ้นกำไร Q2 แตะ 729 ล้าน โต 18% โบรกชูเป้า 37 บ.</t>
  </si>
  <si>
    <t>https://www.kaohoon.com/breakingnews/615607</t>
  </si>
  <si>
    <t>DITTO ดีดแรง 3% หลังคว้างาน “ธ.ก.ส.” มูลค่า 200 ล้าน ยกเครื่องระบบตามหนี้</t>
  </si>
  <si>
    <t>https://www.kaohoon.com/breakingnews/615600</t>
  </si>
  <si>
    <t>SUN ดีด 3% โบรกอัพเป้าใหม่ 8.20 บ. ลุ้นกำไร Q2 โตเด่น รับต้นทุนลด-บาทอ่อนค่า</t>
  </si>
  <si>
    <t>https://www.kaohoon.com/breakingnews/615594</t>
  </si>
  <si>
    <t>KJL วิ่ง 5% ส่งซิกงบไตรมาส 2 สดใส ดันรายได้ปีนี้โต 15%</t>
  </si>
  <si>
    <t>https://www.kaohoon.com/breakingnews/615454</t>
  </si>
  <si>
    <t>PSTC เด้งแรง 14% ส่งซิกครึ่งหลังสดใส รุกขยายธุรกิจ LNG ตั้งเป้ายอดขายก๊าซปีนี้โต 30%</t>
  </si>
  <si>
    <t>https://www.kaohoon.com/breakingnews/615439</t>
  </si>
  <si>
    <t>QTC บวก 4% แย้ม Q2 ฟื้นเด่น รับดีมานด์หม้อแปลงไฟฟ้า–โซลาร์เซลล์พุ่ง</t>
  </si>
  <si>
    <t>หม้อแปลงไฟฟ้า</t>
  </si>
  <si>
    <t>โซลาเซลล์</t>
  </si>
  <si>
    <t>https://www.kaohoon.com/breakingnews/615436</t>
  </si>
  <si>
    <t>BRI บวก 4% หลังโชว์ยอดขายครึ่งปีแรกพุ่ง 5.4 พันล้าน-ลุยผุด 16 โครงการใหม่</t>
  </si>
  <si>
    <t>https://www.kaohoon.com/stockanalysis/615420</t>
  </si>
  <si>
    <t>CBG โบรกแนะซื้อเป้า 66.50 บ. หลังราคาลงลึก-ลุ้นยอดขายฟื้นเด่น จับตากำไร Q2 โตแรง</t>
  </si>
  <si>
    <t>https://www.kaohoon.com/stockanalysis/615417</t>
  </si>
  <si>
    <t>AUCT ลุ้นไตรมาส 2 กำไรโตดี 55% เฉียด 70 ล้าน โบรกแนะซื้อเคาะเป้า 12.10 บาท</t>
  </si>
  <si>
    <t>https://www.kaohoon.com/news/615410</t>
  </si>
  <si>
    <t>PIMO แย้มครึ่งปีหลัง 66 แจ่ม ส่งออกฟื้น-นวัตกรรมใหม่ช่วยการผลิต</t>
  </si>
  <si>
    <t>นวัตกรรมใหม่</t>
  </si>
  <si>
    <t>ช่วยการผลิต</t>
  </si>
  <si>
    <t>https://www.kaohoon.com/breakingnews/615373</t>
  </si>
  <si>
    <t>AUCT วิ่ง 3% โบรกชูเป้า 12 บาท มองกำไร Q2 โตเฉียด 70 ล้าน</t>
  </si>
  <si>
    <t>https://www.kaohoon.com/news/615365</t>
  </si>
  <si>
    <t>CHIC ลุยออกสินค้า-บริการใหม่ ดันรายได้ทั้งปีโต 25%</t>
  </si>
  <si>
    <t>CHIC</t>
  </si>
  <si>
    <t>https://www.kaohoon.com/news/615362</t>
  </si>
  <si>
    <t>SABINA รับอานิสงส์ขึ้นค่าแรง หนุนยอดขายพุ่ง ดันอัตรากำไรสุทธิโตต่อเนื่อง</t>
  </si>
  <si>
    <t>ขึ้นค่าแรง</t>
  </si>
  <si>
    <t>https://www.kaohoon.com/breakingnews/615361</t>
  </si>
  <si>
    <t>PRM บวกแรง 6% ลุ้นกำไรปีนี้นิวไฮ 1.9 พันล้าน โต 24% โบรกเชียร์ซื้อเป้า 10 บ.</t>
  </si>
  <si>
    <t>https://www.kaohoon.com/breakingnews/615349</t>
  </si>
  <si>
    <t>PTTEP-PTT ดีดบวก! รับราคาน้ำมันดิบพุ่งเหนือ 73 เหรียญ</t>
  </si>
  <si>
    <t>https://www.kaohoon.com/breakingnews/615348</t>
  </si>
  <si>
    <t>BDMS เด้ง 3% ลุ้นครึ่งปีหลังกำไรสดใส ผู้ป่วยใน-ตปท.พุ่ง โบรกชูเป้า 36.50 บาท</t>
  </si>
  <si>
    <t>https://www.kaohoon.com/column/615206</t>
  </si>
  <si>
    <t>TIDLOR คุณภาพสินทรัพย์แข็งแกร่ง</t>
  </si>
  <si>
    <t>https://www.kaohoon.com/column/615201</t>
  </si>
  <si>
    <t>CK แบ็กล็อกในมือแน่น!</t>
  </si>
  <si>
    <t>https://www.kaohoon.com/breakingnews/615142</t>
  </si>
  <si>
    <t>NSL บวกแรง 5% เก็งงบ Q2 กำไร “นิวไฮ” แตะ 82 ล้าน โบรกแนะซื้อเป้า 26 บ.</t>
  </si>
  <si>
    <t>https://www.kaohoon.com/breakingnews/615136</t>
  </si>
  <si>
    <t>MENA บวก 2% ลุ้นกำไรปีนี้โต 44% รับรู้ส่วนแบ่ง TDM หนุน เป้าคอนเซนซัส 2.76 บ.</t>
  </si>
  <si>
    <t>https://www.kaohoon.com/stockanalysis/615102</t>
  </si>
  <si>
    <t>GFPT โบรกชี้กำไร Q2 โตแรง 45% แตะ 344 ล้าน อานิสงส์ส่งออกไก่พุ่ง-ต้นทุนลดลง</t>
  </si>
  <si>
    <t>https://www.kaohoon.com/stockanalysis/615097</t>
  </si>
  <si>
    <t>CBG โบรกชี้กำไรเข้าสู่วัฎจักรเติบโตรอบใหม่ตั้งแต่ Q2 แนะซื้ออัพเป้า 70 บาท</t>
  </si>
  <si>
    <t>รอบใหม่</t>
  </si>
  <si>
    <t>https://www.kaohoon.com/breakingnews/615071</t>
  </si>
  <si>
    <t>BJC ดีด 3% โบรกแนะ “ซื้อ” เป้า 44.25 บ. ลุ้นกำไร Q2 โตเด่น รับนักท่องเที่ยวพุ่ง</t>
  </si>
  <si>
    <t>https://www.kaohoon.com/breakingnews/615068</t>
  </si>
  <si>
    <t>SNNP ดีดบวก 2% โบรกแนะซื้อเป้า 29 บ. ลุ้นกำไร Q2 “นิวไฮ”</t>
  </si>
  <si>
    <t>https://www.kaohoon.com/news/615067</t>
  </si>
  <si>
    <t>JKN มั่นใจรายได้ปีนี้ 3.4 พันลบ. ยอดขายกลุ่ม “พาณิชย์” ทะลุ 300 ล้านบาท</t>
  </si>
  <si>
    <t>https://www.kaohoon.com/breakingnews/615055</t>
  </si>
  <si>
    <t>PHG ดีด 2% โบรกชี้รายได้ปี 66-67 โตเฉลี่ย 14% คงย้ำเป้าสูงสุด 30 บาท</t>
  </si>
  <si>
    <t>https://www.kaohoon.com/breakingnews/615052</t>
  </si>
  <si>
    <t>SISB บวก 4% เก็งงบ Q2 โตเท่าตัว โบรกเคาะเป้า 45 บาท อัพไซด์สูง 25%</t>
  </si>
  <si>
    <t>https://www.kaohoon.com/news/615031</t>
  </si>
  <si>
    <t>ORI โกยยอดขาย Q2 นิวไฮ 1.2 หมื่นล้าน แย้มครึ่งปีหลัง จ่อเปิดเพิ่มอีก 24 โครงการ</t>
  </si>
  <si>
    <t>https://www.kaohoon.com/breakingnews/615039</t>
  </si>
  <si>
    <t>OTO ดีดแรง 5% รับงาน “รฟท.” 120 ล้าน วางระบบ ECTC สัญญายาว 3 ปี</t>
  </si>
  <si>
    <t>https://www.kaohoon.com/breakingnews/614904</t>
  </si>
  <si>
    <t>DOHOME ร่วง 9% หวั่นงบ Q2 หด 75% เซ่นอุปสงค์ชะลอ-ราคาเหล็กบีบตัว</t>
  </si>
  <si>
    <t>บีบตัว</t>
  </si>
  <si>
    <t>https://www.kaohoon.com/breakingnews/614906</t>
  </si>
  <si>
    <t>KAMART-BEAUTY กอดคอวิ่ง! ลุ้นอานิสงส์ยอดส่งออก “เครื่องสำอาง” ปีนี้โต 12.4 %</t>
  </si>
  <si>
    <t>https://www.kaohoon.com/breakingnews/614901</t>
  </si>
  <si>
    <t>GLOBAL ร่วง 4% โบรกชี้กำไร Q2 หด 24% เซ่นราคาเหล็กอ่อนตัว</t>
  </si>
  <si>
    <t>https://www.kaohoon.com/news/614890</t>
  </si>
  <si>
    <t>PREB ตุน “แบ็กล็อก” แน่น 6 พันล้าน วางเป้า 5 ปี รายได้แตะ 8 พันล้าน</t>
  </si>
  <si>
    <t>https://www.kaohoon.com/stockanalysis/614832</t>
  </si>
  <si>
    <t>PTT โบรกแนะซื้อรอรับปันผลสูง พ่วงเก็ง “ฟันด์โฟลว์” ไหลเข้า เคาะเป้า 36.50 บาท</t>
  </si>
  <si>
    <t>https://www.kaohoon.com/stockanalysis/614830</t>
  </si>
  <si>
    <t>AOT โบรกแนะซื้อเป้า 85 บาท จับตากำไรไตรมาส 3 โตแรง 85%</t>
  </si>
  <si>
    <t>https://www.kaohoon.com/breakingnews/614812</t>
  </si>
  <si>
    <t>NRF บวกแรง 6% รับเข้าซื้อธุรกิจค้าปลีก-ส่งอาหารเจ้าใหญ่ใน UK จ่อบุ๊กรายได้ Q3/66</t>
  </si>
  <si>
    <t>https://www.kaohoon.com/breakingnews/614800</t>
  </si>
  <si>
    <t>BA บวก 3% สวนตลาดฯ มั่นใจกำไรปีนี้ทะยานทุกไตรมาส โบรกฯแนะซื้อเคาะเป้าสูง 20 บ.</t>
  </si>
  <si>
    <t>https://www.kaohoon.com/breakingnews/614759</t>
  </si>
  <si>
    <t>ITC ดีด 4% หลังเคลียร์ข่าว “ลูกค้ารายใหญ่” ยกเลิกสัญญาจ้างผลิต</t>
  </si>
  <si>
    <t>https://www.kaohoon.com/news/614723</t>
  </si>
  <si>
    <t>ITC ยัน! ออเดอร์พันธมิตรแน่น ตอกย้ำคอนเซ็ปต์ “Pet Centric”</t>
  </si>
  <si>
    <t>https://www.kaohoon.com/breakingnews/614577</t>
  </si>
  <si>
    <t>FTE บวก 4% คว้างาน “ระบบดับเพลิง” มูลค่า 137 ล้านบาท ทยอยรับรู้รายได้ปี 66-68</t>
  </si>
  <si>
    <t>https://www.kaohoon.com/breakingnews/614575</t>
  </si>
  <si>
    <t>MEB ลบ 4% โบรกยังเชียร์ “ซื้อ” เป้า 37 บาท มองกำไร Q2 โตรับ “สัปดาห์หนังสือ”</t>
  </si>
  <si>
    <t>https://www.kaohoon.com/breakingnews/614572</t>
  </si>
  <si>
    <t>AUCT บวกแรง 4% รุกขยายพื้นที่เพิ่ม 10 แห่ง รองรับตลาดรถมือสองโต</t>
  </si>
  <si>
    <t>ตลาดรถมือสอง</t>
  </si>
  <si>
    <t>https://www.kaohoon.com/stockanalysis/614548</t>
  </si>
  <si>
    <t>TTB โบรกแนะซื้อเป้า 1.66 บาท ลุ้นกำไร Q2 แจ่ม คาดดันทั้งปีแตะ 1.59 หมื่นล้าน</t>
  </si>
  <si>
    <t>https://www.kaohoon.com/news/614513</t>
  </si>
  <si>
    <t>PIN ตุนแบ็กล็อก 300 ไร่ ดันยอดขาย “ที่ดิน” ปีนี้โต 20% ตามแผน</t>
  </si>
  <si>
    <t>PIN</t>
  </si>
  <si>
    <t>https://www.kaohoon.com/breakingnews/614507</t>
  </si>
  <si>
    <t>SFLEX บวก 3% โบรกอัพเป้าใหม่ 5.5 บาท กำไรโตเฉลี่ยปีละ 17%</t>
  </si>
  <si>
    <t>https://www.kaohoon.com/breakingnews/614358</t>
  </si>
  <si>
    <t>BE8 บวก 3% โบรกมองกำไรปี 66-67 โตเกิน 60% ชูเป้า 91 บาท</t>
  </si>
  <si>
    <t>https://www.kaohoon.com/stockanalysis/614333</t>
  </si>
  <si>
    <t>CKP โบรกแนะซื้อเป้า 5 บาท ลุ้น Q2-Q3/66 แจ่ม รับไฮซีซั่นโรงไฟฟ้าพลังน้ำ</t>
  </si>
  <si>
    <t>Q2-Q3/66</t>
  </si>
  <si>
    <t>https://www.kaohoon.com/breakingnews/614313</t>
  </si>
  <si>
    <t>ITC ปิดเช้าร่วง 10% ออลไทม์โลว์ โบรกหั่นกำไรปี 66 ยอดขายหด-ต้นทุนพุ่ง</t>
  </si>
  <si>
    <t>ออลไทม์</t>
  </si>
  <si>
    <t>โลว์</t>
  </si>
  <si>
    <t>https://www.kaohoon.com/breakingnews/614286</t>
  </si>
  <si>
    <t>WHA-AMATA บวกคึก! รับ “พานาโซนิค” เตรียมย้ายฐานผลิตจากจีน-ญี่ปุ่นมาไทย</t>
  </si>
  <si>
    <t>https://www.kaohoon.com/news/614281</t>
  </si>
  <si>
    <t>DTCENT เปิดตัว “สมาร์ท อาย โปร” หนุนมาร์จิ้นเพิ่ม ดันผลงานปีนี้โต 15%</t>
  </si>
  <si>
    <t>https://www.kaohoon.com/breakingnews/614253</t>
  </si>
  <si>
    <t>CHIC บวกแรง 5% เก็ง Q2 ฟื้นตัว ย้ำรายได้ปีนี้โต 15% อานิสงส์ท่องเที่ยวคึก</t>
  </si>
  <si>
    <t>https://www.kaohoon.com/breakingnews/614245</t>
  </si>
  <si>
    <t>CRC วิ่ง 3% ย้ำรายได้ปีนี้โต 15% เปิดตัว “C-Verse” ช้อปปิ้งบนโลกเสมือน</t>
  </si>
  <si>
    <t>https://www.kaohoon.com/news/614102</t>
  </si>
  <si>
    <t>SCB ปลื้มยอดขายหุ้นกู้ทะลุเป้า 5 หมื่นล้าน ตอกย้ำเชื่อมั่นนักลงทุน ก้าวขึ้นผู้นำฟินเทค</t>
  </si>
  <si>
    <t>ก้าวขึ้น</t>
  </si>
  <si>
    <t>https://www.kaohoon.com/stockanalysis/614087</t>
  </si>
  <si>
    <t>IVL โบรกแนะซื้อเป้า 36.50 บาท ลุ้นกำไรไตรมาส 2/66 ฟื้นแรง</t>
  </si>
  <si>
    <t>https://www.kaohoon.com/breakingnews/614030</t>
  </si>
  <si>
    <t>XO บวก 5% สูงสุดรอบ 2 ปี ส่งซิก Q2 ออลไทม์ไฮ ยอดขายทะลุ 500 ล้าน</t>
  </si>
  <si>
    <t>30/06/2023</t>
  </si>
  <si>
    <t>https://www.kaohoon.com/breakingnews/613786</t>
  </si>
  <si>
    <t>CIVIL พุ่งกระฉูด 11% เก็งงบ Q2 โตต่อ พ่วงราคาหุ้นต่ำบุ๊ก</t>
  </si>
  <si>
    <t>https://www.kaohoon.com/breakingnews/613771</t>
  </si>
  <si>
    <t>CRC ปิดเช้าเด้ง 8% ขานรับท่องเที่ยวฟื้น โบรก แนะ “ซื้อ” เป้า 50 บาท</t>
  </si>
  <si>
    <t>https://www.kaohoon.com/stockanalysis/613765</t>
  </si>
  <si>
    <t>PLUS โบรกแนะซื้อเป้า 10 บาท จับตากำไร Q2 โตดี จากฐานต่ำ-ยอดขายพุ่ง</t>
  </si>
  <si>
    <t>https://www.kaohoon.com/breakingnews/613742</t>
  </si>
  <si>
    <t>BBIK บวกแรง 4% รับแผนบุกเจาะตลาด “มะกัน” ดันรายได้ 3 ปี โต 5 เท่าตัว</t>
  </si>
  <si>
    <t>https://www.kaohoon.com/breakingnews/613707</t>
  </si>
  <si>
    <t>7UP ดีด 16% หลังร่วง 13 วันติด 36% รับรายได้เพิ่มเข้าถือ “โกลด์ ชอร์ส” แตะ 81%</t>
  </si>
  <si>
    <t>UP</t>
  </si>
  <si>
    <t>https://www.kaohoon.com/breakingnews/613703</t>
  </si>
  <si>
    <t>TRUE บวก 3% โบรกชี้ ครึ่งปีหลังฟื้นเด่น แนะนำ “ซื้อ” ชูเป้า 9 บาท</t>
  </si>
  <si>
    <t>Aspect</t>
  </si>
  <si>
    <t>Opinion</t>
  </si>
  <si>
    <t>check</t>
  </si>
  <si>
    <t>https://thunhoon.com/article/275774</t>
  </si>
  <si>
    <t>SABINA ‘หยวนต้า’ มองข้าม คาด Q3 กลับมาโต ชี้โอกาสสะสม</t>
  </si>
  <si>
    <t>โอกาสสะสม</t>
  </si>
  <si>
    <t>https://thunhoon.com/article/275773</t>
  </si>
  <si>
    <t>จับตา OR ยอดใช้น้ำมันพุ่ง – Amazon มาแรง</t>
  </si>
  <si>
    <t>ยอดใช้น้ำมัน</t>
  </si>
  <si>
    <t>Amazon</t>
  </si>
  <si>
    <t>https://thunhoon.com/article/275874</t>
  </si>
  <si>
    <t>หุ้นไทยวันนี้(10 ก.ค.66) บวก 6.38 จุด ซื้อ BDMS-DELTA-PTTEP</t>
  </si>
  <si>
    <t>https://thunhoon.com/article/275853</t>
  </si>
  <si>
    <t>IVL โบรกฯ คาดผลประกอบการ Q2/66 อ่อนตัว , หั่นกำไรปี 66-67 ลง</t>
  </si>
  <si>
    <t>คาดผล</t>
  </si>
  <si>
    <t>https://thunhoon.com/article/275840</t>
  </si>
  <si>
    <t>HTC ‘หยวนต้า’ มองโตเด่น ราคาหุ้นยัง Laggard</t>
  </si>
  <si>
    <t>มองโต</t>
  </si>
  <si>
    <t>https://thunhoon.com/article/275837</t>
  </si>
  <si>
    <t>จับตาหุ้น DELTA พรุ่งนี้หลุด Trading alert โบรกฯ คาดตลาดผันผวน</t>
  </si>
  <si>
    <t xml:space="preserve">หลุด </t>
  </si>
  <si>
    <t>ผันผวน</t>
  </si>
  <si>
    <t>https://thunhoon.com/article/275830</t>
  </si>
  <si>
    <t>CPALL โบรกฯ หั่นกำไร-ราคาเป้าหมายลง หลัง CPAXT ฟื้นช้ากว่าคาด</t>
  </si>
  <si>
    <t>https://thunhoon.com/article/275826</t>
  </si>
  <si>
    <t>หุ้น BDMS ราคาดีดขึ้น โบรกฯ คาดกำไร Q2-Q3 เติบโต แนะนำซื้อ</t>
  </si>
  <si>
    <t>https://thunhoon.com/article/275825</t>
  </si>
  <si>
    <t>ICHI หุ้นเด่น ชาเขียวคัมแบ็ค โบรกฯจับตารายได้นิวไฮ</t>
  </si>
  <si>
    <t>https://thunhoon.com/article/275792</t>
  </si>
  <si>
    <t>SEAFCOลุ้นรายได้เกินเป้า แบ็กล็อกแน่นงานใหม่ดัน</t>
  </si>
  <si>
    <t>https://thunhoon.com/article/275960</t>
  </si>
  <si>
    <t>BRI 'หยวนต้า' ชี้ P/E ต่ำ ปันผลสูง ราคานี้ถูกสุดในกลุ่ม</t>
  </si>
  <si>
    <t>P/E</t>
  </si>
  <si>
    <t>https://thunhoon.com/article/275947</t>
  </si>
  <si>
    <t>กสิกรไทยส่องหุ้นอสังหาฯ ชู AP-ORI-SIRI เด่น</t>
  </si>
  <si>
    <t>https://thunhoon.com/article/275935</t>
  </si>
  <si>
    <t>BJC ‘กรุงศรี’ ชี้กำลังฟื้น แนะควรมีติดพอร์ต</t>
  </si>
  <si>
    <t>ควรมี</t>
  </si>
  <si>
    <t>https://thunhoon.com/article/275920</t>
  </si>
  <si>
    <t>ผิดหวังกำไร...IVL 'เอเซีย พลัส' หั่นเป้าหมาย ชี้ช่วงสั้นกดดันราคา</t>
  </si>
  <si>
    <t>https://thunhoon.com/article/275918</t>
  </si>
  <si>
    <t>BEM ‘กรุงศรี’ ชี้โอกาสซื้อ ลุ้น Q2 ทำนิวไฮ</t>
  </si>
  <si>
    <t>https://thunhoon.com/article/275916</t>
  </si>
  <si>
    <t>DOHOME คาดครึ่งหลังดูดี แต่..ยังต้องติดตาม</t>
  </si>
  <si>
    <t>ดูดี</t>
  </si>
  <si>
    <t>https://thunhoon.com/article/275915</t>
  </si>
  <si>
    <t>BH "กรุงศรี พัฒนสิน" อัพกำไรปี 66-67 ขึ้น เพิ่มคำแนะนำซื้อเก็งกำไร</t>
  </si>
  <si>
    <t>https://thunhoon.com/article/275911</t>
  </si>
  <si>
    <t>SCGP โบรกฯ มองซื้อวันนี้ได้เปรียบคนซื้อ IPO หลังเติบโตมากช่วง 3 ปี</t>
  </si>
  <si>
    <t>https://thunhoon.com/article/275908</t>
  </si>
  <si>
    <t>หุ้น DELTA ราคาดีดขึ้น หลังพ้น Cash Balance วันแรก</t>
  </si>
  <si>
    <t>https://thunhoon.com/article/275885</t>
  </si>
  <si>
    <t>NERรถอีวีจีนกระตุ้น เล็งเป้าขาย5แสนตัน</t>
  </si>
  <si>
    <t>https://thunhoon.com/article/275896</t>
  </si>
  <si>
    <t>AURAปั๊มสาขาดันรายได้ ส่องดีมานด์เทรดทองพุ่ง</t>
  </si>
  <si>
    <t>https://thunhoon.com/article/276045</t>
  </si>
  <si>
    <t>หุ้นไทยวันนี้(12 ก.ค.66) ร่วง 5.82 จุด ขาย JMT ซื้อ GULF</t>
  </si>
  <si>
    <t>https://thunhoon.com/article/276037</t>
  </si>
  <si>
    <t>JMT ย้ำพื้นฐานแกร่ง Q2/66 โตต่อเนื่อง</t>
  </si>
  <si>
    <r>
      <rPr>
        <rFont val="Arial"/>
        <color rgb="FF212529"/>
        <sz val="11.0"/>
      </rPr>
      <t>พื้นฐาน</t>
    </r>
  </si>
  <si>
    <t>https://thunhoon.com/article/276032</t>
  </si>
  <si>
    <t>MINT โบรกฯ มองดีลซื้อหุ้น Crystal plaza ไม่แพง ให้เป้า 38 บาท/หุ้น</t>
  </si>
  <si>
    <r>
      <rPr>
        <rFont val="Arial"/>
        <color rgb="FF000000"/>
        <sz val="11.0"/>
      </rPr>
      <t>หุ้น</t>
    </r>
  </si>
  <si>
    <r>
      <rPr>
        <rFont val="Arial"/>
        <color rgb="FF000000"/>
        <sz val="11.0"/>
      </rPr>
      <t>ไม่แพง</t>
    </r>
  </si>
  <si>
    <t>https://thunhoon.com/article/276019</t>
  </si>
  <si>
    <t>MTC โบรกฯหั่นกำไร-เป้า เหลือ 36 บ. หลังคาด NPL ขยับขึ้น</t>
  </si>
  <si>
    <t>https://thunhoon.com/article/276009</t>
  </si>
  <si>
    <t>ADVANC - TRUE เริงร่า คาด ARPU ทยอยฟื้นตัว</t>
  </si>
  <si>
    <t>เริงร่า</t>
  </si>
  <si>
    <r>
      <rPr>
        <rFont val="Arial"/>
        <color rgb="FF000000"/>
        <sz val="11.0"/>
      </rPr>
      <t>หุ้น</t>
    </r>
  </si>
  <si>
    <r>
      <rPr>
        <rFont val="Arial"/>
        <color rgb="FF000000"/>
        <sz val="11.0"/>
      </rPr>
      <t>หุ้น</t>
    </r>
  </si>
  <si>
    <t>https://thunhoon.com/article/276008</t>
  </si>
  <si>
    <t>TU โบรกฯ หั่นกำไรลง แต่แนะซื้อมองราคาสะท้อนปัจจัยลบแล้ว</t>
  </si>
  <si>
    <r>
      <rPr>
        <rFont val="Arial"/>
        <color rgb="FF212529"/>
        <sz val="11.0"/>
      </rPr>
      <t>กำไร</t>
    </r>
  </si>
  <si>
    <t>https://thunhoon.com/article/276006</t>
  </si>
  <si>
    <t>‘หยวนต้า’มองต่าง ชี้ SCC ฟื้นครึ่งหลัง ราคาไม่แพงแนะลงทุน</t>
  </si>
  <si>
    <t>https://thunhoon.com/article/275997</t>
  </si>
  <si>
    <t>ส่อง COM7 ภาพรวมยังดูดี โตตามท่องเที่ยว-ขยายสาขา</t>
  </si>
  <si>
    <t>https://thunhoon.com/article/275994</t>
  </si>
  <si>
    <t>AOT เครื่องติด โบยบินฟื้นต่อ โบรกฯติดดาวหุ้นเด่น !</t>
  </si>
  <si>
    <r>
      <rPr>
        <rFont val="Arial"/>
        <color rgb="FF000000"/>
        <sz val="11.0"/>
      </rPr>
      <t>หุ้น</t>
    </r>
  </si>
  <si>
    <t>https://thunhoon.com/article/275986</t>
  </si>
  <si>
    <t>HMPRO ‘เมย์แบงก์’ คาด Q2 โตดี ลุ้นทั้งปีบุคกำไร นิวไฮ</t>
  </si>
  <si>
    <t>https://thunhoon.com/article/275970</t>
  </si>
  <si>
    <t>หุ้นอสังหาแนะเล่นรายตัว โบรกชี้เป้าตัวเด่น SIRI - AP</t>
  </si>
  <si>
    <t>ตัวเด่น</t>
  </si>
  <si>
    <t>https://thunhoon.com/article/276107</t>
  </si>
  <si>
    <t>PYLON โบรกฯ หั่นกำไรปี 66-67 ลง , คาดงบ Q2 อ่อนตัว</t>
  </si>
  <si>
    <t>https://thunhoon.com/article/276098</t>
  </si>
  <si>
    <t>CPALL 2โบรกฯคาด Q2 ยังไหว! แม้ Makro-Lotus ถ่วง</t>
  </si>
  <si>
    <t>ยังไหว</t>
  </si>
  <si>
    <t>https://thunhoon.com/article/276127</t>
  </si>
  <si>
    <t>หุ้นไทยวันนี้(13 ก.ค.66) บวก 2.88 จุด ซื้อ PTTEP ขาย AOT</t>
  </si>
  <si>
    <t>https://thunhoon.com/article/276116</t>
  </si>
  <si>
    <t>ERW โบรกฯ ลุ้นกำไร Q2/66 เติบโต นทท.จีนหนุน-แนะซื้อ</t>
  </si>
  <si>
    <t>https://thunhoon.com/article/276104</t>
  </si>
  <si>
    <t>MSCคลาวด์-ฮาร์ดแวร์ทำเงิน ตั้งเป้าโกยยอดขายหมื่นล.</t>
  </si>
  <si>
    <t>MSC</t>
  </si>
  <si>
    <t>https://thunhoon.com/article/276094</t>
  </si>
  <si>
    <t>หุ้นไทยพักเที่ยงวันนี้(13 ก.ค.66) ลบ 0.03 จุด ขาย AOT-CPALL</t>
  </si>
  <si>
    <t>https://thunhoon.com/article/276091</t>
  </si>
  <si>
    <t>SFLEX โบรกฯอัพกำไร-เป้า แนะจังหวะลงทุน</t>
  </si>
  <si>
    <t>https://thunhoon.com/article/276089</t>
  </si>
  <si>
    <t>โบรกมอง TISCO แกร่ง...คาดปี 66 กำไรนิวไฮ 7.5 พันล.</t>
  </si>
  <si>
    <t>https://thunhoon.com/article/276087</t>
  </si>
  <si>
    <t>HANA ระยะสั้น 'หยวนต้า' แนะเลี่ยง ชี้โอกาสสะสมอยู่ใน 2H66</t>
  </si>
  <si>
    <t>https://thunhoon.com/article/276086</t>
  </si>
  <si>
    <t>เช็ค ASW หลังเข้าซื้อหุ้น TITLE โบรกฯชี้ราคาหุ้นมีอัพไซด์ ทิศทางกำไรขาขึ้น</t>
  </si>
  <si>
    <t>โบรกฯชี้</t>
  </si>
  <si>
    <t>https://thunhoon.com/article/276063</t>
  </si>
  <si>
    <t>NDR มีลุ้นงบเทิร์นอะราวด์ โกยงานอินเดีย-อัพกำลังผลิต</t>
  </si>
  <si>
    <t>https://thunhoon.com/article/276199</t>
  </si>
  <si>
    <t>หุ้นไทยวันนี้(14 ก.ค.66) พุ่งแรง 23.90 จุด ซื้อ PTT-AOT-ADVANC หนุนตลาด</t>
  </si>
  <si>
    <t>https://thunhoon.com/article/276185</t>
  </si>
  <si>
    <t>ราคาหมูลดลงฉุด CPF โบรกคาดไตรมาส 2/66 ขาดทุนกว่า 2 พันล.</t>
  </si>
  <si>
    <t>https://thunhoon.com/article/276179</t>
  </si>
  <si>
    <t>หุ้นไทยพักเที่ยงวันนี้(14 ก.ค.66) พุ่ง 15.47 จุด ซื้อบิ๊กแคป GULF-PTT-EA</t>
  </si>
  <si>
    <t>https://thunhoon.com/article/276175</t>
  </si>
  <si>
    <t>TOA โบรกฯ แนะลงทุนระยะยาว ชี้ช่วงสั้นถูกกดดันจาก STARK</t>
  </si>
  <si>
    <t>https://thunhoon.com/article/276174</t>
  </si>
  <si>
    <t>M คาดโต แต่ยังต้องระวัง โบรกฯจับตาต้นทุนสูง</t>
  </si>
  <si>
    <t>https://thunhoon.com/article/276172</t>
  </si>
  <si>
    <t>บล.กสิกรฯชอบ BEM กำไรเติบโตดี ผู้โดยสาร MRT พุ่ง 34.5%</t>
  </si>
  <si>
    <t>https://thunhoon.com/article/276171</t>
  </si>
  <si>
    <t>CRC โบรกฯ คาดกำไร Q2/66 โต แนวโน้มครึ่งปีหลังยังดี-ให้เป้า 49.50 บาท</t>
  </si>
  <si>
    <t>https://thunhoon.com/article/276166</t>
  </si>
  <si>
    <t>หุ้น AOT ราคาดีดขึ้น โบรกฯ มองมี downside ไม่มาก แนะหาจังหวะซื้อ</t>
  </si>
  <si>
    <r>
      <rPr>
        <rFont val="Arial"/>
        <color rgb="FF212529"/>
        <sz val="11.0"/>
      </rPr>
      <t>downside</t>
    </r>
  </si>
  <si>
    <t>ไม่มาก</t>
  </si>
  <si>
    <t>https://thunhoon.com/article/276162</t>
  </si>
  <si>
    <t>ไขข้อข้องใจ!! "MTC" โบรกฯ หั่นกำไร-เป้าหมาย แนะขาย</t>
  </si>
  <si>
    <t>https://thunhoon.com/article/276161</t>
  </si>
  <si>
    <t>เจาะ INTUCH หุ้น laggard ปันผลสูง</t>
  </si>
  <si>
    <t>https://thunhoon.com/article/276159</t>
  </si>
  <si>
    <t>WHA โบรกฯ คาดกำไร Q2/66 ฟื้น -มีอัพไซด์จากชนะประมูลโรงไฟฟ้า</t>
  </si>
  <si>
    <t>https://thunhoon.com/article/276158</t>
  </si>
  <si>
    <t>SHR โบรกฯมอง Q2 ไม่เด่น หั่นกำไร-เป้า แต่ยังแนะนำ ซื้อ</t>
  </si>
  <si>
    <t>https://thunhoon.com/article/276145</t>
  </si>
  <si>
    <t>SAPPEจ่ออัพเป้ารายได้ อากาศร้อนดันยอดพุ่ง</t>
  </si>
  <si>
    <t>ยอดพุ่ง</t>
  </si>
  <si>
    <t>https://thunhoon.com/article/276196</t>
  </si>
  <si>
    <t>AOT สดใส โบรกฯ คาดกำไร Q3 โตก้าวกระโดด มีสตอรี่หนุน upside</t>
  </si>
  <si>
    <t>https://thunhoon.com/article/276193</t>
  </si>
  <si>
    <t>SCGP โบรกฯ คาดกำไร Q2/66 ฟื้น หลังต้นทุนลด แนะช้อนซื้อ</t>
  </si>
  <si>
    <t>ช้อนซื้อ</t>
  </si>
  <si>
    <t>https://thunhoon.com/article/276306</t>
  </si>
  <si>
    <t>หุ้นไทยวันนี้(17 ก.ค.66) ดีดขึ้น 10.85 จุด ซื้อ SIRI-BBL ขาย PTTGC</t>
  </si>
  <si>
    <t>https://thunhoon.com/article/276302</t>
  </si>
  <si>
    <t>MCยอดSSSGเป็นบวก ปักธงรายได้ปี67โตต่อ</t>
  </si>
  <si>
    <t>เป็นบวก</t>
  </si>
  <si>
    <t>https://thunhoon.com/article/276301</t>
  </si>
  <si>
    <t>TOGเดินเครื่องผลิตเลนส์ จับตารายใหญ่ป้อนออเดอร์</t>
  </si>
  <si>
    <t>https://thunhoon.com/article/276291</t>
  </si>
  <si>
    <t>ICHI โบรกฯ คาดกำไร Q2/66 โต -แนวโน้มครึ่งปีหลังดีต่อเนื่อง</t>
  </si>
  <si>
    <t>https://thunhoon.com/article/276288</t>
  </si>
  <si>
    <t>CHOW ย้ำพื้นฐานแกร่งปีนี้โตตามเป้า 150 MW -ไม่รู้เหตุราคาหุ้นร่วง</t>
  </si>
  <si>
    <t>https://thunhoon.com/article/276286</t>
  </si>
  <si>
    <t>DMT มั่นใจรายได้ปีนี้โตเกิน30% จากนักท่องเที่ยวพุ่ง! การเดินทางเพิ่ม</t>
  </si>
  <si>
    <t>https://thunhoon.com/article/276280</t>
  </si>
  <si>
    <t>HMPRO โบรกฯคาดกำไร Q2 ราบรื่น จับตาทั้งปี มีลุ้นนิวไฮ !</t>
  </si>
  <si>
    <t>ราบรื่น</t>
  </si>
  <si>
    <r>
      <rPr>
        <rFont val="Arial"/>
        <color rgb="FF212529"/>
        <sz val="11.0"/>
      </rPr>
      <t>นิวไฮ</t>
    </r>
  </si>
  <si>
    <t>https://thunhoon.com/article/276276</t>
  </si>
  <si>
    <t>DOHOME ณ จุด..จุดนี้ โบรกฯเจาะ Q2 กำไรต่ำสุดแล้ว</t>
  </si>
  <si>
    <t>ต่ำสุด</t>
  </si>
  <si>
    <t>https://thunhoon.com/article/276274</t>
  </si>
  <si>
    <t>หุ้นไทยพักเที่ยงวันนี้(17 ก.ค.66) บวก 8.72 จุด ซื้อ SIRI-BBL-KBANK</t>
  </si>
  <si>
    <t>https://thunhoon.com/article/276270</t>
  </si>
  <si>
    <t>SFLEXโค้งสองยอดขายเด่น เล็งดีลเพิ่ม-ขยายฐานลูกค้า</t>
  </si>
  <si>
    <t>https://thunhoon.com/article/276269</t>
  </si>
  <si>
    <t>WHAUPดีมานด์ขยายตัว ลุ้นยอดซื้อขายไฟทะลุเป้า</t>
  </si>
  <si>
    <t>ทะลุเป้า</t>
  </si>
  <si>
    <t>https://thunhoon.com/article/276266</t>
  </si>
  <si>
    <t>STA หยวนต้าฯ หั่นกำไรปี 66-67 ลง มีปัจจัยเสี่ยงต้องติดตาม</t>
  </si>
  <si>
    <t>https://thunhoon.com/article/276264</t>
  </si>
  <si>
    <t>SABINA โบรกฯส่อง Q2 ไม่เด่น แนะติดตาม สตอรี่การเมือง</t>
  </si>
  <si>
    <t>โบรกฯส่อง</t>
  </si>
  <si>
    <t>https://thunhoon.com/article/276260</t>
  </si>
  <si>
    <t>III หุ้น logistic ราคาถูกสุด โบรกชี้อนาคตไกล</t>
  </si>
  <si>
    <t>ชี้อ</t>
  </si>
  <si>
    <t>https://thunhoon.com/article/276256</t>
  </si>
  <si>
    <t>BEM มีอะไรดี? โบรกฯ ชี้ Q2 เด่น 2H66 ดีกว่าครึ่งปีแรก</t>
  </si>
  <si>
    <t>https://thunhoon.com/article/276250</t>
  </si>
  <si>
    <t>จับตา PSH ขายธุรกิจพรีคาสท์ หนุนกำไรงาม</t>
  </si>
  <si>
    <t>งาม</t>
  </si>
  <si>
    <t>https://thunhoon.com/article/276249</t>
  </si>
  <si>
    <t>LH คาดฟื้นน้อย มีดีที่ปันผล !</t>
  </si>
  <si>
    <t>ฟื้นน้อย</t>
  </si>
  <si>
    <t>มีดี</t>
  </si>
  <si>
    <t>https://thunhoon.com/article/276236</t>
  </si>
  <si>
    <t>ITNS งบQ2 โดดเด่น โค้งสามลุ้นทำนิวไฮ</t>
  </si>
  <si>
    <t>https://thunhoon.com/article/276235</t>
  </si>
  <si>
    <t>ABM จับตาQ3 ผลงานฟื้น เดินหน้าโรงไม้สับเต็มสูบ</t>
  </si>
  <si>
    <t>https://thunhoon.com/article/276388</t>
  </si>
  <si>
    <t>หุ้นไทยวันนี้(18 ก.ค.66) บวก 6.53 จุด ซื้อ KTB-BBL-DELTA</t>
  </si>
  <si>
    <t>https://thunhoon.com/article/276376</t>
  </si>
  <si>
    <t>TMTมั่นใจยอดขายปี66โตต่อ เข้มคุมสต๊อก-จับตาการเมือง</t>
  </si>
  <si>
    <t>https://thunhoon.com/article/276375</t>
  </si>
  <si>
    <t>TTB โบรกฯ คาดกำไร Q2/66 ที่ 4.3 พันลบ. แนะซื้อให้เป้าที่ 1.83 บาท/หุ้น</t>
  </si>
  <si>
    <t>https://thunhoon.com/article/276374</t>
  </si>
  <si>
    <t>TPIPL โบรกฯส่องกำไรพีคผ่านไป แต่ยังน่าสนใจอยู่</t>
  </si>
  <si>
    <t>TPIPL</t>
  </si>
  <si>
    <t>พีคผ่านไป</t>
  </si>
  <si>
    <t>https://thunhoon.com/article/276372</t>
  </si>
  <si>
    <t>ส่องหุ้น BTG ราคาหมูลงต่อ โบรกฯคาด Q2 พลิกขาดทุน</t>
  </si>
  <si>
    <t>https://thunhoon.com/article/276366</t>
  </si>
  <si>
    <t>เจาะ SFLEX ถุงสินค้าจำเป็น หนุนความเสี่ยงต่ำ แนวโน้มโต</t>
  </si>
  <si>
    <t>ความเสี่ยงต่ำ</t>
  </si>
  <si>
    <t>https://thunhoon.com/article/276360</t>
  </si>
  <si>
    <t>หุ้นไทยพักเที่ยงวันนี้(18 ก.ค.66) บวก 2.29 จุด ซื้อ DELTA-HANA หนุนตลาด</t>
  </si>
  <si>
    <t>https://thunhoon.com/article/276354</t>
  </si>
  <si>
    <t>ส่องหุ้น TU คาดกำไร Q2/66 ชะลอ แต่แนวโน้มครึ่งปีหลังฟื้น โบรกฯแนะถือ</t>
  </si>
  <si>
    <t>https://thunhoon.com/article/276350</t>
  </si>
  <si>
    <t>SPA มองใกล้ดูดี มองไกลโดดเด่น !</t>
  </si>
  <si>
    <t>มองใกล้</t>
  </si>
  <si>
    <t>มองไกล</t>
  </si>
  <si>
    <t>https://thunhoon.com/article/276346</t>
  </si>
  <si>
    <t>ERW โบรกฯอัพเป้าใหม่ เคาะงบ Q2 ออกมาดี ครึ่งหลังของปีสดใส</t>
  </si>
  <si>
    <t>เคาะงบ</t>
  </si>
  <si>
    <t>https://thunhoon.com/article/276344</t>
  </si>
  <si>
    <t>หุ้น HANA ราคาดีดขึ้น โบรกฯ มองรับผลดีจีนเปิดประเทศ กำไร Q2/66 ฟื้น</t>
  </si>
  <si>
    <t>https://thunhoon.com/article/276343</t>
  </si>
  <si>
    <t>BCPG ได้เวลาสยายปีก โบรกฯปรับเป้าเป็นซื้อ - จับตาดีล M&amp;A</t>
  </si>
  <si>
    <t>โบรกฯปรับเป้า</t>
  </si>
  <si>
    <t>https://thunhoon.com/article/276322</t>
  </si>
  <si>
    <t>PTGน้ำมันโตสองหลัก พอร์ตนอนออยล์แกร่ง</t>
  </si>
  <si>
    <t>https://thunhoon.com/article/276461</t>
  </si>
  <si>
    <t>หุ้นไทยวันนี้(19 ก.ค.66) บวก 1.34 จุด ซื้อ BANPU ขาย PTT-KTB</t>
  </si>
  <si>
    <t>https://thunhoon.com/article/276457</t>
  </si>
  <si>
    <t>BTSGIF โบรกฯ คาดกำไร Q1 โต หลังผู้โดยสารเพิ่ม แนะนำซื้อ</t>
  </si>
  <si>
    <t>https://thunhoon.com/article/276455</t>
  </si>
  <si>
    <t>MTC "ทรีนีตี้" หั่นกำไร-ราคาเป้าหมายลง สะท้อนแนวโน้ม yield ต่ำกว่าคาด</t>
  </si>
  <si>
    <t>แนวโน้ม yield</t>
  </si>
  <si>
    <t>https://thunhoon.com/article/276451</t>
  </si>
  <si>
    <t>"BEM" มองไกล ใกล้ก็สวย 'ดาโอ' แนะนำซื้อ</t>
  </si>
  <si>
    <t>มองไกล ใกล้</t>
  </si>
  <si>
    <t>https://thunhoon.com/article/276444</t>
  </si>
  <si>
    <t>BJCHIครึ่งหลังแจ่ม ตุนแบ็กล็อก1.5พันล. ประมูลงานใหม่เพิ่ม</t>
  </si>
  <si>
    <t>https://thunhoon.com/article/276437</t>
  </si>
  <si>
    <t>หุ้นไทยพักเที่ยงวันนี้(19 ก.ค.66) บวก 0.58 จุด ซื้อ BANPU ขาย KBANK</t>
  </si>
  <si>
    <t>https://thunhoon.com/article/276435</t>
  </si>
  <si>
    <t>LH 'บัวหลวง' มองฟื้นคืนชีพ 2H66 คงแนะซื้อ แต่หั่นเป้าที่10บ.</t>
  </si>
  <si>
    <r>
      <rPr>
        <rFont val="Arial"/>
        <color rgb="FF212529"/>
        <sz val="11.0"/>
      </rPr>
      <t>มอง</t>
    </r>
  </si>
  <si>
    <t>https://thunhoon.com/article/276428</t>
  </si>
  <si>
    <t>‘CEYE’ โตได้อีก ‘โกลเบล็ก’ เคาะซื้อ ชี้หุ้นมีอัพไซด์</t>
  </si>
  <si>
    <t>https://thunhoon.com/article/276426</t>
  </si>
  <si>
    <t>IRPC โบรกฯ คาด Q2/66 พลิกขาดทุน ฟื้นตัวใช้เวลานานกว่าคู่แข่ง</t>
  </si>
  <si>
    <t>https://thunhoon.com/article/276424</t>
  </si>
  <si>
    <t>โบรกคาด BTG ขาดทุน Q2 ที่ 340 ล. กสิกรฯแนะ “ถือ” ลดเป้าเหลือ 23.60 บ.</t>
  </si>
  <si>
    <t>https://thunhoon.com/article/276421</t>
  </si>
  <si>
    <t>SCGP โบรกฯ มองราคาลงหุ้นมากเกินไป คาด Q2/66 กำไรฟื้น</t>
  </si>
  <si>
    <t>https://thunhoon.com/article/276408</t>
  </si>
  <si>
    <t>ECF ไฮซีซันหนุน เร่งอัพกำลังผลิต</t>
  </si>
  <si>
    <t>ไฮซีซัน</t>
  </si>
  <si>
    <t>https://thunhoon.com/article/276406</t>
  </si>
  <si>
    <t>KWM ครึ่งหลังเกษตรบูม ขายสินค้านวัตกรรม 60 ล.</t>
  </si>
  <si>
    <t>https://thunhoon.com/article/276403</t>
  </si>
  <si>
    <t>TTBจับตาโค้ง2กำไรดีด NIMสูงรับดอกเบี้ยขาขึ้น</t>
  </si>
  <si>
    <t>https://thunhoon.com/article/276401</t>
  </si>
  <si>
    <t>ADVANCมูลค่าแกร่ง ซื้อกิจการหนุนอัพไซด์</t>
  </si>
  <si>
    <t>หนุนอัพไซด์</t>
  </si>
  <si>
    <t>https://thunhoon.com/article/276410</t>
  </si>
  <si>
    <t>TOPลุ้นกำไรน้ำมันQ3 ดีมานด์ปลายปีฟื้นตัว</t>
  </si>
  <si>
    <t>https://thunhoon.com/article/276552</t>
  </si>
  <si>
    <t>LHFG Q2/66 กำไร 532 ล.เพิ่ม 128% ธนาคารแลนด์แอนด์เฮ้าส์ดันกำไรโตดี</t>
  </si>
  <si>
    <t>https://thunhoon.com/article/276550</t>
  </si>
  <si>
    <t>BBL โชว์กำไร Q2/66 ที่ 11,293 ลบ. โต 62% ตั้งสำรองใกล้เคียงกับไตรมาสก่อน</t>
  </si>
  <si>
    <t>https://thunhoon.com/article/276541</t>
  </si>
  <si>
    <t>หุ้นไทยวันนี้(20 ก.ค.66)ร่วงแรง 15.46 จุด ขาย PTTGC -AOT-PTTEP</t>
  </si>
  <si>
    <t>https://thunhoon.com/article/276537</t>
  </si>
  <si>
    <t>CHAYOอัด1.6พันล.ซื้อหนี้ มั่นใจปั้นงบทั้งปีดีเกินเป้า</t>
  </si>
  <si>
    <t>ดีเกินเป้า</t>
  </si>
  <si>
    <t>https://thunhoon.com/article/276534</t>
  </si>
  <si>
    <t>CENTEL โบรกฯ หั่นกำไรปีนี้ลง หลังมอง Q2/66 อ่อนตัวลงต่ำกว่าคาดเดิม</t>
  </si>
  <si>
    <r>
      <rPr>
        <rFont val="Arial"/>
        <color rgb="FF212529"/>
        <sz val="11.0"/>
      </rPr>
      <t>หั่น</t>
    </r>
  </si>
  <si>
    <t>https://thunhoon.com/article/276526</t>
  </si>
  <si>
    <t>‘โกลเบล็ก’ เช็คหุ้น ‘MENA’ จับตาครึ่งหลังไฮซีซั่น เด่น!</t>
  </si>
  <si>
    <t>https://thunhoon.com/article/276523</t>
  </si>
  <si>
    <t>หุ้นไทยพักเที่ยงวันนี้(20 ก.ค.66) ลบ 4.08 จุด ขาย PTTGC-HANA</t>
  </si>
  <si>
    <t>https://thunhoon.com/article/276513</t>
  </si>
  <si>
    <t>"ดาโอ" ส่องหุ้นกลุ่มพลังงาน แนะซื้อ OR-PTG รับผลดีค่าการตลาดอยู่ระดับสูง</t>
  </si>
  <si>
    <t>https://thunhoon.com/article/276511</t>
  </si>
  <si>
    <t>PLANB 'กรุงศรี' มองพื้นฐานไม่เปลี่ยน แต่ราคาหุ้นไม่น่าสนใจ</t>
  </si>
  <si>
    <t>ไม่น่าสนใจ</t>
  </si>
  <si>
    <t>https://thunhoon.com/article/276510</t>
  </si>
  <si>
    <t>MGC ‘บัวหลวง’ เจาะกำไรโตแกร่ง ฉายภาพออเดอร์ Q3 หนุนต่อเนื่อง</t>
  </si>
  <si>
    <t>https://thunhoon.com/article/276507</t>
  </si>
  <si>
    <t>GFPT โบรกฯชูหุ้นเด่น คาดครึ่งหลังของปีดีขึ้น</t>
  </si>
  <si>
    <t>https://thunhoon.com/article/276506</t>
  </si>
  <si>
    <t>BA ฟื้นเด่นจากโควิด โบรกฯจับตา Q3 ไฮซีซั่น ‘เกาะสมุย’ หนุนรายได้พุ่ง</t>
  </si>
  <si>
    <t>โบรกฯจับตา</t>
  </si>
  <si>
    <t>https://thunhoon.com/article/276505</t>
  </si>
  <si>
    <t>หุ้น PTTGC ราคาร่วง โบรกฯ คาด Q2/66 ขาดทุนหนัก 5.1 พันลบ. เล็งปรับประมาณการลง</t>
  </si>
  <si>
    <t>https://thunhoon.com/article/276504</t>
  </si>
  <si>
    <t>ASAPโดดรับทรัพย์เช่ารถพุ่ง "อโกด้า"ยกไทยจุดหมายเที่ยว</t>
  </si>
  <si>
    <t>โดดรับทรัพย์</t>
  </si>
  <si>
    <t>https://thunhoon.com/article/276501</t>
  </si>
  <si>
    <t>BAM โบรกฯ คาดระยะสั้นกำไรไม่เด่น แต่เดินหน้าซื้อหนี้เพิ่ม</t>
  </si>
  <si>
    <t>https://thunhoon.com/article/276497</t>
  </si>
  <si>
    <t>2 โบรกฯส่อง SNNP หุ้นเติบโต จับตากำไรพุ่ง ลุ้นบุคนิวไฮ</t>
  </si>
  <si>
    <t>https://thunhoon.com/article/276494</t>
  </si>
  <si>
    <t>BCP โบรกฯ มองบวกหลัง TCCT ไฟเขียวควบ ESSO แต่ราคาหุ้นมี upside จำกัด</t>
  </si>
  <si>
    <t>https://thunhoon.com/article/276493</t>
  </si>
  <si>
    <t>โบรกคาดกำไร SCGP 1.2-1.4 พันล. ลด 22-34%</t>
  </si>
  <si>
    <t>https://thunhoon.com/article/276484</t>
  </si>
  <si>
    <t>SMART อสังหาฟื้น หนุนดีมานด์พุ่ง รุกขยายฐานใหม่</t>
  </si>
  <si>
    <t>https://thunhoon.com/article/276483</t>
  </si>
  <si>
    <t>JSP โตทุกไตรมาส จีนป้อนออเดอร์</t>
  </si>
  <si>
    <t>https://thunhoon.com/article/276614</t>
  </si>
  <si>
    <t>KTC กำไร Q2/66 ที่ 1,805.83 ลบ. ลด 4.6% คาดครึ่งปีหลังสินเชื่อพี่เบิ้มโตทวีคูณ</t>
  </si>
  <si>
    <t>https://thunhoon.com/article/276613</t>
  </si>
  <si>
    <t>KKP กำไร Q2/66 ที่ 1,408.29 ลบ. อ่อนตัว 30.7% เทียบกับช่วงเดียวกันปีก่อน</t>
  </si>
  <si>
    <t>https://thunhoon.com/article/276603</t>
  </si>
  <si>
    <t>หุ้นไทยวันนี้(21 ก.ค.66) ดีดขึ้น 8.07 จุด ซื้อ PTT-PTTEP-AOT หนุนตลาด</t>
  </si>
  <si>
    <t>https://thunhoon.com/article/276591</t>
  </si>
  <si>
    <t>SCB กำไร Q2/66 ที่ 11,868.13 ลบ. โต 18.08% ตั้งสำรองเชิงรุกเพิ่มขึ้น 18%</t>
  </si>
  <si>
    <t>สำรองเชิงรุก</t>
  </si>
  <si>
    <t>https://thunhoon.com/article/276583</t>
  </si>
  <si>
    <t>หุ้นไทยพักเที่ยงวันนี้(21 ก.ค.66) บวก 5.42 จุด ซื้อหุ้น PTT-BANPU -PTTEP</t>
  </si>
  <si>
    <t>https://thunhoon.com/article/276582</t>
  </si>
  <si>
    <t>GFPT "หยวนต้าฯ" แนะรอลงทุนช่วงราคาหุ้นย่อตัว ให้เป้า 13 บาท</t>
  </si>
  <si>
    <t>รอลงทุน</t>
  </si>
  <si>
    <t>https://thunhoon.com/article/276580</t>
  </si>
  <si>
    <t>CIMBT ไตรมาส 2/66 กำไร 539 ล. ลด 49% ค่าใช้จ่าย-ตั้งสำรองเพิ่ม NIM ลดลง</t>
  </si>
  <si>
    <t>https://thunhoon.com/article/276578</t>
  </si>
  <si>
    <t>SNNP โบรกฯ คาดกำไรครึ่งปีหลังโตเด่น จากสินค้าใหม่หนุน-เข้าไฮซีซั่น</t>
  </si>
  <si>
    <t>https://thunhoon.com/article/276572</t>
  </si>
  <si>
    <t>หุ้น BBL ราคาดีดขึ้น โบรกฯ เผยกำไร Q2/66 ดีกว่าคาด มองแนวโน้ม Q3 ยังโต</t>
  </si>
  <si>
    <t>ยังโต</t>
  </si>
  <si>
    <t>https://thunhoon.com/article/276570</t>
  </si>
  <si>
    <t>KBANK โบรกฯ ชี้กำไร Q2 ดีกว่าคาด, พื้นฐาน 160 บ. upside มากถึง 20%</t>
  </si>
  <si>
    <t>https://thunhoon.com/article/276558</t>
  </si>
  <si>
    <t>DOD เล็งล้างขาดทุนสะสม พร้อมเทิร์นอะราวด์เต็มตัว</t>
  </si>
  <si>
    <t>https://thunhoon.com/article/276557</t>
  </si>
  <si>
    <t>SJWDดีลซื้อกิจการ ครึ่งหลังโตโดดเด่น</t>
  </si>
  <si>
    <t>https://thunhoon.com/article/276556</t>
  </si>
  <si>
    <t>SUNข้าวโพดยอดพุ่ง คาร์บอนเครดิตทำเงิน</t>
  </si>
  <si>
    <t>https://thunhoon.com/article/276555</t>
  </si>
  <si>
    <t>โค้งท้ายแจ้งงบแบงก์Q2 SCB-KBANK-KTBแกร่ง</t>
  </si>
  <si>
    <t>https://thunhoon.com/article/276604</t>
  </si>
  <si>
    <t>น้ำมันแพง เอื้อกำไร PTTEP คาดไตรมาส 2/66 ทะลุ 2 หมื่นล้าน</t>
  </si>
  <si>
    <t>เอื้อ</t>
  </si>
  <si>
    <t>https://thunhoon.com/article/276602</t>
  </si>
  <si>
    <t>CENTEL' โบรกฯ ชี้ Q2-Q3/66 ไม่เด่น รอการเมืองนิ่งค่อยสะสม</t>
  </si>
  <si>
    <t>https://thunhoon.com/article/276609</t>
  </si>
  <si>
    <t>ส่องหุ้น CBG โบรกฯ มองเชิงบวก หลังต้นทุนลด-มาร์เก็ตแชร์เพิ่ม</t>
  </si>
  <si>
    <t>เชิงบวก</t>
  </si>
  <si>
    <t>https://thunhoon.com/article/276608</t>
  </si>
  <si>
    <t>BEM ยูโอบีฯ อัพคำแนะนำ-ราคาเป้าหมายขึ้น มองกำไร Q2 โดดเด่น</t>
  </si>
  <si>
    <t>https://thunhoon.com/article/276724</t>
  </si>
  <si>
    <t>หุ้นไทยวันนี้(24 ก.ค.66) ร่วง 5.44 จุด ขาย KBANK-SCB-KKP</t>
  </si>
  <si>
    <t>https://thunhoon.com/article/276721</t>
  </si>
  <si>
    <t>QH 'กสิกรไทย' ชี้รายได้ที่เพิ่มขึ้น จะหนุนกำไร Q2 ปันผลปีนี้ราว 7.4%</t>
  </si>
  <si>
    <t>https://thunhoon.com/article/276700</t>
  </si>
  <si>
    <t>โบรกลดเป้า KKP เหตุกำไรร่วง-NPL เพิ่ม แนะนำ “ถือ”</t>
  </si>
  <si>
    <r>
      <rPr>
        <rFont val="Arial"/>
        <color rgb="FF212529"/>
        <sz val="11.0"/>
      </rPr>
      <t>กำไร</t>
    </r>
  </si>
  <si>
    <r>
      <rPr>
        <rFont val="Arial"/>
        <color rgb="FF212529"/>
        <sz val="11.0"/>
      </rPr>
      <t>ร่วง</t>
    </r>
  </si>
  <si>
    <t>https://thunhoon.com/article/276690</t>
  </si>
  <si>
    <t>หุ้นไทยพักเที่ยงวันนี้(24 ก.ค.66) บวก 1.76 ซื้อ BBL ขาย KBANK-SCB</t>
  </si>
  <si>
    <t>https://thunhoon.com/article/276688</t>
  </si>
  <si>
    <t>‘โกลเบล็ก’ เช็คหุ้น AUCT มองโตดี ราคาหุ้นมีอัพไซด์-ปันผลเด่น</t>
  </si>
  <si>
    <t>https://thunhoon.com/article/276687</t>
  </si>
  <si>
    <t>JAS โบรกฯแนะเก็งกำไร ลุ้นหลุดเครื่องหมาย C - ปันผลสูง</t>
  </si>
  <si>
    <t>https://thunhoon.com/article/276681</t>
  </si>
  <si>
    <t>“JKN”ขยายฐานธุรกิจแกร่ง Q4ดีเดย์มิสยูนิเวิร์สทำเงิน</t>
  </si>
  <si>
    <t>https://thunhoon.com/article/276679</t>
  </si>
  <si>
    <t>LH 'กสิกรไทย' ชูปันผลเด่นกว่า7%, กำไรขายสินทรัพย์ ชดเชยกำไรธุรกิจบ้าน</t>
  </si>
  <si>
    <t>https://thunhoon.com/article/276678</t>
  </si>
  <si>
    <t>MOSHI โบรกฯจับตาราคาหุ้น มองโตดี แม้โลว์ซีซั่น</t>
  </si>
  <si>
    <t>มองโตดี</t>
  </si>
  <si>
    <t>https://thunhoon.com/article/276673</t>
  </si>
  <si>
    <t>DOHOME โบรกฯมองไกล แนะโอกาสเข้าลงทุน</t>
  </si>
  <si>
    <r>
      <rPr>
        <rFont val="Arial"/>
        <color rgb="FF000000"/>
        <sz val="11.0"/>
      </rPr>
      <t>แนะ</t>
    </r>
  </si>
  <si>
    <r>
      <rPr>
        <rFont val="Arial"/>
        <color rgb="FF000000"/>
        <sz val="11.0"/>
      </rPr>
      <t>โอกาส</t>
    </r>
  </si>
  <si>
    <t>https://thunhoon.com/article/276637</t>
  </si>
  <si>
    <t>INETเน้นรุกมาร์จิ้นสูง ลูกค้าองค์กรดันโต 40%</t>
  </si>
  <si>
    <t>https://thunhoon.com/article/276819</t>
  </si>
  <si>
    <t>GIFT ไตรมาส 2 กำไร 1.46 ล. ลดลง 15% งวด 6 เดือน ขาดทุน 6.11 ล.</t>
  </si>
  <si>
    <t>https://thunhoon.com/article/276812</t>
  </si>
  <si>
    <t>หุ้นไทยวันนี้(25 ก.ค.66) บวก 2.49 จุด ซื้อ BBL-PTTEP ขาย CPALL</t>
  </si>
  <si>
    <t>https://thunhoon.com/article/276799</t>
  </si>
  <si>
    <t>“BTG” ทุ่มงบ 100 ลบ. เปิดแคมเปญ S-Pure วางเป้าหมายยอดขายโต 17%</t>
  </si>
  <si>
    <t>https://thunhoon.com/article/276780</t>
  </si>
  <si>
    <t>SCGP กำไร 1.48 พันล.ลดน้อยกว่าคาด ปันผลงวดครึ่งปีแรก 0.25 บ.</t>
  </si>
  <si>
    <t>https://thunhoon.com/article/276776</t>
  </si>
  <si>
    <t>หุ้นไทยพักเที่ยงวันนี้(25 ก.ค.66) ลบ 0.01 จุด ขาย CPALL ซื้อ KBANK-TOP</t>
  </si>
  <si>
    <t>https://thunhoon.com/article/276775</t>
  </si>
  <si>
    <t>CPNเปิดห้างใหม่อัพแกร่ง ชี้เป้าติดปีกลงทุนดันมูลค่า</t>
  </si>
  <si>
    <t>เปิดห้าง</t>
  </si>
  <si>
    <t>อัพแกร่ง</t>
  </si>
  <si>
    <t>ชี้เป้า</t>
  </si>
  <si>
    <t>https://thunhoon.com/article/276774</t>
  </si>
  <si>
    <t>PRMครึ่งหลังฟื้นดีมานด์ฟู กองเรือปั้นผลงานตามเป้า</t>
  </si>
  <si>
    <t>https://thunhoon.com/article/276762</t>
  </si>
  <si>
    <t>ICHI โบรกฯ ชี้กำไรแกร่ง แต่ Upside จำกัด แนะนำเป็น TRADING</t>
  </si>
  <si>
    <t>https://thunhoon.com/article/276758</t>
  </si>
  <si>
    <t>M หม้อแห้ง! โบรกฯมองไม่เด่น ต้องรอหน่อย คอยจังหวะลงทุน</t>
  </si>
  <si>
    <t>https://thunhoon.com/article/276750</t>
  </si>
  <si>
    <t>SIRI มองใกล้ มองไกลก็ดี กสิกรฯ อัพกำไร-เป้าใหม่เป็น 2.36บ.</t>
  </si>
  <si>
    <t xml:space="preserve">มองใกล้ </t>
  </si>
  <si>
    <r>
      <rPr>
        <rFont val="Arial"/>
        <color rgb="FF212529"/>
        <sz val="11.0"/>
      </rPr>
      <t>มองไกล</t>
    </r>
  </si>
  <si>
    <r>
      <rPr>
        <rFont val="Arial"/>
        <color rgb="FF212529"/>
        <sz val="11.0"/>
      </rPr>
      <t>กำไร</t>
    </r>
  </si>
  <si>
    <t>https://thunhoon.com/article/276739</t>
  </si>
  <si>
    <t>SCGP ลุ้นโค้งสอง ต้นทุนลดดันกำไร มี1.4พันล.โต19%</t>
  </si>
  <si>
    <t>https://thunhoon.com/article/276741</t>
  </si>
  <si>
    <t>AMATAเข้าไฮซีซัน วิกรมไล่ล่าแอบอ้าง</t>
  </si>
  <si>
    <t>https://thunhoon.com/article/276907</t>
  </si>
  <si>
    <t>SCC กำไร 8 พันล. ลด 19% ดีกว่าโบรกคาด ปันผล 2.50 บ. ขึ้น XD 9 ส.ค.</t>
  </si>
  <si>
    <t>https://thunhoon.com/article/276905</t>
  </si>
  <si>
    <t>หุ้นไทยวันนี้ (26 ก.ค.66) ลบ 1.71 จุด ซื้อ SCB-BBL ขาย KBANK-BDMS</t>
  </si>
  <si>
    <t>https://thunhoon.com/article/276904</t>
  </si>
  <si>
    <t>PHGครึ่งหลังเข้าไฮซีซัน เจรจาดีลใหม่เติมพอร์ต</t>
  </si>
  <si>
    <t>เข้าไฮซีซัน</t>
  </si>
  <si>
    <t>https://thunhoon.com/article/276900</t>
  </si>
  <si>
    <t>AHตลาดมาเลย์หนุนโต ออเดอร์จ่อ-อีวีต่อยอด</t>
  </si>
  <si>
    <t>https://thunhoon.com/article/276897</t>
  </si>
  <si>
    <t>JMART รุกตลาดสมาร์ททีวี เปิดตัว “ทีวีซัมซุงไฟแนนซ์พลัส”</t>
  </si>
  <si>
    <t>ตลาดสมาร์ททีวี</t>
  </si>
  <si>
    <t>https://thunhoon.com/article/276889</t>
  </si>
  <si>
    <t>SAPPE ดึง"มีนตรา อินทิรา"เป็นพรีเซ็นเตอร์คนใหม่ คาดยอดขายเพรียวคอฟฟี่โต 24%</t>
  </si>
  <si>
    <t>https://thunhoon.com/article/276884</t>
  </si>
  <si>
    <t>บล.บัวหลวงมอง MINT กำไรพุ่งแรง ปรับเพิ่มเป้ากำไร</t>
  </si>
  <si>
    <t>https://thunhoon.com/article/276875</t>
  </si>
  <si>
    <t>BCPG โบรกฯแนะถือ ปรับกำไร-เป้า คาดหวัง Q3 ทยอยฟื้น</t>
  </si>
  <si>
    <t>https://thunhoon.com/article/276874</t>
  </si>
  <si>
    <t>WACOAL ประกาศหยุดกิจการชั่วคราวในเมียนมา จากผลกระทบการเมือง</t>
  </si>
  <si>
    <t>WACOAL</t>
  </si>
  <si>
    <t>หยุดกิจการชั่วคราว</t>
  </si>
  <si>
    <t>https://thunhoon.com/article/276871</t>
  </si>
  <si>
    <t>บล.บัวหลวงมองอสังหาฯ Q2/66 ชู SIRI-PSH-AP โตแข็งแกร่ง</t>
  </si>
  <si>
    <t>https://thunhoon.com/article/276870</t>
  </si>
  <si>
    <t>’โกลเบล็ก’ เช็คหุ้น ARROW มองโตเด่น ได้อานิสงส์ตั้งรัฐบาล</t>
  </si>
  <si>
    <t>https://thunhoon.com/article/276869</t>
  </si>
  <si>
    <t>หุ้นไทยพักเที่ยงวันนี้(26 ก.ค.66) ลบ 2.93 จุด ขาย SCGP-BANPU</t>
  </si>
  <si>
    <t>https://thunhoon.com/article/276863</t>
  </si>
  <si>
    <t>COCOCO คาดหุ้นเข้าเทรด SET ใน Q3/66 เตรียมจัดโรดโชว์ 5 จังหวัด</t>
  </si>
  <si>
    <t>เข้าเทรด</t>
  </si>
  <si>
    <t>https://thunhoon.com/article/276856</t>
  </si>
  <si>
    <t>KEX กสิกรไทย คาด Q2/66 ยังขาดทุน-แนวโน้มครึ่งปีหลังไม่สดใส</t>
  </si>
  <si>
    <t>ยังขาดทุน</t>
  </si>
  <si>
    <t>https://thunhoon.com/article/276854</t>
  </si>
  <si>
    <t>CPNREIT มีดีที่ปันผลสูง 10% จ่อจ่ายยาว หากต่อสัญญาเช่า</t>
  </si>
  <si>
    <t>https://thunhoon.com/article/276852</t>
  </si>
  <si>
    <t>WHA โบรกฯอัพเป้าใหม่ จับตายอดขายนิวไฮ</t>
  </si>
  <si>
    <t>อัพเป้าใหม่</t>
  </si>
  <si>
    <t>https://thunhoon.com/article/276850</t>
  </si>
  <si>
    <t>BEC โบรกฯหวัง..รอฟื้นตัวครึ่งหลังปี</t>
  </si>
  <si>
    <t>โบรกฯหวัง</t>
  </si>
  <si>
    <t>รอฟื้น</t>
  </si>
  <si>
    <t>https://thunhoon.com/article/276843</t>
  </si>
  <si>
    <t>BGRIM โบรกฯ คาดกำไร Q2/66 ฟื้น มี upside จากปรับ Ft ลงช้ากว่าต้นทุน</t>
  </si>
  <si>
    <t>https://thunhoon.com/article/276841</t>
  </si>
  <si>
    <t>ส่อง MINT Q2โตแกร่ง Q3โตต่อ !</t>
  </si>
  <si>
    <t>https://thunhoon.com/article/276840</t>
  </si>
  <si>
    <t>CK โบรกฯ ชี้กำไรสูงสุดรอบ 4 ปี ชดเชยข้อกังวลทางการเมือง</t>
  </si>
  <si>
    <t>https://thunhoon.com/article/276809</t>
  </si>
  <si>
    <t>ธุรกิจปิโตรฯฉุด SCC Q2/66 โบรกคาดกำไรลดกว่า 50%</t>
  </si>
  <si>
    <t>https://thunhoon.com/article/276826</t>
  </si>
  <si>
    <t>โบรกเก็ง บจ.งบ Q2 โดดเด่น AUCT-XO มาวินกำไรแรง</t>
  </si>
  <si>
    <t>https://thunhoon.com/article/276991</t>
  </si>
  <si>
    <t>TRUE เผย Q2/66 ขาดทุน 2,319.69 ลบ. ตั้งเป้ารายได้ปีนี้ทรงตัว-เงินลงทุน 2.5-3.0 หมื่นลบ.</t>
  </si>
  <si>
    <t>เผย</t>
  </si>
  <si>
    <t>https://thunhoon.com/article/276985</t>
  </si>
  <si>
    <t>DELTA กำไร Q2/66 ที่ 4,668.03 ลบ. โต 9.49% ตามยอดขายที่เพิ่มขึ้น</t>
  </si>
  <si>
    <t>https://thunhoon.com/article/276984</t>
  </si>
  <si>
    <t>หุ้นไทยวันนี้(27 ก.ค.66) คึกคักพุ่ง 18.68 จุด ซื้อ EA-BANPU-GULF</t>
  </si>
  <si>
    <t>https://thunhoon.com/article/276951</t>
  </si>
  <si>
    <t>ITC กำไร 445 ล. ลด 67% ตามคาด ปันผล 0.25 บ. ขึ้น XD 10 ส.ค.</t>
  </si>
  <si>
    <t>https://thunhoon.com/article/276950</t>
  </si>
  <si>
    <t>YLG มองปีนี้เฟดขึ้นดอกเบี้ย จับตาปลายปีทองคำคึกคัก แนะจังหวะสะสม</t>
  </si>
  <si>
    <t>YLG</t>
  </si>
  <si>
    <t>เฟด</t>
  </si>
  <si>
    <t>ขึ้นดอกเบี้ย</t>
  </si>
  <si>
    <t>https://thunhoon.com/article/276945</t>
  </si>
  <si>
    <t>หุ้นไทยพักเที่ยงวันนี้(27 ก.ค.66) เริงร่าดีดขึ้น 11.76 จุด ซื้อ KBANK-BANPU-EA</t>
  </si>
  <si>
    <t>https://thunhoon.com/article/276941</t>
  </si>
  <si>
    <t>BGRIM ฉายแววเด่น คาดพลิกฟื้น 2โบรกเชียร์ซื้อ</t>
  </si>
  <si>
    <t>https://thunhoon.com/article/276936</t>
  </si>
  <si>
    <t>เคาะ MINT หุ้นTop pick โบรกฯคาดกำไรเด่น - Valuation เด็ดน่าสน</t>
  </si>
  <si>
    <t>https://thunhoon.com/article/276934</t>
  </si>
  <si>
    <t>MAJOR 2 โบรกฯลุ้นกำไรปังทะลุจอ จ่อโตต่อ ไฮซีซั่น-ป๊อปคอร์นเข้าเซเว่น</t>
  </si>
  <si>
    <t>ปังทะลุจอ</t>
  </si>
  <si>
    <t>https://thunhoon.com/article/276928</t>
  </si>
  <si>
    <t>GLOBAL เผยกำไร Q2/66 ที่ 703.43 ลบ. ลดลง 31.6% ตามยอดขายลดลง</t>
  </si>
  <si>
    <t>https://thunhoon.com/article/276896</t>
  </si>
  <si>
    <t>คาด ITC กำไรลดแรงเกือบ 70% ยอดขายลด-ต้นทุนปลาทูน่าสูงขึ้น</t>
  </si>
  <si>
    <t>ลดแรง</t>
  </si>
  <si>
    <t>https://thunhoon.com/article/276966</t>
  </si>
  <si>
    <t>บล.ดีบีเอสฯ คัดหุ้น รพ. BDMS-EKH โดดเด่น</t>
  </si>
  <si>
    <t>https://thunhoon.com/article/276968</t>
  </si>
  <si>
    <t>MASTER ‘ทรีนีตี้’ มองห้อง OR ใหม่ หนุนกำไรโตต่อเนื่อง</t>
  </si>
  <si>
    <t>https://thunhoon.com/article/276973</t>
  </si>
  <si>
    <t>BCP โบรกฯอัพเป้าใหม่ ฉายภาพโตดี มีอัพไซด์</t>
  </si>
  <si>
    <t>โบรกฯอัพเป้าใหม่</t>
  </si>
  <si>
    <t>ภาพโตดี</t>
  </si>
  <si>
    <t>https://thunhoon.com/article/276987</t>
  </si>
  <si>
    <t>เจาะหุ้นโรงไฟฟ้า หลังปรับลดค่า ft บวกต่อ GPSC-BGRIM</t>
  </si>
  <si>
    <t>https://thunhoon.com/article/276988</t>
  </si>
  <si>
    <t>บล.ดีบีเอสฯคาด WHA กำไร Q2/66 โต 30% ปรับเพิ่มราคาเหมาะสมเป็น 5.10 บ.</t>
  </si>
  <si>
    <t>https://thunhoon.com/article/277048</t>
  </si>
  <si>
    <t>หุ้นไทยวันนี้(31 ก.ค.66) พุ่ง 12.79 จุด ซื้อ DELTA-KCE หนุนตลาด</t>
  </si>
  <si>
    <t>https://thunhoon.com/article/277046</t>
  </si>
  <si>
    <t>โบรกคาดปี 66 ANAN ผลงานทรุด แนะเลี่ยงลงทุน</t>
  </si>
  <si>
    <t>เลี่ยงลงทุน</t>
  </si>
  <si>
    <t>https://thunhoon.com/article/277043</t>
  </si>
  <si>
    <t>หุ้น EA ราคาปรับขึ้น โบรกฯ ชี้รับผลดีร่วมพันธมิตรตั้งรง.แบตเตอรี่ในไทย</t>
  </si>
  <si>
    <t>https://thunhoon.com/article/277038</t>
  </si>
  <si>
    <t>หุ้นไทยพักเที่ยงวันนี้(31 ก.ค.66) พุ่ง 11.98 จุด ซื้อชิ้นส่วนอิเล็กฯ DELTA-KCE</t>
  </si>
  <si>
    <t>https://thunhoon.com/article/277037</t>
  </si>
  <si>
    <t>โบรกปรับลดเป้าราคา TRUE ยังคงแนะนำ “ซื้อ”</t>
  </si>
  <si>
    <t>ลดเป้าราคา</t>
  </si>
  <si>
    <t>https://thunhoon.com/article/277031</t>
  </si>
  <si>
    <t>หุ้น DELTA ราคาดีดขึ้น โบรกฯ ชี้กำไร Q2/66 ดีกว่าคาด แต่แนะขายเหตุราคาแพง</t>
  </si>
  <si>
    <t>https://thunhoon.com/article/277020</t>
  </si>
  <si>
    <t>ITC เร่งหาตลาดใหม่ โบรกหั่นเป้าราคาหุ้น</t>
  </si>
  <si>
    <t>https://thunhoon.com/article/277053</t>
  </si>
  <si>
    <t>โบรกคาด CPN กำไรดี ถึงครึ่งปีหลัง</t>
  </si>
  <si>
    <t>https://thunhoon.com/article/277054</t>
  </si>
  <si>
    <t>บล.ทิสโก้คาด CKP ผลงานแย่ รับผลกระทบเอลนีโญ</t>
  </si>
  <si>
    <t>https://thunhoon.com/article/277045</t>
  </si>
  <si>
    <t>ส่อง DIF โบรกฯ แนะซื้อ คาด Q2/66 จ่ายปันผล 0.245 บาท/หน่วย, ระยะยาวรายได้โต</t>
  </si>
  <si>
    <t>https://thunhoon.com/article/277149</t>
  </si>
  <si>
    <t>TFM กำไร Q2/66 ที่ 47.77 ลบ. โต 41.6% หลังปรับพอร์ตสินค้าขาย-ควบคุมต้นทุน</t>
  </si>
  <si>
    <t>https://thunhoon.com/article/277144</t>
  </si>
  <si>
    <t>หุ้นไทยวันนี้(2 ส.ค.66) ปรับลง 5.78 จุด เทขาย BANPU- BBL- BDMS</t>
  </si>
  <si>
    <t>https://thunhoon.com/article/277130</t>
  </si>
  <si>
    <t>ITC โบรกฯ คาดกำไรปีหน้าโต หลังต้นทุน-เงินเฟ้อลดลง ออเดอร์กลับสู่ปกติ</t>
  </si>
  <si>
    <t>https://thunhoon.com/article/277124</t>
  </si>
  <si>
    <t>จับตา OR กำไร Q2 ยังไม่เด่น โบรกฯ แนะรอกลับมาโต Q3/66</t>
  </si>
  <si>
    <t>https://thunhoon.com/article/277122</t>
  </si>
  <si>
    <t>SKEลุ้นผลงานเทิร์นอะราวด์ เร่งเครื่องRDFรับทรัพย์เต็มสูบ</t>
  </si>
  <si>
    <t>https://thunhoon.com/article/277121</t>
  </si>
  <si>
    <t>MOSHIครึ่งหลังเข้าไฮซีซัน ผุดสินค้าใหม่4พันรายการ</t>
  </si>
  <si>
    <t>https://thunhoon.com/article/277103</t>
  </si>
  <si>
    <t>หุ้นไทยพักเที่ยงวันนี้(1 ส.ค.66) ลบ 7.62 จุด ขาย BANPU ซื้อ PTTEP</t>
  </si>
  <si>
    <t>https://thunhoon.com/article/277094</t>
  </si>
  <si>
    <t>RS โบรกฯ คาดกำไร Q2/66 ฟื้น ปรับเพิ่มคำแนะนำ</t>
  </si>
  <si>
    <t>https://thunhoon.com/article/277092</t>
  </si>
  <si>
    <t>หุ้น PTTEP ราคาดีดขึ้น โบรกฯ มองกำไร Q2/66 ดีกว่าคาด มอง Q3 ทรงตัว</t>
  </si>
  <si>
    <t>https://thunhoon.com/article/277090</t>
  </si>
  <si>
    <t>เรื่องต้องรู้! MAJOR โบรกฯ แนะซื้อ แต่หั่นเป้าลงที่ 17.50 บ.</t>
  </si>
  <si>
    <t>https://thunhoon.com/article/277088</t>
  </si>
  <si>
    <t>จัดให้ 2 หุ้นเด่นเทคนิค TRUE-HANA เอาไงต่อ!</t>
  </si>
  <si>
    <t>https://thunhoon.com/article/277071</t>
  </si>
  <si>
    <t>PLT ครึ่งหลังแจ่ม ยอดใช้แอลพีจีฟู ลั่นโค้งท้ายงบพีค</t>
  </si>
  <si>
    <r>
      <rPr>
        <rFont val="Arial"/>
        <color rgb="FF212529"/>
        <sz val="11.0"/>
      </rPr>
      <t>ครึ่งหลัง</t>
    </r>
  </si>
  <si>
    <t>ยอดใช้แอลพีจี</t>
  </si>
  <si>
    <t>https://thunhoon.com/article/277240</t>
  </si>
  <si>
    <t>FPT ไตรมาส 3/66 กำไร 389 ล. ลดลง 43% งวด 9 เดือนกำไร 1.0 พันล. ลดลง 41%</t>
  </si>
  <si>
    <t>FPT</t>
  </si>
  <si>
    <t>https://thunhoon.com/article/277235</t>
  </si>
  <si>
    <t>SMT ไตรมาส 2/66 กำไร 85 ล. เพิ่มขึ้น 20% งวด 6 เดือนกำไร 159 ล. เพิ่มขึ้น 24%</t>
  </si>
  <si>
    <t>https://thunhoon.com/article/277228</t>
  </si>
  <si>
    <t>หุ้นไทยวันนี้(3 ส.ค.66)ร่วง 21.27 จุด ขาย KBANK-CPALL หุ้นน้องใหม่ KCG ต่ำจอง 2.35%</t>
  </si>
  <si>
    <t>ราคาปิด</t>
  </si>
  <si>
    <t>https://thunhoon.com/article/277225</t>
  </si>
  <si>
    <t>ONEE 'ดาโอ' ชอบจากหลากหลายธุรกิจ ราคาปัจจุบันน่าสน 2H66 ขยายตัว HoH</t>
  </si>
  <si>
    <t>https://thunhoon.com/article/277197</t>
  </si>
  <si>
    <t>LPN กำไร Q2/66 ที่ 87.10 ลบ. ลดลง 40.9% จ่ายปันผล 0.08 บาท ขึ้น XD 17 ส.ค.</t>
  </si>
  <si>
    <t>https://thunhoon.com/article/277196</t>
  </si>
  <si>
    <t>"TOA" โบรกฯ คาดกำไร Q2/66 ทำสถิติสูงสุดใหม่ เคาะพื้นฐาน 40บ.</t>
  </si>
  <si>
    <t>https://thunhoon.com/article/277190</t>
  </si>
  <si>
    <t>BANPU โบรกฯ แนะมองข้ามไป Q4/66 มีปัจจัยหนุน-มี upside</t>
  </si>
  <si>
    <t>มองข้าม</t>
  </si>
  <si>
    <r>
      <rPr>
        <rFont val="Arial"/>
        <color rgb="FF212529"/>
        <sz val="11.0"/>
      </rPr>
      <t>ปัจจัย</t>
    </r>
  </si>
  <si>
    <r>
      <rPr>
        <rFont val="Arial"/>
        <color rgb="FF212529"/>
        <sz val="11.0"/>
      </rPr>
      <t>หนุน</t>
    </r>
  </si>
  <si>
    <t>https://thunhoon.com/article/277184</t>
  </si>
  <si>
    <t>ASIAN ดีมานด์อาหารพุ่ง ชูสินค้ามูลค่าเพิ่มหนุน</t>
  </si>
  <si>
    <t>ดีมานด์อาหาร</t>
  </si>
  <si>
    <t>https://thunhoon.com/article/277175</t>
  </si>
  <si>
    <t>BBIK ธุรกิจเดิมดี 2 บ.ใหม่หนุน โบรกฯ คาด Q2 กำไรทำนิวไฮ</t>
  </si>
  <si>
    <t>ธุรกิจเดิม</t>
  </si>
  <si>
    <t>ทำนิวไฮ</t>
  </si>
  <si>
    <t>https://thunhoon.com/article/277173</t>
  </si>
  <si>
    <t>หุ้น KCG เทรดวันแรกราคาเปิดที่ 8.55 บาท เพิ่มขึ้น 0.59% จาก IPO</t>
  </si>
  <si>
    <t>https://thunhoon.com/article/277165</t>
  </si>
  <si>
    <t>DELTAลั่นอีวีดีมานด์สูง ชูแผนเพิ่มงบลงทุน20%</t>
  </si>
  <si>
    <t>https://thunhoon.com/article/277157</t>
  </si>
  <si>
    <t>KCGผู้นำเนย-ชีส Q1กำไรโต81%</t>
  </si>
  <si>
    <t>https://thunhoon.com/article/277302</t>
  </si>
  <si>
    <t>PSL กำไร Q2/66 ที่ 285.87 ลบ. ลดลง 82.77% ตามรายได้เดินเรือที่อ่อนตัว</t>
  </si>
  <si>
    <t>รายได้เดินเรือ</t>
  </si>
  <si>
    <t>https://thunhoon.com/article/277297</t>
  </si>
  <si>
    <t>หุ้นไทยวันนี้(4 ส.ค.66) บวก 1.45 จุด ซื้อ BH ขาย KBANK</t>
  </si>
  <si>
    <t>https://thunhoon.com/article/277285</t>
  </si>
  <si>
    <t>JMT ทรีนีตี้ คาดกำไร Q2/66โต แนวโน้มครึ่งปีหลังสดใส</t>
  </si>
  <si>
    <t>https://thunhoon.com/article/277275</t>
  </si>
  <si>
    <t>หุ้นไทยพักเที่ยงวันนี้(4 ส.ค.66) บวก 6.27 จุด ซื้อ BANPU-BH</t>
  </si>
  <si>
    <t>https://thunhoon.com/article/277272</t>
  </si>
  <si>
    <t>BE8 บล.กสิกรฯคาด Q2 นิวไฮ คาดทั้งปี 66 กำไรแข็งแกร่ง</t>
  </si>
  <si>
    <t>https://thunhoon.com/article/277270</t>
  </si>
  <si>
    <t>DIF โบรกฯ มองปันผลงวด Q2/66 ต่ำกว่าคาดเล็กน้อย ยังคงแนะซื้อ</t>
  </si>
  <si>
    <t>https://thunhoon.com/article/277265</t>
  </si>
  <si>
    <t>SISBงบครึ่งปีหลังโตเด่น รุกฐานนักเรียนอัพยอด</t>
  </si>
  <si>
    <t>https://thunhoon.com/article/277260</t>
  </si>
  <si>
    <t>บล.ดาโอ แนะ “ถือ” BANPU เป้า 9.00 บ. คาดธุรกิจก๊าซฟื้นตัวไตรมาส 3/66</t>
  </si>
  <si>
    <t>ธุรกิจก๊าซ</t>
  </si>
  <si>
    <t>https://thunhoon.com/article/277293</t>
  </si>
  <si>
    <t>2 โบรกฯ ส่องพื้นฐาน DELTA พื้นฐานดี-กำไรโต แต่ราคาหุ้นยังแพง</t>
  </si>
  <si>
    <t>https://thunhoon.com/article/277409</t>
  </si>
  <si>
    <t>ADVANC กำไร Q2/66 ที่ 7180 ลบ. เพิ่มขึ้น 14% ตั้งเป้ารายได้ปีนี้โต 3-5%</t>
  </si>
  <si>
    <t>https://thunhoon.com/article/277406</t>
  </si>
  <si>
    <t>TPIPP กำไร Q2/66 ที่ 935 ลบ. โต 9.27% รายได้ขายไฟฟ้าเพิ่มขึ้น</t>
  </si>
  <si>
    <t>https://thunhoon.com/article/277403</t>
  </si>
  <si>
    <t>CPAXT กำไร Q2/66 ที่ 1,515.89 ลบ. ลดลง 3.6% , ปันผล 0.18 บาท XD 21 ส.ค.</t>
  </si>
  <si>
    <t xml:space="preserve">CPAXT </t>
  </si>
  <si>
    <t>https://thunhoon.com/article/277401</t>
  </si>
  <si>
    <t>RJH กำไร Q2/66 ที่ 93.72 ลบ. ลด 78% -เตรียมปันผล 0.70 บาท</t>
  </si>
  <si>
    <t>https://thunhoon.com/article/277396</t>
  </si>
  <si>
    <t>หุ้นไทยวันนี้(7 ส.ค.66) บวก 2.05 จุด ซื้อแบงก์ BBL-KBANK-KTB</t>
  </si>
  <si>
    <t>https://thunhoon.com/article/277389</t>
  </si>
  <si>
    <t>BRI' จับตา Q2 กำไรปกติโตเด่น โบรกฯ ชี้รายได้ JV เป็นกุญแจสำคัญ</t>
  </si>
  <si>
    <t>https://thunhoon.com/article/277386</t>
  </si>
  <si>
    <t>NSL 'หยวนต้า' ชู Top pick กลุ่มฯ Q2/66 กำไรทำระดับสูงสุดใหม่</t>
  </si>
  <si>
    <t>ทำระดับสูงสุด</t>
  </si>
  <si>
    <t>https://thunhoon.com/article/277378</t>
  </si>
  <si>
    <t>TU กำไร Q2/66 ลดลง 36.7% เหตุขาดทุนอัตราแลกเปลี่ยน จ่ายปันผล 0.30 บ.</t>
  </si>
  <si>
    <t>https://thunhoon.com/article/277365</t>
  </si>
  <si>
    <t>หุ้นไทยพักเที่ยงวันนี้(7 ส.ค.66) ลบ 10.28 จุด ขาย CPALL-EA-CPAXT</t>
  </si>
  <si>
    <t>https://thunhoon.com/article/277360</t>
  </si>
  <si>
    <t>BBL โบรกฯ คาดกำไร Q3/66 โตต่อเนื่อง Valuation น่าสนใจ</t>
  </si>
  <si>
    <t>https://thunhoon.com/article/277355</t>
  </si>
  <si>
    <t>หุ้น SISB ราคาร่วง เคจีไอฯ หั่นกำไร Q2/66 ลง หลังมีต้นทุนเพิ่ม</t>
  </si>
  <si>
    <t>https://thunhoon.com/article/277341</t>
  </si>
  <si>
    <t>ASPS แนะ 13 หุ้นเด่น คาดกำไร Q2/66 โตสวนตลาด</t>
  </si>
  <si>
    <t>ASPS</t>
  </si>
  <si>
    <t>โตสวนตลาด</t>
  </si>
  <si>
    <t>https://thunhoon.com/article/277340</t>
  </si>
  <si>
    <t>ส่อง PTT ธุรกิจก๊าซแกร่ง 'กสิกรไทย' อัพกำไร-เป้าใหม่</t>
  </si>
  <si>
    <t>ธุรกิจก๊าซแกร่ง</t>
  </si>
  <si>
    <t>https://thunhoon.com/article/277322</t>
  </si>
  <si>
    <t>กูรูส่อง BE8 กำไร Q2 นิวไฮ เด้งรับเว้นภาษี BOI</t>
  </si>
  <si>
    <t>https://thunhoon.com/article/277321</t>
  </si>
  <si>
    <t>ADD เดินเกมลงทุนต่อยอด จ้องลุยไอทีอัพฐานแกร่ง</t>
  </si>
  <si>
    <t>https://thunhoon.com/article/277491</t>
  </si>
  <si>
    <t>SPALI กำไร Q2/66 ที่ 1,700.73 ลบ. ลดลง 18.04% รายได้โอนกรรมสิทธิ์ลดลง</t>
  </si>
  <si>
    <t>https://thunhoon.com/article/277487</t>
  </si>
  <si>
    <t>KCE กำไร Q2/66 ที่ 376.18 ลบ. ลดลง 34.2% งบลงทุนปีนี้ 829 ลบ.</t>
  </si>
  <si>
    <t>https://thunhoon.com/article/277486</t>
  </si>
  <si>
    <t>KEX งบ Q2/66 ขาดทุนเพิ่มที่ 1.05 พันล. ตั้งเป้ากลับมามีกำไรปี 67</t>
  </si>
  <si>
    <t>https://thunhoon.com/article/277485</t>
  </si>
  <si>
    <t>SPRC เผย Q2/66 พลิกขาดทุน 2.10 พันลบ. จากค่าการกลั่นร่วง-ขาดทุนสต๊อคน้ำมัน</t>
  </si>
  <si>
    <t>https://thunhoon.com/article/277484</t>
  </si>
  <si>
    <t>THCOM กำไร Q2/66 ที่ 456.6 ลบ.โต 47.8% รับรู้รายได้ค่าชดเชยข้อพิพาทหนุน</t>
  </si>
  <si>
    <t>https://thunhoon.com/article/277480</t>
  </si>
  <si>
    <t>BCPG กำไร Q2/66 ที่ 201.12 ลบ. ลดลง 39% รับรู้โรงไฟฟ้าแสงอาทิตย์ลด หลังสิ้นสุด Adder</t>
  </si>
  <si>
    <t>https://thunhoon.com/article/277474</t>
  </si>
  <si>
    <t>หุ้นไทยวันนี้(8 ส.ค.66) ร่วง 14.07 จุด ขาย CPALL-ADVANC-BBL</t>
  </si>
  <si>
    <t>https://thunhoon.com/article/277473</t>
  </si>
  <si>
    <t>"KISS" จังหวะทยอยสะสม โบรกฯ ชี้ Q3 ฟื้นตัว แม้ Low season</t>
  </si>
  <si>
    <t>https://thunhoon.com/article/277472</t>
  </si>
  <si>
    <t>หุ้น ALT ราคาพุ่งแรง หลังกำไร Q2 โตก้าวกระโดด กอด Backlog ราว 4,275 ลบ.</t>
  </si>
  <si>
    <t>https://thunhoon.com/article/277461</t>
  </si>
  <si>
    <t>DCC กำไร Q2/66 ที่ 277.54 ลบ.ลดลง 35.8% จ่ายปันผล 0.013 บาท/หุ้น</t>
  </si>
  <si>
    <t>https://thunhoon.com/article/277459</t>
  </si>
  <si>
    <t>AP ไตรมาส 2/66 กำไรหด 1.87% เร่งเปิดตัว 40 โครงการใหม่ 55,940 ล้านบาท</t>
  </si>
  <si>
    <t>https://thunhoon.com/article/277454</t>
  </si>
  <si>
    <t>CHAYO ซื้อหนี้ตุนเพียบ โบรกส่องกำไรQ2โต45%</t>
  </si>
  <si>
    <t>https://thunhoon.com/article/277451</t>
  </si>
  <si>
    <t>TPCH โชว์กำไร 6 เดือนแรกพุ่ง 296% รุกขยายโรงไฟฟ้าโซลาร์-วินด์ฟาร์มตปท.</t>
  </si>
  <si>
    <t>https://thunhoon.com/article/277445</t>
  </si>
  <si>
    <t>หุ้นไทยพักเที่ยงวันนี้(8 ส.ค.66) ลบ 3.25 จุด ขาย CPALL-BANPU</t>
  </si>
  <si>
    <t>https://thunhoon.com/article/277440</t>
  </si>
  <si>
    <t>ADVANC โบรกฯ คาดกำไรครึ่งปีหลังโต ระยะสั้นมีสตอรี่บวกหนุน upside</t>
  </si>
  <si>
    <t>https://thunhoon.com/article/277437</t>
  </si>
  <si>
    <t>TU โบรกฯ ชี้กำไร Q2/66 ดีกว่าคาด มองครึ่งปีหลังฟื้นตัว แนะซื้อ</t>
  </si>
  <si>
    <t>https://thunhoon.com/article/277431</t>
  </si>
  <si>
    <t>CPAXT โบรกฯ หั่นเป้าลงที่ 40 บ. แต่คงแนะซื้อคาด 2H66 ฟื้นตัวเด่น</t>
  </si>
  <si>
    <t>หั่นเป้าลง</t>
  </si>
  <si>
    <t>https://thunhoon.com/article/277430</t>
  </si>
  <si>
    <t>หุ้น I2 เข้าเทรดวันแรกราคาเปิดที่ 3.12 บาท/หุ้น เพิ่มขึ้น 15.56% จาก IPO</t>
  </si>
  <si>
    <t>https://thunhoon.com/article/277428</t>
  </si>
  <si>
    <t>BIZ เปิดกำไร Q2/66 โต 53.16% ยืนเป้ารายได้ปีนี้เติบโตเกิน 10%</t>
  </si>
  <si>
    <t>https://thunhoon.com/article/277418</t>
  </si>
  <si>
    <t>HARN ผลงานดีทุกไตรมาส ลุ้นบิ๊กโปรเจ็กต์พันล้าน</t>
  </si>
  <si>
    <t>https://thunhoon.com/article/277414</t>
  </si>
  <si>
    <t>I2มีพันธมิตรหนุน Q1กำไรแรง202%</t>
  </si>
  <si>
    <t>https://thunhoon.com/article/277580</t>
  </si>
  <si>
    <t>SC กำไร 593 ล. +2% ดีกว่าคาด บล.หยวนต้าให้เป้า 5.00 บ.</t>
  </si>
  <si>
    <t>https://thunhoon.com/article/277579</t>
  </si>
  <si>
    <t>GPSC กำไร Q2/66 ที่ 309.28 ลบ. ลดลง 54.77% ส่วนแบ่งกำไรจากเงินลงทุนลดลง</t>
  </si>
  <si>
    <t>https://thunhoon.com/article/277577</t>
  </si>
  <si>
    <t>OSP กำไร Q2/66 ที่ 549 ลบ. ลดลง 9.1% จากปีก่อน, ปันผล 0.40 บาท</t>
  </si>
  <si>
    <t>https://thunhoon.com/article/277576</t>
  </si>
  <si>
    <t>SUN กำไร 61 ล. +134% ยังต่ำกว่าคาด โบรกมอง Q2/66 จะกำไร 82-97 ล.</t>
  </si>
  <si>
    <t>https://thunhoon.com/article/277575</t>
  </si>
  <si>
    <t>ICHI กำไร Q2/66 ที่ 255.56 ลบ. โต 67.6%</t>
  </si>
  <si>
    <t>https://thunhoon.com/article/277572</t>
  </si>
  <si>
    <t>BJC กำไร Q2/66 ที่1,209.55 ลบ. เพิ่มขึ้น 0.54% เตรียมปันผล 0.15 บาท</t>
  </si>
  <si>
    <t>https://thunhoon.com/article/277571</t>
  </si>
  <si>
    <t>IRPC Q2/66 ขาดทุน 2.24 พันล. -159% โบรกแนะรอฟื้นตัวไตรมาส 3/66</t>
  </si>
  <si>
    <t>https://thunhoon.com/article/277567</t>
  </si>
  <si>
    <t>OR กำไร Q2/66 ที่ 2,756 ลบ. ลดลง 58% คาดราคาน้ำมันเฉลี่ยปีนี้ที่ 77-80 เหรียญ/บาร์เรล</t>
  </si>
  <si>
    <t xml:space="preserve">OR </t>
  </si>
  <si>
    <t>https://thunhoon.com/article/277564</t>
  </si>
  <si>
    <t>หุ้นไทยวันนี้(9 ส.ค.66) ดีดขึ้น 9.86 จุด ซื้อ KBANK-KCE หนุนตลาด</t>
  </si>
  <si>
    <t>หุ้นไทย</t>
  </si>
  <si>
    <t>https://thunhoon.com/article/277549</t>
  </si>
  <si>
    <t>"KEX" 2 โบรกฯ แนะขาย ชี้ Q2 ขาดทุนหนักสุดตั้งแต่เข้า IPO แน้วโน้มขาดทุนต่อ</t>
  </si>
  <si>
    <r>
      <rPr>
        <rFont val="Arial"/>
        <color rgb="FF000000"/>
        <sz val="11.0"/>
      </rPr>
      <t>Q2</t>
    </r>
  </si>
  <si>
    <t>แน้วโน้มขาดทุน</t>
  </si>
  <si>
    <t>https://thunhoon.com/article/277546</t>
  </si>
  <si>
    <t>SNNP 'ดาโอ' ชู valuation น่าสน 2H66 กำไรพีค พื้นฐาน 30 บ.</t>
  </si>
  <si>
    <t>valuation</t>
  </si>
  <si>
    <t>https://thunhoon.com/article/277544</t>
  </si>
  <si>
    <t>TOP คาดธุรกิจครึ่งปีหลังฟื้นตัว ตามราคาน้ำมันที่เพิ่มขึ้น</t>
  </si>
  <si>
    <t>https://thunhoon.com/article/277543</t>
  </si>
  <si>
    <t>PTTGC เผย Q2/66 พลิกเป็นขาดทุน 5,591.40 ลบ. รายได้ลดลง 25% จากปีก่อน</t>
  </si>
  <si>
    <t>พลิกเป็นขาดทุน</t>
  </si>
  <si>
    <t>https://thunhoon.com/article/277542</t>
  </si>
  <si>
    <t>BCP ไตรมาส 2 กำไร 458 ล. -91% ดีกว่าคาด บล.กรุงศรีพัฒนสินแนะ “ซื้อ” เป้า 50 บ.</t>
  </si>
  <si>
    <t>https://thunhoon.com/article/277537</t>
  </si>
  <si>
    <t>SNNP กำไร 157 ล. เพิ่ม 35% ตามคาด โบรกแนะ “ซื้อ” ให้เป้า 27-28 บ.</t>
  </si>
  <si>
    <t>https://thunhoon.com/article/277536</t>
  </si>
  <si>
    <t>TOP กำไร Q2/66 ที่ 1,117 ลบ. ลดลง 95.59% คาดเงินลงทุนปี 66-69 ที่ 1,077 ล้านเหรียญ</t>
  </si>
  <si>
    <t>https://thunhoon.com/article/277534</t>
  </si>
  <si>
    <t>หุ้นไทยพักเที่ยงวันนี้(9 ส.ค.66) บวก 0.16 จุด ซื้อ KBANK-KCE-MTC</t>
  </si>
  <si>
    <t>https://thunhoon.com/article/277528</t>
  </si>
  <si>
    <t>ITEL กำไร 64 ล. ลดลง 3% งวด 6 เดือนกำไร 122 ล. เพิ่ม 1%</t>
  </si>
  <si>
    <t>https://thunhoon.com/article/277519</t>
  </si>
  <si>
    <t>MTC ราคาพุ่งแรง เคจีไอฯ ชี้กำไร Q2/66 ดีกว่าคาด จากสินเชื่อโต แนะนำถือ</t>
  </si>
  <si>
    <t>https://thunhoon.com/article/277518</t>
  </si>
  <si>
    <t>SPRC ผลงาน Q2 ต่ำกว่าคาด ครึ่งปีหลังแนวโน้มดีขึ้น</t>
  </si>
  <si>
    <t>https://thunhoon.com/article/277517</t>
  </si>
  <si>
    <t>หุ้น III ราคาดีดขึ้น หลังประกาศซื้อหุ้นคืน-กำไร Q2 โต-จ่ายปันผล 0.20 บาท</t>
  </si>
  <si>
    <t>https://thunhoon.com/article/277514</t>
  </si>
  <si>
    <t>COM7 กำไร 704 ล. เพิ่ม 14% ต่ำกว่าคาด “ทรีนีตี้-ดาโอ” แนะ “ซื้อ” ให้เป้า 36-39 บ.</t>
  </si>
  <si>
    <t>https://thunhoon.com/article/277502</t>
  </si>
  <si>
    <t>TPCH พลิกกำไร ครึ่งปีพุ่ง 296% จ่อลุยต่างแดน</t>
  </si>
  <si>
    <t>https://thunhoon.com/article/277498</t>
  </si>
  <si>
    <t>PACO โตต่อออเดอร์แน่น กำไรโค้งสองแรงพุ่ง 600%</t>
  </si>
  <si>
    <t>แรงพุ่ง</t>
  </si>
  <si>
    <t>https://thunhoon.com/article/277497</t>
  </si>
  <si>
    <t>BIZบุ๊กส่งมอบงาน ดันQ2กำไรพุ่ง53% ลุยประมูล800ล้าน</t>
  </si>
  <si>
    <t>https://thunhoon.com/article/277664</t>
  </si>
  <si>
    <t>PTG กำไร 111 ล. -81% ต่ำกว่าโบรกคาด ประเมินเป้าราคา 10.50-12.60 บ.</t>
  </si>
  <si>
    <t>https://thunhoon.com/article/277663</t>
  </si>
  <si>
    <t>กลุ่ม PTT เผยครึ่งแรกปี 66 ผลดำเนินงานแกร่ง แม้ศก.โลกชะลอตัว</t>
  </si>
  <si>
    <t>https://thunhoon.com/article/277661</t>
  </si>
  <si>
    <t>TASCO กำไร Q2/66 ที่ 744 ลบ.โต 26.7% จ่ายปันผล 0.25 บาท</t>
  </si>
  <si>
    <t>https://thunhoon.com/article/277660</t>
  </si>
  <si>
    <t>SAMART พลิกขาดทุนเป็นกำไร 26 ล. SAV จัดการจราจรอากาศหนุนกำไร</t>
  </si>
  <si>
    <r>
      <rPr>
        <rFont val="Arial"/>
        <color rgb="FF212529"/>
        <sz val="11.0"/>
      </rPr>
      <t>พลิกขาดทุน</t>
    </r>
  </si>
  <si>
    <t>เป็นกำไร</t>
  </si>
  <si>
    <t>https://thunhoon.com/article/277659</t>
  </si>
  <si>
    <t>LH กำไร Q2/66 ลดลงเหลือ 1,449.72 ลบ. ปันผล 0.20 บ./หุ้น XD 24 ส.ค.นี้</t>
  </si>
  <si>
    <t>https://thunhoon.com/article/277657</t>
  </si>
  <si>
    <t>WHA โกยกำไร Q2/66 ที่ 866.14 ลบ. โตเกือบ 200% เล็งเพิ่มเป้ายอดขายที่ดิน</t>
  </si>
  <si>
    <t>โกยกำไร</t>
  </si>
  <si>
    <t>https://thunhoon.com/article/277654</t>
  </si>
  <si>
    <t>BEM กำไร 901 ล. +42% ดีกว่าโบรกคาด แนะ “ซื้อ” เป้า 9.50-11.50 บ.</t>
  </si>
  <si>
    <t>https://thunhoon.com/article/277653</t>
  </si>
  <si>
    <t>MAJOR กำไร Q2/66 โต 306% ,ขาย MPIC หนุน-หนังตปท.ทำเงิน, ปันผล 0.50 บ./หุ้น</t>
  </si>
  <si>
    <t>https://thunhoon.com/article/277652</t>
  </si>
  <si>
    <t>GULF เผย Q2/66กำไรจากดำเนินงานที่ 3,556 ลบ.โต 15% -INTUCH หนุน</t>
  </si>
  <si>
    <t>https://thunhoon.com/article/277651</t>
  </si>
  <si>
    <t>PTT กำไร 2 หมื่นล.ตามคาด ลดลง 48% 4 โบรกให้เป้า 39.90-46.00 บ.</t>
  </si>
  <si>
    <t>https://thunhoon.com/article/277648</t>
  </si>
  <si>
    <t>SAT กำไร Q2/66 ที่ 223.21 ลบ. โต 6.3% จ่ายปันผล 0.38 บาท</t>
  </si>
  <si>
    <t>https://thunhoon.com/article/277646</t>
  </si>
  <si>
    <t>CPALL กำไร 4.4 พันล. +48% ดีกว่าคาด โบรกมอง 3.8-4.0 พันล. ให้เป้า 68-73 บ.</t>
  </si>
  <si>
    <t>https://thunhoon.com/article/277645</t>
  </si>
  <si>
    <t>KAMART อวด Q2/66 กำไรโต 159.85% แจกปันผล 0.09 บ./หุ้น XD 24 ส.ค.</t>
  </si>
  <si>
    <t>https://thunhoon.com/article/277643</t>
  </si>
  <si>
    <t>หุ้นไทยวันนี้(10 ส.ค.66) บวก 5.11 จุด ซื้อ PTTEP-PTT-BH นำตลาด</t>
  </si>
  <si>
    <t>https://thunhoon.com/article/277616</t>
  </si>
  <si>
    <t>INTUCH กำไร 2.88 พันล. +9% ตามคาด ปันผล 1.47 บาท XD 23 ส.ค.</t>
  </si>
  <si>
    <t>https://thunhoon.com/article/277631</t>
  </si>
  <si>
    <t>HENGคงเป้าสินเชื่อโต20-30% ขยาย22สาขาอัพยอดแกร่ง</t>
  </si>
  <si>
    <r>
      <rPr>
        <rFont val="Arial"/>
        <color rgb="FF212529"/>
        <sz val="11.0"/>
      </rPr>
      <t>ยอดแกร่ง</t>
    </r>
  </si>
  <si>
    <t>https://thunhoon.com/article/277635</t>
  </si>
  <si>
    <t>AGE ส่งซิก Q3/66 ยอดขายถ่านหินฟื้น รุกขยายลงทุนธุรกิจโลจิสติกส์</t>
  </si>
  <si>
    <t>https://thunhoon.com/article/277628</t>
  </si>
  <si>
    <t>DMT กำไร Q2/66 โต 25% แจกปันผลอีก 0.35 บ./หุ้น จ่าย 8 ก.ย.นี้</t>
  </si>
  <si>
    <t>https://thunhoon.com/article/277627</t>
  </si>
  <si>
    <t>CPI กำไร 35 ล. -58% เหตุยอดขายและราคาลดลง</t>
  </si>
  <si>
    <t>CPI</t>
  </si>
  <si>
    <t>https://thunhoon.com/article/277624</t>
  </si>
  <si>
    <t>ESSO Q2/66 ขาดทุน 1.29 พันล. -116% งวด 6 เดือน -470 ล. แย่กว่าคาด</t>
  </si>
  <si>
    <t>https://thunhoon.com/article/277621</t>
  </si>
  <si>
    <t>GFPT กำไร 349 ล. -23% ดีกว่าคาด โบรกให้เป้า 13.00-17.70 บ.</t>
  </si>
  <si>
    <t>https://thunhoon.com/article/277615</t>
  </si>
  <si>
    <t>AWC โชว์ Q2/66 กำไร 1,116 ลบ. โต 32% เดินหน้าเพิ่มโครงการ-ห้องพัก-กระแสเงินสด</t>
  </si>
  <si>
    <t>https://thunhoon.com/article/277614</t>
  </si>
  <si>
    <t>หุ้นไทยพักเที่ยงวันนี้(10 ส.ค.66) ลบ 7.30 จุด ขาย GPSC-DELTA ซื้อ BH</t>
  </si>
  <si>
    <t>https://thunhoon.com/article/277612</t>
  </si>
  <si>
    <t>โบรกมอง AAI ดีขึ้นครึ่งปีหลัง บล.ดาโอให้เป้า 3.30 บ. แนะ “ถือ”</t>
  </si>
  <si>
    <t>https://thunhoon.com/article/277609</t>
  </si>
  <si>
    <t>ICHI มองแนวโน้ม Q3/66 ทิศทางดี ปรับเพิ่มเป้ายอดขายเป็น 7.6 พันล.</t>
  </si>
  <si>
    <t>มองแนวโน้ม</t>
  </si>
  <si>
    <t>ทิศทางดี</t>
  </si>
  <si>
    <t>https://thunhoon.com/article/277607</t>
  </si>
  <si>
    <t>WAVE โชว์ Q2/66 ฟื้นตัวแกร่งรายได้พุ่ง 79% วอลล์สตรีท อิงลิช เปิดบริการ”ชลบุรี-ลาว”ดันครึ่งปีหลังโตต่อ</t>
  </si>
  <si>
    <t>https://thunhoon.com/article/277605</t>
  </si>
  <si>
    <t>BH ราคาพุ่งร้อนแรง! 'ดาโอ' ชี้กำไร Q2 ดีกว่าคาด 2H66 ไฮซีซั่นหนุนโตต่อ</t>
  </si>
  <si>
    <t>พุ่งร้อนแรง</t>
  </si>
  <si>
    <t>https://thunhoon.com/article/277601</t>
  </si>
  <si>
    <t>BH กำไรดีกว่าคาด 1.7 พันล. +50% ปันผล 1.35 บ. โบรกให้เป้า 280 บ.</t>
  </si>
  <si>
    <t>https://thunhoon.com/article/277598</t>
  </si>
  <si>
    <t>TNITY Q2/66 ขาดทุน 239 ล. -991% เหตุหุ้นลูกค้าถูกฟอร์ซเซล 5 ฟลอร์ติด</t>
  </si>
  <si>
    <t>https://thunhoon.com/article/277596</t>
  </si>
  <si>
    <t>ANAN ขาดทุนเพิ่ม 95% เป็น 85 ล. แอชตัน อโศก ยังคิดความเสียหายไม่ได้</t>
  </si>
  <si>
    <t>ขาดทุนเพิ่ม</t>
  </si>
  <si>
    <t>https://thunhoon.com/article/277585</t>
  </si>
  <si>
    <t>PIMO ยอดส่งออกฟื้น รักษามาร์จิ้นเหนือ15%</t>
  </si>
  <si>
    <t>https://thunhoon.com/article/277584</t>
  </si>
  <si>
    <t>SPVI ไอโฟนใหม่พายอดพุ่ง รุกโปรโมตทุกช่องทาง</t>
  </si>
  <si>
    <t>https://thunhoon.com/article/277594</t>
  </si>
  <si>
    <t>ALTปูพรมโครงข่ายทำเงิน รับลูกค้าใหม่ขยายพอร์ต</t>
  </si>
  <si>
    <t>ปูพรมโครงข่าย</t>
  </si>
  <si>
    <t>https://thunhoon.com/article/277587</t>
  </si>
  <si>
    <t>สถิติโดยสาร MRT ยอดพุ่ง BEM รับ 4.1 แสนเที่ยวคน</t>
  </si>
  <si>
    <t>https://thunhoon.com/article/277591</t>
  </si>
  <si>
    <t>TOPผ่านจุดต่ำสุด ดีมานด์เด้งสู่ขาขึ้น</t>
  </si>
  <si>
    <t>เด้งสู่ขาขึ้น</t>
  </si>
  <si>
    <t>https://thunhoon.com/article/277758</t>
  </si>
  <si>
    <t>EA กำไร 2.16 พันล. เพิ่ม 97% งวด 6 เดือน 4.48 พันล. +82%</t>
  </si>
  <si>
    <t>https://thunhoon.com/article/277743</t>
  </si>
  <si>
    <t>TISCO ลุยเพิ่มสาขาสมหวัง ดันพอร์ตสินเชื่อปีนี้โต10%</t>
  </si>
  <si>
    <t>ลุยเพิ่มสาขา</t>
  </si>
  <si>
    <t>สมหวัง</t>
  </si>
  <si>
    <t>https://thunhoon.com/article/277739</t>
  </si>
  <si>
    <t>DITTO กำไร 92 ล. โต 47% ครึ่งปีหลังโตต่อ แบ็คล็อก 5.3 พันล.</t>
  </si>
  <si>
    <t>https://thunhoon.com/article/277735</t>
  </si>
  <si>
    <t>DOHOMEเตรียมเปิดสาขาใหม่ รองรับกำลังซื้อ-ดีมานด์ฟื้นตัว</t>
  </si>
  <si>
    <t>https://thunhoon.com/article/277733</t>
  </si>
  <si>
    <t>NER ไฟเขียวปันผล 0.05 บาท/หุ้น มั่นใจยอดขายปีนี้ 5 แสนตันตามเป้า</t>
  </si>
  <si>
    <t>https://thunhoon.com/article/277729</t>
  </si>
  <si>
    <t>หุ้นไทยวันนี้(11 ส.ค.66) บวก 1.75 จุด ซื้อ JMART-JMT ราคาพุ่งเด่น</t>
  </si>
  <si>
    <t>https://thunhoon.com/article/277725</t>
  </si>
  <si>
    <t>TSE โชว์งบ Q2/66 กำไร 152.2 ลบ. ตั้งเป้ารายได้ปีนี้ทำนิวไฮแตะ 3 พันล.</t>
  </si>
  <si>
    <t>https://thunhoon.com/article/277724</t>
  </si>
  <si>
    <t>IVL คาดปริมาณขายครึ่งปีหลังดีขึ้น หลังแนวโน้มอุตสาหกรรมฟื้นตัว</t>
  </si>
  <si>
    <t>แนวโน้มอุตสาหกรรม</t>
  </si>
  <si>
    <t>https://thunhoon.com/article/277716</t>
  </si>
  <si>
    <t>BA พลิกกำไร 670 ล. +179% ดีกว่าคาด โบรกแนะ “ซื้อ” ให้เป้า 17.40-20.00 บ.</t>
  </si>
  <si>
    <t>https://thunhoon.com/article/277714</t>
  </si>
  <si>
    <t>IVL กำไร Q2/66 ชะลอตัวอยู่ที่ 411.13 ลบ. ลด 97.9% จากปีก่อน</t>
  </si>
  <si>
    <t>https://thunhoon.com/article/277713</t>
  </si>
  <si>
    <t>LANNA กำไร 641 ล. ลดลง 46% ปริมาณขายและราคาถ่านหินลดลง</t>
  </si>
  <si>
    <t>https://thunhoon.com/article/277710</t>
  </si>
  <si>
    <t>MINT ท่องเที่ยวฟื้น ดันกำไร Q2 สูงถึง 3 พันลบ.</t>
  </si>
  <si>
    <t>https://thunhoon.com/article/277709</t>
  </si>
  <si>
    <t>BTG ขาดทุน 351 ล. หนักกว่าคาด -119% โบรกให้ราคาเหมาะสม 19-28 บ.</t>
  </si>
  <si>
    <t>https://thunhoon.com/article/277708</t>
  </si>
  <si>
    <t>JASงบพัง! ขาดทุน794ล. พ่ายเน็ตบ้าน เงินสดมีปัญหา วอนปลดล็อคขายTTTBB</t>
  </si>
  <si>
    <t>พัง</t>
  </si>
  <si>
    <t>https://thunhoon.com/article/277706</t>
  </si>
  <si>
    <t>4 โบรกฯ มองหุ้น CPALL หลังประกาศงบ Q2/66 ดีกว่าคาด</t>
  </si>
  <si>
    <t>https://thunhoon.com/article/277704</t>
  </si>
  <si>
    <t>หุ้นไทยพักเที่ยงวันนี้(11 ส.ค.66) บวก 3.08 จุด ซื้อ CPALL-JMART-HANA</t>
  </si>
  <si>
    <t>https://thunhoon.com/article/277701</t>
  </si>
  <si>
    <t>SAPPE ประกาศอัพเป้ารายได้ปีนี้เติบโต 30-35% หลังงบ Q2/66 กำไร-รายได้โต</t>
  </si>
  <si>
    <t>https://thunhoon.com/article/277700</t>
  </si>
  <si>
    <t>CHG กำไร 206 ล. ต่ำกว่าคาด -77% จ่ายปันผล 0.02 บ. XD 24 ส.ค.</t>
  </si>
  <si>
    <t>https://thunhoon.com/article/277698</t>
  </si>
  <si>
    <t>TKN งบ Q2/66 แกร่งกำไรโต 175% ปันผล 0.21 บ./หุ้น มั่นใจยอดขายปีนี้ตามเป้า</t>
  </si>
  <si>
    <t>https://thunhoon.com/article/277697</t>
  </si>
  <si>
    <t>ส่องหุ้น JMART-SINGER หลังงบ Q2 พลิกเป็นขาดทุน โบรกฯ มองอย่างไร</t>
  </si>
  <si>
    <t>https://thunhoon.com/article/277695</t>
  </si>
  <si>
    <t>JMART เผย Q2/66 พลิกขาดทุน 611 ลบ. รับผลกระทบ SINGER คาดครึ่งปีหลังฟื้น</t>
  </si>
  <si>
    <t>https://thunhoon.com/article/277689</t>
  </si>
  <si>
    <t>CBG กำไร Q2 สูงกว่าคาด 'ดาโอ' อัพเป้าขึ้นเป็น 85 บ.</t>
  </si>
  <si>
    <t>https://thunhoon.com/article/277686</t>
  </si>
  <si>
    <t>BANPU โบรกฯ ชี้ Q2/66 แย่กว่าคาด 1 พันล. Q3 ดีขึ้นจากราคาก๊าซเพิ่ม-กำไรถ่านหินที่สูง</t>
  </si>
  <si>
    <t>แย่กว่าคาด</t>
  </si>
  <si>
    <t>https://thunhoon.com/article/277685</t>
  </si>
  <si>
    <t>SINGER ทรุด Q2/66 พลิกขาดทุน 2,396 ลบ. หลัง SGC ตั้งสำรองหนี้เพิ่ม</t>
  </si>
  <si>
    <t>https://thunhoon.com/article/277683</t>
  </si>
  <si>
    <t>"LH" โบรกฯ คาด 2H66 ฟื้นแกร่ง โครงการใหม่-กำไรขายสินทรัพย์หนุน</t>
  </si>
  <si>
    <t>https://thunhoon.com/article/277682</t>
  </si>
  <si>
    <t>BEM กำไร Q2/66 ที่ 901 ลบ. โต 42% ตามปริมาณเดินทางเพิ่มขึ้น-ศก.ฟื้นตัว</t>
  </si>
  <si>
    <t>https://thunhoon.com/article/277678</t>
  </si>
  <si>
    <t>BGRIM กำไรดีตามคาด 678 ล. +451% ปันผล 0.18 บ. XD 28 ส.ค.</t>
  </si>
  <si>
    <t>https://thunhoon.com/article/277671</t>
  </si>
  <si>
    <t>KJL ยอดขายพุ่ง ราคาวัตถุดิบลด หนุนผลงานโต</t>
  </si>
  <si>
    <t>https://thunhoon.com/article/277676</t>
  </si>
  <si>
    <t>DMTวิ่งสนั่นงบดีด25% แผนบูมดอนเมืองดันอีก</t>
  </si>
  <si>
    <t>https://thunhoon.com/article/277675</t>
  </si>
  <si>
    <t>JMTนิวไฮโดดสู่551ล. กูรูชี้ผลงานจะอัพราคา</t>
  </si>
  <si>
    <t>อัพราคา</t>
  </si>
  <si>
    <t>https://thunhoon.com/article/277674</t>
  </si>
  <si>
    <t>CPALLสะดวกซื้อยังแรง กำไรเกินคาด4.4พันล้าน</t>
  </si>
  <si>
    <t>https://thunhoon.com/article/277672</t>
  </si>
  <si>
    <t>GULFกำไรโตแกร่ง รุกไฟฟ้าหมุนเวียน</t>
  </si>
  <si>
    <t>https://thunhoon.com/article/277755</t>
  </si>
  <si>
    <t>SVI มีปัจจัยลบระยะสั้น 'กสิกรไทย' หั่นเป้าสู่ 8.70 บ.</t>
  </si>
  <si>
    <t>SVI</t>
  </si>
  <si>
    <t>ลบระยะสั้น</t>
  </si>
  <si>
    <t>https://thunhoon.com/article/277750</t>
  </si>
  <si>
    <t>ILINK ครึ่งปีแรกโกยกำไร 246.35 ลบ. จับตาโปรดักส์ซีรีย์ใหม่ พร้อมบุกตลาด</t>
  </si>
  <si>
    <t>https://thunhoon.com/article/277751</t>
  </si>
  <si>
    <t>GUNKUL กำไร 452 ล. -42% ดีกว่าคาด บล.หยวนต้าให้เป้า 5.25 บ.</t>
  </si>
  <si>
    <t>https://thunhoon.com/article/277749</t>
  </si>
  <si>
    <t>TVO กำไร Q2/66 ที่ 35.20 ลบ. ลดลง 96.3% จ่ายปันผล 0.16 บาท</t>
  </si>
  <si>
    <t>https://thunhoon.com/article/277753</t>
  </si>
  <si>
    <t>AAV ฟื้น Q1/66 ขาดทุนลดลงที่ 1 พันลบ. คงเป้าจำนวนผู้โดยสารปีนี้ 20 ล้านคน</t>
  </si>
  <si>
    <t>ขาดทุนลดลง</t>
  </si>
  <si>
    <t>https://thunhoon.com/article/277752</t>
  </si>
  <si>
    <t>IVL โบรกฯ ชี้ Q2/66 แย่ตามคาด รอความหวังจีนกลับมาช่วย 2H66</t>
  </si>
  <si>
    <t>แย่ตามคาด</t>
  </si>
  <si>
    <t>https://thunhoon.com/article/277727</t>
  </si>
  <si>
    <t>2 โบรกใจตรงกัน JMT ครึ่งปีหลังกำไรดี</t>
  </si>
  <si>
    <t>กำไรดี</t>
  </si>
  <si>
    <t>https://thunhoon.com/article/277745</t>
  </si>
  <si>
    <t>AU กรุงศรี พัฒนสิน คาดกำไรครึ่งปีหลังโตเด่น -เร่งขยายสาขาหนุนกำไร</t>
  </si>
  <si>
    <t>https://thunhoon.com/article/277855</t>
  </si>
  <si>
    <t>SISB กำไร Q2/66 ที่ 155.43 ลบ. โต 98.5% ตามรายได้เพิ่ม-อัตรากำไรขั้นต้นสูงขึ้น</t>
  </si>
  <si>
    <t>https://thunhoon.com/article/277851</t>
  </si>
  <si>
    <t>TOA โชว์กำไร Q2/66 ที่ 741.37 ลบ. โต 103% เคาะปันผล 0.33 บาท</t>
  </si>
  <si>
    <t>https://thunhoon.com/article/277848</t>
  </si>
  <si>
    <t>CRC กำไร Q2/66 ที่ 1,567.12 ลบ. โต 5.43% ตามรายได้ที่เพิ่มขึ้น</t>
  </si>
  <si>
    <t>https://thunhoon.com/article/277841</t>
  </si>
  <si>
    <t>HANA กำไร Q2/66 ที่ 635.38 ลบ. โต 159.38% ขาดทุนอัตราแลกเปลี่ยนลด-ยอดขายเพิ่ม</t>
  </si>
  <si>
    <t>https://thunhoon.com/article/277835</t>
  </si>
  <si>
    <t>หุ้นไทยวันนี้(15 ส.ค.66) ลบ 14.43 จุด ขาย CENTEL-PTTEP-EA</t>
  </si>
  <si>
    <t>https://thunhoon.com/article/277829</t>
  </si>
  <si>
    <t>AMATA หุ้นมีสตอรี่ ราคามี Upside</t>
  </si>
  <si>
    <t>มี Upside</t>
  </si>
  <si>
    <t>https://thunhoon.com/article/277825</t>
  </si>
  <si>
    <t>TFMรุกโปรดักต์ไฮมาจิ้น ดีมานด์อาหารสัตว์ฟื้นตัว</t>
  </si>
  <si>
    <t>โปรดักต์</t>
  </si>
  <si>
    <t>ไฮมาจิ้น</t>
  </si>
  <si>
    <t>ดีมานด์อาหารสัตว์</t>
  </si>
  <si>
    <t>https://thunhoon.com/article/277824</t>
  </si>
  <si>
    <t>CHAYO งวด 6 เดือนกำไรโต 61% ปันผลเป็นหุ้น-เงินสด แจกวอร์แรนต์ 10:1</t>
  </si>
  <si>
    <t>https://thunhoon.com/article/277823</t>
  </si>
  <si>
    <t>CK กำไร Q2/66 ที่ 486.17 ลบ.โต 62.29% จ่ายปันผล 0.15 บาท/หุ้น</t>
  </si>
  <si>
    <t>https://thunhoon.com/article/277820</t>
  </si>
  <si>
    <t>AH มั่นใจรายได้ปีนี้โต 10-15% ตามเป้า, เคาะปันผล 0.70 บาท/หุ้น</t>
  </si>
  <si>
    <t>รายได้ปีนี้</t>
  </si>
  <si>
    <t>https://thunhoon.com/article/277819</t>
  </si>
  <si>
    <t>DIF 'กสิกรไทย' ชี้ DPU แนวโน้มขาลงถึง Q4/67</t>
  </si>
  <si>
    <t>แนวโน้มขาลง</t>
  </si>
  <si>
    <t>https://thunhoon.com/article/277813</t>
  </si>
  <si>
    <t>JR คว้างานโครงการซากุระ 164.50 ลบ. มั่นใจรายได้ปีนี้โตทะลุเป้า 15-20%</t>
  </si>
  <si>
    <t>https://thunhoon.com/article/277808</t>
  </si>
  <si>
    <t>TLI' โบรกฯ ชี้ช่วงสั้นไม่เด่น แต่ราคาหุ้นปรับลงมากเกินไป</t>
  </si>
  <si>
    <t>ช่วงสั้นไม่เด่น</t>
  </si>
  <si>
    <t>ปรับลงมากเกินไป</t>
  </si>
  <si>
    <t>https://thunhoon.com/article/277807</t>
  </si>
  <si>
    <t>RATCH โบรกฯ ชี้ Q2 ดีกว่าคาด จ่ออัพเป้า Q3 ดีต่อ ซื้อกิจการ Paiton Energy เสร็จสิ้น</t>
  </si>
  <si>
    <t>https://thunhoon.com/article/277805</t>
  </si>
  <si>
    <t>หุ้นไทยพักเที่ยงวันนี้(15 ส.ค.66) ลบ 8.39 จุด ขาย PTTEP-BDMS -BANPU ฉุดตลาด</t>
  </si>
  <si>
    <t>https://thunhoon.com/article/277802</t>
  </si>
  <si>
    <t>บล.ดาโอ ส่อง CPALL มี GPM แกร่ง Q3 ค้าปลีกดีต่อแม้ low season</t>
  </si>
  <si>
    <t>https://thunhoon.com/article/277800</t>
  </si>
  <si>
    <t>CENTEL ราคาดิ่งแรง กรุงศรีพัฒนสิน ชี้กำไร Q2/66 ต่ำกว่าคาด หั่นกำไรลง</t>
  </si>
  <si>
    <t>ดิ่งแรง</t>
  </si>
  <si>
    <t>https://thunhoon.com/article/277799</t>
  </si>
  <si>
    <t>EA โบรกฯ เคาะพื้นฐาน 80 บ. ชี้กำไร Q2/66 สูงกว่าตลาดคาด</t>
  </si>
  <si>
    <t>https://thunhoon.com/article/277798</t>
  </si>
  <si>
    <t>ACE กำไรโค้งสอง 315.8 ลบ. โต 14.8% จ่อลงนาม PPA18 โรงไฟฟ้าโซลาร์ฟาร์มปลายปีนี้</t>
  </si>
  <si>
    <t>กำไรโค้งสอง</t>
  </si>
  <si>
    <t>https://thunhoon.com/article/277777</t>
  </si>
  <si>
    <t>IP ยอดขายพุ่ง หนุนงบเด่น ลุ้นทำนิวไฮ</t>
  </si>
  <si>
    <t>งบเด่น</t>
  </si>
  <si>
    <t>https://thunhoon.com/article/277774</t>
  </si>
  <si>
    <t>DOD โดดพลิกกำไร Q2 รับทรัพย์ บ.ย่อย 250 ล.</t>
  </si>
  <si>
    <t>โดดพลิกกำไร</t>
  </si>
  <si>
    <t>https://thunhoon.com/article/277772</t>
  </si>
  <si>
    <t>24CS รายได้นิวไฮรอบ 9 ปี ปรับโครงสร้าง-รุกพลังงาน</t>
  </si>
  <si>
    <t>https://thunhoon.com/article/277789</t>
  </si>
  <si>
    <t>PTTGCปิโตรพ้นจุดต่ำสุด Allnexต่อยอดมูลค่าธุรกิจ</t>
  </si>
  <si>
    <t>https://thunhoon.com/article/277787</t>
  </si>
  <si>
    <t>STGTราคาถุงมือยางเริ่มฟื้น ปั๊มสินค้าทำเงิน-บุกส่งออก</t>
  </si>
  <si>
    <t>ราคาถุงมือยาง</t>
  </si>
  <si>
    <t>https://thunhoon.com/article/277786</t>
  </si>
  <si>
    <t>THCOMรุกฐานดาวเทียม ต่อยอดธุรกิจใหม่อัพกำไร</t>
  </si>
  <si>
    <t>ต่อยอดธุรกิจใหม่</t>
  </si>
  <si>
    <t>https://thunhoon.com/article/277780</t>
  </si>
  <si>
    <t>NEXทุบสถิติ352ล. บรรทุกอีวียอดสนั่น</t>
  </si>
  <si>
    <t>บรรทุกอีวี</t>
  </si>
  <si>
    <t>ยอดสนั่น</t>
  </si>
  <si>
    <t>https://thunhoon.com/article/277915</t>
  </si>
  <si>
    <t>TTAครึ่งหลังเด่นรับ“ไฮซีซัน” ออเดอร์จ่อ-ลุยเติมงานเพิ่ม</t>
  </si>
  <si>
    <t>https://thunhoon.com/article/277909</t>
  </si>
  <si>
    <t>XO หุ้นซอสกำไรทะลัก Q2/66 โต 124% ประเมิน Q3/66 แรงต่อ ปันผล 0.358 บ./หุ้น</t>
  </si>
  <si>
    <t>https://thunhoon.com/article/277905</t>
  </si>
  <si>
    <t>หุ้นไทยวันนี้(16 ส.ค.66) ลบ 1.17 จุด ขาย KBANK-PTTEP ซื้อ HANA</t>
  </si>
  <si>
    <t>https://thunhoon.com/article/277904</t>
  </si>
  <si>
    <t>CRC โบรกฯ ชี้กำไร Q2/66 ต่ำคาด แนะ “Neutral” ลุ้นกลับมาพีค Q4/66</t>
  </si>
  <si>
    <t>https://thunhoon.com/article/277902</t>
  </si>
  <si>
    <t>JKN โชว์ผลงานครึ่งปีแรก ชูกำไรQ2/66 โตแรง 106%</t>
  </si>
  <si>
    <t>โชว์ผลงาน</t>
  </si>
  <si>
    <r>
      <rPr>
        <rFont val="Arial"/>
        <color rgb="FF212529"/>
        <sz val="11.0"/>
      </rPr>
      <t>ผลงาน</t>
    </r>
  </si>
  <si>
    <r>
      <rPr>
        <rFont val="Arial"/>
        <color rgb="FF212529"/>
        <sz val="11.0"/>
      </rPr>
      <t>ชู</t>
    </r>
  </si>
  <si>
    <r>
      <rPr>
        <rFont val="Arial"/>
        <color rgb="FF212529"/>
        <sz val="11.0"/>
      </rPr>
      <t>กำไร</t>
    </r>
  </si>
  <si>
    <t>https://thunhoon.com/article/277898</t>
  </si>
  <si>
    <t>CPN โบรกฯ ชี้ Q2 ดีกว่าคาด คงกำไรปีนี้-ปีหน้า เคาะเป้า 83 บ.</t>
  </si>
  <si>
    <t>https://thunhoon.com/article/277895</t>
  </si>
  <si>
    <t>CK โชว์กำไรครึ่งปีแรก โต 283% จ่ายปันผล 0.15 บ./หุ้น XD 28 ส.ค.</t>
  </si>
  <si>
    <t>https://thunhoon.com/article/277888</t>
  </si>
  <si>
    <t>SFLEX โชว์ Q2/66 กำไรพุ่ง 1,356% ยืนเป้ารายได้ปีนี้แตะ 1.80-1.85 พันลบ.</t>
  </si>
  <si>
    <t>https://thunhoon.com/article/277884</t>
  </si>
  <si>
    <t>ITCออเดอร์ต่างแดนฟื้น อัดลงทุนโรงงานดันยอด</t>
  </si>
  <si>
    <t>https://thunhoon.com/article/277883</t>
  </si>
  <si>
    <t>NEX ครึ่งปีแรกกำไรพุ่ง 504.58 ลบ. 2H66 ลุยส่งมอบ EV Minibus Bus, EV Truck เพิ่ม</t>
  </si>
  <si>
    <t>https://thunhoon.com/article/277876</t>
  </si>
  <si>
    <t>TQMโค้งสองกำไรเพิ่ม9.5% ครึ่งหลังดีรับไฮซีซันประกัน</t>
  </si>
  <si>
    <t>https://thunhoon.com/article/277874</t>
  </si>
  <si>
    <t>SAWAD โบรกฯ ชี้ Q2 ต่ำกว่าคาด หั่นเป้าลงที่ 56 บ. ,2H66 โตดีจากสินเชื่อ FM-สำรองลด</t>
  </si>
  <si>
    <t>https://thunhoon.com/article/277873</t>
  </si>
  <si>
    <t>HANA โบรกฯ อัพเป้าใหม่ที่ 56 บ. ชี้กำไร Q2/66 ดีกว่าคาดมาก 2H66 แนวโน้มสดใส</t>
  </si>
  <si>
    <t>ดีกว่าคาดมาก</t>
  </si>
  <si>
    <t>https://thunhoon.com/article/277872</t>
  </si>
  <si>
    <t>"RS"โชว์งบ Q2 กำไรพุ่ง 93 ลบ. กวาดรายได้ครึ่งปีแรก 1.8 พันล.</t>
  </si>
  <si>
    <t>https://thunhoon.com/article/277861</t>
  </si>
  <si>
    <t>PRAPAT บุกเวียดนาม ผลงานQ2 พุ่ง244%</t>
  </si>
  <si>
    <t>https://thunhoon.com/article/277858</t>
  </si>
  <si>
    <t>AUCT กำไรครึ่งปีแรงพุ่ง79% เอ็นพีแอลหนุนซัพพลายล้น</t>
  </si>
  <si>
    <t>https://thunhoon.com/article/277864</t>
  </si>
  <si>
    <t>SABUYเนื้อแท้ยังโต จับตาผนึกพันธมิตร</t>
  </si>
  <si>
    <t>เนื้อแท้</t>
  </si>
  <si>
    <t>https://thunhoon.com/article/277986</t>
  </si>
  <si>
    <t>MINT ยังแกร่งครึ่งปีหลัง โบรกมองราคามีอัพไซด์</t>
  </si>
  <si>
    <t>https://thunhoon.com/article/277982</t>
  </si>
  <si>
    <t>หุ้นไทยวันนี้(17 ส.ค.66) ทะยาน 9.25 จุด ซื้อ JMART-BH</t>
  </si>
  <si>
    <t>https://thunhoon.com/article/277980</t>
  </si>
  <si>
    <t>BRR แนวโน้ม 2H66 โตดี ชูธงธุรกิจน้ำตาลไปได้สวย</t>
  </si>
  <si>
    <t>ธุรกิจน้ำตาล</t>
  </si>
  <si>
    <t>ไปได้สวย</t>
  </si>
  <si>
    <t>https://thunhoon.com/article/277976</t>
  </si>
  <si>
    <t>COM7 มั่นใจครึ่งปีหลังโตกว่า 1H แผนรีโนเวท-ขยายสาขา รับไฮซีซั่น</t>
  </si>
  <si>
    <t>https://thunhoon.com/article/277971</t>
  </si>
  <si>
    <t>TOPโตต่อเนื่องครึ่งปีหลัง โบรกมองราคายังห่างเป้า</t>
  </si>
  <si>
    <t>GABLEรายได้ซอฟต์แวร์พุ่ง ดันกำไรQ2โตแรง143%</t>
  </si>
  <si>
    <t>รายได้ซอฟต์แวร์</t>
  </si>
  <si>
    <t>https://thunhoon.com/article/277961</t>
  </si>
  <si>
    <t>หุ้นไทยพักเที่ยงวันนี้(17 ส.ค.66) บวก 4.53 จุด ซื้อ BH ขาย PTTEP</t>
  </si>
  <si>
    <t>https://thunhoon.com/article/277948</t>
  </si>
  <si>
    <t>BH ราคาหุ้นพุ่งแรง 2 โบรกฯ พร้อมใจอัพกำไร-เพิ่มราคาเป้าหมาย</t>
  </si>
  <si>
    <t>https://thunhoon.com/article/277928</t>
  </si>
  <si>
    <t>KLINIQ สุดปลื้ม รายได้พุ่ง 41% ลุ้นออลไทม์ไฮ</t>
  </si>
  <si>
    <t>https://thunhoon.com/article/277926</t>
  </si>
  <si>
    <t>TMILL ชี้แข่งขันสูง ครึ่งปีกำไรโต7%</t>
  </si>
  <si>
    <t>https://thunhoon.com/article/277937</t>
  </si>
  <si>
    <t>JMARTครึ่งหลังพลิกบวก จัดพอร์ตธุรกิจเดินหน้าโต</t>
  </si>
  <si>
    <t>https://thunhoon.com/article/277927</t>
  </si>
  <si>
    <t>XO ผลงานQ2 แรง ยอดขายยุโรปบูม</t>
  </si>
  <si>
    <t>https://thunhoon.com/article/277930</t>
  </si>
  <si>
    <t>ORครึ่งหลังยอดจะแรง น้ำมันขาขึ้นดีมานด์ดัน</t>
  </si>
  <si>
    <t>ยอดจะแรง</t>
  </si>
  <si>
    <t>https://thunhoon.com/article/277929</t>
  </si>
  <si>
    <t>ICHIกำไรจ่อนิวไฮอีก บูมตันซันซูมาร์จิ้นดีด</t>
  </si>
  <si>
    <t>จ่อนิวไฮ</t>
  </si>
  <si>
    <t>https://thunhoon.com/article/278064</t>
  </si>
  <si>
    <t>FSS ไตรมาส 2 ขาดทุน 1.67 ล. -111% 6 เดือนกำไร 1.56 ล.-วอลุ่มเทรดหด</t>
  </si>
  <si>
    <t>FSS</t>
  </si>
  <si>
    <t>วอลุ่มเทรด</t>
  </si>
  <si>
    <t>https://thunhoon.com/article/278054</t>
  </si>
  <si>
    <t>หุ้นไทยวันนี้(18 ส.ค.66) ร่วง 9.69 จุด ขายหุ้นบิ๊กแคป DELTA-BANPU</t>
  </si>
  <si>
    <t>https://thunhoon.com/article/278031</t>
  </si>
  <si>
    <t>หุ้นไทยพักเที่ยงวันนี้(18 ส.ค.66) ลบ 5.62 จุด ขาย DELTA-KTB ซื้อ WHA</t>
  </si>
  <si>
    <t>https://thunhoon.com/article/278026</t>
  </si>
  <si>
    <t>WHA ราคานิวไฮรอบปี ลุ้นโกยกำไรครึ่งปีหลัง</t>
  </si>
  <si>
    <t>https://thunhoon.com/article/278025</t>
  </si>
  <si>
    <t>BEM มีอะไรดี? โบรกฯ มองปีนี้..ปีหน้าโตนิวไฮปี!</t>
  </si>
  <si>
    <t>ปีหน้าโต</t>
  </si>
  <si>
    <t>https://thunhoon.com/article/278003</t>
  </si>
  <si>
    <t>CHEWA ยอดโอนแน่น 978 ล. เร่งเครื่องดันผลงานฟื้นตัว</t>
  </si>
  <si>
    <t>CHEWA</t>
  </si>
  <si>
    <t>https://thunhoon.com/article/278002</t>
  </si>
  <si>
    <t>CEYE กำไรติดปีกพุ่ง 2,004% โกยเม็ดเงินโฆษณาต่างแดน</t>
  </si>
  <si>
    <t>https://thunhoon.com/article/278012</t>
  </si>
  <si>
    <t>NRFดีลร้านค้าปลีกเพิ่ม ขยายโรงงานซอสเติบโต</t>
  </si>
  <si>
    <t>ดีลร้านค้าปลีก</t>
  </si>
  <si>
    <t>ขยายโรงงาน</t>
  </si>
  <si>
    <t>https://thunhoon.com/article/278007</t>
  </si>
  <si>
    <t>BEYONDครึ่งแรกดีเกินคาด ปรับเป้ารายได้ทะลุ2.8พันล.</t>
  </si>
  <si>
    <t>ครึ่งแรก</t>
  </si>
  <si>
    <t>https://thunhoon.com/article/278044</t>
  </si>
  <si>
    <t>COM7 รับไฮซีซั่น เปิด iPhone 15</t>
  </si>
  <si>
    <t>https://thunhoon.com/article/278139</t>
  </si>
  <si>
    <t>AGE ไตรมาส3แววเติบโต ทุ่มงบเสริมโลจิสติกส์-ไอที</t>
  </si>
  <si>
    <t>ไตรมาส3</t>
  </si>
  <si>
    <t>แววเติบโต</t>
  </si>
  <si>
    <t>https://thunhoon.com/article/278129</t>
  </si>
  <si>
    <t>หุ้นไทยวันนี้(21 ส.ค.66) บวก 6.73 จุด ซื้อ KBANK-CPALL-TIDLOR</t>
  </si>
  <si>
    <t>https://thunhoon.com/article/278119</t>
  </si>
  <si>
    <t>WHA ครึ่งปีหลังฟอร์มเด่น อัพเป้ายอดขายที่ดิน 2.5 พันไร่</t>
  </si>
  <si>
    <t>ยอดขายที่ดิน</t>
  </si>
  <si>
    <t>https://thunhoon.com/article/278117</t>
  </si>
  <si>
    <t>CENTELรายได้ต่อห้องพุ่ง ยอดขายSSSGเติบโต9%</t>
  </si>
  <si>
    <t>CENTE</t>
  </si>
  <si>
    <t>https://thunhoon.com/article/278116</t>
  </si>
  <si>
    <t>RSอัพรายได้ใหม่4.4พันล. ลุยจัดคอนเสิร์ตใหญ่ดัน</t>
  </si>
  <si>
    <t>https://thunhoon.com/article/278109</t>
  </si>
  <si>
    <t>หุ้นไทยพักเที่ยงวันนี้(21 ส.ค.66) บวก 4.30 จุด ซื้อ KBANK-TIDLOR ขาย ADVANC</t>
  </si>
  <si>
    <t>https://thunhoon.com/article/278107</t>
  </si>
  <si>
    <t>HANA พลิกฟื้นตัว โบรกมองบวก-กสิกรฯเพิ่มเป้าเป็น 69 บ.</t>
  </si>
  <si>
    <t>พลิกฟื้นตัว</t>
  </si>
  <si>
    <t>https://thunhoon.com/article/278103</t>
  </si>
  <si>
    <t>โบรกเพิ่มเป้า MOSHI เป็น 60-62 บ. GPM สูง- กำไรเติบโตดี</t>
  </si>
  <si>
    <t>https://thunhoon.com/article/278080</t>
  </si>
  <si>
    <t>READY งบเด้ง 6ไตรมาสติด แพลตฟอร์มดันกำไรฟู 49%</t>
  </si>
  <si>
    <t>https://thunhoon.com/article/278202</t>
  </si>
  <si>
    <t>หุ้นไทยวันนี้(22 ส.ค.66) บวก 19.75 จุด ซื้อ CRC-DELTA-CPALL</t>
  </si>
  <si>
    <t>https://thunhoon.com/article/278199</t>
  </si>
  <si>
    <t>CGS-CIMB ให้เป้าดัชนีสิ้นปีนี้ที่ 1,720 จุด มองทิศทางสดใส หากนายกฯมาจากพรรคเพื่อไทย</t>
  </si>
  <si>
    <t>CGS</t>
  </si>
  <si>
    <t>CIMB</t>
  </si>
  <si>
    <t>https://thunhoon.com/article/278181</t>
  </si>
  <si>
    <t>หุ้นไทยพักเที่ยงวันนี้(22 ส.ค.66) พุ่ง 15 จุด ซื้อ CRC-SIRI-TIDLOR</t>
  </si>
  <si>
    <t>https://thunhoon.com/article/278179</t>
  </si>
  <si>
    <t>หยวนต้า แนะ 4 หุ้นเด่น TRUE-KBANK-OSP-COM7</t>
  </si>
  <si>
    <t>https://thunhoon.com/article/278175</t>
  </si>
  <si>
    <t>BECละครใหม่ทำเงิน ครึ่งปีหลังฟอร์มแจ่ม</t>
  </si>
  <si>
    <t>ละครใหม่</t>
  </si>
  <si>
    <t>https://thunhoon.com/article/278174</t>
  </si>
  <si>
    <t>CKPรับอานิสงส์ฤดูฝน ดันปริมาณผลิตไฟฟ้าพุ่ง</t>
  </si>
  <si>
    <t>ปริมาณผลิต</t>
  </si>
  <si>
    <t>https://thunhoon.com/article/278172</t>
  </si>
  <si>
    <t>GULF ราคาดีดขึ้น โบรกฯ คาดกำไร Q3/66 โต -การเมืองชัดผลดีต่อหุ้นบิ๊กแคป</t>
  </si>
  <si>
    <t>https://thunhoon.com/article/278166</t>
  </si>
  <si>
    <t>MASTER สตอรี่เพียบ! จับตา Q3/66 รายได้-กำไรนิวไฮ</t>
  </si>
  <si>
    <t>https://thunhoon.com/article/278154</t>
  </si>
  <si>
    <t>TNP กำไรโตดี แนะนำ “ซื้อ” เป้า 4.62 บาท</t>
  </si>
  <si>
    <t>https://thunhoon.com/article/278150</t>
  </si>
  <si>
    <t>HUMANมีซื้อกิจการ ยอดบริการHRหนุนโต</t>
  </si>
  <si>
    <t>ยอดบริการ</t>
  </si>
  <si>
    <t>https://thunhoon.com/article/278149</t>
  </si>
  <si>
    <t>TLIเร่งเครื่องทำกำไร รุกผลิตภัณฑ์มาร์จิ้นสูง</t>
  </si>
  <si>
    <t>https://thunhoon.com/article/278142</t>
  </si>
  <si>
    <t>CPN ลั่นไกครึ่งปีหลังเด่น เปิดศูนย์ใหม่ไซด์บิ๊กพ.ย.</t>
  </si>
  <si>
    <t>https://thunhoon.com/article/278296</t>
  </si>
  <si>
    <t>KGI Q2/66 กำไร 266 ล. ใกล้เคียงปีก่อน งวด 6 เดือนกำไร 450 ล. ลดลง 18%</t>
  </si>
  <si>
    <t>https://thunhoon.com/article/278293</t>
  </si>
  <si>
    <t>CPALL ติดชาร์ตหุ้นเด่นค้าปลีก โบรกฯ เปิด 3 เหตุผลเชียร์เก็บ</t>
  </si>
  <si>
    <t>https://thunhoon.com/article/278281</t>
  </si>
  <si>
    <t>หุ้นไทยวันนี้(23 ส.ค.66) บวก 3.41 จุด ซื้อ KBANK-CPALL ขาย PTT</t>
  </si>
  <si>
    <t>https://thunhoon.com/article/278262</t>
  </si>
  <si>
    <t>SCAPดีมานด์สินเชื่อพุ่ง เล็งอัพเป้าใหม่ปลายปี</t>
  </si>
  <si>
    <t>ดีมานด์สินเชื่อ</t>
  </si>
  <si>
    <t>https://thunhoon.com/article/278252</t>
  </si>
  <si>
    <t>PTG เดินหน้าตามแผน ครึ่งปีหลังโตต่อ บล.ดาโอแนะ “ซื้อ” เป้า 12.80 บ.</t>
  </si>
  <si>
    <t>https://thunhoon.com/article/278247</t>
  </si>
  <si>
    <t>TIDLOR "เมย์แบงก์ฯ" มองแนวโน้มกำไรสดใส ให้เป้า 29 บาท/หุ้น</t>
  </si>
  <si>
    <t>https://thunhoon.com/article/278245</t>
  </si>
  <si>
    <t>CHG ลั่น Q3 ผลงานสวยรับไฮซีซั่น มั่นใจรายได้ปี 66 ทะยาน 8 พันล.</t>
  </si>
  <si>
    <t>https://thunhoon.com/article/278244</t>
  </si>
  <si>
    <t>DMT มั่นใจรายได้ปีนี้โตเกิน 30% ปริมาณจราจรหนุน Q3/66 แรงต่อ</t>
  </si>
  <si>
    <t>https://thunhoon.com/article/278243</t>
  </si>
  <si>
    <t>CBG ราคาดีดขึ้น โบรกฯ เพิ่มประมาณการกำไร-อัพคำแนะนำเป็นซื้อ</t>
  </si>
  <si>
    <t>https://thunhoon.com/article/278225</t>
  </si>
  <si>
    <t>ส่อง MASTER ลุ้นงบนิวไฮQ3 ชี้เป้า 106 บาท</t>
  </si>
  <si>
    <t>ลุ้นงบ</t>
  </si>
  <si>
    <t>https://thunhoon.com/article/278223</t>
  </si>
  <si>
    <t>CRD รับเหมาพ้นจุดต่ำสุด ปักเป้าแบ็กล็อกชนพันล้าน</t>
  </si>
  <si>
    <t>https://thunhoon.com/article/278222</t>
  </si>
  <si>
    <t>VL ขนส่งทางเรือคิวแน่น โชว์ฝีมือปั้นQ2 พลิกกำไร</t>
  </si>
  <si>
    <t>ขนส่งทางเรือ</t>
  </si>
  <si>
    <t>ฝีมือปั้น</t>
  </si>
  <si>
    <t>https://thunhoon.com/article/278221</t>
  </si>
  <si>
    <t>PTGเป้าน้ำมันโต15% ค่าตลาดครึ่งหลังฟื้น</t>
  </si>
  <si>
    <t>ตลาดครึ่งหลัง</t>
  </si>
  <si>
    <t>https://thunhoon.com/article/278227</t>
  </si>
  <si>
    <t>BEMลุ้นเซ็นสีส้มปีนี้ ต่อตู้โดยสารเพิ่มยอด</t>
  </si>
  <si>
    <t>ตู้โดยสาร</t>
  </si>
  <si>
    <t>เพิ่มยอด</t>
  </si>
  <si>
    <t>https://thunhoon.com/article/278351</t>
  </si>
  <si>
    <t>TCAP โบรกฯ มองเป็นหุ้นปันผลเด่น คาดปีนี้จ่ายราว 6.6%</t>
  </si>
  <si>
    <t>https://thunhoon.com/article/278349</t>
  </si>
  <si>
    <t>IHLคำสั่งซื้อดันเป้าโต10% เจรจาคู่ค้าเพิ่มพอร์ตOEM</t>
  </si>
  <si>
    <t>https://thunhoon.com/article/278359</t>
  </si>
  <si>
    <t>หุ้นไทยวันนี้(24 ส.ค.66) บวก 8.40 จุด ซื้อ DELTA-EA-KCE</t>
  </si>
  <si>
    <t>https://thunhoon.com/article/278348</t>
  </si>
  <si>
    <t>SATรับทรัพย์ออเดอร์ใหม่ เตรียมส่งมอบรถไฟฟ้าQ3</t>
  </si>
  <si>
    <t>https://thunhoon.com/article/278334</t>
  </si>
  <si>
    <t>หุ้นไทยพักเที่ยงวันนี้(24 ส.ค.66) พุ่ง 11.88 จุด ซื้อชิ้นส่วน DELTA-KCE หนุน</t>
  </si>
  <si>
    <t>https://thunhoon.com/article/278329</t>
  </si>
  <si>
    <t>TIDLOR ราคาดีดขึ้น โบรกฯ คาดกำไรปี 67-68 เติบโตเด่น แนะซื้อ</t>
  </si>
  <si>
    <t>https://thunhoon.com/article/278320</t>
  </si>
  <si>
    <t>ADVANC โบรกฯ มี upside ประเด็นผู้ถือหน่วย JASIF รับเงื่อนไขแก้สัญญาเช่า</t>
  </si>
  <si>
    <t>โบรกฯ มี</t>
  </si>
  <si>
    <t>https://thunhoon.com/article/278306</t>
  </si>
  <si>
    <t>COLOR โดดเด่น กำลังซื้อฟื้นตัว ออเดอร์เข้าอื้อ</t>
  </si>
  <si>
    <t>https://thunhoon.com/article/278307</t>
  </si>
  <si>
    <t>IRCP ซดงานใหญ่ รับทรัพย์ 158 ล้าน</t>
  </si>
  <si>
    <t>IRCP</t>
  </si>
  <si>
    <t>https://thunhoon.com/article/278303</t>
  </si>
  <si>
    <t>TMI กดปุ่มขายคาร์บอน ไฮซีซันหนุนยอด Q3 พีค</t>
  </si>
  <si>
    <t>ยอด Q3</t>
  </si>
  <si>
    <t>https://thunhoon.com/article/278301</t>
  </si>
  <si>
    <t>NERดีมานด์อีวีจีนหนุน อวดออเดอร์ในมือแน่น</t>
  </si>
  <si>
    <t>https://thunhoon.com/article/278436</t>
  </si>
  <si>
    <t>หุ้นไทยวันนี้(25 ส.ค.66) บวก 2.79 จุด ซื้อ EA-IVL ขาย DELTA</t>
  </si>
  <si>
    <t>https://thunhoon.com/article/278414</t>
  </si>
  <si>
    <t>SAPPE โบรกฯ ชี้กำไรดีอยู่ Q3/66 ดีต่อ แต่มี Upside เหลือเพียง 4.4%</t>
  </si>
  <si>
    <t>https://thunhoon.com/article/278412</t>
  </si>
  <si>
    <t>SPCGรายได้ทะยานต่อ ค่าFtใหม่-รูฟท็อปหนุน</t>
  </si>
  <si>
    <t>SPCG</t>
  </si>
  <si>
    <t>ทะยานต่อ</t>
  </si>
  <si>
    <t>https://thunhoon.com/article/278411</t>
  </si>
  <si>
    <t>หุ้นไทยพักเที่ยงวันนี้(25 ส.ค.66) ลบ 2.54 จุด ขายทำกำไร DELTA-KCE-HANA</t>
  </si>
  <si>
    <t>https://thunhoon.com/article/278410</t>
  </si>
  <si>
    <t>SFLEXขาขึ้นออเดอร์ล้นมือ ดันยอดขาย-มาร์จิ้นเกิน15%</t>
  </si>
  <si>
    <t>ล้นมือ</t>
  </si>
  <si>
    <t>https://thunhoon.com/article/278403</t>
  </si>
  <si>
    <t>ICHI โบรกฯ คาดกำไร Q3/66 โตโดดเด่น แนะซื้อ ให้เป้า 18.90 บาท</t>
  </si>
  <si>
    <t>https://thunhoon.com/article/278396</t>
  </si>
  <si>
    <t>PTTEP ราคาดีดขึ้น ดาโอฯ อัพกำไร-ราคาเป้าหมายขึ้น แนะซื้อ</t>
  </si>
  <si>
    <t>https://thunhoon.com/article/278380</t>
  </si>
  <si>
    <t>PRI โตแกร่งทุกธุรกิจ โชว์Q2 รายได้พุ่ง 124%</t>
  </si>
  <si>
    <t>https://thunhoon.com/article/278383</t>
  </si>
  <si>
    <t>ICHIไตรมาส3แรงต่อ ชาเขียวยอดขายทะลัก</t>
  </si>
  <si>
    <t>https://thunhoon.com/article/278382</t>
  </si>
  <si>
    <t>IRPCดีมานด์ดีเซลหนุน สเปรดปิโตรครึ่งหลังฟื้น</t>
  </si>
  <si>
    <t>ดีมานด์ดีเซล</t>
  </si>
  <si>
    <t>https://thunhoon.com/article/278387</t>
  </si>
  <si>
    <t>BCHไฮซีซันQ3ฟอร์มแจ่ม ปักหมุดปีนี้แตะ1.3หมื่นล.</t>
  </si>
  <si>
    <t>https://thunhoon.com/article/278374</t>
  </si>
  <si>
    <t>UACชูโค้งสามผลงานเติบโต คงเป้ารายได้ปีนี้ทะยาน15%</t>
  </si>
  <si>
    <t>https://thunhoon.com/article/278427</t>
  </si>
  <si>
    <t>PTG โบรกฯ คาดกำไร Q3/66 ฟื้น ราคาหุ้นสะท้อนปัจจัยลบไปมาก แนะซื้อ</t>
  </si>
  <si>
    <t>https://thunhoon.com/article/278426</t>
  </si>
  <si>
    <t>PTT ยูโอบีฯ คาดกำไร Q3/66 ฟื้น ประเมินจ่ายปันผลครึ่งปีแรกที่ 0.8 บาท</t>
  </si>
  <si>
    <t>https://thunhoon.com/article/278523</t>
  </si>
  <si>
    <t>หุ้นไทยวันนี้(28 ส.ค.66) บวก 2.77 จุด ซื้อ ESSO-BANPU ขาย EA</t>
  </si>
  <si>
    <t>https://thunhoon.com/article/278503</t>
  </si>
  <si>
    <t>หุ้นไทยพักเที่ยงวันนี้(28 ส.ค.66) บวก 5.34 จุด ซื้อ ESSO-AOT-BANPU</t>
  </si>
  <si>
    <t>https://thunhoon.com/article/278494</t>
  </si>
  <si>
    <t>SKRไฮซีซันหนุนพอร์ต อัดฉีด500ล.เสริมแกร่ง</t>
  </si>
  <si>
    <t>https://thunhoon.com/article/278490</t>
  </si>
  <si>
    <t>หุ้น AAV-ERW-AOT-BAFS โบรกฯ มองรับผลดี"เศรษฐา"เตรียมฟรีวีซ่าให้จีน-อินเดีย</t>
  </si>
  <si>
    <t>https://thunhoon.com/article/278466</t>
  </si>
  <si>
    <t>MGCโค้งท้ายเข้าไฮซีซัน ดันผลงานไตรมาส4แรง</t>
  </si>
  <si>
    <t>โค้งท้าย</t>
  </si>
  <si>
    <t>https://thunhoon.com/article/278595</t>
  </si>
  <si>
    <t>หุ้นไทยวันนี้(29 ส.ค.66) บวก 5.84 จุด ซื้อ AOT-DELTA หนุนตลาด</t>
  </si>
  <si>
    <t>https://thunhoon.com/article/278588</t>
  </si>
  <si>
    <t>PLANB โบรกฯ ชู top pick กลุ่ม อัพกำไรปี 66-67 เคาะเป้าใหม่ที่ 11บ.</t>
  </si>
  <si>
    <t>โบรกฯ ชู</t>
  </si>
  <si>
    <t>top pick</t>
  </si>
  <si>
    <t>https://thunhoon.com/article/278572</t>
  </si>
  <si>
    <t>TRCเล็งฟื้นแผน ลงทุนเหมืองแร่ ชี้โพแทชราคาดี</t>
  </si>
  <si>
    <t>https://thunhoon.com/article/278567</t>
  </si>
  <si>
    <t>หุ้นไทยพักเที่ยงวันนี้(29 ส.ค.66) บวก 6.06 จุด ซื้อ AOT ขาย IVL</t>
  </si>
  <si>
    <t>https://thunhoon.com/article/278565</t>
  </si>
  <si>
    <t>หุ้น AOT-AAV ราคาดีดขึ้น โบรกฯมองบวกฟรีวีซ่า กระตุ้นท่องเที่ยว</t>
  </si>
  <si>
    <t>https://thunhoon.com/article/278538</t>
  </si>
  <si>
    <t>SMD ฐานทุนแกร่ง ตุนเงินสด 371 ล้าน</t>
  </si>
  <si>
    <t>https://thunhoon.com/article/278541</t>
  </si>
  <si>
    <t>MOSHIรุก13สาขาใหม่ ชูไตรมาส4ยอดขายพีค</t>
  </si>
  <si>
    <t>https://thunhoon.com/article/278545</t>
  </si>
  <si>
    <t>PTTดีมานด์เด้งครึ่งหลัง อีวีครบวงจรดันรายได้</t>
  </si>
  <si>
    <t>https://thunhoon.com/article/278672</t>
  </si>
  <si>
    <t>หุ้นไทยวันนี้(30 ส.ค.66) บวก 7.86 จุด ซื้อกลุ่ม JMART-หุ้น PSP เหนือจอง 61.29%</t>
  </si>
  <si>
    <t>https://thunhoon.com/article/278662</t>
  </si>
  <si>
    <t>โปรโมชั่น Stamp หนุน CPALL โบรกมอง ดันยอดขาย Q3 เพิ่ม</t>
  </si>
  <si>
    <t>https://thunhoon.com/article/278661</t>
  </si>
  <si>
    <t>CNTเดิมเกมชิงงาน8พันล. ปักธงรายได้โตกระโดด50%</t>
  </si>
  <si>
    <t>CNT</t>
  </si>
  <si>
    <t>https://thunhoon.com/article/278660</t>
  </si>
  <si>
    <t>GFPTยอดขายQ3แกร่ง ดีมานด์ไก่ญี่ปุ่น-จีนดัน</t>
  </si>
  <si>
    <t>https://thunhoon.com/article/278641</t>
  </si>
  <si>
    <t>TKN เพิ่มเป้ายอดขายโต 20% ท่องเที่ยวหนุน-ไฮซีซันส่งออกจีน</t>
  </si>
  <si>
    <t>https://thunhoon.com/article/278639</t>
  </si>
  <si>
    <t>หุ้นไทยพักเที่ยงวันนี้(30 ส.ค.66) บวก 8.30 จุด ซื้อ ADVANC-JMART-PTTEP</t>
  </si>
  <si>
    <t>https://thunhoon.com/article/278629</t>
  </si>
  <si>
    <t>TU เคจีไอ คาดครึ่งปีหลังฟื้น-กลับมาโตปีหน้า ให้เป้าที่ 19.40 บาท</t>
  </si>
  <si>
    <t>https://thunhoon.com/article/278627</t>
  </si>
  <si>
    <t>SA ปลื้มหุ้นกู้ 3 ชุดมูลค่า 850 ลบ. ขายหมดเกลี้ยง-มั่นใจปีนี้โตแกร่ง</t>
  </si>
  <si>
    <t>https://thunhoon.com/article/278626</t>
  </si>
  <si>
    <t>AH โบรกฯ ชี้กำไร 2H66 โตดี มองจังหวะซื้อ ปันผลทั้งปี 4.6%</t>
  </si>
  <si>
    <t>https://thunhoon.com/article/278625</t>
  </si>
  <si>
    <t>BIZ ขายเครื่องฉายรังสี มูลค่า 370.8 ลบ. ดัน Backlog แตะ 920 ลบ. หนุนรายได้ปีนี้โต 10%</t>
  </si>
  <si>
    <t>https://thunhoon.com/article/278612</t>
  </si>
  <si>
    <t>ERWพักแตะ80% ราคาห้องดีดขึ้นอีก</t>
  </si>
  <si>
    <t>https://thunhoon.com/article/278743</t>
  </si>
  <si>
    <t>หุ้นไทยวันนี้(31 ส.ค.66) ร่วง 10.73 จุด ขาย PTT-PTTEP-TOP</t>
  </si>
  <si>
    <t>https://thunhoon.com/article/278739</t>
  </si>
  <si>
    <t>DPAINT จับมือพันธมิตรรุกขยายตลาด CLMV ตั้งเป้ารายได้ปีนี้โตตัวเลข 2 หลัก</t>
  </si>
  <si>
    <t>https://thunhoon.com/article/278717</t>
  </si>
  <si>
    <t>หุ้นไทยพักเที่ยงวันนี้(31 ส.ค.66) ลบ 5.17 จุด ขาย TOP-PTTEP-EA</t>
  </si>
  <si>
    <t>https://thunhoon.com/article/278715</t>
  </si>
  <si>
    <t>HTCปรับเป้ารายได้พุ่ง11% อัพราคาขาย-ท่องเที่ยวบูม</t>
  </si>
  <si>
    <t>https://thunhoon.com/article/278710</t>
  </si>
  <si>
    <t>CPF โบรกฯ แนะเก็งกำไร ธุรกิจหมูไทย-จีน 2H66 ฟื้น</t>
  </si>
  <si>
    <t>https://thunhoon.com/article/278706</t>
  </si>
  <si>
    <t>AAI ดาโอ เพิ่มคำแนะนำ-ราคาเป้าหมาย มองผลดำเนินงานผ่านจุดต่ำสุดแล้ว</t>
  </si>
  <si>
    <t>ผ่านจุดต่ำสุดแล้ว</t>
  </si>
  <si>
    <t>https://thunhoon.com/article/278689</t>
  </si>
  <si>
    <t>โผหุ้นรับทรัพย์ฟรีวีซ่า SPA-AU-D-RPแววเด่น</t>
  </si>
  <si>
    <t>โผหุ้น</t>
  </si>
  <si>
    <t>RP</t>
  </si>
  <si>
    <t>https://thunhoon.com/article/278688</t>
  </si>
  <si>
    <t>TM จับตางบรัฐหนุนธุรกิจ ดันยอดเครื่องมือแพทย์ฟู</t>
  </si>
  <si>
    <t>https://thunhoon.com/article/278687</t>
  </si>
  <si>
    <t>ATP30 กองรถพร้อม 697 คัน ส่งพนักงานครึ่งหลังทำเงิน</t>
  </si>
  <si>
    <t>https://thunhoon.com/article/278693</t>
  </si>
  <si>
    <t>WHAUPน้ำ-ไฟพุ่ง ดีมานด์ขยายตัว เร่งอัพกำลังผลิต</t>
  </si>
  <si>
    <t xml:space="preserve"> เร่งอัพ</t>
  </si>
  <si>
    <t>https://thunhoon.com/article/278837</t>
  </si>
  <si>
    <t>SGP ราคาแก๊สพ้นจุดต่ำ ทวงแชมป์มาร์เก็ตแชร์</t>
  </si>
  <si>
    <t>พ้นจุดต่ำ</t>
  </si>
  <si>
    <t>https://thunhoon.com/article/278821</t>
  </si>
  <si>
    <t>หุ้นไทยวันนี้(1 ก.ย.66) ลบ 4.43 จุด ขาย BANPU-BDMS-KBANK</t>
  </si>
  <si>
    <t>https://thunhoon.com/article/278818</t>
  </si>
  <si>
    <t>AURAไฮซีซันดันQ4แจ่ม ปั้นสาขาใหม่รับทรัพย์</t>
  </si>
  <si>
    <t>ดันQ4</t>
  </si>
  <si>
    <t>ปั้นสาขาใหม่</t>
  </si>
  <si>
    <t>https://thunhoon.com/article/278796</t>
  </si>
  <si>
    <t>หุ้นไทยพักเที่ยงวันนี้(1 ก.ย.66) บวก 0.50 จุด ซื้อ PTTEP ขาย BANPU</t>
  </si>
  <si>
    <t>https://thunhoon.com/article/278790</t>
  </si>
  <si>
    <t>ปีทอง..JMT โบรกฯ คาดครึ่งปีหลังยังสดใส -กำไรปีนี้ทำนิวไฮ</t>
  </si>
  <si>
    <t>ยังสดใส</t>
  </si>
  <si>
    <t>https://thunhoon.com/article/278789</t>
  </si>
  <si>
    <t>BAFSปรับเป้าส่งน้ำมันพุ่ง อัพฐานลงทุนโซลาร์มองโก</t>
  </si>
  <si>
    <t>เป้าส่งน้ำมัน</t>
  </si>
  <si>
    <t>https://thunhoon.com/article/278788</t>
  </si>
  <si>
    <t>FTIจับตาโค้งสามโดดเด่น ดีลพาร์ตเนอร์ต่อยอด</t>
  </si>
  <si>
    <t>ดีลพาร์ตเนอร์</t>
  </si>
  <si>
    <t>https://thunhoon.com/article/278765</t>
  </si>
  <si>
    <t>STC ส่งซิกก่อสร้างบูม รัฐ-เอกชนดันพอร์ต</t>
  </si>
  <si>
    <t>https://thunhoon.com/article/278744</t>
  </si>
  <si>
    <t>AMATA ราคาใกล้เป้าหมาย โบรกมีมุมมองบวก ยอดขายดี</t>
  </si>
  <si>
    <t>มุมมอง</t>
  </si>
  <si>
    <t>https://thunhoon.com/article/278764</t>
  </si>
  <si>
    <t>LEO โลจิสติกส์ครึ่งหลังเด่น จ่อบุ๊กรายได้ JV-M&amp;A</t>
  </si>
  <si>
    <t>https://thunhoon.com/article/278761</t>
  </si>
  <si>
    <t>MAJORจองโฆษณาพุ่ง ธุรกิจนอกโรงหนังหนุน</t>
  </si>
  <si>
    <t>จองโฆษณา</t>
  </si>
  <si>
    <t>https://thunhoon.com/article/278769</t>
  </si>
  <si>
    <t>BRRล็อกน้ำตาลสูง สองเด้งปริมาณ-ราคาดี</t>
  </si>
  <si>
    <t>https://thunhoon.com/article/278816</t>
  </si>
  <si>
    <t>BDMS โบรกฯ มองปันผลครึ่งปีแรกดีกว่าคาด มองแนวโน้มกำไร Q3 เติบโต</t>
  </si>
  <si>
    <t>https://thunhoon.com/article/278815</t>
  </si>
  <si>
    <t>JMART โบรกฯ คาดฟื้นตัวตั้งแต่ Q3/66 เตรียมรับผลดีนโยบายกระเป๋าเงินดิจิทัล</t>
  </si>
  <si>
    <t>https://thunhoon.com/article/278910</t>
  </si>
  <si>
    <t>หุ้นไทยวันนี้(4 ก.ย.66) ลบ 12.83 จุด ขายหุ้น TOP-BGRIM-GULF ฉุดตลาด</t>
  </si>
  <si>
    <t>https://thunhoon.com/article/278907</t>
  </si>
  <si>
    <t>หุ้น TOP ราคาร่วง โบรกฯ ชี้น้ำมันดิบรั่วลงทะเลกดดันหุ้นระยะสั้น</t>
  </si>
  <si>
    <t>https://thunhoon.com/article/278901</t>
  </si>
  <si>
    <t>BTG หยวนต้าฯ คาด Q3/66 ขาดทุนราว 200-400 ลบ. เหตุราคาหมูลดลง</t>
  </si>
  <si>
    <t>https://thunhoon.com/article/278900</t>
  </si>
  <si>
    <t>TFG โบรกฯ คาดกำไรฟื้นตัว Q4/66 ธุรกิจค้าปลีกหนุนระยะยาว</t>
  </si>
  <si>
    <t>https://thunhoon.com/article/278884</t>
  </si>
  <si>
    <t>หุ้นไทยพักเที่ยงวันนี้(4 ก.ย.66) ร่วง 9.78 จุด ขาย BANPU-BGRIM-GULF</t>
  </si>
  <si>
    <t>https://thunhoon.com/article/278877</t>
  </si>
  <si>
    <t>MASTER คาดผลประกอบการ Q3/66 โต นำเงินจาก IPO เข้าลงทุนต่อยอดธุรกิจ</t>
  </si>
  <si>
    <t>https://thunhoon.com/article/278876</t>
  </si>
  <si>
    <t>DMT 'ทิสโก้' ชี้ราคาหุ้นน่าสน ปันผลเฉลี่ย 8% โครงการใหม่หนุน upside</t>
  </si>
  <si>
    <t>หนุน upside</t>
  </si>
  <si>
    <t>https://thunhoon.com/article/278873</t>
  </si>
  <si>
    <t>จับตา SJWD ฟื้นตัวจากจุดต่ำสุด โบรกฯ ชี้หุ้นมีสตอรี่ ราคามี Upside</t>
  </si>
  <si>
    <t>https://thunhoon.com/article/278870</t>
  </si>
  <si>
    <t>TOP โบรกฯ คาดกำไรผ่านจุดต่ำสุดแล้ว อัพราคาเป้าหมายเป็น 64 บาท</t>
  </si>
  <si>
    <t>https://thunhoon.com/article/278856</t>
  </si>
  <si>
    <t>MTCรัฐบาลใหม่ดันพอร์ต ปักธงสินเชื่อโตแกร่ง20%</t>
  </si>
  <si>
    <t>https://thunhoon.com/article/278988</t>
  </si>
  <si>
    <t>หุ้นไทยวันนี้(5 ก.ย.66) ลบ 0.82 จุด ขาย BANPU-SCB ซื้อ SINGER</t>
  </si>
  <si>
    <t>https://thunhoon.com/article/278959</t>
  </si>
  <si>
    <t>หุ้นไทยพักเที่ยงวันนี้(5 ก.ย.66) บวก 2.63 จุด ซื้อ SINGER-JMART</t>
  </si>
  <si>
    <t>https://thunhoon.com/article/278955</t>
  </si>
  <si>
    <t>TKNอัพเป้ายอดขายโต20% สยายปีกเจาะยุโรป-เกาหลี</t>
  </si>
  <si>
    <t>https://thunhoon.com/article/278944</t>
  </si>
  <si>
    <t>DBSV แนะหุ้นเติบโต-การเงินมั่นคง AMATA-AOT-COM7 โดดเด่น</t>
  </si>
  <si>
    <t>https://thunhoon.com/article/278936</t>
  </si>
  <si>
    <t>WINMED คว้างานเพิ่ม 30 ล. ส่งซิกรายได้ปีนี้ทะลุเป้า 30%</t>
  </si>
  <si>
    <t>https://thunhoon.com/article/278923</t>
  </si>
  <si>
    <t>MGCอัดโปรดันยอดขาย ต้อนรับรัฐเร่งกระตุ้นศก.</t>
  </si>
  <si>
    <t>โปร</t>
  </si>
  <si>
    <r>
      <rPr>
        <rFont val="Arial"/>
        <color rgb="FF212529"/>
        <sz val="11.0"/>
      </rPr>
      <t>อัด</t>
    </r>
  </si>
  <si>
    <r>
      <rPr>
        <rFont val="Arial"/>
        <color rgb="FF212529"/>
        <sz val="11.0"/>
      </rPr>
      <t>ดัน</t>
    </r>
  </si>
  <si>
    <t>https://thunhoon.com/article/278934</t>
  </si>
  <si>
    <t>IIG ลุ้นครึ่งหลังพลิกบวก โชว์แผน M&amp;A-JV คิวแน่น</t>
  </si>
  <si>
    <t>https://thunhoon.com/article/278932</t>
  </si>
  <si>
    <t>TQMปีหลังยอดพีค ประกันรถอีวีมาแรง</t>
  </si>
  <si>
    <t>https://thunhoon.com/article/279058</t>
  </si>
  <si>
    <t>หุ้นไทยวันนี้(6 ก.ย.)ปิดบวก 0.92 จุด ซื้อ PTTEP-PTT ขาย SCGP</t>
  </si>
  <si>
    <t>https://thunhoon.com/article/279054</t>
  </si>
  <si>
    <t>IIG ส่งสัญญาณธุรกิจฟื้นตัว พร้อมลงทุน M&amp;A สิ้นปีนี้</t>
  </si>
  <si>
    <t>https://thunhoon.com/article/279038</t>
  </si>
  <si>
    <t>HFTล้อมอเตอร์ไซค์อีวียอดพุ่ง เล็งแตกไลน์ธุรกิจใหม่เสริม</t>
  </si>
  <si>
    <t>HFT</t>
  </si>
  <si>
    <t>https://thunhoon.com/article/279030</t>
  </si>
  <si>
    <t>หุ้นไทยพักเที่ยงวันนี้(6 ก.ย.66) ลบ 0.47 จุด ขาย SCGP ซื้อ PTTEP-PTT</t>
  </si>
  <si>
    <t>https://thunhoon.com/article/279027</t>
  </si>
  <si>
    <t>ซื้ออนาคต THCOM อัพเป้า 17.26 บ. คาดกระแสเงินสดแข็งแกร่งปี 2570</t>
  </si>
  <si>
    <t>https://thunhoon.com/article/279010</t>
  </si>
  <si>
    <t>KJL ลุยกำลังผลิต คำสั่งซื้อสินค้าพุ่ง กำไรนิวไฮต่อเนื่อง</t>
  </si>
  <si>
    <t>https://thunhoon.com/article/279008</t>
  </si>
  <si>
    <t>JPARK โชว์พื้นฐานแกร่ง พร้อมเทรดอัพค่าธุรกิจ</t>
  </si>
  <si>
    <t>อัพค่า</t>
  </si>
  <si>
    <t>https://thunhoon.com/article/279007</t>
  </si>
  <si>
    <t>TNP-KK เด่นรับรัฐกระตุ้นศก. ลุ้นเงินดิจิทัลต่อยอดขายฟู</t>
  </si>
  <si>
    <t>https://thunhoon.com/article/279006</t>
  </si>
  <si>
    <t>SONIC ชูเป้ากรีนเอ็นเนอร์ยี่ ครึ่งหลังไฮซีซันขนส่งคึกคัก</t>
  </si>
  <si>
    <t>https://thunhoon.com/article/279005</t>
  </si>
  <si>
    <t>APUREแววออเดอร์พุ่ง ยอดขายปีนี้จะโต30%</t>
  </si>
  <si>
    <t>แววออเดอร์</t>
  </si>
  <si>
    <t>https://thunhoon.com/article/279137</t>
  </si>
  <si>
    <t>หุ้นไทยวันนี้(7 ก.ย.66) บวก 1.58 จุด ซื้อ PTTEP-ADVANC ขาย KTB</t>
  </si>
  <si>
    <t>https://thunhoon.com/article/279124</t>
  </si>
  <si>
    <t>J พ้นจุดต่ำQ3เทิร์นอะราวด์ เปิดคอมมูบางบัวทองก.ย.</t>
  </si>
  <si>
    <t>J</t>
  </si>
  <si>
    <t>https://thunhoon.com/article/279116</t>
  </si>
  <si>
    <t>บล.ดาโอ เพิ่มเป้า SPRC 11.00 บ. กำไรฟื้นตัวไตรมาส 3/66</t>
  </si>
  <si>
    <t>https://thunhoon.com/article/279114</t>
  </si>
  <si>
    <t>หุ้นไทยพักเที่ยงวันนี้(7 ก.ย.66) บวก 4.15 จุด ซื้อ PTTEP-CPALL ขาย KTB</t>
  </si>
  <si>
    <t>https://thunhoon.com/article/279113</t>
  </si>
  <si>
    <t>SCGP โบรกฯ คาดกำไรครึ่งปีหลังฟื้น แนะราคาหุ้นอ่อนตัวเป็นโอกาสช้อนซื้อ</t>
  </si>
  <si>
    <t>https://thunhoon.com/article/279111</t>
  </si>
  <si>
    <t>LPN ผุดแคมเปญกระตุ้นยอดขาย คอนโด “ลุมพินี” 16 โครงการ</t>
  </si>
  <si>
    <t>https://thunhoon.com/article/279101</t>
  </si>
  <si>
    <t>SAWAD ราคาหุ้น laggard กลุ่ม 'ดาโอ' คาดปี 67 จะขยายตัวเด่น</t>
  </si>
  <si>
    <t>https://thunhoon.com/article/279084</t>
  </si>
  <si>
    <t>HARN แก้มปริ ออเดอร์หนุน ตุนงาน 423 ล.</t>
  </si>
  <si>
    <t>https://thunhoon.com/article/279083</t>
  </si>
  <si>
    <t>VL อัพฐานกองเรือ โดดรับไฮซีซันขนส่ง</t>
  </si>
  <si>
    <t>รับไฮซีซัน</t>
  </si>
  <si>
    <t>https://thunhoon.com/article/279082</t>
  </si>
  <si>
    <t>TMILL ส่งซิกยอด Q3 ฟู 10% ใส่เกียร์ขยายตลาดใหม่</t>
  </si>
  <si>
    <t>https://thunhoon.com/article/279079</t>
  </si>
  <si>
    <t>โผหุ้นรับน้ำมันขาขึ้น PTTEP-PTTGC-SPRC</t>
  </si>
  <si>
    <t>https://thunhoon.com/article/279077</t>
  </si>
  <si>
    <t>BCPGบุ๊กขายไฟเต็มปี ลงทุนหนุนรายได้แกร่ง</t>
  </si>
  <si>
    <t>https://thunhoon.com/article/279089</t>
  </si>
  <si>
    <t>LHKต้นทุนลด-ยอดขายเพิ่ม ตลาดอีวีหนุนฐานออเดอร์</t>
  </si>
  <si>
    <t>LHK</t>
  </si>
  <si>
    <t>https://thunhoon.com/article/279088</t>
  </si>
  <si>
    <t>PRM ดีมานด์น้ำมันเจ็ตดีด เล็งซื้อเรือใหม่-ดีลM&amp;A</t>
  </si>
  <si>
    <t>https://thunhoon.com/article/279076</t>
  </si>
  <si>
    <t>SIRIคอนโดยอดขายพุ่ง อัพเป้าโอน1.2หมื่นล้าน</t>
  </si>
  <si>
    <t>https://thunhoon.com/article/279224</t>
  </si>
  <si>
    <t>KSL พลิกขาดทุน 165 ล. -132% วัตถุดิบแพง-ราคาน้ำตาลผันผวน</t>
  </si>
  <si>
    <r>
      <rPr>
        <rFont val="Arial"/>
        <color rgb="FF212529"/>
        <sz val="11.0"/>
      </rPr>
      <t>พลิก</t>
    </r>
  </si>
  <si>
    <t>https://thunhoon.com/article/279226</t>
  </si>
  <si>
    <t>RT โชว์แบ็กล็อกหมื่นล้านบ. เก็บกินยาว-ปีนี้รายได้โตต่อ</t>
  </si>
  <si>
    <t>https://thunhoon.com/article/279215</t>
  </si>
  <si>
    <t>หุ้นไทยวันนี้(8 ก.ย.66)ลบ 3.19 จุด ขาย PSP-BANPU-AOT ฉุดตลาด</t>
  </si>
  <si>
    <t>https://thunhoon.com/article/279203</t>
  </si>
  <si>
    <t>WINMEDยอดขายโตแกร่ง ออเดอร์พุ่ง-รายได้ตามนัด</t>
  </si>
  <si>
    <t>https://thunhoon.com/article/279189</t>
  </si>
  <si>
    <t>หุ้นไทยพักเที่ยงวันนี้(8 ก.ย.66) บวก 1.25 จุด ซื้อ TRUE ขาย BANPU</t>
  </si>
  <si>
    <t>https://thunhoon.com/article/279180</t>
  </si>
  <si>
    <t>CK งานในมือ นิวไฮ STEC หุ้น laggard โครงการรถไฟ-มอเตอร์เวย์ กำลังจะมา</t>
  </si>
  <si>
    <t>งานในมือ</t>
  </si>
  <si>
    <t>https://thunhoon.com/article/279175</t>
  </si>
  <si>
    <t>DOHOME โบรกฯ มองรับผลดีกำลังซื้อเกษตรกรมีแนวโน้มดีขึ้น, อัพคำแนะนำเป็นซื้อ</t>
  </si>
  <si>
    <t>https://thunhoon.com/article/279166</t>
  </si>
  <si>
    <t>EKH โบรกฯ คาดกำไร Q3/66 โต มองรับผลบวกฟรีวีซ่าให้นทท.จีน</t>
  </si>
  <si>
    <t>https://thunhoon.com/article/279158</t>
  </si>
  <si>
    <t>BM ฟรีโซนกดต้นทุนลด ออเดอร์พรึ่บ-งบQ3 ฟื้น</t>
  </si>
  <si>
    <t>งบQ3</t>
  </si>
  <si>
    <t>https://thunhoon.com/article/279157</t>
  </si>
  <si>
    <t>BGCควงคู่ขาซื้อกิจการ ต้นทุนลดดันมาร์จิ้นฟู</t>
  </si>
  <si>
    <t>https://thunhoon.com/article/279155</t>
  </si>
  <si>
    <t>SSPรุกธุรกิจแพ็กเกจจิ้ง อัพมูลค่าตลาด2แสนล.</t>
  </si>
  <si>
    <t>มูลค่าตลาด</t>
  </si>
  <si>
    <t>https://thunhoon.com/article/279335</t>
  </si>
  <si>
    <t>WPHอัพฐานศูนย์รักษาโรค ล็อกเป้าดันผลงานทำนิวไฮ</t>
  </si>
  <si>
    <t>https://thunhoon.com/article/279321</t>
  </si>
  <si>
    <t>หุ้นไทยวันนี้(11 ก.ย.66) ลบ 6.23 จุด ขาย PTT-PTTEP-GPSC ฉุดตลาด</t>
  </si>
  <si>
    <t>https://thunhoon.com/article/279316</t>
  </si>
  <si>
    <t>XO ปรับเป้ารายได้ปี 66 โต 50% รับซอสส่งออกฟีเวอร์</t>
  </si>
  <si>
    <t>https://thunhoon.com/article/279299</t>
  </si>
  <si>
    <t>ANANลูกค้าโอนสนั่น โชว์ยอดเดือนส.ค.โต71%</t>
  </si>
  <si>
    <t>https://thunhoon.com/article/279295</t>
  </si>
  <si>
    <t>หุ้นไทยพักเที่ยงวันนี้(11 ก.ย.66) ลบ 6.56 จุด ขาย GPSC-PTTEP ซื้อ BH</t>
  </si>
  <si>
    <t>https://thunhoon.com/article/279286</t>
  </si>
  <si>
    <t>BEM โบรกฯ แนะซื้อ หลังตัวเลขผู้โดยสารรถไฟฟ้า ส.ค. ทำนิวไฮ</t>
  </si>
  <si>
    <t>ตัวเลขผู้โดยสาร</t>
  </si>
  <si>
    <t>https://thunhoon.com/article/279282</t>
  </si>
  <si>
    <t>JKN ผนึกกำลัง"Top News"เสริมความแข็งแกร่งช่องทีวี JKN18 , ราคาหุ้นพุ่ง</t>
  </si>
  <si>
    <t>https://thunhoon.com/article/279406</t>
  </si>
  <si>
    <t>หุ้นไทยวันนี้(12 ก.ย.66) บวก 4.56 จุด ซื้อ SABUY-DELTA นำตลาด</t>
  </si>
  <si>
    <t>https://thunhoon.com/article/279396</t>
  </si>
  <si>
    <t>AOT โบรกฯ คาดกำไร Q4 โตตามการฟื้นตัวของปริมาณผู้โดยสาร</t>
  </si>
  <si>
    <t>https://thunhoon.com/article/279394</t>
  </si>
  <si>
    <t>EGCO มี Upside เล็กน้อย จากสินทรัพย์ใหม่ในสหรัฐฯ</t>
  </si>
  <si>
    <t>https://thunhoon.com/article/279389</t>
  </si>
  <si>
    <t>TPIPLรัฐกระตุ้นเศรษฐกิจ ดีมานด์ปูน-พลาสติกพุ่ง</t>
  </si>
  <si>
    <t>https://thunhoon.com/article/279387</t>
  </si>
  <si>
    <t>"BCPG" จับตา Q3/66 เข้า High Season ตปท.โตได้อีก</t>
  </si>
  <si>
    <t>เข้า High Season</t>
  </si>
  <si>
    <t>https://thunhoon.com/article/279373</t>
  </si>
  <si>
    <t>หุ้นไทยพักเที่ยงวันนี้(12 ก.ย.66) บวก 5.85 จุด ซื้อ SABUY-DELTA-KCE</t>
  </si>
  <si>
    <t>https://thunhoon.com/article/279370</t>
  </si>
  <si>
    <t>ส่อง CPALL โบรกฯ คาดรับผลดีนโยบายกระตุ้นศก.รัฐบาลใหม่ -อัพกำไรปี 66-67</t>
  </si>
  <si>
    <t>https://thunhoon.com/article/279366</t>
  </si>
  <si>
    <t>"PTG" นโยบายลดราคาน้ำมันกระทบจำกัด โบรกฯ ปรับคำแนะนำขึ้นเป็น “ซื้อ ”</t>
  </si>
  <si>
    <t>https://thunhoon.com/article/279361</t>
  </si>
  <si>
    <t>SISB นักเรียนทะลุเป้า-ปรับค่าเทอม โบรกฯ คาดหนุน 2H66 โตเด่น</t>
  </si>
  <si>
    <t>https://thunhoon.com/article/279348</t>
  </si>
  <si>
    <t>XO ส่งออกบูม อัพเป้าโต 50 % ออเดอร์พรึ่บ</t>
  </si>
  <si>
    <t>https://thunhoon.com/article/279345</t>
  </si>
  <si>
    <t>A5 ชูโมเดลดันงบ 5 พันล. ปั๊มผลงานเทิร์นอะราวด์</t>
  </si>
  <si>
    <t>https://thunhoon.com/article/279343</t>
  </si>
  <si>
    <t>MC ผลงานปี67โตต่อ15% ปั้นรายได้CLMV-ออนไลน์</t>
  </si>
  <si>
    <t>https://thunhoon.com/article/279338</t>
  </si>
  <si>
    <t>HFTจ่อซื้อธุรกิจ‘อีไบค์’ ออเดอร์ใหม่เข้าQ3พรึบ</t>
  </si>
  <si>
    <t>ออเดอร์ใหม่เข้า</t>
  </si>
  <si>
    <t>พรึบ</t>
  </si>
  <si>
    <t>https://thunhoon.com/article/279350</t>
  </si>
  <si>
    <t>BEMลั่นก.ย.พุ่งต่อ โฆษณากลับมาฮอต</t>
  </si>
  <si>
    <t>ลั่น</t>
  </si>
  <si>
    <t>กลับมาฮอต</t>
  </si>
  <si>
    <t>https://thunhoon.com/article/279499</t>
  </si>
  <si>
    <t>KCG ลั่นQ4ผลงานนิวไฮน์ ผุดแคมเปญรับเทศกาลเจ</t>
  </si>
  <si>
    <t>นิวไฮน์</t>
  </si>
  <si>
    <t>https://thunhoon.com/article/279487</t>
  </si>
  <si>
    <t>หุ้นไทยวันนี้(13 ก.ย.66) ร่วง 10.19 จุด ขาย EA-HANA ซื้อ BBL</t>
  </si>
  <si>
    <t>https://thunhoon.com/article/279482</t>
  </si>
  <si>
    <t>หุ้น BH ราคาดีดขึ้น โบรกฯ เพิ่มราคาเป้าหมาย-คาดกำไร Q3/66 ทำนิวไฮ</t>
  </si>
  <si>
    <t>https://thunhoon.com/article/279453</t>
  </si>
  <si>
    <t>หุ้นไทยพักเที่ยงวันนี้(13 ก.ย.66) ร่วง 8.25 จุด ขาย EA-HANA-JMART</t>
  </si>
  <si>
    <t>https://thunhoon.com/article/279452</t>
  </si>
  <si>
    <t>RPH ไฮซีซันเฮลธ์แคร์ทำเงิน ลงทุนขยายบริการต่อยอด</t>
  </si>
  <si>
    <t>เฮลธ์แคร์</t>
  </si>
  <si>
    <t>ขยายบริการ</t>
  </si>
  <si>
    <t>https://thunhoon.com/article/279451</t>
  </si>
  <si>
    <t>SAPPE ส่งซิกผลงานเด่นQ3 ฐานต่างแดน-บาทอ่อนดัน</t>
  </si>
  <si>
    <t>https://thunhoon.com/article/279449</t>
  </si>
  <si>
    <t>"ซีจีเอส-ซีไอเอ็มบี" อัพราคาเป้าหมายหุ้น WHA - AMATA มองอุตฯ EV หนุนยอดขายโต</t>
  </si>
  <si>
    <t>https://thunhoon.com/article/279436</t>
  </si>
  <si>
    <t>PTTEP ราคาดีดขึ้น โบรกฯปรับเพิ่มคำแนะนำเป็นซื้อ-อัพราคาเป้าหมาย</t>
  </si>
  <si>
    <t>https://thunhoon.com/article/279417</t>
  </si>
  <si>
    <t>ICN แบ็กล็อกดันงบโตโดด ปักหมุดบิ๊กโปรเจ็กต์พันล.</t>
  </si>
  <si>
    <t>https://thunhoon.com/article/279416</t>
  </si>
  <si>
    <t>PTG จี้รัฐคุมค่าตลาด ขายQ4 พีคทำนิวไฮ</t>
  </si>
  <si>
    <t>พีคทำนิวไฮ</t>
  </si>
  <si>
    <t>https://thunhoon.com/article/279415</t>
  </si>
  <si>
    <t>NER เอลนีโญกระตุ้น ขยับราคาทำมาร์จิ้นฟู</t>
  </si>
  <si>
    <t>https://thunhoon.com/article/279559</t>
  </si>
  <si>
    <t>หุ้นไทยวันนี้บวก 9.83 จุด ซื้อ TOP-TRUE หุ้นน้องใหม่ COCOCO เหนือจอง 43.64%</t>
  </si>
  <si>
    <t>https://thunhoon.com/article/279539</t>
  </si>
  <si>
    <t>WPHพ้นต่ำสุดQ3พลิกแรง ต่างชาติดันฐานรายได้โดด</t>
  </si>
  <si>
    <t>พ้นต่ำสุด</t>
  </si>
  <si>
    <t>https://thunhoon.com/article/279533</t>
  </si>
  <si>
    <t>MGC เปิดศูนย์บริการซ่อมสี-ตัวถังรถยนต์ไฟฟ้า TESLA -สร้างรายได้โต</t>
  </si>
  <si>
    <t>https://thunhoon.com/article/279531</t>
  </si>
  <si>
    <t>หุ้นไทยพักเที่ยงวันนี้(14 ก.ย.66) บวก 6.30 จุด ซื้อ DELTA-TOP-HANA</t>
  </si>
  <si>
    <t>https://thunhoon.com/article/279519</t>
  </si>
  <si>
    <t>กรุงศรี พัฒนสิน มองกลุ่มค้าปลีกมี upside จากมติครม.หนุน ชู CPALL-DOHOME เด่น</t>
  </si>
  <si>
    <t>มี upside</t>
  </si>
  <si>
    <t>https://thunhoon.com/article/279508</t>
  </si>
  <si>
    <t>MTW ขยายรง. กำลังผลิตพุ่ง ดีมานด์ทะลัก</t>
  </si>
  <si>
    <t>https://thunhoon.com/article/279505</t>
  </si>
  <si>
    <t>D โดดรับฟรีวีซ่าพายอดพุ่ง เดินเกมท่องเที่ยวการแพทย์</t>
  </si>
  <si>
    <t>https://thunhoon.com/article/279628</t>
  </si>
  <si>
    <t>หุ้นไทยวันนี้(15 ก.ย.66) ลบ 3.11 จุด ขาย CRC ซื้อ COCOCO ราคาพุ่งแรง</t>
  </si>
  <si>
    <t>https://thunhoon.com/article/279606</t>
  </si>
  <si>
    <t>หุ้นไทยพักเที่ยงวันนี้(15 ก.ย.66) ลบ 1.04 จุด ซื้อ COCOCO ขาย CRC</t>
  </si>
  <si>
    <t>https://thunhoon.com/article/279603</t>
  </si>
  <si>
    <t>INGRS พลิกทำกำไร 12 ล. เพิ่ม 120% ชิ้นส่วนรถในมาเลย์-อินโดฯ เติบโตดี</t>
  </si>
  <si>
    <t>INGRS</t>
  </si>
  <si>
    <t>https://thunhoon.com/article/279569</t>
  </si>
  <si>
    <t>BYD จับตาปีหน้าสดใส ชูรถบัสไฟฟ้าผลงานดี</t>
  </si>
  <si>
    <t>https://thunhoon.com/article/279581</t>
  </si>
  <si>
    <t>READY ย้ำเป้าโต 20 % ผุด AI อัฉริยะทำเงิน</t>
  </si>
  <si>
    <t>https://thunhoon.com/article/279580</t>
  </si>
  <si>
    <t>PSTC รับทรัพย์ บ.ย่อยคว้างาน หนุนยอด 30%</t>
  </si>
  <si>
    <t>https://thunhoon.com/article/279578</t>
  </si>
  <si>
    <t>KTMS เสกโรงงานไตเทียม อัพกำลังผลิตพุ่งขึ้น 2 เท่า</t>
  </si>
  <si>
    <t>พุ่งขึ้น</t>
  </si>
  <si>
    <t>https://thunhoon.com/article/279623</t>
  </si>
  <si>
    <t>RS โบรกฯ มองปันผล 0.60 บาทดีกว่าคาด แต่ราคาหุ้นสะท้อนไปแล้ว</t>
  </si>
  <si>
    <t>https://thunhoon.com/article/279622</t>
  </si>
  <si>
    <t>ส่องหุ้น AOT ฟื้นตัวตามการท่องเที่ยว ยูโอบีฯ ให้เป้า 83 บาท/หุ้น</t>
  </si>
  <si>
    <t>https://thunhoon.com/article/279718</t>
  </si>
  <si>
    <t>SYNEXส่งซิกโค้งท้ายนิวไฮ รับทรัพย์สินค้าไอทีทำเงิน</t>
  </si>
  <si>
    <t>https://thunhoon.com/article/279717</t>
  </si>
  <si>
    <t>หุ้นไทยวันนี้(18 ก.ย.66) ลบ 14.46 จุด ขาย HANA-DELTA-PTT ฉุดตลาด</t>
  </si>
  <si>
    <t>https://thunhoon.com/article/279705</t>
  </si>
  <si>
    <t>PROUD เตรียมย้ายหุ้นเข้า SET เผย Q3/66 สัญญาณดี กำลังซื้อต่างชาติหนุน</t>
  </si>
  <si>
    <t>สัญญาณดี</t>
  </si>
  <si>
    <t>https://thunhoon.com/article/279697</t>
  </si>
  <si>
    <t>DRTแย้มยอดขายQ3แกร่ง เล็งขยับราคาขายดันมาร์จิ้น</t>
  </si>
  <si>
    <t>https://thunhoon.com/article/279685</t>
  </si>
  <si>
    <t>หุ้นไทยพักเที่ยงวันนี้(18 ก.ย.66) ลบ 8.35 จุด ขาย HANA-DELTA</t>
  </si>
  <si>
    <t>https://thunhoon.com/article/279678</t>
  </si>
  <si>
    <t>CHG ครึ่งปีหลังแนวโน้มดี โบรกแนะนำ “ซื้อ” เป้า 3.60 บ.</t>
  </si>
  <si>
    <t>แนวโน้มดี</t>
  </si>
  <si>
    <t>https://thunhoon.com/article/279668</t>
  </si>
  <si>
    <t>ASPS ชู 2 หุ้นเด่น AOT-ERW รับมาตรการกระตุ้นท่องเที่ยว</t>
  </si>
  <si>
    <t>https://thunhoon.com/article/279652</t>
  </si>
  <si>
    <t>WARRIX ครึ่งหลังโตเด่น ลุยต่างแดน-โมเดิร์นเทรด</t>
  </si>
  <si>
    <t>https://thunhoon.com/article/279658</t>
  </si>
  <si>
    <t>TFGมุ่งสาขาค้าปลีก เพิ่มลูกค้าอัพรายได้</t>
  </si>
  <si>
    <t>https://thunhoon.com/article/279795</t>
  </si>
  <si>
    <t>หุ้นไทยวันนี้(19 ก.ย.66) ลบ 4.61 จุด ขาย BDMS-CPALL-KBANK</t>
  </si>
  <si>
    <t>https://thunhoon.com/article/279782</t>
  </si>
  <si>
    <t>PJWท่องเที่ยวดันครึ่งหลัง แพ็กเกจจิ้งพุ่งรับดีมานด์</t>
  </si>
  <si>
    <t>https://thunhoon.com/article/279781</t>
  </si>
  <si>
    <t>PRMรับทรัพย์โลจิสติกส์บูม ลุ้นจ่ายปันผลระหว่างกาล</t>
  </si>
  <si>
    <t>https://thunhoon.com/article/279766</t>
  </si>
  <si>
    <t>หุ้นไทยพักเที่ยงวันนี้(19 ก.ย.66) ลบ 3.42 จุด ขาย KBANK-SCB-KTB</t>
  </si>
  <si>
    <t>https://thunhoon.com/article/279761</t>
  </si>
  <si>
    <t>6 โบรกฯ สแกนหุ้นน้องใหม่ “TRP” พื้นฐานดี กำไรโตเด่น เคาะเป้าสูงสุด 26บ.</t>
  </si>
  <si>
    <t>https://thunhoon.com/article/279758</t>
  </si>
  <si>
    <t>TISCO โบรกฯ มองปันผลเด่น แต่ราคาหุ้นมี upside จำกัด</t>
  </si>
  <si>
    <t>https://thunhoon.com/article/279752</t>
  </si>
  <si>
    <t>FTEลุยชิงงานใหม่300ล. โค้งสามสดใส-คงเป้าโต10%</t>
  </si>
  <si>
    <t>โค้งสาม</t>
  </si>
  <si>
    <t>คงเป้า</t>
  </si>
  <si>
    <t>https://thunhoon.com/article/279736</t>
  </si>
  <si>
    <t>PRAPAT แววเด่น ส่งซิกทั้งปีทำนิวไฮ ผลงานโค้งท้ายพีค</t>
  </si>
  <si>
    <t>https://thunhoon.com/article/279731</t>
  </si>
  <si>
    <t>CPNเปิดห้างใหม่ปลายปี รายได้ค่าเช่า-อสังหาพุ่ง</t>
  </si>
  <si>
    <t>https://thunhoon.com/article/279866</t>
  </si>
  <si>
    <t>หุ้นไทยวันนี้(20 ก.ย.66) ลบ 15.06 จุด ขาย PTT-CPALL หุ้นน้องใหม่ SINO เหนือจอง 37.86%</t>
  </si>
  <si>
    <t>https://thunhoon.com/article/279860</t>
  </si>
  <si>
    <t>บล.ฟินันเซีย แนะนำ ICHI เป้า 19 บ. คาดกำไรไตรมาส 3 นิวไฮรอบ 8 ปี</t>
  </si>
  <si>
    <t>https://thunhoon.com/article/279851</t>
  </si>
  <si>
    <t>หุ้นไทยพักเที่ยงวันนี้(20 ก.ย.66) ร่วง 13.90 จุด ขายพลังงาน PTT-PTTEP</t>
  </si>
  <si>
    <t>https://thunhoon.com/article/279836</t>
  </si>
  <si>
    <t>บัวหลวง มองหุ้นกลุ่มท่องเที่ยวยังน่าสนใจ ชู AOT-CENTEL เด่น</t>
  </si>
  <si>
    <t>https://thunhoon.com/article/279834</t>
  </si>
  <si>
    <t>COCOCO ตั้งเป้ารายได้ปีนี้โต 30% ตามออเดอร์จีนทะลัก -เตรียมเพิ่มกำลังผลิตปีหน้า</t>
  </si>
  <si>
    <t>https://thunhoon.com/article/279833</t>
  </si>
  <si>
    <t>TISCO มีดีที่ปันผลสูงราว 8% 'ดาโอ' แนะถือ เคาะพื้นฐาน 105บ.</t>
  </si>
  <si>
    <t>https://thunhoon.com/article/279822</t>
  </si>
  <si>
    <t>หุ้น SINO เข้าเทรดวันแรกราคาเปิดที่ 1.60 บาท เพิ่มขึ้น 14.28%</t>
  </si>
  <si>
    <t>https://thunhoon.com/article/279807</t>
  </si>
  <si>
    <t>DOD ผลิตอาหารเสริมบูม ลูกค้าใหม่ป้อนออเดอร์อื้อ</t>
  </si>
  <si>
    <t>https://thunhoon.com/article/279816</t>
  </si>
  <si>
    <t>ERWไฮซีซันหนุนค่าไฟลด รุกหนักขยายโรงแรมปีหน้า</t>
  </si>
  <si>
    <t>https://thunhoon.com/article/279942</t>
  </si>
  <si>
    <t>iPhone 15 ยอดขายไปได้ดี บล.ดีบีเอสฯแนะ COM7 เป้า 38.60 บ.</t>
  </si>
  <si>
    <t>ไปได้ดี</t>
  </si>
  <si>
    <t>https://thunhoon.com/article/279941</t>
  </si>
  <si>
    <t>หุ้นไทยวันนี้(21 ก.ย.66) บวก 6.36 จุด ซื้อ CPALL-TRUE ขาย DELTA</t>
  </si>
  <si>
    <t>https://thunhoon.com/article/279922</t>
  </si>
  <si>
    <t>INET แย้ม Q3/66 ผลงานสวยรับอานิสงส์ Digital Transformation ผลงานตามเป้า</t>
  </si>
  <si>
    <t>https://thunhoon.com/article/279915</t>
  </si>
  <si>
    <t>หุ้นไทยพักเที่ยงวันนี้(21 ก.ย.66) บวก 2.57 จุด ซื้อ CPALL ขาย DELTA</t>
  </si>
  <si>
    <t>https://thunhoon.com/article/279910</t>
  </si>
  <si>
    <t>3 โบรกฯ คาด ADVANC กำไร Q3/66 โต ส่องกลยุทธ์ลงทุน</t>
  </si>
  <si>
    <t>https://thunhoon.com/article/279901</t>
  </si>
  <si>
    <t>SAV กระแสตอบรับเยี่ยมนลท.แห่จอง IPO หมดเกลี้ยง คาดเข้าเทรด SET 26 ก.ย.</t>
  </si>
  <si>
    <t>https://thunhoon.com/article/280029</t>
  </si>
  <si>
    <t>หุ้นไทยวันนี้(22 ก.ย.66) ทะยาน 8.33 จุด ซื้อ ADVANC-BANPU ขาย SCB</t>
  </si>
  <si>
    <t>https://thunhoon.com/article/280021</t>
  </si>
  <si>
    <t>CPW เผย iPhone 15 ยอดจองทุบสถิติ ดันโค้งสุดท้ายเด่น รับไฮซีซั่นปี 66</t>
  </si>
  <si>
    <t>โค้งสุดท้าย</t>
  </si>
  <si>
    <t>https://thunhoon.com/article/280000</t>
  </si>
  <si>
    <t>COM7 เผยยอดจอง iPhone 15 นิวไฮ คาดรายได้โต 20% ตามเป้า</t>
  </si>
  <si>
    <t>https://thunhoon.com/article/279996</t>
  </si>
  <si>
    <t>หุ้นไทยพักเที่ยงวันนี้(22 ก.ย.66) บวก 4.50 จุด ซื้อ ADVANC-PTT เทขาย SCB</t>
  </si>
  <si>
    <t>เทขาย</t>
  </si>
  <si>
    <t>https://thunhoon.com/article/279983</t>
  </si>
  <si>
    <t>SCB กรุงศรี พัฒนสิน มองราคาหุ้นร่วงเป็นโอกาสเข้าลงทุน มองพื้นฐานไม่เปลี่ยน</t>
  </si>
  <si>
    <t>https://thunhoon.com/article/279980</t>
  </si>
  <si>
    <t>ASPS ค้นหาหุ้นพื้นฐานดี ต่างชาติถือน้อย หลบจากความผันผวนตลาด</t>
  </si>
  <si>
    <t>https://thunhoon.com/article/279979</t>
  </si>
  <si>
    <t>COM7 'ดาโอ' ปรับเป้าขึ้นเป็น 40 บ. ยอดขาย-ปริมาณ iPhone15 โตดีหนุน 2H66</t>
  </si>
  <si>
    <t>https://thunhoon.com/article/279978</t>
  </si>
  <si>
    <t>หุ้น SCB ราคาร่วงแรง วอลุ่มหนาแน่น หลัง"เจพี มอร์แกน"ปรับลดน้ำหนักลงทุน</t>
  </si>
  <si>
    <t>https://thunhoon.com/article/279962</t>
  </si>
  <si>
    <t>ATP30 เพิ่มรถไฟฟ้า สัญญาณงบQ3 แกร่ง</t>
  </si>
  <si>
    <t>https://thunhoon.com/article/279961</t>
  </si>
  <si>
    <t>PPM ชูแผนธุรกิจดาวเด่น จ้องร่วมทุนโซลาร์ฟาร์ม</t>
  </si>
  <si>
    <t>https://thunhoon.com/article/279956</t>
  </si>
  <si>
    <t>INETจับตาผลงาน Q3โตต่อ R&amp;D-โซลาร์ฟาร์มคุมต้นทุน</t>
  </si>
  <si>
    <t>https://thunhoon.com/article/280022</t>
  </si>
  <si>
    <t>TTB โบรกฯ มองแนวโน้มกำไรดี แต่ราคาหุ้นมี upside จำกัด</t>
  </si>
  <si>
    <t>https://thunhoon.com/article/280034</t>
  </si>
  <si>
    <t>SISB 'ทิสโก้' คาดกำไร Q3/66 จะต่ำกว่าที่คาดไว้ ปรับคำแนะเป็นถือ</t>
  </si>
  <si>
    <t>ต่ำกว่าที่คาด</t>
  </si>
  <si>
    <t>https://thunhoon.com/article/280114</t>
  </si>
  <si>
    <t>หุ้นไทยวันนี้(25 ก.ย.66) ลบ 15.23 จุด ขาย EA-AOT-GULF ฉุดตลาด</t>
  </si>
  <si>
    <t>https://thunhoon.com/article/280113</t>
  </si>
  <si>
    <t>SJWD 'ทิสโก้' เคาะผลงานดีขึ้น 2H ห้องเย็น-อุตฯ ยานยนต์-ขนส่ง ตัวเร่ง</t>
  </si>
  <si>
    <t>https://thunhoon.com/article/280112</t>
  </si>
  <si>
    <t>BH คนไข้ต่างมากกว่าก่อนโควิด 'ดาโอ' ชี้ 2H66 จะเติบโตดี HoH</t>
  </si>
  <si>
    <t>จะเติบโตดี</t>
  </si>
  <si>
    <t>https://thunhoon.com/article/280098</t>
  </si>
  <si>
    <t>PLANB โบรกฯ ชี้ Q3/66 เด่นกว่า Q2, ปี 67 มี Story โตได้อีก</t>
  </si>
  <si>
    <t>https://thunhoon.com/article/280096</t>
  </si>
  <si>
    <t>SAV พร้อมเข้าเทรดพรุ่งนี้ มั่นใจพื้นฐานแข็งแกร่ง โบรกฯให้เป้า 25-29 บาท</t>
  </si>
  <si>
    <t>https://thunhoon.com/article/280090</t>
  </si>
  <si>
    <t>ICHI จับตา Q3/66 ทำสถิติใหม่ โบรกฯ คาดหนุน Upside กำไรปี 66</t>
  </si>
  <si>
    <t>หนุน Upside</t>
  </si>
  <si>
    <t>https://thunhoon.com/article/280088</t>
  </si>
  <si>
    <t>หุ้นไทยพักเที่ยงวันนี้(25 ก.ย.66) ร่วง 8.89 จุด ขาย AOT-EA-DELTA</t>
  </si>
  <si>
    <t>https://thunhoon.com/article/280084</t>
  </si>
  <si>
    <t>หุ้น SPRC ราคาดีดขึ้น โบรกฯ คาด Q3/66 พลิกมีกำไร-ธุรกิจโรงกลั่นขาขึ้น</t>
  </si>
  <si>
    <t>https://thunhoon.com/article/280083</t>
  </si>
  <si>
    <t>BANPU โบรกฯ ชี้จังหวะทยอยสะสม W5 กำลังสิ้นสุด พร้อมสถิติที่น่าสนใจ</t>
  </si>
  <si>
    <t>สถิติ</t>
  </si>
  <si>
    <t>https://thunhoon.com/article/280081</t>
  </si>
  <si>
    <t>SNNP 'บัวหลวง' แนะสะสมรอบใหม่ ก่อน Peak Season Q4/66 ต่อเนื่องปี 67</t>
  </si>
  <si>
    <t>https://thunhoon.com/article/280080</t>
  </si>
  <si>
    <t>KEXนำเทคโนเร่งลดต้นทุน ตั้งเป้าปี67กลับมาพลิกบวก</t>
  </si>
  <si>
    <t>กลับมาพลิกบวก</t>
  </si>
  <si>
    <t>https://thunhoon.com/article/280079</t>
  </si>
  <si>
    <t>JR คาดรายได้โตก้าวกระโดดอีก 3-5 ปีข้างหน้า-ครึ่งปีหลังเข้าประมูลงานเพิ่ม</t>
  </si>
  <si>
    <t>https://thunhoon.com/article/280055</t>
  </si>
  <si>
    <t>GTB แบ็กล็อกทะลุ 600 ล. ลุยงานไซซ์มินิมาร์จิ้นสูง</t>
  </si>
  <si>
    <t>GTB</t>
  </si>
  <si>
    <t>https://thunhoon.com/article/280054</t>
  </si>
  <si>
    <t>HL ผุดสาขาปั๊มมาร์เก็ตแชร์ โอกาสโตสูง-ดันยอดพุ่ง 20%</t>
  </si>
  <si>
    <t>https://thunhoon.com/article/280061</t>
  </si>
  <si>
    <t>SISลุยซีเคียวริตี้ หนุนรายได้โตยาว ชูคลาวด์ขยายตัว</t>
  </si>
  <si>
    <t>โตยาว</t>
  </si>
  <si>
    <t>https://thunhoon.com/article/280064</t>
  </si>
  <si>
    <t>รัสเซียดันโรงกลั่นยกแผง SPRCเด่นไตรมาส3แรง</t>
  </si>
  <si>
    <t>https://thunhoon.com/article/280063</t>
  </si>
  <si>
    <t>BANPUไตรมาส4ดีสุด รุกเหมืองแร่อนาคต</t>
  </si>
  <si>
    <t>ไตรมาส4</t>
  </si>
  <si>
    <t>ดีสุด</t>
  </si>
  <si>
    <t>https://thunhoon.com/article/280186</t>
  </si>
  <si>
    <t>หุ้นไทยวันนี้(26 ก.ย.66) ปิดลบ 13.34 จุด ขาย KBANK-SCB-EA</t>
  </si>
  <si>
    <t>https://thunhoon.com/article/280173</t>
  </si>
  <si>
    <t>SAV ยืนยันผถห.เดิมไม่ขายหุ้น กองทุนมั่นใจพื้นฐานดี</t>
  </si>
  <si>
    <t>https://thunhoon.com/article/280163</t>
  </si>
  <si>
    <t>หุ้นไทยพักเที่ยงวันนี้(26 ก.ย.66) บวก 1.06 จุด ซื้อ PTTEP-BDMS</t>
  </si>
  <si>
    <t>https://thunhoon.com/article/280157</t>
  </si>
  <si>
    <t>I2 กิจการร่วมค้าหนุน Q4 พีค จ่อประมูลเติมพอร์ตงานฟู</t>
  </si>
  <si>
    <t>หนุน Q4</t>
  </si>
  <si>
    <t>พอร์ตงาน</t>
  </si>
  <si>
    <t>https://thunhoon.com/article/280156</t>
  </si>
  <si>
    <t>TPCH แย้มผลงานครึ่งปีหลังโตเด่น รับ 13 โรงไฟฟ้าเดินเครื่องเต็มสูบ</t>
  </si>
  <si>
    <t>https://thunhoon.com/article/280154</t>
  </si>
  <si>
    <t>TRUลุยออเดอร์รับทรัพย์ ดีลพันธมิตรจีนอัพฐานอีวี</t>
  </si>
  <si>
    <t>TRU</t>
  </si>
  <si>
    <t>https://thunhoon.com/article/280151</t>
  </si>
  <si>
    <t>หุ้น ITC ราคาดีดขึ้น โบรกฯ มองผลประกอบการผ่านจุดต่ำสุดแล้ว แนะซื้อ</t>
  </si>
  <si>
    <t>https://thunhoon.com/article/280144</t>
  </si>
  <si>
    <t>หุ้น SAV เข้าเทรดใน SET วันแรกราคาเปิดที่ 18.80 บาท ลดลง 1.05% จากราคา IPO</t>
  </si>
  <si>
    <t>https://thunhoon.com/article/280128</t>
  </si>
  <si>
    <t>ARROW ก่อสร้างฟื้นตัว ตุนออเดอร์อื้อ-ต้นทุนลด</t>
  </si>
  <si>
    <t>https://thunhoon.com/article/280253</t>
  </si>
  <si>
    <t>JPARK ขายเกลี้ยง IPO 110 ล้านหุ้น สะท้อนพื้นฐานแกร่ง ลงสนามเทรด 3 ต.ค.นี้</t>
  </si>
  <si>
    <t>https://thunhoon.com/article/280251</t>
  </si>
  <si>
    <t>หุ้นไทยวันนี้(27 ก.ย.66) ปิดบวก 3.13 จุด ซื้อ PTTEP-SCB-SAV</t>
  </si>
  <si>
    <t>https://thunhoon.com/article/280233</t>
  </si>
  <si>
    <t>หุ้นไทยพักเที่ยงวันนี้(27 ก.ย.66) ลบ 2.04 ขาย DELTA-TISCO ซื้อ PTTEP</t>
  </si>
  <si>
    <t>https://thunhoon.com/article/280232</t>
  </si>
  <si>
    <t>ดาโอ' ส่อง BBL ราคาหุ้นน่าสน ลุ้นกำไร Upside เพิ่มจาก NIM ที่ดีกว่าคาด</t>
  </si>
  <si>
    <t>ลุ้นกำไร</t>
  </si>
  <si>
    <t>https://thunhoon.com/article/280221</t>
  </si>
  <si>
    <t>บล.กสิกรฯแนะ "ซื้อ" ESSO Upside สูงสุดหุ้นกลุ่มโรงกลั่น</t>
  </si>
  <si>
    <t>https://thunhoon.com/article/280205</t>
  </si>
  <si>
    <t>TPCH ครึ่งหลังเด่น โดดรับ 13 โรงไฟฟ้า เดินเครื่องเต็มสูบ</t>
  </si>
  <si>
    <t>https://thunhoon.com/article/280201</t>
  </si>
  <si>
    <t>WAVEสัญญาณบวก ชูวอลล์ตรีททำเงิน เล็งขยายสาขาเพิ่ม</t>
  </si>
  <si>
    <t>ชูวอลล์ตรีท</t>
  </si>
  <si>
    <t>https://thunhoon.com/article/280212</t>
  </si>
  <si>
    <t>ส่งออกดีเกินคาด ASIANมาร์จิ้นดีด</t>
  </si>
  <si>
    <t>https://thunhoon.com/article/280327</t>
  </si>
  <si>
    <t>หุ้นไทยวันนี้(28 ก.ย.66) ร่วงแรง 15.01 จุด ขาย SCB-PTT-BDMS</t>
  </si>
  <si>
    <t>https://thunhoon.com/article/280319</t>
  </si>
  <si>
    <t>หุ้น AU ราคาดีดขึ้น โบรกฯ มอง SSSG ก.ค.-ส.ค.ฟื้นตัว หนุนกำไร Q3/66 โต</t>
  </si>
  <si>
    <t>https://thunhoon.com/article/280314</t>
  </si>
  <si>
    <t>GFPT บริษัทยังคงเป้ารายได้โต 5-8% 'ทิสโก้' มองราคาปรับลง โอกาสสะสม</t>
  </si>
  <si>
    <t>https://thunhoon.com/article/280303</t>
  </si>
  <si>
    <t>ดาโอ' สแกน "KLINIQ" ราคาน่าสน คาด Q3/66 กำไรนิวไฮ</t>
  </si>
  <si>
    <t>https://thunhoon.com/article/280302</t>
  </si>
  <si>
    <t>หุ้นไทยพักเที่ยงวันนี้(28 ก.ย.66) ลบ 3.26 จุด ซื้อ BANPU-HANA-KCE</t>
  </si>
  <si>
    <t>https://thunhoon.com/article/280297</t>
  </si>
  <si>
    <t>BDMS โบรกฯคาดกำไร Q3/66 โต มอง Q4 ดีต่อเนื่อง แนะนำซื้อ</t>
  </si>
  <si>
    <t>มอง Q4</t>
  </si>
  <si>
    <t>https://thunhoon.com/article/280296</t>
  </si>
  <si>
    <t>CHAYOทุ่มพันล.ซื้อหนี้ มั่นใจผลงานปี66ทะลุเป้า</t>
  </si>
  <si>
    <t>https://thunhoon.com/article/280295</t>
  </si>
  <si>
    <t>DTCENTโค้งสามปั๊มยอดโต ขนส่ง-โลจิสติกส์หนุนGPS</t>
  </si>
  <si>
    <t>ปั๊มยอด</t>
  </si>
  <si>
    <t>https://thunhoon.com/article/280293</t>
  </si>
  <si>
    <t>SAPPEจับตาผลงานนิวไฮ บาทอ่อน-ส่งออกทำเงิน</t>
  </si>
  <si>
    <t>https://thunhoon.com/article/280290</t>
  </si>
  <si>
    <t>หุ้น PTTEP-TOP-SPRC ราคาดีดขึ้น โบรกฯ มองรับผลดีราคาน้ำมันปรับขึ้น</t>
  </si>
  <si>
    <t>https://thunhoon.com/article/280267</t>
  </si>
  <si>
    <t>ครม.เคาะพักหนี้เกษตรกร MTCมั่นใจเศรษฐกิจเติบโต</t>
  </si>
  <si>
    <t>https://thunhoon.com/article/280275</t>
  </si>
  <si>
    <t>UKEM ยานยนต์ดีมานด์ล้น มั่นใจรายได้ทั้งปีพลิกบวก</t>
  </si>
  <si>
    <t>https://thunhoon.com/article/280274</t>
  </si>
  <si>
    <t>M ยอดSSSGโตต่อ หยุดยาวเที่ยวบูม ลุยสาขาใน-ตปท.</t>
  </si>
  <si>
    <t>https://thunhoon.com/article/280273</t>
  </si>
  <si>
    <t>SMT แววไตรมาส3แจ่ม ออเดอร์อีวี-บาทอ่อนดัน</t>
  </si>
  <si>
    <t>แววไตรมาส3</t>
  </si>
  <si>
    <t>https://thunhoon.com/article/280268</t>
  </si>
  <si>
    <t>CHGผลงานครึ่งปีหลังเด่น มั่นใจรายได้ตามเป้า8พันล.</t>
  </si>
  <si>
    <t>https://thunhoon.com/article/280280</t>
  </si>
  <si>
    <t>ANANลั่นเทิร์นอะราวด์ อัพเป้าโอน-อัดโปรหนัก</t>
  </si>
  <si>
    <t>https://thunhoon.com/article/280409</t>
  </si>
  <si>
    <t>"ขันเงิน"ดัน ZAA สู่ธุรกิจเอ็นเตอร์เทนเม้นท์แนวใหม่, ตั้งเป้าปีหน้ารายได้โตไม่ต่ำกว่า 10%</t>
  </si>
  <si>
    <t>https://thunhoon.com/article/280403</t>
  </si>
  <si>
    <t>หุ้นไทยวันนี้(29 ก.ย.66) ร่วง 10.71 จุด ขาย DELTA ราคาไหลรูด 20.43% ฉุดตลาด</t>
  </si>
  <si>
    <t>https://thunhoon.com/article/280393</t>
  </si>
  <si>
    <t>JMT ออกหุ้นกู้ 2 ชุด ขาย 14-16 พ.ย. หนุนแผนซื้อหนี้ ดันผลงานแข็งแกร่ง</t>
  </si>
  <si>
    <t>https://thunhoon.com/article/280383</t>
  </si>
  <si>
    <t>SOLAR ปักหมุดรายได้ปีนี้โต 15-20% ลุ้นปิดจ๊อบงาน EPC กว่า 900 ลบ. ปลายปี</t>
  </si>
  <si>
    <t>https://thunhoon.com/article/280378</t>
  </si>
  <si>
    <t>หุ้นไทยพักเที่ยงวันนี้(29 ก.ย.66) ลบ 5.51 จุด เทขาย DELTA หนักฉุดตลาดร่วง</t>
  </si>
  <si>
    <t>https://thunhoon.com/article/280376</t>
  </si>
  <si>
    <t>PQSส่องดีมานด์แป้งมันพุ่ง รับทรัพย์ราคาขายดันยอด</t>
  </si>
  <si>
    <t>https://thunhoon.com/article/280375</t>
  </si>
  <si>
    <t>SSPเล็งโซลาร์200เมก ธุรกิจใหม่ต่อยอดรายได้</t>
  </si>
  <si>
    <t>https://thunhoon.com/article/280373</t>
  </si>
  <si>
    <t>SPA 'ทิสโก้' คาดสดใสถึงปี 67 เคาะมูลค่าเหมาะสม 14.90 บ.</t>
  </si>
  <si>
    <t>https://thunhoon.com/article/280368</t>
  </si>
  <si>
    <t>จับตา SPRC กำไรสูงสุดของปี Q3/66 บล.ดาโอ เคาะพื้นฐาน 11 บาท</t>
  </si>
  <si>
    <t>https://thunhoon.com/article/280365</t>
  </si>
  <si>
    <t>หุ้น DELTA ร่วงแรง โบรกฯ ชี้มีความเสี่ยงหลุด SET50-มีบิ๊กล็อตราคาต่ำกว่ากระดาน</t>
  </si>
  <si>
    <t>https://thunhoon.com/article/280343</t>
  </si>
  <si>
    <t>KCG โดดรับผลบวกฟรีวีซ่า ปักหมุดปีนี้รายได้ทะยาน 10%</t>
  </si>
  <si>
    <t>https://thunhoon.com/article/280350</t>
  </si>
  <si>
    <t>TACC โค้งท้ายเด่น กำลังซื้อดันยอดบูม</t>
  </si>
  <si>
    <t>https://thunhoon.com/article/280349</t>
  </si>
  <si>
    <t>SPA ฟื้นชัดอัพเป้าโต 100% ไฮซีซันหนุนครึ่งหลังพีค</t>
  </si>
  <si>
    <t>https://thunhoon.com/article/280347</t>
  </si>
  <si>
    <t>SKYบินแน่นดันยอด ผลงานโค้งท้ายสนั่น</t>
  </si>
  <si>
    <t>https://thunhoon.com/article/280346</t>
  </si>
  <si>
    <t>GUNKULซิว1.15พันล. ลุยโซลาร์รูฟรายได้ฟู</t>
  </si>
  <si>
    <t>30/09/2023</t>
  </si>
  <si>
    <t>https://thunhoon.com/article/280396</t>
  </si>
  <si>
    <t>ยูโอบีฯ ส่องหุ้นกลุ่มสื่อ แนะกลยุทธ์ลงทุน ชู MAJOR-ONEE เด่น</t>
  </si>
  <si>
    <t>https://thunhoon.com/article/280395</t>
  </si>
  <si>
    <t>BBL 'ทรีนีตี้' ชี้ราคาหุ้น Laggard กลุ่มฯ Q3/66 คาดกำไรโตสูงหลัง NIM ขาขึ้น</t>
  </si>
  <si>
    <t>https://thunhoon.com/article/280508</t>
  </si>
  <si>
    <t>JPARK พร้อมเทรดพรุ่งนี้ มั่นใจพื้นฐานแกร่งเติบโตสูง</t>
  </si>
  <si>
    <t>https://thunhoon.com/article/280500</t>
  </si>
  <si>
    <t>หุ้นไทยวันนี้(2 ต.ค.66) ลบ 1.97 จุด ขาย PTT-SCB ซื้อ DELTA</t>
  </si>
  <si>
    <t>https://thunhoon.com/article/280488</t>
  </si>
  <si>
    <t>"LDC" เตรียมบุกใต้ ประเดิมตรัง รับรู้รายได้ต้นปี 67 มั่นใจเติบโตรอบใหม่</t>
  </si>
  <si>
    <t>https://thunhoon.com/article/280472</t>
  </si>
  <si>
    <t>หุ้นไทยพักเที่ยงวันนี้(2 ต.ค.66) บวก 1.96 จุด หุ้น DELTA ฟื้นหนุนตลาด</t>
  </si>
  <si>
    <t>https://thunhoon.com/article/280459</t>
  </si>
  <si>
    <t>NNCLดีลพาร์ตเนอร์ต่อยอด จีน-ญี่ปุ่นย้ายฐานดีมานด์ฟู</t>
  </si>
  <si>
    <t>NNCL</t>
  </si>
  <si>
    <t>https://thunhoon.com/article/280458</t>
  </si>
  <si>
    <t>ICHI 'หยวนต้า' แนะเก็งกำไรช่วงย่อตัว ชี้แกร่งต่อ แต่ราคาหุ้น Upside จำกัด</t>
  </si>
  <si>
    <t>https://thunhoon.com/article/280456</t>
  </si>
  <si>
    <t>TU เคจีไอฯ คาดกำไรเชิงบวกครึ่งปีหลังถึงปี 67 -ราคาหุ้นไม่แพง-ปันผลน่าสนใจ</t>
  </si>
  <si>
    <t>https://thunhoon.com/article/280433</t>
  </si>
  <si>
    <t>IP ครึ่งปีหลังผลงานผงาด จังหวะสะสม-กำไรโตแรง</t>
  </si>
  <si>
    <t>https://thunhoon.com/article/280439</t>
  </si>
  <si>
    <t>ZAAรุกอีเวนต์โกยเงิน ปักธงปี67โตแกร่ง10%</t>
  </si>
  <si>
    <t>https://thunhoon.com/article/280441</t>
  </si>
  <si>
    <t>ROJNAจีนรุมซื้อที่ดิน ลุ้นอัพราคามาร์จิ้นฟู</t>
  </si>
  <si>
    <t>https://thunhoon.com/article/280573</t>
  </si>
  <si>
    <t>หุ้นไทยวันนี้(3 ต.ค.66) ร่วงแรง 22.16 จุด ขายบิ๊กแคป PTT-PTTEP-DELTA</t>
  </si>
  <si>
    <t>https://thunhoon.com/article/280554</t>
  </si>
  <si>
    <t>NLพร้อมเทรดSETปีนี้ ระดมทุนอัพฐานแกร่ง</t>
  </si>
  <si>
    <t>https://thunhoon.com/article/280546</t>
  </si>
  <si>
    <t>หุ้นไทยวันนี้พักเที่ยง(3 ต.ค.66) ร่วงแรง 21 จุด ขายบิ๊กแคป PTT-PTTEP-SCGP</t>
  </si>
  <si>
    <t>https://thunhoon.com/article/280543</t>
  </si>
  <si>
    <t>COCOCO เพิ่มกำลังผลิตเป็น 3.1 แสนตัน หลังออเดอร์ใหม่ทะลัก รับรู้รายได้ Q1/67</t>
  </si>
  <si>
    <t>ออเดอร์ใหม่</t>
  </si>
  <si>
    <t>https://thunhoon.com/article/280542</t>
  </si>
  <si>
    <t>BRRรับทรัพย์บาทอ่อนหนุน ราคาน้ำตาลดีดดันรายได้โต</t>
  </si>
  <si>
    <t>https://thunhoon.com/article/280531</t>
  </si>
  <si>
    <t>หุ้น JPARK เข้าเทรดวันแรกราคาเปิดที่ 4.86 บาท เพิ่มขึ้น 27.89% จาก IPO</t>
  </si>
  <si>
    <t>https://thunhoon.com/article/280519</t>
  </si>
  <si>
    <t>ZIGA รุกเจาะฐานรายย่อย จับตางบเทิร์นอะราวด์แรง</t>
  </si>
  <si>
    <r>
      <rPr>
        <rFont val="Arial"/>
        <color rgb="FF212529"/>
        <sz val="11.0"/>
      </rPr>
      <t>จับตา</t>
    </r>
  </si>
  <si>
    <r>
      <rPr>
        <rFont val="Arial"/>
        <color rgb="FF212529"/>
        <sz val="11.0"/>
      </rPr>
      <t>แรง</t>
    </r>
  </si>
  <si>
    <t>https://thunhoon.com/article/280517</t>
  </si>
  <si>
    <t>CPNไฮซีซันดันQ4พีค ห้างใหม่รายได้ฟู</t>
  </si>
  <si>
    <t>https://thunhoon.com/article/280525</t>
  </si>
  <si>
    <t>GULFจ่ายไฟ662เมก กำไรดีด1.25พันล้าน</t>
  </si>
  <si>
    <t>https://thunhoon.com/article/280647</t>
  </si>
  <si>
    <t>หุ้นไทยวันนี้(4 ต.ค.66) บวก 3.95 จุด ซื้อ CPALL-PTTEP ขาย AOT</t>
  </si>
  <si>
    <t>https://thunhoon.com/article/280642</t>
  </si>
  <si>
    <t>AOT โบรกฯ คาดกำไร Q4/66 ฟื้นตัว แนะนำซื้อให้เป้า 85.25 บาท</t>
  </si>
  <si>
    <t>https://thunhoon.com/article/280629</t>
  </si>
  <si>
    <t>BLC บุกตลาดตปท. ตั้งเป้ารายได้ต่างประเทศโต 20% ต่อเนื่องทุกปี</t>
  </si>
  <si>
    <t>https://thunhoon.com/article/280627</t>
  </si>
  <si>
    <t>CGS-CIMB คาดกำไรกลุ่มแบงก์ Q3/66 โต ชู BBL-SCB หุ้นเด่นในกลุ่ม</t>
  </si>
  <si>
    <t>https://thunhoon.com/article/280618</t>
  </si>
  <si>
    <t>หุ้นไทยพักเที่ยงวันนี้(4 ต.ค.66) บวก 5.03 จุด ซื้อ PTTEP ขาย AOT-CENTEL</t>
  </si>
  <si>
    <t>https://thunhoon.com/article/280607</t>
  </si>
  <si>
    <t>SAV คาดรายได้จากให้บริการปีนี้โตราว 45%, ประกาศจ่ายปันผล 0.75 บาท/หุ้น</t>
  </si>
  <si>
    <t>https://thunhoon.com/article/280726</t>
  </si>
  <si>
    <t>หุ้นไทยวันนี้(5 ต.ค.66) ปิดบวก 1.30 จุด ซื้อ DELTA-AOT ขาย PTTEP</t>
  </si>
  <si>
    <t>https://thunhoon.com/article/280698</t>
  </si>
  <si>
    <t>MASTER 'ทรีนีตี้' แนะเก็งกำไร คาด Q3-Q4/66 ทำระดับ New High</t>
  </si>
  <si>
    <t>https://thunhoon.com/article/280696</t>
  </si>
  <si>
    <t>หุ้นไทยพักเที่ยงวันนี้(5 ต.ค.66) ลบ 2.35 จุด ขาย PTTEP ซื้อ DELTA</t>
  </si>
  <si>
    <t>https://thunhoon.com/article/280685</t>
  </si>
  <si>
    <t>"ICHI" เครื่องดื่มชาเขียวเติบโต โบรกฯ คาด Q3 กำไรนิวไฮรอบ 7 ปี</t>
  </si>
  <si>
    <t>https://thunhoon.com/article/280681</t>
  </si>
  <si>
    <t>SAPPE โบรกฯ คาดกำไร Q3/66 โต ทำนิวไฮรายไตรมาส แนะซื้อ</t>
  </si>
  <si>
    <t>https://thunhoon.com/article/280660</t>
  </si>
  <si>
    <t>SPA ไฮซีซันดันงบQ4 นิวไฮ วันชาติจีนหนุนบริการแน่น</t>
  </si>
  <si>
    <t>https://thunhoon.com/article/280806</t>
  </si>
  <si>
    <t>AEONTS กำไร Q2 ที่ 841.88 ลบ. ลดลง 6.83% จากปีก่อน แต่ดีกว่าโบรกฯ คาด</t>
  </si>
  <si>
    <t>https://thunhoon.com/article/280801</t>
  </si>
  <si>
    <t>TOP โบรกฯ คาดกำไร Q3/66 ทำนิวไฮปีนี้ แนะซื้อ ให้เป้า 68 บาท</t>
  </si>
  <si>
    <t>https://thunhoon.com/article/280799</t>
  </si>
  <si>
    <t>หุ้นไทยวันนี้(6 ต.ค.66) ร่วง 14.10 จุด ขายบิ๊กแคป GULF-DELTA-JMT กดตลาด</t>
  </si>
  <si>
    <t>https://thunhoon.com/article/280794</t>
  </si>
  <si>
    <t>TAN เคาะราคา IPO ที่ 16.50 บาท คาดเทรด ต.ค.-วาง 5 กลยุทธ์สร้างการเติบโตยั่งยืน</t>
  </si>
  <si>
    <r>
      <rPr>
        <rFont val="Arial"/>
        <color rgb="FF212529"/>
        <sz val="11.0"/>
      </rPr>
      <t>เติบโต</t>
    </r>
  </si>
  <si>
    <r>
      <rPr>
        <rFont val="Arial"/>
        <color rgb="FF000000"/>
        <sz val="11.0"/>
      </rPr>
      <t>ยั่งยืน</t>
    </r>
  </si>
  <si>
    <t>https://thunhoon.com/article/280768</t>
  </si>
  <si>
    <t>หุ้นไทยพักเที่ยงวันนี้(6 ต.ค.66) ลบ 3.29 จุด ขาย GULF-DELTA กดดันตลาด</t>
  </si>
  <si>
    <t>https://thunhoon.com/article/280766</t>
  </si>
  <si>
    <t>CCPผลงานโค้งสามโตต่อ ตุนแบ็กล็อกแน่น1.6พันล.</t>
  </si>
  <si>
    <t>https://thunhoon.com/article/280765</t>
  </si>
  <si>
    <t>TKNยิ้มออเดอร์จีนทะลัก ลุยออกสินค้าใหม่กระตุ้น</t>
  </si>
  <si>
    <t>https://thunhoon.com/article/280757</t>
  </si>
  <si>
    <t>SGPโชว์ดีมานด์แอลพีจีพุ่ง เล็งศึกษาลงทุนต่างแดนเพิ่ม</t>
  </si>
  <si>
    <t>https://thunhoon.com/article/280755</t>
  </si>
  <si>
    <t>NCHไฮซีซันอัพยอดโค้งท้าย จ่อโครงการใหม่เติมพอร์ต</t>
  </si>
  <si>
    <t>https://thunhoon.com/article/280754</t>
  </si>
  <si>
    <t>SYNEXสินค้าไอโฟน15ขายดี เดินหน้ารุกธุรกิจเกมทำเงิน</t>
  </si>
  <si>
    <t>https://thunhoon.com/article/280743</t>
  </si>
  <si>
    <t>TMI ออเดอร์ล้น หลอดไฟไล่ยุงบูม รับไข้เลือดออก</t>
  </si>
  <si>
    <t>https://thunhoon.com/article/280740</t>
  </si>
  <si>
    <t>KUN เจ้าของที่ย่องเจรจา JV จ่อบุ๊กยอดโอนโค้งท้ายพรึ่บ</t>
  </si>
  <si>
    <t>https://thunhoon.com/article/280738</t>
  </si>
  <si>
    <t>ชี้เป้าAP-SIRIเด่นสุดในกลุ่ม ลุ้นนโยบายรัฐกระตุ้นอสังหา</t>
  </si>
  <si>
    <t>https://thunhoon.com/article/280796</t>
  </si>
  <si>
    <t>คาด SPALI ยอดจอง Q4 แข็งแกร่ง บล.ทิสโก้ แนะ “ซื้อ” เป้า 26 บ.</t>
  </si>
  <si>
    <t>https://thunhoon.com/article/280786</t>
  </si>
  <si>
    <t>Wellness โตดี หนุน KLINIQ แนวโน้มกำไรขาขึ้น ไตรมาส 3</t>
  </si>
  <si>
    <t>https://thunhoon.com/article/280777</t>
  </si>
  <si>
    <t>SCGP ผลตอบแทนต่อความเสี่ยงน่าสนใจ</t>
  </si>
  <si>
    <t>https://thunhoon.com/article/280893</t>
  </si>
  <si>
    <t>AMARC ครึ่งปีหลังสดใส ขยายศูนย์หัวเมือง ตจว.</t>
  </si>
  <si>
    <t>AMARC</t>
  </si>
  <si>
    <t>https://thunhoon.com/article/280888</t>
  </si>
  <si>
    <t>หุ้นไทยวันนี้(9 ต.ค.66) ลบ 6.73 จุด ขายกลุ่ม JMART ซื้อ PTTEP-BANPU</t>
  </si>
  <si>
    <t>https://thunhoon.com/article/280883</t>
  </si>
  <si>
    <t>ROJNA ธุรกิจไฟฟ้าถ่วง ซ้ำหุ้น GULF ร่วง</t>
  </si>
  <si>
    <t>ถ่วง</t>
  </si>
  <si>
    <t>https://thunhoon.com/article/280878</t>
  </si>
  <si>
    <t>กลุ่ม JMART คาดฟื้นตัวครึ่งปีหลัง -JMT แย้มซื้อหนี้เพิ่มอีก 3 หมื่นลบ.</t>
  </si>
  <si>
    <t>https://thunhoon.com/article/280876</t>
  </si>
  <si>
    <t>NIM ที่กว้างขึ้น เป็น Key growth ของกำไร BBL-KTB เด่น</t>
  </si>
  <si>
    <t>https://thunhoon.com/article/280875</t>
  </si>
  <si>
    <t>TU โบรกฯ คาด Red Lobster ฉุดงบ Q3/66 แนวโน้ม Q4 ฟื้น แนะซื้อ</t>
  </si>
  <si>
    <t>https://thunhoon.com/article/280861</t>
  </si>
  <si>
    <t>หุ้นไทยพักเที่ยงวันนี้(9 ต.ค.66) ร่วง 9.79 จุด ขาย JMT-JMART-IVL</t>
  </si>
  <si>
    <t>https://thunhoon.com/article/280856</t>
  </si>
  <si>
    <t>RBFตลาดต่างแดนหนุนQ4 ลุยอัพสัดส่วนรายได้เป็น40%</t>
  </si>
  <si>
    <t>https://thunhoon.com/article/280855</t>
  </si>
  <si>
    <t>DRTขยับราคามาร์จิ้นฟู27% ชูอสังหาขยายลงทุนดันธุรกิจ</t>
  </si>
  <si>
    <t>https://thunhoon.com/article/280854</t>
  </si>
  <si>
    <t>CPAXT แนวโน้ม Q3 กำไรเพิ่ม 16% บล.กสิกรฯแนะ “ซื้อ” เป้า 42.30 บ.</t>
  </si>
  <si>
    <t>https://thunhoon.com/article/280849</t>
  </si>
  <si>
    <t>ดาโอคาด BDMS ได้แรงหนุนดี เข้าสู้ช่วงไฮซีซั่น</t>
  </si>
  <si>
    <t>แรงหนุน</t>
  </si>
  <si>
    <t>https://thunhoon.com/article/280845</t>
  </si>
  <si>
    <t>AEONTS โบรกฯ ชี้กำไรดีกว่าคาด แต่สัญญาณหนี้เสียยังน่าเป็นห่วง</t>
  </si>
  <si>
    <t>https://thunhoon.com/article/280822</t>
  </si>
  <si>
    <t>ส่องหุ้น MASTER กำไรQ3 ทำนิวไฮ เป้าไกล 78 บาท</t>
  </si>
  <si>
    <t>https://thunhoon.com/article/280826</t>
  </si>
  <si>
    <t>FTIรายได้1.45พันล. ดีลพันธมิตรหนุนโต</t>
  </si>
  <si>
    <r>
      <rPr>
        <rFont val="Arial"/>
        <color rgb="FF212529"/>
        <sz val="11.0"/>
      </rPr>
      <t>หนุนโต</t>
    </r>
  </si>
  <si>
    <t>https://thunhoon.com/article/280831</t>
  </si>
  <si>
    <t>TFGบริโภคกลับมาคึก ผ่านจุดต่ำ-ราคาหมูเด้ง</t>
  </si>
  <si>
    <t>บริโภค</t>
  </si>
  <si>
    <t>กลับมาคึก</t>
  </si>
  <si>
    <t>ผ่านจุดต่ำ</t>
  </si>
  <si>
    <t>https://thunhoon.com/article/280808</t>
  </si>
  <si>
    <t>IIIลุ้นโลจิสติกส์ฟื้นQ4 รุกบริการปักหมุดเอเชีย</t>
  </si>
  <si>
    <t>https://thunhoon.com/article/280829</t>
  </si>
  <si>
    <t>AHอีวีดันเร่งกวาด ยอดขายเอ็มจีแรง</t>
  </si>
  <si>
    <t>https://thunhoon.com/article/280965</t>
  </si>
  <si>
    <t>หุ้นไทยวันนี้(10 ต.ค.66) บวก 2.73 จุด ซื้อ DELTA-HANA ขาย CPF</t>
  </si>
  <si>
    <t>https://thunhoon.com/article/280961</t>
  </si>
  <si>
    <t>BH โบรกฯ คาดกำไร Q3/66 เติบโต แนะซื้อเก็งกำไร ให้เป้า 270 บาท</t>
  </si>
  <si>
    <t>https://thunhoon.com/article/280943</t>
  </si>
  <si>
    <t>PLUSรับอานิสงส์บาทอ่อน คลอดโปรดักต์ใหม่โกยเงิน</t>
  </si>
  <si>
    <t>https://thunhoon.com/article/280941</t>
  </si>
  <si>
    <t>หุ้นไทยพักเที่ยงวันนี้(10 ต.ค.66) บวก 4.74 จุด ซื้อ DELTA-KCE-HANA นำตลาด</t>
  </si>
  <si>
    <t>https://thunhoon.com/article/280935</t>
  </si>
  <si>
    <t>หุ้น DELTA ราคาดีดขึ้น เคจีไอ เพิ่มคำแนะนำเป็นซื้อ ให้เป้า 100 บาท</t>
  </si>
  <si>
    <t>https://thunhoon.com/article/280932</t>
  </si>
  <si>
    <t>PTTEP ซีจีเอส-ซีไอเอ็มบี คาดครึ่งปีหลังแนวโน้มบวก แนะซื้อให้เป้า 189 บาท</t>
  </si>
  <si>
    <t>https://thunhoon.com/article/280930</t>
  </si>
  <si>
    <t>CIS เผยแนวโน้มราคา ทอง น้ำมัน ขาขึ้น แนะนำหุ้นเทคโนโลยี สหรัฐฯ</t>
  </si>
  <si>
    <t>CIS</t>
  </si>
  <si>
    <t>https://thunhoon.com/article/280926</t>
  </si>
  <si>
    <t>DPAINT รายได้โต2 หลัก ออเดอร์ทะลัก 130 ลบ.</t>
  </si>
  <si>
    <t>https://thunhoon.com/article/280923</t>
  </si>
  <si>
    <t>จับตา BH กำไร Q3/66 เด่นสุดในกลุ่ม นิวไฮต่อเนื่อง</t>
  </si>
  <si>
    <t>https://thunhoon.com/article/280920</t>
  </si>
  <si>
    <t>หุ้น SRS เข้าเทรดวันแรกราคาเปิดที่ 21.60 บาท เพิ่มขึ้น 35% จาก IPO</t>
  </si>
  <si>
    <t>https://thunhoon.com/article/280911</t>
  </si>
  <si>
    <t>YGG ก้าวสู่เวทีโลก ผลิตหนังฮอลลีวูด ปั๊มมาร์จิ้น-กำไรฟู</t>
  </si>
  <si>
    <t>https://thunhoon.com/article/280910</t>
  </si>
  <si>
    <t>AMARC ชี้เกษตรฟื้น งานรัฐจ่อ-รุกเหนือ</t>
  </si>
  <si>
    <t>เกษตร</t>
  </si>
  <si>
    <t>https://thunhoon.com/article/280901</t>
  </si>
  <si>
    <t>WPHย้ำปี66รายได้ตามเป้า ต่างชาติใช้บริการต่อเนื่อง</t>
  </si>
  <si>
    <t>https://thunhoon.com/article/281039</t>
  </si>
  <si>
    <t>TISCO ไตรมาส 3/66 กำไรโต 5.7% งวด 9 เดือนกำไร 5.5 พันล. +1.9%</t>
  </si>
  <si>
    <t>https://thunhoon.com/article/281031</t>
  </si>
  <si>
    <t>หุ้นไทยวันนี้(11 ต.ค.66) ทะยาน 21.54 จุด ซื้อ HANA-DELTA-PTT</t>
  </si>
  <si>
    <t>https://thunhoon.com/article/281030</t>
  </si>
  <si>
    <t>LPNเล็งโครงการใหม่โค้งท้าย คอนโดเด่นดันมูลค่าพอร์ต</t>
  </si>
  <si>
    <t>https://thunhoon.com/article/281029</t>
  </si>
  <si>
    <t>SKEลุ้นโค้งส่งท้ายฟอร์มดี RDFหนุนพอร์ตรายได้เพิ่ม</t>
  </si>
  <si>
    <t>https://thunhoon.com/article/281025</t>
  </si>
  <si>
    <t>หุ้น HANA ราคาพุ่ง วอลุ่มแน่น "ซีจีเอส-ซีไอเอ็ม"ปรับเพิ่มคำแนะนำเป็นซื้อ</t>
  </si>
  <si>
    <t>https://thunhoon.com/article/281014</t>
  </si>
  <si>
    <t>SIRIลุย22โครงการ3.6หมื่นล. ส่งซิกผลงาน9เดือนเกินคาด</t>
  </si>
  <si>
    <t>https://thunhoon.com/article/281007</t>
  </si>
  <si>
    <t>BDMS กำไรไตรมาส 3 แข็งแกร่ง กังวลปัจจัยรายใหญ่ขายหุ้น</t>
  </si>
  <si>
    <t>https://thunhoon.com/article/281005</t>
  </si>
  <si>
    <t>หุ้นไทยพักเที่ยงพุ่งแรง 20.27 จุด ซื้อบิ๊กแคป PTT-SCB-DELTA หนุนตลาด</t>
  </si>
  <si>
    <t>https://thunhoon.com/article/281004</t>
  </si>
  <si>
    <t>ส่องประเด็น เฟ้น 4 หุ้นเด่น BANPU-BH-CPN-EGCO</t>
  </si>
  <si>
    <t>https://thunhoon.com/article/281003</t>
  </si>
  <si>
    <t>สงครามอิสราเอล ไม่กระทบมาก บล.กสิกรฯคาด BH กำไรนิวไฮ Q3</t>
  </si>
  <si>
    <t>https://thunhoon.com/article/280998</t>
  </si>
  <si>
    <t>PRIME ออกโรงชี้แจงข่าว ยันหุ้นกู้ 200 ลบ.ขายหมดผลตอบรับดี</t>
  </si>
  <si>
    <t>https://thunhoon.com/article/280996</t>
  </si>
  <si>
    <t>SCGP การฟื้นตัวล่าช้าออกไป บล.กสิกรฯลดเป้าเหลือ 35 บ.</t>
  </si>
  <si>
    <t>การฟื้นตัว</t>
  </si>
  <si>
    <t>https://thunhoon.com/article/280983</t>
  </si>
  <si>
    <t>DPAINT แก้มปริ ออเดอร์ล้นทะลัก รับทรัพย์ 130 ล.</t>
  </si>
  <si>
    <t>ล้นทะลัก</t>
  </si>
  <si>
    <t>https://thunhoon.com/article/280982</t>
  </si>
  <si>
    <t>SRS อวดงานแน่น ลุยพัฒนาซอฟต์แวร์</t>
  </si>
  <si>
    <t>อวดงาน</t>
  </si>
  <si>
    <t>https://thunhoon.com/article/280981</t>
  </si>
  <si>
    <t>READY ขยายแพลตฟอร์ม เร่งเจาะฐานใหม่อัพยอด</t>
  </si>
  <si>
    <t>ฐานใหม่</t>
  </si>
  <si>
    <t>อัพยอด</t>
  </si>
  <si>
    <t>https://thunhoon.com/article/280980</t>
  </si>
  <si>
    <t>โบรกสแกนหุ้นเด่นโค้งท้าย SPA-D-TACC ท่องเที่ยวปัง</t>
  </si>
  <si>
    <t>https://thunhoon.com/article/280978</t>
  </si>
  <si>
    <t>TOGสงครามไม่กระทบ ลุยปั๊มโปรดักต์ต่อยอด</t>
  </si>
  <si>
    <t>https://thunhoon.com/article/281115</t>
  </si>
  <si>
    <t>หุ้นไทยวันนี้(12 ต.ค.66) ลบ 5.24 จุด ขาย JMT-DELTA ถ่วงตลาด</t>
  </si>
  <si>
    <t>https://thunhoon.com/article/281100</t>
  </si>
  <si>
    <t>SRS มั่นใจเติบโต ผู้บริหารเก็บหุ้นเพิ่ม เสริมความเชื่อนักลงทุน</t>
  </si>
  <si>
    <t>https://thunhoon.com/article/281083</t>
  </si>
  <si>
    <t>หุ้นไทยพักเที่ยงวันนี้(12 ต.ค.66) ลบ 4.02 จุด ขาย PTT-DELTA-JMT</t>
  </si>
  <si>
    <t>https://thunhoon.com/article/281080</t>
  </si>
  <si>
    <t>CK โบรกคาดผลงานQ3 แข็งแกร่ง มองเป้า 25-27 บ.</t>
  </si>
  <si>
    <t>https://thunhoon.com/article/281076</t>
  </si>
  <si>
    <t>หุ้น OTO ร่วงแรงกว่า 14% ตลท.เตือนนลท.ให้ศึกษางบการเงิน-คำชี้แจงใน 26 ต.ค.</t>
  </si>
  <si>
    <t>https://thunhoon.com/article/281071</t>
  </si>
  <si>
    <t>เคจีไอ แนะเก็งกำไร 3 หุ้นเด่นวันนี้ SFLEX-WHA-PLANB</t>
  </si>
  <si>
    <t>https://thunhoon.com/article/281046</t>
  </si>
  <si>
    <t>AUCT สบช่องเพิ่มจุดรับรถ ปูทางซัพพลายไหลเข้าอื้อ</t>
  </si>
  <si>
    <t>ซัพพลาย</t>
  </si>
  <si>
    <t>ไหลเข้าอื้อ</t>
  </si>
  <si>
    <t>https://thunhoon.com/article/281059</t>
  </si>
  <si>
    <t>CPAXTขอร่วมเงินดิจิทัล ชูไฮบริดหนุนปี67โต20%</t>
  </si>
  <si>
    <t>https://thunhoon.com/article/281106</t>
  </si>
  <si>
    <t>DOHOME โบรกฯ คาดกำไร Q3/66 ฟื้น แนวโน้ม Q4 โตก้าวกระโดด</t>
  </si>
  <si>
    <t>https://thunhoon.com/article/281101</t>
  </si>
  <si>
    <t>AU รายได้-กำไรเติบโตดี บล.ทิสโก้มองเป้าราคา 13 บ.</t>
  </si>
  <si>
    <t>https://thunhoon.com/article/281096</t>
  </si>
  <si>
    <t>TOP โบรกมองเชิงบวก คาดกำไร Q3 สูงสุดของปี</t>
  </si>
  <si>
    <t>https://thunhoon.com/article/281119</t>
  </si>
  <si>
    <t>TIDLOR โบรกฯ คาดกำไรครึ่งปีหลัง-ปี 67 ฟื้น-ราคาหุ้นสะท้อนปัจจัยลบแล้ว</t>
  </si>
  <si>
    <t>https://thunhoon.com/article/281111</t>
  </si>
  <si>
    <t>CHG โบรกฯ มองกำไรผ่านจุดต่ำสุดแล้ว-คาด Q3/66 โต มองเป็นโอกาสลงทุน</t>
  </si>
  <si>
    <t>https://thunhoon.com/article/281204</t>
  </si>
  <si>
    <t>หุ้นไทยวันนี้(16 ต.ค.66) ดิ่ง 23.64 จุด ขาย CPALL-DELTA-JMT</t>
  </si>
  <si>
    <t>https://thunhoon.com/article/281187</t>
  </si>
  <si>
    <t>TMI โตแกร่ง รุกคืบประมูลงานโครงการภาครัฐ</t>
  </si>
  <si>
    <t>https://thunhoon.com/article/281170</t>
  </si>
  <si>
    <t>BDMS โบรกฯ ชู Top Pick กลุ่ม คาดกำไร Q3/66 ทำสถิติสูงสุดใหม่</t>
  </si>
  <si>
    <t>https://thunhoon.com/article/281162</t>
  </si>
  <si>
    <t>หยวนต้า คาด TOP โตก้าวกระโดดทำ New high สูงสุดของปี</t>
  </si>
  <si>
    <t>https://thunhoon.com/article/281155</t>
  </si>
  <si>
    <t>‘ONEO’ ท็อปฟอร์มรายได้ 6M66 ทะยาน 941.4 ลบ. พุ่งกว่า 100%</t>
  </si>
  <si>
    <t>https://thunhoon.com/article/281140</t>
  </si>
  <si>
    <t>SNNPไลน์ใหม่หนุนยอด ดีมานด์ล้นเป้า6.5พันล.</t>
  </si>
  <si>
    <t>ล้นเป้า</t>
  </si>
  <si>
    <t>https://thunhoon.com/article/281138</t>
  </si>
  <si>
    <t>NERโค้ง4ราคายางพุ่ง15% คงยอดขายแตะ5แสนตัน</t>
  </si>
  <si>
    <t>https://thunhoon.com/article/281290</t>
  </si>
  <si>
    <t>หุ้นไทยวันนี้(17 ต.ค.66) บวก 6.29 จุด ซื้อ AOT-DELTA ขาย HANA</t>
  </si>
  <si>
    <t>https://thunhoon.com/article/281273</t>
  </si>
  <si>
    <t>โบรกเกอร์ มอง BBL ทิศทางดีสุดกลุ่มแบงค์ รับดอกเบี้ยขาขึ้น</t>
  </si>
  <si>
    <t>https://thunhoon.com/article/281272</t>
  </si>
  <si>
    <t>SC เผย Q3/66 กวาดยอดขายบ้าน-คอนโดฯ แตะเกือบ 8.5 พันลบ.ทำนิวไฮ</t>
  </si>
  <si>
    <t>https://thunhoon.com/article/281252</t>
  </si>
  <si>
    <t>HANA ทิสโก้ มองการเพิ่มทุนหนุนเติบโตระยะยาว แนะถือ</t>
  </si>
  <si>
    <t>https://thunhoon.com/article/281251</t>
  </si>
  <si>
    <t>หุ้นไทยพักเที่ยงวันนี้(17 ต.ค.66) บวก 7.76 จุด ซื้อ AOT-JMT ขาย HANA</t>
  </si>
  <si>
    <t>https://thunhoon.com/article/281249</t>
  </si>
  <si>
    <t>SCNดีมานด์-ยอดขายก๊าซพุ่ง จ่อบุ๊กเงินคว้างานขนส่งปตท.</t>
  </si>
  <si>
    <t>https://thunhoon.com/article/281221</t>
  </si>
  <si>
    <t>โบรกสแกน AU โค้งสามทำนิวไฮ มาร์จิ้นดีด 64%</t>
  </si>
  <si>
    <t>https://thunhoon.com/article/281217</t>
  </si>
  <si>
    <t>KTMS อัตราครองเตียง 80% เปิดสาขาท้ายปี-ดีมานด์ล้น</t>
  </si>
  <si>
    <t>https://thunhoon.com/article/281215</t>
  </si>
  <si>
    <t>DOHOMEมาร์จิ้นเด้ง โค้งท้ายพีครับไฮซีซัน</t>
  </si>
  <si>
    <t>พีครับไฮซีซัน</t>
  </si>
  <si>
    <t>https://thunhoon.com/article/281359</t>
  </si>
  <si>
    <t>หุ้นไทยวันนี้(18 ต.ค.66) บวก 4.45 จุด ซื้อ PTTEP-PTT ขาย CPALL</t>
  </si>
  <si>
    <t>https://thunhoon.com/article/281336</t>
  </si>
  <si>
    <t>SISB โบรกฯ ชี้ Q3/66 กำไรสะดุด Q4/66 คาดกลับมาทำสถิติสูงสุดใหม่</t>
  </si>
  <si>
    <t>สะดุด</t>
  </si>
  <si>
    <t>https://thunhoon.com/article/281335</t>
  </si>
  <si>
    <t>หุ้นไทยพักเที่ยงวันนี้(18 ต.ค.66) บวก 7.78 ซื้อ PTT-PTTEP-HANA</t>
  </si>
  <si>
    <t>https://thunhoon.com/article/281329</t>
  </si>
  <si>
    <t>CRCท่องเที่ยวดันช็อปปิ้งพุ่ง จับตางบครึ่งปีหลัง66แกร่ง</t>
  </si>
  <si>
    <t>https://thunhoon.com/article/281328</t>
  </si>
  <si>
    <t>PQSดีมานด์แป้งมันพุ่ง ลูกค้าจีนป้อนออเดอร์</t>
  </si>
  <si>
    <t>https://thunhoon.com/article/281320</t>
  </si>
  <si>
    <t>SPRC 'หยวนต้า' แนะ TRADING ลุ้นงบ Q3/66 สวย ปรับกำไรปี 66 ขึ้น 54%</t>
  </si>
  <si>
    <t>https://thunhoon.com/article/281299</t>
  </si>
  <si>
    <t>D โค้งท้ายเด่นท่องเที่ยวบูม ลุยบริการผ่าตัดขากรรไกร</t>
  </si>
  <si>
    <t>https://thunhoon.com/article/281306</t>
  </si>
  <si>
    <t>STA-NERยางขาขึ้น ดีมานด์ฟื้น-อีวีหนุน ต้นทุนลดดันมาร์จิ้น</t>
  </si>
  <si>
    <t>https://thunhoon.com/article/281304</t>
  </si>
  <si>
    <t>TANขยายต่างแดน ครึ่งแรกกำไรโต88%</t>
  </si>
  <si>
    <t>https://thunhoon.com/article/281456</t>
  </si>
  <si>
    <t>KTB ไตรมาส 3 กำไรตามตลาดคาด 1.03 หมื่นล. เพิ่ม 22% งวด 9 เดือน กำไร 3.05 หมื่นล. เพิ่ม 19%</t>
  </si>
  <si>
    <t>https://thunhoon.com/article/281453</t>
  </si>
  <si>
    <t>LHFG ไตรมาส 3 กำไร 543 ล. เพิ่ม 11% งวด 9 เดือน กำไร 1.74 พันล. เพิ่ม 41%</t>
  </si>
  <si>
    <t>https://thunhoon.com/article/281450</t>
  </si>
  <si>
    <t>KTC กำไร Q3/66 ที่ 1.86 พันลบ.โต 4.7% วางแผนปี 67 ธุรกิจหลัก 3 ส่วนเติบโต</t>
  </si>
  <si>
    <t>https://thunhoon.com/article/281445</t>
  </si>
  <si>
    <t>BBL กำไรดีกว่าโบรกคาด Q3 กำไร 1.13 หมื่นล. เพิ่ม 48% งวด 9 เดือน กำไร 3.28 หมื่นล. เพิ่ม 51%</t>
  </si>
  <si>
    <t>https://thunhoon.com/article/281443</t>
  </si>
  <si>
    <t>หุ้นไทยวันนี้(19 ต.ค.66) ร่วง 14.81 จุด ขาย PTTEP-BANPU-CPALLฉุดตลาด</t>
  </si>
  <si>
    <t>https://thunhoon.com/article/281436</t>
  </si>
  <si>
    <t>SABINA หยวนต้าฯ คาดกำไร Q4/66 ทำนิวไฮ แนะซื้อให้เป้า 31 บาท</t>
  </si>
  <si>
    <t>https://thunhoon.com/article/281426</t>
  </si>
  <si>
    <t>COCOCO ตั้งเป้ารายได้ปีนี้โต 30% หลังออเดอร์ทะลัก-ประกาศจ่ายปันผล 0.20 บาท</t>
  </si>
  <si>
    <t>https://thunhoon.com/article/281423</t>
  </si>
  <si>
    <t>MTC ผลงานจะดีขึ้นไตรมาส 4 บล.กสิกรฯแนะ “ถือ” เป้า 38.50 บ.</t>
  </si>
  <si>
    <t>https://thunhoon.com/article/281418</t>
  </si>
  <si>
    <t>INSET เรื่องต้องรู้! ช่วงไหนเหมาะลงทุน หลังโบรกฯ ประเมินกำไร Q3/66 ไม่เด่น</t>
  </si>
  <si>
    <t>https://thunhoon.com/article/281410</t>
  </si>
  <si>
    <t>TTB กำไรไตรมาส 3/66 เพิ่ม 27% ดีกว่าคาด งวด 9 เดือนกำไร 1.36 หมื่นล. เพิ่ม 31%</t>
  </si>
  <si>
    <t>https://thunhoon.com/article/281408</t>
  </si>
  <si>
    <t>หุ้นไทยพักเที่ยงวันนี้(19 ต.ค.66) ร่วง 12.54 จุด ขายบิ๊กแคป PTT-PTTEP-CPALL</t>
  </si>
  <si>
    <t>https://thunhoon.com/article/281402</t>
  </si>
  <si>
    <t>TASCO ราคาดีดขึ้นสวนตลาด โบรกฯ มองมีปัจจัยหนุนสหรัฐ-เวเนซูเอล่ากลับมาเจรจา</t>
  </si>
  <si>
    <t>https://thunhoon.com/article/281398</t>
  </si>
  <si>
    <t>WICEเล็งค่าระวางพ้นต่ำสุด ต่างแดนหนุนโลจิสติกส์ฟื้น</t>
  </si>
  <si>
    <t>ค่าระวาง</t>
  </si>
  <si>
    <t>https://thunhoon.com/article/281391</t>
  </si>
  <si>
    <t>CBG โบรกฯ คาดกำไร Q3/66 โต มองราคาหุ้นอ่อนตัวเป็นโอกาสซื้อ</t>
  </si>
  <si>
    <t>https://thunhoon.com/article/281376</t>
  </si>
  <si>
    <t>LEO การเงินแกร่ง คืนหนี้ก่อนครบดีล</t>
  </si>
  <si>
    <t>https://thunhoon.com/article/281371</t>
  </si>
  <si>
    <t>เก็งBBL-KTB-TTBวันนี้ อวดงบQ3/66กำไรสนั่น</t>
  </si>
  <si>
    <t>https://thunhoon.com/article/281524</t>
  </si>
  <si>
    <t>KKP กำไร Q3/66 ที่ 1,280.51 ลบ.ลดลง 38.5% จากช่วงเดียวกันปีก่อน</t>
  </si>
  <si>
    <t>https://thunhoon.com/article/281520</t>
  </si>
  <si>
    <t>หุ้นไทยวันนี้(20 ต.ค.66) ร่วง 23.69 จุด ดัชนีหลุดระดับ 1,400 จุด ขาย SCB-IVL</t>
  </si>
  <si>
    <t>https://thunhoon.com/article/281498</t>
  </si>
  <si>
    <t>SCB กำไร Q3/66 ที่ 9,663 ลบ. ลดลง 6.26% หลังตั้งสำรองพิเศษเพิ่ม</t>
  </si>
  <si>
    <t>https://thunhoon.com/article/281493</t>
  </si>
  <si>
    <t>หุ้นไทยพักเที่ยงวันนี้(20 ต.ค.66) ร่วง 18.45 จุด ขาย IVL-KCE-HANA</t>
  </si>
  <si>
    <t>https://thunhoon.com/article/281470</t>
  </si>
  <si>
    <t>KBANK กำไร Q3/66 ที่ 11,282 ลบ. โต 6.69%-NPL อยู่ที่ 3.11%</t>
  </si>
  <si>
    <t>https://thunhoon.com/article/281469</t>
  </si>
  <si>
    <t>CIMBT Q3 กำไร 367 ล. ลดลง 47% งวด 9 เดือนกำไร 1.73 พันล. ลด 38%</t>
  </si>
  <si>
    <t>https://thunhoon.com/article/281468</t>
  </si>
  <si>
    <t>BAY ไตรมาส 3 กำไร 8 พันล. +0.33% งวด 9 เดือนกำไร 2.52 หมื่นล. เพิ่ม 8%</t>
  </si>
  <si>
    <t>https://thunhoon.com/article/281458</t>
  </si>
  <si>
    <t>PTGรับทรัพย์หยุดยาว น้ำมัน-กาแฟยอดขายพุ่ง</t>
  </si>
  <si>
    <t>https://thunhoon.com/article/281462</t>
  </si>
  <si>
    <t>AHรับอื้ออีซูซุลุยอีวี ผลิตมากมาร์จิ้นดีด</t>
  </si>
  <si>
    <t>23/10/2023</t>
  </si>
  <si>
    <t>https://thunhoon.com/article/281518</t>
  </si>
  <si>
    <t>AP ยูโอบีฯ คาดกำไร Q3/66 โตแรงหนุนจาก Backlog แข็งแกร่ง แนะนำซื้อ</t>
  </si>
  <si>
    <t>24/10/2023</t>
  </si>
  <si>
    <t>https://thunhoon.com/article/281620</t>
  </si>
  <si>
    <t>หุ้นไทยวันนี้(24 ต.ค.66) ร่วง 8.32 จุด ขายแบงก์ใหญ่ SCB-BBL-KTB</t>
  </si>
  <si>
    <t>https://thunhoon.com/article/281606</t>
  </si>
  <si>
    <t>บล. บัวหลวงมอง COCOCO ทิศทางดี ไปได้อีกไกล ให้ราคาเป้าหมาย 11.60 บ.</t>
  </si>
  <si>
    <t>https://thunhoon.com/article/281590</t>
  </si>
  <si>
    <t>SCGP แจ้ง Q3 กำไร 1.32 พันล. -28% ใกล้เคียงโบรกคาด งวด 9 เดือนกำไร 4.03 พันล. ลดลง 24.7%</t>
  </si>
  <si>
    <t>https://thunhoon.com/article/281588</t>
  </si>
  <si>
    <t>หุ้นไทยพักเที่ยงวันนี้(24 ต.ค.66) ลบ 5.32 จุด ขายแบงก์ SCB-BBL-KTB</t>
  </si>
  <si>
    <t>https://thunhoon.com/article/281572</t>
  </si>
  <si>
    <t>NER ย้ำเป้าปีนี้ 5 แสนตัน หลังราคายางเพิ่ม-คำสั่งซื้อล่วงหน้าหนุน</t>
  </si>
  <si>
    <t>https://thunhoon.com/article/281568</t>
  </si>
  <si>
    <t>TFGราคาหมูฟื้นดันยอดโต ลุยร้านค้าปลีกหนุนมาร์จิ้น</t>
  </si>
  <si>
    <t>https://thunhoon.com/article/281565</t>
  </si>
  <si>
    <t>LPHผลงานปีนี้โต20-25% ต่างชาติ-ประกันสังคมดัน</t>
  </si>
  <si>
    <t>https://thunhoon.com/article/281564</t>
  </si>
  <si>
    <t>SISBลุ้นโค้งท้ายทำนิวไฮ นักเรียนตอบรับเกินเป้า</t>
  </si>
  <si>
    <t>https://thunhoon.com/article/281562</t>
  </si>
  <si>
    <t>หุ้น TRP เข้าเทรดวันแรกราคาเปิดที่ 16.50 บาท เพิ่มขึ้น 17.86% จาก IPO</t>
  </si>
  <si>
    <t>25/10/2023</t>
  </si>
  <si>
    <t>https://thunhoon.com/article/281702</t>
  </si>
  <si>
    <t>หุ้นไทยวันนี้(25 ต.ค.66) บวก 10.67 จุด ซื้อ SCB-PTTGC หุ้นน้องใหม่ WINDOW หลุดจอง</t>
  </si>
  <si>
    <t>https://thunhoon.com/article/281697</t>
  </si>
  <si>
    <t>คาด PLANB กำไรไตรมาส 3เพิ่ม 30% บล.กสิกรฯแนะนำ “ถือ” เป้า 8.95 บ.</t>
  </si>
  <si>
    <t>https://thunhoon.com/article/281680</t>
  </si>
  <si>
    <t>RJH คาดไตรมาส 3 กำไรแข็งแกร่ง บล.กสิกรฯเพิ่มเป้าราคาเป็น 27.80 บ.</t>
  </si>
  <si>
    <t>https://thunhoon.com/article/281678</t>
  </si>
  <si>
    <t>CHOW มั่นใจเอกชนหันใช้พลังงานทดแทน เร่งส่งมอบโครงการ Solar ดันยอดทะลุเป้า</t>
  </si>
  <si>
    <t>https://thunhoon.com/article/281670</t>
  </si>
  <si>
    <t>SC กำไรอ่อนตัวฉุดผลงาน Q3 โบรกหั่นเป้าราคาเหลือ 4.90 บ.</t>
  </si>
  <si>
    <t>https://thunhoon.com/article/281669</t>
  </si>
  <si>
    <t>6 โบรกฯ ส่องหุ้น SCGP กำไร Q3/66 อ่อนตัวตามคาด มอง Q4 ฟื้น</t>
  </si>
  <si>
    <t>https://thunhoon.com/article/281668</t>
  </si>
  <si>
    <t>หุ้นไทยพักเที่ยงวันนี้(25 ต.ค.66) พุ่ง 19.65 จุด ซื้อกลับหุ้นแบงก์ SCB-BBL-KBANK</t>
  </si>
  <si>
    <t>https://thunhoon.com/article/281665</t>
  </si>
  <si>
    <t>CPALL ราคาดีดขึ้น ดาโอฯคาด Q4/66 ฟื้นตัวตามศก. แนะซื้อให้เป้า 80 บาท</t>
  </si>
  <si>
    <t>https://thunhoon.com/article/281664</t>
  </si>
  <si>
    <t>TEAMGรุกงานมาร์จิ้นสูง ตั้งเป้าโกยแบ็กล็อก6พันล.</t>
  </si>
  <si>
    <t>https://thunhoon.com/article/281650</t>
  </si>
  <si>
    <t>หุ้น WINDOW เข้าเทรดวันแรก ราคาเปิดที่ 2.84 บาท เพิ่มขึ้น 35.24% จาก IPO</t>
  </si>
  <si>
    <t>https://thunhoon.com/article/281633</t>
  </si>
  <si>
    <t>TRP เปิดเหนือจอง 17% ลุยสร้างรพ.ต่อยอดโต</t>
  </si>
  <si>
    <t>https://thunhoon.com/article/281636</t>
  </si>
  <si>
    <t>WINDOWพร้อมโต มีออเดอร์ใหม่หนุน</t>
  </si>
  <si>
    <t>พร้อมโต</t>
  </si>
  <si>
    <t>https://thunhoon.com/article/281644</t>
  </si>
  <si>
    <t>CPWยอดขายไอโฟนหนุน มั่นใจผลงานเข้าเป้าโต20%</t>
  </si>
  <si>
    <t>26/10/2023</t>
  </si>
  <si>
    <t>https://thunhoon.com/article/281783</t>
  </si>
  <si>
    <t>COTTO โชว์ Q3/66 กำไร 210 ลบ. เพิ่มขึ้น 55% จากต้นพลังงานลดลง</t>
  </si>
  <si>
    <t>https://thunhoon.com/article/281777</t>
  </si>
  <si>
    <t>หุ้นไทยวันนี้(26 ต.ค.66) ดิ่งแรง 30.48 จุด ขาย DELTA-BANPU-HANA ฉุดตลาด</t>
  </si>
  <si>
    <t>https://thunhoon.com/article/281770</t>
  </si>
  <si>
    <t>WARRIX โบรกฯ มอง Q3-Q4/66 สดใส แนะเหมาะสะสมช่วงตลาดย่อตัว</t>
  </si>
  <si>
    <t>https://thunhoon.com/article/281757</t>
  </si>
  <si>
    <t>หุ้นไทยพักเที่ยงวันนี้(26 ต.ค.66) ร่วง 18 จุด ขาย DELTA-HANA กดดันตลาด</t>
  </si>
  <si>
    <t>https://thunhoon.com/article/281756</t>
  </si>
  <si>
    <t>"GULF" โบรกฯ มองจังหวะสะสม กำไร Q3/66 สดใส ทำนิวไฮต่อ Q4/66</t>
  </si>
  <si>
    <t>https://thunhoon.com/article/281753</t>
  </si>
  <si>
    <t>TTW โบรกฯ ชูปันผลแกร่ง เปรียบเสมือนหุ้นปัจจัย 4 ที่กำไรสูง</t>
  </si>
  <si>
    <t>https://thunhoon.com/article/281747</t>
  </si>
  <si>
    <t>AAVยอดผู้โดยสารพุ่ง65% ลุยเพิ่มความถี่-เส้นทางบิน</t>
  </si>
  <si>
    <t>https://thunhoon.com/article/281743</t>
  </si>
  <si>
    <t>SAKเป้าพอร์ตสินเชื่อโต15% ศก.เสี่ยงเข้มปล่อยกู้คุมNPL</t>
  </si>
  <si>
    <t>https://thunhoon.com/article/281742</t>
  </si>
  <si>
    <t>RPHโค้งท้ายเฮลธ์แคร์เด่น รุกอัพฐานคนไข้ต่างแดน</t>
  </si>
  <si>
    <t>https://thunhoon.com/article/281740</t>
  </si>
  <si>
    <t>WPHเผยยอดผู้ใช้บริการพุ่ง รับอานิสงส์ท่องเที่ยวหนุน</t>
  </si>
  <si>
    <t>https://thunhoon.com/article/281737</t>
  </si>
  <si>
    <t>OR เคจีไอฯ คาดกำไร Q3/66 โตอยู่ที่ 4 พันลบ. แนะซื้อให้เป้า 25.50 บาท</t>
  </si>
  <si>
    <t>https://thunhoon.com/article/281730</t>
  </si>
  <si>
    <t>หุ้น MCA เข้าเทรดวันแรกราคาเปิดที่ 3.00 บาท ลดลง 9.09% จาก IPO</t>
  </si>
  <si>
    <t>https://thunhoon.com/article/281721</t>
  </si>
  <si>
    <t>โบรกสแกน AUCT กำไรQ3 ทำนิวไฮ เคาะเป้า 13.30 บ.</t>
  </si>
  <si>
    <t>https://thunhoon.com/article/281718</t>
  </si>
  <si>
    <t>SONIC ดีลควบรวมใกล้จบ ไฮซีซันส่งออกดันยอดบูม</t>
  </si>
  <si>
    <t>27/10/2023</t>
  </si>
  <si>
    <t>https://thunhoon.com/article/281867</t>
  </si>
  <si>
    <t>DELTA Q3 กำไร 5.43 พันล. +32% ดีเกินคาด งวด 9 เดือน กำไร 1.37 หมื่นล. เพิ่มขึ้น 23%</t>
  </si>
  <si>
    <t>https://thunhoon.com/article/281866</t>
  </si>
  <si>
    <t>หุ้นไทยวันนี้(27 ต.ค.66) ฟื้นตัวบวก 17.01 จุด ซื้อ DELTA-PTT-SCB หนุนตลาด</t>
  </si>
  <si>
    <t>ฟื้นตัวบวก</t>
  </si>
  <si>
    <t>https://thunhoon.com/article/281845</t>
  </si>
  <si>
    <t>บล.กสิกรคาด TCAP แนวโน้มสดใส ราคาเป้าหมายสิ้นปี 67 ที่ 65.6 บ.</t>
  </si>
  <si>
    <t>https://thunhoon.com/article/281836</t>
  </si>
  <si>
    <t>PJWขยายตลาดการแพทย์ ต่อยอดอนาคตแข็งแกร่ง</t>
  </si>
  <si>
    <r>
      <rPr>
        <rFont val="Arial"/>
        <color rgb="FF000000"/>
        <sz val="11.0"/>
      </rPr>
      <t>อนาคต</t>
    </r>
  </si>
  <si>
    <t>https://thunhoon.com/article/281828</t>
  </si>
  <si>
    <t>CPAXTไฮซีซันหนุนQ4แจ่ม โมเดลใหม่ดันปีหน้าโต20%</t>
  </si>
  <si>
    <r>
      <rPr>
        <rFont val="Arial"/>
        <color rgb="FF212529"/>
        <sz val="11.0"/>
      </rPr>
      <t>ไฮซีซัน</t>
    </r>
  </si>
  <si>
    <r>
      <rPr>
        <rFont val="Arial"/>
        <color rgb="FF212529"/>
        <sz val="11.0"/>
      </rPr>
      <t>หนุน</t>
    </r>
  </si>
  <si>
    <r>
      <rPr>
        <rFont val="Arial"/>
        <color rgb="FF000000"/>
        <sz val="11.0"/>
      </rPr>
      <t>Q4</t>
    </r>
  </si>
  <si>
    <t>ดันปีหน้า</t>
  </si>
  <si>
    <t>https://thunhoon.com/article/281821</t>
  </si>
  <si>
    <t>หุ้น DELTA ราคาปรับขึ้น โบรกฯ ชี้จับตา Short covering หลังวานนี้ลงแรง</t>
  </si>
  <si>
    <t>https://thunhoon.com/article/281815</t>
  </si>
  <si>
    <t>BEC กรุงศรี พัฒนสิน คาดกำไร Q4/66 ฟื้นไม่มาก แม้"พรหมลิขิต" -หนัง"ธี่หยด"หนุน</t>
  </si>
  <si>
    <t>ฟื้นไม่มาก</t>
  </si>
  <si>
    <t>https://thunhoon.com/article/281618</t>
  </si>
  <si>
    <t>PTTEP โบรกคาดกำไร Q3 1.8-2.0 หมื่นล. ลดลง 21-23% ให้เป้า 171-180 บ.</t>
  </si>
  <si>
    <t>https://thunhoon.com/article/281809</t>
  </si>
  <si>
    <t>SCC แนวโน้มกำไร Q4 ยังอ่อนแอ บล.กสิกรฯแนะ “ถือ” เป้า 314 บ.</t>
  </si>
  <si>
    <t>ยังอ่อนแอ</t>
  </si>
  <si>
    <t>https://thunhoon.com/article/281796</t>
  </si>
  <si>
    <t>MCA คว้างานใหญ่ รับทรัพย์ 83 ล้าน</t>
  </si>
  <si>
    <t>คว้างานใหญ่</t>
  </si>
  <si>
    <t>https://thunhoon.com/article/281794</t>
  </si>
  <si>
    <t>UBA สัญญาณมาร์จิ้นดีด ใส่เกียร์ชิงงานใหม่ 500 ล.</t>
  </si>
  <si>
    <t>UBA</t>
  </si>
  <si>
    <t>https://thunhoon.com/article/281799</t>
  </si>
  <si>
    <t>BRRราคาน้ำตาลดีด หีบอ้อย2.5ล้านตัน</t>
  </si>
  <si>
    <t>28/10/2023</t>
  </si>
  <si>
    <t>https://thunhoon.com/article/281863</t>
  </si>
  <si>
    <t>THANI โบรกคาด Q3 ยังอ่อนลง ราคาลงมามาก แนะนำ “ถือ”</t>
  </si>
  <si>
    <t>ยังอ่อนลง</t>
  </si>
  <si>
    <t>https://thunhoon.com/article/281865</t>
  </si>
  <si>
    <t>คัด BCP – PTTEP หุ้นเด่น บล.ดีบีเอสฯมอง Q3 โรงกลั่นแกร่ง</t>
  </si>
  <si>
    <t>30/10/2023</t>
  </si>
  <si>
    <t>https://thunhoon.com/article/281968</t>
  </si>
  <si>
    <t>ADVANC กำไร Q3/66 ที่ 8,146.42 ลบ. โต 35% ตั้งเป้ารายได้บริการหลักปีนี้โต 3-5%</t>
  </si>
  <si>
    <t>https://thunhoon.com/article/281953</t>
  </si>
  <si>
    <t>หุ้นไทยวันนี้(30 ต.ค.66) บวก 7.62 จุด ซื้อ DELTA-HANA-CPALL หนุนตลาด</t>
  </si>
  <si>
    <t>https://thunhoon.com/article/281951</t>
  </si>
  <si>
    <t>CRC โบรกฯ คาดกำไร Q4/66 ฟื้นแรง ราคาหุ้นลงเป็นโอกาสทยอยเก็บ</t>
  </si>
  <si>
    <t>https://thunhoon.com/article/281938</t>
  </si>
  <si>
    <t>CPN โบรกมอง Q3 กำไรนิวไฮ แนวโน้มเติบโตต่อ</t>
  </si>
  <si>
    <t>เติบโตต่อ</t>
  </si>
  <si>
    <t>https://thunhoon.com/article/281937</t>
  </si>
  <si>
    <t>ITC โบรกฯ เผยกำไร Q3/66 ดีกว่าตลาดคาด หลังออเดอร์ลูกค้ากลับสู่ปกติ</t>
  </si>
  <si>
    <t>ดีกว่าตลาดคาด</t>
  </si>
  <si>
    <t>https://thunhoon.com/article/281936</t>
  </si>
  <si>
    <t>"KJL" มีอะไรดี? 'หยวนต้า' ชี้ Q3 ทำนิวไฮ, ปี 66 อาจดีกว่าที่คาด!</t>
  </si>
  <si>
    <t>https://thunhoon.com/article/281933</t>
  </si>
  <si>
    <t>ITC กำไร Q3/66 ที่ 644.52 ลบ. ลดลง 58% จากปีก่อน แต่ฟื้นตัวจาก Q2/66</t>
  </si>
  <si>
    <t>https://thunhoon.com/article/281925</t>
  </si>
  <si>
    <t>CHยอดขายโค้งท้ายโตดี มั่นใจรายได้แตะ1.8พันล.</t>
  </si>
  <si>
    <t>https://thunhoon.com/article/281924</t>
  </si>
  <si>
    <t>DRT เข้าไฮซีซันซ่อมบ้าน ขยับราคาขายปั๊มมาร์จิ้น</t>
  </si>
  <si>
    <t>ปั๊มมาร์จิ้น</t>
  </si>
  <si>
    <t>https://thunhoon.com/article/281923</t>
  </si>
  <si>
    <t>TTWกำสัญญาผลิตน้ำยาว ดีมานด์ใช้พุ่งรายได้แกร่ง</t>
  </si>
  <si>
    <t>https://thunhoon.com/article/281922</t>
  </si>
  <si>
    <t>หุ้นไทยพักเที่ยงวันนี้(30 ต.ค.66) บวก 0.62 จุด ซื้อ DELTA ขาย EA</t>
  </si>
  <si>
    <t>https://thunhoon.com/article/281920</t>
  </si>
  <si>
    <t>BGRIM เผชิญความท้าทาย แนวโน้มดีขึ้นปี 67</t>
  </si>
  <si>
    <t>https://thunhoon.com/article/281915</t>
  </si>
  <si>
    <t>จับตา BEC กำไร Q3/66 วูบ 'เคจีไอ' หั่นเป้าเป็น 4 บ. จากเดิม 6บ.</t>
  </si>
  <si>
    <t>https://thunhoon.com/article/281914</t>
  </si>
  <si>
    <t>หุ้น DELTA ดีดขึ้น กรุงศรี พัฒนสินชี้กำไร Q3/66 ดีกว่าคาด, อัพกำไรปีนี้เพิ่ม</t>
  </si>
  <si>
    <t>https://thunhoon.com/article/281912</t>
  </si>
  <si>
    <t>MAJOR โบรกฯ คาดกำไร Q4/66 โต มองหนังทำเงิน"สัปเหร่อ-ธี่หยด-The Marvels"หนุน</t>
  </si>
  <si>
    <t>https://thunhoon.com/article/281910</t>
  </si>
  <si>
    <t>เจาะ SCC ภาพรวมธุรกิจยังไม่ฟื้น โบรกฯ ชี้ Q4/66 LSP ล่าช้าอีกครั้ง</t>
  </si>
  <si>
    <t>ยังไม่ฟื้น</t>
  </si>
  <si>
    <t>LSP</t>
  </si>
  <si>
    <t>https://thunhoon.com/article/281909</t>
  </si>
  <si>
    <t>BBL โบรกฯ แนะซื้อลงทุน คาดปีนี้กำไรเด่นสุด-ปันผลน่าสน</t>
  </si>
  <si>
    <t>https://thunhoon.com/article/281906</t>
  </si>
  <si>
    <t>หุ้น ORN เข้าเทรดวันแรกราคาเปิดที่ 1.29 บาท ลดลง 13.42% จาก IPO</t>
  </si>
  <si>
    <t>https://thunhoon.com/article/281891</t>
  </si>
  <si>
    <t>Company Snapshot : TBN โตชัดดิจิทัลดีมานด์ล้น แบ็กล็อกแน่น 272 ล้านบาท</t>
  </si>
  <si>
    <t>https://thunhoon.com/article/281890</t>
  </si>
  <si>
    <t>โฟกัสหุ้น mai : SPA ครึ่งหลังโตดี ฟรีวีซ่าจีนหนุน</t>
  </si>
  <si>
    <t>https://thunhoon.com/article/281887</t>
  </si>
  <si>
    <t>บิ๊ก A5 เก็บหุ้นมั่นพื้นฐานดี โอกาสโตสูง-ลูกค้าซื้อสด</t>
  </si>
  <si>
    <t>https://thunhoon.com/article/281898</t>
  </si>
  <si>
    <t>PTTGCพ้นจุดต่ำสุด เดินหน้าปูทางยั่งยืน</t>
  </si>
  <si>
    <t>31/10/2023</t>
  </si>
  <si>
    <t>https://thunhoon.com/article/282041</t>
  </si>
  <si>
    <t>หุ้นไทยวันนี้(31 ต.ค.66) ปิด 14.02 จุด ขาย TRUE-PTTEP-CRC ฉุดตลาด</t>
  </si>
  <si>
    <t>https://thunhoon.com/article/282039</t>
  </si>
  <si>
    <t>AAV ราคาร่วง โบรกฯ ลดคำแนะนำ-หั่นราคาเป้าหมายลง มองผลประกอบการไม่สดใส</t>
  </si>
  <si>
    <t>https://thunhoon.com/article/282035</t>
  </si>
  <si>
    <t>‘SCC’ ยังไม่สดใส โบรกฯ หั่นเป้าที่ 298 บ. ชี้อุปสงค์ปูนซีเมนต์-บรรจุภัณฑ์ยังอ่อนตัว</t>
  </si>
  <si>
    <t>ยังไม่สดใส</t>
  </si>
  <si>
    <t>https://thunhoon.com/article/282023</t>
  </si>
  <si>
    <t>INTUCH กำไรดีเกินคาด 3.26 พันล. +47% งวด 9 เดือนกำไร 8.83 พันล. เพิ่มขึ้น 15%</t>
  </si>
  <si>
    <t>https://thunhoon.com/article/282016</t>
  </si>
  <si>
    <t>GLOBAL 'ดาโอ' แนะนำ "ถือ" คาดศก.ฟื้นตัวช้า 2H66 หดตัว HoH</t>
  </si>
  <si>
    <t>https://thunhoon.com/article/282015</t>
  </si>
  <si>
    <t>PTTEP โบรกฯ มองปริมาณผลิตจากแหล่งบงกช-แหล่งก๊าซ B8 จะหนุนยอดขาย Q4/66</t>
  </si>
  <si>
    <t>https://thunhoon.com/article/282013</t>
  </si>
  <si>
    <t>หุ้นไทยพักเที่ยงวันนี้(31 ต.ค.66) ร่วง 15.88 จุด ขายบิ๊กแคป TRUE-PTTEP-DELTA</t>
  </si>
  <si>
    <t>https://thunhoon.com/article/282012</t>
  </si>
  <si>
    <t>RBFฐานต่างแดนแกร่ง ดันพอร์ตรายได้แตะ40%</t>
  </si>
  <si>
    <t>https://thunhoon.com/article/282009</t>
  </si>
  <si>
    <t>PRMจัดงบลงทุน3พันล. ซื้อเรือใหม่รับดีมานด์พุ่ง</t>
  </si>
  <si>
    <t>https://thunhoon.com/article/282008</t>
  </si>
  <si>
    <t>ADVANC โบรกฯ ชี้กำไร Q3/66 โตกว่าคาด แนวโน้ม Q4 ดีต่อเนื่อง</t>
  </si>
  <si>
    <t>https://thunhoon.com/article/282000</t>
  </si>
  <si>
    <t>TRUE ร่วงแรง หลังอนุญาโตสั่งให้จ่ายผลตอบแทนให้ NT ราว 7 พันลบ.พร้อมเบี้ยปรับ</t>
  </si>
  <si>
    <t>https://thunhoon.com/article/281995</t>
  </si>
  <si>
    <t>GLOBAL Q3 กำไรตามคาด 525 ล. ลด 32% งวด 9 เดือนกำไร 2.11 พันล. ลดลง 29%</t>
  </si>
  <si>
    <t>https://thunhoon.com/article/281991</t>
  </si>
  <si>
    <t>HMPRO กำไร Q3/66 ที่ 1,533 ลบ. ลดลง 0.01% รายได้ที่ 1.7 หมื่นลบ.โต 3.24%</t>
  </si>
  <si>
    <t>https://thunhoon.com/article/281964</t>
  </si>
  <si>
    <t>กูรูดีดลูกคิดเคาะกำไร KJL โค้งสามมีลุ้นทำนิวไฮ</t>
  </si>
  <si>
    <t>มีลุ้น</t>
  </si>
  <si>
    <t>https://thunhoon.com/article/281978</t>
  </si>
  <si>
    <t>STANLYมีออเดอร์เพียบ ผลิตไฟส่องสว่างมาร์จิ้นดี</t>
  </si>
  <si>
    <t>https://thunhoon.com/article/281971</t>
  </si>
  <si>
    <t>ITCโตสวนตลาดชะลอ ไตรมาส3กำไรเด้ง45%</t>
  </si>
  <si>
    <t>https://thunhoon.com/article/281983</t>
  </si>
  <si>
    <t>ADVANCกำไร8.1พันล. ทุบสถิตินิวไฮ16ไตรมาส</t>
  </si>
  <si>
    <t>https://thunhoon.com/article/282119</t>
  </si>
  <si>
    <t>หุ้นไทยวันนี้(1 พ.ย.66) ลบ 1.87 จุด ขาย ADVANC-WHA ซื้อ DELTA</t>
  </si>
  <si>
    <t>https://thunhoon.com/article/282109</t>
  </si>
  <si>
    <t>GLOBAL โบรกฯ คาดผลประกอบการปีหน้าฟื้น แนะซื้อ ให้เป้า 19.90 บาท</t>
  </si>
  <si>
    <t>https://thunhoon.com/article/282104</t>
  </si>
  <si>
    <t>AUCT 'หยวนต้า' คาด 2H66 สดใส รับผลดีรถยึดสถาบันการเงินที่เร่งตัวขึ้น</t>
  </si>
  <si>
    <t>https://thunhoon.com/article/282098</t>
  </si>
  <si>
    <t>LH โบรกฯ แนะสะสมหลังงบ Q3/66 คาด Q4/66 กำไรจะเด่นสุดของปี</t>
  </si>
  <si>
    <t>https://thunhoon.com/article/282095</t>
  </si>
  <si>
    <t>KTISเก็งราคาน้ำตาลขาขึ้น ลั่นกลุ่มธุรกิจดันผลงานดีด</t>
  </si>
  <si>
    <t>https://thunhoon.com/article/282093</t>
  </si>
  <si>
    <t>SUNชูโค้งท้ายยอดขายดี ปี67ออเดอร์หนุนโตโดด</t>
  </si>
  <si>
    <t>https://thunhoon.com/article/282092</t>
  </si>
  <si>
    <t>TOGรับทรัพย์Q4ยอดพุ่ง ย้ำมาร์จิ้นยืนเหนือ25%</t>
  </si>
  <si>
    <t>ยืนเหนือ</t>
  </si>
  <si>
    <t>https://thunhoon.com/article/282087</t>
  </si>
  <si>
    <t>หุ้นไทยพักเที่ยงวันนี้(1 พ.ย.66) บวก 2.43 จุด ซื้อ DELTA-CBG -KBANK หนุนตลาด</t>
  </si>
  <si>
    <t>https://thunhoon.com/article/282076</t>
  </si>
  <si>
    <t>OR ดาโอปรับเพิ่มคำแนะนำเป็นซื้อ มอง Q3/66 กำไรทำนิวไฮ</t>
  </si>
  <si>
    <t>https://thunhoon.com/article/282074</t>
  </si>
  <si>
    <t>SNNP ปล่อยสินค้าใหม่ Jele Chewy Jelly Ice มั่นใจกระแสตอบรับดี หนุนผลงานQ4 แตะนิวไฮ</t>
  </si>
  <si>
    <t>แตะนิวไฮ</t>
  </si>
  <si>
    <t>https://thunhoon.com/article/282072</t>
  </si>
  <si>
    <t>EKH โบรกฯ ชี้ valuation น่าสน Q3/66 กำไรโตแกร่ง จากปัจจัยฤดูกาล</t>
  </si>
  <si>
    <t>https://thunhoon.com/article/282069</t>
  </si>
  <si>
    <t>หุ้น SCL เทรดวันแรกราคาเปิดที่ 1.60 บาท เพิ่มขึ้น 3.90% จาก IPO</t>
  </si>
  <si>
    <t>SCL</t>
  </si>
  <si>
    <t>https://thunhoon.com/article/282054</t>
  </si>
  <si>
    <t>SCLบิ๊กอะไหล่รถยนต์ สินค้ามาร์จิ้นสูงหนุนโต</t>
  </si>
  <si>
    <t>https://thunhoon.com/article/282061</t>
  </si>
  <si>
    <t>20บ.ยอดพุ่งเกินคาด BEMเก็งงบดีต่อเนื่อง</t>
  </si>
  <si>
    <t>https://thunhoon.com/article/282219</t>
  </si>
  <si>
    <t>TFM กำไร Q3/66 ที่ 52.5 ลบ. ลดลง 8.9% เหตุยอดขายลด-ตั้งสำรองหนี้ TUKL</t>
  </si>
  <si>
    <t>https://thunhoon.com/article/282201</t>
  </si>
  <si>
    <t>หุ้นไทยวันนี้(2 พ.ย.66) บวก 24.03 จุด ซื้อ PTT-DELTA-ADVANC</t>
  </si>
  <si>
    <t>https://thunhoon.com/article/282198</t>
  </si>
  <si>
    <t>บล.หยวนต้าคาด TTCL ยังแข็งแกร่ง กำไร Q3 เกิน 100 ลบ.</t>
  </si>
  <si>
    <t>https://thunhoon.com/article/282194</t>
  </si>
  <si>
    <t>LPN กำไร Q3/66 ที่ 103.92 ลบ. ลดลง 55.94%</t>
  </si>
  <si>
    <t>https://thunhoon.com/article/282193</t>
  </si>
  <si>
    <t>บล.กสิกร แนะ ORI มีพัฒนาการใหม่ช่วยหนุนเติบโต Q3</t>
  </si>
  <si>
    <t>https://thunhoon.com/article/282174</t>
  </si>
  <si>
    <t>หุ้นไทยพักเที่ยงวันนี้(2 พ.ย.66) บวก 17.35 จุด ซื้อ DELTA-ADVANC หนุนตลาด</t>
  </si>
  <si>
    <t>https://thunhoon.com/article/282167</t>
  </si>
  <si>
    <t>บล.ดาโอคาด BEC ค่าโฆษณาฟื้นตัวช้า ผลประกอบยังไม่ฟื้น</t>
  </si>
  <si>
    <t>ค่าโฆษณา</t>
  </si>
  <si>
    <t>ผลประกอบ</t>
  </si>
  <si>
    <t>https://thunhoon.com/article/282162</t>
  </si>
  <si>
    <t>UTPจับตาไฮซีซันหนุนพีค เดินหน้าสินค้าไฮมาน์จิ้น</t>
  </si>
  <si>
    <t>มาน์จิ้น</t>
  </si>
  <si>
    <t>ไฮ</t>
  </si>
  <si>
    <t>https://thunhoon.com/article/282160</t>
  </si>
  <si>
    <t>APCOปูพรมเจาะตลาดMass ขยายช่องทางสินค้าปั๊มยอด</t>
  </si>
  <si>
    <t>ช่องทางสินค้า</t>
  </si>
  <si>
    <r>
      <rPr>
        <rFont val="Arial"/>
        <color rgb="FF212529"/>
        <sz val="11.0"/>
      </rPr>
      <t>ขยาย</t>
    </r>
  </si>
  <si>
    <r>
      <rPr>
        <rFont val="Arial"/>
        <color rgb="FF000000"/>
        <sz val="11.0"/>
      </rPr>
      <t>ปั๊มยอด</t>
    </r>
  </si>
  <si>
    <t>https://thunhoon.com/article/282158</t>
  </si>
  <si>
    <t>“SCN”จับตางบโค้งส่งท้าย ดีมานด์ก๊าซพุ่งยอดขายดี</t>
  </si>
  <si>
    <t>https://thunhoon.com/article/282156</t>
  </si>
  <si>
    <t>SNPท่องเที่ยว-ไฮซีซันทำเงิน ล็อกเป้ายอดขายปี66โต10%</t>
  </si>
  <si>
    <t>SNP</t>
  </si>
  <si>
    <t>https://thunhoon.com/article/282154</t>
  </si>
  <si>
    <t>DOHOMEปั้นสินค้ามาร์จิ้นสูง ต้นทุนลดดันพอร์ตรายได้ฟู</t>
  </si>
  <si>
    <t>https://thunhoon.com/article/282126</t>
  </si>
  <si>
    <t>BM ยอดส่งออกโตเท่าตัว งบQ4 พีค-แบ็กล็อกแน่น</t>
  </si>
  <si>
    <t>https://thunhoon.com/article/282144</t>
  </si>
  <si>
    <t>ADVANCโค้งท้ายดีด โฟกัสคุณภาพARPU</t>
  </si>
  <si>
    <t>https://thunhoon.com/article/282125</t>
  </si>
  <si>
    <t>BGT โยกผลิตจีนลดต้นทุน ฟรีวีซ่าหนุนยอดขายฟื้นชัด</t>
  </si>
  <si>
    <t>BGT</t>
  </si>
  <si>
    <t>https://thunhoon.com/article/282143</t>
  </si>
  <si>
    <t>DELTAลั่นโตแรงอีก อีวีชาร์จเจอร์โดดเด่น</t>
  </si>
  <si>
    <t>โตแรงอีก</t>
  </si>
  <si>
    <t>อีวีชาร์จเจอร์</t>
  </si>
  <si>
    <t>https://thunhoon.com/article/282142</t>
  </si>
  <si>
    <t>NRFปีมังกรโดด50% ต่อยอดครบทุกธุรกิจ</t>
  </si>
  <si>
    <t>https://thunhoon.com/article/282140</t>
  </si>
  <si>
    <t>SAFEชำนาญปั๊มบุตร มาร์จิ้นสูง-เร่งขยาย</t>
  </si>
  <si>
    <t>https://thunhoon.com/article/282130</t>
  </si>
  <si>
    <t>MCงบปี67โค้งแรกสดใส เร่งขยายสาขาโตต่อ17%</t>
  </si>
  <si>
    <t>https://thunhoon.com/article/282301</t>
  </si>
  <si>
    <t>PSL กำไร Q3/66 ที่ 98.44 ลบ. ลดลง 92.7% หลังอัตราค่าระวางเรือลง ตามศก.โลกชะลอตัว</t>
  </si>
  <si>
    <t>https://thunhoon.com/article/282300</t>
  </si>
  <si>
    <t>ROH ไตรมาส 3 ขาดทุน 22 ล. บันทึกค่าใช้จ่ายพุ่ง 83%</t>
  </si>
  <si>
    <t>ROH</t>
  </si>
  <si>
    <t>https://thunhoon.com/article/282294</t>
  </si>
  <si>
    <t>THCOM กำไร Q3/66 ที่ 113.60 ลบ. ลดลง 6% รายได้บริการบรอดแบนด์ลดลง</t>
  </si>
  <si>
    <t>https://thunhoon.com/article/282293</t>
  </si>
  <si>
    <t>GGC ไตรมาส 3 ขาดทุน 262 ล. -477% ยอดขายลดลง-รับรู้ขาดทุนสต๊อก</t>
  </si>
  <si>
    <t>https://thunhoon.com/article/282288</t>
  </si>
  <si>
    <t>หุ้นไทยวันนี้(3 พ.ย.66) พุ่ง 15.77 จุด ซื้อ PTTEP-GPSC-BGRIM ดันตลาด</t>
  </si>
  <si>
    <t>https://thunhoon.com/article/282260</t>
  </si>
  <si>
    <t>หุ้นไทยพักเที่ยงวันนี้(3 พ.ย.66) บวก 15.94 จุด ซื้อหุ้นโรงไฟฟ้า GPSC-BGRIM-EA</t>
  </si>
  <si>
    <t>https://thunhoon.com/article/282259</t>
  </si>
  <si>
    <t>PTT กรุงศรี พัฒนสิน คาดกำไรสุทธิ Q3/66 โตที่ 3.2 หมื่นลบ.แนะซื้อ</t>
  </si>
  <si>
    <t>https://thunhoon.com/article/282250</t>
  </si>
  <si>
    <t>CCPทุ่มลงทุนเครื่องจักร ลุยอัพผลิตรับดีมานด์สูง</t>
  </si>
  <si>
    <t>https://thunhoon.com/article/282246</t>
  </si>
  <si>
    <t>EKHดีมานด์ไอวีเอฟล้นมือ เล็งศึกษาดีลใหม่เพิ่มมูลค่า</t>
  </si>
  <si>
    <t>https://thunhoon.com/article/282247</t>
  </si>
  <si>
    <t>CIโค้งท้ายจ่อโอนเพียบ โครงการใหม่ต่อยอดโต</t>
  </si>
  <si>
    <t>CI</t>
  </si>
  <si>
    <t>https://thunhoon.com/article/282238</t>
  </si>
  <si>
    <t>บล.กสิกร คาดกำไรเพิ่ม แนะซื้อ MAJOR ราคาเป้าหมาย 19.10 บ.</t>
  </si>
  <si>
    <t>https://thunhoon.com/article/282218</t>
  </si>
  <si>
    <t>AUCT งบ Q3 โต 30% ปริมาณรถยึดเพิ่ม พื้นฐาน 11.90 บาท</t>
  </si>
  <si>
    <t>https://thunhoon.com/article/282216</t>
  </si>
  <si>
    <t>HPT เร่งปั๊มมาร์จิ้นยืน 35 % อัพราคา-ลดต้นทุนผลิต</t>
  </si>
  <si>
    <t>ยืน</t>
  </si>
  <si>
    <t>https://thunhoon.com/article/282228</t>
  </si>
  <si>
    <t>TIDLORประกันแรง คุมNPLกำไรQ3โต สำรองสูงเกิน200%</t>
  </si>
  <si>
    <t>https://thunhoon.com/article/282285</t>
  </si>
  <si>
    <t>คาด CK กำไรไตรมาส 3 นิวไฮ บล.ดีบีเอสฯแนะ “ซื้อ” เป้า 26 บ.</t>
  </si>
  <si>
    <t>https://thunhoon.com/article/282287</t>
  </si>
  <si>
    <t>คาดกลุ่ม รพ.ไตรมาส 3 กำไรดี คัด BCH-EKH-BH หุ้นเด่น</t>
  </si>
  <si>
    <t>https://thunhoon.com/article/282398</t>
  </si>
  <si>
    <t>GPSC เผย Q3/66 กำไรที่ 1,789.51 ลบ.โต 441% รับผลบวกค่า Ft หนุนมาร์จิ้นขายไฟ IU</t>
  </si>
  <si>
    <t>https://thunhoon.com/article/282395</t>
  </si>
  <si>
    <t>COTTO ไตรมาส 3 กำไร 210 ล. เพิ่ม 55% งวด 9 เดือนกำไร 644 ล. เพิ่ม 25%</t>
  </si>
  <si>
    <t>https://thunhoon.com/article/282392</t>
  </si>
  <si>
    <t>NER กำไร Q3/66 ที่ 312.27 ลบ. ลดลง 40.96% เลื่อนส่งสินค้าไปจีนจะรับรู้ Q4/66</t>
  </si>
  <si>
    <t>https://thunhoon.com/article/282391</t>
  </si>
  <si>
    <t>ESSO ไตรมาส 3 กำไร 4.6 พันล. เพิ่ม 247% งวด 9 เดือนกำไร 4.1 พันล. ลด 63%</t>
  </si>
  <si>
    <t>https://thunhoon.com/article/282390</t>
  </si>
  <si>
    <t>หุ้นไทยวันนี้(6 พ.ย.66) ลบ 2.55 จุด ขาย BH-PTT-BBL ฉุดตลาด</t>
  </si>
  <si>
    <t>https://thunhoon.com/article/282385</t>
  </si>
  <si>
    <t>หุ้น PSL ราคาปรับลง โบรกฯ ชี้กำไร Q3/66 ต่ำกว่าคาด เล็งทบทวนประมาณการ</t>
  </si>
  <si>
    <t>https://thunhoon.com/article/282377</t>
  </si>
  <si>
    <t>TU ทรีนีตี้ ชี้ผ่านจุดต่ำสุดไปแล้ว Q4/66 เป็นจุดที่ดีที่สุดของปี</t>
  </si>
  <si>
    <t>https://thunhoon.com/article/282370</t>
  </si>
  <si>
    <t>"THCOM" ระยะยาวหุ้นน่าสน ระยะสั้นโบรกฯ หั่นเป้า 2H66 ไม่เด่น</t>
  </si>
  <si>
    <t xml:space="preserve">โบรกฯ </t>
  </si>
  <si>
    <r>
      <rPr>
        <rFont val="Arial"/>
        <color rgb="FF212529"/>
        <sz val="11.0"/>
      </rPr>
      <t>หั่นเป้า</t>
    </r>
  </si>
  <si>
    <t>https://thunhoon.com/article/282364</t>
  </si>
  <si>
    <t>เจาะ "CHG" กลับสู่การเติบโต ฟื้นตัวดีช่วง 2H66</t>
  </si>
  <si>
    <t>https://thunhoon.com/article/282359</t>
  </si>
  <si>
    <t>หุ้นไทยพักเที่ยงวันนี้(6 พ.ย.66) บวก 3.24 จุด ซื้อ DELTA-KCE-ADVANC</t>
  </si>
  <si>
    <t>https://thunhoon.com/article/282358</t>
  </si>
  <si>
    <t>AMATA โบรกฯ คาดกำไร Q3/66 โต ยอดขายที่ดินหนุน มอง Q4 ทำนิวไฮ</t>
  </si>
  <si>
    <t>https://thunhoon.com/article/282357</t>
  </si>
  <si>
    <t>BPP โบรกฯ คาด Q3 กำไรหลักนิวไฮ! ปัจจัยบวกชั่วคราว ระยะยาว outperform ได้ยาก</t>
  </si>
  <si>
    <t>https://thunhoon.com/article/282354</t>
  </si>
  <si>
    <t>AAV เหมาะทยอยซื้อช่วงไหน? หลังโบรกฯ ประเมิน Q3/66 ยังไม่เด่น</t>
  </si>
  <si>
    <t>โบรกฯ ประเมิน</t>
  </si>
  <si>
    <t>ยังไม่เด่น</t>
  </si>
  <si>
    <t>https://thunhoon.com/article/282351</t>
  </si>
  <si>
    <t>SMT บุ๊กกำไร 9 เดือน กว่า 242 ลบ. โต 5% เชื่อ 67 โตต่อเนื่อง</t>
  </si>
  <si>
    <t>https://thunhoon.com/article/282347</t>
  </si>
  <si>
    <t>AOT หยวนต้าฯ คาดปีหน้ากำไรโต แต่เริ่มเห็นความเสี่ยงมากขึ้น</t>
  </si>
  <si>
    <t>https://thunhoon.com/article/282346</t>
  </si>
  <si>
    <t>BAM แนวโน้มกำไรยังอ่อนแอในไตรมาส 3/2566 บล.กสิกรฯแนะ “ถือ” เป้า 9.20 บ.</t>
  </si>
  <si>
    <t>https://thunhoon.com/article/282344</t>
  </si>
  <si>
    <t>BAFSรับทรัพย์เติมน้ำมันดีด ฟรีวีซ่าอัพยอดนักท่องเที่ยว</t>
  </si>
  <si>
    <t>https://thunhoon.com/article/282341</t>
  </si>
  <si>
    <t>SAFE ตั้งเป้าปีนี้รายได้โต 20-30% ประกาศกลุ่มผถห.ใหญ่ยังถือหุ้นครบ</t>
  </si>
  <si>
    <t>https://thunhoon.com/article/282336</t>
  </si>
  <si>
    <t>RPH ไตรมาส 3 กำไร 66 ล. เพิ่ม 18% บล.กสิกรฯแนะ "ซื้อ" เป้า 7.40 บ.</t>
  </si>
  <si>
    <t>https://thunhoon.com/article/282329</t>
  </si>
  <si>
    <t>UACปี67โตสูง 15% ไฟฟ้า-น้ำมันทำเงิน</t>
  </si>
  <si>
    <t>https://thunhoon.com/article/282321</t>
  </si>
  <si>
    <t>WICEงานขนส่ง-ค่าระวางฟื้น โบรกมองปี67กำไรเติบโต</t>
  </si>
  <si>
    <t>https://thunhoon.com/article/282485</t>
  </si>
  <si>
    <t>KCE กำไร Q3/66 ที่ 519.53 ลบ. ลดลง 20.7% จากปีก่อน-ชะลอก่อสร้างรง.ใหม่</t>
  </si>
  <si>
    <t>https://thunhoon.com/article/282484</t>
  </si>
  <si>
    <t>AIT ไตรมาส 3 กำไร 122 ล. ลดลง 14% มูลค่างานโครงการที่ส่งมอบลดลง</t>
  </si>
  <si>
    <t>AIT</t>
  </si>
  <si>
    <t>https://thunhoon.com/article/282483</t>
  </si>
  <si>
    <t>JASIF อ่วม Q3/66 ขาดทุน 1 หมื่นลบ. จ่ายคืนเงินทุนอัตรา 0.1600 บาท/หน่วย</t>
  </si>
  <si>
    <t>https://thunhoon.com/article/282478</t>
  </si>
  <si>
    <t>BCPG ไตรมาส 3 กำไร 564 ล. ลดลง 12% รายได้โรงไฟฟ้าลด-ต้นทุนดบ.เพิ่ม</t>
  </si>
  <si>
    <t>https://thunhoon.com/article/282474</t>
  </si>
  <si>
    <t>หุ้นไทยวันนี้(7 พ.ย.66) ลบ 8.91 จุด ขาย GPSC-SCB-CPALL</t>
  </si>
  <si>
    <t>https://thunhoon.com/article/282463</t>
  </si>
  <si>
    <t>APอวดคอนโดทะลุเป้า 10เดือนขายพุ่ง15.8%</t>
  </si>
  <si>
    <t>https://thunhoon.com/article/282455</t>
  </si>
  <si>
    <t>TU ซีจีเอส-ซีไอเอ็มบี ชี้กำไรสูงกว่าคาด แนวโน้ม Q4 สดใส แนะซื้อ</t>
  </si>
  <si>
    <t>https://thunhoon.com/article/282453</t>
  </si>
  <si>
    <t>บล.กรุงศรี เผย ESSO ผลประกอบการQ3ฟื้น กำไรจากสต็อกน้ำมัน</t>
  </si>
  <si>
    <t>https://thunhoon.com/article/282444</t>
  </si>
  <si>
    <t>DCC กำไร Q3/66 ที่ 296.3 ลบ. ลดลง 8.0%, ปันผล 0.017 บ./หุ้น</t>
  </si>
  <si>
    <t>https://thunhoon.com/article/282443</t>
  </si>
  <si>
    <t>หุ้นไทยปิดเที่ยงวันนี้(7 พ.ย.66) ลบ 1.59 จุดขาย SCB-GPSC ซื้อ ADVANC</t>
  </si>
  <si>
    <t>https://thunhoon.com/article/282440</t>
  </si>
  <si>
    <t>KEX ราคาร่วง หลังขาดทุน Q3/66 แย่ลง กรุงศรีหั่นราคาเป้าหมายลง แนะขาย</t>
  </si>
  <si>
    <t>https://thunhoon.com/article/282435</t>
  </si>
  <si>
    <t>SATธุรกิจใหม่หนุนแกร่ง เงินสดในมือล้น-ปันผลสูง</t>
  </si>
  <si>
    <t>https://thunhoon.com/article/282431</t>
  </si>
  <si>
    <t>GPSC กำไรแข็งแกร่งไตรมาส 3 บล.กสิกรฯแนะ “ซื้อ” ให้เป้า 53 บ.</t>
  </si>
  <si>
    <t>https://thunhoon.com/article/282430</t>
  </si>
  <si>
    <t>หุ้น TIDLOR ราคาดีดขึ้น หลังกำไร Q3/66 ดีกว่าโบรกฯ คาด สินเชื่อยังโต</t>
  </si>
  <si>
    <t>https://thunhoon.com/article/282423</t>
  </si>
  <si>
    <t>KEX ขาดทุน 889.86 ลบ. ตามรายได้จากการขาย-บริการที่ชะลอตัว</t>
  </si>
  <si>
    <t>https://thunhoon.com/article/282419</t>
  </si>
  <si>
    <t>TIDLOR งบ Q3/66 กำไร 1,007 ลบ. โต 11.7% ธุรกิจนายหน้าประกันภัย-สินเชื่อโตต่อเนื่อง</t>
  </si>
  <si>
    <t>https://thunhoon.com/article/282410</t>
  </si>
  <si>
    <t>MASTER เติบโตสูง เทรนด์ความงามดี ชูพื้นฐาน 99 บาท</t>
  </si>
  <si>
    <t>https://thunhoon.com/article/282409</t>
  </si>
  <si>
    <t>PRAPAT บุกเวียดนาม ไร้คู่แข่ง-อัตรากำไรดี</t>
  </si>
  <si>
    <t>https://thunhoon.com/article/282407</t>
  </si>
  <si>
    <t>GFC บริการฝากไข่โต 100% กำไรนิวไฮยาว-อัพเป้าใหม่</t>
  </si>
  <si>
    <t>https://thunhoon.com/article/282416</t>
  </si>
  <si>
    <t>GPSCกำไรแรง441% หุ้นกังวลภาครัฐเกิน</t>
  </si>
  <si>
    <t>https://thunhoon.com/article/282411</t>
  </si>
  <si>
    <t>SGPลุ้นQ3มีเซอร์ไพรส์ ยอดใช้-ราคาแอลพีจีดัน</t>
  </si>
  <si>
    <t>ยอดใช้</t>
  </si>
  <si>
    <t>ราคาแอลพีจี</t>
  </si>
  <si>
    <t>https://thunhoon.com/article/282415</t>
  </si>
  <si>
    <t>TKNยอดพุ่งทุกตลาด เมเจอร์สั่งสแน็กเพิ่ม</t>
  </si>
  <si>
    <t>https://thunhoon.com/article/282414</t>
  </si>
  <si>
    <t>NERดีมานด์ยางเข้า พ้นจุดต่ำQ4งบดีด</t>
  </si>
  <si>
    <t>https://thunhoon.com/article/282580</t>
  </si>
  <si>
    <t>BLA ไตรมาส 3 กำไร 645 ล. ลดลง 32% งวด 9 เดือนกำไร 2.2 พันล. ลดลง 25%</t>
  </si>
  <si>
    <t>https://thunhoon.com/article/282578</t>
  </si>
  <si>
    <t>OSP โชว์กำไร Q3/66 ที่ 642 ลบ. โต 163.3% หลังต้นทุนสินค้า-พลังงานลด</t>
  </si>
  <si>
    <t>https://thunhoon.com/article/282576</t>
  </si>
  <si>
    <t>SAVบินเยอะรายได้โต21% กำไร90.8ล้านบาทเพิ่ม3.1%</t>
  </si>
  <si>
    <t>https://thunhoon.com/article/282575</t>
  </si>
  <si>
    <t>ICHI กำไรดี 328 ล. เพิ่ม 71% งวด 9 เดือนกำไร 805 ล. เพิ่ม 79%</t>
  </si>
  <si>
    <t>https://thunhoon.com/article/282573</t>
  </si>
  <si>
    <t>STGT กำไร Q3/66 ที่ 47.44 ลบ. โต 177.6% ยังคง Utilization rate ที่ 59%</t>
  </si>
  <si>
    <t>https://thunhoon.com/article/282572</t>
  </si>
  <si>
    <t>GUNKUL โชว์กำไร Q3/66 พุ่ง 92% แจกปันผลระหว่างกาล 0.06 บ./หุ้น</t>
  </si>
  <si>
    <t>https://thunhoon.com/article/282564</t>
  </si>
  <si>
    <t>CPAXT กำไร Q3/66 ที่ 1,677 ลบ. โต 4.7% ตามรายได้ที่เพิ่มขึ้น</t>
  </si>
  <si>
    <t>https://thunhoon.com/article/282562</t>
  </si>
  <si>
    <t>JAS ไตรมาส 3 กำไร 4.2 พันล. เพิ่ม 680% งวด 9 เดือนกำไร 2.5 พันล. เพิ่ม 409%</t>
  </si>
  <si>
    <t>https://thunhoon.com/article/282559</t>
  </si>
  <si>
    <t>หุ้นไทยวันนี้(8 พ.ย.66) บวก 3.47 จุด ซื้อ SCC-KBANK ขาย TRUE</t>
  </si>
  <si>
    <t>https://thunhoon.com/article/282551</t>
  </si>
  <si>
    <t>GLOBALลุยขยายสาขา ลั่นปี67ผลงานกลับมาโต</t>
  </si>
  <si>
    <t>https://thunhoon.com/article/282544</t>
  </si>
  <si>
    <t>SJWDโลจิสติกส์อัพแกร่ง ลุ้นโค้งท้ายผลงานนิวไฮ</t>
  </si>
  <si>
    <t>https://thunhoon.com/article/282542</t>
  </si>
  <si>
    <t>TOP คาดแนวโน้มธุรกิจ Q4/66 ดีต่อเนื่อง เหตุเข้าฤดูหนาว-ท่องเที่ยวเติบโตหนุน</t>
  </si>
  <si>
    <t>https://thunhoon.com/article/282541</t>
  </si>
  <si>
    <t>HUMANเล็งตลาดต่างแดนบูม เป้ารายได้โต40%-ลุยดีลM&amp;A</t>
  </si>
  <si>
    <t>https://thunhoon.com/article/282539</t>
  </si>
  <si>
    <t>เปิดกำไร SNNP เพิ่มขึ้น 30% ลุยออกสินค้าใหม่ มุ่งสู่เป้าระดับ 2 Digits</t>
  </si>
  <si>
    <t>https://thunhoon.com/article/282531</t>
  </si>
  <si>
    <t>TOP ไตรมาส3 กำไร 1 หมื่นล.ตามคาด งวด 9 เดือนกำไร 1.6 หมื่นล. ลดลง 49%</t>
  </si>
  <si>
    <t>https://thunhoon.com/article/282530</t>
  </si>
  <si>
    <t>SNNP ไตรมาส 3 กำไร 160 ล. เพิ่ม 13% งวด 9 เดือนกำไร 470 ล. เพิ่ม 30%</t>
  </si>
  <si>
    <t>https://thunhoon.com/article/282529</t>
  </si>
  <si>
    <t>PTTGC เผย Q3/66 พลิกมีกำไร 1,426.67 ลบ. เพิ่มกำลังผลิตโพรพีลีนเป็น 3.79 ล้านตัน/ปี</t>
  </si>
  <si>
    <t>https://thunhoon.com/article/282524</t>
  </si>
  <si>
    <t>หุ้นไทยพักเที่ยงวันนี้(8 พ.ย.66) บวก 6.61 จุด ซื้อ KBANK-SCC-MTC</t>
  </si>
  <si>
    <t>https://thunhoon.com/article/282523</t>
  </si>
  <si>
    <t>หุ้น MTC ราคาดีดขึ้น โบรกฯ ชี้กำไร Q3/66 ดีกว่าคาด ปรับเพิ่มคำแนะนำ-ราคาเป้าหมาย</t>
  </si>
  <si>
    <t>https://thunhoon.com/article/282522</t>
  </si>
  <si>
    <t>CK โบรกฯ ชี้แกร่งสุดในกลุ่ม คาด Q3/66 ทำนิวไฮปีจาก CKP</t>
  </si>
  <si>
    <t>แกร่งสุด</t>
  </si>
  <si>
    <t>https://thunhoon.com/article/282518</t>
  </si>
  <si>
    <t>KCE กำไร Q3/66 ดีกว่าโบรกฯ คาด แนะกลยุทธ์การลงทุน</t>
  </si>
  <si>
    <t>ดีกว่าโบรกฯ คาด</t>
  </si>
  <si>
    <t>https://thunhoon.com/article/282514</t>
  </si>
  <si>
    <t>SAF Q3 เทิร์นอะราวด์ กลับมากำไรเพิ่มขึ้น 154% เตรียมเปิด 2 ผลิตภัณฑ์ใหม่ ดันยอดขายปลายปี</t>
  </si>
  <si>
    <t>https://thunhoon.com/article/282513</t>
  </si>
  <si>
    <t>DRT Q3 แกร่งเติบโต 29.44% มั่นใจยอดขาย แบรนด์ ‘ตราเพชร’ โตกว่าเป้า</t>
  </si>
  <si>
    <t>แกร่งเติบโต</t>
  </si>
  <si>
    <t>https://thunhoon.com/article/282512</t>
  </si>
  <si>
    <t>JASIF ราคาหุ้นร่วง หลังงบ Q3/66 ขาดทุน 1 หมื่นลบ. โบรกฯ แนะถือมองปันผลดี</t>
  </si>
  <si>
    <t>https://thunhoon.com/article/282509</t>
  </si>
  <si>
    <t>TRUE ราคาร่วง 4% กังวลสภาพคล่อง บล.กสิกรฯมองโอกาสเก็บหุ้นถูก</t>
  </si>
  <si>
    <t>https://thunhoon.com/article/282506</t>
  </si>
  <si>
    <t>JTS เผย Q3/66 พลิกเป็นขาดทุน 10.38 ลบ. -เปิดแผนธุรกิจเป้าหมายปีนี้</t>
  </si>
  <si>
    <t>https://thunhoon.com/article/282504</t>
  </si>
  <si>
    <t>MTC มั่นใจพอร์ตสินเชื่อปีนี้โต 20% โบรกฯ แนะถือชี้ Q3/66 ดีกว่าคาดเล็กน้อย</t>
  </si>
  <si>
    <t>https://thunhoon.com/article/282503</t>
  </si>
  <si>
    <t>AWC ไตรมาส 3 กำไรทรงตัว 1,136 ล. งวด 9 เดือน กำไร 3.7 พันล. เพิ่ม 40%</t>
  </si>
  <si>
    <t>https://thunhoon.com/article/282495</t>
  </si>
  <si>
    <t>CMO แย้มQ4 เด่น อีเวนต์ใหญ่พรึ่บ สบช่องรุกงานรัฐ</t>
  </si>
  <si>
    <t>https://thunhoon.com/article/282494</t>
  </si>
  <si>
    <t>I2 โค้งสุดท้ายงบพีค แบ็กล็อกแน่น 2 พันล.</t>
  </si>
  <si>
    <t>https://thunhoon.com/article/282493</t>
  </si>
  <si>
    <t>YGG จ้องโกยรายได้ใหม่ โตทุกทางตามเทรนด์โลก</t>
  </si>
  <si>
    <t>https://thunhoon.com/article/282489</t>
  </si>
  <si>
    <t>TUแววไตรมาส4ฟื้นแรง ต้นทุนลดบาทอ่อนหนุน</t>
  </si>
  <si>
    <t>https://thunhoon.com/article/282680</t>
  </si>
  <si>
    <t>WHA กำไร 623 ล. เพิ่ม 141% ปันผล 0.0669 บ./หุ้น XD 22 พ.ย.</t>
  </si>
  <si>
    <t>https://thunhoon.com/article/282672</t>
  </si>
  <si>
    <t>GULF กำไรจากดำเนินงาน Q3/66 ที่ 4.2 พันลบ. โต 94% จ่อลงนาม PPA อีก 700 MW</t>
  </si>
  <si>
    <t>https://thunhoon.com/article/282654</t>
  </si>
  <si>
    <t>หุ้นไทยวันนี้(9 พ.ย.66) ลบ 6.80 จุด ขาย BH-COM7-KBANK</t>
  </si>
  <si>
    <t>https://thunhoon.com/article/282651</t>
  </si>
  <si>
    <t>SAV คาดงบ Q4/66 พีคสุด ดันผลประกอบการทั้งปีนี้โตทะลุเป้า</t>
  </si>
  <si>
    <t>คาดงบ</t>
  </si>
  <si>
    <t>พีคสุด</t>
  </si>
  <si>
    <t>https://thunhoon.com/article/282649</t>
  </si>
  <si>
    <t>MINT โบรกฯ ชี้กำไร Q3/66 ใกล้เคียงที่คาด แนวโน้ม Q4 โต แนะซื้อ</t>
  </si>
  <si>
    <t>https://thunhoon.com/article/282646</t>
  </si>
  <si>
    <t>ลงทุนอย่างไรหุ้น "SPRC" หลัง Q3 เทิร์นอะราวด์ แต่เป็นจุดสูงสุดของปี</t>
  </si>
  <si>
    <t>https://thunhoon.com/article/282637</t>
  </si>
  <si>
    <t>MINT กำไรต่ำคาด 2.1 พันล. -53% บล.หยวนต้าให้เป้า 39 บ.</t>
  </si>
  <si>
    <t>https://thunhoon.com/article/282636</t>
  </si>
  <si>
    <t>YONG Q3 กำไรเพิ่ม 44.48% Backlog ใหม่หนุนเป้า 1,100 ลบ.</t>
  </si>
  <si>
    <t>https://thunhoon.com/article/282635</t>
  </si>
  <si>
    <t>CKP กำไร Q3/66 ที่ 1,021.94 ลบ. ลดลง 30% รับรู้ส่วนแบ่งกำไรจาก XPCL ลดลง</t>
  </si>
  <si>
    <t>https://thunhoon.com/article/282631</t>
  </si>
  <si>
    <t>GFPT กำไรลดตามคาด 269 ล. -53% บล.บัวหลวงให้เป้า 15.50 บ.</t>
  </si>
  <si>
    <t>ลดตามคาด</t>
  </si>
  <si>
    <t>https://thunhoon.com/article/282628</t>
  </si>
  <si>
    <t>DOD เทิร์นอะราวด์ Q3กำไร 10.49 ลบ. ส่งซิกไตรมาส 4 พีค</t>
  </si>
  <si>
    <t>https://thunhoon.com/article/282627</t>
  </si>
  <si>
    <t>KCC เปิดงบ Q3 กำไร21.81 ลบ.Q4 ดูดี โบรกแนะซื้อ</t>
  </si>
  <si>
    <t>https://thunhoon.com/article/282626</t>
  </si>
  <si>
    <t>DMT กำไร 269 ล. เพิ่มขึ้น 25% งวด 9 เดือน กำไร 755 ล. เพิ่ม 38%</t>
  </si>
  <si>
    <t>https://thunhoon.com/article/282625</t>
  </si>
  <si>
    <t>หุ้น STA ราคาร่วงแรง หลัง Q3/66 ขาดทุน 410 ลบ. ทรีนีตี้เล็งหั่นประมาณการลง</t>
  </si>
  <si>
    <t>https://thunhoon.com/article/282622</t>
  </si>
  <si>
    <t>CM กำไรดี 67 ล. เพิ่มขึ้น 840% ส่งออกเพิ่ม-ค่าเงินบาทอ่อนตัว</t>
  </si>
  <si>
    <t>CM</t>
  </si>
  <si>
    <t>https://thunhoon.com/article/282621</t>
  </si>
  <si>
    <t>หุ้นไทยพักเที่ยงวันนี้(9 พ.ย.66)ร่วงแรง 18.21 จุด ขาย BH-COM7 -HANA ฉุดตลาด</t>
  </si>
  <si>
    <t>https://thunhoon.com/article/282620</t>
  </si>
  <si>
    <t>TPCH รายได้โรงไฟฟ้าชีวมวล–ขยะ พากำไร 9 เดือนพุ่ง</t>
  </si>
  <si>
    <t>https://thunhoon.com/article/282619</t>
  </si>
  <si>
    <t>SUN กำไร Q3/66 ดีกว่าโบรกฯ คาด จับตาทำสถิติสูงสุดใหม่ Q4/66</t>
  </si>
  <si>
    <t>https://thunhoon.com/article/282616</t>
  </si>
  <si>
    <t>ส่องมุมมองโบรกฯ BH กำไร Q3/66 ต่ำกว่าคาด-โตตามคาด -มองแนวโน้ม Q4</t>
  </si>
  <si>
    <r>
      <rPr>
        <rFont val="Arial"/>
        <color rgb="FF212529"/>
        <sz val="11.0"/>
      </rPr>
      <t>มุมมองโบรกฯ</t>
    </r>
  </si>
  <si>
    <r>
      <rPr>
        <rFont val="Arial"/>
        <color rgb="FF212529"/>
        <sz val="11.0"/>
      </rPr>
      <t>มุมมองโบรกฯ</t>
    </r>
  </si>
  <si>
    <r>
      <rPr>
        <rFont val="Arial"/>
        <color rgb="FF212529"/>
        <sz val="11.0"/>
      </rPr>
      <t>โตตามคาด</t>
    </r>
  </si>
  <si>
    <t>https://thunhoon.com/article/282614</t>
  </si>
  <si>
    <t>THANI กำไรต่ำคาด 250 ล. -45% บล.ดาโอ ชี้ขาดทุนรถยึด-สำรองเพิ่ม แนะ “ขาย” ลดเป้าเหลือ 2.50 บ.</t>
  </si>
  <si>
    <t>https://thunhoon.com/article/282613</t>
  </si>
  <si>
    <t>SGP กำไร Q3 ที่ 1,230 ลบ. พุ่งกว่า 2,372% แนวโน้ม Q4 สดใสไฮซีซั่นหนุน</t>
  </si>
  <si>
    <t>https://thunhoon.com/article/282611</t>
  </si>
  <si>
    <t>TEAMG กำไร 30 ล. เพิ่ม 20.8% รายได้ 450 ล. รุกธุรกิจเกี่ยวเนื่อง</t>
  </si>
  <si>
    <t>https://thunhoon.com/article/282610</t>
  </si>
  <si>
    <t>BJC โบรกฯ คาดกำไรผ่านจุดต่ำสุดแล้ว Q3/66 แนะนำขึ้นเป็น “Outperform”</t>
  </si>
  <si>
    <t>https://thunhoon.com/article/282607</t>
  </si>
  <si>
    <t>หุ้น JKN ราคาดิ่งลงฟลอร์ หลังยื่นแผนฟื้นฟูกิจการ แก้ปัญหาสภาพคล่อง</t>
  </si>
  <si>
    <t>ดิ่งลงฟลอร์</t>
  </si>
  <si>
    <t>https://thunhoon.com/article/282606</t>
  </si>
  <si>
    <t>ICHI กำไร Q3/66 โต 71% ปันผล 0.50 บ. อัพเป้ารายได้ใหม่ 7.8 ลบ.</t>
  </si>
  <si>
    <t>https://thunhoon.com/article/282604</t>
  </si>
  <si>
    <t>III กำไร 9 เดือน ปี 66 โต 25.4% ลุยขยายลงทุน มั่นใจกำไรปีนี้โตเกิน 25%</t>
  </si>
  <si>
    <t>https://thunhoon.com/article/282594</t>
  </si>
  <si>
    <t>CPANEL อวดงบ 9 ด. โกยรายได้ 328 ล้าน ดันแบ็กล็อกนิวไฮ</t>
  </si>
  <si>
    <t>https://thunhoon.com/article/282593</t>
  </si>
  <si>
    <t>PSTC ลดคาร์บอน อัพรายได้ประจำ</t>
  </si>
  <si>
    <t>https://thunhoon.com/article/282592</t>
  </si>
  <si>
    <t>SAF สัญญาณฟื้นตัว คลอดโปรดักต์ใหม่</t>
  </si>
  <si>
    <t>https://thunhoon.com/article/282590</t>
  </si>
  <si>
    <t>XO ส่งออกสหรัฐทุกสัปดาห์ ย้ำยอดขาย Q4 ออลไทม์ไฮ</t>
  </si>
  <si>
    <t>https://thunhoon.com/article/282589</t>
  </si>
  <si>
    <t>GUNKULแกร่งครบ กำไรโค้งสามแรง92%</t>
  </si>
  <si>
    <t>https://thunhoon.com/article/282588</t>
  </si>
  <si>
    <t>SNNPสินค้าใหม่ดัน 9เดือนกำไรเด้ง30%</t>
  </si>
  <si>
    <t>https://thunhoon.com/article/282595</t>
  </si>
  <si>
    <t>TOP โดด 92,380% ดีมานด์น้ำมันสูงQ4</t>
  </si>
  <si>
    <t>ดีมาน</t>
  </si>
  <si>
    <t>https://thunhoon.com/article/282770</t>
  </si>
  <si>
    <t>BANPU กำไร Q3/66 ที่ 2,084 ลบ. ลดลง 88.3% หลังราคาถ่านหินลดลง</t>
  </si>
  <si>
    <t>https://thunhoon.com/article/282769</t>
  </si>
  <si>
    <t>SPA Q3 กำไรโต 81 ล. เพิ่ม 644% งวด 9 เดือนกำไร 192 ล. เพิ่ม 289%</t>
  </si>
  <si>
    <t>https://thunhoon.com/article/282766</t>
  </si>
  <si>
    <t>NEX กำไร Q3/66 ที่ 66.15 ลบ. เพิ่มขึ้น 732%, บอร์ดไฟเขียวซื้อหุ้นคืน</t>
  </si>
  <si>
    <t>https://thunhoon.com/article/282765</t>
  </si>
  <si>
    <t>BEC กำไร Q3/66 ที่ 37.9 ลบ. ลดลง 65.9% หลังรายได้ขายเวลาโฆษณาลดลง</t>
  </si>
  <si>
    <t>https://thunhoon.com/article/282764</t>
  </si>
  <si>
    <t>SC ไตรมาส 3 กำไร 503 ล. ลดลง 23% งวด 9 เดือน กำไร 1.6 พันล. +0.6%</t>
  </si>
  <si>
    <t>https://thunhoon.com/article/282763</t>
  </si>
  <si>
    <t>SICT กำไรสุทธิ Q3/66 โต 49% มั่นใจรายได้ทั้งปีตามเป้า</t>
  </si>
  <si>
    <t>https://thunhoon.com/article/282762</t>
  </si>
  <si>
    <t>XPG Q3 กำไร 38 ล. +2,558% งวด 9 เดือน กำไร 72 ล. เพิ่ม 155%</t>
  </si>
  <si>
    <t>https://thunhoon.com/article/282760</t>
  </si>
  <si>
    <t>CPALL กำไร Q3/66 ที่ 4,424.29 ลบ. โต 20.3% ตามรายได้เพิ่มขึ้น</t>
  </si>
  <si>
    <t>https://thunhoon.com/article/282756</t>
  </si>
  <si>
    <t>หุ้นไทยวันนี้(10 พ.ย.66) ลบ 15.40 จุด ขาย JMT-JMART-DELTA ฉุดตลาด</t>
  </si>
  <si>
    <t>https://thunhoon.com/article/282745</t>
  </si>
  <si>
    <t>JMART งบ Q3/66 กลับมาเทิร์นอะราวด์ คาดปี 67 บ.ย่อย-ร่วม ทิศทางสดใส</t>
  </si>
  <si>
    <t>https://thunhoon.com/article/282739</t>
  </si>
  <si>
    <t>KJL ไตรมาส3 กำไร 49 ล. เพิ่ม 50% งวด 9 เดือนกำไร 122 ล. เพิ่มขึ้น 24%</t>
  </si>
  <si>
    <t>https://thunhoon.com/article/282736</t>
  </si>
  <si>
    <t>MANRIN ไตรมาส 3 กำไร 15 ล. เพิ่ม 441% งวด 9 เดือน กำไร 23 ล. เพิ่ม 150%</t>
  </si>
  <si>
    <t>MANRIN</t>
  </si>
  <si>
    <t>https://thunhoon.com/article/282731</t>
  </si>
  <si>
    <t>CENTEL Q3 พลิกกำไร 74 ล. +195% งวด 9 เดือนกำไร 823 ล. เพิ่ม 926%</t>
  </si>
  <si>
    <t>https://thunhoon.com/article/282723</t>
  </si>
  <si>
    <t>หุ้นไทยพักเที่ยงวันนี้(10 พ.ย.66) ลบ 8.41 จุด เทขาย JMT-JMART-DELTA</t>
  </si>
  <si>
    <t>https://thunhoon.com/article/282719</t>
  </si>
  <si>
    <t>TRUE 'หยวนต้า' ชี้ขาดทุนน้อยกว่าคาด Q4/66 ค่าใช้จ่ายยังสูง แต่หุ้นร่วงแรง แนะสะสม</t>
  </si>
  <si>
    <t>https://thunhoon.com/article/282718</t>
  </si>
  <si>
    <t>WORK ทุ่มงบไม่เกิน 216 ลบ. ซื้อหุ้น 49% ใน"โคตรคูล" -กำไร Q3 ต่ำกว่าโบรกฯ คาด</t>
  </si>
  <si>
    <t>ต่ำกว่าโบรกฯ คาด</t>
  </si>
  <si>
    <t>https://thunhoon.com/article/282717</t>
  </si>
  <si>
    <t>บล.ดาโอคาด MINT Q4 โตเพิ่ม High season ไทย มัลดีฟ แนะซื้อราคาเป้าหมาย 40 บ.</t>
  </si>
  <si>
    <t>https://thunhoon.com/article/282716</t>
  </si>
  <si>
    <t>LH โบรกฯ ชี้กำไร Q3/66 ลดลงตามคาด แนวโน้ม Q4 เป็นจุดสูงสุดของปี</t>
  </si>
  <si>
    <t>https://thunhoon.com/article/282715</t>
  </si>
  <si>
    <t>หุ้น JMT ราคาร่วงแรง โบรกฯ ชี้กำไรQ3/66 หดตัวจาก Q2 ตามคาด</t>
  </si>
  <si>
    <t>https://thunhoon.com/article/282714</t>
  </si>
  <si>
    <t>ประกันรถยนต์ Ev หนุน TQR กำไร โค้งสุดท้ายโตต่อเนื่อง</t>
  </si>
  <si>
    <t>https://thunhoon.com/article/282713</t>
  </si>
  <si>
    <t>OR โบรกฯ อัพกำไร-เป้าใหม่ คาดธุรกิจ Mobility-Lifestyle หนุน Q4/66 โตต่อ</t>
  </si>
  <si>
    <t>https://thunhoon.com/article/282710</t>
  </si>
  <si>
    <t>"TSE" กำไร Q3/66 ที่ 120.6 ลบ. มั่นใจเป้ารายได้ปีนี้สร้างออลไทม์ไฮ</t>
  </si>
  <si>
    <t>https://thunhoon.com/article/282708</t>
  </si>
  <si>
    <t>TKN กำไร Q3/66 โต 19.4% -ตั้งเป้าปี 67 ยอดขายโต 10-15% , จ่ายปันผล 0.10 บาท</t>
  </si>
  <si>
    <t>https://thunhoon.com/article/282707</t>
  </si>
  <si>
    <t>COCOCO 9 เดือนโต 42.92%ออเดอร์ใหม่ทะลักขยายตลาดจีน</t>
  </si>
  <si>
    <t>https://thunhoon.com/article/282706</t>
  </si>
  <si>
    <t>BE8 ที่ปรึกษาเทคโนโลยี 9 เดือน กำไรโต 139%</t>
  </si>
  <si>
    <t>https://thunhoon.com/article/282693</t>
  </si>
  <si>
    <t>ITNS ท็อปฟอร์ม รายได้ฟู 119 % มั่นใจนิวไฮต่อ</t>
  </si>
  <si>
    <t>https://thunhoon.com/article/282692</t>
  </si>
  <si>
    <t>KCC ลุยซื้อหนี้ NPL หนุนงบดีด 154%</t>
  </si>
  <si>
    <t>https://thunhoon.com/article/282691</t>
  </si>
  <si>
    <t>DOD กำไรพุ่ง 3,396 % โค้งท้ายพีคไฮซีซันดัน</t>
  </si>
  <si>
    <t>https://thunhoon.com/article/282690</t>
  </si>
  <si>
    <t>YONG แบ็กล็อกแน่น 520 ล. บิ๊กอสังหาป้อนออเดอร์อื้อ</t>
  </si>
  <si>
    <t>https://thunhoon.com/article/282689</t>
  </si>
  <si>
    <t>PACO ต้นทุนลดมาร์จิ้นพุ่ง ทุ่ม 50 ล้านเร่งอัพกำลังผลิต</t>
  </si>
  <si>
    <t>https://thunhoon.com/article/282688</t>
  </si>
  <si>
    <t>เก็งBAโค้งสามกำไรฟู ผู้โดยสารฟื้นสมุยดัน</t>
  </si>
  <si>
    <t>https://thunhoon.com/article/282684</t>
  </si>
  <si>
    <t>SCGPดีมานด์ตลาดจีนฟื้น สัญญาณบวกเพิ่มออเดอร์</t>
  </si>
  <si>
    <t>บวกเพิ่ม</t>
  </si>
  <si>
    <t>https://thunhoon.com/article/282686</t>
  </si>
  <si>
    <t>ORราคาน้ำมันขาขึ้น ไตรมาส3กำไรพุ่ง87%</t>
  </si>
  <si>
    <t>https://thunhoon.com/article/282696</t>
  </si>
  <si>
    <t>GULFนิวไฮ4,203ล. ต้นทุนลดQ4ไปต่อ</t>
  </si>
  <si>
    <t>https://thunhoon.com/article/282761</t>
  </si>
  <si>
    <t>SINGER โบรกฯ ชี้ทยอยฟื้นตัว เชิงกลยุทธ์แนะเก็งกำไร JMART</t>
  </si>
  <si>
    <t>ทยอยฟื้นตัว</t>
  </si>
  <si>
    <t>https://thunhoon.com/article/282747</t>
  </si>
  <si>
    <t>KCE โบรกฯ คาด Q4/66 ไม่สดใส มองปีหน้าดีขึ้นแต่ไม่โดดเด่น</t>
  </si>
  <si>
    <t>https://thunhoon.com/article/282748</t>
  </si>
  <si>
    <t>OSP ยูโอบีฯ คาดกำไร Q4/66 โตต่อเนื่อง ยอดขายเครื่องดื่มชูกำลังหนุน แนะซื้อ</t>
  </si>
  <si>
    <t>13/11/2023</t>
  </si>
  <si>
    <t>https://thunhoon.com/article/282884</t>
  </si>
  <si>
    <t>CRC กำไร Q3/66 ที่ 1,142.60 ลบ. ลดลง 2.6% วาง 4 กลยุทธ์ตามแผนงาน 5 ปี</t>
  </si>
  <si>
    <t>https://thunhoon.com/article/282883</t>
  </si>
  <si>
    <t>PLANB กำไร 261 ล. +46% ดีกว่าคาด โบรกแนะ ”ซื้อ” ให้เป้า 10.20-11 บ.</t>
  </si>
  <si>
    <t>https://thunhoon.com/article/282880</t>
  </si>
  <si>
    <t>AH กำไร Q3/66 ที่ 500.96 ลบ. ลดลง 16.6% สวนทางรายได้โต 3.2%</t>
  </si>
  <si>
    <t>https://thunhoon.com/article/282878</t>
  </si>
  <si>
    <t>AAV ขาดทุน 1.7 ล. ลดลง 58% งวด 9 เดือนขาดทุน 2.4 ล. ลดลง 79%</t>
  </si>
  <si>
    <t>https://thunhoon.com/article/282876</t>
  </si>
  <si>
    <t>SAPPE กำไร Q3/66 พุ่ง 79.1% มั่นใจรายได้ปีนี้โต 30-35% ตามเป้า</t>
  </si>
  <si>
    <t>https://thunhoon.com/article/282875</t>
  </si>
  <si>
    <t>BDMS กำไร Q3/66 ที่ 3,890.13 ลบ.โต 15% รายได้สูงเป็นประวัติการณ์</t>
  </si>
  <si>
    <t>https://thunhoon.com/article/282873</t>
  </si>
  <si>
    <t>HANA กำไรโตแกร่ง 734 ล. เพิ่ม 76% ปันผล 0.50 บ. XD 28 พ.ย.-จ่าย 13 ธ.ค.</t>
  </si>
  <si>
    <t>https://thunhoon.com/article/282872</t>
  </si>
  <si>
    <t>PTT โชว์กำไร Q3/66 ที่ 31,297.14 ลบ. โต 252.66% เหตุมีกำไรสต๊อก-ค่าการกลั่นเพิ่ม</t>
  </si>
  <si>
    <t>https://thunhoon.com/article/282871</t>
  </si>
  <si>
    <t>BEM กำไร 970 ล. +12% ดีกว่าคาด งวด 9 เดือนกำไร 2.6 พันล. เพิ่ม 43%</t>
  </si>
  <si>
    <t>https://thunhoon.com/article/282870</t>
  </si>
  <si>
    <t>KAMART กำไร Q3/66 โต 63.86% ปันผล 0.09 บ./หุ้น</t>
  </si>
  <si>
    <t>https://thunhoon.com/article/282869</t>
  </si>
  <si>
    <t>TASCO กำไร Q3/66 ที่ 201.69 ลบ. ลดลง 60.4% ตามยอดขายที่ชะลอตัว</t>
  </si>
  <si>
    <t>https://thunhoon.com/article/282866</t>
  </si>
  <si>
    <t>หุ้นไทยวันนี้(13 พ.ย.66) ลบ 2.44 จุด ขาย COM7-JMT-BDMS</t>
  </si>
  <si>
    <t>https://thunhoon.com/article/282862</t>
  </si>
  <si>
    <t>EPG กำไร Q2 ที่ 434 ลบ. โต 12.8% บอร์ดปันผล 0.12 บาท จ่าย 8 ธ.ค.</t>
  </si>
  <si>
    <t>https://thunhoon.com/article/282842</t>
  </si>
  <si>
    <t>SIRIโชว์เก้าเดือนโตแกร่ง ฟันกำไร4.7พันล.-Q4ลุย22โครงการ</t>
  </si>
  <si>
    <t>https://thunhoon.com/article/282838</t>
  </si>
  <si>
    <t>BBIK กำไรนิวไฮ 75 ล. เพิ่ม 109% บล.กสิกรฯแนะ “ซื้อ” ให้เป้า 158.34 บ.</t>
  </si>
  <si>
    <t>https://thunhoon.com/article/282833</t>
  </si>
  <si>
    <t>BAM 'ดาโอ' แนะนำ "ขาย" Q4/66 จะยังหดตัวตามศก.</t>
  </si>
  <si>
    <t>https://thunhoon.com/article/282830</t>
  </si>
  <si>
    <t>MAJOR แม้ Q3 ต่ำกว่าคาด โบรกมองQ4 โตจากหนังสัปเหร่อและธี่หยด</t>
  </si>
  <si>
    <t>https://thunhoon.com/article/282829</t>
  </si>
  <si>
    <t>โบรกมองพื้นฐาน EA ลมแรงหนุนกำไรไตรมาส 3</t>
  </si>
  <si>
    <t>https://thunhoon.com/article/282824</t>
  </si>
  <si>
    <t>หุ้นไทยพักเที่ยงวันนี้(13 พ.ย.66) ลบ 6.18 จุด ขาย COM7-BDMS-JMART</t>
  </si>
  <si>
    <t>https://thunhoon.com/article/282820</t>
  </si>
  <si>
    <t>MOSHI อัพเป้ารายได้ปีนี้โตกว่า 30% จ่อเปิดร้าน Moshi Moshi อีกกว่า 10 สาขา Q4/66</t>
  </si>
  <si>
    <t>https://thunhoon.com/article/282815</t>
  </si>
  <si>
    <t>NOBLE กำไรสุทธิเพิ่ม517% เล็งเปิด 2 โครงการใหม่ ส่งท้ายปี</t>
  </si>
  <si>
    <t>https://thunhoon.com/article/282814</t>
  </si>
  <si>
    <t>หุ้น COM7 ร่วงแรง หลังงบ Q3/66 ต่ำกว่าโบรกฯ คาด แห่หั่นกำไร-ราคาเป้าหมายลง</t>
  </si>
  <si>
    <t>https://thunhoon.com/article/282813</t>
  </si>
  <si>
    <t>DOHOMEชูธงปี67โต10% ปั้นเฮาส์แบรนด์มาร์จิ้นสูง</t>
  </si>
  <si>
    <t>ชูธง</t>
  </si>
  <si>
    <t>https://thunhoon.com/article/282811</t>
  </si>
  <si>
    <t>OSPโค้งท้ายเข้าไฮซีซัน ปั้น5แบรนด์กวาดรายได้</t>
  </si>
  <si>
    <t>https://thunhoon.com/article/282809</t>
  </si>
  <si>
    <t>SNNP ออก2 รสชาติเด็ดแบรนด์ “เบนโตะ” กระตุ้นยอดขายปลายปีเข้าเป้า</t>
  </si>
  <si>
    <t>https://thunhoon.com/article/282808</t>
  </si>
  <si>
    <t>TAN โตพุ่ง 59% เตรียมเพิ่มแบรนด์ใหม่ บอร์ดเคาะจ่ายปันผลหุ้นละ 0.50 บ.</t>
  </si>
  <si>
    <t>https://thunhoon.com/article/282796</t>
  </si>
  <si>
    <t>SAKพอร์ตโต1.25หมื่นล. ตัดขายหนี้สูญ-กดNPLต่ำ</t>
  </si>
  <si>
    <t>https://thunhoon.com/article/282784</t>
  </si>
  <si>
    <t>TMC โค้งท้ายผลงานฉลุย รัฐอัดงบหนุนสินค้าขายดี</t>
  </si>
  <si>
    <t>https://thunhoon.com/article/282783</t>
  </si>
  <si>
    <t>ZIGA งบพลิกบวก108% สินค้าไฮมาร์จิ้น-เหล็กบูม</t>
  </si>
  <si>
    <t>https://thunhoon.com/article/282782</t>
  </si>
  <si>
    <t>UKEM เทิร์นอะราวด์ 159% มาร์จิ้นพุ่งเท่าตัว-กำไรยาว</t>
  </si>
  <si>
    <t>https://thunhoon.com/article/282792</t>
  </si>
  <si>
    <t>PTTวันนี้แจ้งกำไรสนั่น จับตาQ3กระฉูด258%</t>
  </si>
  <si>
    <t>14/11/2023</t>
  </si>
  <si>
    <t>https://thunhoon.com/article/282979</t>
  </si>
  <si>
    <t>RS กำไร Q3/66 ที่ 1,182 ลบ. สร้างสถิติ All Time High-คาด Q4 โตตามเป้า</t>
  </si>
  <si>
    <t>https://thunhoon.com/article/282977</t>
  </si>
  <si>
    <t>ERW ไตรมาส 3 กำไร 148 ล. ดีกว่าคาด เพิ่ม 1,387% โบรกให้เป้า 6.10-6.60 บ.</t>
  </si>
  <si>
    <t>https://thunhoon.com/article/282973</t>
  </si>
  <si>
    <t>SPALI กำไร Q3/66 ที่ 1,190.70 ลบ. ลดลง 57% รายได้จากโอนกรรมสิทธิ์ชะลอตัว</t>
  </si>
  <si>
    <t>https://thunhoon.com/article/282972</t>
  </si>
  <si>
    <t>BTG ขาดทุนเกินคาด 784 ล. -134% งวด 9 เดือนขาดทุน 742 ล. ลดลง 112%</t>
  </si>
  <si>
    <t>ขาดทุนเกินคาด</t>
  </si>
  <si>
    <t>https://thunhoon.com/article/282969</t>
  </si>
  <si>
    <t>STEC กำไรดีกว่าคาดที่ 130 ล. -6% งวด 9 เดือนกำไร 454 ล. ลดลง 16%</t>
  </si>
  <si>
    <t>https://thunhoon.com/article/282968</t>
  </si>
  <si>
    <t>บอร์ด TOA ไฟเขียวซื้อหุ้นคืนวงเงินไม่เกิน 1.5 พันลบ., โชว์กำไร Q3/66 โต 85.6%</t>
  </si>
  <si>
    <t>https://thunhoon.com/article/282965</t>
  </si>
  <si>
    <t>PSHลุย6โครงการใหม่ โกยยอดขายโค้งท้าย</t>
  </si>
  <si>
    <t>https://thunhoon.com/article/282964</t>
  </si>
  <si>
    <t>หุ้นไทยวันนี้(14 พ.ย.66) ลบ 1.09 จุด ขาย HANA ซื้อ PTT-BDMS</t>
  </si>
  <si>
    <t>https://thunhoon.com/article/282959</t>
  </si>
  <si>
    <t>CK พร้อมลุยประมูลเมกะโปรเจ๊กต์หลายโครงการปีหน้า -กำไร 9 เดือนแรกปีนี้โตต่อเนื่อง</t>
  </si>
  <si>
    <t>https://thunhoon.com/article/282958</t>
  </si>
  <si>
    <t>XO กำไร Q3/66 พุ่ง 263% วางงบซื้อเครื่องจักร 200 ลบ. รองรับยอดขาย</t>
  </si>
  <si>
    <t>https://thunhoon.com/article/282953</t>
  </si>
  <si>
    <t>BRR ตั้งเป้ารายได้ปี 67 โต 20% ปริมาณผลิตอ้อยเพิ่ม-รับผลดีราคาน้ำตาลสูง</t>
  </si>
  <si>
    <t>https://thunhoon.com/article/282947</t>
  </si>
  <si>
    <t>BLC วางเป้ารายได้โตเฉลี่ยปีละ 200 ลบ. คาดก่อสร้างรง.ใหม่ใน Q2/67</t>
  </si>
  <si>
    <t>https://thunhoon.com/article/282946</t>
  </si>
  <si>
    <t>CHAYO โชว์ Q3/66 กำไรโต 103.76% พร้อมเปิดแผน Spin-Off หุ้นไอพีโอ "CCAP"</t>
  </si>
  <si>
    <t>https://thunhoon.com/article/282943</t>
  </si>
  <si>
    <t>BEM โตต่อเนื่อง Q3 รายได้แตะ 4,448 ลบ. กำไร 970 ลบ. ผลจากศก.-ท่องเที่ยวฟื้นตัว</t>
  </si>
  <si>
    <t>https://thunhoon.com/article/282940</t>
  </si>
  <si>
    <t>CK กำไร Q3/66 ที่ 641.04 ลบ. เพิ่มขึ้น 12.2% จากปีก่อน</t>
  </si>
  <si>
    <t>https://thunhoon.com/article/282939</t>
  </si>
  <si>
    <t>MBK Q3 กำไร 364 ล. เพิ่ม 102 เท่าตัว ศูนย์การค้า-อสังหาฯ ดันกำไรพุ่ง</t>
  </si>
  <si>
    <t>https://thunhoon.com/article/282937</t>
  </si>
  <si>
    <t>IVL กำไร Q3/66 ที่ 195.46 ลบ. ลดลง 97.6% จากปีก่อน ตามรายได้ชะลอตัว</t>
  </si>
  <si>
    <t>https://thunhoon.com/article/282932</t>
  </si>
  <si>
    <t>LH จับตากำไร Q4/66 จะโดดเด่น จากการขายสินทรัพย์</t>
  </si>
  <si>
    <t>https://thunhoon.com/article/282931</t>
  </si>
  <si>
    <t>หุ้นไทยพักเที่ยงวันนี้(14 พ.ย.66) ลบ 8.09 จุด ขาย HANA-BBL-ADVANC</t>
  </si>
  <si>
    <t>https://thunhoon.com/article/282929</t>
  </si>
  <si>
    <t>PTT กรุงศรี พัฒนสิน ชี้กำไรปกติ Q3/66 ดีกว่าคาดเล็กน้อย แนะซื้อ</t>
  </si>
  <si>
    <t>https://thunhoon.com/article/282928</t>
  </si>
  <si>
    <t>AAV โบรกฯ แนะทยอยสะสม ลุ้นการฟื้นตัวเข้า High Season</t>
  </si>
  <si>
    <t>ฟื้นตัวเข้า</t>
  </si>
  <si>
    <t>High Season</t>
  </si>
  <si>
    <t>https://thunhoon.com/article/282927</t>
  </si>
  <si>
    <t>หุ้น BDMS ราคาดีดขึ้น โบรกฯ ชี้กำไร Q3/66 ดีกว่าคาด มอง Q4 โตต่อเนื่อง</t>
  </si>
  <si>
    <t>https://thunhoon.com/article/282926</t>
  </si>
  <si>
    <t>FSMART ไตรมาส 3 กำไร 69 ล. ลดลง 17% งวด 9 เดือน กำไร 221 ล. ลดลง 11%</t>
  </si>
  <si>
    <t>https://thunhoon.com/article/282925</t>
  </si>
  <si>
    <t>BA' กำไร Q3/66 สูงกว่าคาด 34% โบรกฯ ชี้ไฮซีซั่นหนุน Q4/66 โตต่อ</t>
  </si>
  <si>
    <t>https://thunhoon.com/article/282923</t>
  </si>
  <si>
    <t>DITTO ไตรมาส 3 กำไร 96 ล. +91% งวด 9 เดือนกำไร 270 ล. เพิ่มขึ้น 40%</t>
  </si>
  <si>
    <t>https://thunhoon.com/article/282920</t>
  </si>
  <si>
    <t>SEAFCO เผย Q3/66 พลิกมีกำไร 62.59 ลบ. โบรกฯ ชี้ดีกว่าคาด รับผลดีสายสีม่วงใต้</t>
  </si>
  <si>
    <t>https://thunhoon.com/article/282918</t>
  </si>
  <si>
    <t>PTTGC โบรกมอง Q4 ยังทรงตัวต่ำ คาดฟื้นปีหน้า</t>
  </si>
  <si>
    <t>ทรงตัวต่ำ</t>
  </si>
  <si>
    <t>https://thunhoon.com/article/282916</t>
  </si>
  <si>
    <t>PTG Q3 ค่าการตลาดกดดัน โบรกมอง Q4 ฟื้นตัว</t>
  </si>
  <si>
    <t>https://thunhoon.com/article/282913</t>
  </si>
  <si>
    <t>AAV เชื่อไฮซีซั่นปลายปี รัฐกระตุ้น หนุน Q4 บวก</t>
  </si>
  <si>
    <t>https://thunhoon.com/article/282912</t>
  </si>
  <si>
    <t>หุ้น HANA ราคาร่วงแรง โบรกฯ ชี้กำไรปกติ Q3/66 ต่ำกว่าคาด มอง Q4 ทรงตัว</t>
  </si>
  <si>
    <t>https://thunhoon.com/article/282911</t>
  </si>
  <si>
    <t>CPF ขาดทุนแต่ดีกว่าคาด กสิกรมองภาพ Q4 ดีขึ้น จากไก่ สุกร</t>
  </si>
  <si>
    <t>https://thunhoon.com/article/282910</t>
  </si>
  <si>
    <t>UAC โชว์กำไร 9 เดือน โต 204.06% ลุยลงทุนธุรกิจพลังงานสะอาดใน-นอกปท.</t>
  </si>
  <si>
    <t>https://thunhoon.com/article/282909</t>
  </si>
  <si>
    <t>CRC 9 เดือน กำไรพุ่ง 26% GO Wholesale ตอบรับดี โค้งท้ายลุ้นนิวไฮไตรมาส 4</t>
  </si>
  <si>
    <t>https://thunhoon.com/article/282906</t>
  </si>
  <si>
    <t>AH มั่นใจโตตามแผน ยุติฮุนไดไม่กระทบ พร้อมรองรับเทรนด์รถไฟฟ้า</t>
  </si>
  <si>
    <t>โตตามแผน</t>
  </si>
  <si>
    <t>https://thunhoon.com/article/282902</t>
  </si>
  <si>
    <t>SCGD ผู้นำตกแต่งพื้นผิว-สุขภัณฑ์ในอาเซียน ปรับโครงสร้างต่อยอดดันมาร์จิ้นพุ่ง...</t>
  </si>
  <si>
    <t>https://thunhoon.com/article/282891</t>
  </si>
  <si>
    <t>ATP30 เพิ่มรถอีวี บุ๊กลูกค้าใหม่ Q4 ย้ำเป้าปีนี้โต 10 %</t>
  </si>
  <si>
    <t>https://thunhoon.com/article/282890</t>
  </si>
  <si>
    <t>BBIK แบ็กล็อก 805 ล. มาร์จิ้นสูง-โตทะลุเป้า</t>
  </si>
  <si>
    <t>https://thunhoon.com/article/282889</t>
  </si>
  <si>
    <t>SMART งบผงาด เทรนด์ ESG หนุน</t>
  </si>
  <si>
    <t>ESG</t>
  </si>
  <si>
    <t>https://thunhoon.com/article/282888</t>
  </si>
  <si>
    <t>SPA เทิร์นอะราวด์แรง 644 % ทุบสถิติสูงสุด-ไฮซีซันดัน</t>
  </si>
  <si>
    <r>
      <rPr>
        <rFont val="Arial"/>
        <color rgb="FF000000"/>
        <sz val="11.0"/>
      </rPr>
      <t>เทิร์นอะราวนด์</t>
    </r>
  </si>
  <si>
    <t>https://thunhoon.com/article/282887</t>
  </si>
  <si>
    <t>AUCT เอ็นพีแอลพุ่งรถอื้อ กำไรโค้งสามทะยาน 40%</t>
  </si>
  <si>
    <t>https://thunhoon.com/article/282894</t>
  </si>
  <si>
    <t>BEMรายได้เกินหมื่นล. 9เดือนกำไรพุ่ง43%</t>
  </si>
  <si>
    <t>https://thunhoon.com/article/282893</t>
  </si>
  <si>
    <t>ITCแย้มตุนออเดอร์ฟู ผลงานโค้งท้ายโตต่อ</t>
  </si>
  <si>
    <t>https://thunhoon.com/article/282897</t>
  </si>
  <si>
    <t>PTTกำไรดีด252.66% Q4น้ำมัน85-90ดอลล์</t>
  </si>
  <si>
    <t>https://thunhoon.com/article/282874</t>
  </si>
  <si>
    <t>SNNPจับตางบQ4นิวไฮ ปี68รายได้แตะ8พันล้าน</t>
  </si>
  <si>
    <t>15/11/2023</t>
  </si>
  <si>
    <t>https://thunhoon.com/article/283071</t>
  </si>
  <si>
    <t>AAVปรับเส้นทางบินทำเงิน หนุนผลงานโค้งท้ายนิวไฮ</t>
  </si>
  <si>
    <t>https://thunhoon.com/article/283067</t>
  </si>
  <si>
    <t>หุ้นไทยวันนี้(15 พ.ย.66) บวก 29.13 จุด ซื้อ CPALL-BDMS-DELTA</t>
  </si>
  <si>
    <t>https://thunhoon.com/article/283066</t>
  </si>
  <si>
    <t>BTS แม้ผลงานต่ำคาด แนวโน้มดีขึ้นปี 67</t>
  </si>
  <si>
    <t>https://thunhoon.com/article/283049</t>
  </si>
  <si>
    <t>CHG 'ทรีนีตี้' ชี้ Q3 กำไรสูงกว่าคาด ฤดูกาลฉุด Q4 อ่อนตัว คงเป้ากำไรปี66-67</t>
  </si>
  <si>
    <t>https://thunhoon.com/article/283047</t>
  </si>
  <si>
    <t>SAWAD Q3 กำไรเพิ่ม 17 % โบรกคาดปีหน้าดีต่อจากสินเชื่อเพิ่ม</t>
  </si>
  <si>
    <t>https://thunhoon.com/article/283041</t>
  </si>
  <si>
    <t>ONEE ไตรมาส4 โบรกคาดเติบโตทั้งโฆษณาและแฟนมีต</t>
  </si>
  <si>
    <t>https://thunhoon.com/article/283040</t>
  </si>
  <si>
    <t>MASTER Q4มุ่งเป้าอีก 3 ดีลปีนี้ โบรกแนะซื้อ</t>
  </si>
  <si>
    <t>https://thunhoon.com/article/283037</t>
  </si>
  <si>
    <t>BDMS ไตรมาส Q3 ดีกว่าคาด โบรกฯ ปรับเพิ่มกำไรปี 66-68</t>
  </si>
  <si>
    <t>ไตรมาส Q3</t>
  </si>
  <si>
    <t>https://thunhoon.com/article/283035</t>
  </si>
  <si>
    <t>SKYเก้าเดือนโตแรง165% ไฮซีซันดัน-แบ็กล็อก2.2หมื่นล.</t>
  </si>
  <si>
    <t>https://thunhoon.com/article/283036</t>
  </si>
  <si>
    <t>FORTH ไตรมาส 3 กำไร 122 ล. -48% งวด 9 เดือนกำไร 550 ล. ลดลง 11%</t>
  </si>
  <si>
    <t>https://thunhoon.com/article/283031</t>
  </si>
  <si>
    <t>หุ้นไทยพักเที่ยงวันนี้(15 พ.ย.66) บวก 27.10จุด ซื้อ CPALL-GPSC ขาย BBL</t>
  </si>
  <si>
    <t>https://thunhoon.com/article/283027</t>
  </si>
  <si>
    <t>BRI คว้ากำไร Q3/66 กว่า 417 ล้าน โต 26% ลุยเปิด 8 โครงการใหม่ส่งท้ายปี</t>
  </si>
  <si>
    <t>https://thunhoon.com/article/283026</t>
  </si>
  <si>
    <t>GRAMMY Q3 พลิกขาดทุน 47 ล. -140% งวด 9 เดือนขาดทุน 37 ล. ลดลง 135%</t>
  </si>
  <si>
    <t>GRAMMY</t>
  </si>
  <si>
    <t>https://thunhoon.com/article/283025</t>
  </si>
  <si>
    <t>ORI เผย Q3/66 กำไรโต 18% จ่อเปิดบ้าน-คอนโด 12 โครงการกว่า 1.5 หมื่นล.</t>
  </si>
  <si>
    <t>https://thunhoon.com/article/283024</t>
  </si>
  <si>
    <t>AMATA ยอดขายโอนที่ดินเติบโต โบรกมองQ4กำไรขยาย แนะนำซื้อ</t>
  </si>
  <si>
    <t>https://thunhoon.com/article/283019</t>
  </si>
  <si>
    <t>KTB Q4 โบรกมองโตต่อ แอปเป๋าตังค์ต่อยอดเพิ่มโอกาส</t>
  </si>
  <si>
    <t>https://thunhoon.com/article/283018</t>
  </si>
  <si>
    <t>JKN Q3 กำไร 20 ล. ลดลง 77% งวด 9 เดือน กำไร 141 ล. ลด 20%</t>
  </si>
  <si>
    <t>https://thunhoon.com/article/283017</t>
  </si>
  <si>
    <t>SPALI โบรกฯ ชี้กำไร Q3/66 ต่ำคาด แต่จะฟื้นแรง Q4/66 ปันผลน่าสนกว่า 7%</t>
  </si>
  <si>
    <t>https://thunhoon.com/article/283014</t>
  </si>
  <si>
    <t>CPALL โบรกมองบวก ท่องเที่ยวโต Q4 ได้รัฐกระตุ้น</t>
  </si>
  <si>
    <t>https://thunhoon.com/article/283013</t>
  </si>
  <si>
    <t>SABUY ไตรมาส 3 กำไร 37 ล. ลดลง 93% งวด 9 เดือนกำไร 384 ล. ลดลง 60%</t>
  </si>
  <si>
    <t>https://thunhoon.com/article/283012</t>
  </si>
  <si>
    <t>KLINIQ งบ Q3/66 กำไรโต 59.3% โบรกฯ ชี้ปัจจุบันยังราคาน่าสนใจ</t>
  </si>
  <si>
    <t>https://thunhoon.com/article/283010</t>
  </si>
  <si>
    <t>ASPS เปิด 3 เหตุผล SET ยังน่าซื้อสะสม พร้อมเสิร์ฟหุ้นเด่น</t>
  </si>
  <si>
    <t>https://thunhoon.com/article/282995</t>
  </si>
  <si>
    <t>PRI ขยายฐานโค้งท้าย ธุรกิจปลายน้ำทำนิวไฮ</t>
  </si>
  <si>
    <t>https://thunhoon.com/article/282994</t>
  </si>
  <si>
    <t>CHEWA เทรนด์อสังหาฟื้น ปักธงพลิกเทิร์นอะราวด์</t>
  </si>
  <si>
    <t>https://thunhoon.com/article/282980</t>
  </si>
  <si>
    <t>TQMฟันกำไรกว่า206ล้านบ. โค้งท้ายไฮซีซัน-เบี้ยรถอีวีโต</t>
  </si>
  <si>
    <t>https://thunhoon.com/article/282998</t>
  </si>
  <si>
    <t>SEAFCOกำไรพุ่ง399% ตุนงานในมือ1.4พันล.</t>
  </si>
  <si>
    <t>https://thunhoon.com/article/283006</t>
  </si>
  <si>
    <t>JRผ่านพ้นจุดต่ำQ4เด้ง แบ็กล็อกหนางานเข้าอื้อ</t>
  </si>
  <si>
    <t>งานเข้า</t>
  </si>
  <si>
    <t>https://thunhoon.com/article/283002</t>
  </si>
  <si>
    <t>PTGมั่นใจยอดขายโค้ง4พีค ลุยนอนออยล์-เพิ่มจุดชาร์จ</t>
  </si>
  <si>
    <t>https://thunhoon.com/article/283004</t>
  </si>
  <si>
    <t>PTTGCขายโต10% Allnexชูโรงโดดเด่น</t>
  </si>
  <si>
    <t>ชูโรง</t>
  </si>
  <si>
    <t>16/11/2023</t>
  </si>
  <si>
    <t>https://thunhoon.com/article/283154</t>
  </si>
  <si>
    <t>หุ้นไทยวันนี้(16 พ.ย.66) บวก 0.17 จุด ซื้อ BGRIM ขาย HANA-SAWAD</t>
  </si>
  <si>
    <t>https://thunhoon.com/article/283153</t>
  </si>
  <si>
    <t>LHHOTEL นักท่องเที่ยวหนุนเติบโต อัตราผลตอบแทนปันผลสูง</t>
  </si>
  <si>
    <t>https://thunhoon.com/article/283142</t>
  </si>
  <si>
    <t>SC ผลงาน 9 เดือน ยอดขาย-รายได้นิวไฮ ลุยเปิด 5 โครงการปิดท้ายปี 8.3 พันล.</t>
  </si>
  <si>
    <t>https://thunhoon.com/article/283141</t>
  </si>
  <si>
    <t>ASWยอดโอนโค้งท้ายพีค ดันเป้าขายทั้งปี1.5หมื่นล.</t>
  </si>
  <si>
    <t>https://thunhoon.com/article/283139</t>
  </si>
  <si>
    <t>CBG เมย์แบงก์ คาดกำไร Q4/66 โดดเด่น แนะสะสมลงทุน</t>
  </si>
  <si>
    <t>https://thunhoon.com/article/283135</t>
  </si>
  <si>
    <t>RS โบรกฯ คาดกำไร Q4/66 ฟื้น รุกธุรกิจใหม่หนุนการเติบโต</t>
  </si>
  <si>
    <t>https://thunhoon.com/article/283128</t>
  </si>
  <si>
    <t>BTG 'เคจีไอ' คาด Q4/66 ขาดทุนต่อ ปรับเป้าหมายลงสู่ 18 บาท</t>
  </si>
  <si>
    <t>ขาดทุนต่อ</t>
  </si>
  <si>
    <t>https://thunhoon.com/article/283124</t>
  </si>
  <si>
    <t>หุ้นไทยพักเที่ยงวันนี้(16 พ.ย.66) ลบ 1.43 จุด ขาย HANA-BH ซื้อ BGRIM</t>
  </si>
  <si>
    <t>https://thunhoon.com/article/283123</t>
  </si>
  <si>
    <t>"KTC" โบรกฯ แนะ "ซื้อลงทุน" จับตาปีนี้กำไรนิวไฮ ตั้งเป้าปี 67 นิวไฮต่อ</t>
  </si>
  <si>
    <t>ซื้อลงทุน</t>
  </si>
  <si>
    <t>https://thunhoon.com/article/283116</t>
  </si>
  <si>
    <t>SIRI ท็อปฟอร์มยอดคอนโด 10 เดือน โต 42%</t>
  </si>
  <si>
    <t>https://thunhoon.com/article/283115</t>
  </si>
  <si>
    <t>ERW เข้า High Season ท่องเที่ยว พร้อมขยาย Hop Inn สู่ 150 แห่ง</t>
  </si>
  <si>
    <t>https://thunhoon.com/article/283114</t>
  </si>
  <si>
    <t>S ไตรมาส 4 อัตราค่าห้องพักโตโดด</t>
  </si>
  <si>
    <t>https://thunhoon.com/article/283113</t>
  </si>
  <si>
    <t>SRICHA เทิร์นอะราวนด์ งานกลับมาล้นมือ</t>
  </si>
  <si>
    <t>เทิร์นอะราวนด์</t>
  </si>
  <si>
    <t>กลับมาล้นมือ</t>
  </si>
  <si>
    <t>https://thunhoon.com/article/283109</t>
  </si>
  <si>
    <t>กสิกรไทย' สแกน TOP ราคาหุ้นไม่แพง แนวโน้มระยะยาวแข็งแกร่ง</t>
  </si>
  <si>
    <t>https://thunhoon.com/article/283092</t>
  </si>
  <si>
    <t>TMILL กำไร Q3 ลด มั่นใจฝ่าวิกฤติฟื้น</t>
  </si>
  <si>
    <t>https://thunhoon.com/article/283091</t>
  </si>
  <si>
    <t>SAF เจาะแผนโรงไฟฟ้า เพิ่มค่าพื้นฐานแกร่ง</t>
  </si>
  <si>
    <t>https://thunhoon.com/article/283090</t>
  </si>
  <si>
    <t>APP โค้งท้ายลุยเพิ่มมาร์จิ้น ปั้นผลิตภัณฑ์ใหม่ต่อยอด</t>
  </si>
  <si>
    <t>https://thunhoon.com/article/283089</t>
  </si>
  <si>
    <t>MASTER งบ Q3 ออลไทม์ไฮ ลุ้นเซอร์ไพรส์ดีลใหญ่สิ้นปี</t>
  </si>
  <si>
    <t>17/11/2023</t>
  </si>
  <si>
    <t>https://thunhoon.com/article/283240</t>
  </si>
  <si>
    <t>BCPG กางแผนกลยุทธ์ปี 67 ปักธงรายได้โต 30% วางงบลงทุน 1.4 หมื่่นลบ.</t>
  </si>
  <si>
    <t>https://thunhoon.com/article/283234</t>
  </si>
  <si>
    <t>หุ้นไทยวันนี้(17 พ.ย.66) บวก 0.44 จุด ซื้อ BGRIM-MTC ขาย HANA</t>
  </si>
  <si>
    <t>https://thunhoon.com/article/283212</t>
  </si>
  <si>
    <t>"SIRI" โบรกฯ ชูปันผลเด่น Q4/66 เป็นจุดสูงสุดของปี</t>
  </si>
  <si>
    <t>https://thunhoon.com/article/283211</t>
  </si>
  <si>
    <t>หุ้นไทยพักเที่ยงวันนี้(17 พ.ย.66) ลบ 2.36 จุด ขาย PTT-CPALL-HANA</t>
  </si>
  <si>
    <t>https://thunhoon.com/article/283206</t>
  </si>
  <si>
    <t>CPAXTไตรมาส4โตต่อ ปีหน้าลุยลงทุน2หมื่นล.</t>
  </si>
  <si>
    <t>https://thunhoon.com/article/283205</t>
  </si>
  <si>
    <t>MASTER มีอะไรดี? 'ทรีนี้ตี้' คาด Q4/66 ทำ New High อีกครั้ง!</t>
  </si>
  <si>
    <t>ทำ New High</t>
  </si>
  <si>
    <t>https://thunhoon.com/article/283200</t>
  </si>
  <si>
    <t>BEC โบรกคาด ไตรมาส 4 ฟื้นตัว จาก พรหมลิขิต</t>
  </si>
  <si>
    <t>https://thunhoon.com/article/283199</t>
  </si>
  <si>
    <t>หุ้น HANA ราคาร่วง เคจีไอฯ หั่นราคาเป้าหมายลง มองอุปสงค์ฟื้นช้ากว่าคาด</t>
  </si>
  <si>
    <t>ฟื้นช้ากว่าคาด</t>
  </si>
  <si>
    <t>https://thunhoon.com/article/283195</t>
  </si>
  <si>
    <t>ICHI ปรับเป้ารายได้ขึ้น 8 พันล้าน โบรกแนะซื้อราคาเป้าหมายใหม่</t>
  </si>
  <si>
    <t>https://thunhoon.com/article/283192</t>
  </si>
  <si>
    <t>TPCH เปิดโรงไฟฟ้าพลังงานขยะ หนุนอนาคตแกร่ง</t>
  </si>
  <si>
    <t>อนาคตแกร่ง</t>
  </si>
  <si>
    <t>https://thunhoon.com/article/283188</t>
  </si>
  <si>
    <t>TCAP โบรกมองบวก แนวโน้มเงินปันผลดี แนะนำซื้อ</t>
  </si>
  <si>
    <t>https://thunhoon.com/article/283187</t>
  </si>
  <si>
    <t>BEYONDไตรมาส4พีค ลั่นผลงานปีนี้ดีเกินเป้า</t>
  </si>
  <si>
    <t>https://thunhoon.com/article/283183</t>
  </si>
  <si>
    <t>TKN โบรกฯ มองแนวโน้มอุปสงค์แข็งแกร่ง-มูลค่าหุ้นไม่แพง ให้เป้า 13.60 บาท</t>
  </si>
  <si>
    <t>https://thunhoon.com/article/283180</t>
  </si>
  <si>
    <t>SAWAD กสิกรไทย คาด NIM มีแนวโน้มขาลง หั่นราคาเป้าหมายลง</t>
  </si>
  <si>
    <t>https://thunhoon.com/article/283175</t>
  </si>
  <si>
    <t>TMI งบ 9 ด.หรู Q4 โตโดดเด่น นิวไฮรอบใหม่</t>
  </si>
  <si>
    <t>นิวไฮรอบใหม่</t>
  </si>
  <si>
    <t>https://thunhoon.com/article/283174</t>
  </si>
  <si>
    <t>TRT ชิงงาน 8 พันล. มาร์จิ้นดีด 21.75%</t>
  </si>
  <si>
    <t>https://thunhoon.com/article/283172</t>
  </si>
  <si>
    <t>XO โค้งท้ายออลไทม์ไฮต่อ ชิงแชร์เบอร์ 1 อเมริกา</t>
  </si>
  <si>
    <t>https://thunhoon.com/article/283170</t>
  </si>
  <si>
    <t>ERWท่องเที่ยวหนุน จองห้องพักพุ่ง82%</t>
  </si>
  <si>
    <t>จองห้องพัก</t>
  </si>
  <si>
    <t>https://thunhoon.com/article/283169</t>
  </si>
  <si>
    <t>EPGครึ่งหลังแจ่ม ออเดอร์ดันรายได้</t>
  </si>
  <si>
    <t>https://thunhoon.com/article/283168</t>
  </si>
  <si>
    <t>COM7ยอดขายQ4เด้ง สินเชื่อU-Fundกระแสดี</t>
  </si>
  <si>
    <t>https://thunhoon.com/article/283178</t>
  </si>
  <si>
    <t>NRFทุกธุรกิจมาแรง ไตรมาส4ออลไทม์ไฮ</t>
  </si>
  <si>
    <t>https://thunhoon.com/article/283177</t>
  </si>
  <si>
    <t>GULFทุ่ม9หมื่นล้าน ปีหน้าปักธงโต30%</t>
  </si>
  <si>
    <t>18/11/2023</t>
  </si>
  <si>
    <t>https://thunhoon.com/article/283244</t>
  </si>
  <si>
    <t>ส่องหุ้น BANPU ยูโอบีฯ มองธุรกิจก๊าซยังแข็งแกร่ง แต่ถ่านหินมี downside</t>
  </si>
  <si>
    <t>ถ่านหิน</t>
  </si>
  <si>
    <t>มี downside</t>
  </si>
  <si>
    <t>https://thunhoon.com/article/283232</t>
  </si>
  <si>
    <t>STGT กรุงศรี พัฒนสิน คาดผลดำเนินงานปีหน้าฟื้น ให้เป้า 6.20 บาท</t>
  </si>
  <si>
    <t>19/11/2023</t>
  </si>
  <si>
    <t>https://thunhoon.com/article/283203</t>
  </si>
  <si>
    <t>WHA จับตา Q4/66 จุด PEAK โบรกฯ ชี้เด่นทุกกลุ่มธุรกิจ</t>
  </si>
  <si>
    <t>จุด PEAK</t>
  </si>
  <si>
    <t>20/11/2023</t>
  </si>
  <si>
    <t>https://thunhoon.com/article/283343</t>
  </si>
  <si>
    <t>AOT ปี 66 กำไร 8.79 พันล. +179% จำนวนเที่ยวบิน-ผู้โดยสารฟื้นตัวแรง</t>
  </si>
  <si>
    <t>https://thunhoon.com/article/283342</t>
  </si>
  <si>
    <t>JKN หุ้นพุ่งแรงรับแอนโทเนียได้รองมิสยูนิเวิร์ส</t>
  </si>
  <si>
    <t>https://thunhoon.com/article/283338</t>
  </si>
  <si>
    <t>หุ้นไทยวันนี้(20 พ.ย.66) บวก 3.66 จุด วอลุ่มบาง ซื้อ TOP-BH-JMT</t>
  </si>
  <si>
    <t>https://thunhoon.com/article/283321</t>
  </si>
  <si>
    <t>HANA โบรกฯ ชี้เผชิญปัจจัยลบ ช่วง 3-6 เดือน แต่กำไรปี 67-68 โตดี</t>
  </si>
  <si>
    <t>https://thunhoon.com/article/283318</t>
  </si>
  <si>
    <t>OR ขยายธุรกิจต่อเนื่อง โบรกคาดไตรมาส4ยังโตได้</t>
  </si>
  <si>
    <t>ยังโตได้</t>
  </si>
  <si>
    <t>https://thunhoon.com/article/283313</t>
  </si>
  <si>
    <t>ส่องพื้นฐาน TASCO มี upside 34% โบรกฯ คาดปี 67 กำไรจะแข็งแกร่ง</t>
  </si>
  <si>
    <t>จะแข็งแกร่ง</t>
  </si>
  <si>
    <t>https://thunhoon.com/article/283311</t>
  </si>
  <si>
    <t>ASIMAR ท่องเที่ยวฟื้น Q4/66 ทิศทางสดใส หนุนรายได้ทั้งปีโต 20%</t>
  </si>
  <si>
    <t>https://thunhoon.com/article/283310</t>
  </si>
  <si>
    <t>โบรกมอง HTC ราคาน้ำตาลขึ้น ไม่กระทบ GPM</t>
  </si>
  <si>
    <t>https://thunhoon.com/article/283307</t>
  </si>
  <si>
    <t>หุ้นไทยพักเที่ยงวันนี้(20 พ.ย.66) บวก 2.19 จุด ซื้อ PTT-TOP-BH</t>
  </si>
  <si>
    <t>https://thunhoon.com/article/283306</t>
  </si>
  <si>
    <t>TU "กรุงศรี" คาดฟื้นชัดปี 67 ชูหุ้นปลอดภัย-ปันผลสูง</t>
  </si>
  <si>
    <t>https://thunhoon.com/article/283302</t>
  </si>
  <si>
    <t>TCAP หนึ่งในหุ้นปันผลเด่นสม่ำเสมอ โบรกฯ คาดปีนี้จ่ายราว 6.4% แนะซื้อลงทุน</t>
  </si>
  <si>
    <t>https://thunhoon.com/article/283299</t>
  </si>
  <si>
    <t>SCGD ไตรมาส 3 เติบโต รุกขยายการลงทุนเวียดนาม</t>
  </si>
  <si>
    <t>https://thunhoon.com/article/283297</t>
  </si>
  <si>
    <t>BDMS โบรกฯ แนะนำซื้อ หลังผู้บริหารเพิ่มเป้ารายได้ปีนี้-ราคาหุ้นมี upside</t>
  </si>
  <si>
    <t>https://thunhoon.com/article/283295</t>
  </si>
  <si>
    <t>BAFSปีหน้าเติมน้ำมันโต16% รุกพลังงานดีลซื้อโรงไฟฟ้า</t>
  </si>
  <si>
    <t>https://thunhoon.com/article/283292</t>
  </si>
  <si>
    <t>BR ผู้นำผลิตภัณฑ์จากเนื้อเป็ดเผยกำไร 9 เดือนโต ส่งออกทั้งเอเชีย ยุโรป</t>
  </si>
  <si>
    <t>BR</t>
  </si>
  <si>
    <t>https://thunhoon.com/article/283288</t>
  </si>
  <si>
    <t>GDP ไตรมาส 3 โต 1.5% ต่ำกว่าคาด โบรกแนะหุ้นท่องเที่ยว-บริโภค-นิคมฯ</t>
  </si>
  <si>
    <t>GDP</t>
  </si>
  <si>
    <t>https://thunhoon.com/article/283287</t>
  </si>
  <si>
    <t>CBG โบรกฯ คาดกำไรปีหน้ากลับมาโตดี ธุรกิจเบียร์หนุนโตระยะยาว</t>
  </si>
  <si>
    <t>กลับมาโตดี</t>
  </si>
  <si>
    <t>โตระยะยาว</t>
  </si>
  <si>
    <t>https://thunhoon.com/article/283284</t>
  </si>
  <si>
    <t>BCP แกร่งเหนือคู่แข่ง บล.เมย์แบงก์เพิ่มเป้าเป็น 59 บ.</t>
  </si>
  <si>
    <t>แกร่งเหนือคู่แข่ง</t>
  </si>
  <si>
    <t>https://thunhoon.com/article/283263</t>
  </si>
  <si>
    <t>AU งบดีเกินคาด Q4 ไฮซีซันหนุน เป้าใหม่ 14 บาท</t>
  </si>
  <si>
    <t>https://thunhoon.com/article/283262</t>
  </si>
  <si>
    <t>MASTER นิวไฮต่อ เคาะกำไรปีนี้ 380 ล.</t>
  </si>
  <si>
    <t>https://thunhoon.com/article/283276</t>
  </si>
  <si>
    <t>INSETธงปี67โต10% รุกต่อดาต้าเซ็นเตอร์</t>
  </si>
  <si>
    <t>ธงปี67</t>
  </si>
  <si>
    <t>https://thunhoon.com/article/283267</t>
  </si>
  <si>
    <t>BANPUหนาวนี้พลังงานพุ่ง ราคาก๊าซ-ถ่านหินขยับเพิ่ม</t>
  </si>
  <si>
    <t>ขยับเพิ่ม</t>
  </si>
  <si>
    <t>https://thunhoon.com/article/283275</t>
  </si>
  <si>
    <t>BCPGจัดงบ1.4หมื่นล. อัพกำลังผลิตเพิ่มเท่าตัว</t>
  </si>
  <si>
    <t>อัพกำลังผลิต</t>
  </si>
  <si>
    <t>เพิ่มเท่าตัว</t>
  </si>
  <si>
    <t>21/11/2023</t>
  </si>
  <si>
    <t>https://thunhoon.com/article/283427</t>
  </si>
  <si>
    <t>TSC ปี 66 กำไร 279 ล. เพิ่ม 34% อุตสาหกรรมยานยนต์ฟื้นตัว</t>
  </si>
  <si>
    <t>TSC</t>
  </si>
  <si>
    <t>https://thunhoon.com/article/283412</t>
  </si>
  <si>
    <t>หุ้นไทยวันนี้(21 พ.ย.66) บวก 4.17 จุด ซื้อ IVL-DELTA ขาย AOT</t>
  </si>
  <si>
    <t>https://thunhoon.com/article/283406</t>
  </si>
  <si>
    <t>AOT รายงานกำไรเติบโต โบรกแนะ “ซื้อ” เป้า 85 บ.</t>
  </si>
  <si>
    <t>https://thunhoon.com/article/283393</t>
  </si>
  <si>
    <t>BECปรับโมเดลดันธุรกิจโต “พรหมลิขิต” หนุนQ4แกร่ง</t>
  </si>
  <si>
    <t>https://thunhoon.com/article/283388</t>
  </si>
  <si>
    <t>PR9ต่างชาติอัพฐานแกร่ง ขยายศูนย์สุขภาพทำเงิน</t>
  </si>
  <si>
    <t>https://thunhoon.com/article/283386</t>
  </si>
  <si>
    <t>หุ้นไทยพักเที่ยงวันนี้(21 พ.ย.66) บวก 5.95 จุด ซื้อ PTT-DELTA-HANA</t>
  </si>
  <si>
    <t>https://thunhoon.com/article/283382</t>
  </si>
  <si>
    <t>CPALL โบรกฯ อัพกำไรปี 66-68 ขึ้น หลังธุรกิจสะดวกซื้อดีกว่าคาด แนะซื้อ</t>
  </si>
  <si>
    <t>https://thunhoon.com/article/283377</t>
  </si>
  <si>
    <t>หุ้น AOT ราคาปรับลง โบรกฯ ชี้กำไร Q4 ต่ำกว่าคาด มองแนวโน้มระยะยาวสดใส</t>
  </si>
  <si>
    <t>แนวโน้มระยะยาว</t>
  </si>
  <si>
    <t>https://thunhoon.com/article/283374</t>
  </si>
  <si>
    <t>TQM ปีหน้า Easy Lending ชูโรง โบรกมองราคามีแววฟื้นตัว</t>
  </si>
  <si>
    <t>มีแววฟื้นตัว</t>
  </si>
  <si>
    <t>https://thunhoon.com/article/283371</t>
  </si>
  <si>
    <t>SAPPE ราคาน้ำตาลกระทบจำกัด ไตรมาส4โบรกคาดโตกว่าปีก่อน</t>
  </si>
  <si>
    <t>โตกว่าปีก่อน</t>
  </si>
  <si>
    <t>https://thunhoon.com/article/283357</t>
  </si>
  <si>
    <t>SELIC เฮลธ์แคร์โตกระฉูด ปั๊มงบโดด-กำไรเกิน 100%</t>
  </si>
  <si>
    <t>งบโดด</t>
  </si>
  <si>
    <t>https://thunhoon.com/article/283356</t>
  </si>
  <si>
    <t>BGCแววปีหน้าแกร่ง ดีลพันธมิตรอัพฐาน</t>
  </si>
  <si>
    <t>ปีหน้า</t>
  </si>
  <si>
    <t>https://thunhoon.com/article/283355</t>
  </si>
  <si>
    <t>WHAงบQ4พีคสุด เล็งบุ๊ก3.5พันล้าน</t>
  </si>
  <si>
    <t>งบQ4</t>
  </si>
  <si>
    <t>https://thunhoon.com/article/283354</t>
  </si>
  <si>
    <t>TLIไตรมาส4ไฮซีซัน แห่ซื้อประกันลดภาษี</t>
  </si>
  <si>
    <t>https://thunhoon.com/article/283363</t>
  </si>
  <si>
    <t>NYTชูนำเข้าอีวีสูง มอเตอร์เอ็กซโปหนุน</t>
  </si>
  <si>
    <t>มอเตอร์เอ็กซโป</t>
  </si>
  <si>
    <t>https://thunhoon.com/article/283362</t>
  </si>
  <si>
    <t>BCHต่างชาติปั้นโต ไตรมาส4ยังแรงต่อ</t>
  </si>
  <si>
    <t>ปั้นโต</t>
  </si>
  <si>
    <t>ยังแรงต่อ</t>
  </si>
  <si>
    <t>22/11/2023</t>
  </si>
  <si>
    <t>https://thunhoon.com/article/283505</t>
  </si>
  <si>
    <t>PTTGC-TOP รับผลบวกปี 67 แนวโน้มราคา PX กระเตื้อง</t>
  </si>
  <si>
    <t>กระเตื้อง</t>
  </si>
  <si>
    <t>https://thunhoon.com/article/283504</t>
  </si>
  <si>
    <t>หุ้นไทยวันนี้(22 พ.ย.66) ร่วง 9.46 จุด ขาย DELTA-GPSC-AOT ฉุดตลาด</t>
  </si>
  <si>
    <t>https://thunhoon.com/article/283499</t>
  </si>
  <si>
    <t>BCH ไตรมาส 4 แนวโน้มดี โบรกแนะ “ซื้อ” เป้า 23.30 บ.</t>
  </si>
  <si>
    <t>https://thunhoon.com/article/283491</t>
  </si>
  <si>
    <t>TSE ส่งซิก Q4/66 สดใส บุ๊กรายได้โปรเจคโรงไฟฟ้าญี่ปุ่น</t>
  </si>
  <si>
    <t>https://thunhoon.com/article/283482</t>
  </si>
  <si>
    <t>CPANEL เชื่อมั่น Q4 โตตามภาพรวมอสังหา</t>
  </si>
  <si>
    <t>https://thunhoon.com/article/283477</t>
  </si>
  <si>
    <t>ONEE วางละครใหม่ เน้นเพิ่มรายได้ โบรกมองผ่านจุดแย่สุดแล้ว</t>
  </si>
  <si>
    <t>ผ่านจุดแย่สุดแล้ว</t>
  </si>
  <si>
    <t>https://thunhoon.com/article/283474</t>
  </si>
  <si>
    <t>CKP ปริมาณน้ำหนุน Q4 โบรกมองปีหน้ากำไรพุ่ง 62%</t>
  </si>
  <si>
    <t>https://thunhoon.com/article/283468</t>
  </si>
  <si>
    <t>SABINA ต้นทุนดี มีโปรดักส์ใหม่ โบรกแนะ “ซื้อ”</t>
  </si>
  <si>
    <t>https://thunhoon.com/article/283466</t>
  </si>
  <si>
    <t>หุ้นไทยพักเที่ยงวันนี้(22 พ.ย.66) ร่วง 13.95 จุด ขายบิ๊กแคป DELTA-GPSC-IVL</t>
  </si>
  <si>
    <t>https://thunhoon.com/article/283463</t>
  </si>
  <si>
    <t>หุ้น HANA ราคาร่วง โบรกฯ คาดกำไร Q4/66 อ่อนตัว แต่ยังแนะซื้อ</t>
  </si>
  <si>
    <t>https://thunhoon.com/article/283462</t>
  </si>
  <si>
    <t>TOA อุปสงค์ในประเทศดี โบรกมองไตรมาส 4 กำไรทำสถิติใหม่</t>
  </si>
  <si>
    <t>https://thunhoon.com/article/283460</t>
  </si>
  <si>
    <t>SJWD โบรกคาดกระแสข่าวดีหนุน แนวโน้มกำไรเพิ่ม</t>
  </si>
  <si>
    <t>กระแสข่าวดีหนุน</t>
  </si>
  <si>
    <t>https://thunhoon.com/article/283459</t>
  </si>
  <si>
    <t>SAPPE ความต้องการซื้อสูง ต้นทุนเพิ่ม โบรกแนะซื้อแต่ลดราคาเป้าหมาย</t>
  </si>
  <si>
    <t>ความต้องการซื้อ</t>
  </si>
  <si>
    <t>https://thunhoon.com/article/283457</t>
  </si>
  <si>
    <t>CHG โบรกมองไตรมาส 4 สดใส เตรียมเปิดwellness center</t>
  </si>
  <si>
    <t>https://thunhoon.com/article/283455</t>
  </si>
  <si>
    <t>DMT ส่งซิก Q4/66 สดใสเข้าสู่ไฮซีซั่น บอร์ดอนุมัติปันผลอีก 0.35 บ./หุ้น</t>
  </si>
  <si>
    <t>เข้าสู่ไฮซีซั่น</t>
  </si>
  <si>
    <t>https://thunhoon.com/article/283431</t>
  </si>
  <si>
    <t>BIZปักธงปีหน้าโต10% เล็งชิงงานใหม่รพ.ภาครัฐ</t>
  </si>
  <si>
    <t>https://thunhoon.com/article/283430</t>
  </si>
  <si>
    <t>TFGพ้นจุดต่ำออเดอร์ล้น ปราบหมูเถื่อนราคาพุ่ง</t>
  </si>
  <si>
    <t>https://thunhoon.com/article/283439</t>
  </si>
  <si>
    <t>COCOCOฮอตอัพผลิต มาร์จิ้นจะกลับมาสูง</t>
  </si>
  <si>
    <t>กลับมาสูง</t>
  </si>
  <si>
    <t>23/11/2023</t>
  </si>
  <si>
    <t>https://thunhoon.com/article/283591</t>
  </si>
  <si>
    <t>หุ้นไทยวันนี้(23 พ.ย.66) ร่วง 7.54 จุด ขาย AOT ซื้อ COM7-TIDLOR</t>
  </si>
  <si>
    <t>https://thunhoon.com/article/283580</t>
  </si>
  <si>
    <t>SCGP เมย์แบงก์ฯ คาดกำไร Q4 โต, รับผลดีตั้งกองทุน TESG</t>
  </si>
  <si>
    <t>https://thunhoon.com/article/283568</t>
  </si>
  <si>
    <t>BCH ผู้ป่วยไทยเทศเพิ่ม ประกันสังคมหนุนโต</t>
  </si>
  <si>
    <t>https://thunhoon.com/article/283566</t>
  </si>
  <si>
    <t>หุ้นไทยพักเที่ยงวันนี้(23 พ.ย.66) ร่วง 13.38 จุด ขาย AOT-DELTA-PTT</t>
  </si>
  <si>
    <t>https://thunhoon.com/article/283556</t>
  </si>
  <si>
    <t>AGEลั่นดีมานด์ใช้ถ่านหิน ดันยอดขายแตะ4ล้านตัน</t>
  </si>
  <si>
    <t>https://thunhoon.com/article/283554</t>
  </si>
  <si>
    <t>DMTโค้งท้ายพีค รับไฮซีซัน ปี67ชิงงานทางด่วนเพียบ</t>
  </si>
  <si>
    <t>https://thunhoon.com/article/283553</t>
  </si>
  <si>
    <t>หุ้น AOT ราคาร่วงแรง วอลุ่มหนาแน่น ชี้มีความเสี่ยงนทท.จีนฟื้นตัวช้า</t>
  </si>
  <si>
    <t>หนาแน่น</t>
  </si>
  <si>
    <t>https://thunhoon.com/article/283552</t>
  </si>
  <si>
    <t>PTG ค่าการตลาดปรับเพิ่ม โบรกคาด Q4 ฟื้นตัว</t>
  </si>
  <si>
    <t>ค่าการตลาด</t>
  </si>
  <si>
    <t>https://thunhoon.com/article/283551</t>
  </si>
  <si>
    <t>STEC ทยอยรับรู้รายได้โครงการใหญ่ โบรกมอง Upside</t>
  </si>
  <si>
    <t>https://thunhoon.com/article/283546</t>
  </si>
  <si>
    <t>หุ้น NER ราคาดีดขึ้น "ทรีนีตี้" คาดกำไร Q4/66โต-จ่ายปันผลระดับดี</t>
  </si>
  <si>
    <t>ระดับดี</t>
  </si>
  <si>
    <t>https://thunhoon.com/article/283541</t>
  </si>
  <si>
    <t>EKH โบรกฯ คาดปี 66 กำไรโต 20% มองบวกลงทุนขยายสู่รพ.ด้านสุขภาพจิต</t>
  </si>
  <si>
    <t>https://thunhoon.com/article/283528</t>
  </si>
  <si>
    <t>PTLดีมานด์ตลาดตปท.ฟื้น ลงทุนสหรัฐเสร็จกลางปี67</t>
  </si>
  <si>
    <t>PTL</t>
  </si>
  <si>
    <t>https://thunhoon.com/article/283521</t>
  </si>
  <si>
    <t>VL ลุ้นQ4 พลิกบวก วอลุ่มน้ำมันหนุน เร่งลดต้นทุนซ่อม</t>
  </si>
  <si>
    <t>https://thunhoon.com/article/283519</t>
  </si>
  <si>
    <t>SK แบ็กล็อกแน่น 620 ล้าน มาร์จิ้นยืน 22% - ชิงงานอื้อ</t>
  </si>
  <si>
    <t>SK</t>
  </si>
  <si>
    <t>ชิงงาน</t>
  </si>
  <si>
    <t>https://thunhoon.com/article/283525</t>
  </si>
  <si>
    <t>SJWDใกล้จบดีลใหม่ โค้งท้ายผลงานสุดพีค</t>
  </si>
  <si>
    <t>สุดพีค</t>
  </si>
  <si>
    <t>https://thunhoon.com/article/283523</t>
  </si>
  <si>
    <t>PTTคุยแบรนด์อีวี ยอดไตรมาส4สูง</t>
  </si>
  <si>
    <t>24/11/2023</t>
  </si>
  <si>
    <t>https://thunhoon.com/article/283685</t>
  </si>
  <si>
    <t>BE8 เตรียมประมูลงานใหญ่ ขยายเติบโตตลาด ตปท.โบรกแนะซื้อ</t>
  </si>
  <si>
    <t>ขยายเติบโต</t>
  </si>
  <si>
    <t>https://thunhoon.com/article/283679</t>
  </si>
  <si>
    <t>บจ. mai 9 เดือนปีนี้กำไรลดลง 12.9% หลังค่าใช้จ่าย-บริหารเพิ่มขึ้น</t>
  </si>
  <si>
    <t>mai</t>
  </si>
  <si>
    <t>https://thunhoon.com/article/283675</t>
  </si>
  <si>
    <t>หุ้นไทยวันนี้(24 พ.ย.66) ร่วง 9.18 จุด ขาย BGRIM-EA-GPSC ฉุดตลาด</t>
  </si>
  <si>
    <t>https://thunhoon.com/article/283660</t>
  </si>
  <si>
    <t>GUNKUL ส่งซิก Q4 ผลงานทะยานต่อ ทั้งปีโต 15% อัดงบลงทุน 5 ปี 3 หมื่นล.</t>
  </si>
  <si>
    <t>https://thunhoon.com/article/283658</t>
  </si>
  <si>
    <t>BCH เมย์แบงก์ คาดกำไร Q4/66 โต มองรพ.ใหม่ 3 แห่งเริ่มทำกำไรปีนี้</t>
  </si>
  <si>
    <t>https://thunhoon.com/article/283653</t>
  </si>
  <si>
    <t>WHA โตเด่น รับรู้รายได้กองทรัสต์ WHART ส่งท้ายปี</t>
  </si>
  <si>
    <t>https://thunhoon.com/article/283648</t>
  </si>
  <si>
    <t>หุ้นไทยพักเที่ยงวันนี้(24 พ.ย.66) ลบ 5.04 จุด ขายหุ้นไฟฟ้า BGRIM-GPSC-EA</t>
  </si>
  <si>
    <t>https://thunhoon.com/article/283642</t>
  </si>
  <si>
    <t>AOT กระเตื้อง หลังถูกเทขายหนัก โบรกมองราคาน่าสน จับจังหวะซื้อ</t>
  </si>
  <si>
    <t>https://thunhoon.com/article/283637</t>
  </si>
  <si>
    <t>AAI ขยายฐานตลาดตุนพอร์ต เล็งลงทุนคลังใหม่อัพยอด</t>
  </si>
  <si>
    <t>ฐานตลาด</t>
  </si>
  <si>
    <t>ลงทุนคลังใหม่</t>
  </si>
  <si>
    <t>https://thunhoon.com/article/283636</t>
  </si>
  <si>
    <t>หุ้น BGRIM ราคาอ่อนตัว "หยวนต้า" คาดกำไร Q4/66 ฟื้น-แนะเก็งกำไร</t>
  </si>
  <si>
    <t>คาดกำไร</t>
  </si>
  <si>
    <t>https://thunhoon.com/article/283635</t>
  </si>
  <si>
    <t>SNNP โชว์ 9 เดือน กำไรเพิ่ม 30% มั่นใจโตต่อเนื่อง</t>
  </si>
  <si>
    <t>https://thunhoon.com/article/283634</t>
  </si>
  <si>
    <t>ASIANออเดอร์ดันโค้งท้าย อาหารสัตว์เลี้ยง-ทูน่าหนุน</t>
  </si>
  <si>
    <t>https://thunhoon.com/article/283633</t>
  </si>
  <si>
    <t>AAI โค้งท้ายฟื้น อาหารสัตว์เลี้ยงปี 67 สัญญานดี</t>
  </si>
  <si>
    <t>สัญญาน</t>
  </si>
  <si>
    <t>https://thunhoon.com/article/283631</t>
  </si>
  <si>
    <t>AURORA แนวโน้มดี ค้าปลีกทองปลายปีฟื้น โบรกมองบวกธุรกิจขายฝาก</t>
  </si>
  <si>
    <t>AURORA</t>
  </si>
  <si>
    <t>https://thunhoon.com/article/283619</t>
  </si>
  <si>
    <t>ADVANC วางเป้าหมายการเงินหลังควบรวมกิจการ โบรกแนะ"ซื้อ"</t>
  </si>
  <si>
    <t>https://thunhoon.com/article/283602</t>
  </si>
  <si>
    <t>HL ปีหน้าผุดสาขา 70 แห่ง ดันมาร์จิ้นยืนเหนือ 23%</t>
  </si>
  <si>
    <t>https://thunhoon.com/article/283601</t>
  </si>
  <si>
    <t>ARROW ตุนงานเฉียดพันล. ต้นทุนคงที่-ออเดอร์ไหลเข้า</t>
  </si>
  <si>
    <t>https://thunhoon.com/article/283615</t>
  </si>
  <si>
    <t>UAC ไตรมาส4เด่น ปีหน้ารายได้ดีด20%</t>
  </si>
  <si>
    <t>https://thunhoon.com/article/283614</t>
  </si>
  <si>
    <t>STECก่อสร้างโต15% คว้างานใหม่5หมื่นล.</t>
  </si>
  <si>
    <t>https://thunhoon.com/article/283613</t>
  </si>
  <si>
    <t>EPG อีวีคึกงานทะลัก คุมต้นทุนดีอัพมาร์จิ้น</t>
  </si>
  <si>
    <t>25/11/2023</t>
  </si>
  <si>
    <t>https://thunhoon.com/article/283669</t>
  </si>
  <si>
    <t>ONEE โบรกฯ คาดกำไรปีหน้าโต งานอีเว้นท์-คอนเสิร์ตหนุน ให้เป้า 6.20 บาท</t>
  </si>
  <si>
    <t>26/11/2023</t>
  </si>
  <si>
    <t>https://thunhoon.com/article/283673</t>
  </si>
  <si>
    <t>BBIK คัมแบ็ค! โบรกฯ แนะเก็บ แนวโน้มกำไร Q4/66 ปี 67 แกร่ง</t>
  </si>
  <si>
    <t>คัมแบ็ค</t>
  </si>
  <si>
    <t>27/11/2023</t>
  </si>
  <si>
    <t>https://thunhoon.com/article/283805</t>
  </si>
  <si>
    <t>"SNNP" เดินหน้าเติบโตได้ดี โบรกฯ เคาะพื้นฐาน 24 บาท</t>
  </si>
  <si>
    <t>https://thunhoon.com/article/283799</t>
  </si>
  <si>
    <t>PLUSยอดโค้งท้ายแจ่ม ติดสปีทลุยโกอินเตอร์</t>
  </si>
  <si>
    <t>ยอดโค้งท้าย</t>
  </si>
  <si>
    <t>https://thunhoon.com/article/283789</t>
  </si>
  <si>
    <t>หุ้นไทยวันนี้(27 พ.ย.66) ลบ 4.01 จุด ขาย AOT-PTTEP ซื้อ KTB</t>
  </si>
  <si>
    <t>https://thunhoon.com/article/283778</t>
  </si>
  <si>
    <t>W มั่นใจหุ้นเพิ่มทุน รองรับแผนขยายสาขา ดันผลงานปี 67 เทิร์นอะราวด์</t>
  </si>
  <si>
    <t>https://thunhoon.com/article/283775</t>
  </si>
  <si>
    <t>STEC แนวโน้มปีหน้ากำไรดีขึ้น งานใหม่ภาครัฐทยอยเปิดประมูล</t>
  </si>
  <si>
    <t>https://thunhoon.com/article/283759</t>
  </si>
  <si>
    <t>โบรกมอง BCH แนวโน้มกำไรต่อเนื่อง แนะนำซืิ้อเมื่ออ่อนตัว</t>
  </si>
  <si>
    <t>https://thunhoon.com/article/283754</t>
  </si>
  <si>
    <t>โบรกคาด ECGO เตรียมดีลซื้อกิจการใหญ่เดือนธ.ค.แนวโน้มเติบโต</t>
  </si>
  <si>
    <t>ECGO</t>
  </si>
  <si>
    <t>https://thunhoon.com/article/283746</t>
  </si>
  <si>
    <t>หุ้นไทยพักเที่ยงวันนี้(27 พ.ย.66) ร่วง 8.85 จุด ขาย AOT-PTTEP-JTS</t>
  </si>
  <si>
    <t>https://thunhoon.com/article/283745</t>
  </si>
  <si>
    <t>"DOD" โค้งสุดท้ายพีค ยอด Repeats พุ่ง 50-60% ต่อเดือน</t>
  </si>
  <si>
    <t>https://thunhoon.com/article/283743</t>
  </si>
  <si>
    <t>CPALL โบรกฯ คาดกำไร Q4/66 โตก้าวกระโดด , ประเมินปีหน้าโตต่อเนื่อง</t>
  </si>
  <si>
    <t>https://thunhoon.com/article/283735</t>
  </si>
  <si>
    <t>RBF Q4 โตต่อเนื่อง รุกสร้างฐานตปท.</t>
  </si>
  <si>
    <t>https://thunhoon.com/article/283733</t>
  </si>
  <si>
    <t>PTT โบรกฯ มองเชิงบวกมากขึ้นในปีหน้า ชี้ Dividend Yield ปี 66-67 เฉลี่ยเกือบ 6%</t>
  </si>
  <si>
    <t>https://thunhoon.com/article/283727</t>
  </si>
  <si>
    <t>J พื้นที่เช่าบูมรับไฮซีซัน หนุนผลงานปีนี้โต30%</t>
  </si>
  <si>
    <t>https://thunhoon.com/article/283708</t>
  </si>
  <si>
    <t>COMPANY SNAPSHOT : SRS แบ็กล็อกแน่น461ล้าน ไอทีบูมดีมานด์องค์กรล้น</t>
  </si>
  <si>
    <t>https://thunhoon.com/article/283707</t>
  </si>
  <si>
    <t>COMPANY SNAPSHOT : ARROW สัญญาณฟื้น งานรัฐหนุน-เป้า 8.50 บ.</t>
  </si>
  <si>
    <t>https://thunhoon.com/article/283704</t>
  </si>
  <si>
    <t>TNDT แสงอิเล็กตรอนบูม โตเท่าตัว-จ่อลุยธุรกิจใหม่</t>
  </si>
  <si>
    <t>TNDT</t>
  </si>
  <si>
    <t>https://thunhoon.com/article/283715</t>
  </si>
  <si>
    <t>SIRIคาดปี67ยอดโอนโตต่อ หวังรัฐดันศก.หนุนอสังหาดี</t>
  </si>
  <si>
    <t>https://thunhoon.com/article/283710</t>
  </si>
  <si>
    <t>TOPค่ากลั่นกลับมาปกติ ดีมานด์เบนซิน-เจ็ทพุ่ง</t>
  </si>
  <si>
    <t>https://thunhoon.com/article/283709</t>
  </si>
  <si>
    <t>TOGเล็งปีหน้าโต20% มีแผนผุดรง.ต่างแดน</t>
  </si>
  <si>
    <t>เล็งปีหน้า</t>
  </si>
  <si>
    <t>https://thunhoon.com/article/283714</t>
  </si>
  <si>
    <t>HANAพุ่งชนความท้าทาย อีวี-อิเล็กทรอนิกส์ยังโตต่อ</t>
  </si>
  <si>
    <t>อีวี-อิเล็กทรอนิกส์</t>
  </si>
  <si>
    <t>ยังโตต่อ</t>
  </si>
  <si>
    <t>https://thunhoon.com/article/283713</t>
  </si>
  <si>
    <t>GPSCไฟฟ้านิคมเพิ่ม อินเดียปูทางเติบโตสูง</t>
  </si>
  <si>
    <t>ปูทาง</t>
  </si>
  <si>
    <t>28/11/2023</t>
  </si>
  <si>
    <t>https://thunhoon.com/article/283881</t>
  </si>
  <si>
    <t>หุ้นไทยวันนี้(28 พ.ย.66) บวก 8 จุด ซื้อ KTB-BBL-TIDLOR</t>
  </si>
  <si>
    <t>https://thunhoon.com/article/283878</t>
  </si>
  <si>
    <t>MTW เผยมอเตอร์ไซค์ EV หนุนปีนี้นิวไฮ ปี 67 บุกธุรกิจใหม่ผลิตแบตเตอรี่</t>
  </si>
  <si>
    <t>https://thunhoon.com/article/283873</t>
  </si>
  <si>
    <t>PYLON แนวโน้ม Q4 เริ่มฟื้น ตุน Backlog แล้วกว่า 725 ลบ.</t>
  </si>
  <si>
    <t>https://thunhoon.com/article/283872</t>
  </si>
  <si>
    <t>PRTR โค้งสุดท้ายสัญญาณดี เข้าไฮซีซั่นธุรกิจ Outsource แผน M&amp;A คาดชัด Q1/67</t>
  </si>
  <si>
    <t>https://thunhoon.com/article/283870</t>
  </si>
  <si>
    <t>ADVANC เงินปันผลอยู่ในเกณฑ์ดี โบรกฯ แนะซื้อ เคาะพื้นฐาน 262บ.</t>
  </si>
  <si>
    <t>https://thunhoon.com/article/283862</t>
  </si>
  <si>
    <t>AH ได้คำสั่งซื้อจีนต่อเนื่อง รถยนต์ Ev หนุน โบรกแนะซิ้อ</t>
  </si>
  <si>
    <t>ได้คำสั่งซื้อ</t>
  </si>
  <si>
    <t>ซิ้อ</t>
  </si>
  <si>
    <t>https://thunhoon.com/article/283860</t>
  </si>
  <si>
    <t>PTG ลั่นยอดขายน้ำมันปี 66 โต 10-15% โค้งท้ายไฮซีซั่น-ค่าการตลาดน้ำมันฟื้น</t>
  </si>
  <si>
    <t>https://thunhoon.com/article/283852</t>
  </si>
  <si>
    <t>หุ้นไทยพักเที่ยงวันนี้(28 พ.ย.66) บวก 6.34 จุด ซื้อ GPSC-AOT-PTT</t>
  </si>
  <si>
    <t>https://thunhoon.com/article/283848</t>
  </si>
  <si>
    <t>Sชูธุรกิจโรงแรมโตแกร่ง ไฮซีซันหนุนยอดเข้าพัก</t>
  </si>
  <si>
    <t>ชูธุรกิจ</t>
  </si>
  <si>
    <t>หนุนยอด</t>
  </si>
  <si>
    <t>https://thunhoon.com/article/283846</t>
  </si>
  <si>
    <t>SABINA ส่งซิก Q4 ปัจจัยหนุนเพียบ! มั่นใจผลงานทั้งปีโตเกินเป้า</t>
  </si>
  <si>
    <t>หนุนเพียบ</t>
  </si>
  <si>
    <t>https://thunhoon.com/article/283838</t>
  </si>
  <si>
    <t>SYNEX โบรกคาดปีหน้ายอดขายและ GPM จะดีขึ้น</t>
  </si>
  <si>
    <t>จะดีขึ้น</t>
  </si>
  <si>
    <t>https://thunhoon.com/article/283833</t>
  </si>
  <si>
    <t>TFG โบรกมอง ธุรกิจไก่หมูดีขึ้น ต้นทุนลด</t>
  </si>
  <si>
    <t>https://thunhoon.com/article/283831</t>
  </si>
  <si>
    <t>AP แบ็คลอกโต ธุรกิจแข็งแกร่ง โบรกแนะนำ“ซื้อ”</t>
  </si>
  <si>
    <t>แบ็คลอก</t>
  </si>
  <si>
    <t>https://thunhoon.com/article/283816</t>
  </si>
  <si>
    <t>DOD โค้งท้ายพีคสุด ยอดผลิตซ้ำพุ่ง 50%</t>
  </si>
  <si>
    <t>ซ้ำพุ่ง</t>
  </si>
  <si>
    <t>https://thunhoon.com/article/283819</t>
  </si>
  <si>
    <t>JMARTโค้งท้ายดีด ยึดหลักธรรมาภิบาล</t>
  </si>
  <si>
    <t>29/11/2023</t>
  </si>
  <si>
    <t>https://thunhoon.com/article/283981</t>
  </si>
  <si>
    <t>หุ้นไทยวันนี้(29 พ.ย.66) ร่วง 13.73 จุด ขายบิ๊กแคป CPALL-DELTA-CPAXT</t>
  </si>
  <si>
    <t>https://thunhoon.com/article/283959</t>
  </si>
  <si>
    <t>KKP ชี้ตราสารหนี้ตปท.โดดเด่น เปิด 4 เหตุผล เพิ่มน้ำหนักลงทุนหุ้นไทย</t>
  </si>
  <si>
    <t>ตราสารหนี้ตปท.</t>
  </si>
  <si>
    <t>https://thunhoon.com/article/283951</t>
  </si>
  <si>
    <t>SYNEX เผย Q4/66 ภาพรวมตลาดไอทีปรับตัวดีขึ้น</t>
  </si>
  <si>
    <t>ภาพรวมตลาด</t>
  </si>
  <si>
    <t>https://thunhoon.com/article/283949</t>
  </si>
  <si>
    <t>หุ้นไทยพักเที่ยงวันนี้(29 พ.ย.66) ลบ 0.35 จุด ซื้อหุ้นโรงไฟฟ้า BGRIM-GPSC</t>
  </si>
  <si>
    <t>https://thunhoon.com/article/283944</t>
  </si>
  <si>
    <t>PTGลุ้นไตรมาส4ทำนิวไฮ รุกฐานธุรกิจNon-Oilแกร่ง</t>
  </si>
  <si>
    <t>รุกฐานธุรกิจ</t>
  </si>
  <si>
    <t>https://thunhoon.com/article/283942</t>
  </si>
  <si>
    <t>TTAแบ็กล็อกหนุนรายได้ อัตราเช่าเรือ-ค่าระวางดีด</t>
  </si>
  <si>
    <t>หนุนรายได้</t>
  </si>
  <si>
    <t>https://thunhoon.com/article/283941</t>
  </si>
  <si>
    <t>GPSC ลดความเสี่ยงความไม่แน่นอนค่า Ft โบรกแนะนำ "ซื้อ"</t>
  </si>
  <si>
    <t>https://thunhoon.com/article/283939</t>
  </si>
  <si>
    <t>หุ้น AOT ราคาร่วง โบรกฯ มองเป็นโอกาสสะสม ให้เป้า 85.25 บาท</t>
  </si>
  <si>
    <t>https://thunhoon.com/article/283934</t>
  </si>
  <si>
    <t>CHAYO โบรกฯ คาดกำไร Q4/66 โตดี, เชียร์เก็บมี Upside อีก 31.6%</t>
  </si>
  <si>
    <t>เชียร์เก็บ</t>
  </si>
  <si>
    <t>https://thunhoon.com/article/283932</t>
  </si>
  <si>
    <t>MENA ตอบรับอุตสาหกรรมฟื้น โบรกแนะ "ซื้อ"</t>
  </si>
  <si>
    <t>https://thunhoon.com/article/283907</t>
  </si>
  <si>
    <t>BGC เปิดแผนดีลลงทุนเพิ่ม ท้าทายเพียบแต่เป้าโตต่อ</t>
  </si>
  <si>
    <t>https://thunhoon.com/article/283916</t>
  </si>
  <si>
    <t>DMT อัพเดทแผนธุรกิจปี 66 มั่นใจรายได้โตเกิน 30%</t>
  </si>
  <si>
    <t>https://thunhoon.com/article/283904</t>
  </si>
  <si>
    <t>GFC จ่อปันผล รุกขยายสาขา สู่ออลไทม์ไฮ</t>
  </si>
  <si>
    <t>สู่ออลไทม์ไฮ</t>
  </si>
  <si>
    <r>
      <rPr>
        <rFont val="Arial"/>
        <color rgb="FF000000"/>
        <sz val="11.0"/>
      </rPr>
      <t>รายได้</t>
    </r>
  </si>
  <si>
    <t>https://thunhoon.com/article/283902</t>
  </si>
  <si>
    <t>MASTER จัดหนักลงทุน 5 ดีล เสริมฐานรายได้-กำไรเด่น</t>
  </si>
  <si>
    <t>https://thunhoon.com/article/283901</t>
  </si>
  <si>
    <t>KWM เหินฟ้าบุกต่างแดน โอกาสโตอื้อ-อัพกำลังผลิต</t>
  </si>
  <si>
    <t>https://thunhoon.com/article/283912</t>
  </si>
  <si>
    <t>MCแผนโกยไฮซีซัน TIKTOKปังมาร์จิ้นดี</t>
  </si>
  <si>
    <t>แผนโกย</t>
  </si>
  <si>
    <t>30/11/2023</t>
  </si>
  <si>
    <t>https://thunhoon.com/article/284081</t>
  </si>
  <si>
    <t>RSไตรมาส4ไฮซีซันสื่อ เล็งRS Musicเข้าเทรดปี67</t>
  </si>
  <si>
    <t>https://thunhoon.com/article/284063</t>
  </si>
  <si>
    <t>หุ้นไทยวันนี้(30 พ.ย.66) ร่วง 7.51 จุด ขายหุ้นโรงไฟฟ้า RATCH-BGRIM-EGCO</t>
  </si>
  <si>
    <t>https://thunhoon.com/article/284054</t>
  </si>
  <si>
    <t>KTIS โชว์กำไรปี 66 พุ่ง 325% สายธุรกิจน้ำตาล-ไฟฟ้าโตเด่น</t>
  </si>
  <si>
    <t>สายธุรกิจ</t>
  </si>
  <si>
    <t>https://thunhoon.com/article/284031</t>
  </si>
  <si>
    <t>PRM โบรกฯ อัพเป้าที่ 7.70 บ. ชี้ราคาน่าสน Q4 กำไรกลับมาฟื้น</t>
  </si>
  <si>
    <t>กลับมาฟื้น</t>
  </si>
  <si>
    <t>https://thunhoon.com/article/284028</t>
  </si>
  <si>
    <t>หุ้นไทยพักเที่ยงวันนี้(30 พ.ย.66) ร่วง 7.01 จุด ขาย KBANK-CPALL-PTTEP</t>
  </si>
  <si>
    <t>https://thunhoon.com/article/284024</t>
  </si>
  <si>
    <t>TACC ออก 2 เครื่องดื่มใหม่ ดันปีนี้ เติบโตเข้าเป้า 10%</t>
  </si>
  <si>
    <t>เติบโตเข้าเป้า</t>
  </si>
  <si>
    <t>https://thunhoon.com/article/284019</t>
  </si>
  <si>
    <t>IRPCปีหน้าดีมานด์ปิโตรฟื้น เศรษฐกิจโลก-ตลาดจีนดัน</t>
  </si>
  <si>
    <t>https://thunhoon.com/article/284018</t>
  </si>
  <si>
    <t>อุปสงค์ที่ดินนิคมแข็งแกร่ง โบรกแนะซื้อ AMATA</t>
  </si>
  <si>
    <t>https://thunhoon.com/article/284009</t>
  </si>
  <si>
    <t>หุ้น JAS ราคาพุ่ง หลังบอร์ดไฟเขียวปันผล 0.60 บาท -ปรับนโยบายปันผลใหม่</t>
  </si>
  <si>
    <t>https://thunhoon.com/article/283992</t>
  </si>
  <si>
    <t>LEO สัญญาณขนส่งฟื้น ปั๊มงบนอนโลจิสติกส์</t>
  </si>
  <si>
    <t>สัญญาณขนส่ง</t>
  </si>
  <si>
    <t>https://thunhoon.com/article/283991</t>
  </si>
  <si>
    <t>MEB ไฮซีซันดันQ4 นิวไฮ ปั้นแพลตฟอร์มโกอินเตอร์</t>
  </si>
  <si>
    <t>ไฮซีซันดัน</t>
  </si>
  <si>
    <t>https://thunhoon.com/article/283990</t>
  </si>
  <si>
    <t>TMI จ่อขายคาร์บอน 80 ล. บุ๊กปีหน้าหนุนงบโตโดด</t>
  </si>
  <si>
    <t>หนุนงบ</t>
  </si>
  <si>
    <t>https://thunhoon.com/article/284002</t>
  </si>
  <si>
    <t>AHเร่งอัพฐานอีวี ลั่นฝ่ามรสุมโตต่อ</t>
  </si>
  <si>
    <t>ฐานอีวี</t>
  </si>
  <si>
    <t>ฝ่ามรสุม</t>
  </si>
  <si>
    <t>https://thunhoon.com/article/283998</t>
  </si>
  <si>
    <t>IIIรุกเส้นทางจีน-สหรัฐ ดีมานด์พุ่งรับไฮซีซัน</t>
  </si>
  <si>
    <t>https://thunhoon.com/article/284144</t>
  </si>
  <si>
    <t>หุ้นไทยวันนี้(1 ธ.ค.66) บวก 0.13 จุด ซื้อ PTT-CPALL ขาย AOT</t>
  </si>
  <si>
    <t>https://thunhoon.com/article/284135</t>
  </si>
  <si>
    <t>TQR ส่งซิกผลงาน Q4/66 สดใส ธุรกิจประกันภัยต่อ EV-Cyber ฉลุย!</t>
  </si>
  <si>
    <t>https://thunhoon.com/article/284125</t>
  </si>
  <si>
    <t>หุ้นไทยพักเที่ยงวันนี้(1 ธ.ค.66) บวก 2.02 ซื้อ PTT ขาย AOT-PTTEP</t>
  </si>
  <si>
    <t>https://thunhoon.com/article/284122</t>
  </si>
  <si>
    <t>COCOCO ส่งซิก Q4/66 ผลงานปัง! เจาะลูกค้าจีนรายใหญ่ หนุนออเดอร์ทะลัก</t>
  </si>
  <si>
    <t>https://thunhoon.com/article/284116</t>
  </si>
  <si>
    <t>SCMเจาะกลยุทธ์ชูธงแกร่ง เพิ่มช่องทางตลาดโกยเงิน</t>
  </si>
  <si>
    <t>https://thunhoon.com/article/284114</t>
  </si>
  <si>
    <t>LOXLEYโค้งสุดท้ายไฮซีซัน วางเป้าปี67รายได้โต15-20%</t>
  </si>
  <si>
    <t>LOXLEY</t>
  </si>
  <si>
    <t>https://thunhoon.com/article/284112</t>
  </si>
  <si>
    <t>SGPดีมานด์ใช้แอลพีจีพุ่ง ท่องเที่ยว-ร้านอาหารบูม</t>
  </si>
  <si>
    <t>https://thunhoon.com/article/284110</t>
  </si>
  <si>
    <t>TU แนวโน้มฟื้น ต้นทุนทูน่าลดลง โบรกแนะซื้อ</t>
  </si>
  <si>
    <t>https://thunhoon.com/article/284088</t>
  </si>
  <si>
    <t>TACC ลุยท้ายปี ส่งเครื่องดื่มใหม่ ปั๊มยอดพุ่ง10%</t>
  </si>
  <si>
    <t>https://thunhoon.com/article/284086</t>
  </si>
  <si>
    <t>HPT มาร์จิ้นยืนระดับ30% ลดต้นทุน-อัพราคาขาย</t>
  </si>
  <si>
    <t>https://thunhoon.com/article/282057</t>
  </si>
  <si>
    <t>PDG จับตามาร์จิ้นฟื้นตัว รับอานิสงส์รัฐกระตุ้นศก.</t>
  </si>
  <si>
    <t>https://thunhoon.com/article/284080</t>
  </si>
  <si>
    <t>GUNKULผนึกมิตร กัญชงบุกตลาดโลก โกยยอดปี67โต2เท่า</t>
  </si>
  <si>
    <t>โกยยอด</t>
  </si>
  <si>
    <t>https://thunhoon.com/article/284079</t>
  </si>
  <si>
    <t>TGEต้นทุนลดดันมาร์จิ้น ปีหน้ารายได้1.1พันล้าน</t>
  </si>
  <si>
    <t>https://thunhoon.com/article/284138</t>
  </si>
  <si>
    <t>SCGP ไตรมาส 4 กำไรเติบโต บล.บัวหลวงให้เป้า 58 บ.</t>
  </si>
  <si>
    <t>https://thunhoon.com/article/284246</t>
  </si>
  <si>
    <t>หุ้นไทยวันนี้(4 ธ.ค.66) บวก 3.23 จุด ซื้อ AOT ขาย DELTA-JTS</t>
  </si>
  <si>
    <t>https://thunhoon.com/article/284239</t>
  </si>
  <si>
    <t>TU โบรกมองน่าซื้อ ต้นทุนปลาทูน่าลด Q4 ดีสุดของปี</t>
  </si>
  <si>
    <t>https://thunhoon.com/article/284232</t>
  </si>
  <si>
    <t>โบรกคาด ORI ฟื้นตัว Q4 แผนเปิดโครงการใหม่ยังสูง</t>
  </si>
  <si>
    <t>https://thunhoon.com/article/284218</t>
  </si>
  <si>
    <t>YLG เผยราคาทองคำพุ่งสูงสุดเป็นประวัติการณ์</t>
  </si>
  <si>
    <t>ราคาทอง</t>
  </si>
  <si>
    <t>พุ่งสูงสุด</t>
  </si>
  <si>
    <t>https://thunhoon.com/article/284215</t>
  </si>
  <si>
    <t>TOA โบรกฯ ชี้ High season กำลังจะมา Bloomberg Consensus ให้เป้า 33.30 บ.</t>
  </si>
  <si>
    <t>https://thunhoon.com/article/284214</t>
  </si>
  <si>
    <t>หุ้นไทยพักเที่ยงวันนี้(4 ธ.ค.66) บวก 8.33 จุด ซื้อ AOT-TTA-PSL</t>
  </si>
  <si>
    <t>https://thunhoon.com/article/284208</t>
  </si>
  <si>
    <t>PRINC ศูนย์เฉพาะทางโตต่อ เปิด Heart Center รับการขยายตัวต่างชาติ</t>
  </si>
  <si>
    <t>ศูนย์เฉพาะทาง</t>
  </si>
  <si>
    <t>https://thunhoon.com/article/284207</t>
  </si>
  <si>
    <t>AOT โบรกฯ คาดกำไร Q1 ฟื้น-ชี้ราคาหุ้นสะท้อนปัจจัยลบแล้ว</t>
  </si>
  <si>
    <t>https://thunhoon.com/article/284206</t>
  </si>
  <si>
    <t>BA ลุ้นจำนวนนักท่องเที่ยวเข้าเป้า แม้จีนหาย โบรกมองกำไรยังดี</t>
  </si>
  <si>
    <t>ยังดี</t>
  </si>
  <si>
    <t>https://thunhoon.com/article/284197</t>
  </si>
  <si>
    <t>Mเฮ!เทศกาลดันโค้งส่งท้าย เดินหน้าสาขาอัพยอดขาย</t>
  </si>
  <si>
    <t>โค้งส่งท้าย</t>
  </si>
  <si>
    <t>https://thunhoon.com/article/284195</t>
  </si>
  <si>
    <t>หุ้น TTA ดีดแรง "หยวนต้า" คาดค่าระวางเรือขึ้นถึง Q1/67 มีมูลค่าแฝงจากสินทรัพย์ดิจิทัล</t>
  </si>
  <si>
    <t>https://thunhoon.com/article/284194</t>
  </si>
  <si>
    <t>BAส่องดีมานด์เดินทางพีค เก็งผู้โดยสาร4.4ล้านราย</t>
  </si>
  <si>
    <t>เดินทางพีค</t>
  </si>
  <si>
    <t>https://thunhoon.com/article/284191</t>
  </si>
  <si>
    <t>TRUE ปี 67E ฟื้นตัว หนุนโดย Synergy โบรกฯ ชี้ราคาถูกกว่าคู่แข่งอาเซียน</t>
  </si>
  <si>
    <t>ปี 67E</t>
  </si>
  <si>
    <t>https://thunhoon.com/article/284189</t>
  </si>
  <si>
    <t>"MENA" โบรกฯ อัพเป้าเป็น 2.90 บ. ธุรกิจมีพัฒนาการที่ดีหนุนกำไรปี 66-67</t>
  </si>
  <si>
    <t>มีพัฒนาการที่ดี</t>
  </si>
  <si>
    <t>https://thunhoon.com/article/284152</t>
  </si>
  <si>
    <t>MGCรถหรูลุยมอเตอร์โชว์ วางเป้าโกยยอด2,000คัน</t>
  </si>
  <si>
    <t>https://thunhoon.com/article/284171</t>
  </si>
  <si>
    <t>Focus หุ้น mai : โบรกสแกน KLINIQ เคาะกำไรปี67 นิวไฮ</t>
  </si>
  <si>
    <t>https://thunhoon.com/article/284176</t>
  </si>
  <si>
    <t>TFGออเดอร์ดีดดันQ4 จ่อรับทรัพย์ธุรกิจรีเทล</t>
  </si>
  <si>
    <t>ดีดดัน</t>
  </si>
  <si>
    <t>https://thunhoon.com/article/284180</t>
  </si>
  <si>
    <t>SAPPEพุ่งต่อปีมังกร ทุ่ม1.5พันล.อัพผลิต</t>
  </si>
  <si>
    <t>https://thunhoon.com/article/284156</t>
  </si>
  <si>
    <t>IHLลุ้นงานมอเตอร์โชว์หนุน ธุรกิจรองเท้าโตสวนกระแส</t>
  </si>
  <si>
    <t>ลุ้นงาน</t>
  </si>
  <si>
    <t>https://thunhoon.com/article/284223</t>
  </si>
  <si>
    <t>SISB แนวโน้มนักเรียนปีนี้ดีกว่าเป้า โบรกฯ ชี้กำไรปี 67 ลุ้นมี Upside</t>
  </si>
  <si>
    <t>ดีกว่าเป้า</t>
  </si>
  <si>
    <t>ลุ้นมี Upside</t>
  </si>
  <si>
    <t>https://thunhoon.com/article/284235</t>
  </si>
  <si>
    <t>EA ยูโอบีฯ คาดรายได้ปีหน้าโต ธุรกิจ EV หนุน ให้เป้า 73 บาท</t>
  </si>
  <si>
    <t>https://thunhoon.com/article/284325</t>
  </si>
  <si>
    <t>หุ้นไทยวันนี้(6 ธ.ค.66) บวก 6.01 จุด ซื้อ DELTA ขาย PTTEP-KBANK</t>
  </si>
  <si>
    <t>https://thunhoon.com/article/284316</t>
  </si>
  <si>
    <t>TTA โบรกฯ คาดกำไร Q4/66 ดีกว่าที่เคยประเมิน แนะซื้อให้เป้า 7.65 บาท</t>
  </si>
  <si>
    <t>https://thunhoon.com/article/284304</t>
  </si>
  <si>
    <t>BCPG โบรกฯ เคาะเป้าปี 67 ที่ 10.90 บ. ชี้ระยะกลาง-ยาว ยังมี Upside</t>
  </si>
  <si>
    <t>โบรกฯ เคาะ</t>
  </si>
  <si>
    <t>ยังมี Upside</t>
  </si>
  <si>
    <t>https://thunhoon.com/article/284296</t>
  </si>
  <si>
    <t>หุ้นไทยพักเที่ยงวันนี้(6 ธ.ค.66) บวก 9.12 จุด ซื้อ DELTA-CPALL หนุนตลาด</t>
  </si>
  <si>
    <t>https://thunhoon.com/article/284287</t>
  </si>
  <si>
    <t>BAFSมั่นใจปีหน้าผลงานเด่น ท่องเที่ยวหนุนเติมน้ำมันโต16%</t>
  </si>
  <si>
    <t>https://thunhoon.com/article/284284</t>
  </si>
  <si>
    <t>PJWปีหน้าผลงานโตแกร่ง ลุยลงทุนขยายฐานธุรกิจ</t>
  </si>
  <si>
    <t>ขยายฐาน</t>
  </si>
  <si>
    <t>https://thunhoon.com/article/284268</t>
  </si>
  <si>
    <t>SEAFCO งานรถไฟฟ้าหนุน ปีหน้าคาดกำไร โบรกแนะซื้อ</t>
  </si>
  <si>
    <t>https://thunhoon.com/article/284257</t>
  </si>
  <si>
    <t>MCA พร้อมทำออลไทม์ไฮ เร่งจัดกิจกรรมท้ายปีคึกคัก</t>
  </si>
  <si>
    <t>ทำออลไทม์ไฮ</t>
  </si>
  <si>
    <t>https://thunhoon.com/article/284265</t>
  </si>
  <si>
    <t>HFTสัญญาณดีQ4ฟื้น เล็งปี67รายได้พุ่ง15%</t>
  </si>
  <si>
    <t>https://thunhoon.com/article/284261</t>
  </si>
  <si>
    <t>ERW-SJWD เข้าฟุตซี่ จับตาไตรมาส4ทะยาน</t>
  </si>
  <si>
    <t>https://thunhoon.com/article/284264</t>
  </si>
  <si>
    <t>ORอัพมาร์จิ้น30% สบช่องใหญ่กัมพูชา</t>
  </si>
  <si>
    <t>https://thunhoon.com/article/284412</t>
  </si>
  <si>
    <t>หุ้นไทยวันนี้(7 ธ.ค.66) ร่วง 10.82 จุด ขาย BANPU-DELTA-PTTEP ฉุดตลาด</t>
  </si>
  <si>
    <t>https://thunhoon.com/article/284380</t>
  </si>
  <si>
    <t>หุ้นไทยพักเที่ยงวันนี้(7 ธ.ค.66) ลบ 8.09 จุด ขายหุ้นพลังงาน PTTEP-BANPU</t>
  </si>
  <si>
    <t>https://thunhoon.com/article/284375</t>
  </si>
  <si>
    <t>SISB โบรกมองเชิงบวก ไตรมาส 4 บล.กสิกรฯ ให้เป้า 39.26 บ.</t>
  </si>
  <si>
    <t>https://thunhoon.com/article/284373</t>
  </si>
  <si>
    <t>PHGรายได้ปี67พุ่ง2.6พันล. ลุยอัพพอร์ตต่างชาติต่อยอด</t>
  </si>
  <si>
    <t>อัพพอร์ต</t>
  </si>
  <si>
    <t>https://thunhoon.com/article/284370</t>
  </si>
  <si>
    <t>EKH โบรกฯ ชี้ฟื้นตัวดีกว่าอุตฯ IVF จีนยังไม่หาย...ดัน Q4/66 โตต่อ</t>
  </si>
  <si>
    <t>https://thunhoon.com/article/284368</t>
  </si>
  <si>
    <t>HUMANเจาะลูกค้าไทย-เทศ ดีมานด์บริการWorkplazeโต</t>
  </si>
  <si>
    <t>https://thunhoon.com/article/284346</t>
  </si>
  <si>
    <t>KLINIQ ผุดสาขา ปักหมุดเมืองคอน หนุนออลไทม์ไฮ</t>
  </si>
  <si>
    <t>https://thunhoon.com/article/284343</t>
  </si>
  <si>
    <t>K ผนึกพาร์ตเนอร์สิงคโปร์ รุกชิงงานใหม่เข้าพอร์ตอื้อ</t>
  </si>
  <si>
    <t>K</t>
  </si>
  <si>
    <t>งานใหม่เข้าพอร์ต</t>
  </si>
  <si>
    <t>https://thunhoon.com/article/284340</t>
  </si>
  <si>
    <t>MCปลายปีเข้าไฮซีซัน คงมาร์จิ้นยืนเหนือ65%</t>
  </si>
  <si>
    <t>https://thunhoon.com/article/284341</t>
  </si>
  <si>
    <t>MAJORหนังไทยทำเงิน เล็งสร้างเพิ่ม12-15เรื่อง</t>
  </si>
  <si>
    <t>https://thunhoon.com/article/284349</t>
  </si>
  <si>
    <t>SABUYชูแผนลดต้นทุน เน้นสภาพคล่องแข็งแรง</t>
  </si>
  <si>
    <t>ชูแผน</t>
  </si>
  <si>
    <t>ลดต้นทุน</t>
  </si>
  <si>
    <t>แข็งแรง</t>
  </si>
  <si>
    <t>https://thunhoon.com/article/284494</t>
  </si>
  <si>
    <t>หุ้นไทยวันนี้(8 ธ.ค.66)บวก 2.26 จุด แรงซื้อ DELTA หนุนตลาด</t>
  </si>
  <si>
    <t>https://thunhoon.com/article/284481</t>
  </si>
  <si>
    <t>RPHรายได้ปีหน้าโต10% รุกอัพฐานคนไข้ต่างแดน</t>
  </si>
  <si>
    <t>https://thunhoon.com/article/284480</t>
  </si>
  <si>
    <t>HTCอัพเป้าใหม่โต11% ยอดขายพุ่งรับไฮซีซัน</t>
  </si>
  <si>
    <t>https://thunhoon.com/article/284479</t>
  </si>
  <si>
    <t>TFG จับตากำไรฟื้นแรงปี 67 "บัวหลวง" แนะซื้อเก็งกำไร</t>
  </si>
  <si>
    <t>https://thunhoon.com/article/284475</t>
  </si>
  <si>
    <t>BJCโค้งท้ายยอดขายโดด รัฐกระตุ้นซื้อ-ท่องเที่ยวดัน</t>
  </si>
  <si>
    <t>https://thunhoon.com/article/284469</t>
  </si>
  <si>
    <t>I2 ส่งซิกปี 66 โตเข้าเป้า 30% กอด Backlog แน่น 2,000 ลบ. รับรู้รายได้ยาว 3 ปี</t>
  </si>
  <si>
    <t>https://thunhoon.com/article/284460</t>
  </si>
  <si>
    <t>หุ้นไทยพักเที่ยงวันนี้(8 ธ.ค.66) บวก 2.98 จุด ซื้อ DELTA-HANA-JMART</t>
  </si>
  <si>
    <t>https://thunhoon.com/article/284458</t>
  </si>
  <si>
    <t>MASTER ลงทุน V Square Clinic โบรกมองหนุนเติบโตยาว</t>
  </si>
  <si>
    <t>หนุนเติบโตยาว</t>
  </si>
  <si>
    <t>https://thunhoon.com/article/284444</t>
  </si>
  <si>
    <t>KCE ราคาดีดขึ้น โบรกฯ คาดกำไร Q4/66 โต -หุ้นมีโอกาสเข้า SET50</t>
  </si>
  <si>
    <t>https://thunhoon.com/article/284442</t>
  </si>
  <si>
    <t>ASPS ส่องหาหุ้นมี ESG RATING ดี กำไรปีหน้าโตเด่น น่าลงทุน</t>
  </si>
  <si>
    <t>ESG RATING</t>
  </si>
  <si>
    <t>https://thunhoon.com/article/284424</t>
  </si>
  <si>
    <t>AIMIRTปักธงโตปี68 มูลค่าทรัพย์สินกอง แตะ2หมื่นล้านบาท</t>
  </si>
  <si>
    <t>AIMIRT</t>
  </si>
  <si>
    <t>https://thunhoon.com/article/284423</t>
  </si>
  <si>
    <t>SAWADมั่นใจคุมNPLในกรอบ โบรกคาดกำไรปี67นิวไฮโต21%</t>
  </si>
  <si>
    <t>https://thunhoon.com/article/284432</t>
  </si>
  <si>
    <t>D เปิดตัวธุรกิจใหม่ ดันรายได้ทะลุพันล.</t>
  </si>
  <si>
    <t>https://thunhoon.com/article/284430</t>
  </si>
  <si>
    <t>HARN ย้ำฐานแกร่งหนี้ต่ำ เจาะลูกค้ากลุ่มปิโตรเคมี</t>
  </si>
  <si>
    <t>ฐานแกร่ง</t>
  </si>
  <si>
    <t>https://thunhoon.com/article/284434</t>
  </si>
  <si>
    <t>ORIผงาดปีหน้า พร้อมโตยกกลุ่ม</t>
  </si>
  <si>
    <t>โตยกกลุ่ม</t>
  </si>
  <si>
    <t>https://thunhoon.com/article/284486</t>
  </si>
  <si>
    <t>INTUCH 'เมย์แบงก์' แนะซื้อ รับปันผล 4-5% พร้อมอัพไซด์</t>
  </si>
  <si>
    <t>https://thunhoon.com/article/284569</t>
  </si>
  <si>
    <t>หุ้นไทยวันนี้(12 ธ.ค.66) ร่วง 7.07 จุด PTTEP-KBANK-DELTA ผยุงตลาด</t>
  </si>
  <si>
    <t>https://thunhoon.com/article/284551</t>
  </si>
  <si>
    <t>BEM ผู้โดยสารรถไฟฟ้าทำสถิติใหม่</t>
  </si>
  <si>
    <t>https://thunhoon.com/article/284546</t>
  </si>
  <si>
    <t>IRPC เปิดแผน รุกพอร์ตลงทุนใหม่ต่อยอดธุรกิจหลัก</t>
  </si>
  <si>
    <t>ลงทุนใหม่</t>
  </si>
  <si>
    <t>https://thunhoon.com/article/284540</t>
  </si>
  <si>
    <t>หุ้นไทยพักเที่ยงวันนี้(12 ธ.ค.66) ลบ 6.50 จุด ขาย AOT-CPALL ซื้อ PTTEP</t>
  </si>
  <si>
    <t>https://thunhoon.com/article/284533</t>
  </si>
  <si>
    <t>STEC ร่วง 7.30% ปรับโครงสร้างเป็นโฮลดิ้ง โบรกมีมุมมองเชิงบวก</t>
  </si>
  <si>
    <t>โบรกมีมุมมอง</t>
  </si>
  <si>
    <t>https://thunhoon.com/article/284528</t>
  </si>
  <si>
    <t>"TIDLOR" ติดดอยมานาน โบรกฯ ชี้ได้เวลาติดปีก</t>
  </si>
  <si>
    <t>ได้เวลาติดปีก</t>
  </si>
  <si>
    <t>https://thunhoon.com/article/284523</t>
  </si>
  <si>
    <t>AIT ชี้ TKC เข้าถือหุ้น 24.95% เป็น Strategic Partner หนุนแกร่ง</t>
  </si>
  <si>
    <t>Strategic Partner</t>
  </si>
  <si>
    <t>https://thunhoon.com/article/284511</t>
  </si>
  <si>
    <t>DITTO เทรดSET ต้นปี67 ดันรายได้แตะ 1.7 พันล.</t>
  </si>
  <si>
    <t>https://thunhoon.com/article/284515</t>
  </si>
  <si>
    <t>EPพร้อมพลิกโตโดด ขายไฟเวียดนามดัน</t>
  </si>
  <si>
    <t>พร้อมพลิก</t>
  </si>
  <si>
    <t>https://thunhoon.com/article/284514</t>
  </si>
  <si>
    <t>PTTGCปิโตรผ่านจุดต่ำ เล็งรายได้ปี67โต10%</t>
  </si>
  <si>
    <t>https://thunhoon.com/article/284517</t>
  </si>
  <si>
    <t>PTTธุรกิจใหม่ผลิดอก ชูปันผลสูงกำไรแกร่ง</t>
  </si>
  <si>
    <t>ผลิดอก</t>
  </si>
  <si>
    <t>13/12/2023</t>
  </si>
  <si>
    <t>https://thunhoon.com/article/284645</t>
  </si>
  <si>
    <t>หุ้นไทยวันนี้(13 ธ.ค.66) ร่วง 15.95 จุด ขาย BANPU-PTTGC-CPALL ฉุดตลาด</t>
  </si>
  <si>
    <t>https://thunhoon.com/article/284631</t>
  </si>
  <si>
    <t>AURA คาด Q4 นิวไฮ-ปี 67 แข่งดุ บล.กสิกรฯปรับเป้า 18.96 บ.</t>
  </si>
  <si>
    <t>https://thunhoon.com/article/284626</t>
  </si>
  <si>
    <t>HMPRO คาด SSSG ดีขึ้น Q1 บล.ดีบีเอสฯให้เป้า 16.70 บ.</t>
  </si>
  <si>
    <t>https://thunhoon.com/article/284621</t>
  </si>
  <si>
    <t>BEC ดีขึ้นจากพรหมลิขิต โบรกมองแนวโน้มโฆษณาลดลง</t>
  </si>
  <si>
    <t>https://thunhoon.com/article/284617</t>
  </si>
  <si>
    <t>หุ้นไทยพักเที่ยงวันนี้(13 ธ.ค.66) ลบ 14.84 จุด ขายหุ้นบิ๊กแคปกดดัน DELTA-CPALL นำลง</t>
  </si>
  <si>
    <t>https://thunhoon.com/article/284610</t>
  </si>
  <si>
    <t>BCP ตั้งเป้ารายได้ปีหน้า ทะลุ 5 แสนลบ.</t>
  </si>
  <si>
    <t>https://thunhoon.com/article/284605</t>
  </si>
  <si>
    <t>CPF ขายธุรกิจไก่ที่ขาดทุนในจีน โบรกฯ ชี้หนุน Upside ราว 1.00-1.70 บ./หุ้น</t>
  </si>
  <si>
    <t>https://thunhoon.com/article/284574</t>
  </si>
  <si>
    <t>GFPTรับทรัพย์ราคาไก่ฟื้น ต้นทุนลดหนุนมาร์จิ้นดีด</t>
  </si>
  <si>
    <t>https://thunhoon.com/article/284570</t>
  </si>
  <si>
    <t>SAPPEปักธงปีหน้าโต25% โกยยอดขายแตะหมื่นล้าน</t>
  </si>
  <si>
    <t>https://thunhoon.com/article/284571</t>
  </si>
  <si>
    <t>SCอัพฐานรายได้ประจำ ลงทุนคลังสินค้า-โรงแรม</t>
  </si>
  <si>
    <t>ฐานรายได้</t>
  </si>
  <si>
    <t>https://thunhoon.com/article/284568</t>
  </si>
  <si>
    <t>IRPCขยายพอร์ตลงทุนใหม่ สร้างมูลค่าเพิ่มโอกาสโตสูง</t>
  </si>
  <si>
    <t>https://thunhoon.com/article/284591</t>
  </si>
  <si>
    <t>BBIK ปั๊มรายได้ทะลุ 50% รุกฐานต่างแดน-ย้ายSET</t>
  </si>
  <si>
    <t>14/12/2023</t>
  </si>
  <si>
    <t>https://thunhoon.com/article/284726</t>
  </si>
  <si>
    <t>หุ้นไทยวันนี้(14 ธ.ค.66) ทะยาน 20.97 จุด ซื้อหุ้นบิ๊กแคป CPALL-DELTA-TIDLOR</t>
  </si>
  <si>
    <t>https://thunhoon.com/article/284704</t>
  </si>
  <si>
    <t>CRC โบรกมองโตต่อเนื่องจาก Go Wholesale และ เวียดนาม</t>
  </si>
  <si>
    <t>https://thunhoon.com/article/284699</t>
  </si>
  <si>
    <t>หุ้นไทยพักเที่ยงวันนี้(14 ธ.ค.66) พุ่ง 17.19 จุด ซื้อ CPALL-TIDLOR-HANA</t>
  </si>
  <si>
    <t>https://thunhoon.com/article/284693</t>
  </si>
  <si>
    <t>SAWAD โบรกฯ ชี้ปีหน้ารับรู้กำไรจาก"เงินสดทันใจ"เต็มปี แนะซื้อ</t>
  </si>
  <si>
    <t>รับรู้กำไร</t>
  </si>
  <si>
    <t>https://thunhoon.com/article/284692</t>
  </si>
  <si>
    <t>FNดีลพาร์ตเนอร์ ร่วมทุนเสริมแกร่ง อัพฐานรายได้เพิ่ม</t>
  </si>
  <si>
    <t>FN</t>
  </si>
  <si>
    <t>อัพฐานรายได้</t>
  </si>
  <si>
    <t>https://thunhoon.com/article/284690</t>
  </si>
  <si>
    <t>EKHวางเป้าปีหน้าโต10% แตกไลน์ลงทุนรพ.จิตเวช</t>
  </si>
  <si>
    <t>https://thunhoon.com/article/284680</t>
  </si>
  <si>
    <t>หุ้น CPALL ราคาดีดขึ้น โบรกฯ คาดกำไร Q4/66โตก้าวกระโดด ชูเด่นสุดในกลุ่ม</t>
  </si>
  <si>
    <t>https://thunhoon.com/article/284676</t>
  </si>
  <si>
    <t>หุ้น ANI เข้าเทรดวันแรกราคาเปิดที่ 5.50 บาท เพิ่มขึ้น 4.76% จาก IPO</t>
  </si>
  <si>
    <t>ANI</t>
  </si>
  <si>
    <t>https://thunhoon.com/article/284670</t>
  </si>
  <si>
    <t>PTTEP ตั้งเป้าปริมาณขายปีหน้าโต 9% งบลงทุน 5 ปี วงเงิน 32,575 ล้านเหรียญสหรัฐ</t>
  </si>
  <si>
    <t>https://thunhoon.com/article/284665</t>
  </si>
  <si>
    <t>สแกน JUBILE หั่นกำไรลดลง ชูเป้า 22.90 บ.</t>
  </si>
  <si>
    <t>https://thunhoon.com/article/284664</t>
  </si>
  <si>
    <t>MASTER ลุยดีลใหม่ กูรูส่องกำไรนิวไฮต่อ</t>
  </si>
  <si>
    <t>https://thunhoon.com/article/284663</t>
  </si>
  <si>
    <t>CRD ชี้ปีมังกรรับเหมาฟื้น ดันแบ็กล็อกแตะพันล้าน</t>
  </si>
  <si>
    <t>https://thunhoon.com/article/284662</t>
  </si>
  <si>
    <t>SONIC ขนส่งโค้งท้ายพีคสุด ตุนเงินสด 400 ล.พร้อมลงทุน</t>
  </si>
  <si>
    <t>https://thunhoon.com/article/284661</t>
  </si>
  <si>
    <t>AHชิ้นส่วนอีวีมาแรง รับโชคตัวแทนฉางอัน</t>
  </si>
  <si>
    <t>https://thunhoon.com/article/284667</t>
  </si>
  <si>
    <t>KTCรัฐแก้หนี้ไม่กดดัน มั่นใจปีหน้าโตทุกธุรกิจ</t>
  </si>
  <si>
    <t>15/12/2023</t>
  </si>
  <si>
    <t>https://thunhoon.com/article/284820</t>
  </si>
  <si>
    <t>KBANKชูไพรเวตแบงกิ้ง เป้าหมายรายได้ปี67โต20%</t>
  </si>
  <si>
    <r>
      <rPr>
        <rFont val="Arial"/>
        <color rgb="FF212529"/>
      </rPr>
      <t>KBANK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</si>
  <si>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</si>
  <si>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</si>
  <si>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t>https://thunhoon.com/article/284810</t>
  </si>
  <si>
    <t>RAM สละสิทธิ์ซื้อหุ้นเพิ่มทุน"รพ.ธนบุรี รังสิต" สัดส่วนถือหุ้นลดลงมาที่ 25% เดิมถือ 40%</t>
  </si>
  <si>
    <r>
      <rPr>
        <rFont val="Arial"/>
        <color rgb="FF212529"/>
      </rPr>
      <t>RAM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</si>
  <si>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</si>
  <si>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ลดลง</t>
    </r>
  </si>
  <si>
    <t>https://thunhoon.com/article/284804</t>
  </si>
  <si>
    <t>หุ้นไทยวันนี้(15 ธ.ค.66) ปิดพุ่ง 12.09 จุด ซื้อ PTTEP-AOT-CPALL</t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</si>
  <si>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</si>
  <si>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</si>
  <si>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ปิดพุ่ง</t>
    </r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</si>
  <si>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</si>
  <si>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</si>
  <si>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ปิดพุ่ง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</si>
  <si>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</si>
  <si>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</si>
  <si>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ปิดพุ่ง</t>
    </r>
  </si>
  <si>
    <t>https://thunhoon.com/article/284790</t>
  </si>
  <si>
    <t>BCPG พร้อมเดินหน้าเติบโต 'เมย์แบงก์' อัพเป้าใหม่เป็น 11.70 บ.</t>
  </si>
  <si>
    <r>
      <rPr>
        <rFont val="Arial"/>
        <color rgb="FF212529"/>
      </rPr>
      <t>BCPG</t>
    </r>
  </si>
  <si>
    <r>
      <rPr>
        <rFont val="Arial"/>
        <color rgb="FF212529"/>
      </rPr>
      <t>เดินหน้า</t>
    </r>
  </si>
  <si>
    <r>
      <rPr>
        <rFont val="Arial"/>
        <color rgb="FF212529"/>
      </rPr>
      <t>เติบโต</t>
    </r>
  </si>
  <si>
    <t>https://thunhoon.com/article/284784</t>
  </si>
  <si>
    <t>TISCO คาดจ่ายปันผลสูง บล.ดีบีเอสฯแนะสะสม เป้า 118 บ.</t>
  </si>
  <si>
    <r>
      <rPr>
        <rFont val="Arial"/>
        <color rgb="FF212529"/>
      </rPr>
      <t>TISCO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</si>
  <si>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</si>
  <si>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สูง</t>
    </r>
  </si>
  <si>
    <r>
      <rPr>
        <rFont val="Arial"/>
        <color rgb="FF212529"/>
      </rPr>
      <t>TISCO</t>
    </r>
  </si>
  <si>
    <r>
      <rPr>
        <rFont val="Arial"/>
        <color rgb="FF212529"/>
      </rPr>
      <t>แนะ</t>
    </r>
  </si>
  <si>
    <r>
      <rPr>
        <rFont val="Arial"/>
        <color rgb="FF212529"/>
      </rPr>
      <t>สะสม</t>
    </r>
  </si>
  <si>
    <t>https://thunhoon.com/article/284780</t>
  </si>
  <si>
    <t>หุ้นไทยพักเที่ยงวันนี้(15 ธ.ค.66) พุ่ง 13.61 จุด ซื้อ AOT-CPALL-PTTEP หนุนตลาด</t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</si>
  <si>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</si>
  <si>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</si>
  <si>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</si>
  <si>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</si>
  <si>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</si>
  <si>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</si>
  <si>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</si>
  <si>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</si>
  <si>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</si>
  <si>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t>https://thunhoon.com/article/284770</t>
  </si>
  <si>
    <t>CHAYO โบรกฯมองรับผลดีวงจรดบ.ขาขึ้นสิ้นสุดแล้ว-มี upside ขาย NPL ที่พังงา</t>
  </si>
  <si>
    <r>
      <rPr>
        <rFont val="Arial"/>
        <color rgb="FF212529"/>
      </rPr>
      <t>CHAYO</t>
    </r>
  </si>
  <si>
    <r>
      <rPr>
        <rFont val="Arial"/>
        <color rgb="FF212529"/>
      </rPr>
      <t>โบรกฯมอง</t>
    </r>
  </si>
  <si>
    <r>
      <rPr>
        <rFont val="Arial"/>
        <color rgb="FF212529"/>
      </rPr>
      <t>รับผลดี</t>
    </r>
  </si>
  <si>
    <t>https://thunhoon.com/article/284756</t>
  </si>
  <si>
    <t>PTTEP ประกาศแผนใหม่ 5 ปี โบรกมองเก็งกำไรได้ ปันผลดี</t>
  </si>
  <si>
    <r>
      <rPr>
        <rFont val="Arial"/>
        <color rgb="FF212529"/>
      </rPr>
      <t>PTTEP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</si>
  <si>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</si>
  <si>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เก็งกำไรได้</t>
    </r>
  </si>
  <si>
    <r>
      <rPr>
        <rFont val="Arial"/>
        <color rgb="FF212529"/>
      </rPr>
      <t>PTTEP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</si>
  <si>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</si>
  <si>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ดี</t>
    </r>
  </si>
  <si>
    <t>https://thunhoon.com/article/284751</t>
  </si>
  <si>
    <t>TISCO โบรกฯ มองกำไร Q4/66 ไม่ตื่นเต้น แต่มีดีที่ปันผลเด่น</t>
  </si>
  <si>
    <r>
      <rPr>
        <rFont val="Arial"/>
        <color rgb="FF212529"/>
      </rPr>
      <t>TISCO</t>
    </r>
  </si>
  <si>
    <r>
      <rPr>
        <rFont val="Arial"/>
        <color rgb="FF212529"/>
      </rPr>
      <t>กำไร</t>
    </r>
  </si>
  <si>
    <r>
      <rPr>
        <rFont val="Arial"/>
        <color rgb="FF212529"/>
      </rPr>
      <t>ไม่ตื่นเต้น</t>
    </r>
  </si>
  <si>
    <r>
      <rPr>
        <rFont val="Arial"/>
        <color rgb="FF212529"/>
      </rPr>
      <t>TISCO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</si>
  <si>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</si>
  <si>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เด่น</t>
    </r>
  </si>
  <si>
    <t>https://thunhoon.com/article/284748</t>
  </si>
  <si>
    <t>‘AF’ ลุยแผนธุรกิจ ปล่อยสินเชื่อ 4 กลุ่ม ปั๊มรายได้โต 10%</t>
  </si>
  <si>
    <r>
      <rPr>
        <rFont val="Arial"/>
        <color rgb="FF212529"/>
      </rPr>
      <t>AF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</si>
  <si>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</si>
  <si>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</si>
  <si>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t>https://thunhoon.com/article/284747</t>
  </si>
  <si>
    <t>NDR ลุ้นพลิกกำไร รุกขยายตลาดใหม่</t>
  </si>
  <si>
    <r>
      <rPr>
        <rFont val="Arial"/>
        <color rgb="FF212529"/>
      </rPr>
      <t>NDR</t>
    </r>
  </si>
  <si>
    <r>
      <rPr>
        <rFont val="Arial"/>
        <color rgb="FF212529"/>
      </rPr>
      <t>ลุ้น</t>
    </r>
  </si>
  <si>
    <r>
      <rPr>
        <rFont val="Arial"/>
        <color rgb="FF212529"/>
      </rPr>
      <t>พลิกกำไร</t>
    </r>
  </si>
  <si>
    <r>
      <rPr>
        <rFont val="Arial"/>
        <color rgb="FF212529"/>
      </rPr>
      <t>NDR</t>
    </r>
  </si>
  <si>
    <r>
      <rPr>
        <rFont val="Arial"/>
        <color rgb="FF212529"/>
      </rPr>
      <t>ตลาดใหม่</t>
    </r>
  </si>
  <si>
    <r>
      <rPr>
        <rFont val="Arial"/>
        <color rgb="FF212529"/>
      </rPr>
      <t>ขยาย</t>
    </r>
  </si>
  <si>
    <t>https://thunhoon.com/article/284746</t>
  </si>
  <si>
    <t>SPA แตกไลน์กายภาพบำบัด ส่องผลงานโค้งท้ายสุดพีค</t>
  </si>
  <si>
    <r>
      <rPr>
        <rFont val="Arial"/>
        <color rgb="FF212529"/>
      </rPr>
      <t>SPA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</si>
  <si>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</si>
  <si>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สุดพีค</t>
    </r>
  </si>
  <si>
    <t>https://thunhoon.com/article/284744</t>
  </si>
  <si>
    <t>DMTยอดทางด่วนนิวไฮ ชิงโครงการM5-M82</t>
  </si>
  <si>
    <r>
      <rPr>
        <rFont val="Arial"/>
        <color rgb="FF212529"/>
      </rPr>
      <t>DMT</t>
    </r>
  </si>
  <si>
    <r>
      <rPr>
        <rFont val="Arial"/>
        <color rgb="FF212529"/>
      </rPr>
      <t>ยอด</t>
    </r>
  </si>
  <si>
    <r>
      <rPr>
        <rFont val="Arial"/>
        <color rgb="FF212529"/>
      </rPr>
      <t>นิวไฮ</t>
    </r>
  </si>
  <si>
    <t>https://thunhoon.com/article/284743</t>
  </si>
  <si>
    <t>SNNPเปิดผับถึงตี4หนุน แววไตรมาส4ฟอร์มแจ่ม</t>
  </si>
  <si>
    <r>
      <rPr>
        <rFont val="Arial"/>
        <color rgb="FF212529"/>
      </rPr>
      <t>SNNP</t>
    </r>
  </si>
  <si>
    <r>
      <rPr>
        <rFont val="Arial"/>
        <color rgb="FF212529"/>
      </rPr>
      <t>ไตรมาส4</t>
    </r>
  </si>
  <si>
    <r>
      <rPr>
        <rFont val="Arial"/>
        <color rgb="FF212529"/>
      </rPr>
      <t>ฟอร์มแจ่ม</t>
    </r>
  </si>
  <si>
    <t>https://thunhoon.com/article/284742</t>
  </si>
  <si>
    <t>ORNโตดีโอน2พันล้าน เดินหน้าโปรเจ็กต์ใหม่</t>
  </si>
  <si>
    <r>
      <rPr>
        <rFont val="Arial"/>
        <color rgb="FF212529"/>
      </rPr>
      <t>ORN</t>
    </r>
  </si>
  <si>
    <r>
      <rPr>
        <rFont val="Arial"/>
        <color rgb="FF212529"/>
      </rPr>
      <t>โตดี</t>
    </r>
  </si>
  <si>
    <t>16/12/2023</t>
  </si>
  <si>
    <t>https://thunhoon.com/article/284796</t>
  </si>
  <si>
    <t>AMATA ยูโอบีฯ มองแนวโน้มเชิงบวกรับผลดีจีนย้ายฐานผลิต-เทรนด์ EV หนุน</t>
  </si>
  <si>
    <r>
      <rPr>
        <rFont val="Arial"/>
        <color rgb="FF212529"/>
      </rPr>
      <t>AMATA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</si>
  <si>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</si>
  <si>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เชิงบวก</t>
    </r>
  </si>
  <si>
    <t>18/12/2023</t>
  </si>
  <si>
    <t>https://thunhoon.com/article/284937</t>
  </si>
  <si>
    <t>บอร์ด J เคาะราคาหุ้นเพิ่มทุนที่ 2.20 บาท เสนอขายผถห.เดิม 24-30 ม.ค. 67</t>
  </si>
  <si>
    <r>
      <rPr>
        <rFont val="Arial"/>
        <color rgb="FF212529"/>
      </rPr>
      <t>J</t>
    </r>
  </si>
  <si>
    <r>
      <rPr>
        <rFont val="Arial"/>
        <color rgb="FF212529"/>
      </rPr>
      <t>ราคาหุ้น</t>
    </r>
  </si>
  <si>
    <r>
      <rPr>
        <rFont val="Arial"/>
        <color rgb="FF212529"/>
      </rPr>
      <t>เพิ่มทุน</t>
    </r>
  </si>
  <si>
    <t>https://thunhoon.com/article/284920</t>
  </si>
  <si>
    <t>หุ้นไทยวันนี้(18 ธ.ค.66) บวก 2.38 จุด ซื้อ DELTA-SCB หนุนตลาด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</si>
  <si>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</si>
  <si>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</si>
  <si>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</si>
  <si>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</si>
  <si>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</si>
  <si>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</si>
  <si>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https://thunhoon.com/article/284919</t>
  </si>
  <si>
    <t>SPALI โบรกฯ "แนะซื้อรอรับปันผล" ร่วมทุน Stockland หนุน Q4/66 เด่น</t>
  </si>
  <si>
    <r>
      <rPr>
        <rFont val="Arial"/>
        <color rgb="FF212529"/>
      </rPr>
      <t>SPALI</t>
    </r>
  </si>
  <si>
    <r>
      <rPr>
        <rFont val="Arial"/>
        <color rgb="FF212529"/>
      </rPr>
      <t>โบรกฯ</t>
    </r>
  </si>
  <si>
    <r>
      <rPr>
        <rFont val="Arial"/>
        <color rgb="FF212529"/>
      </rPr>
      <t>SPALI</t>
    </r>
  </si>
  <si>
    <r>
      <rPr>
        <rFont val="Arial"/>
        <color rgb="FF212529"/>
        <sz val="11.0"/>
      </rPr>
      <t>ปันผล</t>
    </r>
  </si>
  <si>
    <r>
      <rPr>
        <rFont val="Arial"/>
        <color rgb="FF000000"/>
        <sz val="11.0"/>
      </rPr>
      <t>รอรับ</t>
    </r>
  </si>
  <si>
    <r>
      <rPr>
        <rFont val="Arial"/>
        <color rgb="FF212529"/>
      </rPr>
      <t>SPALI</t>
    </r>
  </si>
  <si>
    <r>
      <rPr>
        <rFont val="Arial"/>
        <color rgb="FF212529"/>
      </rPr>
      <t>หนุน</t>
    </r>
  </si>
  <si>
    <r>
      <rPr>
        <rFont val="Arial"/>
        <color rgb="FF212529"/>
      </rPr>
      <t>เด่น</t>
    </r>
  </si>
  <si>
    <t>https://thunhoon.com/article/284914</t>
  </si>
  <si>
    <t>ONEEปักธงปีหน้าโต10% ส่งคอนเทนต์บุกต่างแดน</t>
  </si>
  <si>
    <r>
      <rPr>
        <rFont val="Arial"/>
        <color rgb="FF212529"/>
      </rPr>
      <t>ONEE</t>
    </r>
  </si>
  <si>
    <r>
      <rPr>
        <rFont val="Arial"/>
        <color rgb="FF212529"/>
      </rPr>
      <t>ปักธง</t>
    </r>
  </si>
  <si>
    <r>
      <rPr>
        <rFont val="Arial"/>
        <color rgb="FF212529"/>
      </rPr>
      <t>โต</t>
    </r>
  </si>
  <si>
    <t>https://thunhoon.com/article/284913</t>
  </si>
  <si>
    <t>PQSราคาแป้งมันขาขึ้น เดินหน้าขยายกำลังผลิต</t>
  </si>
  <si>
    <r>
      <rPr>
        <rFont val="Arial"/>
        <color rgb="FF212529"/>
      </rPr>
      <t>PQS</t>
    </r>
  </si>
  <si>
    <r>
      <rPr>
        <rFont val="Arial"/>
        <color rgb="FF212529"/>
      </rPr>
      <t>ราคา</t>
    </r>
  </si>
  <si>
    <r>
      <rPr>
        <rFont val="Arial"/>
        <color rgb="FF212529"/>
      </rPr>
      <t>ขาขึ้น</t>
    </r>
  </si>
  <si>
    <t>https://thunhoon.com/article/284909</t>
  </si>
  <si>
    <t>CBG โบรกมองรายได้เบียร์พาปี 67 เติบโต</t>
  </si>
  <si>
    <r>
      <rPr>
        <rFont val="Arial"/>
        <color rgb="FF212529"/>
      </rPr>
      <t>CBG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</si>
  <si>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</si>
  <si>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เติบโต</t>
    </r>
  </si>
  <si>
    <t>https://thunhoon.com/article/284902</t>
  </si>
  <si>
    <t>“J” ผถห.ไฟเขียวแผนเพิ่มทุน RO หนุนการเงินแกร่ง ลุยพัฒนา 3 โปรเจ็กต์ใหม่</t>
  </si>
  <si>
    <r>
      <rPr>
        <rFont val="Arial"/>
        <color rgb="FF212529"/>
      </rPr>
      <t>J</t>
    </r>
  </si>
  <si>
    <r>
      <rPr>
        <rFont val="Arial"/>
        <color rgb="FF212529"/>
      </rPr>
      <t>หนุน</t>
    </r>
  </si>
  <si>
    <r>
      <rPr>
        <rFont val="Arial"/>
        <color rgb="FF212529"/>
      </rPr>
      <t>การเงินแกร่ง</t>
    </r>
  </si>
  <si>
    <t>https://thunhoon.com/article/284897</t>
  </si>
  <si>
    <t>J โค้งส่งท้ายรายได้ดีด ไฮซีซันดันพื้นที่เช่าพุ่ง</t>
  </si>
  <si>
    <r>
      <rPr>
        <rFont val="Arial"/>
        <color rgb="FF212529"/>
      </rPr>
      <t>J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</si>
  <si>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</si>
  <si>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ดีด</t>
    </r>
  </si>
  <si>
    <r>
      <rPr>
        <rFont val="Arial"/>
        <color rgb="FF212529"/>
      </rPr>
      <t>J</t>
    </r>
  </si>
  <si>
    <r>
      <rPr>
        <rFont val="Arial"/>
        <color rgb="FF212529"/>
      </rPr>
      <t>ไฮซีซันดัน</t>
    </r>
  </si>
  <si>
    <r>
      <rPr>
        <rFont val="Arial"/>
        <color rgb="FF212529"/>
      </rPr>
      <t>พุ่ง</t>
    </r>
  </si>
  <si>
    <t>https://thunhoon.com/article/284884</t>
  </si>
  <si>
    <t>หุ้นไทยพักเที่ยงวันนี้(18 ธ.ค.66) ลบ 4.09 จุด ขาย AOT-CPALL-BGRIM</t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</si>
  <si>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</si>
  <si>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</si>
  <si>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</si>
  <si>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</si>
  <si>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</si>
  <si>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</si>
  <si>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BGRIM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</si>
  <si>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</si>
  <si>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</si>
  <si>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t>https://thunhoon.com/article/284881</t>
  </si>
  <si>
    <t>IVL โบรกฯ คาดกำไร Q4/66 ฟื้น มองราคาหุ้นอยู่ในโซนลงทุน</t>
  </si>
  <si>
    <r>
      <rPr>
        <rFont val="Arial"/>
        <color rgb="FF212529"/>
      </rPr>
      <t>IVL</t>
    </r>
  </si>
  <si>
    <r>
      <rPr>
        <rFont val="Arial"/>
        <color rgb="FF212529"/>
      </rPr>
      <t>กำไร</t>
    </r>
  </si>
  <si>
    <r>
      <rPr>
        <rFont val="Arial"/>
        <color rgb="FF212529"/>
      </rPr>
      <t>ฟื้น</t>
    </r>
  </si>
  <si>
    <t>https://thunhoon.com/article/284878</t>
  </si>
  <si>
    <t>ONEE แม้โฆษณาลด แต่สัดส่วนธุรกิจอื่นเพิ่ม โบรกมองแนวโน้มน่าสนใจ</t>
  </si>
  <si>
    <r>
      <rPr>
        <rFont val="Arial"/>
        <color rgb="FF212529"/>
      </rPr>
      <t>ONEE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</si>
  <si>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</si>
  <si>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น่าสนใจ</t>
    </r>
  </si>
  <si>
    <t>https://thunhoon.com/article/284872</t>
  </si>
  <si>
    <t>INTUCH โบรกฯ แนะรอช้อน ชี้ปันผลสูง ราคาหุ้น Laggard</t>
  </si>
  <si>
    <r>
      <rPr>
        <rFont val="Arial"/>
        <color rgb="FF212529"/>
      </rPr>
      <t>INTUCH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</si>
  <si>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</si>
  <si>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สูง</t>
    </r>
  </si>
  <si>
    <t>https://thunhoon.com/article/284867</t>
  </si>
  <si>
    <t>MENA โตตามแผน โลจิสติกส์ขยาย โบรกมองบวก</t>
  </si>
  <si>
    <r>
      <rPr>
        <rFont val="Arial"/>
        <color rgb="FF212529"/>
      </rPr>
      <t>MENA</t>
    </r>
  </si>
  <si>
    <r>
      <rPr>
        <rFont val="Arial"/>
        <color rgb="FF212529"/>
      </rPr>
      <t>โลจิสติกส์</t>
    </r>
  </si>
  <si>
    <r>
      <rPr>
        <rFont val="Arial"/>
        <color rgb="FF212529"/>
      </rPr>
      <t>ขยาย</t>
    </r>
  </si>
  <si>
    <r>
      <rPr>
        <rFont val="Arial"/>
        <color rgb="FF212529"/>
      </rPr>
      <t>MENA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</si>
  <si>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</si>
  <si>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บวก</t>
    </r>
  </si>
  <si>
    <t>https://thunhoon.com/article/284860</t>
  </si>
  <si>
    <t>บล.ดาโอคาดกำลังซื้อฟื้นช้า GLOBAL Q4 กำไรลด</t>
  </si>
  <si>
    <r>
      <rPr>
        <rFont val="Arial"/>
        <color rgb="FF212529"/>
      </rPr>
      <t>GLOBAL</t>
    </r>
  </si>
  <si>
    <r>
      <rPr>
        <rFont val="Arial"/>
        <color rgb="FF212529"/>
      </rPr>
      <t>กำไร</t>
    </r>
  </si>
  <si>
    <r>
      <rPr>
        <rFont val="Arial"/>
        <color rgb="FF212529"/>
      </rPr>
      <t>ลด</t>
    </r>
  </si>
  <si>
    <t>https://thunhoon.com/article/284859</t>
  </si>
  <si>
    <t>SISB โตต่อเนื่อง แต่ต่ำคาด โบรกฯ หั่นกำไร-เป้าหมาย</t>
  </si>
  <si>
    <r>
      <rPr>
        <rFont val="Arial"/>
        <color rgb="FF212529"/>
      </rPr>
      <t>SISB</t>
    </r>
  </si>
  <si>
    <r>
      <rPr>
        <rFont val="Arial"/>
        <color rgb="FF212529"/>
      </rPr>
      <t>โตต่อเนื่อง</t>
    </r>
  </si>
  <si>
    <t>https://thunhoon.com/article/284836</t>
  </si>
  <si>
    <t>VCOM ขยายฐาน CLM ย้ำรายได้ปีนี้ตามเป้า</t>
  </si>
  <si>
    <r>
      <rPr>
        <rFont val="Arial"/>
        <color rgb="FF212529"/>
      </rPr>
      <t>VCOM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</si>
  <si>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</si>
  <si>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ตามเป้า</t>
    </r>
  </si>
  <si>
    <t>https://thunhoon.com/article/284835</t>
  </si>
  <si>
    <t>TNDT เร่งเครื่องปั๊มมาร์จิ้น รุกบริการฉายแสง-บุกอินโด</t>
  </si>
  <si>
    <r>
      <rPr>
        <rFont val="Arial"/>
        <color rgb="FF212529"/>
      </rPr>
      <t>TNDT</t>
    </r>
  </si>
  <si>
    <r>
      <rPr>
        <rFont val="Arial"/>
        <color rgb="FF212529"/>
      </rPr>
      <t>มาร์จิ้น</t>
    </r>
  </si>
  <si>
    <r>
      <rPr>
        <rFont val="Arial"/>
        <color rgb="FF212529"/>
      </rPr>
      <t>ปั๊ม</t>
    </r>
  </si>
  <si>
    <t>https://thunhoon.com/article/284841</t>
  </si>
  <si>
    <t>PR9ยกชั้นองค์กร อัพฐานต่างแดน รายได้ปี67โตต่อ</t>
  </si>
  <si>
    <r>
      <rPr>
        <rFont val="Arial"/>
        <color rgb="FF212529"/>
      </rPr>
      <t>PR9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</si>
  <si>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</si>
  <si>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โตต่อ</t>
    </r>
  </si>
  <si>
    <t>https://thunhoon.com/article/284840</t>
  </si>
  <si>
    <t>EPGรับโชคยานยนต์บูม หนุนออเดอร์ชิ้นส่วนพุ่ง</t>
  </si>
  <si>
    <r>
      <rPr>
        <rFont val="Arial"/>
        <color rgb="FF212529"/>
      </rPr>
      <t>EPG</t>
    </r>
  </si>
  <si>
    <r>
      <rPr>
        <rFont val="Arial"/>
        <color rgb="FF212529"/>
      </rPr>
      <t>ออเดอร์</t>
    </r>
  </si>
  <si>
    <r>
      <rPr>
        <rFont val="Arial"/>
        <color rgb="FF212529"/>
      </rPr>
      <t>พุ่ง</t>
    </r>
  </si>
  <si>
    <t>19/12/2023</t>
  </si>
  <si>
    <t>https://thunhoon.com/article/285017</t>
  </si>
  <si>
    <t>หุ้นไทยวันนี้(19 ธ.ค.66) บวก 1.49 จุด ซื้อ DELTA-SABUY หนุนตลาด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</si>
  <si>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</si>
  <si>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</si>
  <si>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</si>
  <si>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SABUY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</si>
  <si>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</si>
  <si>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</si>
  <si>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https://thunhoon.com/article/285009</t>
  </si>
  <si>
    <t>SA คาด Q4/66 โตเด่น โครงการใหญ่หนุน-ตั้งเป้าปีหน้ายอดโอนแตะ 6.5 พันลบ.</t>
  </si>
  <si>
    <r>
      <rPr>
        <rFont val="Arial"/>
        <color rgb="FF212529"/>
      </rPr>
      <t>SA</t>
    </r>
  </si>
  <si>
    <r>
      <rPr>
        <rFont val="Arial"/>
        <color rgb="FF212529"/>
      </rPr>
      <t>คาด</t>
    </r>
  </si>
  <si>
    <r>
      <rPr>
        <rFont val="Arial"/>
        <color rgb="FF212529"/>
      </rPr>
      <t>โตเด่น</t>
    </r>
  </si>
  <si>
    <t>https://thunhoon.com/article/284996</t>
  </si>
  <si>
    <t>SABINA สตอรี่เพียบ! จับตากำไร Q4/66 ทำนิวไฮ</t>
  </si>
  <si>
    <r>
      <rPr>
        <rFont val="Arial"/>
        <color rgb="FF212529"/>
      </rPr>
      <t>SABINA</t>
    </r>
  </si>
  <si>
    <r>
      <rPr>
        <rFont val="Arial"/>
        <color rgb="FF212529"/>
      </rPr>
      <t>กำไร</t>
    </r>
  </si>
  <si>
    <r>
      <rPr>
        <rFont val="Arial"/>
        <color rgb="FF212529"/>
      </rPr>
      <t>ทำนิวไฮ</t>
    </r>
  </si>
  <si>
    <t>https://thunhoon.com/article/284981</t>
  </si>
  <si>
    <t>หุ้นไทยพักเที่ยงวันนี้(19 ธ.ค.66) ลบ 2.45 จุด ขาย GULF-TIDLOR ซื้อ DELTA</t>
  </si>
  <si>
    <r>
      <rPr>
        <rFont val="Arial"/>
        <color rgb="FF212529"/>
      </rPr>
      <t>GULF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</si>
  <si>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</si>
  <si>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</si>
  <si>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TIDLOR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</si>
  <si>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</si>
  <si>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</si>
  <si>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DELTA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</si>
  <si>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</si>
  <si>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</si>
  <si>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t>https://thunhoon.com/article/284976</t>
  </si>
  <si>
    <t>"SCGP" ปิด Deal Starprint Vietnam 'ทรีนีตี้' มุมมองเป็นกลาง คาดหนุนกำไร 2%</t>
  </si>
  <si>
    <r>
      <rPr>
        <rFont val="Arial"/>
        <color rgb="FF212529"/>
      </rPr>
      <t>SCGP</t>
    </r>
  </si>
  <si>
    <r>
      <rPr>
        <rFont val="Arial"/>
        <color rgb="FF212529"/>
      </rPr>
      <t>กำไร</t>
    </r>
  </si>
  <si>
    <r>
      <rPr>
        <rFont val="Arial"/>
        <color rgb="FF212529"/>
      </rPr>
      <t>หนุน</t>
    </r>
  </si>
  <si>
    <t>https://thunhoon.com/article/284975</t>
  </si>
  <si>
    <t>BCPG พร้อมเดินหน้าเติบโต</t>
  </si>
  <si>
    <r>
      <rPr>
        <rFont val="Arial"/>
        <color rgb="FF212529"/>
      </rPr>
      <t>BCPG</t>
    </r>
  </si>
  <si>
    <r>
      <rPr>
        <rFont val="Arial"/>
        <color rgb="FF212529"/>
      </rPr>
      <t>พร้อม</t>
    </r>
  </si>
  <si>
    <r>
      <rPr>
        <rFont val="Arial"/>
        <color rgb="FF212529"/>
      </rPr>
      <t>เดินหน้าเติบโต</t>
    </r>
  </si>
  <si>
    <t>https://thunhoon.com/article/284973</t>
  </si>
  <si>
    <t>SABUY พุ่ง 7.84% หลังบอร์ดไฟเขียวซื้อหุ้นคืนไม่เกิน 617.50 ลบ.ดีเดย์เริ่มซื้อศุกร์นี้</t>
  </si>
  <si>
    <r>
      <rPr>
        <rFont val="Arial"/>
        <color rgb="FF212529"/>
      </rPr>
      <t>SABUY</t>
    </r>
  </si>
  <si>
    <r>
      <rPr>
        <rFont val="Arial"/>
        <color rgb="FF212529"/>
      </rPr>
      <t>พุ่ง</t>
    </r>
  </si>
  <si>
    <t>https://thunhoon.com/article/284969</t>
  </si>
  <si>
    <t>บล.ดาโอคาดกำไร Q4 ADVANCE โต คุมใช้จ่ายดี แม้ 3BB ยังกดดัน</t>
  </si>
  <si>
    <r>
      <rPr>
        <rFont val="Arial"/>
        <color rgb="FF212529"/>
      </rPr>
      <t>ADVANCE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</si>
  <si>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</si>
  <si>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</si>
  <si>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https://thunhoon.com/article/284963</t>
  </si>
  <si>
    <t>หุ้น DELTA ราคาดีดขึ้น หลังไม่หลุด SET50 โบรกฯ คาดกำไร Q4/66 โต</t>
  </si>
  <si>
    <r>
      <rPr>
        <rFont val="Arial"/>
        <color rgb="FF212529"/>
      </rPr>
      <t>DELTA</t>
    </r>
  </si>
  <si>
    <r>
      <rPr>
        <rFont val="Arial"/>
        <color rgb="FF212529"/>
      </rPr>
      <t>ราคา</t>
    </r>
  </si>
  <si>
    <r>
      <rPr>
        <rFont val="Arial"/>
        <color rgb="FF212529"/>
      </rPr>
      <t>ดีดขึ้น</t>
    </r>
  </si>
  <si>
    <r>
      <rPr>
        <rFont val="Arial"/>
        <color rgb="FF212529"/>
      </rPr>
      <t>DELTA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</si>
  <si>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</si>
  <si>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</si>
  <si>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https://thunhoon.com/article/284955</t>
  </si>
  <si>
    <t>MCA ปี67 ตั้งเป้าเติบโตขึ้น 30%</t>
  </si>
  <si>
    <r>
      <rPr>
        <rFont val="Arial"/>
        <color rgb="FF212529"/>
      </rPr>
      <t>MCA</t>
    </r>
  </si>
  <si>
    <r>
      <rPr>
        <rFont val="Arial"/>
        <color rgb="FF212529"/>
      </rPr>
      <t>ตั้งเป้า</t>
    </r>
  </si>
  <si>
    <r>
      <rPr>
        <rFont val="Arial"/>
        <color rgb="FF212529"/>
      </rPr>
      <t>เติบโตขึ้น</t>
    </r>
  </si>
  <si>
    <t>https://thunhoon.com/article/284956</t>
  </si>
  <si>
    <t>DRT ขยายกำลังการผลิต งบ 648 ลบ.</t>
  </si>
  <si>
    <r>
      <rPr>
        <rFont val="Arial"/>
        <color rgb="FF212529"/>
      </rPr>
      <t>DRT</t>
    </r>
  </si>
  <si>
    <r>
      <rPr>
        <rFont val="Arial"/>
        <color rgb="FF212529"/>
      </rPr>
      <t>กำลังการผลิต</t>
    </r>
  </si>
  <si>
    <r>
      <rPr>
        <rFont val="Arial"/>
        <color rgb="FF212529"/>
      </rPr>
      <t>ขยาย</t>
    </r>
  </si>
  <si>
    <t>https://thunhoon.com/article/284951</t>
  </si>
  <si>
    <t>THANI โบรกคาด ปี67 ยังไม่ค่อยสดใส</t>
  </si>
  <si>
    <r>
      <rPr>
        <rFont val="Arial"/>
        <color rgb="FF212529"/>
      </rPr>
      <t>THANI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</si>
  <si>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</si>
  <si>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ไม่ค่อยสดใส</t>
    </r>
  </si>
  <si>
    <t>https://thunhoon.com/article/284950</t>
  </si>
  <si>
    <t>SCGP ซื้อหุ้นบ.เวียดนาม โบรกแนะซื้อเก็งกำไร</t>
  </si>
  <si>
    <r>
      <rPr>
        <rFont val="Arial"/>
        <color rgb="FF212529"/>
      </rPr>
      <t>SCGP</t>
    </r>
  </si>
  <si>
    <r>
      <rPr>
        <rFont val="Arial"/>
        <color rgb="FF212529"/>
      </rPr>
      <t>โบรกแนะ</t>
    </r>
  </si>
  <si>
    <r>
      <rPr>
        <rFont val="Arial"/>
        <color rgb="FF212529"/>
      </rPr>
      <t>ซื้อเก็งกำไร</t>
    </r>
  </si>
  <si>
    <t>https://thunhoon.com/article/284944</t>
  </si>
  <si>
    <t>TRT วางโมเดล 3 ปี โกยรายได้ 3 พันล.</t>
  </si>
  <si>
    <r>
      <rPr>
        <rFont val="Arial"/>
        <color rgb="FF212529"/>
      </rPr>
      <t>TRT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</si>
  <si>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</si>
  <si>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โกย</t>
    </r>
  </si>
  <si>
    <t>https://thunhoon.com/article/284942</t>
  </si>
  <si>
    <t>PLANET รอบเทิร์นอะราวด์ นั่งโฮลดิ้ง-ขายรถอีวีพันคัน</t>
  </si>
  <si>
    <r>
      <rPr>
        <rFont val="Arial"/>
        <color rgb="FF212529"/>
      </rPr>
      <t>PLANET</t>
    </r>
  </si>
  <si>
    <r>
      <rPr>
        <rFont val="Arial"/>
        <color rgb="FF212529"/>
      </rPr>
      <t>เทิร์นอะราวด์</t>
    </r>
  </si>
  <si>
    <t>https://thunhoon.com/article/284941</t>
  </si>
  <si>
    <t>EAรายได้ปี67แกร่ง ส่งรถอีวี3.3พันคัน</t>
  </si>
  <si>
    <r>
      <rPr>
        <rFont val="Arial"/>
        <color rgb="FF212529"/>
      </rPr>
      <t>EA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</si>
  <si>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</si>
  <si>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แกร่ง</t>
    </r>
  </si>
  <si>
    <t>20/12/2023</t>
  </si>
  <si>
    <t>https://thunhoon.com/article/285100</t>
  </si>
  <si>
    <t>หุ้นไทยวันนี้(20 ธ.ค.66) บวก 5.47 จุด ซื้อ JAS-CPALL หุ้น SCGD ต่ำจอง 14.78%</t>
  </si>
  <si>
    <r>
      <rPr>
        <rFont val="Arial"/>
        <color rgb="FF212529"/>
      </rPr>
      <t>JAS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</si>
  <si>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</si>
  <si>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</si>
  <si>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</si>
  <si>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</si>
  <si>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</si>
  <si>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SCGD</t>
    </r>
  </si>
  <si>
    <r>
      <rPr>
        <rFont val="Arial"/>
        <color rgb="FF212529"/>
      </rPr>
      <t>จอง</t>
    </r>
  </si>
  <si>
    <r>
      <rPr>
        <rFont val="Arial"/>
        <color rgb="FF212529"/>
      </rPr>
      <t>ต่ำ</t>
    </r>
  </si>
  <si>
    <t>https://thunhoon.com/article/285081</t>
  </si>
  <si>
    <t>ADVICE โบรกมองกำไรปีหน้า โตก้าวกระโดด</t>
  </si>
  <si>
    <r>
      <rPr>
        <rFont val="Arial"/>
        <color rgb="FF212529"/>
      </rPr>
      <t>ADVICE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</si>
  <si>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</si>
  <si>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โตก้าวกระโดด</t>
    </r>
  </si>
  <si>
    <t>https://thunhoon.com/article/285080</t>
  </si>
  <si>
    <t>JUBILE โบรกหั่นกำไร-เป้าหมาย คงแนะซื้อคาด Q4/66-Q1/67 กลับมาโต</t>
  </si>
  <si>
    <r>
      <rPr>
        <rFont val="Arial"/>
        <color rgb="FF212529"/>
      </rPr>
      <t>JUBILE</t>
    </r>
  </si>
  <si>
    <r>
      <rPr>
        <rFont val="Arial"/>
        <color rgb="FF212529"/>
      </rPr>
      <t>คาด</t>
    </r>
  </si>
  <si>
    <r>
      <rPr>
        <rFont val="Arial"/>
        <color rgb="FF212529"/>
      </rPr>
      <t>กลับมาโต</t>
    </r>
  </si>
  <si>
    <t>https://thunhoon.com/article/285079</t>
  </si>
  <si>
    <t>MC สินค้าใหม่ ขยายสาขาโบรกคาดหนุนเติบโต</t>
  </si>
  <si>
    <r>
      <rPr>
        <rFont val="Arial"/>
        <color rgb="FF212529"/>
      </rPr>
      <t>MC</t>
    </r>
  </si>
  <si>
    <r>
      <rPr>
        <rFont val="Arial"/>
        <color rgb="FF212529"/>
      </rPr>
      <t>หนุน</t>
    </r>
  </si>
  <si>
    <r>
      <rPr>
        <rFont val="Arial"/>
        <color rgb="FF212529"/>
      </rPr>
      <t>เติบโต</t>
    </r>
  </si>
  <si>
    <t>https://thunhoon.com/article/285076</t>
  </si>
  <si>
    <t>หุ้นไทยพักเที่ยงวันนี้(20 ธ.ค.66) บวก 7.51 จุด ซื้อหุ้น JAS-CPALL ขาย AOT</t>
  </si>
  <si>
    <r>
      <rPr>
        <rFont val="Arial"/>
        <color rgb="FF212529"/>
      </rPr>
      <t>JAS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</si>
  <si>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</si>
  <si>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</si>
  <si>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</si>
  <si>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</si>
  <si>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</si>
  <si>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AOT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</si>
  <si>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</si>
  <si>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</si>
  <si>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t>https://thunhoon.com/article/285072</t>
  </si>
  <si>
    <t>PHG ล็อกเป้ากำไรโตแกร่ง รุกแตกไลน์รักษามะเร็งเพิ่ม</t>
  </si>
  <si>
    <r>
      <rPr>
        <rFont val="Arial"/>
        <color rgb="FF212529"/>
      </rPr>
      <t>PHG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</si>
  <si>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</si>
  <si>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โตแกร่ง</t>
    </r>
  </si>
  <si>
    <t>https://thunhoon.com/article/285066</t>
  </si>
  <si>
    <t>CK โบรกฯ คาดปี 67 ดีต่อเนื่อง backlog มีโอกาสเร่งตัวจาก Double Deck, สายสีส้ม</t>
  </si>
  <si>
    <r>
      <rPr>
        <rFont val="Arial"/>
        <color rgb="FF212529"/>
      </rPr>
      <t>CK</t>
    </r>
  </si>
  <si>
    <r>
      <rPr>
        <rFont val="Arial"/>
        <color rgb="FF212529"/>
      </rPr>
      <t>คาด</t>
    </r>
  </si>
  <si>
    <r>
      <rPr>
        <rFont val="Arial"/>
        <color rgb="FF212529"/>
      </rPr>
      <t>ดีต่อเนื่อง</t>
    </r>
  </si>
  <si>
    <t>https://thunhoon.com/article/285056</t>
  </si>
  <si>
    <t>หุ้น SCGD เข้าเทรดวันแรกราคาเปิดที่ 10.10 บาท ลดลง 12.17% จาก IPO</t>
  </si>
  <si>
    <r>
      <rPr>
        <rFont val="Arial"/>
        <color rgb="FF212529"/>
      </rPr>
      <t>SCGD</t>
    </r>
  </si>
  <si>
    <r>
      <rPr>
        <rFont val="Arial"/>
        <color rgb="FF212529"/>
      </rPr>
      <t>ราคาเปิด</t>
    </r>
  </si>
  <si>
    <r>
      <rPr>
        <rFont val="Arial"/>
        <color rgb="FF212529"/>
      </rPr>
      <t>ลดลง</t>
    </r>
  </si>
  <si>
    <t>https://thunhoon.com/article/285054</t>
  </si>
  <si>
    <t>PTTEP รับผลบวกราคาน้ำมัน บล.ธนชาตชี้ P/Eต่ำ-ปันผลดี</t>
  </si>
  <si>
    <r>
      <rPr>
        <rFont val="Arial"/>
        <color rgb="FF212529"/>
      </rPr>
      <t>PTTEP</t>
    </r>
  </si>
  <si>
    <r>
      <rPr>
        <rFont val="Arial"/>
        <color rgb="FF212529"/>
      </rPr>
      <t>รับ</t>
    </r>
  </si>
  <si>
    <r>
      <rPr>
        <rFont val="Arial"/>
        <color rgb="FF212529"/>
      </rPr>
      <t>ผลบวก</t>
    </r>
  </si>
  <si>
    <r>
      <rPr>
        <rFont val="Arial"/>
        <color rgb="FF212529"/>
      </rPr>
      <t>PTTEP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</si>
  <si>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</si>
  <si>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ดี</t>
    </r>
  </si>
  <si>
    <t>https://thunhoon.com/article/285046</t>
  </si>
  <si>
    <t>SCGD ปูทางเติบโตในอาเซียน บล.กสิกรฯให้เป้า 14 บ.</t>
  </si>
  <si>
    <r>
      <rPr>
        <rFont val="Arial"/>
        <color rgb="FF212529"/>
      </rPr>
      <t>SCGD</t>
    </r>
  </si>
  <si>
    <r>
      <rPr>
        <rFont val="Arial"/>
        <color rgb="FF212529"/>
      </rPr>
      <t>ปูทาง</t>
    </r>
  </si>
  <si>
    <r>
      <rPr>
        <rFont val="Arial"/>
        <color rgb="FF212529"/>
      </rPr>
      <t>เติบโต</t>
    </r>
  </si>
  <si>
    <t>https://thunhoon.com/article/285045</t>
  </si>
  <si>
    <t>DITTO รุกถือหุ้น NETBAY 24.90% ต่อยอดธุรกิจ DATA ครบวงจร</t>
  </si>
  <si>
    <r>
      <rPr>
        <rFont val="Arial"/>
        <color rgb="FF212529"/>
      </rPr>
      <t>DITTO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</si>
  <si>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</si>
  <si>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ต่อยอด</t>
    </r>
  </si>
  <si>
    <t>https://thunhoon.com/article/285037</t>
  </si>
  <si>
    <t>MCA มีลุ้นนิวไฮ ไฮซีซันหนุนQ4</t>
  </si>
  <si>
    <r>
      <rPr>
        <rFont val="Arial"/>
        <color rgb="FF212529"/>
      </rPr>
      <t>MCA</t>
    </r>
  </si>
  <si>
    <r>
      <rPr>
        <rFont val="Arial"/>
        <color rgb="FF212529"/>
      </rPr>
      <t>มีลุ้น</t>
    </r>
  </si>
  <si>
    <r>
      <rPr>
        <rFont val="Arial"/>
        <color rgb="FF212529"/>
      </rPr>
      <t>นิวไฮ</t>
    </r>
  </si>
  <si>
    <r>
      <rPr>
        <rFont val="Arial"/>
        <color rgb="FF212529"/>
      </rPr>
      <t>MCA</t>
    </r>
  </si>
  <si>
    <r>
      <rPr>
        <rFont val="Arial"/>
        <color rgb="FF212529"/>
      </rPr>
      <t>ไฮซีซัน</t>
    </r>
  </si>
  <si>
    <r>
      <rPr>
        <rFont val="Arial"/>
        <color rgb="FF212529"/>
      </rPr>
      <t>หนุน</t>
    </r>
  </si>
  <si>
    <t>https://thunhoon.com/article/285034</t>
  </si>
  <si>
    <t>ZIGA เทิร์นอะราวด์เต็มตัว รุกออนไลน์เจาะรายย่อย</t>
  </si>
  <si>
    <r>
      <rPr>
        <rFont val="Arial"/>
        <color rgb="FF212529"/>
      </rPr>
      <t>ZIGA</t>
    </r>
  </si>
  <si>
    <r>
      <rPr>
        <rFont val="Arial"/>
        <color rgb="FF212529"/>
      </rPr>
      <t>เทิร์นอะราวด์เต็มตัว</t>
    </r>
  </si>
  <si>
    <t>https://thunhoon.com/article/285026</t>
  </si>
  <si>
    <t>PLUSปักธงโตต่อปีมะโรง สั่งลุยโปรดักส์ใหม่ทำเงิน</t>
  </si>
  <si>
    <r>
      <rPr>
        <rFont val="Arial"/>
        <color rgb="FF212529"/>
      </rPr>
      <t>PLUS</t>
    </r>
  </si>
  <si>
    <r>
      <rPr>
        <rFont val="Arial"/>
        <color rgb="FF212529"/>
      </rPr>
      <t>ปักธง</t>
    </r>
  </si>
  <si>
    <r>
      <rPr>
        <rFont val="Arial"/>
        <color rgb="FF212529"/>
      </rPr>
      <t>โต</t>
    </r>
  </si>
  <si>
    <r>
      <rPr>
        <rFont val="Arial"/>
        <color rgb="FF212529"/>
      </rPr>
      <t>PLUS</t>
    </r>
  </si>
  <si>
    <r>
      <rPr>
        <rFont val="Arial"/>
        <color rgb="FF212529"/>
      </rPr>
      <t>โปรดักส์</t>
    </r>
  </si>
  <si>
    <r>
      <rPr>
        <rFont val="Arial"/>
        <color rgb="FF212529"/>
      </rPr>
      <t>ทำเงิน</t>
    </r>
  </si>
  <si>
    <t>21/12/2023</t>
  </si>
  <si>
    <t>https://thunhoon.com/article/285179</t>
  </si>
  <si>
    <t>หุ้นไทยวันนี้(21 ธ.ค.66) บวก 4.47 จุด ซื้อ DELTA-AOT-CPALL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</si>
  <si>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</si>
  <si>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</si>
  <si>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</si>
  <si>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</si>
  <si>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</si>
  <si>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</si>
  <si>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</si>
  <si>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</si>
  <si>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</si>
  <si>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https://thunhoon.com/article/285166</t>
  </si>
  <si>
    <t>BLC ชูเป้าเครื่องสำอางโต 21% ต่อปี</t>
  </si>
  <si>
    <r>
      <rPr>
        <rFont val="Arial"/>
        <color rgb="FF212529"/>
      </rPr>
      <t>BLC</t>
    </r>
  </si>
  <si>
    <r>
      <rPr>
        <rFont val="Arial"/>
        <color rgb="FF212529"/>
      </rPr>
      <t>ชูเป้า</t>
    </r>
  </si>
  <si>
    <r>
      <rPr>
        <rFont val="Arial"/>
        <color rgb="FF212529"/>
      </rPr>
      <t>โต</t>
    </r>
  </si>
  <si>
    <t>https://thunhoon.com/article/285159</t>
  </si>
  <si>
    <t>CPNยอดทราฟฟิกพุ่ง133% ทุ่ม500ล.จัดใหญ่ท้ายปี</t>
  </si>
  <si>
    <r>
      <rPr>
        <rFont val="Arial"/>
        <color rgb="FF212529"/>
      </rPr>
      <t>CPN</t>
    </r>
  </si>
  <si>
    <r>
      <rPr>
        <rFont val="Arial"/>
        <color rgb="FF212529"/>
      </rPr>
      <t>ยอด</t>
    </r>
  </si>
  <si>
    <r>
      <rPr>
        <rFont val="Arial"/>
        <color rgb="FF212529"/>
      </rPr>
      <t>พุ่ง</t>
    </r>
  </si>
  <si>
    <t>https://thunhoon.com/article/285156</t>
  </si>
  <si>
    <t>ปี 67 บล.ซีจีเอสคาด SET 1,395-1,420 แนะ CPALL-CENTEL หุ้นเด่น</t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</si>
  <si>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</si>
  <si>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</si>
  <si>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</si>
  <si>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CENTEL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</si>
  <si>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</si>
  <si>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</si>
  <si>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https://thunhoon.com/article/285150</t>
  </si>
  <si>
    <t>หุ้นไทยพักเที่ยงวันนี้(21 ธ.ค.66) บวก 2.68 จุด ซื้อ DELTA-KCE-GUNKUL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</si>
  <si>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</si>
  <si>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</si>
  <si>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</si>
  <si>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KCE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</si>
  <si>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</si>
  <si>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</si>
  <si>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GUNKUL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</si>
  <si>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</si>
  <si>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</si>
  <si>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https://thunhoon.com/article/285144</t>
  </si>
  <si>
    <t>WHAผนึกPTTGCดันกำไร รุกกรีนโลจิสติกส์ต่อยอด</t>
  </si>
  <si>
    <r>
      <rPr>
        <rFont val="Arial"/>
        <color rgb="FF212529"/>
      </rPr>
      <t>WHA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</si>
  <si>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</si>
  <si>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ดัน</t>
    </r>
  </si>
  <si>
    <r>
      <rPr>
        <rFont val="Arial"/>
        <color rgb="FF212529"/>
      </rPr>
      <t>WHA</t>
    </r>
  </si>
  <si>
    <r>
      <rPr>
        <rFont val="Arial"/>
        <color rgb="FF212529"/>
      </rPr>
      <t>โลจิสติกส์</t>
    </r>
  </si>
  <si>
    <r>
      <rPr>
        <rFont val="Arial"/>
        <color rgb="FF212529"/>
      </rPr>
      <t>ต่อยอด</t>
    </r>
  </si>
  <si>
    <t>https://thunhoon.com/article/285134</t>
  </si>
  <si>
    <t>GUNKUL ดีดแรง หลังลงนาม PPA โรงไฟฟ้า หนุนกำลังผลิตเพิ่มเป็น 1,045.15 MW</t>
  </si>
  <si>
    <r>
      <rPr>
        <rFont val="Arial"/>
        <color rgb="FF212529"/>
      </rPr>
      <t>GUNKUL</t>
    </r>
  </si>
  <si>
    <r>
      <rPr>
        <rFont val="Arial"/>
        <color rgb="FF212529"/>
      </rPr>
      <t>ดีดแรง</t>
    </r>
  </si>
  <si>
    <r>
      <rPr>
        <rFont val="Arial"/>
        <color rgb="FF212529"/>
      </rPr>
      <t>หุ้น</t>
    </r>
  </si>
  <si>
    <r>
      <rPr>
        <rFont val="Arial"/>
        <color rgb="FF212529"/>
      </rPr>
      <t>GUNKUL</t>
    </r>
  </si>
  <si>
    <r>
      <rPr>
        <rFont val="Arial"/>
        <color rgb="FF212529"/>
      </rPr>
      <t>กำลังผลิต</t>
    </r>
  </si>
  <si>
    <r>
      <rPr>
        <rFont val="Arial"/>
        <color rgb="FF212529"/>
      </rPr>
      <t>เพิ่ม</t>
    </r>
  </si>
  <si>
    <t>https://thunhoon.com/article/285133</t>
  </si>
  <si>
    <t>SCGD ขยายการลงทุนในเวียดนาม-จับมือพันธมิตร"จระเข้ เวียดนาม"</t>
  </si>
  <si>
    <r>
      <rPr>
        <rFont val="Arial"/>
        <color rgb="FF212529"/>
      </rPr>
      <t>SCGD</t>
    </r>
  </si>
  <si>
    <r>
      <rPr>
        <rFont val="Arial"/>
        <color rgb="FF212529"/>
      </rPr>
      <t>การลงทุน</t>
    </r>
  </si>
  <si>
    <r>
      <rPr>
        <rFont val="Arial"/>
        <color rgb="FF212529"/>
      </rPr>
      <t>ขยาย</t>
    </r>
  </si>
  <si>
    <t>https://thunhoon.com/article/285132</t>
  </si>
  <si>
    <t>AAV โบรกฯ คาดพลิกมีกำไรปี 67 แนะทยอยซื้อ พื้นฐาน 2.20 บาท</t>
  </si>
  <si>
    <r>
      <rPr>
        <rFont val="Arial"/>
        <color rgb="FF212529"/>
      </rPr>
      <t>AAV</t>
    </r>
  </si>
  <si>
    <r>
      <rPr>
        <rFont val="Arial"/>
        <color rgb="FF212529"/>
      </rPr>
      <t>โบรกฯ คาด</t>
    </r>
  </si>
  <si>
    <r>
      <rPr>
        <rFont val="Arial"/>
        <color rgb="FF212529"/>
      </rPr>
      <t>พลิกมีกำไร</t>
    </r>
  </si>
  <si>
    <t>https://thunhoon.com/article/285119</t>
  </si>
  <si>
    <t>TRP รับทรัพย์ Q4 แห่ใช้บริการแน่น ขยายฐาน CLMV</t>
  </si>
  <si>
    <r>
      <rPr>
        <rFont val="Arial"/>
        <color rgb="FF212529"/>
      </rPr>
      <t>TRP</t>
    </r>
  </si>
  <si>
    <r>
      <rPr>
        <rFont val="Arial"/>
        <color rgb="FF212529"/>
      </rPr>
      <t>รับทรัพย์</t>
    </r>
  </si>
  <si>
    <t>https://thunhoon.com/article/285115</t>
  </si>
  <si>
    <t>TOGเด่นกลุ่มหุ้นESG ธุรกิจเลนส์แว่นตาพุ่ง</t>
  </si>
  <si>
    <r>
      <rPr>
        <rFont val="Arial"/>
        <color rgb="FF212529"/>
      </rPr>
      <t>TOG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</si>
  <si>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</si>
  <si>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พุ่ง</t>
    </r>
  </si>
  <si>
    <t>https://thunhoon.com/article/285120</t>
  </si>
  <si>
    <t>THCOMดีลลูกค้าอื้อ ตรวจคาร์บอนขาขึ้น</t>
  </si>
  <si>
    <r>
      <rPr>
        <rFont val="Arial"/>
        <color rgb="FF212529"/>
      </rPr>
      <t>THCOM</t>
    </r>
  </si>
  <si>
    <r>
      <rPr>
        <rFont val="Arial"/>
        <color rgb="FF212529"/>
      </rPr>
      <t>ดีลลูกค้า</t>
    </r>
  </si>
  <si>
    <r>
      <rPr>
        <rFont val="Arial"/>
        <color rgb="FF212529"/>
      </rPr>
      <t>อื้อ</t>
    </r>
  </si>
  <si>
    <t>22/12/2023</t>
  </si>
  <si>
    <t>https://thunhoon.com/article/285278</t>
  </si>
  <si>
    <t>หุ้นไทยวันนี้(22 ธ.ค.66) บวก 0.25 จุด ซื้อ DELTA-PTT-BDMS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</si>
  <si>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</si>
  <si>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</si>
  <si>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</si>
  <si>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PTT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</si>
  <si>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</si>
  <si>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</si>
  <si>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BDMS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</si>
  <si>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</si>
  <si>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</si>
  <si>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https://thunhoon.com/article/285260</t>
  </si>
  <si>
    <t>TISCO มองปัจจัยน่าติดตามปี 67</t>
  </si>
  <si>
    <r>
      <rPr>
        <rFont val="Arial"/>
        <color rgb="FF212529"/>
      </rPr>
      <t>TISCO</t>
    </r>
  </si>
  <si>
    <r>
      <rPr>
        <rFont val="Arial"/>
        <color rgb="FF212529"/>
      </rPr>
      <t>ปัจจัย</t>
    </r>
  </si>
  <si>
    <r>
      <rPr>
        <rFont val="Arial"/>
        <color rgb="FF212529"/>
      </rPr>
      <t>น่าติดตาม</t>
    </r>
  </si>
  <si>
    <t>https://thunhoon.com/article/285255</t>
  </si>
  <si>
    <t>“ASW” ปลื้มผลงานปี 66 ดีเกินคาด เปิดโครงการใหม่ทะลุเป้า 15 โครงการ</t>
  </si>
  <si>
    <r>
      <rPr>
        <rFont val="Arial"/>
        <color rgb="FF212529"/>
      </rPr>
      <t>ASW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</si>
  <si>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</si>
  <si>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ดีเกินคาด</t>
    </r>
  </si>
  <si>
    <t>https://thunhoon.com/article/285246</t>
  </si>
  <si>
    <t>หุ้นไทยพักเที่ยงวันนี้(22 ธ.ค.66) ลบ 4.41 จุด ขาย AOT-BBL-SABUY</t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</si>
  <si>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</si>
  <si>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</si>
  <si>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</si>
  <si>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</si>
  <si>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</si>
  <si>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</si>
  <si>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SABUY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</si>
  <si>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</si>
  <si>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</si>
  <si>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t>https://thunhoon.com/article/285229</t>
  </si>
  <si>
    <t>TEAMG ซื้อหุ้น NETBAY 6% ทุ่ม 200 ล.เสริมแกร่งธุรกิจ</t>
  </si>
  <si>
    <r>
      <rPr>
        <rFont val="Arial"/>
        <color rgb="FF212529"/>
      </rPr>
      <t>TEAMG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</si>
  <si>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</si>
  <si>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เสริมแกร่ง</t>
    </r>
  </si>
  <si>
    <t>https://thunhoon.com/article/285220</t>
  </si>
  <si>
    <t>KAMART Q4 โบรกคุยผู้บริหารคาดรายได้สูงสุดในประวัติการณ์</t>
  </si>
  <si>
    <r>
      <rPr>
        <rFont val="Arial"/>
        <color rgb="FF212529"/>
      </rPr>
      <t>KAMART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</si>
  <si>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</si>
  <si>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สูงสุด</t>
    </r>
  </si>
  <si>
    <t>https://thunhoon.com/article/285208</t>
  </si>
  <si>
    <t>FVC ตามแผน ลุยเก็บหุ้นคืน ชูโค้งท้ายแจ่ม</t>
  </si>
  <si>
    <r>
      <rPr>
        <rFont val="Arial"/>
        <color rgb="FF212529"/>
      </rPr>
      <t>FVC</t>
    </r>
  </si>
  <si>
    <r>
      <rPr>
        <rFont val="Arial"/>
        <color rgb="FF212529"/>
      </rPr>
      <t>ชูโค้งท้าย</t>
    </r>
  </si>
  <si>
    <r>
      <rPr>
        <rFont val="Arial"/>
        <color rgb="FF212529"/>
      </rPr>
      <t>แจ่ม</t>
    </r>
  </si>
  <si>
    <t>https://thunhoon.com/article/285205</t>
  </si>
  <si>
    <t>WARRIX ขยายตลาดเต็มที่ ส่งโปรดักต์ใหม่อัพยอด</t>
  </si>
  <si>
    <r>
      <rPr>
        <rFont val="Arial"/>
        <color rgb="FF212529"/>
      </rPr>
      <t>WARRIX</t>
    </r>
  </si>
  <si>
    <r>
      <rPr>
        <rFont val="Arial"/>
        <color rgb="FF212529"/>
      </rPr>
      <t>โปรดักต์ใหม่</t>
    </r>
  </si>
  <si>
    <r>
      <rPr>
        <rFont val="Arial"/>
        <color rgb="FF212529"/>
      </rPr>
      <t>อัพยอด</t>
    </r>
  </si>
  <si>
    <t>https://thunhoon.com/article/285204</t>
  </si>
  <si>
    <t>PIMO สัญญาณส่งออกฟื้น ออเดอร์แน่น-ต้นทุนลด</t>
  </si>
  <si>
    <r>
      <rPr>
        <rFont val="Arial"/>
        <color rgb="FF212529"/>
      </rPr>
      <t>PIMO</t>
    </r>
  </si>
  <si>
    <r>
      <rPr>
        <rFont val="Arial"/>
        <color rgb="FF212529"/>
      </rPr>
      <t>ส่งออก</t>
    </r>
  </si>
  <si>
    <r>
      <rPr>
        <rFont val="Arial"/>
        <color rgb="FF212529"/>
      </rPr>
      <t>ฟื้น</t>
    </r>
  </si>
  <si>
    <r>
      <rPr>
        <rFont val="Arial"/>
        <color rgb="FF212529"/>
      </rPr>
      <t>PIMO</t>
    </r>
  </si>
  <si>
    <r>
      <rPr>
        <rFont val="Arial"/>
        <color rgb="FF212529"/>
      </rPr>
      <t>ออเดอร์</t>
    </r>
  </si>
  <si>
    <r>
      <rPr>
        <rFont val="Arial"/>
        <color rgb="FF212529"/>
      </rPr>
      <t>แน่น</t>
    </r>
  </si>
  <si>
    <r>
      <rPr>
        <rFont val="Arial"/>
        <color rgb="FF212529"/>
      </rPr>
      <t>PIMO</t>
    </r>
  </si>
  <si>
    <r>
      <rPr>
        <rFont val="Arial"/>
        <color rgb="FF212529"/>
      </rPr>
      <t>ต้นทุน</t>
    </r>
  </si>
  <si>
    <r>
      <rPr>
        <rFont val="Arial"/>
        <color rgb="FF212529"/>
      </rPr>
      <t>ลด</t>
    </r>
  </si>
  <si>
    <t>https://thunhoon.com/article/285203</t>
  </si>
  <si>
    <t>EPGพร้อมโตทุกธุรกิจ รับทรัพย์รัฐหนุนอีวีบัส</t>
  </si>
  <si>
    <r>
      <rPr>
        <rFont val="Arial"/>
        <color rgb="FF212529"/>
      </rPr>
      <t>EPG</t>
    </r>
  </si>
  <si>
    <r>
      <rPr>
        <rFont val="Arial"/>
        <color rgb="FF212529"/>
      </rPr>
      <t>ทุกธุรกิจ</t>
    </r>
  </si>
  <si>
    <r>
      <rPr>
        <rFont val="Arial"/>
        <color rgb="FF212529"/>
      </rPr>
      <t>พร้อมโต</t>
    </r>
  </si>
  <si>
    <t>25/12/2023</t>
  </si>
  <si>
    <t>https://thunhoon.com/article/285371</t>
  </si>
  <si>
    <t>หุ้นไทยวันนี้(25 ธ.ค.66) บวก 3.74 จุด วอลุ่มเบาบาง ซื้อ DELTA -BDMS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</si>
  <si>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</si>
  <si>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</si>
  <si>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</si>
  <si>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BDMS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</si>
  <si>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</si>
  <si>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</si>
  <si>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https://thunhoon.com/article/285353</t>
  </si>
  <si>
    <t>CHO เดินหน้าขยายตลาดรถบัสไฟฟ้า เพิ่มตัวแทนจำหน่ายรถทั่วประเทศ</t>
  </si>
  <si>
    <r>
      <rPr>
        <rFont val="Arial"/>
        <color rgb="FF212529"/>
      </rPr>
      <t>CHO</t>
    </r>
  </si>
  <si>
    <r>
      <rPr>
        <rFont val="Arial"/>
        <color rgb="FF212529"/>
      </rPr>
      <t>ตลาด</t>
    </r>
  </si>
  <si>
    <r>
      <rPr>
        <rFont val="Arial"/>
        <color rgb="FF212529"/>
      </rPr>
      <t>เดินหน้าขยาย</t>
    </r>
  </si>
  <si>
    <t>https://thunhoon.com/article/285351</t>
  </si>
  <si>
    <t>บล.ทรีนีตี้ แนะนำกลยุทธ์ลงทุน 2 หุ้นเด่น CBG และ WHA</t>
  </si>
  <si>
    <r>
      <rPr>
        <rFont val="Arial"/>
        <color rgb="FF212529"/>
      </rPr>
      <t>CBG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</si>
  <si>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</si>
  <si>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</si>
  <si>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WHA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</si>
  <si>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</si>
  <si>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</si>
  <si>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https://thunhoon.com/article/285338</t>
  </si>
  <si>
    <t>หุ้นไทยพักเที่ยงวันนี้(25 ธ.ค.66) บวก 0.62 จุด วอลุ่มบาง ซื้อ DELTA-CBG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</si>
  <si>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</si>
  <si>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</si>
  <si>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</si>
  <si>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CBG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</si>
  <si>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</si>
  <si>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</si>
  <si>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https://thunhoon.com/article/285336</t>
  </si>
  <si>
    <t>CPAXT คาดโค้งสุดท้ายปีนี้คึกคัก หนุนยอดขายโต วางกลยุทธ์รับปีหน้า</t>
  </si>
  <si>
    <r>
      <rPr>
        <rFont val="Arial"/>
        <color rgb="FF212529"/>
      </rPr>
      <t>CPAXT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</si>
  <si>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</si>
  <si>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โต</t>
    </r>
  </si>
  <si>
    <t>https://thunhoon.com/article/285325</t>
  </si>
  <si>
    <t>หยวนต้า ส่องหุ้นกลุ่มแบงก์ ประเมินกำไร Q4 -ทั้งปี 66 ชู KBANK เด่น</t>
  </si>
  <si>
    <r>
      <rPr>
        <rFont val="Arial"/>
        <color rgb="FF212529"/>
      </rPr>
      <t>KBANK</t>
    </r>
  </si>
  <si>
    <r>
      <rPr>
        <rFont val="Arial"/>
        <color rgb="FF212529"/>
      </rPr>
      <t>ชู</t>
    </r>
  </si>
  <si>
    <r>
      <rPr>
        <rFont val="Arial"/>
        <color rgb="FF212529"/>
      </rPr>
      <t>เด่น</t>
    </r>
  </si>
  <si>
    <t>https://thunhoon.com/article/285322</t>
  </si>
  <si>
    <t>รางนำกระแสไฟ รถไฟฟ้าสีชมพูร่วง บล.บัวหลวงมองลบ STEC-BTS-RATCH</t>
  </si>
  <si>
    <r>
      <rPr>
        <rFont val="Arial"/>
        <color rgb="FF212529"/>
      </rPr>
      <t>STEC</t>
    </r>
  </si>
  <si>
    <r>
      <rPr>
        <rFont val="Arial"/>
        <color rgb="FF212529"/>
        <sz val="11.0"/>
      </rPr>
      <t>มอง</t>
    </r>
  </si>
  <si>
    <r>
      <rPr>
        <rFont val="Arial"/>
        <color rgb="FF212529"/>
      </rPr>
      <t>BTS</t>
    </r>
  </si>
  <si>
    <r>
      <rPr>
        <rFont val="Arial"/>
        <color rgb="FF212529"/>
        <sz val="11.0"/>
      </rPr>
      <t>มอง</t>
    </r>
  </si>
  <si>
    <r>
      <rPr>
        <rFont val="Arial"/>
        <color rgb="FF212529"/>
      </rPr>
      <t>RATCH</t>
    </r>
  </si>
  <si>
    <r>
      <rPr>
        <rFont val="Arial"/>
        <color rgb="FF212529"/>
        <sz val="11.0"/>
      </rPr>
      <t>มอง</t>
    </r>
  </si>
  <si>
    <t>https://thunhoon.com/article/285317</t>
  </si>
  <si>
    <t>ASPS แนะทยอยเก็บหุ้น ESG กำไรโตเด่น-ปันผลสูง</t>
  </si>
  <si>
    <r>
      <rPr>
        <rFont val="Arial"/>
        <color rgb="FF212529"/>
      </rPr>
      <t>ASPS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</si>
  <si>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</si>
  <si>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โตเด่น</t>
    </r>
  </si>
  <si>
    <r>
      <rPr>
        <rFont val="Arial"/>
        <color rgb="FF212529"/>
      </rPr>
      <t>ASPS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</si>
  <si>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</si>
  <si>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สูง</t>
    </r>
  </si>
  <si>
    <t>https://thunhoon.com/article/285300</t>
  </si>
  <si>
    <t>HL ดีมานด์ยาโตต่อ ทุ่ม 120 ล้านผุดสาขา</t>
  </si>
  <si>
    <r>
      <rPr>
        <rFont val="Arial"/>
        <color rgb="FF212529"/>
      </rPr>
      <t>HL</t>
    </r>
  </si>
  <si>
    <r>
      <rPr>
        <rFont val="Arial"/>
        <color rgb="FF212529"/>
      </rPr>
      <t>ดีมานด์</t>
    </r>
  </si>
  <si>
    <r>
      <rPr>
        <rFont val="Arial"/>
        <color rgb="FF212529"/>
      </rPr>
      <t>โตต่อ</t>
    </r>
  </si>
  <si>
    <t>https://thunhoon.com/article/285299</t>
  </si>
  <si>
    <t>KTMS ลุยเปิดศูนย์ฟอกเลือด ยอดผู้ป่วยพุ่งปีละ15%</t>
  </si>
  <si>
    <r>
      <rPr>
        <rFont val="Arial"/>
        <color rgb="FF212529"/>
      </rPr>
      <t>KTMS</t>
    </r>
  </si>
  <si>
    <r>
      <rPr>
        <rFont val="Arial"/>
        <color rgb="FF212529"/>
      </rPr>
      <t>ยอด</t>
    </r>
  </si>
  <si>
    <r>
      <rPr>
        <rFont val="Arial"/>
        <color rgb="FF212529"/>
      </rPr>
      <t>พุ่ง</t>
    </r>
  </si>
  <si>
    <t>https://thunhoon.com/article/285314</t>
  </si>
  <si>
    <t>JMTพอร์ตแตะ5แสนล. เรียกเก็บเงินสดเติบโตดี</t>
  </si>
  <si>
    <r>
      <rPr>
        <rFont val="Arial"/>
        <color rgb="FF212529"/>
      </rPr>
      <t>JMT</t>
    </r>
  </si>
  <si>
    <r>
      <rPr>
        <rFont val="Arial"/>
        <color rgb="FF212529"/>
      </rPr>
      <t>เงินสด</t>
    </r>
  </si>
  <si>
    <r>
      <rPr>
        <rFont val="Arial"/>
        <color rgb="FF212529"/>
      </rPr>
      <t>เติบโตดี</t>
    </r>
  </si>
  <si>
    <t>26/12/2023</t>
  </si>
  <si>
    <t>https://thunhoon.com/article/285468</t>
  </si>
  <si>
    <t>หุ้นไทยวันนี้(26 ธ.ค.66) บวก 4.62 จุด ซื้อ BDMS-SCC-MINT</t>
  </si>
  <si>
    <r>
      <rPr>
        <rFont val="Arial"/>
        <color rgb="FF212529"/>
      </rPr>
      <t>BDMS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</si>
  <si>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</si>
  <si>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</si>
  <si>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SCC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</si>
  <si>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</si>
  <si>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</si>
  <si>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MINT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</si>
  <si>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</si>
  <si>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</si>
  <si>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https://thunhoon.com/article/285459</t>
  </si>
  <si>
    <t>SAK วางเป้าพอร์ตปี67โต15% เพิ่มไลน์ใหม่สินเชื่อพลังงาน</t>
  </si>
  <si>
    <r>
      <rPr>
        <rFont val="Arial"/>
        <color rgb="FF212529"/>
      </rPr>
      <t>SAK</t>
    </r>
  </si>
  <si>
    <r>
      <rPr>
        <rFont val="Arial"/>
        <color rgb="FF212529"/>
      </rPr>
      <t>วางเป้า</t>
    </r>
  </si>
  <si>
    <r>
      <rPr>
        <rFont val="Arial"/>
        <color rgb="FF212529"/>
      </rPr>
      <t>โต</t>
    </r>
  </si>
  <si>
    <t>https://thunhoon.com/article/285455</t>
  </si>
  <si>
    <t>ADVANC โบรกฯ เพิ่มกำไรปี 66-68 กำไรขาย Rabbit Line Pay-รับรู้ TTTBB-JASIF หนุน</t>
  </si>
  <si>
    <r>
      <rPr>
        <rFont val="Arial"/>
        <color rgb="FF212529"/>
      </rPr>
      <t>ADVANC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</si>
  <si>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</si>
  <si>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เพิ่ม</t>
    </r>
  </si>
  <si>
    <t>https://thunhoon.com/article/285441</t>
  </si>
  <si>
    <t>บล.ASL มอง TU ราคาวัตถุดิบลด Q4ผลประกอบการโต</t>
  </si>
  <si>
    <r>
      <rPr>
        <rFont val="Arial"/>
        <color rgb="FF212529"/>
      </rPr>
      <t>TU</t>
    </r>
  </si>
  <si>
    <r>
      <rPr>
        <rFont val="Arial"/>
        <color rgb="FF212529"/>
      </rPr>
      <t>ผลประกอบการ</t>
    </r>
  </si>
  <si>
    <r>
      <rPr>
        <rFont val="Arial"/>
        <color rgb="FF212529"/>
      </rPr>
      <t>โต</t>
    </r>
  </si>
  <si>
    <t>https://thunhoon.com/article/285440</t>
  </si>
  <si>
    <t>TISCO โบรกมองจังหวะเข้าสะสม</t>
  </si>
  <si>
    <r>
      <rPr>
        <rFont val="Arial"/>
        <color rgb="FF212529"/>
      </rPr>
      <t>TISCO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</si>
  <si>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</si>
  <si>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จังหวะเข้าสะสม</t>
    </r>
  </si>
  <si>
    <t>https://thunhoon.com/article/285439</t>
  </si>
  <si>
    <t>โบรกฯ ส่องประเด็น เฟ้น 4 หุ้นเด่น BBL-BDMS-MTC-PTTEP</t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</si>
  <si>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</si>
  <si>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</si>
  <si>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</si>
  <si>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BDMS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</si>
  <si>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</si>
  <si>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</si>
  <si>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MTC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</si>
  <si>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</si>
  <si>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</si>
  <si>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</si>
  <si>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</si>
  <si>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</si>
  <si>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https://thunhoon.com/article/285432</t>
  </si>
  <si>
    <t>SISBรายได้ปี67โต30% เป้านักเรียนใหม่600คน</t>
  </si>
  <si>
    <r>
      <rPr>
        <rFont val="Arial"/>
        <color rgb="FF212529"/>
      </rPr>
      <t>SISB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</si>
  <si>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</si>
  <si>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</si>
  <si>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t>https://thunhoon.com/article/285430</t>
  </si>
  <si>
    <t>หุ้นไทยพักเที่ยงวันนี้(26 ธ.ค.66) บวก 3.64 จุด ซื้อ BDMS-SCC-AAI</t>
  </si>
  <si>
    <r>
      <rPr>
        <rFont val="Arial"/>
        <color rgb="FF212529"/>
      </rPr>
      <t>BDMS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</si>
  <si>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</si>
  <si>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</si>
  <si>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SCC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</si>
  <si>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</si>
  <si>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</si>
  <si>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AAI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</si>
  <si>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</si>
  <si>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</si>
  <si>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https://thunhoon.com/article/285428</t>
  </si>
  <si>
    <t>เคจีไอฯ แนะเก็งกำไร 2 หุ้นเด่น SPALI-CPN</t>
  </si>
  <si>
    <r>
      <rPr>
        <rFont val="Arial"/>
        <color rgb="FF212529"/>
      </rPr>
      <t>SPALI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</si>
  <si>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</si>
  <si>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</si>
  <si>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CPN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</si>
  <si>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</si>
  <si>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</si>
  <si>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https://thunhoon.com/article/285427</t>
  </si>
  <si>
    <t>TAN บล.กรุงศรีมองเป็นหุ้นเติบโต</t>
  </si>
  <si>
    <r>
      <rPr>
        <rFont val="Arial"/>
        <color rgb="FF212529"/>
      </rPr>
      <t>TAN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</si>
  <si>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</si>
  <si>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เติบโต</t>
    </r>
  </si>
  <si>
    <t>https://thunhoon.com/article/285420</t>
  </si>
  <si>
    <t>AP เด่น ปันผลดี โครงการใหม่เพียบ โบรกแนะ "ซื้อ"</t>
  </si>
  <si>
    <r>
      <rPr>
        <rFont val="Arial"/>
        <color rgb="FF212529"/>
      </rPr>
      <t>AP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</si>
  <si>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</si>
  <si>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ดี</t>
    </r>
  </si>
  <si>
    <r>
      <rPr>
        <rFont val="Arial"/>
        <color rgb="FF212529"/>
      </rPr>
      <t>AP</t>
    </r>
  </si>
  <si>
    <r>
      <rPr>
        <rFont val="Arial"/>
        <color rgb="FF212529"/>
      </rPr>
      <t>โบรกแนะ</t>
    </r>
  </si>
  <si>
    <r>
      <rPr>
        <rFont val="Arial"/>
        <color rgb="FF212529"/>
      </rPr>
      <t>ซื้อ</t>
    </r>
  </si>
  <si>
    <t>https://thunhoon.com/article/285418</t>
  </si>
  <si>
    <t>SUN ขยายตลาดตปท.ทำM&amp;A โบรกมองพากำไรโต</t>
  </si>
  <si>
    <r>
      <rPr>
        <rFont val="Arial"/>
        <color rgb="FF212529"/>
      </rPr>
      <t>SUN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</si>
  <si>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</si>
  <si>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</si>
  <si>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https://thunhoon.com/article/285415</t>
  </si>
  <si>
    <t>หุ้น AAI ดีดขึ้น โบรกฯ มองรับผลดีส่งออกอาหารสัตว์เลี้ยงโต แนะซื้อให้เป้า 5 บาท</t>
  </si>
  <si>
    <r>
      <rPr>
        <rFont val="Arial"/>
        <color rgb="FF212529"/>
      </rPr>
      <t>AAI</t>
    </r>
  </si>
  <si>
    <r>
      <rPr>
        <rFont val="Arial"/>
        <color rgb="FF212529"/>
      </rPr>
      <t>หุ้น</t>
    </r>
  </si>
  <si>
    <r>
      <rPr>
        <rFont val="Arial"/>
        <color rgb="FF212529"/>
      </rPr>
      <t>ดีดขึ้น</t>
    </r>
  </si>
  <si>
    <t>https://thunhoon.com/article/285407</t>
  </si>
  <si>
    <t>ASPS แนะซื้อดักหุ้น Beta สูง กำไรปี 67 ดี รับตลาดหุ้นฟื้นหลังปีใหม่</t>
  </si>
  <si>
    <r>
      <rPr>
        <rFont val="Arial"/>
        <color rgb="FF212529"/>
      </rPr>
      <t>ASPS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</si>
  <si>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</si>
  <si>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</t>
    </r>
  </si>
  <si>
    <t>https://thunhoon.com/article/285388</t>
  </si>
  <si>
    <t>ส่องกล้องหุ้น D กำไรQ4 พุ่ง 49% เคาะเป้า 8.70 บ.</t>
  </si>
  <si>
    <r>
      <rPr>
        <rFont val="Arial"/>
        <color rgb="FF212529"/>
      </rPr>
      <t>D</t>
    </r>
  </si>
  <si>
    <r>
      <rPr>
        <rFont val="Arial"/>
        <color rgb="FF212529"/>
      </rPr>
      <t>กำไร</t>
    </r>
  </si>
  <si>
    <r>
      <rPr>
        <rFont val="Arial"/>
        <color rgb="FF212529"/>
      </rPr>
      <t>พุ่ง</t>
    </r>
  </si>
  <si>
    <t>https://thunhoon.com/article/285387</t>
  </si>
  <si>
    <t>DOD ผุดสินค้าท้ายปี ดันงบเทิร์นอะราวด์</t>
  </si>
  <si>
    <r>
      <rPr>
        <rFont val="Arial"/>
        <color rgb="FF212529"/>
      </rPr>
      <t>DOD</t>
    </r>
  </si>
  <si>
    <r>
      <rPr>
        <rFont val="Arial"/>
        <color rgb="FF212529"/>
      </rPr>
      <t>ดันงบ</t>
    </r>
  </si>
  <si>
    <r>
      <rPr>
        <rFont val="Arial"/>
        <color rgb="FF212529"/>
      </rPr>
      <t>เทิร์นอะราวด์</t>
    </r>
  </si>
  <si>
    <t>https://thunhoon.com/article/285386</t>
  </si>
  <si>
    <t>TMILL ท้ายปีบริโภคคึกคัก อัพกำลังผลิตแตะ75%</t>
  </si>
  <si>
    <r>
      <rPr>
        <rFont val="Arial"/>
        <color rgb="FF212529"/>
      </rPr>
      <t>TMILL</t>
    </r>
  </si>
  <si>
    <r>
      <rPr>
        <rFont val="Arial"/>
        <color rgb="FF212529"/>
      </rPr>
      <t>กำลังผลิต</t>
    </r>
  </si>
  <si>
    <r>
      <rPr>
        <rFont val="Arial"/>
        <color rgb="FF212529"/>
      </rPr>
      <t>อัพ</t>
    </r>
  </si>
  <si>
    <t>27/12/2023</t>
  </si>
  <si>
    <t>https://thunhoon.com/article/285558</t>
  </si>
  <si>
    <t>EPผลงานปี67เทิร์นอะราวน์ บุ๊กวินด์ก้อนโตขายไฟโซลาร์</t>
  </si>
  <si>
    <r>
      <rPr>
        <rFont val="Arial"/>
        <color rgb="FF212529"/>
      </rPr>
      <t>EP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</si>
  <si>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</si>
  <si>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เทิร์นอะราวน์</t>
    </r>
  </si>
  <si>
    <t>https://thunhoon.com/article/285536</t>
  </si>
  <si>
    <t>หุ้นไทยวันนี้(27 ธ.ค.66) ลบ 3.02 จุด ขาย DELTA-SAWAD ฉุดตลาด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</si>
  <si>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</si>
  <si>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</si>
  <si>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</si>
  <si>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SAWAD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</si>
  <si>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</si>
  <si>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</si>
  <si>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t>https://thunhoon.com/article/285535</t>
  </si>
  <si>
    <t>MGI ราคาพุ่ง 4 เท่าตัว โปรแกรมเทรดดิ้ง 5 วัน 6% ของมูลค่าซื้อขาย</t>
  </si>
  <si>
    <r>
      <rPr>
        <rFont val="Arial"/>
        <color rgb="FF212529"/>
      </rPr>
      <t>MGI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</si>
  <si>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</si>
  <si>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</si>
  <si>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t>https://thunhoon.com/article/285533</t>
  </si>
  <si>
    <t>โบรกฯ มองเชิงบวกหุ้นสายการบิน หลังยอดนักท่องเที่ยวฟื้น ชู AOT เด่น</t>
  </si>
  <si>
    <r>
      <rPr>
        <rFont val="Arial"/>
        <color rgb="FF212529"/>
      </rPr>
      <t>AOT</t>
    </r>
  </si>
  <si>
    <r>
      <rPr>
        <rFont val="Arial"/>
        <color rgb="FF212529"/>
      </rPr>
      <t>ชู</t>
    </r>
  </si>
  <si>
    <r>
      <rPr>
        <rFont val="Arial"/>
        <color rgb="FF212529"/>
      </rPr>
      <t>เด่น</t>
    </r>
  </si>
  <si>
    <t>https://thunhoon.com/article/285523</t>
  </si>
  <si>
    <t>ส่องประเด็น เฟ้น 4 หุ้นเด่น BH-KBANK-PTTEP-SCB</t>
  </si>
  <si>
    <r>
      <rPr>
        <rFont val="Arial"/>
        <color rgb="FF212529"/>
      </rPr>
      <t>BH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</si>
  <si>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</si>
  <si>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</si>
  <si>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</si>
  <si>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</si>
  <si>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</si>
  <si>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</si>
  <si>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</si>
  <si>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</si>
  <si>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</si>
  <si>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</si>
  <si>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</si>
  <si>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https://thunhoon.com/article/285521</t>
  </si>
  <si>
    <t>นักท่องเที่ยวต่างชาติหนุน โบรกมองบวก AOT</t>
  </si>
  <si>
    <r>
      <rPr>
        <rFont val="Arial"/>
        <color rgb="FF212529"/>
      </rPr>
      <t>AOT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</si>
  <si>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</si>
  <si>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บวก</t>
    </r>
  </si>
  <si>
    <t>https://thunhoon.com/article/285519</t>
  </si>
  <si>
    <t>หุ้นไทยพักเที่ยงวันนี้(27 ธ.ค.66) ลบ 0.30 จุด ขาย DELTA-ADVANC-SAWAD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</si>
  <si>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</si>
  <si>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</si>
  <si>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</si>
  <si>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ADVANC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</si>
  <si>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</si>
  <si>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</si>
  <si>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SAWAD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</si>
  <si>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</si>
  <si>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</si>
  <si>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t>https://thunhoon.com/article/285513</t>
  </si>
  <si>
    <t>ILMปี67เพิ่มสาขาต่อเนื่อง งบสวยกูรูมองกำไรโต12%</t>
  </si>
  <si>
    <r>
      <rPr>
        <rFont val="Arial"/>
        <color rgb="FF212529"/>
      </rPr>
      <t>ILM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</si>
  <si>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</si>
  <si>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</si>
  <si>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https://thunhoon.com/article/285510</t>
  </si>
  <si>
    <t>LALIN มองดอกเบี้ยเริ่มนิ่ง หนุนความต้องการซื้อพุ่ง</t>
  </si>
  <si>
    <r>
      <rPr>
        <rFont val="Arial"/>
        <color rgb="FF212529"/>
      </rPr>
      <t>LALIN</t>
    </r>
  </si>
  <si>
    <r>
      <rPr>
        <rFont val="Arial"/>
        <color rgb="FF212529"/>
      </rPr>
      <t>ความต้องการซื้อ</t>
    </r>
  </si>
  <si>
    <r>
      <rPr>
        <rFont val="Arial"/>
        <color rgb="FF212529"/>
      </rPr>
      <t>พุ่ง</t>
    </r>
  </si>
  <si>
    <t>https://thunhoon.com/article/285507</t>
  </si>
  <si>
    <t>บล.ทิสโก้ ส่องหุ้นเด่นน่าสนใจ แนะ เป้า PTTEP 183 บ.</t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</si>
  <si>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</si>
  <si>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</si>
  <si>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</si>
  <si>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https://thunhoon.com/article/285500</t>
  </si>
  <si>
    <t>KBANK โบรกมอง Upside สำรองลด โตต่อเนื่อง</t>
  </si>
  <si>
    <r>
      <rPr>
        <rFont val="Arial"/>
        <color rgb="FF212529"/>
      </rPr>
      <t>KBANK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</si>
  <si>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</si>
  <si>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Upside</t>
    </r>
  </si>
  <si>
    <r>
      <rPr>
        <rFont val="Arial"/>
        <color rgb="FF212529"/>
      </rPr>
      <t>KBANK</t>
    </r>
  </si>
  <si>
    <r>
      <rPr>
        <rFont val="Arial"/>
        <color rgb="FF212529"/>
      </rPr>
      <t>โตต่อเนื่อง</t>
    </r>
  </si>
  <si>
    <t>https://thunhoon.com/article/285499</t>
  </si>
  <si>
    <t>JSP เปิด 4 ปัจจัยหนุนราคายาปี 67 เพิ่มกว่า 20%</t>
  </si>
  <si>
    <r>
      <rPr>
        <rFont val="Arial"/>
        <color rgb="FF212529"/>
      </rPr>
      <t>JSP</t>
    </r>
  </si>
  <si>
    <r>
      <rPr>
        <rFont val="Arial"/>
        <color rgb="FF212529"/>
      </rPr>
      <t>ราคา</t>
    </r>
  </si>
  <si>
    <r>
      <rPr>
        <rFont val="Arial"/>
        <color rgb="FF212529"/>
      </rPr>
      <t>เพิ่ม</t>
    </r>
  </si>
  <si>
    <t>https://thunhoon.com/article/285490</t>
  </si>
  <si>
    <t>GFC คึกคักท้ายปี ไตรมาส 4/66 เด่น เคาะเป้า 16 บาท</t>
  </si>
  <si>
    <r>
      <rPr>
        <rFont val="Arial"/>
        <color rgb="FF212529"/>
      </rPr>
      <t>GFC</t>
    </r>
  </si>
  <si>
    <r>
      <rPr>
        <rFont val="Arial"/>
        <color rgb="FF212529"/>
      </rPr>
      <t>ไตรมาส</t>
    </r>
  </si>
  <si>
    <r>
      <rPr>
        <rFont val="Arial"/>
        <color rgb="FF212529"/>
      </rPr>
      <t>เด่น</t>
    </r>
  </si>
  <si>
    <t>https://thunhoon.com/article/285487</t>
  </si>
  <si>
    <t>JPARK เพิ่มช่องจอดหมื่นคัน ชี้ดีมานด์แนวรถไฟฟ้าเพียบ</t>
  </si>
  <si>
    <r>
      <rPr>
        <rFont val="Arial"/>
        <color rgb="FF212529"/>
      </rPr>
      <t>JPARK</t>
    </r>
  </si>
  <si>
    <r>
      <rPr>
        <rFont val="Arial"/>
        <color rgb="FF212529"/>
      </rPr>
      <t>ดีมานด์</t>
    </r>
  </si>
  <si>
    <r>
      <rPr>
        <rFont val="Arial"/>
        <color rgb="FF212529"/>
      </rPr>
      <t>เพียบ</t>
    </r>
  </si>
  <si>
    <t>https://thunhoon.com/article/285493</t>
  </si>
  <si>
    <t>AKRเป้าขายโต15% เล็งไฟฟ้าหมุนเวียน</t>
  </si>
  <si>
    <r>
      <rPr>
        <rFont val="Arial"/>
        <color rgb="FF212529"/>
      </rPr>
      <t>AKR</t>
    </r>
  </si>
  <si>
    <r>
      <rPr>
        <rFont val="Arial"/>
        <color rgb="FF212529"/>
      </rPr>
      <t>เป้าขาย</t>
    </r>
  </si>
  <si>
    <r>
      <rPr>
        <rFont val="Arial"/>
        <color rgb="FF212529"/>
      </rPr>
      <t>โต</t>
    </r>
  </si>
  <si>
    <t>28/12/2023</t>
  </si>
  <si>
    <t>https://thunhoon.com/article/285616</t>
  </si>
  <si>
    <t>EPGเคาท์ดาวน์ออดเดอร์พุ่ง รับทรัพย์อีวี-ย้ำรายได้โต10%</t>
  </si>
  <si>
    <r>
      <rPr>
        <rFont val="Arial"/>
        <color rgb="FF212529"/>
      </rPr>
      <t>EPG</t>
    </r>
  </si>
  <si>
    <r>
      <rPr>
        <rFont val="Arial"/>
        <color rgb="FF212529"/>
      </rPr>
      <t>ออดเดอร์</t>
    </r>
  </si>
  <si>
    <r>
      <rPr>
        <rFont val="Arial"/>
        <color rgb="FF212529"/>
      </rPr>
      <t>พุ่ง</t>
    </r>
  </si>
  <si>
    <r>
      <rPr>
        <rFont val="Arial"/>
        <color rgb="FF212529"/>
      </rPr>
      <t>EPG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</si>
  <si>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</si>
  <si>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</si>
  <si>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t>https://thunhoon.com/article/285612</t>
  </si>
  <si>
    <t>หุ้นไทยส่งท้ายปี 66 ปิดที่ 1,415.85 จุด บวก 5.42 จุด ซื้อ BBL-SCB-KBANK</t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</si>
  <si>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</si>
  <si>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</si>
  <si>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</si>
  <si>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</si>
  <si>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</si>
  <si>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</si>
  <si>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</si>
  <si>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</si>
  <si>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</si>
  <si>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https://thunhoon.com/article/285606</t>
  </si>
  <si>
    <t>BEC โบรกฯ คาดกำไร Q4 นิวไฮพรหมลิขิต-ธี่หยดหนุน, ปีหน้า"ดวงใจเทวพรหม"รับไม้ต่อ</t>
  </si>
  <si>
    <r>
      <rPr>
        <rFont val="Arial"/>
        <color rgb="FF212529"/>
      </rPr>
      <t>BEC</t>
    </r>
  </si>
  <si>
    <r>
      <rPr>
        <rFont val="Arial"/>
        <color rgb="FF212529"/>
      </rPr>
      <t>กำไร</t>
    </r>
  </si>
  <si>
    <r>
      <rPr>
        <rFont val="Arial"/>
        <color rgb="FF212529"/>
      </rPr>
      <t>นิวไฮ</t>
    </r>
  </si>
  <si>
    <t>https://thunhoon.com/article/285597</t>
  </si>
  <si>
    <t>โบรกฯ ส่องประเด็น เฟ้น 4 หุ้นเด่น BGRIM-CPN-SCB-TISCO</t>
  </si>
  <si>
    <r>
      <rPr>
        <rFont val="Arial"/>
        <color rgb="FF212529"/>
      </rPr>
      <t>BGRIM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</si>
  <si>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</si>
  <si>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</si>
  <si>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CPN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</si>
  <si>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</si>
  <si>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</si>
  <si>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</si>
  <si>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</si>
  <si>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</si>
  <si>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TISCO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</si>
  <si>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</si>
  <si>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</si>
  <si>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https://thunhoon.com/article/285595</t>
  </si>
  <si>
    <t>MOSHI ขยายสาขาแนวโน้มดี ปีหน้าโบรกมองกำไรเติบโต</t>
  </si>
  <si>
    <r>
      <rPr>
        <rFont val="Arial"/>
        <color rgb="FF212529"/>
      </rPr>
      <t>MOSHI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</si>
  <si>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</si>
  <si>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ดี</t>
    </r>
  </si>
  <si>
    <r>
      <rPr>
        <rFont val="Arial"/>
        <color rgb="FF212529"/>
      </rPr>
      <t>MOSHI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</si>
  <si>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</si>
  <si>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</t>
    </r>
  </si>
  <si>
    <t>https://thunhoon.com/article/285592</t>
  </si>
  <si>
    <t>หุ้นไทยพักเที่ยงวันนี้(28 ธ.ค.66) บวก 5.10 จุด ซื้อแบงก์ BBL-KBANK-SCB</t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</si>
  <si>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</si>
  <si>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</si>
  <si>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</si>
  <si>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</si>
  <si>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</si>
  <si>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</si>
  <si>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</si>
  <si>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</si>
  <si>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</si>
  <si>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https://thunhoon.com/article/285589</t>
  </si>
  <si>
    <t>MCชูยอดSSSGโตสองหลัก อานิสงส์ตลาดยีนส์ขยายตัว</t>
  </si>
  <si>
    <r>
      <rPr>
        <rFont val="Arial"/>
        <color rgb="FF212529"/>
      </rPr>
      <t>MC</t>
    </r>
  </si>
  <si>
    <r>
      <rPr>
        <rFont val="Arial"/>
        <color rgb="FF212529"/>
      </rPr>
      <t>ยอด</t>
    </r>
  </si>
  <si>
    <r>
      <rPr>
        <rFont val="Arial"/>
        <color rgb="FF212529"/>
      </rPr>
      <t>โต</t>
    </r>
  </si>
  <si>
    <t>https://thunhoon.com/article/285588</t>
  </si>
  <si>
    <t>DTCENTเป้าปีหน้าโต20% เดินหน้าคว้าโปรเจ็กต์ใหม่</t>
  </si>
  <si>
    <r>
      <rPr>
        <rFont val="Arial"/>
        <color rgb="FF212529"/>
      </rPr>
      <t>DTCENT</t>
    </r>
  </si>
  <si>
    <r>
      <rPr>
        <rFont val="Arial"/>
        <color rgb="FF212529"/>
      </rPr>
      <t>เป้าปีหน้า</t>
    </r>
  </si>
  <si>
    <r>
      <rPr>
        <rFont val="Arial"/>
        <color rgb="FF212529"/>
      </rPr>
      <t>โต</t>
    </r>
  </si>
  <si>
    <t>https://thunhoon.com/article/285580</t>
  </si>
  <si>
    <t>DOHOME โบรกคาดไตรมาส 1/67 ฟื้นตัว</t>
  </si>
  <si>
    <r>
      <rPr>
        <rFont val="Arial"/>
        <color rgb="FF212529"/>
      </rPr>
      <t>DOHOME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</si>
  <si>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</si>
  <si>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ฟื้นตัว</t>
    </r>
  </si>
  <si>
    <t>https://thunhoon.com/article/285570</t>
  </si>
  <si>
    <t>ASPS เปิดโผหุ้น SET50 กำไรเติบโตยืนเหนือก่อนเกิดโควิด-19</t>
  </si>
  <si>
    <r>
      <rPr>
        <rFont val="Arial"/>
        <color rgb="FF212529"/>
      </rPr>
      <t>ASPS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</si>
  <si>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</si>
  <si>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</t>
    </r>
  </si>
  <si>
    <t>https://thunhoon.com/article/285549</t>
  </si>
  <si>
    <t>JSP ชี้ราคายาพุ่ง 20% ลุ้นรับลูกค้า OEM อื้อ</t>
  </si>
  <si>
    <r>
      <rPr>
        <rFont val="Arial"/>
        <color rgb="FF212529"/>
      </rPr>
      <t>JSP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</si>
  <si>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</si>
  <si>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</si>
  <si>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t>https://thunhoon.com/article/285547</t>
  </si>
  <si>
    <t>หุ้นไซซ์มินิโค้งท้ายทุบสถิติ WARRIX-MASTER โตสนั่น</t>
  </si>
  <si>
    <r>
      <rPr>
        <rFont val="Arial"/>
        <color rgb="FF212529"/>
      </rPr>
      <t>WARRIX</t>
    </r>
  </si>
  <si>
    <r>
      <rPr>
        <rFont val="Arial"/>
        <color rgb="FF212529"/>
      </rPr>
      <t>ทุบสถิติ</t>
    </r>
  </si>
  <si>
    <r>
      <rPr>
        <rFont val="Arial"/>
        <color rgb="FF212529"/>
      </rPr>
      <t>โตสนั่น</t>
    </r>
  </si>
  <si>
    <r>
      <rPr>
        <rFont val="Arial"/>
        <color rgb="FF212529"/>
      </rPr>
      <t>MASTER</t>
    </r>
  </si>
  <si>
    <r>
      <rPr>
        <rFont val="Arial"/>
        <color rgb="FF212529"/>
      </rPr>
      <t>ทุบสถิติ</t>
    </r>
  </si>
  <si>
    <r>
      <rPr>
        <rFont val="Arial"/>
        <color rgb="FF212529"/>
      </rPr>
      <t>โตสนั่น</t>
    </r>
  </si>
  <si>
    <t>https://thunhoon.com/article/285559</t>
  </si>
  <si>
    <t>HMPROอัพสาขา6พันล. มาตรการรัฐดันยอด</t>
  </si>
  <si>
    <r>
      <rPr>
        <rFont val="Arial"/>
        <color rgb="FF212529"/>
      </rPr>
      <t>HMPRO</t>
    </r>
  </si>
  <si>
    <r>
      <rPr>
        <rFont val="Arial"/>
        <color rgb="FF212529"/>
      </rPr>
      <t>มาตรการรัฐ</t>
    </r>
  </si>
  <si>
    <r>
      <rPr>
        <rFont val="Arial"/>
        <color rgb="FF212529"/>
      </rPr>
      <t>ดันยอด</t>
    </r>
  </si>
  <si>
    <t>https://thunhoon.com/article/285562</t>
  </si>
  <si>
    <t>CHAYOซื้อหนี้ทุบสถิติ ปักธงผลงานโตต่อ25%</t>
  </si>
  <si>
    <r>
      <rPr>
        <rFont val="Arial"/>
        <color rgb="FF212529"/>
      </rPr>
      <t>CHAYO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</si>
  <si>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</si>
  <si>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โตต่อ</t>
    </r>
  </si>
  <si>
    <t>29/12/2023</t>
  </si>
  <si>
    <t>https://thunhoon.com/article/285608</t>
  </si>
  <si>
    <t>บล.ทรีนีตี้ให้เป้า BBL 188 บ. คาด Q4 กำไรอ่อน-NIM ทรงตัว</t>
  </si>
  <si>
    <r>
      <rPr>
        <rFont val="Arial"/>
        <color rgb="FF212529"/>
      </rPr>
      <t>BBL</t>
    </r>
  </si>
  <si>
    <r>
      <rPr>
        <rFont val="Arial"/>
        <color rgb="FF212529"/>
      </rPr>
      <t>กำไร</t>
    </r>
  </si>
  <si>
    <r>
      <rPr>
        <rFont val="Arial"/>
        <color rgb="FF212529"/>
      </rPr>
      <t>อ่อน</t>
    </r>
  </si>
  <si>
    <t>https://thunhoon.com/article/285591</t>
  </si>
  <si>
    <t>MINT หยวนต้า ชี้จับตาแผนลดภาระหนี้ในปี 67 แนะซื้อให้เป้า 35 บาท</t>
  </si>
  <si>
    <r>
      <rPr>
        <rFont val="Arial"/>
        <color rgb="FF212529"/>
      </rPr>
      <t>MINT</t>
    </r>
  </si>
  <si>
    <r>
      <rPr>
        <rFont val="Arial"/>
        <color rgb="FF212529"/>
      </rPr>
      <t>แนะ</t>
    </r>
  </si>
  <si>
    <r>
      <rPr>
        <rFont val="Arial"/>
        <color rgb="FF212529"/>
      </rPr>
      <t>ซื้อ</t>
    </r>
  </si>
  <si>
    <t>https://thunhoon.com/article/285699</t>
  </si>
  <si>
    <t>หุ้นไทยวันแรกของปี 67 พุ่ง 17.53 จุด ซื้อ AOT-DELTA-COM7</t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</si>
  <si>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</si>
  <si>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</si>
  <si>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</si>
  <si>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</si>
  <si>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</si>
  <si>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</si>
  <si>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COM7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</si>
  <si>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</si>
  <si>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</si>
  <si>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SFLEX</t>
    </r>
  </si>
  <si>
    <r>
      <rPr>
        <rFont val="Arial"/>
        <color rgb="FF212529"/>
      </rPr>
      <t>ยอด</t>
    </r>
  </si>
  <si>
    <r>
      <rPr>
        <rFont val="Arial"/>
        <color rgb="FF212529"/>
      </rPr>
      <t>พุ่ง</t>
    </r>
  </si>
  <si>
    <r>
      <rPr>
        <rFont val="Arial"/>
        <color rgb="FF212529"/>
      </rPr>
      <t>SNNP</t>
    </r>
  </si>
  <si>
    <r>
      <rPr>
        <rFont val="Arial"/>
        <color rgb="FF212529"/>
      </rPr>
      <t>รับ</t>
    </r>
  </si>
  <si>
    <r>
      <rPr>
        <rFont val="Arial"/>
        <color rgb="FF212529"/>
      </rPr>
      <t>ผลบวก</t>
    </r>
  </si>
  <si>
    <r>
      <rPr>
        <rFont val="Arial"/>
        <color rgb="FF212529"/>
      </rPr>
      <t>SNNP</t>
    </r>
  </si>
  <si>
    <r>
      <rPr>
        <rFont val="Arial"/>
        <color rgb="FF212529"/>
      </rPr>
      <t>กำไร</t>
    </r>
  </si>
  <si>
    <r>
      <rPr>
        <rFont val="Arial"/>
        <color rgb="FF212529"/>
      </rPr>
      <t>นิวไฮ</t>
    </r>
  </si>
  <si>
    <r>
      <rPr>
        <rFont val="Arial"/>
        <color rgb="FF212529"/>
      </rPr>
      <t>RPH</t>
    </r>
  </si>
  <si>
    <r>
      <rPr>
        <rFont val="Arial"/>
        <color rgb="FF212529"/>
      </rPr>
      <t>ดีมานด์</t>
    </r>
  </si>
  <si>
    <r>
      <rPr>
        <rFont val="Arial"/>
        <color rgb="FF212529"/>
      </rPr>
      <t>บูม</t>
    </r>
  </si>
  <si>
    <r>
      <rPr>
        <rFont val="Arial"/>
        <color rgb="FF212529"/>
      </rPr>
      <t>RPH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</si>
  <si>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</si>
  <si>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ออลไทม์ไฮ</t>
    </r>
  </si>
  <si>
    <t>ADVANC กำไรเข้าสู่วัฏจักรขาขึ้น EPS ที่สูง โบรกฯ คาดหนุน DPS งวดหลังที่ 4.60 บ</t>
  </si>
  <si>
    <r>
      <rPr>
        <rFont val="Arial"/>
        <color rgb="FF212529"/>
      </rPr>
      <t>ADVANC</t>
    </r>
  </si>
  <si>
    <r>
      <rPr>
        <rFont val="Arial"/>
        <color rgb="FF212529"/>
      </rPr>
      <t>โบรกฯ คาด</t>
    </r>
  </si>
  <si>
    <r>
      <rPr>
        <rFont val="Arial"/>
        <color rgb="FF212529"/>
      </rPr>
      <t>หนุน</t>
    </r>
  </si>
  <si>
    <t>https://thunhoon.com/article/285668</t>
  </si>
  <si>
    <t>หุ้นไทยพักเที่ยงวันนี้(2 ม.ค.67) พุ่ง 15.39 จุด ซื้อ AOT-DELTA หนุน</t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</si>
  <si>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</si>
  <si>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</si>
  <si>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</si>
  <si>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</si>
  <si>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</si>
  <si>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</si>
  <si>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BH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</si>
  <si>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</si>
  <si>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Upside</t>
    </r>
  </si>
  <si>
    <r>
      <rPr>
        <rFont val="Arial"/>
        <color rgb="FF212529"/>
      </rPr>
      <t>BTS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</si>
  <si>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</si>
  <si>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</si>
  <si>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r>
      <rPr>
        <rFont val="Arial"/>
        <color rgb="FF212529"/>
      </rPr>
      <t>VGI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</si>
  <si>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</si>
  <si>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</si>
  <si>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r>
      <rPr>
        <rFont val="Arial"/>
        <color rgb="FF212529"/>
      </rPr>
      <t>KEX</t>
    </r>
  </si>
  <si>
    <r>
      <rPr>
        <rFont val="Arial"/>
        <color rgb="FF212529"/>
      </rPr>
      <t>ราคาหุ้น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</si>
  <si>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</si>
  <si>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SMD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</si>
  <si>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</si>
  <si>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เข้าพอร์ต</t>
    </r>
  </si>
  <si>
    <r>
      <rPr>
        <rFont val="Arial"/>
        <color rgb="FF212529"/>
      </rPr>
      <t>PACO</t>
    </r>
  </si>
  <si>
    <r>
      <rPr>
        <rFont val="Arial"/>
        <color rgb="FF212529"/>
      </rPr>
      <t>ยอด</t>
    </r>
  </si>
  <si>
    <r>
      <rPr>
        <rFont val="Arial"/>
        <color rgb="FF212529"/>
      </rPr>
      <t>โต</t>
    </r>
  </si>
  <si>
    <r>
      <rPr>
        <rFont val="Arial"/>
        <color rgb="FF212529"/>
      </rPr>
      <t>ARROW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</si>
  <si>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</si>
  <si>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</si>
  <si>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CEYE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</si>
  <si>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</si>
  <si>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</si>
  <si>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D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</si>
  <si>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</si>
  <si>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</si>
  <si>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BGC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</si>
  <si>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</si>
  <si>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เด่น</t>
    </r>
  </si>
  <si>
    <r>
      <rPr>
        <rFont val="Arial"/>
        <color rgb="FF212529"/>
      </rPr>
      <t>BLC</t>
    </r>
  </si>
  <si>
    <r>
      <rPr>
        <rFont val="Arial"/>
        <color rgb="FF212529"/>
      </rPr>
      <t>มูลค่า</t>
    </r>
  </si>
  <si>
    <r>
      <rPr>
        <rFont val="Arial"/>
        <color rgb="FF212529"/>
      </rPr>
      <t>หนุน</t>
    </r>
  </si>
  <si>
    <r>
      <rPr>
        <rFont val="Arial"/>
        <color rgb="FF212529"/>
      </rPr>
      <t>MTC</t>
    </r>
  </si>
  <si>
    <r>
      <rPr>
        <rFont val="Arial"/>
        <color rgb="FF212529"/>
      </rPr>
      <t>สินเชื่อ</t>
    </r>
  </si>
  <si>
    <r>
      <rPr>
        <rFont val="Arial"/>
        <color rgb="FF212529"/>
      </rPr>
      <t>โต</t>
    </r>
  </si>
  <si>
    <r>
      <rPr>
        <rFont val="Arial"/>
        <color rgb="FF212529"/>
      </rPr>
      <t>SCB</t>
    </r>
  </si>
  <si>
    <r>
      <rPr>
        <rFont val="Arial"/>
        <color rgb="FF212529"/>
      </rPr>
      <t>โบรกฯ คาด</t>
    </r>
  </si>
  <si>
    <r>
      <rPr>
        <rFont val="Arial"/>
        <color rgb="FF212529"/>
      </rPr>
      <t>เริ่มเห็นผล</t>
    </r>
  </si>
  <si>
    <r>
      <rPr>
        <rFont val="Arial"/>
        <color rgb="FF212529"/>
      </rPr>
      <t>SCB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</si>
  <si>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</si>
  <si>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เด่น</t>
    </r>
  </si>
  <si>
    <r>
      <rPr>
        <rFont val="Arial"/>
        <color rgb="FF212529"/>
      </rPr>
      <t>MAJOR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</si>
  <si>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</si>
  <si>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โตต่อ</t>
    </r>
  </si>
  <si>
    <r>
      <rPr>
        <rFont val="Arial"/>
        <color rgb="FF212529"/>
      </rPr>
      <t>CHAYO</t>
    </r>
  </si>
  <si>
    <r>
      <rPr>
        <rFont val="Arial"/>
        <color rgb="FF212529"/>
      </rPr>
      <t>เป้า</t>
    </r>
  </si>
  <si>
    <r>
      <rPr>
        <rFont val="Arial"/>
        <color rgb="FF212529"/>
      </rPr>
      <t>โต</t>
    </r>
  </si>
  <si>
    <r>
      <rPr>
        <rFont val="Arial"/>
        <color rgb="FF212529"/>
      </rPr>
      <t>PRAPAT</t>
    </r>
  </si>
  <si>
    <r>
      <rPr>
        <rFont val="Arial"/>
        <color rgb="FF212529"/>
      </rPr>
      <t>ตั้งเป้า</t>
    </r>
  </si>
  <si>
    <r>
      <rPr>
        <rFont val="Arial"/>
        <color rgb="FF212529"/>
      </rPr>
      <t>เติบโต</t>
    </r>
  </si>
  <si>
    <t>https://thunhoon.com/article/285746</t>
  </si>
  <si>
    <t>หุ้นกลุ่มการแพทย์ คาด Q4/66 เติบโตแกร่ง บล.กสิกรฯชอบ BCH</t>
  </si>
  <si>
    <r>
      <rPr>
        <rFont val="Arial"/>
        <color rgb="FF212529"/>
      </rPr>
      <t>BCH</t>
    </r>
  </si>
  <si>
    <r>
      <rPr>
        <rFont val="Arial"/>
        <color rgb="FF212529"/>
      </rPr>
      <t>คาด</t>
    </r>
  </si>
  <si>
    <r>
      <rPr>
        <rFont val="Arial"/>
        <color rgb="FF212529"/>
      </rPr>
      <t>เติบโตแกร่ง</t>
    </r>
  </si>
  <si>
    <t>https://thunhoon.com/article/285744</t>
  </si>
  <si>
    <t>หุ้นไทยพักเที่ยงวันนี้(3 ม.ค.67) ลบ 0.55 จุด ขาย DELTA-PTTEP ซื้อ AOT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</si>
  <si>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</si>
  <si>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</si>
  <si>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</si>
  <si>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</si>
  <si>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</si>
  <si>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</si>
  <si>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AOT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</si>
  <si>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</si>
  <si>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</si>
  <si>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AAV</t>
    </r>
  </si>
  <si>
    <r>
      <rPr>
        <rFont val="Arial"/>
        <color rgb="FF212529"/>
      </rPr>
      <t>เข้าสู่ช่วง</t>
    </r>
  </si>
  <si>
    <r>
      <rPr>
        <rFont val="Arial"/>
        <color rgb="FF212529"/>
      </rPr>
      <t>Turnaround</t>
    </r>
  </si>
  <si>
    <r>
      <rPr>
        <rFont val="Arial"/>
        <color rgb="FF212529"/>
      </rPr>
      <t>AAV</t>
    </r>
  </si>
  <si>
    <r>
      <rPr>
        <rFont val="Arial"/>
        <color rgb="FF212529"/>
      </rPr>
      <t>โบรกฯ ชี้</t>
    </r>
  </si>
  <si>
    <r>
      <rPr>
        <rFont val="Arial"/>
        <color rgb="FF212529"/>
      </rPr>
      <t>เด่นสุด</t>
    </r>
  </si>
  <si>
    <r>
      <rPr>
        <rFont val="Arial"/>
        <color rgb="FF212529"/>
      </rPr>
      <t>DELTA</t>
    </r>
  </si>
  <si>
    <r>
      <rPr>
        <rFont val="Arial"/>
        <color rgb="FF212529"/>
      </rPr>
      <t>ราคา</t>
    </r>
  </si>
  <si>
    <r>
      <rPr>
        <rFont val="Arial"/>
        <color rgb="FF212529"/>
      </rPr>
      <t>แพงเกิน</t>
    </r>
  </si>
  <si>
    <r>
      <rPr>
        <rFont val="Arial"/>
        <color rgb="FF212529"/>
      </rPr>
      <t>DELTA</t>
    </r>
  </si>
  <si>
    <r>
      <rPr>
        <rFont val="Arial"/>
        <color rgb="FF212529"/>
      </rPr>
      <t>งบ</t>
    </r>
  </si>
  <si>
    <r>
      <rPr>
        <rFont val="Arial"/>
        <color rgb="FF212529"/>
      </rPr>
      <t>เริ่มชะลอตัว</t>
    </r>
  </si>
  <si>
    <r>
      <rPr>
        <rFont val="Arial"/>
        <color rgb="FF212529"/>
      </rPr>
      <t>AEONTS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</si>
  <si>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</si>
  <si>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เริ่มรับรู้</t>
    </r>
  </si>
  <si>
    <r>
      <rPr>
        <rFont val="Arial"/>
        <color rgb="FF212529"/>
      </rPr>
      <t>WHART</t>
    </r>
  </si>
  <si>
    <r>
      <rPr>
        <rFont val="Arial"/>
        <color rgb="FF212529"/>
      </rPr>
      <t>อุปสงค์</t>
    </r>
  </si>
  <si>
    <r>
      <rPr>
        <rFont val="Arial"/>
        <color rgb="FF212529"/>
      </rPr>
      <t>เพิ่มขึ้นต่อเนื่อง</t>
    </r>
  </si>
  <si>
    <r>
      <rPr>
        <rFont val="Arial"/>
        <color rgb="FF212529"/>
      </rPr>
      <t>KTC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</si>
  <si>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</si>
  <si>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บวก</t>
    </r>
  </si>
  <si>
    <r>
      <rPr>
        <rFont val="Arial"/>
        <color rgb="FF212529"/>
      </rPr>
      <t>PTG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</si>
  <si>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</si>
  <si>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Upside</t>
    </r>
  </si>
  <si>
    <r>
      <rPr>
        <rFont val="Arial"/>
        <color rgb="FF212529"/>
      </rPr>
      <t>MGT</t>
    </r>
  </si>
  <si>
    <r>
      <rPr>
        <rFont val="Arial"/>
        <color rgb="FF212529"/>
      </rPr>
      <t>ดีมานด์</t>
    </r>
  </si>
  <si>
    <r>
      <rPr>
        <rFont val="Arial"/>
        <color rgb="FF212529"/>
      </rPr>
      <t>พุ่ง</t>
    </r>
  </si>
  <si>
    <t>https://thunhoon.com/article/285717</t>
  </si>
  <si>
    <t>แบงก์สำรองลด - NIM พุ่ง เล็งกำไรไตรมาส 4 โต 38%</t>
  </si>
  <si>
    <r>
      <rPr>
        <rFont val="Arial"/>
        <color rgb="FF212529"/>
      </rPr>
      <t>NIM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</si>
  <si>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</si>
  <si>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</si>
  <si>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https://thunhoon.com/article/285852</t>
  </si>
  <si>
    <t>หุ้นไทยวันนี้ (4 ม.ค.67) บวก 4.97 จุด ซื้อ PTT-AOT ขาย DELTA</t>
  </si>
  <si>
    <r>
      <rPr>
        <rFont val="Arial"/>
        <color rgb="FF212529"/>
      </rPr>
      <t>PTT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</si>
  <si>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</si>
  <si>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</si>
  <si>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</si>
  <si>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</si>
  <si>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</si>
  <si>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DELTA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</si>
  <si>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</si>
  <si>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</si>
  <si>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t>https://thunhoon.com/article/285836</t>
  </si>
  <si>
    <t>WICEเล็งขยายตลาดเพื่อโต ดีลพันธมิตรต่อยอดรายได้</t>
  </si>
  <si>
    <r>
      <rPr>
        <rFont val="Arial"/>
        <color rgb="FF212529"/>
      </rPr>
      <t>WICE</t>
    </r>
  </si>
  <si>
    <r>
      <rPr>
        <rFont val="Arial"/>
        <color rgb="FF212529"/>
      </rPr>
      <t>ขยายตลาด</t>
    </r>
  </si>
  <si>
    <r>
      <rPr>
        <rFont val="Arial"/>
        <color rgb="FF212529"/>
      </rPr>
      <t>เพื่อโต</t>
    </r>
  </si>
  <si>
    <t>https://thunhoon.com/article/285818</t>
  </si>
  <si>
    <t>หุ้นไทยพักเที่ยงวันนี้(4 ม.ค.67) ลบ 6.94 จุด ขาย DELTA-PTTGC ซื้อ PTT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</si>
  <si>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</si>
  <si>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</si>
  <si>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</si>
  <si>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PTTGC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</si>
  <si>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</si>
  <si>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</si>
  <si>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PTT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</si>
  <si>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</si>
  <si>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</si>
  <si>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ITC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</si>
  <si>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</si>
  <si>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ยังดี</t>
    </r>
  </si>
  <si>
    <t>https://thunhoon.com/article/285813</t>
  </si>
  <si>
    <t>UACศึกษาธุรกิจใหม่ต่อยอด ปักธงปั๊มรายได้แตะ4พันล้าน</t>
  </si>
  <si>
    <r>
      <rPr>
        <rFont val="Arial"/>
        <color rgb="FF212529"/>
      </rPr>
      <t>UAC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</si>
  <si>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</si>
  <si>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ต่อยอด</t>
    </r>
  </si>
  <si>
    <r>
      <rPr>
        <rFont val="Arial"/>
        <color rgb="FF212529"/>
      </rPr>
      <t>UAC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</si>
  <si>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</si>
  <si>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ปั๊ม</t>
    </r>
  </si>
  <si>
    <r>
      <rPr>
        <rFont val="Arial"/>
        <color rgb="FF212529"/>
      </rPr>
      <t>HENG</t>
    </r>
  </si>
  <si>
    <r>
      <rPr>
        <rFont val="Arial"/>
        <color rgb="FF212529"/>
      </rPr>
      <t>โบรกแนะ</t>
    </r>
  </si>
  <si>
    <r>
      <rPr>
        <rFont val="Arial"/>
        <color rgb="FF212529"/>
      </rPr>
      <t>ขาย</t>
    </r>
  </si>
  <si>
    <r>
      <rPr>
        <rFont val="Arial"/>
        <color rgb="FF212529"/>
      </rPr>
      <t>CK</t>
    </r>
  </si>
  <si>
    <r>
      <rPr>
        <rFont val="Arial"/>
        <color rgb="FF212529"/>
      </rPr>
      <t>ชู</t>
    </r>
  </si>
  <si>
    <r>
      <rPr>
        <rFont val="Arial"/>
        <color rgb="FF212529"/>
      </rPr>
      <t>เด่น</t>
    </r>
  </si>
  <si>
    <r>
      <rPr>
        <rFont val="Arial"/>
        <color rgb="FF212529"/>
      </rPr>
      <t>STEC</t>
    </r>
  </si>
  <si>
    <r>
      <rPr>
        <rFont val="Arial"/>
        <color rgb="FF212529"/>
      </rPr>
      <t>ชู</t>
    </r>
  </si>
  <si>
    <r>
      <rPr>
        <rFont val="Arial"/>
        <color rgb="FF212529"/>
      </rPr>
      <t>เด่น</t>
    </r>
  </si>
  <si>
    <r>
      <rPr>
        <rFont val="Arial"/>
        <color rgb="FF212529"/>
      </rPr>
      <t>PTG</t>
    </r>
  </si>
  <si>
    <r>
      <rPr>
        <rFont val="Arial"/>
        <color rgb="FF212529"/>
      </rPr>
      <t>ประเมิน</t>
    </r>
  </si>
  <si>
    <r>
      <rPr>
        <rFont val="Arial"/>
        <color rgb="FF212529"/>
      </rPr>
      <t>ฟื้นเด่น</t>
    </r>
  </si>
  <si>
    <r>
      <rPr>
        <rFont val="Arial"/>
        <color rgb="FF212529"/>
      </rPr>
      <t>PTG</t>
    </r>
  </si>
  <si>
    <r>
      <rPr>
        <rFont val="Arial"/>
        <color rgb="FF212529"/>
      </rPr>
      <t>กำไร</t>
    </r>
  </si>
  <si>
    <r>
      <rPr>
        <rFont val="Arial"/>
        <color rgb="FF212529"/>
      </rPr>
      <t>มีโอกาสอัพ</t>
    </r>
  </si>
  <si>
    <r>
      <rPr>
        <rFont val="Arial"/>
        <color rgb="FF212529"/>
      </rPr>
      <t>PRAPAT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</si>
  <si>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</si>
  <si>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พุ่ง</t>
    </r>
  </si>
  <si>
    <r>
      <rPr>
        <rFont val="Arial"/>
        <color rgb="FF212529"/>
      </rPr>
      <t>OTO</t>
    </r>
  </si>
  <si>
    <r>
      <rPr>
        <rFont val="Arial"/>
        <color rgb="FF212529"/>
      </rPr>
      <t>ร่วงหนัก</t>
    </r>
  </si>
  <si>
    <r>
      <rPr>
        <rFont val="Arial"/>
        <color rgb="FF212529"/>
      </rPr>
      <t>หุ้น</t>
    </r>
  </si>
  <si>
    <r>
      <rPr>
        <rFont val="Arial"/>
        <color rgb="FF212529"/>
      </rPr>
      <t>ALL</t>
    </r>
  </si>
  <si>
    <r>
      <rPr>
        <rFont val="Arial"/>
        <color rgb="FF212529"/>
      </rPr>
      <t>ร่วงหนัก</t>
    </r>
  </si>
  <si>
    <r>
      <rPr>
        <rFont val="Arial"/>
        <color rgb="FF212529"/>
      </rPr>
      <t>หุ้น</t>
    </r>
  </si>
  <si>
    <t>https://thunhoon.com/article/285790</t>
  </si>
  <si>
    <t>KUN เข้าสู่ปีทองจ่อบุ๊กพรึ่บ ปักเป้าโกยยอดทะลุพันล.</t>
  </si>
  <si>
    <r>
      <rPr>
        <rFont val="Arial"/>
        <color rgb="FF212529"/>
      </rPr>
      <t>KUN</t>
    </r>
  </si>
  <si>
    <r>
      <rPr>
        <rFont val="Arial"/>
        <color rgb="FF212529"/>
      </rPr>
      <t>ปักเป้า</t>
    </r>
  </si>
  <si>
    <r>
      <rPr>
        <rFont val="Arial"/>
        <color rgb="FF212529"/>
      </rPr>
      <t>โกยยอด</t>
    </r>
  </si>
  <si>
    <r>
      <rPr>
        <rFont val="Arial"/>
        <color rgb="FF212529"/>
      </rPr>
      <t>ERW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</si>
  <si>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</si>
  <si>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</si>
  <si>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ANAN</t>
    </r>
  </si>
  <si>
    <r>
      <rPr>
        <rFont val="Arial"/>
        <color rgb="FF212529"/>
      </rPr>
      <t>ยอด</t>
    </r>
  </si>
  <si>
    <r>
      <rPr>
        <rFont val="Arial"/>
        <color rgb="FF212529"/>
      </rPr>
      <t>พุ่ง</t>
    </r>
  </si>
  <si>
    <t>https://thunhoon.com/article/285936</t>
  </si>
  <si>
    <t>หุ้นไทยวันนี้(5 ม.ค.67) ร่วง 6.63 จุด ขาย DELTA-ADVANC-HANA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</si>
  <si>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</si>
  <si>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</si>
  <si>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</si>
  <si>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ADVANC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</si>
  <si>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</si>
  <si>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</si>
  <si>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HANA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</si>
  <si>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</si>
  <si>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</si>
  <si>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BC</t>
    </r>
  </si>
  <si>
    <r>
      <rPr>
        <rFont val="Arial"/>
        <color rgb="FF212529"/>
      </rPr>
      <t>สัญญาณ</t>
    </r>
  </si>
  <si>
    <r>
      <rPr>
        <rFont val="Arial"/>
        <color rgb="FF212529"/>
      </rPr>
      <t>ดี</t>
    </r>
  </si>
  <si>
    <r>
      <rPr>
        <rFont val="Arial"/>
        <color rgb="FF212529"/>
      </rPr>
      <t>BC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</si>
  <si>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</si>
  <si>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</si>
  <si>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SAPPE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</si>
  <si>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</si>
  <si>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</si>
  <si>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https://thunhoon.com/article/285901</t>
  </si>
  <si>
    <t>หุ้นไทยพักเที่ยงวันนี้(5 ม.ค.67) ลบ 4.35 จุด ขาย DELTA-CPALL-AOT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</si>
  <si>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</si>
  <si>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</si>
  <si>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</si>
  <si>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</si>
  <si>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</si>
  <si>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</si>
  <si>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</si>
  <si>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</si>
  <si>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</si>
  <si>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TTA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</si>
  <si>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</si>
  <si>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ดีกว่าที่เคยประเมิน</t>
    </r>
  </si>
  <si>
    <r>
      <rPr>
        <rFont val="Arial"/>
        <color rgb="FF212529"/>
      </rPr>
      <t>TTA</t>
    </r>
  </si>
  <si>
    <r>
      <rPr>
        <rFont val="Arial"/>
        <color rgb="FF212529"/>
      </rPr>
      <t>แนะ</t>
    </r>
  </si>
  <si>
    <r>
      <rPr>
        <rFont val="Arial"/>
        <color rgb="FF212529"/>
      </rPr>
      <t>ซื้อ</t>
    </r>
  </si>
  <si>
    <t>https://thunhoon.com/article/285897</t>
  </si>
  <si>
    <t>ทรีนีตี้ ส่องหุ้นกลุ่มยางพารา หลังราคามุ่งสู่นิวไฮ แนะ NER-TEGH</t>
  </si>
  <si>
    <r>
      <rPr>
        <rFont val="Arial"/>
        <color rgb="FF212529"/>
      </rPr>
      <t>NER</t>
    </r>
  </si>
  <si>
    <r>
      <rPr>
        <rFont val="Arial"/>
        <color rgb="FF212529"/>
      </rPr>
      <t>ราคา</t>
    </r>
  </si>
  <si>
    <r>
      <rPr>
        <rFont val="Arial"/>
        <color rgb="FF212529"/>
      </rPr>
      <t>มุ่งสู่นิวไฮ</t>
    </r>
  </si>
  <si>
    <r>
      <rPr>
        <rFont val="Arial"/>
        <color rgb="FF212529"/>
      </rPr>
      <t>TEGH</t>
    </r>
  </si>
  <si>
    <r>
      <rPr>
        <rFont val="Arial"/>
        <color rgb="FF212529"/>
      </rPr>
      <t>ราคา</t>
    </r>
  </si>
  <si>
    <r>
      <rPr>
        <rFont val="Arial"/>
        <color rgb="FF212529"/>
      </rPr>
      <t>มุ่งสู่นิวไฮ</t>
    </r>
  </si>
  <si>
    <t>https://thunhoon.com/article/285896</t>
  </si>
  <si>
    <t>ทิสโก้' ให้น้ำหนัก "Neutral" กลุ่มแบงก์ เลือก BBL-SCB หุ้นเด่น</t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</si>
  <si>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</si>
  <si>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</si>
  <si>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</si>
  <si>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</si>
  <si>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</si>
  <si>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</si>
  <si>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IVL</t>
    </r>
  </si>
  <si>
    <r>
      <rPr>
        <rFont val="Arial"/>
        <color rgb="FF212529"/>
      </rPr>
      <t>กำไร</t>
    </r>
  </si>
  <si>
    <r>
      <rPr>
        <rFont val="Arial"/>
        <color rgb="FF212529"/>
      </rPr>
      <t>สูงขึ้น</t>
    </r>
  </si>
  <si>
    <r>
      <rPr>
        <rFont val="Arial"/>
        <color rgb="FF212529"/>
      </rPr>
      <t>BAFS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</si>
  <si>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</si>
  <si>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SPA</t>
    </r>
  </si>
  <si>
    <r>
      <rPr>
        <rFont val="Arial"/>
        <color rgb="FF212529"/>
      </rPr>
      <t>กำไร</t>
    </r>
  </si>
  <si>
    <r>
      <rPr>
        <rFont val="Arial"/>
        <color rgb="FF212529"/>
      </rPr>
      <t>อัพ</t>
    </r>
  </si>
  <si>
    <r>
      <rPr>
        <rFont val="Arial"/>
        <color rgb="FF212529"/>
      </rPr>
      <t>DOHOME</t>
    </r>
  </si>
  <si>
    <r>
      <rPr>
        <rFont val="Arial"/>
        <color rgb="FF212529"/>
      </rPr>
      <t>มาร์จิ้น</t>
    </r>
  </si>
  <si>
    <r>
      <rPr>
        <rFont val="Arial"/>
        <color rgb="FF212529"/>
      </rPr>
      <t>ฟู</t>
    </r>
  </si>
  <si>
    <r>
      <rPr>
        <rFont val="Arial"/>
        <color rgb="FF212529"/>
      </rPr>
      <t>KTC</t>
    </r>
  </si>
  <si>
    <r>
      <rPr>
        <rFont val="Arial"/>
        <color rgb="FF212529"/>
      </rPr>
      <t>ยอด</t>
    </r>
  </si>
  <si>
    <r>
      <rPr>
        <rFont val="Arial"/>
        <color rgb="FF212529"/>
      </rPr>
      <t>พุ่งทะลุเป้า</t>
    </r>
  </si>
  <si>
    <r>
      <rPr>
        <rFont val="Arial"/>
        <color rgb="FF212529"/>
      </rPr>
      <t>INTUCH</t>
    </r>
  </si>
  <si>
    <r>
      <rPr>
        <rFont val="Arial"/>
        <color rgb="FF212529"/>
      </rPr>
      <t>ลั่น</t>
    </r>
  </si>
  <si>
    <r>
      <rPr>
        <rFont val="Arial"/>
        <color rgb="FF212529"/>
      </rPr>
      <t>โตดี</t>
    </r>
  </si>
  <si>
    <r>
      <rPr>
        <rFont val="Arial"/>
        <color rgb="FF212529"/>
      </rPr>
      <t>SCB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</si>
  <si>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</si>
  <si>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</si>
  <si>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BCP</t>
    </r>
  </si>
  <si>
    <r>
      <rPr>
        <rFont val="Arial"/>
        <color rgb="FF212529"/>
      </rPr>
      <t>กำไร</t>
    </r>
  </si>
  <si>
    <r>
      <rPr>
        <rFont val="Arial"/>
        <color rgb="FF212529"/>
      </rPr>
      <t>แข็งแกร่ง</t>
    </r>
  </si>
  <si>
    <t>https://thunhoon.com/article/286038</t>
  </si>
  <si>
    <t>หุ้นไทยวันนี้(8 ม.ค.67) ลบ 9.51 จุด ขาย KBANK-PTTEP-WHA</t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</si>
  <si>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</si>
  <si>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</si>
  <si>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</si>
  <si>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</si>
  <si>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</si>
  <si>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</si>
  <si>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WHA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</si>
  <si>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</si>
  <si>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</si>
  <si>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RBF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</si>
  <si>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</si>
  <si>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โต</t>
    </r>
  </si>
  <si>
    <r>
      <rPr>
        <rFont val="Arial"/>
        <color rgb="FF212529"/>
      </rPr>
      <t>SCGD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</si>
  <si>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</si>
  <si>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สดใส</t>
    </r>
  </si>
  <si>
    <t>https://thunhoon.com/article/286002</t>
  </si>
  <si>
    <t>หุ้นไทยพักเที่ยงวันนี้(8 ม.ค.67) ร่วง 7.42 จุด ขาย KBANK-IVL-BDMS</t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</si>
  <si>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</si>
  <si>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</si>
  <si>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</si>
  <si>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IVL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</si>
  <si>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</si>
  <si>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</si>
  <si>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BDMS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</si>
  <si>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</si>
  <si>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</si>
  <si>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WHA</t>
    </r>
  </si>
  <si>
    <r>
      <rPr>
        <rFont val="Arial"/>
        <color rgb="FF212529"/>
      </rPr>
      <t>ราคา</t>
    </r>
  </si>
  <si>
    <r>
      <rPr>
        <rFont val="Arial"/>
        <color rgb="FF212529"/>
      </rPr>
      <t>upside</t>
    </r>
  </si>
  <si>
    <r>
      <rPr>
        <rFont val="Arial"/>
        <color rgb="FF212529"/>
      </rPr>
      <t>WHA</t>
    </r>
  </si>
  <si>
    <r>
      <rPr>
        <rFont val="Arial"/>
        <color rgb="FF212529"/>
      </rPr>
      <t>แนะ</t>
    </r>
  </si>
  <si>
    <r>
      <rPr>
        <rFont val="Arial"/>
        <color rgb="FF212529"/>
      </rPr>
      <t>ซื้อ</t>
    </r>
  </si>
  <si>
    <r>
      <rPr>
        <rFont val="Arial"/>
        <color rgb="FF212529"/>
      </rPr>
      <t>major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</si>
  <si>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</si>
  <si>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เพิ่ม</t>
    </r>
  </si>
  <si>
    <r>
      <rPr>
        <rFont val="Arial"/>
        <color rgb="FF212529"/>
      </rPr>
      <t>SPALI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</si>
  <si>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</si>
  <si>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อ่อนแอ</t>
    </r>
  </si>
  <si>
    <r>
      <rPr>
        <rFont val="Arial"/>
        <color rgb="FF212529"/>
      </rPr>
      <t>SPALI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</si>
  <si>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</si>
  <si>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ฟื้นตัว</t>
    </r>
  </si>
  <si>
    <r>
      <rPr>
        <rFont val="Arial"/>
        <color rgb="FF212529"/>
      </rPr>
      <t>BCH</t>
    </r>
  </si>
  <si>
    <t>เกิด upside</t>
  </si>
  <si>
    <r>
      <rPr>
        <rFont val="Arial"/>
        <color rgb="FF212529"/>
      </rPr>
      <t>CHG</t>
    </r>
  </si>
  <si>
    <r>
      <rPr>
        <rFont val="Arial"/>
        <color rgb="FF212529"/>
      </rPr>
      <t>MGT</t>
    </r>
  </si>
  <si>
    <r>
      <rPr>
        <rFont val="Arial"/>
        <color rgb="FF212529"/>
      </rPr>
      <t>ออเดอร์</t>
    </r>
  </si>
  <si>
    <r>
      <rPr>
        <rFont val="Arial"/>
        <color rgb="FF212529"/>
      </rPr>
      <t>ฟื้น</t>
    </r>
  </si>
  <si>
    <r>
      <rPr>
        <rFont val="Arial"/>
        <color rgb="FF212529"/>
      </rPr>
      <t>MGT</t>
    </r>
  </si>
  <si>
    <r>
      <rPr>
        <rFont val="Arial"/>
        <color rgb="FF212529"/>
      </rPr>
      <t>กำไร</t>
    </r>
  </si>
  <si>
    <r>
      <rPr>
        <rFont val="Arial"/>
        <color rgb="FF212529"/>
      </rPr>
      <t>พุ่ง</t>
    </r>
  </si>
  <si>
    <r>
      <rPr>
        <rFont val="Arial"/>
        <color rgb="FF212529"/>
      </rPr>
      <t>BC</t>
    </r>
  </si>
  <si>
    <r>
      <rPr>
        <rFont val="Arial"/>
        <color rgb="FF212529"/>
      </rPr>
      <t>ทุกธุรกิจ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</si>
  <si>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</si>
  <si>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BC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</si>
  <si>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</si>
  <si>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ดัน</t>
    </r>
  </si>
  <si>
    <r>
      <rPr>
        <rFont val="Arial"/>
        <color rgb="FF212529"/>
      </rPr>
      <t>ORI</t>
    </r>
  </si>
  <si>
    <r>
      <rPr>
        <rFont val="Arial"/>
        <color rgb="FF212529"/>
      </rPr>
      <t>ปั๊มยอด</t>
    </r>
  </si>
  <si>
    <r>
      <rPr>
        <rFont val="Arial"/>
        <color rgb="FF212529"/>
      </rPr>
      <t>โตต่อ</t>
    </r>
  </si>
  <si>
    <r>
      <rPr>
        <rFont val="Arial"/>
        <color rgb="FF212529"/>
      </rPr>
      <t>NER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</si>
  <si>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</si>
  <si>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</si>
  <si>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t>https://thunhoon.com/article/286119</t>
  </si>
  <si>
    <t>หุ้นไทยวันนี้(9 ม.ค.67) ลบ 3.52 จุด ขาย MINT-CPALL ซื้อ ADVANC</t>
  </si>
  <si>
    <r>
      <rPr>
        <rFont val="Arial"/>
        <color rgb="FF212529"/>
      </rPr>
      <t>MINT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</si>
  <si>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</si>
  <si>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</si>
  <si>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</si>
  <si>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</si>
  <si>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</si>
  <si>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ADVANC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</si>
  <si>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</si>
  <si>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</si>
  <si>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SCB</t>
    </r>
  </si>
  <si>
    <r>
      <rPr>
        <rFont val="Arial"/>
        <color rgb="FF212529"/>
      </rPr>
      <t>กำไร</t>
    </r>
  </si>
  <si>
    <r>
      <rPr>
        <rFont val="Arial"/>
        <color rgb="FF212529"/>
      </rPr>
      <t>อ่อนตัว</t>
    </r>
  </si>
  <si>
    <t>https://thunhoon.com/article/286086</t>
  </si>
  <si>
    <t>หุ้นไทยพักเที่ยงวันนี้(9 ม.ค.67)บวก 1.44 จุด ซื้อ DELTA-KBANK ขาย PTT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</si>
  <si>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</si>
  <si>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</si>
  <si>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</si>
  <si>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</si>
  <si>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</si>
  <si>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</si>
  <si>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PTT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</si>
  <si>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</si>
  <si>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</si>
  <si>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t>https://thunhoon.com/article/286080</t>
  </si>
  <si>
    <t>KTMS กางแผนโรดแมป 2 ปี ดันรายได้โต</t>
  </si>
  <si>
    <r>
      <rPr>
        <rFont val="Arial"/>
        <color rgb="FF212529"/>
      </rPr>
      <t>KTMS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</si>
  <si>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</si>
  <si>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</si>
  <si>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HANA</t>
    </r>
  </si>
  <si>
    <r>
      <rPr>
        <rFont val="Arial"/>
        <color rgb="FF212529"/>
      </rPr>
      <t>ราคา</t>
    </r>
  </si>
  <si>
    <r>
      <rPr>
        <rFont val="Arial"/>
        <color rgb="FF212529"/>
      </rPr>
      <t>ดีดขึ้น</t>
    </r>
  </si>
  <si>
    <r>
      <rPr>
        <rFont val="Arial"/>
        <color rgb="FF212529"/>
      </rPr>
      <t>HANA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</si>
  <si>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</si>
  <si>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ฟื้นตัว</t>
    </r>
  </si>
  <si>
    <r>
      <rPr>
        <rFont val="Arial"/>
        <color rgb="FF212529"/>
      </rPr>
      <t>HANA</t>
    </r>
  </si>
  <si>
    <r>
      <rPr>
        <rFont val="Arial"/>
        <color rgb="FF212529"/>
      </rPr>
      <t>ออเดอร์</t>
    </r>
  </si>
  <si>
    <r>
      <rPr>
        <rFont val="Arial"/>
        <color rgb="FF212529"/>
      </rPr>
      <t>เพิ่ม</t>
    </r>
  </si>
  <si>
    <t>https://thunhoon.com/article/286077</t>
  </si>
  <si>
    <t>บล.กสิกรมอง AP โดดเด่นกลุ่มอสังหาฯ</t>
  </si>
  <si>
    <r>
      <rPr>
        <rFont val="Arial"/>
        <color rgb="FF212529"/>
      </rPr>
      <t>AP</t>
    </r>
  </si>
  <si>
    <r>
      <rPr>
        <rFont val="Arial"/>
        <color rgb="FF212529"/>
      </rPr>
      <t>โดดเด่น</t>
    </r>
  </si>
  <si>
    <r>
      <rPr>
        <rFont val="Arial"/>
        <color rgb="FF212529"/>
      </rPr>
      <t>SC</t>
    </r>
  </si>
  <si>
    <r>
      <rPr>
        <rFont val="Arial"/>
        <color rgb="FF212529"/>
      </rPr>
      <t>หนุน</t>
    </r>
  </si>
  <si>
    <r>
      <rPr>
        <rFont val="Arial"/>
        <color rgb="FF212529"/>
      </rPr>
      <t>PROS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</si>
  <si>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</si>
  <si>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พุ่งแรง</t>
    </r>
  </si>
  <si>
    <r>
      <rPr>
        <rFont val="Arial"/>
        <color rgb="FF212529"/>
      </rPr>
      <t>MASTER</t>
    </r>
  </si>
  <si>
    <r>
      <rPr>
        <rFont val="Arial"/>
        <color rgb="FF212529"/>
      </rPr>
      <t>ราคา</t>
    </r>
  </si>
  <si>
    <r>
      <rPr>
        <rFont val="Arial"/>
        <color rgb="FF212529"/>
      </rPr>
      <t>น่าสน</t>
    </r>
  </si>
  <si>
    <r>
      <rPr>
        <rFont val="Arial"/>
        <color rgb="FF212529"/>
      </rPr>
      <t>DELTA</t>
    </r>
  </si>
  <si>
    <r>
      <rPr>
        <rFont val="Arial"/>
        <color rgb="FF212529"/>
      </rPr>
      <t>กำไร</t>
    </r>
  </si>
  <si>
    <r>
      <rPr>
        <rFont val="Arial"/>
        <color rgb="FF212529"/>
      </rPr>
      <t>ลด</t>
    </r>
  </si>
  <si>
    <r>
      <rPr>
        <rFont val="Arial"/>
        <color rgb="FF212529"/>
      </rPr>
      <t>AOT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</si>
  <si>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</si>
  <si>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โตต่อเนื่อง</t>
    </r>
  </si>
  <si>
    <t>https://thunhoon.com/article/286042</t>
  </si>
  <si>
    <t>TM ตั้งเป้าโกยยอด 700 ล. ใส่เกียร์ปั๊มมาร์จิ้น 40%</t>
  </si>
  <si>
    <r>
      <rPr>
        <rFont val="Arial"/>
        <color rgb="FF212529"/>
      </rPr>
      <t>TM</t>
    </r>
  </si>
  <si>
    <r>
      <rPr>
        <rFont val="Arial"/>
        <color rgb="FF212529"/>
      </rPr>
      <t>ตั้งเป้า</t>
    </r>
  </si>
  <si>
    <r>
      <rPr>
        <rFont val="Arial"/>
        <color rgb="FF212529"/>
      </rPr>
      <t>โกยยอด</t>
    </r>
  </si>
  <si>
    <r>
      <rPr>
        <rFont val="Arial"/>
        <color rgb="FF212529"/>
      </rPr>
      <t>TM</t>
    </r>
  </si>
  <si>
    <r>
      <rPr>
        <rFont val="Arial"/>
        <color rgb="FF212529"/>
      </rPr>
      <t>มาร์จิ้น</t>
    </r>
  </si>
  <si>
    <r>
      <rPr>
        <rFont val="Arial"/>
        <color rgb="FF212529"/>
      </rPr>
      <t>ปั๊ม</t>
    </r>
  </si>
  <si>
    <r>
      <rPr>
        <rFont val="Arial"/>
        <color rgb="FF212529"/>
      </rPr>
      <t>KWM</t>
    </r>
  </si>
  <si>
    <r>
      <rPr>
        <rFont val="Arial"/>
        <color rgb="FF212529"/>
      </rPr>
      <t>ดีมานด์</t>
    </r>
  </si>
  <si>
    <r>
      <rPr>
        <rFont val="Arial"/>
        <color rgb="FF212529"/>
      </rPr>
      <t>อื้อ</t>
    </r>
  </si>
  <si>
    <r>
      <rPr>
        <rFont val="Arial"/>
        <color rgb="FF212529"/>
      </rPr>
      <t>TEGH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</si>
  <si>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</si>
  <si>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หนุน</t>
    </r>
  </si>
  <si>
    <t>https://thunhoon.com/article/286053</t>
  </si>
  <si>
    <t>PTTEPเจาะเนื้อแท้กำไร จับตาQ1ขายโตต่อ</t>
  </si>
  <si>
    <r>
      <rPr>
        <rFont val="Arial"/>
        <color rgb="FF212529"/>
      </rPr>
      <t>PTTEP</t>
    </r>
  </si>
  <si>
    <r>
      <rPr>
        <rFont val="Arial"/>
        <color rgb="FF212529"/>
      </rPr>
      <t>ขาย</t>
    </r>
  </si>
  <si>
    <r>
      <rPr>
        <rFont val="Arial"/>
        <color rgb="FF212529"/>
      </rPr>
      <t>โตต่อ</t>
    </r>
  </si>
  <si>
    <r>
      <rPr>
        <rFont val="Arial"/>
        <color rgb="FF212529"/>
      </rPr>
      <t>PLUS</t>
    </r>
  </si>
  <si>
    <r>
      <rPr>
        <rFont val="Arial"/>
        <color rgb="FF212529"/>
      </rPr>
      <t>รับทรัพย์</t>
    </r>
  </si>
  <si>
    <r>
      <rPr>
        <rFont val="Arial"/>
        <color rgb="FF212529"/>
      </rPr>
      <t>ธุรกิจ</t>
    </r>
  </si>
  <si>
    <t>https://thunhoon.com/article/286212</t>
  </si>
  <si>
    <t>หุ้นไทยวันนี้(10 ม.ค.67) ลบ 1.41 จุด ขาย BBL-KBANK ซื้อ BH</t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</si>
  <si>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</si>
  <si>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</si>
  <si>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</si>
  <si>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</si>
  <si>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</si>
  <si>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</si>
  <si>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BH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</si>
  <si>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</si>
  <si>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</si>
  <si>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ASW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</si>
  <si>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</si>
  <si>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ทำนิวไฮ</t>
    </r>
  </si>
  <si>
    <r>
      <rPr>
        <rFont val="Arial"/>
        <color rgb="FF212529"/>
      </rPr>
      <t>TTB</t>
    </r>
  </si>
  <si>
    <r>
      <rPr>
        <rFont val="Arial"/>
        <color rgb="FF212529"/>
      </rPr>
      <t>มอง</t>
    </r>
  </si>
  <si>
    <r>
      <rPr>
        <rFont val="Arial"/>
        <color rgb="FF212529"/>
      </rPr>
      <t>upside</t>
    </r>
  </si>
  <si>
    <t>https://thunhoon.com/article/286174</t>
  </si>
  <si>
    <t>หุ้นไทยพักเที่ยงวันนี้(10 ม.ค.67)ลบ 0.79 จุด ขายหุ้นแบงก์ BBL-KBANK-SCB</t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</si>
  <si>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</si>
  <si>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</si>
  <si>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</si>
  <si>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</si>
  <si>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</si>
  <si>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</si>
  <si>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</si>
  <si>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</si>
  <si>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</si>
  <si>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t>https://thunhoon.com/article/286169</t>
  </si>
  <si>
    <t>STEC จะดีขึ้นในครึ่งปีหลัง บล.กสิกรฯมองเป้า 12.85 บ.</t>
  </si>
  <si>
    <r>
      <rPr>
        <rFont val="Arial"/>
        <color rgb="FF212529"/>
      </rPr>
      <t>STEC</t>
    </r>
  </si>
  <si>
    <r>
      <rPr>
        <rFont val="Arial"/>
        <color rgb="FF212529"/>
      </rPr>
      <t>จะดีขึ้น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</si>
  <si>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</si>
  <si>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DRT</t>
    </r>
  </si>
  <si>
    <r>
      <rPr>
        <rFont val="Arial"/>
        <color rgb="FF212529"/>
      </rPr>
      <t>วัสดุก่อสร้าง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</si>
  <si>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</si>
  <si>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SIRI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</si>
  <si>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</si>
  <si>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ดี</t>
    </r>
  </si>
  <si>
    <r>
      <rPr>
        <rFont val="Arial"/>
        <color rgb="FF212529"/>
      </rPr>
      <t>MTC</t>
    </r>
  </si>
  <si>
    <r>
      <rPr>
        <rFont val="Arial"/>
        <color rgb="FF212529"/>
      </rPr>
      <t>คุณภาพสินทรัพย์</t>
    </r>
  </si>
  <si>
    <r>
      <rPr>
        <rFont val="Arial"/>
        <color rgb="FF212529"/>
      </rPr>
      <t>ดีขึ้น</t>
    </r>
  </si>
  <si>
    <r>
      <rPr>
        <rFont val="Arial"/>
        <color rgb="FF212529"/>
      </rPr>
      <t>OSP</t>
    </r>
  </si>
  <si>
    <r>
      <rPr>
        <rFont val="Arial"/>
        <color rgb="FF212529"/>
      </rPr>
      <t>กำไร</t>
    </r>
  </si>
  <si>
    <r>
      <rPr>
        <rFont val="Arial"/>
        <color rgb="FF212529"/>
      </rPr>
      <t>ฟื้นตัว</t>
    </r>
  </si>
  <si>
    <r>
      <rPr>
        <rFont val="Arial"/>
        <color rgb="FF212529"/>
      </rPr>
      <t>SAPPE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</si>
  <si>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</si>
  <si>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ชะลอตัว</t>
    </r>
  </si>
  <si>
    <r>
      <rPr>
        <rFont val="Arial"/>
        <color rgb="FF212529"/>
      </rPr>
      <t>SAPPE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</si>
  <si>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</si>
  <si>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หนุน</t>
    </r>
  </si>
  <si>
    <r>
      <rPr>
        <rFont val="Arial"/>
        <color rgb="FF212529"/>
      </rPr>
      <t>SCGP</t>
    </r>
  </si>
  <si>
    <r>
      <rPr>
        <rFont val="Arial"/>
        <color rgb="FF212529"/>
      </rPr>
      <t>ผลประกอบการ</t>
    </r>
  </si>
  <si>
    <r>
      <rPr>
        <rFont val="Arial"/>
        <color rgb="FF212529"/>
      </rPr>
      <t>ฟื้นตัวช้า</t>
    </r>
  </si>
  <si>
    <r>
      <rPr>
        <rFont val="Arial"/>
        <color rgb="FF212529"/>
      </rPr>
      <t>MINT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</si>
  <si>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</si>
  <si>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</si>
  <si>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r>
      <rPr>
        <rFont val="Arial"/>
        <color rgb="FF212529"/>
      </rPr>
      <t>MINT</t>
    </r>
  </si>
  <si>
    <r>
      <rPr>
        <rFont val="Arial"/>
        <color rgb="FF212529"/>
      </rPr>
      <t>กระแสเงินสด</t>
    </r>
  </si>
  <si>
    <r>
      <rPr>
        <rFont val="Arial"/>
        <color rgb="FF212529"/>
      </rPr>
      <t>แกร่ง</t>
    </r>
  </si>
  <si>
    <r>
      <rPr>
        <rFont val="Arial"/>
        <color rgb="FF212529"/>
      </rPr>
      <t>KTMS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</si>
  <si>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</si>
  <si>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โตโดด</t>
    </r>
  </si>
  <si>
    <r>
      <rPr>
        <rFont val="Arial"/>
        <color rgb="FF212529"/>
      </rPr>
      <t>MASTER</t>
    </r>
  </si>
  <si>
    <r>
      <rPr>
        <rFont val="Arial"/>
        <color rgb="FF212529"/>
      </rPr>
      <t>กูรูส่อง</t>
    </r>
  </si>
  <si>
    <r>
      <rPr>
        <rFont val="Arial"/>
        <color rgb="FF212529"/>
      </rPr>
      <t>มีอัพไซด์</t>
    </r>
  </si>
  <si>
    <t>https://thunhoon.com/article/286126</t>
  </si>
  <si>
    <t>LEOโล่งขนส่งพ้นจุดต่ำสุด ซุ่มดีลควบรวมพาร์ตเนอร์</t>
  </si>
  <si>
    <r>
      <rPr>
        <rFont val="Arial"/>
        <color rgb="FF212529"/>
      </rPr>
      <t>LEO</t>
    </r>
  </si>
  <si>
    <r>
      <rPr>
        <rFont val="Arial"/>
        <color rgb="FF212529"/>
      </rPr>
      <t>ขนส่ง</t>
    </r>
  </si>
  <si>
    <r>
      <rPr>
        <rFont val="Arial"/>
        <color rgb="FF212529"/>
      </rPr>
      <t>พ้นจุดต่ำสุด</t>
    </r>
  </si>
  <si>
    <r>
      <rPr>
        <rFont val="Arial"/>
        <color rgb="FF212529"/>
      </rPr>
      <t>ZIGA</t>
    </r>
  </si>
  <si>
    <r>
      <rPr>
        <rFont val="Arial"/>
        <color rgb="FF212529"/>
      </rPr>
      <t>บิทคอยน์</t>
    </r>
  </si>
  <si>
    <r>
      <rPr>
        <rFont val="Arial"/>
        <color rgb="FF212529"/>
      </rPr>
      <t>พุ่ง</t>
    </r>
  </si>
  <si>
    <r>
      <rPr>
        <rFont val="Arial"/>
        <color rgb="FF212529"/>
      </rPr>
      <t>MVP</t>
    </r>
  </si>
  <si>
    <r>
      <rPr>
        <rFont val="Arial"/>
        <color rgb="FF212529"/>
      </rPr>
      <t>บิทคอยน์</t>
    </r>
  </si>
  <si>
    <r>
      <rPr>
        <rFont val="Arial"/>
        <color rgb="FF212529"/>
      </rPr>
      <t>พุ่ง</t>
    </r>
  </si>
  <si>
    <r>
      <rPr>
        <rFont val="Arial"/>
        <color rgb="FF212529"/>
      </rPr>
      <t>PTG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</si>
  <si>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</si>
  <si>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ดี</t>
    </r>
  </si>
  <si>
    <r>
      <rPr>
        <rFont val="Arial"/>
        <color rgb="FF212529"/>
      </rPr>
      <t>PTG</t>
    </r>
  </si>
  <si>
    <r>
      <rPr>
        <rFont val="Arial"/>
        <color rgb="FF212529"/>
      </rPr>
      <t>มาร์จิ้น</t>
    </r>
  </si>
  <si>
    <r>
      <rPr>
        <rFont val="Arial"/>
        <color rgb="FF212529"/>
      </rPr>
      <t>ดัน</t>
    </r>
  </si>
  <si>
    <r>
      <rPr>
        <rFont val="Arial"/>
        <color rgb="FF212529"/>
      </rPr>
      <t>EA</t>
    </r>
  </si>
  <si>
    <r>
      <rPr>
        <rFont val="Arial"/>
        <color rgb="FF212529"/>
      </rPr>
      <t>ดีลขาย</t>
    </r>
  </si>
  <si>
    <r>
      <rPr>
        <rFont val="Arial"/>
        <color rgb="FF212529"/>
      </rPr>
      <t>เพิ่ม</t>
    </r>
  </si>
  <si>
    <r>
      <rPr>
        <rFont val="Arial"/>
        <color rgb="FF212529"/>
      </rPr>
      <t>DELTA</t>
    </r>
  </si>
  <si>
    <r>
      <rPr>
        <rFont val="Arial"/>
        <color rgb="FF212529"/>
      </rPr>
      <t>ลั่น</t>
    </r>
  </si>
  <si>
    <r>
      <rPr>
        <rFont val="Arial"/>
        <color rgb="FF212529"/>
      </rPr>
      <t>ปีนี้โต</t>
    </r>
  </si>
  <si>
    <r>
      <rPr>
        <rFont val="Arial"/>
        <color rgb="FF212529"/>
      </rPr>
      <t>AEONTS</t>
    </r>
  </si>
  <si>
    <r>
      <rPr>
        <rFont val="Arial"/>
        <color rgb="FF212529"/>
      </rPr>
      <t>กำไร</t>
    </r>
  </si>
  <si>
    <r>
      <rPr>
        <rFont val="Arial"/>
        <color rgb="FF212529"/>
      </rPr>
      <t>ลด</t>
    </r>
  </si>
  <si>
    <t>https://thunhoon.com/article/286315</t>
  </si>
  <si>
    <t>หุ้นไทยวันนี้(11 ม.ค.67) ลบ 5.28 จุด ขาย COM7-SCC-DELTA</t>
  </si>
  <si>
    <r>
      <rPr>
        <rFont val="Arial"/>
        <color rgb="FF212529"/>
      </rPr>
      <t>COM7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</si>
  <si>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</si>
  <si>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</si>
  <si>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SCC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</si>
  <si>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</si>
  <si>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</si>
  <si>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</si>
  <si>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</si>
  <si>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</si>
  <si>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KCE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</si>
  <si>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</si>
  <si>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</si>
  <si>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M</t>
    </r>
  </si>
  <si>
    <r>
      <rPr>
        <rFont val="Arial"/>
        <color rgb="FF212529"/>
      </rPr>
      <t>พลิก</t>
    </r>
  </si>
  <si>
    <r>
      <rPr>
        <rFont val="Arial"/>
        <color rgb="FF212529"/>
      </rPr>
      <t>ติดลบ</t>
    </r>
  </si>
  <si>
    <r>
      <rPr>
        <rFont val="Arial"/>
        <color rgb="FF212529"/>
      </rPr>
      <t>SSSG</t>
    </r>
  </si>
  <si>
    <r>
      <rPr>
        <rFont val="Arial"/>
        <color rgb="FF212529"/>
      </rPr>
      <t>พลิก</t>
    </r>
  </si>
  <si>
    <r>
      <rPr>
        <rFont val="Arial"/>
        <color rgb="FF212529"/>
      </rPr>
      <t>ติดลบ</t>
    </r>
  </si>
  <si>
    <r>
      <rPr>
        <rFont val="Arial"/>
        <color rgb="FF212529"/>
      </rPr>
      <t>AUCT</t>
    </r>
  </si>
  <si>
    <r>
      <rPr>
        <rFont val="Arial"/>
        <color rgb="FF212529"/>
      </rPr>
      <t>ตลาดรถยนต์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</si>
  <si>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</si>
  <si>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CHAYO</t>
    </r>
  </si>
  <si>
    <r>
      <rPr>
        <rFont val="Arial"/>
        <color rgb="FF212529"/>
      </rPr>
      <t>ราคา</t>
    </r>
  </si>
  <si>
    <r>
      <rPr>
        <rFont val="Arial"/>
        <color rgb="FF212529"/>
      </rPr>
      <t>Upside</t>
    </r>
  </si>
  <si>
    <t>https://thunhoon.com/article/286271</t>
  </si>
  <si>
    <t>หุ้นไทยพักเที่ยงวันนี้(11 ม.ค.67) ลบ 0.94 จุด ขาย COM7-SCC ซื้อ BGRIM</t>
  </si>
  <si>
    <r>
      <rPr>
        <rFont val="Arial"/>
        <color rgb="FF212529"/>
      </rPr>
      <t>COM7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</si>
  <si>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</si>
  <si>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</si>
  <si>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SCC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</si>
  <si>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</si>
  <si>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</si>
  <si>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BGRIM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</si>
  <si>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</si>
  <si>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</si>
  <si>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BH</t>
    </r>
  </si>
  <si>
    <r>
      <rPr>
        <rFont val="Arial"/>
        <color rgb="FF212529"/>
      </rPr>
      <t>คาด</t>
    </r>
  </si>
  <si>
    <r>
      <rPr>
        <rFont val="Arial"/>
        <color rgb="FF212529"/>
      </rPr>
      <t>ทำนิวไฮ</t>
    </r>
  </si>
  <si>
    <r>
      <rPr>
        <rFont val="Arial"/>
        <color rgb="FF212529"/>
      </rPr>
      <t>PR9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</si>
  <si>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</si>
  <si>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ดีขึ้น</t>
    </r>
  </si>
  <si>
    <r>
      <rPr>
        <rFont val="Arial"/>
        <color rgb="FF212529"/>
      </rPr>
      <t>QH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</si>
  <si>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</si>
  <si>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เติบโตมั่นคง</t>
    </r>
  </si>
  <si>
    <t>https://thunhoon.com/article/286252</t>
  </si>
  <si>
    <t>ส่องหุ้นกลุ่มส่งออกอาหาร มีแรงหนุนค่าบาทอ่อน-ราคาหมูขึ้น โบรกฯชู CPF</t>
  </si>
  <si>
    <r>
      <rPr>
        <rFont val="Arial"/>
        <color rgb="FF212529"/>
      </rPr>
      <t>CPF</t>
    </r>
  </si>
  <si>
    <r>
      <rPr>
        <rFont val="Arial"/>
        <color rgb="FF212529"/>
      </rPr>
      <t>ราคา</t>
    </r>
  </si>
  <si>
    <r>
      <rPr>
        <rFont val="Arial"/>
        <color rgb="FF212529"/>
      </rPr>
      <t>ขึ้น</t>
    </r>
  </si>
  <si>
    <r>
      <rPr>
        <rFont val="Arial"/>
        <color rgb="FF212529"/>
      </rPr>
      <t>BBL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</si>
  <si>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</si>
  <si>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โต</t>
    </r>
  </si>
  <si>
    <r>
      <rPr>
        <rFont val="Arial"/>
        <color rgb="FF212529"/>
      </rPr>
      <t>SCB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</si>
  <si>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</si>
  <si>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โต</t>
    </r>
  </si>
  <si>
    <t>https://thunhoon.com/article/286408</t>
  </si>
  <si>
    <t>SCAPสู่ปีแห่งการเติบโต รุกขยายฐานทั้งใน-ตปท.</t>
  </si>
  <si>
    <r>
      <rPr>
        <rFont val="Arial"/>
        <color rgb="FF212529"/>
      </rPr>
      <t>SCAP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</si>
  <si>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</si>
  <si>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ธุรกิจ</t>
    </r>
  </si>
  <si>
    <t>https://thunhoon.com/article/286398</t>
  </si>
  <si>
    <t>หุ้นไทยวันนี้(12 ม.ค.67) บวก 5.29 จุด ซื้อ KBANK-MINT ขาย PTT</t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</si>
  <si>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</si>
  <si>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</si>
  <si>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</si>
  <si>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MINT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</si>
  <si>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</si>
  <si>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</si>
  <si>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PTT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</si>
  <si>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</si>
  <si>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</si>
  <si>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t>https://thunhoon.com/article/286384</t>
  </si>
  <si>
    <t>ส่องประเด็น เฟ้น 4 หุ้นเด่น AOT-CBG-EGCO-PTTEP</t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</si>
  <si>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</si>
  <si>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</si>
  <si>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</si>
  <si>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CBG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</si>
  <si>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</si>
  <si>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</si>
  <si>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EGCO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</si>
  <si>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</si>
  <si>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</si>
  <si>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</si>
  <si>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</si>
  <si>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</si>
  <si>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https://thunhoon.com/article/286367</t>
  </si>
  <si>
    <t>หุ้นไทยพักเที่ยงวันนี้(12 ม.ค.67) บวก 3.35 จุด ซื้อ CPAXT-KBANK-MINT</t>
  </si>
  <si>
    <r>
      <rPr>
        <rFont val="Arial"/>
        <color rgb="FF212529"/>
      </rPr>
      <t>CPAXT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</si>
  <si>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</si>
  <si>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</si>
  <si>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</si>
  <si>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</si>
  <si>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</si>
  <si>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MINT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</si>
  <si>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</si>
  <si>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</si>
  <si>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TTB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</si>
  <si>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</si>
  <si>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</si>
  <si>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r>
      <rPr>
        <rFont val="Arial"/>
        <color rgb="FF212529"/>
      </rPr>
      <t>AUCT</t>
    </r>
  </si>
  <si>
    <r>
      <rPr>
        <rFont val="Arial"/>
        <color rgb="FF212529"/>
      </rPr>
      <t>โบรกฯ คาด</t>
    </r>
  </si>
  <si>
    <r>
      <rPr>
        <rFont val="Arial"/>
        <color rgb="FF212529"/>
      </rPr>
      <t>สดใส</t>
    </r>
  </si>
  <si>
    <r>
      <rPr>
        <rFont val="Arial"/>
        <color rgb="FF212529"/>
      </rPr>
      <t>ITC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</si>
  <si>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</si>
  <si>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</si>
  <si>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r>
      <rPr>
        <rFont val="Arial"/>
        <color rgb="FF212529"/>
      </rPr>
      <t>ITC</t>
    </r>
  </si>
  <si>
    <r>
      <rPr>
        <rFont val="Arial"/>
        <color rgb="FF212529"/>
      </rPr>
      <t>แนะ</t>
    </r>
  </si>
  <si>
    <r>
      <rPr>
        <rFont val="Arial"/>
        <color rgb="FF212529"/>
      </rPr>
      <t>ซื้อ</t>
    </r>
  </si>
  <si>
    <r>
      <rPr>
        <rFont val="Arial"/>
        <color rgb="FF212529"/>
      </rPr>
      <t>CPAXT</t>
    </r>
  </si>
  <si>
    <r>
      <rPr>
        <rFont val="Arial"/>
        <color rgb="FF212529"/>
      </rPr>
      <t>ราคา</t>
    </r>
  </si>
  <si>
    <r>
      <rPr>
        <rFont val="Arial"/>
        <color rgb="FF212529"/>
      </rPr>
      <t>ดีดขึ้น</t>
    </r>
  </si>
  <si>
    <r>
      <rPr>
        <rFont val="Arial"/>
        <color rgb="FF212529"/>
      </rPr>
      <t>CPAXT</t>
    </r>
  </si>
  <si>
    <r>
      <rPr>
        <rFont val="Arial"/>
        <color rgb="FF212529"/>
      </rPr>
      <t>กำไร</t>
    </r>
  </si>
  <si>
    <r>
      <rPr>
        <rFont val="Arial"/>
        <color rgb="FF212529"/>
      </rPr>
      <t>อัพ</t>
    </r>
  </si>
  <si>
    <r>
      <rPr>
        <rFont val="Arial"/>
        <color rgb="FF212529"/>
      </rPr>
      <t>CPAXT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</si>
  <si>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</si>
  <si>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ดีต่อเนื่อง</t>
    </r>
  </si>
  <si>
    <r>
      <rPr>
        <rFont val="Arial"/>
        <color rgb="FF212529"/>
      </rPr>
      <t>AEONTS</t>
    </r>
  </si>
  <si>
    <r>
      <rPr>
        <rFont val="Arial"/>
        <color rgb="FF212529"/>
      </rPr>
      <t>กำไร</t>
    </r>
  </si>
  <si>
    <r>
      <rPr>
        <rFont val="Arial"/>
        <color rgb="FF212529"/>
      </rPr>
      <t>อ่อนแอ</t>
    </r>
  </si>
  <si>
    <r>
      <rPr>
        <rFont val="Arial"/>
        <color rgb="FF212529"/>
      </rPr>
      <t>COM7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</si>
  <si>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</si>
  <si>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</si>
  <si>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SCGD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</si>
  <si>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</si>
  <si>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มากขึ้น</t>
    </r>
  </si>
  <si>
    <t>13/01/2024</t>
  </si>
  <si>
    <r>
      <rPr>
        <rFont val="Arial"/>
        <color rgb="FF212529"/>
      </rPr>
      <t>ADVANC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</si>
  <si>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</si>
  <si>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แข็งแกร่ง</t>
    </r>
  </si>
  <si>
    <r>
      <rPr>
        <rFont val="Arial"/>
        <color rgb="FF212529"/>
      </rPr>
      <t>DELTA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</si>
  <si>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</si>
  <si>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กลับมาเติบโต</t>
    </r>
  </si>
  <si>
    <r>
      <rPr>
        <rFont val="Arial"/>
        <color rgb="FF212529"/>
      </rPr>
      <t>SAPPE</t>
    </r>
  </si>
  <si>
    <r>
      <rPr>
        <rFont val="Arial"/>
        <color rgb="FF212529"/>
      </rPr>
      <t>กำไร</t>
    </r>
  </si>
  <si>
    <r>
      <rPr>
        <rFont val="Arial"/>
        <color rgb="FF212529"/>
      </rPr>
      <t>กลับมาเติบโต</t>
    </r>
  </si>
  <si>
    <r>
      <rPr>
        <rFont val="Arial"/>
        <color rgb="FF212529"/>
      </rPr>
      <t>SAPPE</t>
    </r>
  </si>
  <si>
    <r>
      <rPr>
        <rFont val="Arial"/>
        <color rgb="FF212529"/>
      </rPr>
      <t>แนะ</t>
    </r>
  </si>
  <si>
    <r>
      <rPr>
        <rFont val="Arial"/>
        <color rgb="FF212529"/>
      </rPr>
      <t>ซื้อ</t>
    </r>
  </si>
  <si>
    <t>14/01/2024</t>
  </si>
  <si>
    <r>
      <rPr>
        <rFont val="Arial"/>
        <color rgb="FF212529"/>
      </rPr>
      <t>MASTER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</si>
  <si>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</si>
  <si>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โตแกร่ง</t>
    </r>
  </si>
  <si>
    <r>
      <rPr>
        <rFont val="Arial"/>
        <color rgb="FF212529"/>
      </rPr>
      <t>LH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</si>
  <si>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</si>
  <si>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อ่อนแอ</t>
    </r>
  </si>
  <si>
    <t>15/01/2024</t>
  </si>
  <si>
    <r>
      <rPr>
        <rFont val="Arial"/>
        <color rgb="FF212529"/>
      </rPr>
      <t>LPF</t>
    </r>
  </si>
  <si>
    <r>
      <rPr>
        <rFont val="Arial"/>
        <color rgb="FF212529"/>
      </rPr>
      <t>สินทรัพย์</t>
    </r>
  </si>
  <si>
    <r>
      <rPr>
        <rFont val="Arial"/>
        <color rgb="FF212529"/>
      </rPr>
      <t>เพิ่ม</t>
    </r>
  </si>
  <si>
    <r>
      <rPr>
        <rFont val="Arial"/>
        <color rgb="FF212529"/>
      </rPr>
      <t>LPF</t>
    </r>
  </si>
  <si>
    <r>
      <rPr>
        <rFont val="Arial"/>
        <color rgb="FF212529"/>
      </rPr>
      <t>มูลค่าเงินลงทุน</t>
    </r>
  </si>
  <si>
    <r>
      <rPr>
        <rFont val="Arial"/>
        <color rgb="FF212529"/>
      </rPr>
      <t>ดีขึ้น</t>
    </r>
  </si>
  <si>
    <t>https://thunhoon.com/article/286498</t>
  </si>
  <si>
    <t>หุ้นไทยวันนี้(15 ม.ค.67) ลบ 6.51 จุด ขาย PTT-MTC-BDMS</t>
  </si>
  <si>
    <r>
      <rPr>
        <rFont val="Arial"/>
        <color rgb="FF212529"/>
      </rPr>
      <t>PTT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</si>
  <si>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</si>
  <si>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</si>
  <si>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MTC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</si>
  <si>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</si>
  <si>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</si>
  <si>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BDMS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</si>
  <si>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</si>
  <si>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</si>
  <si>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ORI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</si>
  <si>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</si>
  <si>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กวาด</t>
    </r>
  </si>
  <si>
    <r>
      <rPr>
        <rFont val="Arial"/>
        <color rgb="FF212529"/>
      </rPr>
      <t>ORI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</si>
  <si>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</si>
  <si>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ออลไทม์ไฮ</t>
    </r>
  </si>
  <si>
    <r>
      <rPr>
        <rFont val="Arial"/>
        <color rgb="FF212529"/>
      </rPr>
      <t>ORI</t>
    </r>
  </si>
  <si>
    <r>
      <rPr>
        <rFont val="Arial"/>
        <color rgb="FF212529"/>
      </rPr>
      <t>โตทะลุเป้า</t>
    </r>
  </si>
  <si>
    <r>
      <rPr>
        <rFont val="Arial"/>
        <color rgb="FF212529"/>
      </rPr>
      <t>ธุรกิจ</t>
    </r>
  </si>
  <si>
    <t>https://thunhoon.com/article/286462</t>
  </si>
  <si>
    <t>หุ้นไทยพักเที่ยงวันนี้(15 ม.ค.67) บวก 1.21 จุด ซื้อ GULF-BBL ขาย PTT</t>
  </si>
  <si>
    <r>
      <rPr>
        <rFont val="Arial"/>
        <color rgb="FF212529"/>
      </rPr>
      <t>GULF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</si>
  <si>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</si>
  <si>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</si>
  <si>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</si>
  <si>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</si>
  <si>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</si>
  <si>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PTT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</si>
  <si>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</si>
  <si>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</si>
  <si>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r>
      <rPr>
        <rFont val="Arial"/>
        <color rgb="FF212529"/>
      </rPr>
      <t>SUN</t>
    </r>
  </si>
  <si>
    <r>
      <rPr>
        <rFont val="Arial"/>
        <color rgb="FF212529"/>
      </rPr>
      <t>กำไร</t>
    </r>
  </si>
  <si>
    <r>
      <rPr>
        <rFont val="Arial"/>
        <color rgb="FF212529"/>
      </rPr>
      <t>จะดีกว่าคาดมาก</t>
    </r>
  </si>
  <si>
    <r>
      <rPr>
        <rFont val="Arial"/>
        <color rgb="FF212529"/>
      </rPr>
      <t>TISCO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</si>
  <si>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</si>
  <si>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ต่ำกว่าคาด</t>
    </r>
  </si>
  <si>
    <r>
      <rPr>
        <rFont val="Arial"/>
        <color rgb="FF212529"/>
      </rPr>
      <t>PTT</t>
    </r>
  </si>
  <si>
    <r>
      <rPr>
        <rFont val="Arial"/>
        <color rgb="FF212529"/>
      </rPr>
      <t>ราคา</t>
    </r>
  </si>
  <si>
    <r>
      <rPr>
        <rFont val="Arial"/>
        <color rgb="FF212529"/>
      </rPr>
      <t>ร่วง</t>
    </r>
  </si>
  <si>
    <r>
      <rPr>
        <rFont val="Arial"/>
        <color rgb="FF212529"/>
      </rPr>
      <t>PTT</t>
    </r>
  </si>
  <si>
    <r>
      <rPr>
        <rFont val="Arial"/>
        <color rgb="FF212529"/>
      </rPr>
      <t>โบรกฯมอง</t>
    </r>
  </si>
  <si>
    <r>
      <rPr>
        <rFont val="Arial"/>
        <color rgb="FF212529"/>
      </rPr>
      <t>ลบ</t>
    </r>
  </si>
  <si>
    <r>
      <rPr>
        <rFont val="Arial"/>
        <color rgb="FF212529"/>
      </rPr>
      <t>CPAXT</t>
    </r>
  </si>
  <si>
    <r>
      <rPr>
        <rFont val="Arial"/>
        <color rgb="FF212529"/>
      </rPr>
      <t>กระแสเงินสด</t>
    </r>
  </si>
  <si>
    <r>
      <rPr>
        <rFont val="Arial"/>
        <color rgb="FF212529"/>
      </rPr>
      <t>ดี</t>
    </r>
  </si>
  <si>
    <r>
      <rPr>
        <rFont val="Arial"/>
        <color rgb="FF212529"/>
      </rPr>
      <t>CPAXT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</si>
  <si>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</si>
  <si>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โต</t>
    </r>
  </si>
  <si>
    <r>
      <rPr>
        <rFont val="Arial"/>
        <color rgb="FF212529"/>
      </rPr>
      <t>SUSCO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</si>
  <si>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</si>
  <si>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ดัน</t>
    </r>
  </si>
  <si>
    <r>
      <rPr>
        <rFont val="Arial"/>
        <color rgb="FF212529"/>
      </rPr>
      <t>TISCO</t>
    </r>
  </si>
  <si>
    <r>
      <rPr>
        <rFont val="Arial"/>
        <color rgb="FF212529"/>
      </rPr>
      <t>กำไรสุทธิ</t>
    </r>
  </si>
  <si>
    <r>
      <rPr>
        <rFont val="Arial"/>
        <color rgb="FF212529"/>
      </rPr>
      <t>ลดลง</t>
    </r>
  </si>
  <si>
    <r>
      <rPr>
        <rFont val="Arial"/>
        <color rgb="FF212529"/>
      </rPr>
      <t>MCA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</si>
  <si>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</si>
  <si>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</si>
  <si>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r>
      <rPr>
        <rFont val="Arial"/>
        <color rgb="FF212529"/>
      </rPr>
      <t>PIMO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</si>
  <si>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</si>
  <si>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ฟื้น</t>
    </r>
  </si>
  <si>
    <r>
      <rPr>
        <rFont val="Arial"/>
        <color rgb="FF212529"/>
      </rPr>
      <t>PIMO</t>
    </r>
  </si>
  <si>
    <r>
      <rPr>
        <rFont val="Arial"/>
        <color rgb="FF212529"/>
      </rPr>
      <t>ออเดอร์</t>
    </r>
  </si>
  <si>
    <r>
      <rPr>
        <rFont val="Arial"/>
        <color rgb="FF212529"/>
      </rPr>
      <t>พรึ่บ</t>
    </r>
  </si>
  <si>
    <t>https://thunhoon.com/article/286433</t>
  </si>
  <si>
    <t>JMARTฟื้นไม่ธรรมดา อีซี่อี-รีซีฟดันยอดขาย</t>
  </si>
  <si>
    <r>
      <rPr>
        <rFont val="Arial"/>
        <color rgb="FF212529"/>
      </rPr>
      <t>JMART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</si>
  <si>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</si>
  <si>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ดัน</t>
    </r>
  </si>
  <si>
    <r>
      <rPr>
        <rFont val="Arial"/>
        <color rgb="FF212529"/>
      </rPr>
      <t>JMART</t>
    </r>
  </si>
  <si>
    <r>
      <rPr>
        <rFont val="Arial"/>
        <color rgb="FF212529"/>
      </rPr>
      <t>ฟื้นไม่ธรรมดา</t>
    </r>
  </si>
  <si>
    <r>
      <rPr>
        <rFont val="Arial"/>
        <color rgb="FF212529"/>
      </rPr>
      <t>ธุรกิจ</t>
    </r>
  </si>
  <si>
    <t>16/01/2024</t>
  </si>
  <si>
    <t>https://thunhoon.com/article/286587</t>
  </si>
  <si>
    <t>หุ้นไทยวันนี้(16 ม.ค.67) ร่วง 5.30 จุด ขาย DELTA-CPN-CPALL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</si>
  <si>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</si>
  <si>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</si>
  <si>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</si>
  <si>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CPN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</si>
  <si>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</si>
  <si>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</si>
  <si>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</si>
  <si>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</si>
  <si>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</si>
  <si>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TISCO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</si>
  <si>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</si>
  <si>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เป้าโต</t>
    </r>
  </si>
  <si>
    <r>
      <rPr>
        <rFont val="Arial"/>
        <color rgb="FF212529"/>
      </rPr>
      <t>MASTER</t>
    </r>
  </si>
  <si>
    <r>
      <rPr>
        <rFont val="Arial"/>
        <color rgb="FF212529"/>
      </rPr>
      <t>กำไร</t>
    </r>
  </si>
  <si>
    <r>
      <rPr>
        <rFont val="Arial"/>
        <color rgb="FF212529"/>
      </rPr>
      <t>New High</t>
    </r>
  </si>
  <si>
    <r>
      <rPr>
        <rFont val="Arial"/>
        <color rgb="FF212529"/>
      </rPr>
      <t>SPRC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</si>
  <si>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</si>
  <si>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ขาดทุน</t>
    </r>
  </si>
  <si>
    <t>https://thunhoon.com/article/286551</t>
  </si>
  <si>
    <t>หุ้นไทยพักเที่ยงวันนี้(16 ม.ค.67) ลบ 2.76 จุด ขาย TISCO-TIDLOR-DELTA</t>
  </si>
  <si>
    <r>
      <rPr>
        <rFont val="Arial"/>
        <color rgb="FF212529"/>
      </rPr>
      <t>TISCO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</si>
  <si>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</si>
  <si>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</si>
  <si>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TIDLOR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</si>
  <si>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</si>
  <si>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</si>
  <si>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</si>
  <si>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</si>
  <si>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</si>
  <si>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TISCO</t>
    </r>
  </si>
  <si>
    <r>
      <rPr>
        <rFont val="Arial"/>
        <color rgb="FF212529"/>
      </rPr>
      <t>เงินปันผล</t>
    </r>
  </si>
  <si>
    <r>
      <rPr>
        <rFont val="Arial"/>
        <color rgb="FF212529"/>
      </rPr>
      <t>สูงสุด</t>
    </r>
  </si>
  <si>
    <r>
      <rPr>
        <rFont val="Arial"/>
        <color rgb="FF212529"/>
      </rPr>
      <t>ICHI</t>
    </r>
  </si>
  <si>
    <r>
      <rPr>
        <rFont val="Arial"/>
        <color rgb="FF212529"/>
      </rPr>
      <t>งบ Q4</t>
    </r>
  </si>
  <si>
    <r>
      <rPr>
        <rFont val="Arial"/>
        <color rgb="FF212529"/>
      </rPr>
      <t>น่าจะโตเด่น</t>
    </r>
  </si>
  <si>
    <r>
      <rPr>
        <rFont val="Arial"/>
        <color rgb="FF212529"/>
      </rPr>
      <t>PR9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</si>
  <si>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</si>
  <si>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ทำนิวไ</t>
    </r>
    <r>
      <rPr>
        <rFont val="Arial"/>
        <color rgb="FF212529"/>
      </rPr>
      <t>ฮ</t>
    </r>
  </si>
  <si>
    <r>
      <rPr>
        <rFont val="Arial"/>
        <color rgb="FF212529"/>
      </rPr>
      <t>CPALL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</si>
  <si>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</si>
  <si>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ดีกว่าคาด</t>
    </r>
  </si>
  <si>
    <r>
      <rPr>
        <rFont val="Arial"/>
        <color rgb="FF212529"/>
      </rPr>
      <t>CPALL</t>
    </r>
  </si>
  <si>
    <r>
      <rPr>
        <rFont val="Arial"/>
        <color rgb="FF212529"/>
      </rPr>
      <t>โบรกฯ ชี้</t>
    </r>
  </si>
  <si>
    <r>
      <rPr>
        <rFont val="Arial"/>
        <color rgb="FF212529"/>
      </rPr>
      <t>ทำสถิติสูงสุด</t>
    </r>
  </si>
  <si>
    <t>AOT ราคาดีดขึ้น โบรกฯ คาดกำไร Q1 โต 1,577% แนวโนมยังดีต่อเนื่อง</t>
  </si>
  <si>
    <r>
      <rPr>
        <rFont val="Arial"/>
        <color rgb="FF212529"/>
      </rPr>
      <t>AOT</t>
    </r>
  </si>
  <si>
    <r>
      <rPr>
        <rFont val="Arial"/>
        <color rgb="FF212529"/>
      </rPr>
      <t>ราคา</t>
    </r>
  </si>
  <si>
    <r>
      <rPr>
        <rFont val="Arial"/>
        <color rgb="FF212529"/>
      </rPr>
      <t>ดีดขึ้น</t>
    </r>
  </si>
  <si>
    <r>
      <rPr>
        <rFont val="Arial"/>
        <color rgb="FF212529"/>
      </rPr>
      <t>AOT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</si>
  <si>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</si>
  <si>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</si>
  <si>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r>
      <rPr>
        <rFont val="Arial"/>
        <color rgb="FF212529"/>
      </rPr>
      <t>CK</t>
    </r>
  </si>
  <si>
    <r>
      <rPr>
        <rFont val="Arial"/>
        <color rgb="FF212529"/>
      </rPr>
      <t>กำไร</t>
    </r>
  </si>
  <si>
    <r>
      <rPr>
        <rFont val="Arial"/>
        <color rgb="FF212529"/>
      </rPr>
      <t>แข็งแกร่ง</t>
    </r>
  </si>
  <si>
    <r>
      <rPr>
        <rFont val="Arial"/>
        <color rgb="FF212529"/>
      </rPr>
      <t>CK</t>
    </r>
  </si>
  <si>
    <r>
      <rPr>
        <rFont val="Arial"/>
        <color rgb="FF212529"/>
      </rPr>
      <t>มูลค่าหุ้น</t>
    </r>
  </si>
  <si>
    <r>
      <rPr>
        <rFont val="Arial"/>
        <color rgb="FF212529"/>
      </rPr>
      <t>น่าดึงดูดใจ</t>
    </r>
  </si>
  <si>
    <r>
      <rPr>
        <rFont val="Arial"/>
        <color rgb="FF212529"/>
      </rPr>
      <t>ALT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</si>
  <si>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</si>
  <si>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</si>
  <si>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r>
      <rPr>
        <rFont val="Arial"/>
        <color rgb="FF212529"/>
      </rPr>
      <t>GUNKUL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</si>
  <si>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</si>
  <si>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</si>
  <si>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r>
      <rPr>
        <rFont val="Arial"/>
        <color rgb="FF212529"/>
      </rPr>
      <t>PRIME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</si>
  <si>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</si>
  <si>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</si>
  <si>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r>
      <rPr>
        <rFont val="Arial"/>
        <color rgb="FF212529"/>
      </rPr>
      <t>TISCO</t>
    </r>
  </si>
  <si>
    <r>
      <rPr>
        <rFont val="Arial"/>
        <color rgb="FF212529"/>
      </rPr>
      <t>โบรกฯ</t>
    </r>
  </si>
  <si>
    <r>
      <rPr>
        <rFont val="Arial"/>
        <color rgb="FF212529"/>
      </rPr>
      <t>ลดคำแนะนำ</t>
    </r>
  </si>
  <si>
    <r>
      <rPr>
        <rFont val="Arial"/>
        <color rgb="FF212529"/>
      </rPr>
      <t>TISCO</t>
    </r>
  </si>
  <si>
    <r>
      <rPr>
        <rFont val="Arial"/>
        <color rgb="FF212529"/>
      </rPr>
      <t>ราคา</t>
    </r>
  </si>
  <si>
    <r>
      <rPr>
        <rFont val="Arial"/>
        <color rgb="FF212529"/>
      </rPr>
      <t>ร่วง</t>
    </r>
  </si>
  <si>
    <r>
      <rPr>
        <rFont val="Arial"/>
        <color rgb="FF212529"/>
      </rPr>
      <t>TISCO</t>
    </r>
  </si>
  <si>
    <r>
      <rPr>
        <rFont val="Arial"/>
        <color rgb="FF212529"/>
      </rPr>
      <t>กำไร</t>
    </r>
  </si>
  <si>
    <r>
      <rPr>
        <rFont val="Arial"/>
        <color rgb="FF212529"/>
      </rPr>
      <t>ชะลอ</t>
    </r>
  </si>
  <si>
    <r>
      <rPr>
        <rFont val="Arial"/>
        <color rgb="FF212529"/>
      </rPr>
      <t>AMA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</si>
  <si>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</si>
  <si>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</si>
  <si>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t>https://thunhoon.com/article/286527</t>
  </si>
  <si>
    <t>DITTO ขึ้นชั้นเทรด SET 17 ม.ค. ตั้งเป้ารายได้ปี 67 โต 30%</t>
  </si>
  <si>
    <r>
      <rPr>
        <rFont val="Arial"/>
        <color rgb="FF212529"/>
      </rPr>
      <t>DITTO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</si>
  <si>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</si>
  <si>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</si>
  <si>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AUCT</t>
    </r>
  </si>
  <si>
    <r>
      <rPr>
        <rFont val="Arial"/>
        <color rgb="FF212529"/>
      </rPr>
      <t>โบรกส่อง</t>
    </r>
  </si>
  <si>
    <r>
      <rPr>
        <rFont val="Arial"/>
        <color rgb="FF212529"/>
      </rPr>
      <t>ลุ้นนิวไฮ</t>
    </r>
  </si>
  <si>
    <r>
      <rPr>
        <rFont val="Arial"/>
        <color rgb="FF212529"/>
      </rPr>
      <t>KK</t>
    </r>
  </si>
  <si>
    <r>
      <rPr>
        <rFont val="Arial"/>
        <color rgb="FF212529"/>
      </rPr>
      <t>ลงทุน</t>
    </r>
  </si>
  <si>
    <r>
      <rPr>
        <rFont val="Arial"/>
        <color rgb="FF212529"/>
      </rPr>
      <t>รับทรัพย์</t>
    </r>
  </si>
  <si>
    <r>
      <rPr>
        <rFont val="Arial"/>
        <color rgb="FF212529"/>
      </rPr>
      <t>KK</t>
    </r>
  </si>
  <si>
    <r>
      <rPr>
        <rFont val="Arial"/>
        <color rgb="FF212529"/>
      </rPr>
      <t>เร่งดันงบ</t>
    </r>
  </si>
  <si>
    <r>
      <rPr>
        <rFont val="Arial"/>
        <color rgb="FF212529"/>
      </rPr>
      <t>เทิร์นอะราวด์</t>
    </r>
  </si>
  <si>
    <t>https://thunhoon.com/article/286514</t>
  </si>
  <si>
    <t>WHAพร้อมนิวไฮต่อ ลดคาร์บอนเพิ่มค่า</t>
  </si>
  <si>
    <r>
      <rPr>
        <rFont val="Arial"/>
        <color rgb="FF212529"/>
      </rPr>
      <t>WHA</t>
    </r>
  </si>
  <si>
    <r>
      <rPr>
        <rFont val="Arial"/>
        <color rgb="FF212529"/>
      </rPr>
      <t>พร้อมนิวไฮต่อ</t>
    </r>
  </si>
  <si>
    <r>
      <rPr>
        <rFont val="Arial"/>
        <color rgb="FF212529"/>
      </rPr>
      <t>ธุรกิจ</t>
    </r>
  </si>
  <si>
    <t>17/01/2024</t>
  </si>
  <si>
    <r>
      <rPr>
        <rFont val="Arial"/>
        <color rgb="FF212529"/>
      </rPr>
      <t>S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</si>
  <si>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</si>
  <si>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</si>
  <si>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t>https://thunhoon.com/article/286681</t>
  </si>
  <si>
    <t>หุ้นไทยวันนี้(17 ม.ค.67) ร่วงแรง 21.07 จุด ขาย WHA-SCC-AOT</t>
  </si>
  <si>
    <r>
      <rPr>
        <rFont val="Arial"/>
        <color rgb="FF212529"/>
      </rPr>
      <t>WHA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</si>
  <si>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</si>
  <si>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ร่วงแรง</t>
    </r>
  </si>
  <si>
    <r>
      <rPr>
        <rFont val="Arial"/>
        <color rgb="FF212529"/>
      </rPr>
      <t>SCC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</si>
  <si>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</si>
  <si>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ร่วงแรง</t>
    </r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</si>
  <si>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</si>
  <si>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</si>
  <si>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ร่วงแรง</t>
    </r>
  </si>
  <si>
    <r>
      <rPr>
        <rFont val="Arial"/>
        <color rgb="FF212529"/>
      </rPr>
      <t>CPN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</si>
  <si>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</si>
  <si>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</si>
  <si>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TIDLOR</t>
    </r>
  </si>
  <si>
    <r>
      <rPr>
        <rFont val="Arial"/>
        <color rgb="FF212529"/>
      </rPr>
      <t>โบรกแนะ</t>
    </r>
  </si>
  <si>
    <r>
      <rPr>
        <rFont val="Arial"/>
        <color rgb="FF212529"/>
      </rPr>
      <t>ซื้อ</t>
    </r>
  </si>
  <si>
    <r>
      <rPr>
        <rFont val="Arial"/>
        <color rgb="FF212529"/>
      </rPr>
      <t>BDMS</t>
    </r>
  </si>
  <si>
    <r>
      <rPr>
        <rFont val="Arial"/>
        <color rgb="FF212529"/>
      </rPr>
      <t>ไตรมาส 4</t>
    </r>
  </si>
  <si>
    <r>
      <rPr>
        <rFont val="Arial"/>
        <color rgb="FF212529"/>
      </rPr>
      <t>โตแกร่ง</t>
    </r>
  </si>
  <si>
    <t>https://thunhoon.com/article/286651</t>
  </si>
  <si>
    <t>หุ้นไทยพักเที่ยงวันนี้(17 ม.ค.67) ลบ 12.26 จุด ขาย PTT-PTTEP-SCC</t>
  </si>
  <si>
    <r>
      <rPr>
        <rFont val="Arial"/>
        <color rgb="FF212529"/>
      </rPr>
      <t>PTT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</si>
  <si>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</si>
  <si>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</si>
  <si>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</si>
  <si>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</si>
  <si>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</si>
  <si>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SCC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</si>
  <si>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</si>
  <si>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</si>
  <si>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BBIK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</si>
  <si>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</si>
  <si>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</si>
  <si>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BBIK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</si>
  <si>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</si>
  <si>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</t>
    </r>
  </si>
  <si>
    <r>
      <rPr>
        <rFont val="Arial"/>
        <color rgb="FF212529"/>
      </rPr>
      <t>TTW</t>
    </r>
  </si>
  <si>
    <r>
      <rPr>
        <rFont val="Arial"/>
        <color rgb="FF212529"/>
      </rPr>
      <t>ไตรมาส4</t>
    </r>
  </si>
  <si>
    <r>
      <rPr>
        <rFont val="Arial"/>
        <color rgb="FF212529"/>
      </rPr>
      <t>ไม่ตื่นเต้น</t>
    </r>
  </si>
  <si>
    <r>
      <rPr>
        <rFont val="Arial"/>
        <color rgb="FF212529"/>
      </rPr>
      <t>TU</t>
    </r>
  </si>
  <si>
    <r>
      <rPr>
        <rFont val="Arial"/>
        <color rgb="FF212529"/>
      </rPr>
      <t>โบรกแนะ</t>
    </r>
  </si>
  <si>
    <r>
      <rPr>
        <rFont val="Arial"/>
        <color rgb="FF212529"/>
      </rPr>
      <t>ซื้อ</t>
    </r>
  </si>
  <si>
    <r>
      <rPr>
        <rFont val="Arial"/>
        <color rgb="FF212529"/>
      </rPr>
      <t>EKH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</si>
  <si>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</si>
  <si>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โตโดดเด่น</t>
    </r>
  </si>
  <si>
    <r>
      <rPr>
        <rFont val="Arial"/>
        <color rgb="FF212529"/>
      </rPr>
      <t>AMA</t>
    </r>
  </si>
  <si>
    <r>
      <rPr>
        <rFont val="Arial"/>
        <color rgb="FF212529"/>
      </rPr>
      <t>ขนส่ง</t>
    </r>
  </si>
  <si>
    <r>
      <rPr>
        <rFont val="Arial"/>
        <color rgb="FF212529"/>
      </rPr>
      <t>ขาขึ้น</t>
    </r>
  </si>
  <si>
    <r>
      <rPr>
        <rFont val="Arial"/>
        <color rgb="FF212529"/>
      </rPr>
      <t>AMA</t>
    </r>
  </si>
  <si>
    <r>
      <rPr>
        <rFont val="Arial"/>
        <color rgb="FF212529"/>
      </rPr>
      <t>อัพรายได้</t>
    </r>
  </si>
  <si>
    <r>
      <rPr>
        <rFont val="Arial"/>
        <color rgb="FF212529"/>
      </rPr>
      <t>ทะลุ</t>
    </r>
  </si>
  <si>
    <t>18/01/2024</t>
  </si>
  <si>
    <r>
      <rPr>
        <rFont val="Arial"/>
        <color rgb="FF212529"/>
      </rPr>
      <t>BBL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</si>
  <si>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</si>
  <si>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ต่ำกว่าโบรกคาด</t>
    </r>
  </si>
  <si>
    <r>
      <rPr>
        <rFont val="Arial"/>
        <color rgb="FF212529"/>
      </rPr>
      <t>BBL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</si>
  <si>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</si>
  <si>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เพิ่มขึ้น</t>
    </r>
  </si>
  <si>
    <r>
      <rPr>
        <rFont val="Arial"/>
        <color rgb="FF212529"/>
      </rPr>
      <t>CPN</t>
    </r>
  </si>
  <si>
    <r>
      <rPr>
        <rFont val="Arial"/>
        <color rgb="FF212529"/>
      </rPr>
      <t>โบรกแนะ</t>
    </r>
  </si>
  <si>
    <r>
      <rPr>
        <rFont val="Arial"/>
        <color rgb="FF212529"/>
      </rPr>
      <t>ซื้อ</t>
    </r>
  </si>
  <si>
    <t>https://thunhoon.com/article/286769</t>
  </si>
  <si>
    <t>หุ้นไทยวันนี้(18 ม.ค.67) ลบ 2.72 จุด ขาย BBL-KBANK-IVL</t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</si>
  <si>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</si>
  <si>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</si>
  <si>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</si>
  <si>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</si>
  <si>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</si>
  <si>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</si>
  <si>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IVL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</si>
  <si>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</si>
  <si>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</si>
  <si>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MOSHI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</si>
  <si>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</si>
  <si>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</si>
  <si>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https://thunhoon.com/article/286740</t>
  </si>
  <si>
    <t>หุ้นไทยพักเที่ยงวันนี้(18 ม.ค.67) บวก 1.40 จุด ซื้อ TU ขาย BBL-IVL</t>
  </si>
  <si>
    <r>
      <rPr>
        <rFont val="Arial"/>
        <color rgb="FF212529"/>
      </rPr>
      <t>TU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</si>
  <si>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</si>
  <si>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</si>
  <si>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BBL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</si>
  <si>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</si>
  <si>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</si>
  <si>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r>
      <rPr>
        <rFont val="Arial"/>
        <color rgb="FF212529"/>
      </rPr>
      <t>IVL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</si>
  <si>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</si>
  <si>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</si>
  <si>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r>
      <rPr>
        <rFont val="Arial"/>
        <color rgb="FF212529"/>
      </rPr>
      <t>PR9</t>
    </r>
  </si>
  <si>
    <r>
      <rPr>
        <rFont val="Arial"/>
        <color rgb="FF212529"/>
      </rPr>
      <t>Q4</t>
    </r>
  </si>
  <si>
    <r>
      <rPr>
        <rFont val="Arial"/>
        <color rgb="FF212529"/>
      </rPr>
      <t>โตดีกว่าคาด</t>
    </r>
  </si>
  <si>
    <r>
      <rPr>
        <rFont val="Arial"/>
        <color rgb="FF212529"/>
      </rPr>
      <t>KCE</t>
    </r>
  </si>
  <si>
    <r>
      <rPr>
        <rFont val="Arial"/>
        <color rgb="FF212529"/>
      </rPr>
      <t>ราคา</t>
    </r>
  </si>
  <si>
    <r>
      <rPr>
        <rFont val="Arial"/>
        <color rgb="FF212529"/>
      </rPr>
      <t>ร่วง</t>
    </r>
  </si>
  <si>
    <r>
      <rPr>
        <rFont val="Arial"/>
        <color rgb="FF212529"/>
      </rPr>
      <t>KCE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</si>
  <si>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</si>
  <si>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โตแข็งแกร่ง</t>
    </r>
  </si>
  <si>
    <r>
      <rPr>
        <rFont val="Arial"/>
        <color rgb="FF212529"/>
      </rPr>
      <t>TIDLOR</t>
    </r>
  </si>
  <si>
    <r>
      <rPr>
        <rFont val="Arial"/>
        <color rgb="FF212529"/>
      </rPr>
      <t>โบรกฯ ปรับ</t>
    </r>
  </si>
  <si>
    <r>
      <rPr>
        <rFont val="Arial"/>
        <color rgb="FF212529"/>
      </rPr>
      <t>ลดคำแนะนำ</t>
    </r>
  </si>
  <si>
    <r>
      <rPr>
        <rFont val="Arial"/>
        <color rgb="FF212529"/>
      </rPr>
      <t>WHA</t>
    </r>
  </si>
  <si>
    <r>
      <rPr>
        <rFont val="Arial"/>
        <color rgb="FF212529"/>
      </rPr>
      <t>ยังแข็งแกร่ง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</si>
  <si>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</si>
  <si>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DRT</t>
    </r>
  </si>
  <si>
    <r>
      <rPr>
        <rFont val="Arial"/>
        <color rgb="FF212529"/>
      </rPr>
      <t>คาด</t>
    </r>
  </si>
  <si>
    <r>
      <rPr>
        <rFont val="Arial"/>
        <color rgb="FF212529"/>
      </rPr>
      <t>เติบโตได้ต่อเนื่อง</t>
    </r>
  </si>
  <si>
    <r>
      <rPr>
        <rFont val="Arial"/>
        <color rgb="FF212529"/>
      </rPr>
      <t>TMI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</si>
  <si>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</si>
  <si>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โตเด่น</t>
    </r>
  </si>
  <si>
    <r>
      <rPr>
        <rFont val="Arial"/>
        <color rgb="FF212529"/>
      </rPr>
      <t>DITTO</t>
    </r>
  </si>
  <si>
    <r>
      <rPr>
        <rFont val="Arial"/>
        <color rgb="FF212529"/>
      </rPr>
      <t>ผนึกคู่ขา</t>
    </r>
  </si>
  <si>
    <r>
      <rPr>
        <rFont val="Arial"/>
        <color rgb="FF212529"/>
      </rPr>
      <t>แกร่ง</t>
    </r>
  </si>
  <si>
    <r>
      <rPr>
        <rFont val="Arial"/>
        <color rgb="FF212529"/>
      </rPr>
      <t>DITTO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</si>
  <si>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</si>
  <si>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</si>
  <si>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GULF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</si>
  <si>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</si>
  <si>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หนุน</t>
    </r>
  </si>
  <si>
    <t>19/01/2024</t>
  </si>
  <si>
    <r>
      <rPr>
        <rFont val="Arial"/>
        <color rgb="FF212529"/>
      </rPr>
      <t>KTC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</si>
  <si>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</si>
  <si>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</si>
  <si>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https://thunhoon.com/article/286855</t>
  </si>
  <si>
    <t>หุ้นไทยวันนี้(19 ม.ค.67) บวก 4.58 จุด ซื้อ TTB-SCB-PTT</t>
  </si>
  <si>
    <r>
      <rPr>
        <rFont val="Arial"/>
        <color rgb="FF212529"/>
      </rPr>
      <t>TTB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</si>
  <si>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</si>
  <si>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</si>
  <si>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</si>
  <si>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</si>
  <si>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</si>
  <si>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PTT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</si>
  <si>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</si>
  <si>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</si>
  <si>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CRC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</si>
  <si>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</si>
  <si>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ร่วงแรง</t>
    </r>
  </si>
  <si>
    <r>
      <rPr>
        <rFont val="Arial"/>
        <color rgb="FF212529"/>
      </rPr>
      <t>CRC</t>
    </r>
  </si>
  <si>
    <r>
      <rPr>
        <rFont val="Arial"/>
        <color rgb="FF212529"/>
      </rPr>
      <t>กำไร</t>
    </r>
  </si>
  <si>
    <r>
      <rPr>
        <rFont val="Arial"/>
        <color rgb="FF212529"/>
      </rPr>
      <t>ปรับตัวลดลง</t>
    </r>
  </si>
  <si>
    <r>
      <rPr>
        <rFont val="Arial"/>
        <color rgb="FF212529"/>
      </rPr>
      <t>SCB</t>
    </r>
  </si>
  <si>
    <r>
      <rPr>
        <rFont val="Arial"/>
        <color rgb="FF212529"/>
      </rPr>
      <t>ราคา</t>
    </r>
  </si>
  <si>
    <r>
      <rPr>
        <rFont val="Arial"/>
        <color rgb="FF212529"/>
      </rPr>
      <t>ดีดขึ้น</t>
    </r>
  </si>
  <si>
    <r>
      <rPr>
        <rFont val="Arial"/>
        <color rgb="FF212529"/>
      </rPr>
      <t>SCB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</si>
  <si>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</si>
  <si>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ดีกว่าคาด</t>
    </r>
  </si>
  <si>
    <r>
      <rPr>
        <rFont val="Arial"/>
        <color rgb="FF212529"/>
      </rPr>
      <t>KBANK</t>
    </r>
  </si>
  <si>
    <r>
      <rPr>
        <rFont val="Arial"/>
        <color rgb="FF212529"/>
      </rPr>
      <t>กำไร</t>
    </r>
  </si>
  <si>
    <r>
      <rPr>
        <rFont val="Arial"/>
        <color rgb="FF212529"/>
      </rPr>
      <t>ลดลง</t>
    </r>
  </si>
  <si>
    <r>
      <rPr>
        <rFont val="Arial"/>
        <color rgb="FF212529"/>
      </rPr>
      <t>SCB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</si>
  <si>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</si>
  <si>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ดีเกินโบรกคาด</t>
    </r>
  </si>
  <si>
    <r>
      <rPr>
        <rFont val="Arial"/>
        <color rgb="FF212529"/>
      </rPr>
      <t>TTB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</si>
  <si>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</si>
  <si>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ดีเกินโบรกคาด</t>
    </r>
  </si>
  <si>
    <r>
      <rPr>
        <rFont val="Arial"/>
        <color rgb="FF212529"/>
      </rPr>
      <t>SCB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</si>
  <si>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</si>
  <si>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</si>
  <si>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r>
      <rPr>
        <rFont val="Arial"/>
        <color rgb="FF212529"/>
      </rPr>
      <t>TTB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</si>
  <si>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</si>
  <si>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</si>
  <si>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https://thunhoon.com/article/286825</t>
  </si>
  <si>
    <t>หุ้นไทยพักเที่ยงวันนี้(19 ม.ค.67) บวก 4.53 จุด ซื้อ BH-PTTEP ขาย KBANK</t>
  </si>
  <si>
    <r>
      <rPr>
        <rFont val="Arial"/>
        <color rgb="FF212529"/>
      </rPr>
      <t>BH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</si>
  <si>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</si>
  <si>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</si>
  <si>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</si>
  <si>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</si>
  <si>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</si>
  <si>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KBANK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</si>
  <si>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</si>
  <si>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</si>
  <si>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r>
      <rPr>
        <rFont val="Arial"/>
        <color rgb="FF212529"/>
      </rPr>
      <t>CPALL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</si>
  <si>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</si>
  <si>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</si>
  <si>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r>
      <rPr>
        <rFont val="Arial"/>
        <color rgb="FF212529"/>
      </rPr>
      <t>CPALL</t>
    </r>
  </si>
  <si>
    <r>
      <rPr>
        <rFont val="Arial"/>
        <color rgb="FF212529"/>
      </rPr>
      <t>ทิศทาง</t>
    </r>
  </si>
  <si>
    <r>
      <rPr>
        <rFont val="Arial"/>
        <color rgb="FF212529"/>
      </rPr>
      <t>ดีต่อเนื่อง</t>
    </r>
  </si>
  <si>
    <t>ฺฺแม้ BBL กำไรต่ำคาด แต่โบรกคงคำแนะนำ "ซื้อ"</t>
  </si>
  <si>
    <r>
      <rPr>
        <rFont val="Arial"/>
        <color rgb="FF212529"/>
      </rPr>
      <t>BBL</t>
    </r>
  </si>
  <si>
    <r>
      <rPr>
        <rFont val="Arial"/>
        <color rgb="FF212529"/>
      </rPr>
      <t>กำไร</t>
    </r>
  </si>
  <si>
    <r>
      <rPr>
        <rFont val="Arial"/>
        <color rgb="FF212529"/>
      </rPr>
      <t>ต่ำคาด</t>
    </r>
  </si>
  <si>
    <r>
      <rPr>
        <rFont val="Arial"/>
        <color rgb="FF212529"/>
      </rPr>
      <t>BBL</t>
    </r>
  </si>
  <si>
    <r>
      <rPr>
        <rFont val="Arial"/>
        <color rgb="FF212529"/>
      </rPr>
      <t>ซื้อ</t>
    </r>
  </si>
  <si>
    <r>
      <rPr>
        <rFont val="Arial"/>
        <color rgb="FF212529"/>
      </rPr>
      <t>MAJOR</t>
    </r>
  </si>
  <si>
    <r>
      <rPr>
        <rFont val="Arial"/>
        <color rgb="FF212529"/>
      </rPr>
      <t>แนะถือ</t>
    </r>
  </si>
  <si>
    <r>
      <rPr>
        <rFont val="Arial"/>
        <color rgb="FF212529"/>
      </rPr>
      <t>BBL</t>
    </r>
  </si>
  <si>
    <r>
      <rPr>
        <rFont val="Arial"/>
        <color rgb="FF212529"/>
      </rPr>
      <t>กำไร</t>
    </r>
  </si>
  <si>
    <r>
      <rPr>
        <rFont val="Arial"/>
        <color rgb="FF212529"/>
      </rPr>
      <t>ลด</t>
    </r>
  </si>
  <si>
    <r>
      <rPr>
        <rFont val="Arial"/>
        <color rgb="FF212529"/>
      </rPr>
      <t>SCN</t>
    </r>
  </si>
  <si>
    <r>
      <rPr>
        <rFont val="Arial"/>
        <color rgb="FF212529"/>
      </rPr>
      <t>ดีมานด์</t>
    </r>
  </si>
  <si>
    <r>
      <rPr>
        <rFont val="Arial"/>
        <color rgb="FF212529"/>
      </rPr>
      <t>ดัน</t>
    </r>
  </si>
  <si>
    <r>
      <rPr>
        <rFont val="Arial"/>
        <color rgb="FF212529"/>
      </rPr>
      <t>SCN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</si>
  <si>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</si>
  <si>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พุ่ง</t>
    </r>
  </si>
  <si>
    <r>
      <rPr>
        <rFont val="Arial"/>
        <color rgb="FF212529"/>
      </rPr>
      <t>KBANK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</si>
  <si>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</si>
  <si>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</si>
  <si>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https://thunhoon.com/article/286771</t>
  </si>
  <si>
    <t>ITEL อาจมีอัพไซด์ในปี 67 บล.บัวหลวงให้เป้า 3 บ.</t>
  </si>
  <si>
    <r>
      <rPr>
        <rFont val="Arial"/>
        <color rgb="FF212529"/>
      </rPr>
      <t>ITEL</t>
    </r>
  </si>
  <si>
    <r>
      <rPr>
        <rFont val="Arial"/>
        <color rgb="FF212529"/>
      </rPr>
      <t>อาจมีอัพไซด์</t>
    </r>
  </si>
  <si>
    <r>
      <rPr>
        <rFont val="Arial"/>
        <color rgb="FF212529"/>
      </rPr>
      <t>D</t>
    </r>
  </si>
  <si>
    <r>
      <rPr>
        <rFont val="Arial"/>
        <color rgb="FF212529"/>
      </rPr>
      <t>โตแกร่ง</t>
    </r>
  </si>
  <si>
    <r>
      <rPr>
        <rFont val="Arial"/>
        <color rgb="FF212529"/>
      </rPr>
      <t>D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</si>
  <si>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</si>
  <si>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ดัน</t>
    </r>
  </si>
  <si>
    <r>
      <rPr>
        <rFont val="Arial"/>
        <color rgb="FF212529"/>
      </rPr>
      <t>CH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</si>
  <si>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</si>
  <si>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โต</t>
    </r>
  </si>
  <si>
    <r>
      <rPr>
        <rFont val="Arial"/>
        <color rgb="FF212529"/>
      </rPr>
      <t>CH</t>
    </r>
  </si>
  <si>
    <r>
      <rPr>
        <rFont val="Arial"/>
        <color rgb="FF212529"/>
      </rPr>
      <t>ออเดอร์</t>
    </r>
  </si>
  <si>
    <r>
      <rPr>
        <rFont val="Arial"/>
        <color rgb="FF212529"/>
      </rPr>
      <t>ไหลเข้า</t>
    </r>
  </si>
  <si>
    <r>
      <rPr>
        <rFont val="Arial"/>
        <color rgb="FF212529"/>
      </rPr>
      <t>SNNP</t>
    </r>
  </si>
  <si>
    <r>
      <rPr>
        <rFont val="Arial"/>
        <color rgb="FF212529"/>
      </rPr>
      <t>สินค้าใหม่</t>
    </r>
  </si>
  <si>
    <r>
      <rPr>
        <rFont val="Arial"/>
        <color rgb="FF212529"/>
      </rPr>
      <t>หนุนรายได้</t>
    </r>
  </si>
  <si>
    <t>https://thunhoon.com/article/286797</t>
  </si>
  <si>
    <t>PTTGCเน้นคุมต้นทุน กำไรพิเศษดันQ4แรง</t>
  </si>
  <si>
    <r>
      <rPr>
        <rFont val="Arial"/>
        <color rgb="FF212529"/>
      </rPr>
      <t>PTTGC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</si>
  <si>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</si>
  <si>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ดัน</t>
    </r>
  </si>
  <si>
    <t>20/01/2024</t>
  </si>
  <si>
    <r>
      <rPr>
        <rFont val="Arial"/>
        <color rgb="FF212529"/>
      </rPr>
      <t>SPA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</si>
  <si>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</si>
  <si>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โตต่อ</t>
    </r>
  </si>
  <si>
    <r>
      <rPr>
        <rFont val="Arial"/>
        <color rgb="FF212529"/>
      </rPr>
      <t>KTB</t>
    </r>
  </si>
  <si>
    <r>
      <rPr>
        <rFont val="Arial"/>
        <color rgb="FF212529"/>
      </rPr>
      <t>กำไร</t>
    </r>
  </si>
  <si>
    <r>
      <rPr>
        <rFont val="Arial"/>
        <color rgb="FF212529"/>
      </rPr>
      <t>ต่ำกว่าโบรกเกอร์คาด</t>
    </r>
  </si>
  <si>
    <t>21/01/2024</t>
  </si>
  <si>
    <t>https://thunhoon.com/article/286851</t>
  </si>
  <si>
    <t>CPN ยูโอบีฯ มองเชิงบวกต่อแนวโน้มกำไร-แผนธุรกิจ 5 ปี</t>
  </si>
  <si>
    <r>
      <rPr>
        <rFont val="Arial"/>
        <color rgb="FF212529"/>
      </rPr>
      <t>CPN</t>
    </r>
  </si>
  <si>
    <r>
      <rPr>
        <rFont val="Arial"/>
        <color rgb="FF212529"/>
      </rPr>
      <t>ICHI</t>
    </r>
  </si>
  <si>
    <r>
      <rPr>
        <rFont val="Arial"/>
        <color rgb="FF212529"/>
      </rPr>
      <t>มอง</t>
    </r>
  </si>
  <si>
    <r>
      <rPr>
        <rFont val="Arial"/>
        <color rgb="FF212529"/>
      </rPr>
      <t>รับผลดี</t>
    </r>
  </si>
  <si>
    <r>
      <rPr>
        <rFont val="Arial"/>
        <color rgb="FF212529"/>
      </rPr>
      <t>ICHI</t>
    </r>
  </si>
  <si>
    <r>
      <rPr>
        <rFont val="Arial"/>
        <color rgb="FF212529"/>
      </rPr>
      <t>หุ้น</t>
    </r>
  </si>
  <si>
    <r>
      <rPr>
        <rFont val="Arial"/>
        <color rgb="FF212529"/>
      </rPr>
      <t>ปันผลสูง</t>
    </r>
  </si>
  <si>
    <t>22/01/2024</t>
  </si>
  <si>
    <r>
      <rPr>
        <rFont val="Arial"/>
        <color rgb="FF212529"/>
      </rPr>
      <t>KTB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</si>
  <si>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</si>
  <si>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</si>
  <si>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https://thunhoon.com/article/286952</t>
  </si>
  <si>
    <t>หุ้นไทยวันนี้(22 ม.ค.67) ลบ 12.59 จุด ขาย KTB- KBANK- CPALL</t>
  </si>
  <si>
    <r>
      <rPr>
        <rFont val="Arial"/>
        <color rgb="FF212529"/>
      </rPr>
      <t>KTB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</si>
  <si>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</si>
  <si>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</si>
  <si>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</si>
  <si>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</si>
  <si>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</si>
  <si>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</si>
  <si>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</si>
  <si>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</si>
  <si>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SCB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</si>
  <si>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</si>
  <si>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</si>
  <si>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KTC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</si>
  <si>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</si>
  <si>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</si>
  <si>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KTC</t>
    </r>
  </si>
  <si>
    <r>
      <rPr>
        <rFont val="Arial"/>
        <color rgb="FF212529"/>
      </rPr>
      <t>แนะนำ</t>
    </r>
  </si>
  <si>
    <r>
      <rPr>
        <rFont val="Arial"/>
        <color rgb="FF212529"/>
      </rPr>
      <t>ซื้อ</t>
    </r>
  </si>
  <si>
    <r>
      <rPr>
        <rFont val="Arial"/>
        <color rgb="FF212529"/>
      </rPr>
      <t>KBANK</t>
    </r>
  </si>
  <si>
    <r>
      <rPr>
        <rFont val="Arial"/>
        <color rgb="FF212529"/>
      </rPr>
      <t>โอกาส</t>
    </r>
  </si>
  <si>
    <r>
      <rPr>
        <rFont val="Arial"/>
        <color rgb="FF212529"/>
      </rPr>
      <t>เข้าซื้อ</t>
    </r>
  </si>
  <si>
    <t>https://thunhoon.com/article/286926</t>
  </si>
  <si>
    <t>SCB ดีกว่าเพื่อน โบรกคาดสินเชื่อและ NIM โต</t>
  </si>
  <si>
    <r>
      <rPr>
        <rFont val="Arial"/>
        <color rgb="FF212529"/>
      </rPr>
      <t>SCB</t>
    </r>
  </si>
  <si>
    <r>
      <rPr>
        <rFont val="Arial"/>
        <color rgb="FF212529"/>
      </rPr>
      <t>สินเชื่อ</t>
    </r>
  </si>
  <si>
    <r>
      <rPr>
        <rFont val="Arial"/>
        <color rgb="FF212529"/>
      </rPr>
      <t>โต</t>
    </r>
  </si>
  <si>
    <r>
      <rPr>
        <rFont val="Arial"/>
        <color rgb="FF212529"/>
      </rPr>
      <t>SCB</t>
    </r>
  </si>
  <si>
    <r>
      <rPr>
        <rFont val="Arial"/>
        <color rgb="FF212529"/>
      </rPr>
      <t>NIM</t>
    </r>
  </si>
  <si>
    <r>
      <rPr>
        <rFont val="Arial"/>
        <color rgb="FF212529"/>
      </rPr>
      <t>โต</t>
    </r>
  </si>
  <si>
    <t>https://thunhoon.com/article/286922</t>
  </si>
  <si>
    <t>หุ้นไทยพักเที่ยงวันนี้(22 ม.ค.67) ลบ 8.32 จุด ขาย KTB-KBANK ซื้อ TTB</t>
  </si>
  <si>
    <r>
      <rPr>
        <rFont val="Arial"/>
        <color rgb="FF212529"/>
      </rPr>
      <t>KTB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</si>
  <si>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</si>
  <si>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</si>
  <si>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</si>
  <si>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</si>
  <si>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</si>
  <si>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TTB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</si>
  <si>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</si>
  <si>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</si>
  <si>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ITC</t>
    </r>
  </si>
  <si>
    <r>
      <rPr>
        <rFont val="Arial"/>
        <color rgb="FF212529"/>
      </rPr>
      <t>ไตรมาส</t>
    </r>
  </si>
  <si>
    <r>
      <rPr>
        <rFont val="Arial"/>
        <color rgb="FF212529"/>
      </rPr>
      <t>ดีที่สุด</t>
    </r>
  </si>
  <si>
    <r>
      <rPr>
        <rFont val="Arial"/>
        <color rgb="FF212529"/>
      </rPr>
      <t>TTB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</si>
  <si>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</si>
  <si>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</si>
  <si>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r>
      <rPr>
        <rFont val="Arial"/>
        <color rgb="FF212529"/>
      </rPr>
      <t>TTB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</si>
  <si>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</si>
  <si>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ดีกว่าคาด</t>
    </r>
  </si>
  <si>
    <r>
      <rPr>
        <rFont val="Arial"/>
        <color rgb="FF212529"/>
      </rPr>
      <t>KTB</t>
    </r>
  </si>
  <si>
    <r>
      <rPr>
        <rFont val="Arial"/>
        <color rgb="FF212529"/>
      </rPr>
      <t>ราคา</t>
    </r>
  </si>
  <si>
    <r>
      <rPr>
        <rFont val="Arial"/>
        <color rgb="FF212529"/>
      </rPr>
      <t>ร่วงแรง</t>
    </r>
  </si>
  <si>
    <r>
      <rPr>
        <rFont val="Arial"/>
        <color rgb="FF212529"/>
      </rPr>
      <t>KTB</t>
    </r>
  </si>
  <si>
    <r>
      <rPr>
        <rFont val="Arial"/>
        <color rgb="FF212529"/>
      </rPr>
      <t>กำไร</t>
    </r>
  </si>
  <si>
    <r>
      <rPr>
        <rFont val="Arial"/>
        <color rgb="FF212529"/>
      </rPr>
      <t>ต่ำกว่าคาด</t>
    </r>
  </si>
  <si>
    <t>https://thunhoon.com/article/286900</t>
  </si>
  <si>
    <t>JR ตั้งเป้าปี 67 รายได้โต 10-15% แย้มจ่อคว้างานใหม่ หนุน Backlog แตะ 1 หมื่นลบ.</t>
  </si>
  <si>
    <r>
      <rPr>
        <rFont val="Arial"/>
        <color rgb="FF212529"/>
      </rPr>
      <t>JR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</si>
  <si>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</si>
  <si>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</si>
  <si>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KKP</t>
    </r>
  </si>
  <si>
    <r>
      <rPr>
        <rFont val="Arial"/>
        <color rgb="FF212529"/>
      </rPr>
      <t>กำไร</t>
    </r>
  </si>
  <si>
    <r>
      <rPr>
        <rFont val="Arial"/>
        <color rgb="FF212529"/>
      </rPr>
      <t>ลดลง</t>
    </r>
  </si>
  <si>
    <r>
      <rPr>
        <rFont val="Arial"/>
        <color rgb="FF212529"/>
      </rPr>
      <t>AUCT</t>
    </r>
  </si>
  <si>
    <r>
      <rPr>
        <rFont val="Arial"/>
        <color rgb="FF212529"/>
      </rPr>
      <t>ลุ้น</t>
    </r>
  </si>
  <si>
    <r>
      <rPr>
        <rFont val="Arial"/>
        <color rgb="FF212529"/>
      </rPr>
      <t>นิวไฮ</t>
    </r>
  </si>
  <si>
    <r>
      <rPr>
        <rFont val="Arial"/>
        <color rgb="FF212529"/>
      </rPr>
      <t>AUCT</t>
    </r>
  </si>
  <si>
    <r>
      <rPr>
        <rFont val="Arial"/>
        <color rgb="FF212529"/>
      </rPr>
      <t>แนะ</t>
    </r>
  </si>
  <si>
    <r>
      <rPr>
        <rFont val="Arial"/>
        <color rgb="FF212529"/>
      </rPr>
      <t>ซื้อ</t>
    </r>
  </si>
  <si>
    <r>
      <rPr>
        <rFont val="Arial"/>
        <color rgb="FF212529"/>
      </rPr>
      <t>SPA</t>
    </r>
  </si>
  <si>
    <r>
      <rPr>
        <rFont val="Arial"/>
        <color rgb="FF212529"/>
      </rPr>
      <t>กำไร</t>
    </r>
  </si>
  <si>
    <r>
      <rPr>
        <rFont val="Arial"/>
        <color rgb="FF212529"/>
      </rPr>
      <t>สะพัด</t>
    </r>
  </si>
  <si>
    <t>https://thunhoon.com/article/286881</t>
  </si>
  <si>
    <t>HARN พลุสุพรรณดันยอด เชื่อดีมานด์ดับเพลิงสะพัด</t>
  </si>
  <si>
    <r>
      <rPr>
        <rFont val="Arial"/>
        <color rgb="FF212529"/>
      </rPr>
      <t>HARN</t>
    </r>
  </si>
  <si>
    <r>
      <rPr>
        <rFont val="Arial"/>
        <color rgb="FF212529"/>
      </rPr>
      <t>ดีมานด์</t>
    </r>
  </si>
  <si>
    <r>
      <rPr>
        <rFont val="Arial"/>
        <color rgb="FF212529"/>
      </rPr>
      <t>สะพัด</t>
    </r>
  </si>
  <si>
    <r>
      <rPr>
        <rFont val="Arial"/>
        <color rgb="FF212529"/>
      </rPr>
      <t>HTECH</t>
    </r>
  </si>
  <si>
    <r>
      <rPr>
        <rFont val="Arial"/>
        <color rgb="FF212529"/>
      </rPr>
      <t>มาร์จิ้น</t>
    </r>
  </si>
  <si>
    <r>
      <rPr>
        <rFont val="Arial"/>
        <color rgb="FF212529"/>
      </rPr>
      <t>ดี</t>
    </r>
  </si>
  <si>
    <t>https://thunhoon.com/article/286894</t>
  </si>
  <si>
    <t>SCBงบดีดทะลุเป้า ขยายใหญ่ภูมิภาค</t>
  </si>
  <si>
    <r>
      <rPr>
        <rFont val="Arial"/>
        <color rgb="FF212529"/>
      </rPr>
      <t>SCB</t>
    </r>
  </si>
  <si>
    <r>
      <rPr>
        <rFont val="Arial"/>
        <color rgb="FF212529"/>
      </rPr>
      <t>งบ</t>
    </r>
  </si>
  <si>
    <r>
      <rPr>
        <rFont val="Arial"/>
        <color rgb="FF212529"/>
      </rPr>
      <t>ดีด</t>
    </r>
  </si>
  <si>
    <t>23/01/2024</t>
  </si>
  <si>
    <t>https://thunhoon.com/article/287045</t>
  </si>
  <si>
    <t>หุ้นไทยวันนี้(23 ม.ค.67) ร่วง 13.38 จุด เทขาย JMT-AOT-GULF</t>
  </si>
  <si>
    <r>
      <rPr>
        <rFont val="Arial"/>
        <color rgb="FF212529"/>
      </rPr>
      <t>JMT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</si>
  <si>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</si>
  <si>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</si>
  <si>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</si>
  <si>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</si>
  <si>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</si>
  <si>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GULF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</si>
  <si>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</si>
  <si>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</si>
  <si>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t>https://thunhoon.com/article/287024</t>
  </si>
  <si>
    <t>TEKA เจาะอสังหาฯหนุนฐานเติบโต</t>
  </si>
  <si>
    <r>
      <rPr>
        <rFont val="Arial"/>
        <color rgb="FF212529"/>
      </rPr>
      <t>TEKA</t>
    </r>
  </si>
  <si>
    <r>
      <rPr>
        <rFont val="Arial"/>
        <color rgb="FF212529"/>
      </rPr>
      <t>หนุนฐาน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</si>
  <si>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</si>
  <si>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SPRC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</si>
  <si>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</si>
  <si>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ดีขึ้น</t>
    </r>
  </si>
  <si>
    <r>
      <rPr>
        <rFont val="Arial"/>
        <color rgb="FF212529"/>
      </rPr>
      <t>SCGP</t>
    </r>
  </si>
  <si>
    <r>
      <rPr>
        <rFont val="Arial"/>
        <color rgb="FF212529"/>
      </rPr>
      <t>กำไร</t>
    </r>
  </si>
  <si>
    <r>
      <rPr>
        <rFont val="Arial"/>
        <color rgb="FF212529"/>
      </rPr>
      <t>ลดลง</t>
    </r>
  </si>
  <si>
    <t>https://thunhoon.com/article/287016</t>
  </si>
  <si>
    <t>หุ้นไทยพักเที่ยงวันนี้(23 ม.ค.67) ลบ 0.55 จุด ขาย JMT ซื้อ KTB-KBANK</t>
  </si>
  <si>
    <r>
      <rPr>
        <rFont val="Arial"/>
        <color rgb="FF212529"/>
      </rPr>
      <t>JMT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</si>
  <si>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</si>
  <si>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</si>
  <si>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KTB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</si>
  <si>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</si>
  <si>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</si>
  <si>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KBANK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</si>
  <si>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</si>
  <si>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</si>
  <si>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ERW</t>
    </r>
  </si>
  <si>
    <r>
      <rPr>
        <rFont val="Arial"/>
        <color rgb="FF212529"/>
      </rPr>
      <t>กำไร</t>
    </r>
  </si>
  <si>
    <r>
      <rPr>
        <rFont val="Arial"/>
        <color rgb="FF212529"/>
      </rPr>
      <t>อัพ</t>
    </r>
  </si>
  <si>
    <r>
      <rPr>
        <rFont val="Arial"/>
        <color rgb="FF212529"/>
      </rPr>
      <t>SYNEX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</si>
  <si>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</si>
  <si>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บวก</t>
    </r>
  </si>
  <si>
    <r>
      <rPr>
        <rFont val="Arial"/>
        <color rgb="FF212529"/>
      </rPr>
      <t>SYNEX</t>
    </r>
  </si>
  <si>
    <r>
      <rPr>
        <rFont val="Arial"/>
        <color rgb="FF212529"/>
      </rPr>
      <t>คาด</t>
    </r>
  </si>
  <si>
    <r>
      <rPr>
        <rFont val="Arial"/>
        <color rgb="FF212529"/>
      </rPr>
      <t>กลับมาดีขึ้น</t>
    </r>
  </si>
  <si>
    <r>
      <rPr>
        <rFont val="Arial"/>
        <color rgb="FF212529"/>
      </rPr>
      <t>ADVANC</t>
    </r>
  </si>
  <si>
    <r>
      <rPr>
        <rFont val="Arial"/>
        <color rgb="FF212529"/>
      </rPr>
      <t>ราคาหุ้น</t>
    </r>
  </si>
  <si>
    <r>
      <rPr>
        <rFont val="Arial"/>
        <color rgb="FF212529"/>
      </rPr>
      <t>จะขึ้น</t>
    </r>
  </si>
  <si>
    <r>
      <rPr>
        <rFont val="Arial"/>
        <color rgb="FF212529"/>
      </rPr>
      <t>SCGD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</si>
  <si>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</si>
  <si>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เพิ่ม</t>
    </r>
  </si>
  <si>
    <r>
      <rPr>
        <rFont val="Arial"/>
        <color rgb="FF212529"/>
      </rPr>
      <t>MASTER</t>
    </r>
  </si>
  <si>
    <r>
      <rPr>
        <rFont val="Arial"/>
        <color rgb="FF212529"/>
      </rPr>
      <t>กำไร</t>
    </r>
  </si>
  <si>
    <r>
      <rPr>
        <rFont val="Arial"/>
        <color rgb="FF212529"/>
      </rPr>
      <t>แรง</t>
    </r>
  </si>
  <si>
    <r>
      <rPr>
        <rFont val="Arial"/>
        <color rgb="FF212529"/>
      </rPr>
      <t>KJL</t>
    </r>
  </si>
  <si>
    <r>
      <rPr>
        <rFont val="Arial"/>
        <color rgb="FF212529"/>
      </rPr>
      <t>ออเดอร์</t>
    </r>
  </si>
  <si>
    <r>
      <rPr>
        <rFont val="Arial"/>
        <color rgb="FF212529"/>
      </rPr>
      <t>ทะลัก</t>
    </r>
  </si>
  <si>
    <t>https://thunhoon.com/article/286982</t>
  </si>
  <si>
    <t>ชำแหละกำไรอสังหา AP-SPALIเด่นปีนี้</t>
  </si>
  <si>
    <r>
      <rPr>
        <rFont val="Arial"/>
        <color rgb="FF212529"/>
      </rPr>
      <t>AP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</si>
  <si>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</si>
  <si>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เด่น</t>
    </r>
  </si>
  <si>
    <r>
      <rPr>
        <rFont val="Arial"/>
        <color rgb="FF212529"/>
      </rPr>
      <t>SPALI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</si>
  <si>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</si>
  <si>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เด่น</t>
    </r>
  </si>
  <si>
    <t>30/08/2024</t>
  </si>
  <si>
    <t>https://www.kaohoon.com/stockanalysis/695302</t>
  </si>
  <si>
    <t>SHR ลุ้นกำไรปี 67 โต 1 เท่าตัว แตะ 177 ล้าน โบรกชูเป้า 2.30 บาท</t>
  </si>
  <si>
    <t>https://www.kaohoon.com/stockanalysis/695284</t>
  </si>
  <si>
    <t>CHG โบรกแนะ “ซื้อ” เป้า 3.50 บาท ลุ้นผลงาน Q3 รับไฮซีซั่น “โรคระบาด”</t>
  </si>
  <si>
    <t>29/08/2024</t>
  </si>
  <si>
    <t>https://www.kaohoon.com/stockanalysis/695003</t>
  </si>
  <si>
    <t>OSP ลุ้นกำไร Q3 โตเด่น รับรู้รายได้ธุรกิจเครื่องดื่มพุ่ง</t>
  </si>
  <si>
    <t>https://www.kaohoon.com/stockanalysis/695002</t>
  </si>
  <si>
    <t>โบรกแนะซื้อ CKP เป้า 4.90 บ. ชี้ Q3 สดใส หนุนกำไรปี 67 โต 24% แตะ 1.8 พันล้าน</t>
  </si>
  <si>
    <t>28/08/2024</t>
  </si>
  <si>
    <t>https://www.kaohoon.com/stockanalysis/694723</t>
  </si>
  <si>
    <t>โบรกแนะซื้อ MASTER เป้า 52 บาท มองกำไรครึ่งปีหลังฟื้นรับไฮซีซั่น</t>
  </si>
  <si>
    <t>https://www.kaohoon.com/stockanalysis/694719</t>
  </si>
  <si>
    <t>โบรกแนะ “ซื้อ” DUSIT เป้า 15 บาท มองผลงานปี 68 เทิร์นอะราวด์</t>
  </si>
  <si>
    <t>27/08/2024</t>
  </si>
  <si>
    <t>https://www.kaohoon.com/stockanalysis/694436</t>
  </si>
  <si>
    <t>STA ลุ้นไตรมาส 3/67 กำไรแตะ 684 ล้านบาท รับปริมาณขายยาง EUDR พุ่ง</t>
  </si>
  <si>
    <t>https://www.kaohoon.com/stockanalysis/694432</t>
  </si>
  <si>
    <t>AWC โบรกแนะสะสมเป้า 5.50 บาท ชี้ไตรมาส 3 กำไรโตดี รับราคาค่าห้องเพิ่มขึ้น</t>
  </si>
  <si>
    <t>26/08/2024</t>
  </si>
  <si>
    <t>https://www.kaohoon.com/stockanalysis/694112</t>
  </si>
  <si>
    <t>BAFS โบรกชี้กำไร Q3 ฟื้นตัว รับเติมน้ำมันอากาศยานต่อเนื่อง-ฟรีวีซ่ารัฐหนุน ชูเป้า 18 บาท</t>
  </si>
  <si>
    <t>https://www.kaohoon.com/stockanalysis/694113</t>
  </si>
  <si>
    <t>CENTEL ลุ้นกำไรปี 67 โต 26% แตะ 1.6 พันลบ. เป้าคอนเซนซัส 46.50 บ.</t>
  </si>
  <si>
    <t>23/08/2024</t>
  </si>
  <si>
    <t>https://www.kaohoon.com/stockanalysis/693748</t>
  </si>
  <si>
    <t>โบรกแนะสอย SC เป้า 2.96 บ. ลุ้นยอดขายครึ่งหลังปี 67 แตะ 1.4 หมื่นลบ.</t>
  </si>
  <si>
    <t>https://www.kaohoon.com/stockanalysis/693746</t>
  </si>
  <si>
    <t>โบรกแนะซื้อ SHR เป้า 11.40 บาท ลุ้นกำไรปี 67 แตะ 180 ล้านบาท</t>
  </si>
  <si>
    <t>22/08/2024</t>
  </si>
  <si>
    <t>https://www.kaohoon.com/stockanalysis/693508</t>
  </si>
  <si>
    <t>MASTER โบรกชี้กำไรปี 67 แตะ 533 ล้าน โต 28% รับรายได้ศัลยกรรมพุ่ง ชูเป้า 64 บาท</t>
  </si>
  <si>
    <t>https://www.kaohoon.com/stockanalysis/693441</t>
  </si>
  <si>
    <t>SAFE โบรกแนะ “ซื้อ” เป้า 21 บาท ลุ้นกำไรปี 67 แตะ 232 ล้าน โต 15%</t>
  </si>
  <si>
    <t>21/08/2024</t>
  </si>
  <si>
    <t>https://www.kaohoon.com/stockanalysis/693192</t>
  </si>
  <si>
    <t>โบรกแนะ “ซื้อ” KCG เป้า 13 บาท ปรับกำไรปี 67 ขึ้นแตะ 388 ล้าน รับไตรมาส 4 ไฮซีซั่น</t>
  </si>
  <si>
    <t>https://www.kaohoon.com/stockanalysis/693184</t>
  </si>
  <si>
    <t>โบรกเชียร์ “ซื้อ” MINT เป้า 44 บาท ชู PE ต่ำ-กำไรไตรมาส 3 ฟื้นแกร่ง</t>
  </si>
  <si>
    <t>20/08/2024</t>
  </si>
  <si>
    <t>https://www.kaohoon.com/stockanalysis/692937</t>
  </si>
  <si>
    <t>AAV ลุ้นผลงาน Q3 แจ่ม รับผู้โดยสารเดือน ก.ค. ฟื้นเด่น พ่วงต้นทุนน้ำมันลด-เงินบาทแข็ง</t>
  </si>
  <si>
    <t>แข็ง</t>
  </si>
  <si>
    <t>https://www.kaohoon.com/stockanalysis/692934</t>
  </si>
  <si>
    <t>SAPPE โบรกหั่นกำไรปี 67 เหลือ 1.3 พันล. พ่วงเป้า 92 บาท เซ่นออเดอร์สินค้าอ่อนแอ</t>
  </si>
  <si>
    <t>ออเดอร์สินค้า</t>
  </si>
  <si>
    <t>19/08/2024</t>
  </si>
  <si>
    <t>https://www.kaohoon.com/stockanalysis/692642</t>
  </si>
  <si>
    <t>โบรกแนะสอย WHA เป้า 6.10 บ. ลุ้นกำไรปี 67 โต 15% แตะ 5.1 พันล้านบาท</t>
  </si>
  <si>
    <t>https://www.kaohoon.com/stockanalysis/692641</t>
  </si>
  <si>
    <t>BEM โบรกแนะ “ซื้อ” เป้า 11.40 บาท ชี้กำไร Q3 โตต่อเนื่อง</t>
  </si>
  <si>
    <t>16/08/2024</t>
  </si>
  <si>
    <t>https://www.kaohoon.com/stockanalysis/692264</t>
  </si>
  <si>
    <t>BH โบรกชี้ Q3 โตเด่น รับผู้ป่วยตะวันออกกลางพุ่ง ดันกำไรแตะ 2.2 พันล้านบาท</t>
  </si>
  <si>
    <t>https://www.kaohoon.com/stockanalysis/692265</t>
  </si>
  <si>
    <t>โบรกเชียร์ซื้อ AOT เป้า 64 บาท ชี้กำไร Q3 โต 45% แตะ 4.5 พันลบ.</t>
  </si>
  <si>
    <t>15/08/2024</t>
  </si>
  <si>
    <t>https://www.kaohoon.com/stockanalysis/691978</t>
  </si>
  <si>
    <t>COM7 โบรกแนะ “ซื้อ” เป้า 22.40 บาท ลุ้นกำไร Q3 โต 30% รับยอดขายพุ่ง</t>
  </si>
  <si>
    <t>https://www.kaohoon.com/stockanalysis/691901</t>
  </si>
  <si>
    <t>PLANB ลุ้นกำไรปี 67 แตะ 1.1 พันล้าน โต 25% โบรกชูเป้า 8.70 บาท</t>
  </si>
  <si>
    <t>14/08/2024</t>
  </si>
  <si>
    <t>https://www.kaohoon.com/stockanalysis/691544</t>
  </si>
  <si>
    <t>โบรกแนะสอย GFPT เป้า 17 บาท ฉายแววกำไร Q3 โตต่อรับไฮซีซั่น-ราคาวัตถุดิบต่ำ</t>
  </si>
  <si>
    <t>ราคาวัตถุดิบ</t>
  </si>
  <si>
    <t>https://www.kaohoon.com/stockanalysis/691518</t>
  </si>
  <si>
    <t>โบรกแนะ “ซื้อ” SABINA เป้า 29 บาท หลังโชว์กำไร Q2 ตามคาด</t>
  </si>
  <si>
    <t>13/08/2024</t>
  </si>
  <si>
    <t>https://www.kaohoon.com/stockanalysis/691187</t>
  </si>
  <si>
    <t>CBG โกยกำไรไตรมาส 2/67 โตเด่น 43% แตะ 691 ล้านบาท ลุ้นครึ่งปีหลังโตต่อ</t>
  </si>
  <si>
    <t>https://www.kaohoon.com/stockanalysis/691182</t>
  </si>
  <si>
    <t>BA โบรกแนะซื้อเป้า 28 บาท ลุ้นกำไร Q3 โตเด่น รับไฮซีซั่นท่องเที่ยวสมุย</t>
  </si>
  <si>
    <t>https://www.kaohoon.com/stockanalysis/690690</t>
  </si>
  <si>
    <t>CPAXT ลุ้นกำไรปี 67 แตะ 10.4 พันล้าน รับธุรกิจค้าปลีกโตแกร่ง โบรกชูเป้า 36 บ.</t>
  </si>
  <si>
    <t>https://www.kaohoon.com/stockanalysis/690686</t>
  </si>
  <si>
    <t>MAJOR โบรกแนะ “ซื้อ” เป้า 19 บ. ลุ้นครึ่งปีหลังโต รับหนังไทยเข้าฉายเพิ่ม หนุนรายได้พุ่ง</t>
  </si>
  <si>
    <t>https://www.kaohoon.com/stockanalysis/690353</t>
  </si>
  <si>
    <t>MTC โบรกแนะ “ซื้อ” เป้า 50 บาท ชี้กำไรปี 67 แตะ 5.5 พันล้าน โต 17%</t>
  </si>
  <si>
    <t>https://www.kaohoon.com/stockanalysis/690343</t>
  </si>
  <si>
    <t>BH โบรกอัพเป้า 290 บาท ลุ้นกำไร Q3 โตแกร่ง รับไฮซีซั่น</t>
  </si>
  <si>
    <t>https://www.kaohoon.com/stockanalysis/690060</t>
  </si>
  <si>
    <t>โบรกเชียร์ “ซื้อ” ITC คงเป้า 27 บาท รับกำไร Q2 ดีเกินคาด-ออเดอร์พุ่ง</t>
  </si>
  <si>
    <t>https://www.kaohoon.com/stockanalysis/690052</t>
  </si>
  <si>
    <t>โบรกเชียร์ “ซื้อ” MTC เป้า 50 บาท คงกำไรปี 67 แตะ 6.30 พันล้าน</t>
  </si>
  <si>
    <t>อันนี้ไม่แน่ใจอะ</t>
  </si>
  <si>
    <t>31/07/2024</t>
  </si>
  <si>
    <t>30/07/2024</t>
  </si>
  <si>
    <t>นโยบายภาครัฐ</t>
  </si>
  <si>
    <t>https://www.kaohoon.com/stockanalysis/684410</t>
  </si>
  <si>
    <t>CPAXT โบรกแนะ “ซื้อ” เป้า 36 บาท ลุ้นกำไร Q2 แตะ 2 พันล้าน โต 35%</t>
  </si>
  <si>
    <t>ต้้งสำรอง</t>
  </si>
  <si>
    <t>https://www.kaohoon.com/stockanalysis/683491</t>
  </si>
  <si>
    <t>CGSI ชู ADVANC ท็อปพิก ลุ้นกำไรไตรมาส 2 เฉียด 8.6 พันล้าน เคาะเป้า 259 บาท</t>
  </si>
  <si>
    <t>28/06/2024</t>
  </si>
  <si>
    <t>27/06/2024</t>
  </si>
  <si>
    <t>25/06/2024</t>
  </si>
  <si>
    <t>พีกสุด</t>
  </si>
  <si>
    <t>https://www.kaohoon.com/stockanalysis/678512</t>
  </si>
  <si>
    <t>HANA ลุ้นกำไรครึ่งปีหลังโตเด่น รับออเดอร์พุ่ง โบรกแนะ “ซื้อสะสม”</t>
  </si>
  <si>
    <t>https://www.kaohoon.com/stockanalysis/678491</t>
  </si>
  <si>
    <t>CRC ลุ้นฟื้นตัวครึ่งปีหลัง! รับนโยบายรัฐเอื้อประโยชน์ โบรกแนะ “ทยอยสะสม” เป้า 37 บาท</t>
  </si>
  <si>
    <t>นโยบาบรัฐ</t>
  </si>
  <si>
    <t>เอื้อประโยชน์</t>
  </si>
  <si>
    <t>https://www.kaohoon.com/stockanalysis/678189</t>
  </si>
  <si>
    <t>AU ลุ้นไตรมาสรายได้โต 2 Digits รับยอดขายพุ่ง โบรกแนะนำ “ซื้อ” เป้า 10 บาท</t>
  </si>
  <si>
    <t>https://www.kaohoon.com/stockanalysis/678265</t>
  </si>
  <si>
    <t>ITC โบรกชี้ Q2 สดใส รับช่วงไฮซีซั่น เคาะเป้า 27 บาท</t>
  </si>
  <si>
    <t>https://www.kaohoon.com/stockanalysis/678001</t>
  </si>
  <si>
    <t>WARRIX ลุ้นกำไร Q2 โตต่อ รับกระแสฟุตบอลโลก หนุนยอดขายพุ่ง โบรกชูเป้า 7.30 บาท</t>
  </si>
  <si>
    <t>https://www.kaohoon.com/stockanalysis/677996</t>
  </si>
  <si>
    <t>PLANB โบรกแนะ “ซื้อ” เป้า 10.70 บาท ลุ้นกำไร Q2 โตต่อ รับรายได้สื่อโฆษณาพุ่ง</t>
  </si>
  <si>
    <t>https://www.kaohoon.com/stockanalysis/677694</t>
  </si>
  <si>
    <t>โบรกเชียร์ “ซื้อ” AWC เป้า 5.50 บาท มองกำไรปี 67 โตกระโดด 93%</t>
  </si>
  <si>
    <t>https://www.kaohoon.com/stockanalysis/677691</t>
  </si>
  <si>
    <t>CPF เป้าใหม่ 25 บาท ลุ้นกำไรไตรมาส 2-3 โต รับราคาหมูขาขึ้น-ต้นทุนลด</t>
  </si>
  <si>
    <t>COF</t>
  </si>
  <si>
    <t>https://www.kaohoon.com/stockanalysis/677467</t>
  </si>
  <si>
    <t>2 โบรกเชียร์ “ซื้อ” PTG เป้าสูง 11 บาท ลุ้น Q2 ทะยาน! รับค่าการตลาดสดใส-ยอดขายน้ำมันเพิ่ม</t>
  </si>
  <si>
    <t>https://www.kaohoon.com/stockanalysis/677237</t>
  </si>
  <si>
    <t>GPSC ลุ้นกำไร Q2 แกร่ง รับต้นทุนลด-บาทแข็งค่าหนุน</t>
  </si>
  <si>
    <t>บาทแข็งค่า</t>
  </si>
  <si>
    <t>https://www.kaohoon.com/stockanalysis/677233</t>
  </si>
  <si>
    <t>โบรกเชียร์ซื้อ ICHI เป้า 22 บ. คาดกำไรปีนี้แตะ 1.3 พันล้านบาท</t>
  </si>
  <si>
    <t>31/05/2024</t>
  </si>
  <si>
    <t>https://www.kaohoon.com/stockanalysis/676923</t>
  </si>
  <si>
    <t>โบรกแนะ “ซื้อ” BEC เป้า 5 บ. ลุ้นกำไร Q2 โตเด่น อานิสงส์ซีรีส์ใหญ่-ค่าโฆษณาพุ่ง</t>
  </si>
  <si>
    <t>https://www.kaohoon.com/stockanalysis/676920</t>
  </si>
  <si>
    <t>PRM โบรกชี้กำไร Q2 โตเด่น รับท่องเที่ยวฟื้น แนะซื้อเป้า 8.60 บาท</t>
  </si>
  <si>
    <t>30/05/2024</t>
  </si>
  <si>
    <t>https://www.kaohoon.com/stockanalysis/676631</t>
  </si>
  <si>
    <t>THANI โบรกแนะ “ซื้อ” อัพเป้าใหม่ 2.70 บ. ลุ้นกำไรปี 67 แตะ 1.4 พันล้านบาท รับตั้งสำรองลด</t>
  </si>
  <si>
    <t>https://www.kaohoon.com/stockanalysis/676627</t>
  </si>
  <si>
    <t>AAI ลุ้นกำไร Q2 สดใส รับยอดขาย “อาหารสัตว์เลี้ยง” ฟื้น โบรกแนะ “ซื้อ” เป้า 7 บาท</t>
  </si>
  <si>
    <t>29/05/2024</t>
  </si>
  <si>
    <t>https://www.kaohoon.com/stockanalysis/676327</t>
  </si>
  <si>
    <t>KLINIQ ลุ้นกำไร Q2 โตเด่น รับยอดขายพุ่ง-ขยายสาขาหนุน โบรกเคาะเป้า 50 บาท</t>
  </si>
  <si>
    <t>https://www.kaohoon.com/stockanalysis/676267</t>
  </si>
  <si>
    <t>SCGP โบรกอัพเป้า 38 บาท ลุ้นกำไร Q2 โตต่อ รับธุรกิจกระดาษบรรจุภัณฑ์</t>
  </si>
  <si>
    <t>28/05/2024</t>
  </si>
  <si>
    <t>https://www.kaohoon.com/stockanalysis/676044</t>
  </si>
  <si>
    <t>โบรกแนะสอย AP เป้า 13.20 บาท ลุ้นกวาดพรีเซลไตรมาส 2 แตะ 1.4 หมื่นล้าน</t>
  </si>
  <si>
    <t>https://www.kaohoon.com/stockanalysis/676041</t>
  </si>
  <si>
    <t>โบรกเชียร์ “ซื้อ” AAV ปรับกำไรปี 67 แตะ 2.2 พันล้าน ชี้ครึ่งปีหลังโตเด่น</t>
  </si>
  <si>
    <t>27/05/2024</t>
  </si>
  <si>
    <t>https://www.kaohoon.com/stockanalysis/675810</t>
  </si>
  <si>
    <t>GFPT-CPF ตีปีก! รับอานิสงส์สหรัฐฯแบนนำเข้าไก่จาก “ออสเตรเลีย”</t>
  </si>
  <si>
    <t>24/05/2024</t>
  </si>
  <si>
    <t>https://www.kaohoon.com/stockanalysis/675467</t>
  </si>
  <si>
    <t>โบรกแนะซื้อ CBG อัพเป้าใหม่ 85 บ. หลังมาร์เก็ตแชร์ “คาราบาวแดง” พุ่งออลไทม์ไฮ</t>
  </si>
  <si>
    <t>https://www.kaohoon.com/stockanalysis/675460</t>
  </si>
  <si>
    <t>โบรกแนะซื้อ ILM เป้า 25 บาท รับแผนขยายสาขา “อินเด็กซ์” ชูยีลด์สูง 4.5%</t>
  </si>
  <si>
    <t>23/05/2024</t>
  </si>
  <si>
    <t>https://www.kaohoon.com/stockanalysis/675236</t>
  </si>
  <si>
    <t>โบรกเชียร์ “ซื้อ” ONEE เป้า 4.90 บาท ลุ้นรายได้ Q2 เด่น รับงานโฆษณาพุ่ง</t>
  </si>
  <si>
    <t>https://www.kaohoon.com/stockanalysis/675233</t>
  </si>
  <si>
    <t>CK โบรกชี้ Q2 โตเด่น หลังตุนแบ็กล็อกแน่น 1.22 แสนล้าน แนะซื้อเป้า 26.50 บาท</t>
  </si>
  <si>
    <t>21/05/2024</t>
  </si>
  <si>
    <t>https://www.kaohoon.com/stockanalysis/674855</t>
  </si>
  <si>
    <t>CKP ลุ้นไตรมาส 2 พลิกกำไร รับกำลังผลิตโรงไฟฟ้าเพิ่ม โบรกแนะ ”ซื้อ” เป้า 4.50 บาท</t>
  </si>
  <si>
    <t>https://www.kaohoon.com/stockanalysis/674853</t>
  </si>
  <si>
    <t>MINT ลุ้นไตรมาส 2 โตต่อ รับไฮซีซั่น-อัตราเข้าพักพุ่ง โบรกแนะ “ซื้อ” เป้า 42 บาท</t>
  </si>
  <si>
    <t>20/05/2024</t>
  </si>
  <si>
    <t>https://www.kaohoon.com/stockanalysis/674564</t>
  </si>
  <si>
    <t>MOSHI โบรกแนะ “ซื้อ” เป้า 65 บาท ลุ้นผลงาน Q2 โตต่อ รับขยายสาขาใหม่ หนุนยอดขายพุ่ง</t>
  </si>
  <si>
    <t>https://www.kaohoon.com/stockanalysis/674534</t>
  </si>
  <si>
    <t>MASTER ลุ้นกำไร Q2 โตต่อเนื่อง รับรายได้พุ่ง-GPM ขยายตัว</t>
  </si>
  <si>
    <t>17/05/2024</t>
  </si>
  <si>
    <t>https://www.kaohoon.com/stockanalysis/674146</t>
  </si>
  <si>
    <t>โบรกแนะซื้อ OSP ชูเป้า 24.50 บาท มองกำไรไตรมาส 2 โตเด่น</t>
  </si>
  <si>
    <t>https://www.kaohoon.com/stockanalysis/674123</t>
  </si>
  <si>
    <t>โบรกเชียร์ซื้อ NEO อัพเป้าใหม่ 63 บาท เล็งปรับกำไรปีนี้ขึ้น 10%</t>
  </si>
  <si>
    <t>16/05/2024</t>
  </si>
  <si>
    <t>https://www.kaohoon.com/stockanalysis/673869</t>
  </si>
  <si>
    <t>OSP กำไรไตรมาส 1/67 โตทะลัก 92% โบรกเล็งอัพประมาณการปีนี้ แนะซื้อเป้า 24.50 บ.</t>
  </si>
  <si>
    <t>https://www.kaohoon.com/stockanalysis/673848</t>
  </si>
  <si>
    <t>SSP โบรกเชียร์ซื้อเป้า 9 บ. หลังโชว์กำไร Q1 ทะลุ 253 ล้าน ลุ้นทั้งปีแตะ 1.2 พันลบ.</t>
  </si>
  <si>
    <t>15/05/2024</t>
  </si>
  <si>
    <t>https://www.kaohoon.com/stockanalysis/673548</t>
  </si>
  <si>
    <t>โบรกแนะซื้อ ERW เป้า 6.40 บาท รับกำไร Q1 นิวไฮ 281 ล้าน</t>
  </si>
  <si>
    <t>https://www.kaohoon.com/stockanalysis/673543</t>
  </si>
  <si>
    <t>โบรกแนะซื้อ CPF เป้า 24.70 บาท ลุ้นไตรมาส 2 โตต่อรับราคา “หมู-ไก่” ฟื้น</t>
  </si>
  <si>
    <t>14/05/2024</t>
  </si>
  <si>
    <t>https://www.kaohoon.com/stockanalysis/673218</t>
  </si>
  <si>
    <t>โบรกเชียร์ “ซื้อ” GFC เป้า 12.50 บ. คาดกำไรปี 67 ทะลุ 100 ล้านบาท</t>
  </si>
  <si>
    <t>https://www.kaohoon.com/stockanalysis/673216</t>
  </si>
  <si>
    <t>โบรกแนะซื้อ ICHI เป้า 23.20 บ. ขานรับงบ Q1 กำไรโต 64% แตะ 364 ล้านบาท</t>
  </si>
  <si>
    <t>13/05/2024</t>
  </si>
  <si>
    <t>https://www.kaohoon.com/stockanalysis/672867</t>
  </si>
  <si>
    <t>RBF โบรกมองกำไร Q2 สดใส รับรายได้ธุรกิจต่างประเทศ แนะ “ซื้อ” ชูเป้า 15 บาท</t>
  </si>
  <si>
    <t>https://www.kaohoon.com/stockanalysis/672865</t>
  </si>
  <si>
    <t>โบรกแนะ “ซื้อ” EKH เป้า 10.50 บ. ลุ้นกำไรปี 67 แตะ 320 ล้าน รับธุรกิจรพ.หนุน</t>
  </si>
  <si>
    <t>https://www.kaohoon.com/stockanalysis/672454</t>
  </si>
  <si>
    <t>โบรกแนะนำซื้อ BCP เป้า 50 บ. หลังกำไร Q1 แตะ 2.4 พันล้านบาท</t>
  </si>
  <si>
    <t>https://www.kaohoon.com/stockanalysis/672450</t>
  </si>
  <si>
    <t>โบรกแนะซื้อ TOP เป้า 65 บ. หลังงบ Q1 โตเกินคาดรับ “สต๊อกเกน” หนุน</t>
  </si>
  <si>
    <t>สต๊อกเกน</t>
  </si>
  <si>
    <t>https://www.kaohoon.com/stockanalysis/672128</t>
  </si>
  <si>
    <t>โบรกแนะซื้อ TTA ราคาเป้า 8 บาท มองกำไรปกติไตรมาส 1 แตะ 503 ล้านบาท</t>
  </si>
  <si>
    <t>โบรกแแนะ</t>
  </si>
  <si>
    <t>https://www.kaohoon.com/stockanalysis/672125</t>
  </si>
  <si>
    <t>โบรกแนะซื้อ SHR หลังโชว์กำไรไตรมาส 1 ดีกว่าคาด ชูเป้า 4 บาท</t>
  </si>
  <si>
    <t>https://www.kaohoon.com/stockanalysis/671784</t>
  </si>
  <si>
    <t>MTC โบรกแนะซื้อเป้า 52 บาท รับกำไรไตรมาส 1/67 โตเด่น 30% ลุ้นไตรมาส 2 เด่นต่อ</t>
  </si>
  <si>
    <t>https://www.kaohoon.com/stockanalysis/671782</t>
  </si>
  <si>
    <t>AAI โบรกอัพกำไรปี 67 พ่วงเป้าใหม่ 7 บาท หลังโชว์งบไตรมาส 1/67 กำไรโตกว่า 3 เท่าตัว</t>
  </si>
  <si>
    <t>https://www.kaohoon.com/stockanalysis/671465</t>
  </si>
  <si>
    <t>AU ลุ้นกำไรปี 67 โต 69% รับยอดขายพุ่ง-ขยายสาขาหนุน โบรกแนะ “ซื้อ” เป้า 13 บาท</t>
  </si>
  <si>
    <t>https://www.kaohoon.com/stockanalysis/671418</t>
  </si>
  <si>
    <t>ITC โบรกแนะ “ซื้อ” เป้า 27 บาท ลุ้นกำไรปี 67 แตะ 3.6 พันล้านบาท โต 54%</t>
  </si>
  <si>
    <t>https://www.kaohoon.com/stockanalysis/671083</t>
  </si>
  <si>
    <t>ERW โบรกชี้กำไร Q1 โต 20% แตะ 250 ลบ. นิวไฮรอบ 6 ปี รับยอดเข้าพักโรงแรมพุ่ง</t>
  </si>
  <si>
    <t>https://www.kaohoon.com/stockanalysis/671081</t>
  </si>
  <si>
    <t>โบรกแนะซื้อ GULF เป้า 60 บ. ชี้กำไร Q1 แตะ 4.4 พันล้าน หลัง COD กัลฟ์ GPD เต็มไตรมาส</t>
  </si>
  <si>
    <t>https://www.kaohoon.com/stockanalysis/670750</t>
  </si>
  <si>
    <t>BEM ลุ้นกำไรไตรมาส 1/67 แตะ 829 ล้าน รับผู้โดยสารฟื้นแกร่ง โบรกแนะ “ซื้อ” เป้า 9.3 บาท</t>
  </si>
  <si>
    <t>https://www.kaohoon.com/stockanalysis/670732</t>
  </si>
  <si>
    <t>GPSC โบรกแนะ “ซื้อ” เป้า 63 บาท ลุ้นกำไร Q1 ฟื้นตัว รับรายได้ขายไฟพุ่ง-ค่าใช้จ่ายลด</t>
  </si>
  <si>
    <t>30/04/2024</t>
  </si>
  <si>
    <t>https://www.kaohoon.com/stockanalysis/670412</t>
  </si>
  <si>
    <t>KLINIQ ลุ้นกำไรปี 67 โต 27% รับยอดขายพุ่ง-ขยายสาขาใหม่หนุน โบรกชูเป้า 46.50 บาท</t>
  </si>
  <si>
    <t>https://www.kaohoon.com/stockanalysis/670394</t>
  </si>
  <si>
    <t>CPN โบรกแนะ “ซื้อ” เป้า 82 บาท ลุ้นกำไร Q1 แตะ 4.1 พันล้าน โต 26%</t>
  </si>
  <si>
    <t>26/04/2024</t>
  </si>
  <si>
    <t>https://www.kaohoon.com/stockanalysis/669793</t>
  </si>
  <si>
    <t>TIDLOR โบรกแนะซื้อเป้า 27 บาท ลุ้นไตรมาส 1/697 โตดี ตั้งสำรองลด-สินเชื่อโตเด่น</t>
  </si>
  <si>
    <t>https://www.kaohoon.com/stockanalysis/669790</t>
  </si>
  <si>
    <t>ILM โบรกเชียร์ซื้อเป้า 26.70 บาท ลุ้นกำไร Q1 “นิวไฮ” รับยอดขายหน้าร้าน-ออนไลน์พุ่ง</t>
  </si>
  <si>
    <t>25/04/2024</t>
  </si>
  <si>
    <t>https://www.kaohoon.com/stockanalysis/669509</t>
  </si>
  <si>
    <t>โบรกมองกำไร SAWAD ไตรมาสแรก 1.3 พันลบ. รับรายได้ดอกเบี้ยพุ่ง แนะซื้อเป้า 47 บาท</t>
  </si>
  <si>
    <t>https://www.kaohoon.com/stockanalysis/669506</t>
  </si>
  <si>
    <t>โบรกเชียร์ “ซื้อ” TOP เป้า 72 บาท ชูหุ้นเด่น “กลุ่มพลังงาน” ลุ้นกำไร Q1 ทะลุ 5 พันล้าน</t>
  </si>
  <si>
    <t>24/04/2024</t>
  </si>
  <si>
    <t>https://www.kaohoon.com/stockanalysis/669237</t>
  </si>
  <si>
    <t>ERW โบรกชี้กำไร Q1 แตะ 252 ล้านบาท โต 6% รับยอดจองห้องพักพุ่ง</t>
  </si>
  <si>
    <t>https://www.kaohoon.com/stockanalysis/669229</t>
  </si>
  <si>
    <t>OSP โบรกแนะ “ซื้อ” อัพเป้าใหม่ 25 บาท ลุ้นผลงาน Q1 โตแกร่ง รับยอดขายพุ่ง</t>
  </si>
  <si>
    <t>23/04/2024</t>
  </si>
  <si>
    <t>https://www.kaohoon.com/stockanalysis/668913</t>
  </si>
  <si>
    <t>โบรกเชียร์ซื้อ GFPT เป้า 14.90 บ. ลุ้นกำไร Q1 แตะ 415 ล้าน รับส่งออกโตแกร่ง</t>
  </si>
  <si>
    <t>https://www.kaohoon.com/stockanalysis/668911</t>
  </si>
  <si>
    <t>โบรกแนะซื้อ SNNP เป้า 25 บ. ลุ้นกำไรปี 67 แตะ 761 ล้าน รับไฮซีซั่น-รายได้ตปท.หนุน</t>
  </si>
  <si>
    <t>22/04/2024</t>
  </si>
  <si>
    <t>https://www.kaohoon.com/stockanalysis/668630</t>
  </si>
  <si>
    <t>SPRC ลุ้นผลงาน Q1 ฟื้นตัว รับค่าการกลั่นพุ่ง โบรกชูเป้า 12 บาท</t>
  </si>
  <si>
    <t>https://www.kaohoon.com/stockanalysis/668610</t>
  </si>
  <si>
    <t>TTB โบรกแนะ “ซื้อ” เป้า 2 บาท ลุ้นกำไรปีนี้ 22.4 พันล้าน โต 21%</t>
  </si>
  <si>
    <t>19/04/2024</t>
  </si>
  <si>
    <t>https://www.kaohoon.com/stockanalysis/668310</t>
  </si>
  <si>
    <t>โบรกแนะสอย CPF เป้า 22.30 บาท ลุ้นพลิกกำไรปกติ รับดีมานด์-ราคาไก่เพิ่ม</t>
  </si>
  <si>
    <t>https://www.kaohoon.com/stockanalysis/668304</t>
  </si>
  <si>
    <t>โบรกแนะ “ซื้อ” BBL หลังโชว์กำไร Q1 ตามคาด ชูเป้า 166 บาท</t>
  </si>
  <si>
    <t>18/04/2024</t>
  </si>
  <si>
    <t>https://www.kaohoon.com/stockanalysis/668032</t>
  </si>
  <si>
    <t>SC โชว์ยอดพรีเซล Q1 โต 21% แตะ 6 พันล้าน โบรกแนะซื้อเป้า 4.50 บาท</t>
  </si>
  <si>
    <t>https://www.kaohoon.com/stockanalysis/668028</t>
  </si>
  <si>
    <t>BDMS โบรกแนะซื้อเป้า 35 บ. ลุ้นกำไร Q1 แตะ 4 พันล้าน รับรายได้ผู้ป่วยไทย-ต่างชาติพุ่ง</t>
  </si>
  <si>
    <t>17/04/2024</t>
  </si>
  <si>
    <t>https://www.kaohoon.com/stockanalysis/667731</t>
  </si>
  <si>
    <t>โบรกเชียร์ “ซื้อ” KCG ชูเป้า 12.30 บ. คาดกำไร Q1 โต 21% แตะ 63 ล้าน รับยอดขายพุ่ง</t>
  </si>
  <si>
    <t>https://www.kaohoon.com/stockanalysis/667729</t>
  </si>
  <si>
    <t>ITC โบรกแนะ “ซื้อ” เป้า 27 บาท ลุ้นกำไร Q1 แตะ 742 ล้าน รับรายได้สินค้าพรีเมียมฟื้น</t>
  </si>
  <si>
    <t>https://www.kaohoon.com/stockanalysis/667203</t>
  </si>
  <si>
    <t>โบรกแนะซื้อ BEM เป้า 10.40 บ. ชี้กำไรปี 67 โต 8% แตะ 3.7 พันลบ. รับยอดผู้ใช้รถไฟฟ้าพุ่ง</t>
  </si>
  <si>
    <t>https://www.kaohoon.com/stockanalysis/667201</t>
  </si>
  <si>
    <t>โบรกแนะ “ซื้อ” WHA เคาะเป้า 5.40 บ. ลุ้นกำไร Q1/67 โต 26% รับยอดโอนที่ดินพุ่ง</t>
  </si>
  <si>
    <t>https://www.kaohoon.com/stockanalysis/666947</t>
  </si>
  <si>
    <t>SYNEX ลุ้นกำไร Q1 แตะ 111 ล้าน รับยอดขายโทรศัพท์-เกมเพิ่ม โบรกชูเป้า 13.30 บ.</t>
  </si>
  <si>
    <t>https://www.kaohoon.com/stockanalysis/666945</t>
  </si>
  <si>
    <t>โบรกแนะ “ซื้อ” BDMS เป้า 36 บ. ลุ้นกำไร Q1 แตะ 4 พันล้าน รับยอดผู้ป่วยตปท.พุ่ง</t>
  </si>
  <si>
    <t>https://www.kaohoon.com/stockanalysis/666607</t>
  </si>
  <si>
    <t>โบรกแนะ “ซื้อ” KCE เป้า 50 บาท รับราคาวัตถุดิบลด-FX หนุน</t>
  </si>
  <si>
    <t>https://www.kaohoon.com/stockanalysis/666574</t>
  </si>
  <si>
    <t>CPAXT ลุ้นกำไร Q1 แตะ 2.5 พันล้าน รับนักท่องเที่ยวพุ่ง-นโยบายรัฐหนุน โบรกชูเป้า 41 บ.</t>
  </si>
  <si>
    <t>https://www.kaohoon.com/stockanalysis/666197</t>
  </si>
  <si>
    <t>โบรกแนะซื้อ BA เป้า 22 บาท คาดกำไรปี 67 เติบโต 42%</t>
  </si>
  <si>
    <t>https://www.kaohoon.com/stockanalysis/666195</t>
  </si>
  <si>
    <t>โบรกเชียร์ “ซื้อ” ILM ปรับกำไรปี 67-68 ขึ้น คงเป้า 26.70 บาท</t>
  </si>
  <si>
    <t>https://www.kaohoon.com/stockanalysis/665970</t>
  </si>
  <si>
    <t>KLINIQ โบรกแนะซื้อเป้า 50 บาท ลุ้นกำไร Q1 นิวไฮ จาก SSSG โต-ลุยขยายสาขาใหม่เพิ่ม</t>
  </si>
  <si>
    <t>https://www.kaohoon.com/stockanalysis/665704</t>
  </si>
  <si>
    <t>โบรกแนะ “ซื้อ” AAV เป้า 2.80 บ. ลุ้นกำไร Q1 แตะ 1.1 พันล้าน</t>
  </si>
  <si>
    <t>https://www.kaohoon.com/stockanalysis/665697</t>
  </si>
  <si>
    <t>SAPPE ลุ้นกำไรปี 67 แตะ 331 ล้าน โต 18% รับยอดขาย “ต่างประเทศ” พุ่ง</t>
  </si>
  <si>
    <t>https://www.kaohoon.com/stockanalysis/665419</t>
  </si>
  <si>
    <t>โบรกแนะซื้อ TTB เป้า 1.98 บาท ชี้กำไรแกร่ง รับสินเชื่อพุ่ง</t>
  </si>
  <si>
    <t>https://www.kaohoon.com/stockanalysis/665417</t>
  </si>
  <si>
    <t>MAJOR โบรกแนะซื้อ เป้า 20.50 บาท ชี้ภาพยนตร์ไทยเข้าฉายเพิ่ม-ธุรกิจป๊อบคอร์นโตเด่น</t>
  </si>
  <si>
    <t>https://www.kaohoon.com/stockanalysis/665103</t>
  </si>
  <si>
    <t>โบรกแนะซื้อ ADVANC เป้า 275 บ. ลุ้นกำไร Q1 โต 8% แตะ 7.2 พันล้าน</t>
  </si>
  <si>
    <t>https://www.kaohoon.com/stockanalysis/665098</t>
  </si>
  <si>
    <t>TU ลุ้นกำไรปี 67 แตะ 6.2 พันล้าน รับยอดขายพุ่ง-ต้นทุนลด โบรกเคาะเป้า 20 บาท</t>
  </si>
  <si>
    <t>29/03/2024</t>
  </si>
  <si>
    <t>https://www.kaohoon.com/stockanalysis/664762</t>
  </si>
  <si>
    <t>SISB โบรกแนะ “ซื้อ” เป้า 50 บ. ลุ้นกำไรปี 67 โตแกร่ง รับนักเรียนพุ่ง-ขยายสาขาใหม่</t>
  </si>
  <si>
    <t>https://www.kaohoon.com/stockanalysis/664736</t>
  </si>
  <si>
    <t>ADVANC โบรกแนะ “ซื้อ” เป้า 259 บาท ลุ้นกำไร Q1 แตะ 6.9 พันล้าน</t>
  </si>
  <si>
    <t>28/03/2024</t>
  </si>
  <si>
    <t>https://www.kaohoon.com/stockanalysis/664524</t>
  </si>
  <si>
    <t>โบรกเชียร์ “ซื้อ” SSP เป้าคอนเซนซัส 9.45 บาท กำไรปีนี้โต 44%</t>
  </si>
  <si>
    <t>https://www.kaohoon.com/stockanalysis/664511</t>
  </si>
  <si>
    <t>โบรกเชียร์ “ซื้อ” KCG ราคาเป้า 12 บาท มองกำไรปี 67 นิวไฮ 349 ล้านบาท</t>
  </si>
  <si>
    <t>27/03/2024</t>
  </si>
  <si>
    <t>https://www.kaohoon.com/stockanalysis/664249</t>
  </si>
  <si>
    <t>BEYOND ลุ้นกำไรไตรมาส 1 “นิวไฮ” แตะ 40 ล้าน รับรายได้ต่อห้องพักพุ่ง</t>
  </si>
  <si>
    <t>https://www.kaohoon.com/stockanalysis/664245</t>
  </si>
  <si>
    <t>CPN โบรกแนะซื้อเป้า 83 บาท ชูกำไรโตต่อเนื่องปี 67-68 ลุยผุดศูนย์การค้าใหม่ 2 แห่งปีนี้</t>
  </si>
  <si>
    <t>26/03/2024</t>
  </si>
  <si>
    <t>https://www.kaohoon.com/stockanalysis/663982</t>
  </si>
  <si>
    <t>โบรกแนะซื้อ GULF ชูท็อปพิกกลุ่มโรงไฟฟ้า เป้า 57 บ. ลุ้นกำไรปีนี้โต 13% แตะ 1.7 หมื่นลบ.</t>
  </si>
  <si>
    <t>https://www.kaohoon.com/stockanalysis/663952</t>
  </si>
  <si>
    <t>โบรกเชียร์ “ซื้อ” BEM เป้า 9.80 บ. รับยอดใช้ทางด่วน-ผู้โดยสาร MRT พุ่ง</t>
  </si>
  <si>
    <t>25/03/2024</t>
  </si>
  <si>
    <t>https://www.kaohoon.com/stockanalysis/663683</t>
  </si>
  <si>
    <t>โบรกแนะซื้อ JPARK เป้า 7.20 บาท ชี้กำไรปี 67 โต 63% แตะ 102 ล้านบาท</t>
  </si>
  <si>
    <t>https://www.kaohoon.com/stockanalysis/663680</t>
  </si>
  <si>
    <t>โบรกแนะซื้อ KTB เป้า 22.30 บาท รับยอดดอกเบี้ยเงินกู้-สินเชื่อพุ่ง</t>
  </si>
  <si>
    <t>22/03/2024</t>
  </si>
  <si>
    <t>https://www.kaohoon.com/stockanalysis/663367</t>
  </si>
  <si>
    <t>SHR โบรกแนะซื้ออัพเป้าใหม่ 3.60 บ. จับตากำไร Q1 โตเด่น รับรายได้ค่าห้องพักพุ่ง</t>
  </si>
  <si>
    <t>https://www.kaohoon.com/stockanalysis/663363</t>
  </si>
  <si>
    <t>CRC โบรกเชียร์ซื้อเป้า 48 บ. รับแผนเปิดแฟรนไชส์ Tops Daily จับตาปีนี้กำไรแตะ 8.8 พันล้าน</t>
  </si>
  <si>
    <t>21/03/2024</t>
  </si>
  <si>
    <t>https://www.kaohoon.com/stockanalysis/663090</t>
  </si>
  <si>
    <t>ILM โบรกแนะ “ซื้อ” เป้า 28 บาท ลุ้นกำไรปีนี้โต 14% รับยอดขายพุ่ง-ขยายสาขาหนุน</t>
  </si>
  <si>
    <t>https://www.kaohoon.com/stockanalysis/663081</t>
  </si>
  <si>
    <t>BCP โบรกอัพเป้าใหม่ 50 บาท ลุ้นกำไร Q1 ฟื้นเด่น รับค่าการกลั่นพุ่ง-ส่วนแบ่ง BSRC หนุน</t>
  </si>
  <si>
    <t>20/03/2024</t>
  </si>
  <si>
    <t>https://www.kaohoon.com/stockanalysis/662746</t>
  </si>
  <si>
    <t>โบรกเชียร์ “ซื้อ” BKGI เป้า 2.70 บาท มองกำไรปีนี้โต 80% แตะ 53 ล้าน</t>
  </si>
  <si>
    <t>https://www.kaohoon.com/stockanalysis/662808</t>
  </si>
  <si>
    <t>CGSI คงน้ำหนักลงทุน “หุ้นพลังงาน-ก๊าซ” ชู PTTEP เด่นสุด</t>
  </si>
  <si>
    <t>19/03/2024</t>
  </si>
  <si>
    <t>https://www.kaohoon.com/stockanalysis/662562</t>
  </si>
  <si>
    <t>RBF โบรกแนะ “ซื้อ” เป้า 14.50 บ. ชี้กำไรปี 67 แตะ 907 ล้าน รับยอดขายเพิ่ม</t>
  </si>
  <si>
    <t>https://www.kaohoon.com/stockanalysis/662558</t>
  </si>
  <si>
    <t>โบรกเชียร์ซื้อ PRM เป้า 8 บ. ลุ้นกำไรปี 67 นิวไฮเฉียด 2 พันล้านบาท</t>
  </si>
  <si>
    <t>18/03/2024</t>
  </si>
  <si>
    <t>https://www.kaohoon.com/stockanalysis/662258</t>
  </si>
  <si>
    <t>โบรกเชียร์ “ซื้อ” NSL เป้า 26 บาท ลุ้น Q1 นิวไฮ ดันรายได้ปีนี้โต 19%</t>
  </si>
  <si>
    <t>https://www.kaohoon.com/stockanalysis/662231</t>
  </si>
  <si>
    <t>โบรกแนะ “ซื้อ” BCH เป้าใหม่ 26 บ. ลุ้นกำไรปีนี้ 1.8 พันลบ. รับสมาชิกประกันสังคมพุ่ง</t>
  </si>
  <si>
    <t>15/03/2024</t>
  </si>
  <si>
    <t>https://www.kaohoon.com/stockanalysis/661940</t>
  </si>
  <si>
    <t>โบรกเชียร์ “ซื้อ” AU เป้า 13 บาท ลุ้นยอดขายปี 67 นิวไฮ ลุยขยายสาขา-ออกสินค้าใหม่</t>
  </si>
  <si>
    <t>https://www.kaohoon.com/stockanalysis/661938</t>
  </si>
  <si>
    <t>โบรกแนะซื้อ MENA เป้า 2.90 บาท ลุ้นกำไรปีนี้แตะ 95 ล้านบาท</t>
  </si>
  <si>
    <t>14/03/2024</t>
  </si>
  <si>
    <t>https://www.kaohoon.com/stockanalysis/661684</t>
  </si>
  <si>
    <t>โบรกแนะ “ซื้อ” AH เคาะเป้า 31.65 บ. รับออเดอร์ต่างประเทศเพิ่ม</t>
  </si>
  <si>
    <t>https://www.kaohoon.com/stockanalysis/661682</t>
  </si>
  <si>
    <t>AWC โบรกแนะ “ซื้อ” เป้า 5.50 บ. ชี้กำไรปี 67 แตะ 2.2 พันล้าน รับอัตราเข้าพักพุ่ง</t>
  </si>
  <si>
    <t>13/03/2024</t>
  </si>
  <si>
    <t>https://www.kaohoon.com/stockanalysis/661351</t>
  </si>
  <si>
    <t>NER โบรกแนะ “ซื้อ” เป้า 7.20 บาท ลุ้นรายได้ปีนี้แตะ 2.69 หมื่นล้าน รับราคายางพุ่ง</t>
  </si>
  <si>
    <t>https://www.kaohoon.com/stockanalysis/661328</t>
  </si>
  <si>
    <t>AURA ลุ้นรายได้ปีนี้แตะ 3 หมื่นล้าน รับยอดขายพุ่ง-ขยายสาขาหนุน โบรกชูเป้า 16.20 บ.</t>
  </si>
  <si>
    <t>https://www.kaohoon.com/stockanalysis/661030</t>
  </si>
  <si>
    <t>โบรกชูเป้า SHR สูง 4 บาท ดันอัพไซด์พุ่ง 49% ชี้กำไรปีนี้โตกระโดดแตะ 307 ล้าน</t>
  </si>
  <si>
    <t>https://www.kaohoon.com/stockanalysis/661024</t>
  </si>
  <si>
    <t>PJW ลุ้นโชว์ผลงาน Q1 สดใส ดันรายได้ทั้งปีโต 10%</t>
  </si>
  <si>
    <t>https://www.kaohoon.com/news/660772</t>
  </si>
  <si>
    <t>GABLE โบรกแนะซื้อเป้า 6.80 บาท ชูตัวเต็งคว้างานพัฒนาระบบ “เวอร์ชวลแบงก์”</t>
  </si>
  <si>
    <t>https://www.kaohoon.com/stockanalysis/660769</t>
  </si>
  <si>
    <t>GFPT ตีปีกรับราคาไก่ฟื้นเด่น จับตาปีนี้ผลงาน “เทิร์นอะราวด์” แนะซื้อเป้า 14.20 บาท</t>
  </si>
  <si>
    <t>https://www.kaohoon.com/stockanalysis/660463</t>
  </si>
  <si>
    <t>โบรกแนะซื้อ PLANB เป้า 10.20 บ. ลุ้นกำไรปีนี้แตะ 1.1 พันล้าน</t>
  </si>
  <si>
    <t>https://www.kaohoon.com/stockanalysis/660386</t>
  </si>
  <si>
    <t>โบรกแนะ “ซื้อ” KCG เป้า 12 บาท ลุ้นกำไรปีนี้แตะ 349 ลบ. รับแผนขยายฐานลูกค้า</t>
  </si>
  <si>
    <t>https://www.kaohoon.com/stockanalysis/660147</t>
  </si>
  <si>
    <t>โบรกเชียร์ซื้อ BGRIM เป้า 37 บาท มองกำไรปี 67 ฟื้นเด่น รับต้นทุนลด-ค่าไฟเพิ่ม</t>
  </si>
  <si>
    <t>https://www.kaohoon.com/stockanalysis/660133</t>
  </si>
  <si>
    <t>โบรกชู DMT โตรับท่องเที่ยวฟื้น-ปันผลเด่น ยีลด์สูง 8% เคาะเป้า 14.30 บาท</t>
  </si>
  <si>
    <t>https://www.kaohoon.com/stockanalysis/659898</t>
  </si>
  <si>
    <t>ERW ลุ้น Q1 รับไฮซีซั่น หนุนนักท่องเที่ยวพุ่ง โบรกเคาะเป้า 6.60 บาท</t>
  </si>
  <si>
    <t>https://www.kaohoon.com/stockanalysis/659795</t>
  </si>
  <si>
    <t>AAI โบรกแนะ “ซื้อ” เป้า 5 บาท ลุ้นกำไรปี 67 โต 20% รับธุรกิจอาหารสัตว์เลี้ยงพุ่ง</t>
  </si>
  <si>
    <t>https://www.kaohoon.com/stockanalysis/659628</t>
  </si>
  <si>
    <t>โบรกเชียร์ “ซื้อ” CPN เป้า 82 บ. ลุ้นกำไรปี 67 โต 5% รับนักท่องเที่ยว-เปิดศูนย์ฯใหม่</t>
  </si>
  <si>
    <t>https://www.kaohoon.com/stockanalysis/659623</t>
  </si>
  <si>
    <t>โบรกแนะ “ซื้อ” SAPPE เป้า 115 บ. ชี้รายได้ Q1 โต 25% รับไฮซีซั่น</t>
  </si>
  <si>
    <t>https://www.kaohoon.com/stockanalysis/659303</t>
  </si>
  <si>
    <t>โบรกแนะ “ซื้อ” CRC เป้า 48 บาท รับผลดี SSSG พลิกบวก</t>
  </si>
  <si>
    <t>https://www.kaohoon.com/stockanalysis/659291</t>
  </si>
  <si>
    <t>BA เป้า 22 บาท ลุ้นผู้โดยสารปี 67 โต 13% แตะ 4.5 ล้านคน</t>
  </si>
  <si>
    <t>https://www.kaohoon.com/news/659003</t>
  </si>
  <si>
    <t>CPN โบรกแนะซื้อเป้า 82 บาท รอรับปันผล 1.80 บาท XD 14 มี.ค.นี้</t>
  </si>
  <si>
    <t>29/02/2024</t>
  </si>
  <si>
    <t>https://www.kaohoon.com/stockanalysis/658695</t>
  </si>
  <si>
    <t>KLINIQ โกยรายได้ไตรมาส 4 นิวไฮ โบรกแนะ “รอซื้อเมื่ออ่อนตัว” เป้า 44 บาท</t>
  </si>
  <si>
    <t>https://www.kaohoon.com/stockanalysis/658693</t>
  </si>
  <si>
    <t>โบรกแนะ “ซื้อ” TOA มองกำไรปี 67 สูง 2.6 พันล้าน เคาะเป้า 29.50 บาท</t>
  </si>
  <si>
    <t>28/02/2024</t>
  </si>
  <si>
    <t>https://www.kaohoon.com/stockanalysis/658427</t>
  </si>
  <si>
    <t>โบรกแนะ “ซื้อ” SCB เป้า 118 บ. หลังจ่อปิดดีลซื้อ “โฮมเครดิต เวียดนาม” หนุนสร้างกำไรแกร่ง</t>
  </si>
  <si>
    <t>https://www.kaohoon.com/stockanalysis/658408</t>
  </si>
  <si>
    <t>โบรกแนะซื้อ MASTER เป้าใหม่ 82 บ. อัพกำไรปี 67 โต 16%</t>
  </si>
  <si>
    <t>27/02/2024</t>
  </si>
  <si>
    <t>https://www.kaohoon.com/stockanalysis/658061</t>
  </si>
  <si>
    <t>SISB ลุ้นกำไรปี 67 โต 36% รับขยายที่นั่งโรงเรียน โบรกแนะ “ซื้อ” เป้า 42 บาท</t>
  </si>
  <si>
    <t>https://www.kaohoon.com/stockanalysis/658025</t>
  </si>
  <si>
    <t>AAV โบรกแนะ “ซื้อ” เป้า 3.42 บ. ลุ้นกำไรปีนี้แตะ 1.5 พันล้าน รับเที่ยวบิน-ผู้โดยสารพุ่ง</t>
  </si>
  <si>
    <t>23/02/2024</t>
  </si>
  <si>
    <t>https://www.kaohoon.com/stockanalysis/657680</t>
  </si>
  <si>
    <t>PLUS โบรกแนะซื้อเป้า 8 บาท หลังโชว์งบ Q4/66 โตดีตามคาด รับยอดขายตะวันออกกลาง-ยุโรปพุ่ง</t>
  </si>
  <si>
    <t>22/02/2024</t>
  </si>
  <si>
    <t>https://www.kaohoon.com/stockanalysis/657187</t>
  </si>
  <si>
    <t>SHR เป้า 4 บาท โบรกแนะ “ซื้อ” มองกำไรไตรมาส 1/67 ฟื้นตัวเด่น</t>
  </si>
  <si>
    <t>21/02/2024</t>
  </si>
  <si>
    <t>https://www.kaohoon.com/stockanalysis/656977</t>
  </si>
  <si>
    <t>โบรกแนะซื้อ PR9 เป้า 19 บาท ชี้กำไรปี 67 โตต่อ บาท รับยอดผู้ป่วยพุ่ง</t>
  </si>
  <si>
    <t>https://www.kaohoon.com/stockanalysis/656965</t>
  </si>
  <si>
    <t>โบรกแนะซื้อ GFPT เป้าใหม่ 14 บ. ชี้กำไรปี 67 แตะ 1.57 พันล้านบาท</t>
  </si>
  <si>
    <t>20/02/2024</t>
  </si>
  <si>
    <t>https://www.kaohoon.com/stockanalysis/656694</t>
  </si>
  <si>
    <t>PR9 ลุ้นกำไรปี 67 แตะ 589 ล้านบาท รับรายได้ผู้ป่วย “ทั่วไป-เรื้อรัง” โบรกชูเป้า 18.50 บ.</t>
  </si>
  <si>
    <t>https://www.kaohoon.com/stockanalysis/656663</t>
  </si>
  <si>
    <t>JPARK ลุ้นกำไร Q4/66 แตะ 20 ล้าน โต 62% รับรายได้บริการพื้นที่จอดรถ</t>
  </si>
  <si>
    <t>19/02/2024</t>
  </si>
  <si>
    <t>https://www.kaohoon.com/news/656328</t>
  </si>
  <si>
    <t>AOT โบรกคาดกำไรไตรมาส 2 แจ่ม ลุ้นทั้งปี 66/67 โตแรงกว่าเท่าตัว แนะซื้อเป้า 75.30 บาท</t>
  </si>
  <si>
    <t>https://www.kaohoon.com/stockanalysis/656326</t>
  </si>
  <si>
    <t>ICHI โบรกเชียร์ซื้อเป้า 19 บาท ลุ้นกำไรปี 66 “ออลไทม์ไฮ”</t>
  </si>
  <si>
    <t>16/02/2024</t>
  </si>
  <si>
    <t>https://www.kaohoon.com/stockanalysis/655920</t>
  </si>
  <si>
    <t>โบรกแนะ “ซื้อ” CPN ชูเป้า 82 บาท มองกำไร Q4/66 โต 35%</t>
  </si>
  <si>
    <t>https://www.kaohoon.com/stockanalysis/655910</t>
  </si>
  <si>
    <t>ITC ตั้งเป้ารายได้ปีนี้โต 15% โบรกแนะ “ซื้อ” ลุ้นกำไรฟื้นตัวแกร่ง 40%</t>
  </si>
  <si>
    <t>15/02/2024</t>
  </si>
  <si>
    <t>https://www.kaohoon.com/stockanalysis/655701</t>
  </si>
  <si>
    <t>โบรกแนะซื้อ CK ชูเป้า 26 บาท ลุ้นกำไร Q4 แตะ 150 ล้าน รับรายได้ก่อสร้าง-ส่วนแบ่งกำไรหนุน</t>
  </si>
  <si>
    <t>https://www.kaohoon.com/stockanalysis/655699</t>
  </si>
  <si>
    <t>โบรกเชียร์ซื้อ MC เคาะเป้า 16 บาท ชี้กำไร Q2/67 นิวไฮ 1.3 พันล้าน รับยอดขายพุ่ง</t>
  </si>
  <si>
    <t>ซื้ื้อ</t>
  </si>
  <si>
    <t>14/02/2024</t>
  </si>
  <si>
    <t>https://www.kaohoon.com/stockanalysis/655381</t>
  </si>
  <si>
    <t>CBG ลุ้นกำไร Q4/66 โต 73% รับรายได้เครื่องดื่ม-ค่าใช้จ่ายลด โบรกชูเป้า 109 บาท</t>
  </si>
  <si>
    <t>https://www.kaohoon.com/stockanalysis/655358</t>
  </si>
  <si>
    <t>AOT โบรกแนะ “ซื้อ” เป้า 74 บาท ลุ้นกำไรปี 67 แตะ 2.4 หมื่นล้าน โต 170%</t>
  </si>
  <si>
    <t>13/02/2024</t>
  </si>
  <si>
    <t>https://www.kaohoon.com/news/655136</t>
  </si>
  <si>
    <t>BEM โบรกแนะซื้อเป้า 10.40 บาท รับผู้โดยสารรถไฟฟ้า ม.ค. โต 13% แตะ 4.2 แสนเที่ยว/วัน</t>
  </si>
  <si>
    <t>https://www.kaohoon.com/stockanalysis/655131</t>
  </si>
  <si>
    <t>TACC ลุ้นกำไรปกติ Q4/66 นิวไฮรอบ 6 ไตรมาส รับไฮซีซั่น-ลุยออกเครื่องดื่มรสชาติใหม่หนุน</t>
  </si>
  <si>
    <t>https://www.kaohoon.com/stockanalysis/654712</t>
  </si>
  <si>
    <t>โบรกแนะ “ซื้อ” STANLY เป้า 240 บาท ชูหุ้นปลอดหนี้-เงินสดแน่น 8 พันล้าน</t>
  </si>
  <si>
    <t>ปลอดหนี้</t>
  </si>
  <si>
    <t>https://www.kaohoon.com/stockanalysis/654708</t>
  </si>
  <si>
    <t>ASW เป้าใหม่ 9.50 บาท โบรกมองกำไร Q4 โต 160%</t>
  </si>
  <si>
    <t>https://www.kaohoon.com/stockanalysis/654481</t>
  </si>
  <si>
    <t>โบรกแนะ “ซื้อ” MCA เป้า 5 บ. ชี้กำไรปี 67 แตะ 56 ล้านบาท โต 70%</t>
  </si>
  <si>
    <t>https://www.kaohoon.com/stockanalysis/654472</t>
  </si>
  <si>
    <t>AURA โบรกแนะ “ซื้อ” เป้า 18 บาท ลุ้นกำไรปี 67 โต 22% รับขยายสาขาใหม่หนุน</t>
  </si>
  <si>
    <t>https://www.kaohoon.com/stockanalysis/654147</t>
  </si>
  <si>
    <t>ONEE โบรกแนะ “ซื้อ” เป้า 6 บาท ลุ้นกำไร Q4 แตะ 177 ล้าน รับรายได้อีเวนท์-คอนเทนต์พุ่ง</t>
  </si>
  <si>
    <t>https://www.kaohoon.com/stockanalysis/654135</t>
  </si>
  <si>
    <t>GFPT โบรกแนะ “ซื้อ” เป้า 14.50 บาท ลุ้นปี 67 รับราคาสัตว์บกฟื้น-ต้นทุนลด</t>
  </si>
  <si>
    <t>https://www.kaohoon.com/stockanalysis/653948</t>
  </si>
  <si>
    <t>GFPT โบรกแนะซื้อเป้า 14.20 บาท ลุ้นกำไร Q4/66 โต 14% พ่วงอานิสงส์ “ตรุษจีน” หนุน</t>
  </si>
  <si>
    <t>https://www.kaohoon.com/stockanalysis/653658</t>
  </si>
  <si>
    <t>โบรกเชียร์ “ซื้อ” PRM เป้า 8.50 บาท มองกำไรปี 67 “นิวไฮ”</t>
  </si>
  <si>
    <t>https://www.kaohoon.com/stockanalysis/653656</t>
  </si>
  <si>
    <t>โบรกเชียร์ “ซื้อ” SJWD เป้า 21.50 บาท มองบวกปิด 2 ดีลใหญ่</t>
  </si>
  <si>
    <t>https://www.kaohoon.com/stockanalysis/653388</t>
  </si>
  <si>
    <t>โบรกแนะ “ซื้อ” BCH เป้าใหม่ 26 บ. ลุ้นกำไรปี 66 แตะ 1.4 พันล้าน รับรายได้ประกันสังคมหนุน</t>
  </si>
  <si>
    <t>https://www.kaohoon.com/stockanalysis/653372</t>
  </si>
  <si>
    <t>RBF โบรกเชียร์ “ซื้อ” เป้า 14.50 บ. ชี้กำไรไตรมาส 4 แตะ 169 ล้าน รับยอดขายพุ่ง</t>
  </si>
  <si>
    <t>https://www.kaohoon.com/stockanalysis/652986</t>
  </si>
  <si>
    <t>MOSHI โบรกแนะ “ซื้อ” เป้า 60 บ. ลุ้นกำไรปี 67 แตะ 501 ล้าน รับยอดขายพุ่ง-ขยายสาขาเพิ่ม</t>
  </si>
  <si>
    <t>https://www.kaohoon.com/stockanalysis/652980</t>
  </si>
  <si>
    <t>MASTER ลุ้นกำไรปี 67 โต 43% รับรู้ส่วนแบ่งกำไร Wind Clinic-KIN โบรกชูเป้า 99 บ.</t>
  </si>
  <si>
    <t>https://www.kaohoon.com/news/652760</t>
  </si>
  <si>
    <t>AP โบรกแนะซื้อเป้า 14.40 บาท ชูปันผลเด่นยีลด์สูง 6% จับตากำไรปี 66 นิวไฮต่อ 4 ปีติด</t>
  </si>
  <si>
    <t>31/01/2024</t>
  </si>
  <si>
    <t>https://www.kaohoon.com/stockanalysis/652377</t>
  </si>
  <si>
    <t>โบรกแนะ “ซื้อ” PTTEP ราคาเป้าหมาย 179 บาท ลุ้นโชว์กำไร Q4/66 โต 23%</t>
  </si>
  <si>
    <t>https://www.kaohoon.com/stockanalysis/652373</t>
  </si>
  <si>
    <t>โบรกเชียร์ “ซื้อ” CHG เป้า 3.90 บาท คาดกำไรปี 67 โตแตะ 1.3 พันล้าน</t>
  </si>
  <si>
    <t>โตแตะ</t>
  </si>
  <si>
    <t>30/01/2024</t>
  </si>
  <si>
    <t>https://www.kaohoon.com/stockanalysis/652156</t>
  </si>
  <si>
    <t>INTUCH โบรกอัพใหม่ 98 บ. ชี้กำไร Q4 แตะ 3.12 พันล้านบาท</t>
  </si>
  <si>
    <t>https://www.kaohoon.com/stockanalysis/652150</t>
  </si>
  <si>
    <t>โบรกเชียร์ “ซื้อ” SIRI ชี้กำไรปี 66 “ออลไทม์ไฮ” ทะลุ 6 พันล้านบาท</t>
  </si>
  <si>
    <t>29/01/2024</t>
  </si>
  <si>
    <t>https://www.kaohoon.com/stockanalysis/651799</t>
  </si>
  <si>
    <t>WARRIX ลุ้นกำไรปี 67 “นิวไฮ” 175 ล้าน รับยอดขายทุกกลุ่มสินค้า โบรกชูเป้า 7.05 บาท</t>
  </si>
  <si>
    <t>https://www.kaohoon.com/stockanalysis/651797</t>
  </si>
  <si>
    <t>BDMS โบรกแนะ “ซื้อ” เป้า 34 บาท ลุ้นรายได้ปีนี้ทะลุแสนล้าน รับผู้ป่วยต่างชาติพุ่ง</t>
  </si>
  <si>
    <t>26/01/2024</t>
  </si>
  <si>
    <t>https://www.kaohoon.com/stockanalysis/651522</t>
  </si>
  <si>
    <t>ICHI โบรกชี้กำไร Q1/67 โตดี พ่วงอานิสงส์หน้าร้อนปีนี้พุ่งกว่าปีก่อน แนะซื้อเป้า 20.50 บ.</t>
  </si>
  <si>
    <t>https://www.kaohoon.com/stockanalysis/651518</t>
  </si>
  <si>
    <t>BEM โบรกแนะซื้อเป้า 7.7 บาท รับอานิสงส์ยอดผู้ใช้ MRT ธ.ค.66 แตะ 4 แสนเที่ยว/วัน</t>
  </si>
  <si>
    <t>25/01/2024</t>
  </si>
  <si>
    <t>https://www.kaohoon.com/stockanalysis/651098</t>
  </si>
  <si>
    <t>SHR เป้าใหม่ 4 บาท โบรกเชียร์ “ซื้อ” ลุ้นปี 67 กำไรโตกระโดด 307 ล้านบาท</t>
  </si>
  <si>
    <t>https://www.kaohoon.com/stockanalysis/651093</t>
  </si>
  <si>
    <t>โบรกแนะ “ซื้อ” ITEL เป้า 4 บาท ชี้กำไรปีนี้กลับมาโต 20%</t>
  </si>
  <si>
    <t>24/01/2024</t>
  </si>
  <si>
    <t>https://www.kaohoon.com/stockanalysis/650921</t>
  </si>
  <si>
    <t>TU โบรกแนะ “ซื้อ” อัพเป้าใหม่ 19 บ. ลุ้นกำไรปี 67 แตะ 5.5 พันล้านบาท</t>
  </si>
  <si>
    <t>https://www.kaohoon.com/stockanalysis/650917</t>
  </si>
  <si>
    <t>โบรกอัพคำแนะนำ “ซื้อ” SHR เป้า 3.26 บ. ลุ้นกำไร Q1/67 ฟื้นแกร่ง รับไฮซีซั่นโรงแรม</t>
  </si>
  <si>
    <t>https://www.kaohoon.com/stockanalysis/650610</t>
  </si>
  <si>
    <t>SYNEX อัพเป้าใหม่ 14 บาท พ่วงปรับกำไรปีนี้ขึ้น 12% รับ GPM สูง</t>
  </si>
  <si>
    <t>https://www.kaohoon.com/stockanalysis/650608</t>
  </si>
  <si>
    <t>MAJOR โบรกแนะ “ซื้อ” เป้า 19 บาท ลุ้นกำไร Q4 โต 2 เท่าตัว รับรายได้หนังพุ่ง</t>
  </si>
  <si>
    <t>https://www.kaohoon.com/stockanalysis/650396</t>
  </si>
  <si>
    <t>HMPRO โบรกแนะซื้อสะสม หลังราคาลงลึกเป้า 11.50 บ. พ่วงมาตรการ Eereceipt หนุน</t>
  </si>
  <si>
    <t>https://www.kaohoon.com/stockanalysis/650393</t>
  </si>
  <si>
    <t>TTB โบรกแนะซื้ออัพเป้าใหม่ 2.10 บาท รับกำไร Q4/66 โตกว่าคาด พ่วงจับตาปีนี้เด่นสุดในกลุ่ม</t>
  </si>
  <si>
    <t>https://www.kaohoon.com/stockanalysis/650054</t>
  </si>
  <si>
    <t>โบรกเชียร์ “ซื้อ” TOP ราคาเป้า 56.80 บาท รับอานิสงส์ “น้ำมันดิบ” พุ่ง-ค่าการกลั่นสูง</t>
  </si>
  <si>
    <t>https://www.kaohoon.com/stockanalysis/650048</t>
  </si>
  <si>
    <t>โบรกอัพกำไร BDMS ปี 66-68 ขึ้น พ่วงเป้าใหม่ 35 บาท</t>
  </si>
  <si>
    <t>https://www.kaohoon.com/stockanalysis/649817</t>
  </si>
  <si>
    <t>โบรกแนะ “ซื้อ” KCE เคาะเป้า 59 บ. ลุ้นกำไรปี 67 โต 22% รับรายได้เพิ่ม-คุมต้นทุนดี</t>
  </si>
  <si>
    <t>https://www.kaohoon.com/stockanalysis/649813</t>
  </si>
  <si>
    <t>โบรกอัพคำแนะนำ “ซื้อ” NETBAY เป้าใหม่ 27.20 บ. หลังผนึก 5 พันธมิตรสร้าง “ซินเนอร์ยี่”</t>
  </si>
  <si>
    <t>https://www.kaohoon.com/stockanalysis/649608</t>
  </si>
  <si>
    <t>CPN ลุ้นกำไรปีนี้แตะ 1.58 หมื่นล้าน รับยอดโอน “คอนโด-แนวราบ” โบรกชูเป้า 82 บาท</t>
  </si>
  <si>
    <t>https://www.kaohoon.com/stockanalysis/649379</t>
  </si>
  <si>
    <t>ROJNA โบรกชูหุ้น Laggard แนะซื้อเป้า 7.50 บาท ลุ้นยอดขายที่ดินปี 66 แตะ 2 พันไร่</t>
  </si>
  <si>
    <t>https://www.kaohoon.com/stockanalysis/649377</t>
  </si>
  <si>
    <t>AP โบรกแนะ “ทยอยสะสม” รอรับปันผล ชูยีลด์สูง 6-7% พร้อมจับตากำไรปี 66-67 ออลไทม์ไฮ</t>
  </si>
  <si>
    <t>https://www.kaohoon.com/stockanalysis/649064</t>
  </si>
  <si>
    <t>โบรกเชียร์ “ซื้อ” SUN เป้าใหม่ 8 บาท อัพกำไรปี 66 ขึ้น 30%</t>
  </si>
  <si>
    <t>https://www.kaohoon.com/stockanalysis/649045</t>
  </si>
  <si>
    <t>โบรกเชียร์ “ซื้อ” CPAXT เป้า 36 บาท มองกำไร Q4/66 โตแตะ 3.1 พันล้าน</t>
  </si>
  <si>
    <t>https://www.kaohoon.com/stockanalysis/648764</t>
  </si>
  <si>
    <t>โบรกแนะ “ซื้อ” ITC เป้า 24 บ. ชี้กำไร Q4 แตะ 784 ล้าน รับยอดขายฟื้น</t>
  </si>
  <si>
    <t>https://www.kaohoon.com/stockanalysis/648462</t>
  </si>
  <si>
    <t>CHAYO โบรกแนะ “ซื้อ” เป้า 6.40 บาท ลุ้นกำไรปี 67 แตะ 405 ล้าน รับซื้อหนี้เสียพุ่ง</t>
  </si>
  <si>
    <t>https://www.kaohoon.com/stockanalysis/648237</t>
  </si>
  <si>
    <t>PLANB คาดกำไรปี 66 ทำสถิติสูงสุดใหม่-ลุ้นโตต่อเนื่องปีนี้ แนะซื้อเป้า 10.20 บาท</t>
  </si>
  <si>
    <t>สูงสุดใหม่</t>
  </si>
  <si>
    <t>https://www.kaohoon.com/stockanalysis/648234</t>
  </si>
  <si>
    <t>SABINA โบรกแนะซื้อเป้า 33 บาท จับตากำไร Q4/66 “ออลไทม์ไฮ”</t>
  </si>
  <si>
    <t>https://www.kaohoon.com/stockanalysis/648001</t>
  </si>
  <si>
    <t>โบรกเชียร์ “ซื้อลงทุน” M เป้า 47 บาท ชูยีลด์สูงปีละ 4% พ่วงฐานการเงินแกร่ง</t>
  </si>
  <si>
    <t>https://www.kaohoon.com/stockanalysis/647999</t>
  </si>
  <si>
    <t>โบรกเชียร์ “ซื้อ” AP เป้า 14.40 บาท ลุ้นกำไรไตรมาส 4 โตแตะ 1.3 พันล้าน</t>
  </si>
  <si>
    <t>https://www.kaohoon.com/stockanalysis/647766</t>
  </si>
  <si>
    <t>โบรกแนะ “ซื้อ” WHA เป้า 5.40 บ. รับยอดขายที่ดินพุ่ง “นิวไฮ” 2.8 พันไร่</t>
  </si>
  <si>
    <t>https://www.kaohoon.com/stockanalysis/647402</t>
  </si>
  <si>
    <t>SAPPE โบรกแนะ “ซื้อ” เป้า 115 บ. ลุ้นกำไร Q4 โต 27% รับไฮซีซั่น-ราคาน้ำตาลลง</t>
  </si>
  <si>
    <t>https://www.kaohoon.com/stockanalysis/647188</t>
  </si>
  <si>
    <t>AP โบรกแนะซื้อสะสม! รอรับปันผลยีลด์สูง 6-7% พร้อมลุ้นกำไรปี 66-67 “ออลไทม์ไฮ”</t>
  </si>
  <si>
    <t>https://www.kaohoon.com/stockanalysis/647181</t>
  </si>
  <si>
    <t>MASTER ลุ้นกำไร Q4/66 โตเด่น ดันทั้งปี “ออลไทม์ไฮ” แนะซื้อเป้า 71 บาท</t>
  </si>
  <si>
    <t>https://www.kaohoon.com/stockanalysis/646948</t>
  </si>
  <si>
    <t>โบรกแนะซื้อ BEYOND เป้า 22 บาท ลุ้นกำไรไตรมาส 4 แตะ 15 ล้าน</t>
  </si>
  <si>
    <t>https://www.kaohoon.com/stockanalysis/646936</t>
  </si>
  <si>
    <t>โบรกชู CK ท็อปพิก “กลุ่มรับเหมา” ขานรับแบ็กล็อกแน่น เคาะเป้า 26 บาท</t>
  </si>
  <si>
    <t>https://www.kaohoon.com/stockanalysis/646769</t>
  </si>
  <si>
    <t>BH ลุ้นกำไร Q4 ทะลุ 2 พันล้าน รับยอดผู้ป่วยพุ่ง โบรกแนะ “ซื้อ” เป้า 300 บาท</t>
  </si>
  <si>
    <t>https://www.kaohoon.com/stockanalysis/646398</t>
  </si>
  <si>
    <t>KBANK ลุ้นกำไร Q4 ทะลุ 9 พันล้าน ตั้งสำรองลด-NIM ขยายตัว โบรกชูเป้า 155 บ.</t>
  </si>
  <si>
    <t>https://www.kaohoon.com/stockanalysis/646196</t>
  </si>
  <si>
    <t>EKH ลุ้นกำไร Q4 โตต่อ รับผู้ป่วย IPD หนุนรายได้พุ่ง โบรกเคาะเป้า 9 บาท</t>
  </si>
  <si>
    <t>https://www.kaohoon.com/stockanalysis/645907</t>
  </si>
  <si>
    <t>โบรกเชียร์ “ซื้อ” TU เป้า 18 บาท มองผลงานไตรมาส 4 ฟื้นเด่น</t>
  </si>
  <si>
    <t>https://www.kaohoon.com/stockanalysis/645905</t>
  </si>
  <si>
    <t>โบรกเชียร์ “ซื้อ” ITC เป้า 30 บาท มองผลงานไตรมาส 4 พีกสุดของปี</t>
  </si>
  <si>
    <t>https://www.kaohoon.com/stockanalysis/645736</t>
  </si>
  <si>
    <t>TIDLOR โบรกแนะ “ซื้อ” เคาะเป้า 30 บ. ชี้กำไร Q4 โต 23% รับสินเชื่อ-รายได้ประกันพุ่ง</t>
  </si>
  <si>
    <t>https://www.kaohoon.com/stockanalysis/645422</t>
  </si>
  <si>
    <t>CBG โบรกแนะ “ซื้อ” เป้า 109 บาท ลุ้นกำไร Q4 โตเด่น รับรายได้เครื่องดื่มพุ่ง</t>
  </si>
  <si>
    <t>https://www.kaohoon.com/stockanalysis/645171</t>
  </si>
  <si>
    <t>CRC โบรกแนะซื้อเป้า 44 บาท รับอานิสงส์มาตรการ Easy e-Refund</t>
  </si>
  <si>
    <t>https://www.kaohoon.com/stockanalysis/645169</t>
  </si>
  <si>
    <t>BANPU โบรกแนะสอยหลังราคาลงลึกเป้า 7.10 บาท พ่วงถ่านหินรีบาวด์</t>
  </si>
  <si>
    <t>https://www.kaohoon.com/stockanalysis/644914</t>
  </si>
  <si>
    <t>RAM ลุ้นกำไรไตรมาส 4 โตเด่น โบรกแนะ “ซื้อ” เป้า 50 บาท</t>
  </si>
  <si>
    <t>https://www.kaohoon.com/stockanalysis/644910</t>
  </si>
  <si>
    <t>โบรกเชียร์ “ซื้อ” BCH เป้า 24.50 บาท มองกำไรปี 67 แตะ 1.7 พันล้าน</t>
  </si>
  <si>
    <t>https://www.kaohoon.com/stockanalysis/644672</t>
  </si>
  <si>
    <t>โบรกเชียร์ “ซื้อ” ADVANC เป้า 251 บ. ลุ้นกำไร Q4 ทะลุ 8 พันล้าน รับรายได้มือถือพุ่ง</t>
  </si>
  <si>
    <t>https://www.kaohoon.com/stockanalysis/644339</t>
  </si>
  <si>
    <t>CRC โบรกแนะ “ซื้อ” เป้า 48 บาท ลุ้นกำไร Q4 “ออลไทม์ไฮ” รับไฮซีซั่น</t>
  </si>
  <si>
    <t>https://www.kaohoon.com/stockanalysis/644047</t>
  </si>
  <si>
    <t>TISCO จับตากำไรไตรมาส 4/66 แตะ 1.82 พันล้าน พ่วงปันผลยีลด์สูง 8-9%</t>
  </si>
  <si>
    <t>https://www.kaohoon.com/stockanalysis/644045</t>
  </si>
  <si>
    <t>SAFE ลุ้นผลงาน Q4 แจ่ม จับตา! ปี 67 ดีมานด์บริการมีบุตรทะลัก รับปีมังกร</t>
  </si>
  <si>
    <t>ดีมานต์</t>
  </si>
  <si>
    <t>https://www.kaohoon.com/stockanalysis/643766</t>
  </si>
  <si>
    <t>โบรกแนะ “ถือ” TISCO เป้า 107 บาท ชูปันผลเฉลี่ย 9%</t>
  </si>
  <si>
    <t>เฉลี่ย</t>
  </si>
  <si>
    <t>https://www.kaohoon.com/stockanalysis/643764</t>
  </si>
  <si>
    <t>โบรกเชียร์ “ซื้อ” SCGP เป้า 48 บาท ชี้กำไรผ่านจุดต่ำสุดแล้ว</t>
  </si>
  <si>
    <t>https://www.kaohoon.com/stockanalysis/643488</t>
  </si>
  <si>
    <t>KCG โบรกแนะ “ซื้อ” เป้า 12 บ. ลุ้นกำไร Q4 แตะ 138 ล้าน รับไฮซีซั่น-ขยายกำลังผลิตเพิ่ม</t>
  </si>
  <si>
    <t>https://www.kaohoon.com/stockanalysis/643136</t>
  </si>
  <si>
    <t>BEM โบรกแนะ “ซื้อ” เป้า 10.40 บาท ลุ้นกำไรปีนี้แตะ 3.2 พันล้าน รับผู้โดยสารรถไฟฟ้าพุ่ง</t>
  </si>
  <si>
    <t>ผู้โดยสารรถไฟฟ้า</t>
  </si>
  <si>
    <t>https://www.kaohoon.com/stockanalysis/642862</t>
  </si>
  <si>
    <t>PLANB จับตากำไรปีนี้ “นิวไฮ” ปี 67 โตต่อเนื่อง โบรกแนะซื้อเป้า 10.20 บาท</t>
  </si>
  <si>
    <t>https://www.kaohoon.com/stockanalysis/642858</t>
  </si>
  <si>
    <t>BA โบรกแนะซื้อเป้า 22 บาท ปักธงผู้โดยสารปี 66 แตะ 4 ล้านคน</t>
  </si>
  <si>
    <t>https://www.kaohoon.com/stockanalysis/642580</t>
  </si>
  <si>
    <t>โบรกเชียร์ “ซื้อ” ONEE มองกำไร Q4 สดใส เคาะเป้า 6.10 บาท</t>
  </si>
  <si>
    <t>https://www.kaohoon.com/stockanalysis/642532</t>
  </si>
  <si>
    <t>โบรกเชียร์ “ซื้อ” SISB เป้าสูง 42 บาท มองกำไรไตรมาส 4 นิวไฮ</t>
  </si>
  <si>
    <t>https://www.kaohoon.com/stockanalysis/642340</t>
  </si>
  <si>
    <t>MENA อัพกำไรปีนี้โต 42% รับขยายกองรถ-ขนส่งหนุน ชูเป้าใหม่ 2.90 บาท</t>
  </si>
  <si>
    <t>https://www.kaohoon.com/stockanalysis/642119</t>
  </si>
  <si>
    <t>AP โบรกแนะ “ซื้อ” เป้า 14.40 บาท ลุ้นกำไรปีนี้ทะลุ 6.3 พันล้าน โต 7%</t>
  </si>
  <si>
    <t>https://www.kaohoon.com/stockanalysis/641832</t>
  </si>
  <si>
    <t>AMATA โบรกแนะนำ “ซื้อ” เป้า 30 บ. รับยอดขายที่ดิน-ส่วนแบ่งกำไรขายไฟพุ่ง</t>
  </si>
  <si>
    <t>https://www.kaohoon.com/stockanalysis/641623</t>
  </si>
  <si>
    <t>CBG ลุ้นรายได้-กำไร Q4 แจ่ม พ่วงอานิสงส์เปิดผับถึงตี 4 หนุนยอดขายสินค้ากลุ่มแอลกอฮอล์พุ่ง</t>
  </si>
  <si>
    <t>https://www.kaohoon.com/stockanalysis/641620</t>
  </si>
  <si>
    <t>TU โบรกแนะ “ซื้อ” เป้า 18 บาท ลุ้นกำไร Q4/66 ฟื้นตัว รับต้นทุนทูน่าลดลง</t>
  </si>
  <si>
    <t>https://www.kaohoon.com/stockanalysis/641111</t>
  </si>
  <si>
    <t>TFG พ้นจุดต่ำสุด! ลุ้นไตรมาส 4 ฟื้นตัว โบรกแนะ “ถือ” เป้า 4 บาท</t>
  </si>
  <si>
    <t>https://www.kaohoon.com/stockanalysis/641109</t>
  </si>
  <si>
    <t>โบรกเชียร์ “ซื้อ” MASTER เป้า 67 บาท จับตากำไร Q4 นิวไฮ</t>
  </si>
  <si>
    <t>MARTER</t>
  </si>
  <si>
    <t>https://www.kaohoon.com/stockanalysis/640889</t>
  </si>
  <si>
    <t>GFPT โบรกฯแนะซื้อเป้า 13.40 บาท ลุ้นส่งออกไก่พุ่ง! หลังญี่ปุ่นไข้หวัดนกระบาด</t>
  </si>
  <si>
    <t>https://www.kaohoon.com/stockanalysis/640884</t>
  </si>
  <si>
    <t>ITC ผ่านจุดต่ำสุด พ่วงอานิสงส์ต้นทุนทูน่าปรับลงแตะ 1,600 เหรียญ/ตันแนะซื้อเป้า 23.60 บ.</t>
  </si>
  <si>
    <t>https://www.kaohoon.com/stockanalysis/640618</t>
  </si>
  <si>
    <t>NYT โบรกแนะซื้อเป้า 5 บ. รับอานิสงส์ยอดส่งออกรถยนต์ต.ค. ทะลุ 1 แสนคัน โต 12.20%</t>
  </si>
  <si>
    <t>https://www.kaohoon.com/stockanalysis/640614</t>
  </si>
  <si>
    <t>AWC โบรกแนะซื้อเป้า 5.50 บาท ลุ้นกำไร Q4/66 โตดี พ่วงราคาหุ้นต่ำกว่า IPO</t>
  </si>
  <si>
    <t>https://www.kaohoon.com/stockanalysis/640417</t>
  </si>
  <si>
    <t>SHR ลุ้น Q4 โตเด่น ย้ำเป้ารายได้ปีนี้แตะ 1.1 หมื่นล้าน แนะซื้อเป้า 4.80 บาท</t>
  </si>
  <si>
    <t>https://www.kaohoon.com/stockanalysis/640412</t>
  </si>
  <si>
    <t>BA วางเป้าผู้โดยสารปีนี้แตะ 4 ล้านคน รับนักท่องเที่ยวฟื้น-ค่าตั๋วยังแข็งแกร่ง</t>
  </si>
  <si>
    <t>https://www.kaohoon.com/stockanalysis/640130</t>
  </si>
  <si>
    <t>โบรกเชียร์ “ซื้อ” TOA มองไตรมาส 4 ไฮซีซั่น เป้าสูง 29.50 บาท</t>
  </si>
  <si>
    <t>ยอดขาย/รายได้</t>
  </si>
  <si>
    <t>https://www.kaohoon.com/stockanalysis/640125</t>
  </si>
  <si>
    <t>โบรกแนะ “ซื้อ” JPARK เป้าใหม่ 7.20 บาท หลังคว้าสัมปทาน “อาคารจอดรถ” เพิ่ม 1 พันช่อง</t>
  </si>
  <si>
    <t>สัมปทาน</t>
  </si>
  <si>
    <t>https://www.kaohoon.com/stockanalysis/639888</t>
  </si>
  <si>
    <t>KCE ลุ้น Q4 โตดี รับคำสั่งซื้อมะกัน-ยุโรปฟื้น โบรกแนะซื้อเป้า 63 บาท</t>
  </si>
  <si>
    <t>คำสั่งซื้อ</t>
  </si>
  <si>
    <t>https://www.kaohoon.com/stockanalysis/639877</t>
  </si>
  <si>
    <t>AUCT โบรกแนะสอย! อานิสงส์รถยนต์ยึดไหลเข้าระบบ หลัง NPL เช่าซื้อรถยนต์นิวไฮ 8 ปี</t>
  </si>
  <si>
    <t>https://www.kaohoon.com/stockanalysis/639102</t>
  </si>
  <si>
    <t>PR9 แย้มผลงาน Q4 โตต่อ รับผู้ป่วยต่างชาติพุ่ง มั่นใจดันผลงานปีนี้โตเข้าเป้า</t>
  </si>
  <si>
    <t>ผู้ป่วยต่างชาติ</t>
  </si>
  <si>
    <t>https://www.kaohoon.com/stockanalysis/638777</t>
  </si>
  <si>
    <t>ERW โบรกแนะซื้อเป้า 6.30 บาท รับ Q3 โกยกำไร “ออลไทม์ไฮ” 148 ล้าน</t>
  </si>
  <si>
    <t>https://www.kaohoon.com/stockanalysis/638772</t>
  </si>
  <si>
    <t>CK โบรกแนะซื้อเป้า 26 บ. รับกำไร Q3 ทะลุ 641 ล้าน รับส่วนแบ่งบริษัทร่วม BEM-CKP พุ่ง</t>
  </si>
  <si>
    <t>ส่วนแบ่งบริษัทร่วม</t>
  </si>
  <si>
    <t>https://www.kaohoon.com/stockanalysis/638487</t>
  </si>
  <si>
    <t>BA โบรกแนะซื้อเป้า 20.50 บาท หลังโชว์กำไร Q3/66 แตะ 1,911 ล้านบาท</t>
  </si>
  <si>
    <t>https://www.kaohoon.com/stockanalysis/638485</t>
  </si>
  <si>
    <t>CRC โบรกแนะซื้อเป้า 48 บาท รับอานิสงส์มาตรการกระตุ้นกำลังซื้อรอบใหม่</t>
  </si>
  <si>
    <t>กระตุ้นกำลังซื้อ</t>
  </si>
  <si>
    <t>https://www.kaohoon.com/stockanalysis/638210</t>
  </si>
  <si>
    <t>JPARK โบรกแนะซื้อเป้า 6.40 บาท หลังโชว์งบไตรมาส 3/66 กำไรโตเด่น 28%</t>
  </si>
  <si>
    <t>https://www.kaohoon.com/stockanalysis/638207</t>
  </si>
  <si>
    <t>M โบรกแนะซื้อเป้า 54 บาท ลุ้นกำไรไตรมาส 4 สูงสุดของปี รับ High season ธุรกิจ</t>
  </si>
  <si>
    <t>https://www.kaohoon.com/stockanalysis/637561</t>
  </si>
  <si>
    <t>MTC โบรกแนะซื้อเป้า 49 บาท หลังโชว์งบ Q3 กำไรทะลุ 1.28 พันล้าน คุม NPL ดีขึ้น</t>
  </si>
  <si>
    <t>https://www.kaohoon.com/stockanalysis/637559</t>
  </si>
  <si>
    <t>CBG ลุ้นงบไตรมาส 3 กำไรแจ่ม พ่วงไตรมาส 4/66 เด่นต่อ แนะซื้อเป้า 98.30 บาท</t>
  </si>
  <si>
    <t>https://www.kaohoon.com/stockanalysis/637243</t>
  </si>
  <si>
    <t>โบรกชู CENTEL-ERW หุ้น Top Pick รับอานิสงส์นักท่องเที่ยวต่างชาติพุ่งรอบ 12 สัปดาห์</t>
  </si>
  <si>
    <t>Top Pick</t>
  </si>
  <si>
    <t>https://www.kaohoon.com/stockanalysis/636966</t>
  </si>
  <si>
    <t>SPRC โบรกแนะสอยเป้า 10.80 บาท ก่อนประกาศงบ Q3 พรุ่งนี้ ลุ้นพลิกมีกำไร!</t>
  </si>
  <si>
    <t>https://www.kaohoon.com/stockanalysis/636963</t>
  </si>
  <si>
    <t>TU โบรกแนะซื้อเป้า 16.80 บ. หลังโชว์งบ Q3 แตะ 1.2 พันล้าน โต 2 ไตรมาสติด</t>
  </si>
  <si>
    <t>https://www.kaohoon.com/stockanalysis/636696</t>
  </si>
  <si>
    <t>MAJOR จับตากำไร Q3 โตแรงกว่า 3 เท่าตัว แนะซื้อเป้า 19.10 บาท</t>
  </si>
  <si>
    <t>https://www.kaohoon.com/stockanalysis/636694</t>
  </si>
  <si>
    <t>GFC โบรกแนะซื้อเป้า 12 บาท อัพเป้ากำไรปี 66-67 โตเด่น จับตา Q3 แจ่ม</t>
  </si>
  <si>
    <t>https://www.kaohoon.com/stockanalysis/636408</t>
  </si>
  <si>
    <t>ASW จับตางบ Q3 กำไรแตะ 181 ล้าน พร้อมลุ้น Q4 เด่นต่อ โบรกแนะซื้อเป้า 10 บาท</t>
  </si>
  <si>
    <t>https://www.kaohoon.com/news/636151</t>
  </si>
  <si>
    <t>SYNEX โบรกแนะซื้อเป้า 13 บ. คาดกำไรปกติ Q3 แตะ 106 ล้าน โตเท่าตัว</t>
  </si>
  <si>
    <t>https://www.kaohoon.com/stockanalysis/635910</t>
  </si>
  <si>
    <t>OR โบรกแนะซื้อเป้า 21 บาท จับตากำไร Q3 นิวไฮ พ่วงความเสี่ยงนโยบายพลังงานลดลง</t>
  </si>
  <si>
    <t>ความเสี่ยง</t>
  </si>
  <si>
    <t>https://www.kaohoon.com/stockanalysis/635668</t>
  </si>
  <si>
    <t>ITC โบรกแนะนำซื้อเป้า 30 บ. ลุ้นไตรมาส 4/66 กำไรแตะ 800 ล้าน ดันทั้งปีนี้ 2 พันล้าน</t>
  </si>
  <si>
    <t>https://www.kaohoon.com/stockanalysis/635665</t>
  </si>
  <si>
    <t>CPN ลุ้นกำไรไตรมาส 3/66 แตะ 4 พันล้าน โต 11% ธุรกิจอสังหาริมทรัพย์หนุนเด่น</t>
  </si>
  <si>
    <t>https://www.kaohoon.com/stockanalysis/635408</t>
  </si>
  <si>
    <t>KCE โบรกแนะซื้อเป้า 64 บาท ลุ้น Q3 โตเด่น 60% รับคำสั่งซื้อสหรัฐ-ยุโรปฟื้นตัว</t>
  </si>
  <si>
    <t>https://www.kaohoon.com/stockanalysis/635406</t>
  </si>
  <si>
    <t>CPF โบรกแนะซื้อเป้า 22 บาท เก็งข่าวกลุ่มเลี้ยงหมูขึ้นราคาหน้าฟาร์ม 4 บ.</t>
  </si>
  <si>
    <t>https://www.kaohoon.com/stockanalysis/635108</t>
  </si>
  <si>
    <t>MINT ลุ้นกำไรไตรมาส 3 นิวไฮแตะ 2.2 พันล้านบาท โบรกแนะซื้อเป้า 43 บาท</t>
  </si>
  <si>
    <t>https://www.kaohoon.com/stockanalysis/634865</t>
  </si>
  <si>
    <t>BH โบรกแนะซื้อเป้า 300 บาท ลุ้นกำไรไตรมาส 3/66 “นิวไฮ” 2 พันล้านบาท</t>
  </si>
  <si>
    <t>https://www.kaohoon.com/stockanalysis/634863</t>
  </si>
  <si>
    <t>BA ลุ้นกำไรไตรมาส 3/66 โต 5 เท่าตัว จับตาดันทั้งปี “ออลไทม์ไฮ”</t>
  </si>
  <si>
    <t>https://www.kaohoon.com/stockanalysis/634683</t>
  </si>
  <si>
    <t>SCGP ผ่านจุดต่ำสุด ลุ้น Q4 โตดี พ่วงอานิสงส์แผนกระตุ้นศก.จีนรอบใหม่ แนะซื้อเป้า 42 บ.</t>
  </si>
  <si>
    <t>https://www.kaohoon.com/stockanalysis/634681</t>
  </si>
  <si>
    <t>AP โบรกชี้กำไร Q3 โตเด่น 19% แตะ 1.7 พันล้าน พ่วงแบ็กล็อกแน่น 1.5 หมื่นล้าน</t>
  </si>
  <si>
    <t>https://www.kaohoon.com/stockanalysis/634473</t>
  </si>
  <si>
    <t>BCH ลุ้น Q3 โตดี ไข้เลือดออก-ไข้หวัดใหญ่ระบาด พ่วงผู้ป่วยไทย-ต่างชาติพุ่ง</t>
  </si>
  <si>
    <t>https://www.kaohoon.com/stockanalysis/634468</t>
  </si>
  <si>
    <t>MAJOR จับตากำไร Q4 ทะลุ 300 ล้าน อานิสงส์หนัง “สัปปะเหร่อ” โกยรายได้สูงเกินคาด</t>
  </si>
  <si>
    <t>https://www.kaohoon.com/stockanalysis/634120</t>
  </si>
  <si>
    <t>BEM โบรกแนะซื้อเป้า 8.50 บาท รับอานิสงส์รถไฟฟ้า 20 บาท หนุนผู้ใช้บริการ MRT พุ่ง</t>
  </si>
  <si>
    <t>https://www.kaohoon.com/stockanalysis/634118</t>
  </si>
  <si>
    <t>SSP โบรกแนะซื้อเป้า 14.00 บ. รับทุ่ม 2.3 พันล้าน เทกฯ “ร่มเกล้าวินด์ฟาร์ม” 45 MW</t>
  </si>
  <si>
    <t>https://www.kaohoon.com/stockanalysis/633875</t>
  </si>
  <si>
    <t>NSLโบรกแนะซื้อเป้า 24 บาท ชูปันผลเด่นยีลด์สูง 4-5% ลุ้น Q4/66 โตดี รับไฮซีซั่น</t>
  </si>
  <si>
    <t>Low season</t>
  </si>
  <si>
    <t>CPAXY</t>
  </si>
  <si>
    <t>ยอดเก็บหนี้</t>
  </si>
  <si>
    <t>ประโยชน์</t>
  </si>
  <si>
    <t>https://www.kaohoon.com/stockanalysis/630114</t>
  </si>
  <si>
    <t>TLI ได้ประโยชน์กดอกเบี้ย-บอนด์ยีล์พุ่ง แนะซื้อเป้า 13.50 บาท</t>
  </si>
  <si>
    <t>บอนด์ยีล์</t>
  </si>
  <si>
    <t>https://www.kaohoon.com/stockanalysis/629859</t>
  </si>
  <si>
    <t>WHA โบรกแนะซื้อเป้า 5.80 บาท หลังอัพเป้ายอดขายที่ดินรอบใหม่ 2.75 พันไร่</t>
  </si>
  <si>
    <t>CPN โบรกแนะซื้อเป้า 82 บาท ชี้กำไรปี 66-67 นิวไฮต่อเนื่อง</t>
  </si>
  <si>
    <t>https://www.kaohoon.com/stockanalysis/622777</t>
  </si>
  <si>
    <t>ดักเก็บ “หุ้นโรงพยาบาล” รับ “ไข้เลือดออก” ระบาดหนัก ชู BDMS-BCH-CHG ท็อปพิก</t>
  </si>
  <si>
    <t>ผลงานครึ่งปีหลัง</t>
  </si>
  <si>
    <t>https://www.kaohoon.com/stockanalysis/622092</t>
  </si>
  <si>
    <t>ดักเก็บ AMATA-WHA รับอานิสงส์ “ฉางอัน” ทุ่มงบ 8.8 พันล้าน ตั้งฐานผลิต EV ในไทย</t>
  </si>
  <si>
    <t>https://www.kaohoon.com/stockanalysis/619644</t>
  </si>
  <si>
    <t>ส่องหุ้นเดินเรือ! โบรกชี้กำไร Q2 แจ่ม แนะถือ PSL เป้า 10.30 บาท TTA เป้า 7 บาท</t>
  </si>
  <si>
    <t>https://www.kaohoon.com/stockanalysis/619353</t>
  </si>
  <si>
    <t>KBANK โบรกแนะซื้อเก็งกำไรเป้า128 บ.หลังราคาลงลึก พ่วงต่ำบุ๊ก</t>
  </si>
  <si>
    <t>27/02/2023</t>
  </si>
  <si>
    <t>https://www.kaohoon.com/stockanalysis/617230</t>
  </si>
  <si>
    <t>BDMS โบรกแนะซื้อเป้า 30.50 บ. รับผู้ป่วยไทย-ต่างชาติฟื้น พ่วงฟันด์โฟลว์หนุน</t>
  </si>
  <si>
    <t>https://www.kaohoon.com/stockanalysis/615951</t>
  </si>
  <si>
    <t>WHA โบรกแนะซื้อเป้า 4.90 บาท ลุ้นยอดขายที่ดินทะลุเป้า 1.75 พันไร่</t>
  </si>
  <si>
    <t>https://www.kaohoon.com/stockanalysis/615684</t>
  </si>
  <si>
    <t>ดักเก็บ “หุ้นโรงพยาบาล” รับอานิสงส์ “ไข้เลือดออก” ระบาดหนัก ชู BCH-BH ท็อปพิก</t>
  </si>
  <si>
    <t>29/06/2023</t>
  </si>
  <si>
    <t>https://www.kaohoon.com/stockanalysis/613547</t>
  </si>
  <si>
    <t>ICHI โบรกแนะซื้อเป้า 17.20 บ. ชี้หุ้นปลอดภัยนโยบายการเมือง-เอลนีโญยาว 3 ปีหนุน</t>
  </si>
  <si>
    <t>https://www.kaohoon.com/stockanalysis/613545</t>
  </si>
  <si>
    <t>NYT โบรกแนะซื้อหลังราคาลงลึก-รับปันผล เคาะเป้า 4.20 บาท</t>
  </si>
  <si>
    <t>28/06/2023</t>
  </si>
  <si>
    <t>https://www.kaohoon.com/stockanalysis/613275</t>
  </si>
  <si>
    <t>SUN ลุ้น Q2 โตดี-ครึ่งปีหลังลุยออกสินค้าใหม่ รับออเดอร์พุ่ง แนะซื้อเป้า 8.10 บ.</t>
  </si>
  <si>
    <t>27/06/2023</t>
  </si>
  <si>
    <t>https://www.kaohoon.com/stockanalysis/613039</t>
  </si>
  <si>
    <t>NSL โบรกแนะซื้อเป้า 26 บ. จับตา Q2 กำไร “นิวไฮ” แตะ 82 ล้าน ลุ้นดันทั้งปีนี้ทะลุ 343 ล้าน</t>
  </si>
  <si>
    <t>https://www.kaohoon.com/stockanalysis/613037</t>
  </si>
  <si>
    <t>AOT ลุ้น Q3 กำไรแตะ 3.5 พันล้าน รับท่องเที่ยว-รายได้สัญญาสัมปทานหนุน แนะซื้อเป้า 85 บ.</t>
  </si>
  <si>
    <t>26/06/2023</t>
  </si>
  <si>
    <t>https://www.kaohoon.com/stockanalysis/612770</t>
  </si>
  <si>
    <t>TLI โบรกแนะซื้อเป้า 19.50 บาท รับเข้า SET50 รอบใหม่ จับตาเม็ดเงินไหลเข้ากว่า 800 ล้าน</t>
  </si>
  <si>
    <t>23/06/2023</t>
  </si>
  <si>
    <t>https://www.kaohoon.com/stockanalysis/612474</t>
  </si>
  <si>
    <t>M โบรกแนะซื้อเป้า 55 บาท จับตา Q2/66 กำไรแตะ 505 ล้านบาท นิวไฮในรอบ 14 ไตรมาส</t>
  </si>
  <si>
    <t>https://www.kaohoon.com/stockanalysis/612472</t>
  </si>
  <si>
    <t>BH โบรกชี้เป้าพันด์โฟลว์ไหลเข้า “แนะนำทยอยซื้อสะสม” คาดครึ่งปีหลังผลงานโตเด่น รับไฮซีซั่น</t>
  </si>
  <si>
    <t>22/06/2023</t>
  </si>
  <si>
    <t>https://www.kaohoon.com/stockanalysis/612243</t>
  </si>
  <si>
    <t>KTB โบรกแนะซื้อเป้า 20.50 บาท รับอานิสงส์สินเชื่อ พ.ค. โตดี ลุ้นผลงาน Q2 แจ่ม</t>
  </si>
  <si>
    <t>https://www.kaohoon.com/stockanalysis/612240</t>
  </si>
  <si>
    <t>GABLE โบรกแนะซื้อเป้า 9 บาท ตุนแบ็กล็อกแน่น 2.9 พันล้าน ลุ้นปีนี้รายได้โตเข้าเป้า 15%</t>
  </si>
  <si>
    <t>21/06/2023</t>
  </si>
  <si>
    <t>https://www.kaohoon.com/stockanalysis/612000</t>
  </si>
  <si>
    <t>BEM โบรกแนะซื้อเป้า 8.80 บาท ยอดผู้โดยสาร 5 เดือนแรกโตแรง 87% รับเปิดเทอมหนุน</t>
  </si>
  <si>
    <t>https://www.kaohoon.com/stockanalysis/611998</t>
  </si>
  <si>
    <t>ONEE โบรกแนะซื้ออัพเป้าใหม่ 6 บ. รับคอนเทนต์ครึ่งปีหลังอัดแน่น หนุนเม็ดเงินโฆษณาฟื้นเด่น</t>
  </si>
  <si>
    <t>20/06/2023</t>
  </si>
  <si>
    <t>https://www.kaohoon.com/stockanalysis/611783</t>
  </si>
  <si>
    <t>HANA โบรกแนะซื้อเป้า 51.50 บาท ลุ้นผลงาน Q2-Q3 ฟื้นตัว พ่วงอานิสงส์บาทอ่อนหนุน</t>
  </si>
  <si>
    <t>https://www.kaohoon.com/stockanalysis/611781</t>
  </si>
  <si>
    <t>MENA ธุรกิจเดินหน้าตามแผน แย้ม Q2 โตดี ปักธงรายได้ปีนี้ 800 ล้าน โบรกแนะซื้อเป้า 2.50 บาท</t>
  </si>
  <si>
    <t>19/06/2023</t>
  </si>
  <si>
    <t>https://www.kaohoon.com/stockanalysis/611515</t>
  </si>
  <si>
    <t>TKN โบรกแนะซื้อเป้า 13 บ. รับยอดขาย 5 เดือนแรกโตดี ลุ้นรายได้ปีนี้โตทะลุเป้า 15%</t>
  </si>
  <si>
    <t>16/06/2023</t>
  </si>
  <si>
    <t>https://www.kaohoon.com/stockanalysis/611223</t>
  </si>
  <si>
    <t>MEB โบรกแนะซื้อเป้า 36 บาท ลุ้น Q2 โตดี อานิสงค์งานสัปดาห์หนังสือที่บ้านหนุน</t>
  </si>
  <si>
    <t>15/06/2023</t>
  </si>
  <si>
    <t>https://www.kaohoon.com/stockanalysis/610951</t>
  </si>
  <si>
    <t>KTB โบรกแนะซื้อเป้า 21 บ. อานิสงส์ดอกเบี้ยขาขึ้นหนุน NIM พ่วงรายได้ค่าฟี-สินเชื่อโต</t>
  </si>
  <si>
    <t>14/06/2023</t>
  </si>
  <si>
    <t>https://www.kaohoon.com/stockanalysis/610733</t>
  </si>
  <si>
    <t>CRC โบรกแนะซื้อเป้า 50 บาท ชู 4 ปัจจัยบวกหนุนเด่น ลุ้นปีนี้กำไรแตะ 8.4 พันล้าน</t>
  </si>
  <si>
    <t>https://www.kaohoon.com/stockanalysis/610731</t>
  </si>
  <si>
    <t>ILINK ลุ้นไตรมาส 2/66 กำไรแตะ 111 ล้าน จับตาดันครึ่งแรกปีนี้โต 36% แนะซื้อเป้า 10 บาท</t>
  </si>
  <si>
    <t>13/06/2023</t>
  </si>
  <si>
    <t>https://www.kaohoon.com/stockanalysis/610511</t>
  </si>
  <si>
    <t>ITC โบรกแนะซื้อเป้า 23.50 บ. หลังราคาหุ้นลงลึก-ออเดอร์พุ่งครึ่งปีหลัง</t>
  </si>
  <si>
    <t>https://www.kaohoon.com/stockanalysis/610303</t>
  </si>
  <si>
    <t>BCH โบรกแนะซื้อเป้า 23.50 บาท กำไรผ่านจุดต่ำสุด ลุ้นไตรมาส 2/66 ฟื้นตัวแกร่ง</t>
  </si>
  <si>
    <t>https://www.kaohoon.com/stockanalysis/610301</t>
  </si>
  <si>
    <t>THCOM โบรกแนะสะสมเป้า 13 บาท หลังราคาลงลึก-ธุรกิจเดินตามแผน</t>
  </si>
  <si>
    <t>https://www.kaohoon.com/stockanalysis/609949</t>
  </si>
  <si>
    <t>โบรกแนะ “ซื้อ” SIRI เป้า 2.20 บาท ชี้กำไร Q2 โตรับ “พรีเซล” พุ่ง</t>
  </si>
  <si>
    <t>https://www.kaohoon.com/stockanalysis/609944</t>
  </si>
  <si>
    <t>โบรกแนะ “ซื้อเก็งกำไร” BGRIM เป้า 39 บาท มองกำไรปีนี้ 2 พันล้าน</t>
  </si>
  <si>
    <t>https://www.kaohoon.com/stockanalysis/609819</t>
  </si>
  <si>
    <t>NSL โบรกชู 3 ปัจจัยหนุนเด่น เน้นออกสินค้าใหม่-เร่งขยายช่องทางช่องทางโมเดิร์นเทรด</t>
  </si>
  <si>
    <t>https://www.kaohoon.com/stockanalysis/609817</t>
  </si>
  <si>
    <t>TKN โบรกแนะซื้อเป้า 14 บาท ลุ้นยอดขายปี 66 โตเด่น รับดีมานด์ต่างประเทศฟื้นแรง</t>
  </si>
  <si>
    <t>https://www.kaohoon.com/stockanalysis/609584</t>
  </si>
  <si>
    <t>ICHI จับตากำไร Q2 โตแรง 61% ทะลุ 245 ล้าน ลุ้นทั้งปีแตะ 860 ล้าน แนะซื้อเป้า 17.20 บ.</t>
  </si>
  <si>
    <t>https://www.kaohoon.com/stockanalysis/609581</t>
  </si>
  <si>
    <t>BEM โบรกแนะซื้อเป้า 8.40 บาท จับตาตัวเลขผู้โดยสาร-ทางด่วน พ.ค. พุ่ง รับเปิดเทอม</t>
  </si>
  <si>
    <t>https://www.kaohoon.com/stockanalysis/609362</t>
  </si>
  <si>
    <t>IVL โบรกแนะสะสมเป้า 35 บาท รับสเปรดผลิตภัณฑ์เริ่มฟื้นตัว ลุ้นกำไรปีนี้แตะ1.83 หมื่นล้าน</t>
  </si>
  <si>
    <t>https://www.kaohoon.com/news/609360</t>
  </si>
  <si>
    <t>KBANK โบรกแนะซื้อเก็งกำไรเป้า 154 บ. รับอานิสงส์ “ก้าวไกล” อุ้ม SME หนุนสินเชื่อพุ่ง</t>
  </si>
  <si>
    <t>https://www.kaohoon.com/stockanalysis/609015</t>
  </si>
  <si>
    <t>BE8 โบรกชี้ไตรมาส 2 กำไรโตแรง 150% อานิสงส์ควบรวม X10- BAYCOMS พ่วงทุกธุรกิจหนุนเด่น</t>
  </si>
  <si>
    <t>https://www.kaohoon.com/stockanalysis/609012</t>
  </si>
  <si>
    <t>TTB โบรกแนะซื้อเป้า 1.72 บาท ลุ้น NIM ขยับขึ้นต่อ รับดอกเบี้ยขาขึ้น</t>
  </si>
  <si>
    <t>ขยับขึ้น</t>
  </si>
  <si>
    <t>https://www.kaohoon.com/stockanalysis/608804</t>
  </si>
  <si>
    <t>TKN โบรกชี้ยอดขายในไทย-ต่างประเทศฟื้นต่อเนื่อง ปักธงรายได้ปีนี้โต 15%</t>
  </si>
  <si>
    <t>https://www.kaohoon.com/stockanalysis/608795</t>
  </si>
  <si>
    <t>WHA โบรกแนะซื้อเป้า 5 บ. ลุ้นปีนี้กำไรแตะ 3.4 พันล้าน พ่วงเก็งเข้า SET50 รอบใหม่</t>
  </si>
  <si>
    <t>31/05/2023</t>
  </si>
  <si>
    <t>https://www.kaohoon.com/stockanalysis/608569</t>
  </si>
  <si>
    <t>BBL โบรกชี้กำไรปีนี้แตะ 3.7 หมื่นลบ. รับศก.ฟื้นดันสินเชื่อพุ่ง-ดอกเบี้ยขาขึ้นหนุน</t>
  </si>
  <si>
    <t>ศก.</t>
  </si>
  <si>
    <t>https://www.kaohoon.com/stockanalysis/608566</t>
  </si>
  <si>
    <t>GPSC ลุ้น Q2 กำไรโตทะลัก 160% ดันทั้งปีทะลุ 6.55 พันล้าน รับประโยชน์ต้นทุนพลังงานลด</t>
  </si>
  <si>
    <t>30/05/2023</t>
  </si>
  <si>
    <t>https://www.kaohoon.com/stockanalysis/608332</t>
  </si>
  <si>
    <t>ITC โบรกแนะซื้อเป้า 26 บ. ได้ประโยชน์เงินบาทอ่อน-พ่วงส่งออกอาหารสัตว์เลี้ยงพุ่ง</t>
  </si>
  <si>
    <t>https://www.kaohoon.com/stockanalysis/608330</t>
  </si>
  <si>
    <t>GFPT ลุ้นไตรมาส 2 แจ่ม รับราคาไก่พุ่ง-ไข้หวัดนกใน “บราซิล” ดันยอดส่งออกทะลัก</t>
  </si>
  <si>
    <t>29/05/2023</t>
  </si>
  <si>
    <t>https://www.kaohoon.com/stockanalysis/608094</t>
  </si>
  <si>
    <t>SSP โบรกชูราคาแลกการ์ด แนะซื้อเป้า 14 บ. ธุรกิจเดินหน้าตามแผน-ครึ่งปีหลังดีลใหม่ชัดเจน</t>
  </si>
  <si>
    <t>https://www.kaohoon.com/stockanalysis/608092</t>
  </si>
  <si>
    <t>MAKRO โบรกแนะซื้อเป้า 48 บาท รับเข้า MSCI รอบใหม่มีผลราคาปิด 31 พ.ค.</t>
  </si>
  <si>
    <t>MAKRO</t>
  </si>
  <si>
    <t>26/05/2023</t>
  </si>
  <si>
    <t>https://www.kaohoon.com/stockanalysis/607767</t>
  </si>
  <si>
    <t>SMT โบรกแนะซื้อเป้า 5 บ. ลุ้น Q2 โตต่อ ปักธงปีนี้รายได้แตะ 4,000 ล้าน</t>
  </si>
  <si>
    <t>https://www.kaohoon.com/stockanalysis/607763</t>
  </si>
  <si>
    <t>TOG โบรกอัพกำไรปกติปี 66 แตะ 410 ล้าน ลูกค้ารายใหม่สหรัฐฯ-ตลาดยุโรปฟื้นตัว</t>
  </si>
  <si>
    <t>25/05/2023</t>
  </si>
  <si>
    <t>https://www.kaohoon.com/stockanalysis/607517</t>
  </si>
  <si>
    <t>KBANK โบรกแนะซื้อเป้า 140 บาท ลุ้นตั้งสำรองลดใน Q2-Q3 พ่วงขึ้นดอกเบี้ยหนุน</t>
  </si>
  <si>
    <t>https://www.kaohoon.com/stockanalysis/607514</t>
  </si>
  <si>
    <t>BCP ค่าการกลั่นปัจจุบันใกล้กับจุด Bottom โบรกแนะซื้อเป้า 43 บาท พร้อมชู “ท็อปพิก” กลุ่ม</t>
  </si>
  <si>
    <t>24/05/2023</t>
  </si>
  <si>
    <t>https://www.kaohoon.com/stockanalysis/607256</t>
  </si>
  <si>
    <t>PTG โบรกชี้ไตรมาส 2/66 โตดี ค่าการตลาด-ยอดขายน้ำน้ำพุ่ง</t>
  </si>
  <si>
    <t>23/05/2023</t>
  </si>
  <si>
    <t>https://www.kaohoon.com/stockanalysis/607005</t>
  </si>
  <si>
    <t>SJWD โบรกแนะซื้อเป้า 23 บ. จับตากำไรปีนี้โต 137% ทะลุพันล้าน รับผลดีควบ SCGL</t>
  </si>
  <si>
    <t>https://www.kaohoon.com/stockanalysis/607001</t>
  </si>
  <si>
    <t>BCH ลุ้น Q2 แจ่ม รับเปิดประเทศ-ลูกค้าต่างชาติหนุน พ่วงผู้ประกันตน-อัพจ่ายต่อหัวพุ่ง</t>
  </si>
  <si>
    <t>22/05/2023</t>
  </si>
  <si>
    <t>https://www.kaohoon.com/stockanalysis/606707</t>
  </si>
  <si>
    <t>HANA โบรกแนะสอยหลังราคาลงลึก ลุ้นกำไรปีนี้แตะ 2.11 พันล้าน แนะซื้อเป้า 42.50 บาท</t>
  </si>
  <si>
    <t>https://www.kaohoon.com/stockanalysis/606702</t>
  </si>
  <si>
    <t>WHA โบรกชี้ปีทองแห่งธุรกิจนิคม ย้ำเป้าพรีเซลปี 66 ทะลุ 1.76 พันไร่</t>
  </si>
  <si>
    <t>ปีทอง</t>
  </si>
  <si>
    <t>19/05/2023</t>
  </si>
  <si>
    <t>https://www.kaohoon.com/stockanalysis/606416</t>
  </si>
  <si>
    <t>BE8 ลุ้นกำไรไตรมาส 2 โตแกร่งกว่า 1 เท่าตัว ทั้งปีทะลุ 338 ล้าน เด่นสุดในกลุ่มฯ</t>
  </si>
  <si>
    <t>18/05/2023</t>
  </si>
  <si>
    <t>https://www.kaohoon.com/stockanalysis/606177</t>
  </si>
  <si>
    <t>KBANK โบรกแนะซื้อเป้า 160 บาท ราคาหุ้นต่ำบุ๊ก-รับอานิสงส์ดอกเบี้ยขาขึ้น</t>
  </si>
  <si>
    <t>https://www.kaohoon.com/stockanalysis/606173</t>
  </si>
  <si>
    <t>TLI โบรกแนะซื้อเป้า 19.50 บาท รับดอกเบี้ย-บอนด์ยีลด์ขาขึ้น พ่วงอัพค่าแรงหนุนเด่น</t>
  </si>
  <si>
    <t>17/05/2023</t>
  </si>
  <si>
    <t>https://www.kaohoon.com/stockanalysis/605915</t>
  </si>
  <si>
    <t>ADVANC โบรกแนะซื้อเป้า 252 บาท ลุ้น Q2 โตต่อ คาดดันกำไรปีนี้แตะ 2.8 หมื่นล้าน</t>
  </si>
  <si>
    <t>https://www.kaohoon.com/stockanalysis/605913</t>
  </si>
  <si>
    <t>GPSC โบรกแนะซื้อเป้า 84 บาท ลุ้นกำไรไตรมาส 2 โตแรง 160%</t>
  </si>
  <si>
    <t>16/05/2023</t>
  </si>
  <si>
    <t>https://www.kaohoon.com/stockanalysis/605640</t>
  </si>
  <si>
    <t>CK โบรกแนะซื้อเป้า 26 บาท หลังโชว์กำไร Q1 ทะลุ 169 ล้าน ลุ้น Q2 โตต่อเนื่อง</t>
  </si>
  <si>
    <t>https://www.kaohoon.com/stockanalysis/605637</t>
  </si>
  <si>
    <t>SICT โชว์งบ Q1 กำไรโต 94% รับธุรกิจระบบลงทะเบียนสัตว์โตเด่น แนะซื้อเป้า 10.50 บาท</t>
  </si>
  <si>
    <t>15/05/2023</t>
  </si>
  <si>
    <t>https://www.kaohoon.com/stockanalysis/605324</t>
  </si>
  <si>
    <t>RATCH โบรกแนะซื้อเป้า 47 บาท หลังโชว์ไตรมาส 1/66 ฟื้นตัว ลุ้นปี 66 โตเด่น</t>
  </si>
  <si>
    <t>https://www.kaohoon.com/stockanalysis/605319</t>
  </si>
  <si>
    <t>BH โบรกประเมินรายได้บริการฟื้นชัด-เป้าฟันด์โฟลว์ไหลเข้า แนะซื้อเป้า 255 บาท</t>
  </si>
  <si>
    <t>https://www.kaohoon.com/stockanalysis/604886</t>
  </si>
  <si>
    <t>BBIK โบรกแนะซื้อเป้า 156 บาท ลุ้นกำไรไตรมาส 2 โตต่อ ตุนแบ็กล็อกแน่น 745 ล้าน</t>
  </si>
  <si>
    <t>https://www.kaohoon.com/stockanalysis/604884</t>
  </si>
  <si>
    <t>ADVANC โบรกแนะซื้อเป้า 252 บาท ลุ้นกำไร Q2 โตต่อ คาดดันทั้งปี 66 แตะ 2.8 หมื่นล้าน</t>
  </si>
  <si>
    <t>https://www.kaohoon.com/stockanalysis/604541</t>
  </si>
  <si>
    <t>TKN วางเป้ารายได้ปี 66 โต 15% การบริโภคในประเทศ-จีนหนุน โบรแนะซื้อเป้า 10.50 บ.</t>
  </si>
  <si>
    <t>https://www.kaohoon.com/stockanalysis/604537</t>
  </si>
  <si>
    <t>CPALL โชว์งบ Q1 กำไรทะลุ 4 พันล้าน หลังโกยรายได้ทะลัก 2.16 แสนล้าน ลุ้น Q2 โตต่อ</t>
  </si>
  <si>
    <t>https://www.kaohoon.com/stockanalysis/604242</t>
  </si>
  <si>
    <t>ASK โชว์งบ Q1 กำไรโต 15% โบรกแนะซื้อหลังราคาลงลึกเป้า 32.00 บาท</t>
  </si>
  <si>
    <t>ASK</t>
  </si>
  <si>
    <t>https://www.kaohoon.com/stockanalysis/604240</t>
  </si>
  <si>
    <t>SPA โบรกคาดไตรมาส 1/66 พลิกกำไร 34 ล้าน โบรกแนะซื้อเป้า 15 บาท</t>
  </si>
  <si>
    <t>https://www.kaohoon.com/stockanalysis/603977</t>
  </si>
  <si>
    <t>BEM โบรกแนะซื้อเป้า 9.30 บ. คาดงบ Q1 โตแรง 110% ตามผู้โดยสารทางด่วนพุ่ง</t>
  </si>
  <si>
    <t>https://www.kaohoon.com/stockanalysis/603975</t>
  </si>
  <si>
    <t>CK ลุ้น Q1 พลิกกำไร 175 ล้าน บุ๊กรายได้หลวงพระบางก้อนโตหนุน โบรกแนะซื้อเป้า 26 บ.</t>
  </si>
  <si>
    <t>https://www.kaohoon.com/stockanalysis/603719</t>
  </si>
  <si>
    <t>SNNP โบรกแนะซื้อเป้า 30 บาท รับอานิสงส์เปิดเทรอม หนุนยอดขายเจเล่-เบนโตะเพิ่ม</t>
  </si>
  <si>
    <t>https://www.kaohoon.com/stockanalysis/603716</t>
  </si>
  <si>
    <t>COM7 โบรกแนะซื้อเป้า 38.76 บาท หลังราคาลงลึก จับตากำไร Q1 โตดี</t>
  </si>
  <si>
    <t>https://www.kaohoon.com/stockanalysis/603353</t>
  </si>
  <si>
    <t>BBIK ลุ้นกำไร Q1 นิวไฮ ทะลุ 53 ล้าน โบรกแนะซื้อเป้า 158.34 บาท</t>
  </si>
  <si>
    <t>https://www.kaohoon.com/stockanalysis/603348</t>
  </si>
  <si>
    <t>PTG โบรกแนะซื้อเป้า 16.20 บ. อัพประมาณการกำไรปี 66-67 เพิ่ม รับปริมาณขายพุ่งนิวไฮ</t>
  </si>
  <si>
    <t>https://www.kaohoon.com/stockanalysis/603099</t>
  </si>
  <si>
    <t>CPN ลุ้นกำไรไตรมาส 1/66 โตดี แตะ 3.3 พันล้าน โบรกเชียร์ซื้อเป้า 80 บาท</t>
  </si>
  <si>
    <t>https://www.kaohoon.com/stockanalysis/603093</t>
  </si>
  <si>
    <t>SISB โบรกแนะซื้อเป้า 35 บาท จับตากำไร Q1 โตเด่น ลุ้นทั้งปีแตะ 577 ล้าน</t>
  </si>
  <si>
    <t>28/04/2023</t>
  </si>
  <si>
    <t>https://www.kaohoon.com/stockanalysis/602805</t>
  </si>
  <si>
    <t>SCGP โบรกแนะซื้อเป้า 52 บาท ลุ้นกำไรไตรมาส 2 ฟื้นแกร่ง ดันปีนี้โต 8%</t>
  </si>
  <si>
    <t>https://www.kaohoon.com/stockanalysis/602797</t>
  </si>
  <si>
    <t>WHA ยอดพรีเซลต้นปีพุ่ง! คาดทะลุเป้าปีนี้ 1.7 พันไร่ โบรกแนะซื้อเป้า 4.70 บ.</t>
  </si>
  <si>
    <t>27/04/2023</t>
  </si>
  <si>
    <t>https://www.kaohoon.com/stockanalysis/602552</t>
  </si>
  <si>
    <t>PTG โบรกแนะซื้อเป้า 16.20 บ. ชี้กำไร Q1/66 คาดกลับสู่ระดับปกติ จับตา Q2 โตกว่าเท่าตัว</t>
  </si>
  <si>
    <t>กลับสู่ระดับปกติ</t>
  </si>
  <si>
    <t>https://www.kaohoon.com/stockanalysis/602550</t>
  </si>
  <si>
    <t>TKN จับตากำไร Q1 คาดโตเกิน 1 เท่าตัว แตะ 128 ล้าน โบรกแนะเก็บเป้า 10.80 บ.</t>
  </si>
  <si>
    <t>26/04/2023</t>
  </si>
  <si>
    <t>https://www.kaohoon.com/stockanalysis/602221</t>
  </si>
  <si>
    <t>BCH ได้ประโยชน์ประกันสังคมเพิ่มชดเชย-โควิดกลับมา โบรกแนะซื้อเป้า 25 บาท</t>
  </si>
  <si>
    <t>https://www.kaohoon.com/stockanalysis/602217</t>
  </si>
  <si>
    <t>RBF ลุ้นกำไร Q1 แตะ 150 ล้าน ต้นทุนวัตถุดิบลด-รายได้สินค้ากลุ่ม Flavor &amp; Fragrance ฟื้น</t>
  </si>
  <si>
    <t>ต้นทุนวัตถุดิบ</t>
  </si>
  <si>
    <t>รายได้สินค้า</t>
  </si>
  <si>
    <t>25/04/2023</t>
  </si>
  <si>
    <t>https://www.kaohoon.com/stockanalysis/601908</t>
  </si>
  <si>
    <t>OSP โบรกอัพกำไรปี 66-67 พ่วงเป้าใหม่ 32.00 บ. จับตากำไร Q1 โตเด่นเกิน 1 เท่าตัว</t>
  </si>
  <si>
    <t>https://www.kaohoon.com/stockanalysis/601905</t>
  </si>
  <si>
    <t>SABINA โบรกแนะซื้อเป้า 28.50 บาท คาดกำไร Q1 โตดี รับยอดขายโตทุกช่องทาง</t>
  </si>
  <si>
    <t>24/04/2023</t>
  </si>
  <si>
    <t>https://www.kaohoon.com/stockanalysis/601686</t>
  </si>
  <si>
    <t>BH เก็งงบไตรมาส 1 กำไรแตะ 1.53 พันล้านบาท โต 114%</t>
  </si>
  <si>
    <t>https://www.kaohoon.com/stockanalysis/601681</t>
  </si>
  <si>
    <t>BBL โบรกแนะซื้อเป้า 164 บาท ชูหุ้น Laggard พ่วงต่ำบุ๊ก ลุ้นกำไรไตรมาส 2 โตต่อ</t>
  </si>
  <si>
    <t>21/04/2023</t>
  </si>
  <si>
    <t>https://www.kaohoon.com/stockanalysis/601337</t>
  </si>
  <si>
    <t>AMATA โบรกแนะซื้อเป้า 25 บ. รับอานิสงส์ค่ายรถ EV ตั้งฐานผลิตในไทย</t>
  </si>
  <si>
    <t>https://www.kaohoon.com/stockanalysis/601332</t>
  </si>
  <si>
    <t>YONG โบรกชี้ไตรมาส 1 กำไรโตดี-ตุนแบ็กล็อกแน่น 648 ล้าน ลุ้นปีนี้ทะลุ 129 ล้าน</t>
  </si>
  <si>
    <t>20/04/2023</t>
  </si>
  <si>
    <t>https://www.kaohoon.com/stockanalysis/601117</t>
  </si>
  <si>
    <t>BEM ลุ้นกำไร Q1 โตเกือบเท่าตัว รับผู้ใช้บริการ MRT พุ่งแตะ 3.8 แสนคนต่อวัน</t>
  </si>
  <si>
    <t>https://www.kaohoon.com/stockanalysis/601115</t>
  </si>
  <si>
    <t>BH โบรกเชียร์ซื้อเป้า 250 บ. ลุ้นงบ Q1 โตดี รายได้ผู้ป่วยต่างชาติฟื้นต่อ-ฟันด์โฟว์หนุน</t>
  </si>
  <si>
    <t>19/04/2023</t>
  </si>
  <si>
    <t>https://www.kaohoon.com/stockanalysis/600894</t>
  </si>
  <si>
    <t>KTC สินเชื่อโตแกร่ง ดัน Q1 กำไรทะลุ 1.87 พันล้าน ลุ้น Q2 เด่นต่อ แนะซื้อเป้า 68 บ.</t>
  </si>
  <si>
    <t>https://www.kaohoon.com/stockanalysis/600892</t>
  </si>
  <si>
    <t>SABINA จับตากำไร Q1 โตดี ตามเศรษฐกิจฟื้น-ลุยจำหน่ายออนไลน์หนุน แนะซื้อเป้า 32 บาท</t>
  </si>
  <si>
    <t>18/04/2023</t>
  </si>
  <si>
    <t>https://www.kaohoon.com/stockanalysis/600652</t>
  </si>
  <si>
    <t>PLANB จับตากำไร Q1 โตดี ลุ้นดันทั้งปี 66 นิวไฮแตะ 983 ล้าน แนะซื้อเป้า 10.50 บาท</t>
  </si>
  <si>
    <t>https://www.kaohoon.com/stockanalysis/600650</t>
  </si>
  <si>
    <t>ONEE โบรกคาดกำไรปีนี้โต 10% แตะ 813 ล้าน รับอานิสงส์เลือกตั้งหนุนใช้สื่อ</t>
  </si>
  <si>
    <t>17/04/2023</t>
  </si>
  <si>
    <t>https://www.kaohoon.com/stockanalysis/600411</t>
  </si>
  <si>
    <t>MAKRO โบรกแนะซื้อเป้า 41.50 บ. รับ SSSG ต่อสาขาฟื้นตัวแกร่ง</t>
  </si>
  <si>
    <t>ฟื้นตัวแกร่ง</t>
  </si>
  <si>
    <t>https://www.kaohoon.com/stockanalysis/600409</t>
  </si>
  <si>
    <t>CK ลุ้นปีนี้แบ็กล็อกพุ่งแตะ 2.5 แสนล้าน นิวไฮรอบ 50 ปี แนะซื้อเป้า 28 บาท</t>
  </si>
  <si>
    <t>https://www.kaohoon.com/stockanalysis/600050</t>
  </si>
  <si>
    <t>KSL โบรกแนะซื้อเป้า 4.20 บาท รับราคาน้ำตาลพุ่งนิวไฮ 6 ปี จับตากำไร Q2 สดใส</t>
  </si>
  <si>
    <t>https://www.kaohoon.com/stockanalysis/600047</t>
  </si>
  <si>
    <t>RJH ลุ้นกำไรปีนี้ทะลุ 400 ล้าน รับอานิสงส์ “สปส.” อัพค่าหัวเหมาจ่าย 1,808 บ.</t>
  </si>
  <si>
    <t>https://www.kaohoon.com/stockanalysis/599863</t>
  </si>
  <si>
    <t>PSL โบรกเชียร์ซื้อเป้า 14.80 บาท รับอานิสงส์ค่าระวางแรลลี่ทะลุ 1,500 จุด</t>
  </si>
  <si>
    <t>https://www.kaohoon.com/stockanalysis/599860</t>
  </si>
  <si>
    <t>เก็บ 2 หุ้นโรงพยาบาลตัวท็อป! รับประกันสังคม อัพค่าหัว 1,808 บ. ต่อปี ชู BCH รับเต็ม!</t>
  </si>
  <si>
    <t>ตัวท็อป</t>
  </si>
  <si>
    <t>https://www.kaohoon.com/stockanalysis/599580</t>
  </si>
  <si>
    <t>GUNKUL โบรกแนะซื้ออัพเป้าใหม่ 5.80 บ. รับคว้า “พลังงานทดแทน” เข้ามา 832 MW</t>
  </si>
  <si>
    <t>https://www.kaohoon.com/stockanalysis/599578</t>
  </si>
  <si>
    <t>ICHI โบรกชี้กำไรไตรมาส 1/66 โตเท่าตัว ลุ้นดันทั้งปีแตะ 723 ล้าน</t>
  </si>
  <si>
    <t>https://www.kaohoon.com/stockanalysis/599368</t>
  </si>
  <si>
    <t>KLINIQ โบรกแนะซื้อเป้า 48.10 บาท วางเป้ารายได้ปีนี้แตะ 2 พันล้าน</t>
  </si>
  <si>
    <t>https://www.kaohoon.com/stockanalysis/599366</t>
  </si>
  <si>
    <t>BE8 โบรกเชียร์ซื้อเป้า 69.08 บ. อานิสงส์บริการ Cyber securities พุ่ง</t>
  </si>
  <si>
    <t>https://www.kaohoon.com/stockanalysis/599089</t>
  </si>
  <si>
    <t>SIRI โบรกแนะซื้อเป้า 1.90 บาท เตรียมเข้าเทรด SET100 ศุกร์นี้!</t>
  </si>
  <si>
    <t>https://www.kaohoon.com/stockanalysis/599078</t>
  </si>
  <si>
    <t>KSL โบรกแนะซื้อเป้า 4.20 บ. รับอานิสงส์ “ปริมาณอ้อยเข้าหีบ” ปีนี้ทะลุ 11 ล้านตัน</t>
  </si>
  <si>
    <t>https://www.kaohoon.com/stockanalysis/598805</t>
  </si>
  <si>
    <t>AMATA โบรกแนะซื้อเป้า 25 บ. ลุ้นกำไรปีนี้แตะ 1.8 พันล้าน-ยอดขายที่ดินแตะ 1.5 พันไร่</t>
  </si>
  <si>
    <t>https://www.kaohoon.com/stockanalysis/598800</t>
  </si>
  <si>
    <t>GUNKUL โบรกเชียร์ซื้อเป้า 4.40 บาท ลุ้นชิงเค้ก “พลังงานทดแทน” 5 พันเมกฯพรุ่งนี้</t>
  </si>
  <si>
    <t>https://www.kaohoon.com/stockanalysis/598542</t>
  </si>
  <si>
    <t>WHA รับประโยชน์กลุ่ม EV จีนทยอยเพิ่มลงทุนไทย หนุนยอดขายที่ดินพุ่ง</t>
  </si>
  <si>
    <t>https://www.kaohoon.com/stockanalysis/598539</t>
  </si>
  <si>
    <t>PTT โบรกแนะซื้อเป้า 48 บาท ชูหุ้นต่ำบุ๊ก-รับอานิสงส์ “โอเปกพลัส” หั่นกำลังผลิตน้ำมัน</t>
  </si>
  <si>
    <t>31/03/2023</t>
  </si>
  <si>
    <t>https://www.kaohoon.com/stockanalysis/598219</t>
  </si>
  <si>
    <t>สปอยล์งบ Q1 กลุ่มแบงก์ โบรกชี้ BBL-SCB-KBANK กำไรโตเด่น-ตั้งสำรองลด</t>
  </si>
  <si>
    <t>30/03/2023</t>
  </si>
  <si>
    <t>https://www.kaohoon.com/stockanalysis/597975</t>
  </si>
  <si>
    <t>SIRI โบรกแนะซื้อเป้า 1.84 บาท ลุ้นผลงานไตรมาส 1 แจ่ม-บุ๊กพิเศษขายโรงเรียนหนุน</t>
  </si>
  <si>
    <t>https://www.kaohoon.com/stockanalysis/597973</t>
  </si>
  <si>
    <t>SNNP โบรกชี้กำไร Q1 “ออลไทม์ไฮ” แตะ 158 ล้าน สวนกระแสโลว์ซีซั่น</t>
  </si>
  <si>
    <t>29/03/2023</t>
  </si>
  <si>
    <t>https://www.kaohoon.com/stockanalysis/597719</t>
  </si>
  <si>
    <t>SCGP โบรกชี้ต้นทุนกระดาษ-พลังงานผ่านจุดพีกไปแล้ว จับตากำไรปีนี้ฟื้นตัวแตะ 7.04 พันล้าน</t>
  </si>
  <si>
    <t>https://www.kaohoon.com/stockanalysis/597715</t>
  </si>
  <si>
    <t>CBG โบรกแนะถือเป้า 105 บ. อานิสงส์ “ไฮซีซั่น” หนุนยอดขาย-ภาษีความหวานระดับ 3 ไม่กระทบ</t>
  </si>
  <si>
    <t>28/03/2023</t>
  </si>
  <si>
    <t>https://www.kaohoon.com/stockanalysis/597485</t>
  </si>
  <si>
    <t>MAKRO ลุ้นผลงาน Q1 โตดี ทั้งปีโตแรง 47% แตะ 1.1 หมื่นล้าน โบรกแนะซื้อเป้า 48 บาท</t>
  </si>
  <si>
    <t>https://www.kaohoon.com/stockanalysis/597482</t>
  </si>
  <si>
    <t>TOP โบรกชี้ครึ่งแรกปีนี้ฟื้นตัว รับค่าการกลั่นพุ่ง แนะซื้อเป้า 80 บาท แถมราคาต่ำบุ๊ก</t>
  </si>
  <si>
    <t>27/03/223</t>
  </si>
  <si>
    <t>https://www.kaohoon.com/stockanalysis/597214</t>
  </si>
  <si>
    <t>WHA โบรกแนะซื้อเป้า 4.40 บ. รับอานิสงส์ยอดขาย EV หนุน ลุ้นกำไรปีนี้ 3.86 พันล้าน</t>
  </si>
  <si>
    <t>27/03/2023</t>
  </si>
  <si>
    <t>https://www.kaohoon.com/stockanalysis/597211</t>
  </si>
  <si>
    <t>KTC ไตรมาส 1 สินเชื่อโตดี รับผลดีเลือกตั้ง-ท่องเที่ยวฟื้น ลุ้นกำไร Q1 แตะ 1.8 พันล้าน</t>
  </si>
  <si>
    <t>24/03/2023</t>
  </si>
  <si>
    <t>https://www.kaohoon.com/stockanalysis/596933</t>
  </si>
  <si>
    <t>HMPRO โบรกชูหุ้นเด่นค้าปลีก รับอานิสงส์เลือกตั้ง-เศรษฐกิจฟื้นตัว ลุ้นกำไร Q1/66 แจ่ม</t>
  </si>
  <si>
    <t>https://www.kaohoon.com/stockanalysis/596923</t>
  </si>
  <si>
    <t>BE8 โบรกเคาะป้า 100 บาท จับตากำไร Q1/66 นิวไฮ หลังเริ่มรวมงบ BAYCOMS เต็มไตรมาส</t>
  </si>
  <si>
    <t>23/03/2023</t>
  </si>
  <si>
    <t>https://www.kaohoon.com/stockanalysis/596669</t>
  </si>
  <si>
    <t>TOP ลุ้นผลงานครึ่งแรกปี 66 ฟื้นตัว ตามดีมานด์-ค่าการกลั่นพุ่ง โบรกเชียร์ซื้อเป้า 80 บ.</t>
  </si>
  <si>
    <t>https://www.kaohoon.com/stockanalysis/596665</t>
  </si>
  <si>
    <t>CENTEL โบรกแนะซื้อเป้า 60 บ. ธุรกิจโรงแรม-อาหารเดือน ม.ค.-ก.พ.66 ฟื้นตัวแกร่ง รับไฮซีซั่น</t>
  </si>
  <si>
    <t>22/03/2023</t>
  </si>
  <si>
    <t>https://www.kaohoon.com/stockanalysis/596425</t>
  </si>
  <si>
    <t>CKP โบรกแนะสะสมก่อนเข้าไฮซีซั่น Q2-Q3/66 เคาะเป้า 7.70 บ. จับตากำไรปีนี้แตะ 2.4 พันล้าน</t>
  </si>
  <si>
    <t>https://www.kaohoon.com/stockanalysis/596423</t>
  </si>
  <si>
    <t>PLANB โบรกเชียร์ซื้อเป้า 9.50 บาท รับสื่อนอกบ้านฟื้นแกร่ง เลือกตั้งหนุน</t>
  </si>
  <si>
    <t>21/03/2023</t>
  </si>
  <si>
    <t>https://www.kaohoon.com/stockanalysis/596141</t>
  </si>
  <si>
    <t>CRC รับอานิสงส์เลือกตั้ง-ลดภาษีที่ดินและสิ่งปลูกสร้าง 15% ลุ้นกำไรปีนี้ 8.6 พันล้านบาท</t>
  </si>
  <si>
    <t>https://www.kaohoon.com/stockanalysis/596132</t>
  </si>
  <si>
    <t>KBANK โบรกชูหุ้นเด่น “ดิจิทัลแบงกิ้ง” พ่วงสินเชื่อโตดี จับตากำไรปีนี้เฉียด 4 หมื่นลบ.</t>
  </si>
  <si>
    <t>20/03/2023</t>
  </si>
  <si>
    <t>https://www.kaohoon.com/stockanalysis/595836</t>
  </si>
  <si>
    <t>NSL ยันเป้ารายได้ปีนี้โต 17% ลุยพัฒนาสินค้าใหม่ร่วมกลุ่มเซเว่น และ Non-7-11 หนุน</t>
  </si>
  <si>
    <t>https://www.kaohoon.com/stockanalysis/595834</t>
  </si>
  <si>
    <t>PYLON โบรกชี้ผลงานไตรมาส 1/66 ฟื้นเด่น คาดดันกำไรปีนี้โต 58% แนะซื้อเป้า 5.30 บ.</t>
  </si>
  <si>
    <t>16/03/2023</t>
  </si>
  <si>
    <t>https://www.kaohoon.com/stockanalysis/595235</t>
  </si>
  <si>
    <t>M โบรกแนะซื้อเป้า 66 บาท ลุ้นกำไร Q1/66 ฟื้นตัว-เล็งขยายแหลมเจริญตปท.</t>
  </si>
  <si>
    <t>https://www.kaohoon.com/stockanalysis/595233</t>
  </si>
  <si>
    <t>AOT โบรกแนะเก็บช่วงตลาดแพนิก! ชูธุรกิจฟื้นชัด-มาตรการจีนหนุน เคาะเป้า 72 บ.</t>
  </si>
  <si>
    <t>15/03/2023</t>
  </si>
  <si>
    <t>https://www.kaohoon.com/stockanalysis/594959</t>
  </si>
  <si>
    <t>KBANK โบรกแนะซื้อเป้า 136 บาท หลังราคาลงลึก พ่วงต่ำบุ๊ก จับตากำไรปีนี้แตะ 3.89 หมื่นล้าน</t>
  </si>
  <si>
    <t>https://www.kaohoon.com/stockanalysis/594957</t>
  </si>
  <si>
    <t>14/03/2023</t>
  </si>
  <si>
    <t>https://www.kaohoon.com/stockanalysis/594665</t>
  </si>
  <si>
    <t>PLUS โบรกชูผู้นำส่งออกเครื่องดื่มน้ำนมมะพร้าว ลุ้นกำไรปีนี้โต 28% แตะ 264 ล้าน</t>
  </si>
  <si>
    <t>https://www.kaohoon.com/stockanalysis/594652</t>
  </si>
  <si>
    <t>BGRIM โบรกชูหุ้นเด่น Defensive เคาะเป้า 40 บาท ลุ้นกำไรปีนี้แตะ 2 พันล้าน</t>
  </si>
  <si>
    <t>เด่น Defensive</t>
  </si>
  <si>
    <t>13/03/2023</t>
  </si>
  <si>
    <t>https://www.kaohoon.com/stockanalysis/594395</t>
  </si>
  <si>
    <t>โบรกแนะสอยหุ้น Defensive เข้าพอร์ต รับมือตลาดผันผวน ชู BCH หุ้นเด่น เคาะเป้า 21 บ.</t>
  </si>
  <si>
    <t>Defensive</t>
  </si>
  <si>
    <t>https://www.kaohoon.com/stockanalysis/594387</t>
  </si>
  <si>
    <t>BEM โบรกแนะซื้อเป้า 10.80 บ. รับผู้ใช้บริการเดือน ก.พ. โต 98%</t>
  </si>
  <si>
    <t>https://www.kaohoon.com/stockanalysis/593778</t>
  </si>
  <si>
    <t>CRC ลุ้นกำไร Q1 โตเด่น ทั้งปีแตะ 8.6 พันล้าน รับนักท่องเที่ยวฟื้น-เลือกตั้งหนุนใช้จ่าย</t>
  </si>
  <si>
    <t>https://www.kaohoon.com/stockanalysis/593776</t>
  </si>
  <si>
    <t>WHA โบรกชูหุ้น Laggard เป้า 5 บ. รับอานิสงส์จีนเปิดประเทศ-เลือกตั้งกระตุ้นเม็ดเงินลงทุน</t>
  </si>
  <si>
    <t>https://www.kaohoon.com/stockanalysis/593551</t>
  </si>
  <si>
    <t>AOT โบรกแนะซื้อเป้า 78 บ. รับตัวเลขต่างชาติใช้บริการ 6 สนามบินฟื้นต่อเนื่อง</t>
  </si>
  <si>
    <t>https://www.kaohoon.com/stockanalysis/593233</t>
  </si>
  <si>
    <t>ADVANC ลุ้นกำไรปีนี้ 2.8 หมื่นลบ. พ่วงตั้ง “กองอินฟรา” ดันอัพไซด์พุ่ง-แนะซื้อเป้า 252 บ.</t>
  </si>
  <si>
    <t>https://www.kaohoon.com/stockanalysis/593226</t>
  </si>
  <si>
    <t>SSP โบรกแนะซื้อราคาชูหุ้น Laggard เป้า 14 บ. จับตาปีนี้จ่อปิดดีล M&amp;A โรงไฟฟ้าหลายโครงการ</t>
  </si>
  <si>
    <t>https://www.kaohoon.com/stockanalysis/592541</t>
  </si>
  <si>
    <t>SAWAD โบรกเชียร์ซื้อเป้า 65 บ. จ่อเข้า SET50 พร้อมลุ้นกำไรปีนี้แตะ 5.14 พันล้าน</t>
  </si>
  <si>
    <t>https://www.kaohoon.com/stockanalysis/592537</t>
  </si>
  <si>
    <t>SCB ลุ้นกำไรปีนี้แตะ 4.1 หมื่นล้าน รับขยายฐานลูกค้าใหม่-สินเชื่อโตเด่น</t>
  </si>
  <si>
    <t>https://www.kaohoon.com/stockanalysis/592284</t>
  </si>
  <si>
    <t>AMATA วางเป้ากำไรปีนี้แตะ 1.8 พันล้าน ปักธงยอดขาย 1.5 พันไร่-ธุรกิจโรงไฟฟ้าฟื้น</t>
  </si>
  <si>
    <t>https://www.kaohoon.com/stockanalysis/592276</t>
  </si>
  <si>
    <t>SJWD โบรกแนะซื้อเป้า 20.50 บ. ลุ้นกำไรปีนี้แตะ 1.1 พันล้าน-พ่วงเล็งเข้า SET100</t>
  </si>
  <si>
    <t>28/02/2023</t>
  </si>
  <si>
    <t>https://www.kaohoon.com/stockanalysis/591924</t>
  </si>
  <si>
    <t>ILM ลุ้นกำไร Q1/66 โตต่อ รับอานิสงค์ท่องเที่ยวคึก-มาตรการช้อปดีมีคืนหนุน</t>
  </si>
  <si>
    <t>https://www.kaohoon.com/stockanalysis/591917</t>
  </si>
  <si>
    <t>HANA โบรกแนะซื้อเป้า 68 บาท หลังราคาลงลึก ลุ้นกำไรปีนี้แตะ 1.86 พันล้าน</t>
  </si>
  <si>
    <t>https://www.kaohoon.com/stockanalysis/591574</t>
  </si>
  <si>
    <t>SCB โบรกแนะซื้อเป้า 130 บาท รอรับปันผลงวดครึ่งหลังปี 65 สูงถึง 5.19 บาทต่อหุ้น</t>
  </si>
  <si>
    <t>https://www.kaohoon.com/stockanalysis/591570</t>
  </si>
  <si>
    <t>PRM โบรกแนะซื้อเป้า 9.50 บาท หลังโชว์กำไร Q4/65 โตแรง ลุ้นกำไรปีนี้โตต่อ</t>
  </si>
  <si>
    <t>24/02/2023</t>
  </si>
  <si>
    <t>https://www.kaohoon.com/stockanalysis/591152</t>
  </si>
  <si>
    <t>LEO โบรกแนะซื้อเป้า 13 บ. จับตา Q1 เริ่มรับรู้รายได้ขนส่งทางราง ลุ้นกำไรปีนี้แตะ 320 ล้าน</t>
  </si>
  <si>
    <t>https://www.kaohoon.com/stockanalysis/591150</t>
  </si>
  <si>
    <t>DOHOME โบรกแนะซื้อเก็งกำไร ลุ้นผลงาน Q1/66 ฟื้นแกร่ง! ลุ้นดันกำไรปี 66 แตะ 1.22 พันล้าน</t>
  </si>
  <si>
    <t>23/02/2023</t>
  </si>
  <si>
    <t>https://www.kaohoon.com/stockanalysis/590832</t>
  </si>
  <si>
    <t>BH ขยายตัวแข็งแกร่ง กางแผนผุดเตียง IPD เพิ่ม 480 เตียง เม.ย.นี้ แนะซื้อเป้า 250 บ.</t>
  </si>
  <si>
    <t>https://www.kaohoon.com/stockanalysis/590830</t>
  </si>
  <si>
    <t>ASK โบรกแนะซื้อเป้า 33 บาท ชูหุ้นปันผลเด่นยีลด์สูงเกิน 5% รับมือตลาดผันผวน</t>
  </si>
  <si>
    <t>22/02/2023</t>
  </si>
  <si>
    <t>https://www.kaohoon.com/stockanalysis/590467</t>
  </si>
  <si>
    <t>WHA โบรกชูหุ้นเด่นธีมเลือกตั้ง ลุ้นยอดพรีเซลปีนี้แตะ 1.75 พันไร่</t>
  </si>
  <si>
    <t>https://www.kaohoon.com/stockanalysis/590464</t>
  </si>
  <si>
    <t>BANPU โบรกแนะซื้อเป้า 14.50 บ. หลังเพิ่มสัดส่วนลงทุน “ดูราเพาเวอร์” 65%</t>
  </si>
  <si>
    <t>21/02/2023</t>
  </si>
  <si>
    <t>https://www.kaohoon.com/stockanalysis/590104</t>
  </si>
  <si>
    <t>ADVANC โบรกแนะซื้อเป้า 252 บ. ลุ้นกำไรปีนี้แตะ 2.8 หมื่นล้าน พ่วงอัพไซด์ตั้ง “กองอินฟรา”</t>
  </si>
  <si>
    <t>https://www.kaohoon.com/stockanalysis/590102</t>
  </si>
  <si>
    <t>ICHI แนะซื้อเป้า 15.60 บ. สินค้าใหม่ “ตันซันซู” กระแสแรงรอบ 7 ปี จับตากำไร Q4/65 โตเด่น</t>
  </si>
  <si>
    <t>20/02/2023</t>
  </si>
  <si>
    <t>https://www.kaohoon.com/stockanalysis/589760</t>
  </si>
  <si>
    <t>PTTGC ลุ้นผลงาน Q1/66 พลิกกำไร ดันทั้งปีนี้แตะ 1.5 หมื่นล้าน โบรกแนะซื้อเป้า 66 บาท</t>
  </si>
  <si>
    <t>https://www.kaohoon.com/stockanalysis/589758</t>
  </si>
  <si>
    <t>SPA โบรกแนะซื้ออัพเป้าใหม่ 12.80 บาท จับตาผลงาน Q4/65 พลิกกำไรในรอบกว่า 2 ปี</t>
  </si>
  <si>
    <t>17/02/2023</t>
  </si>
  <si>
    <t>https://www.kaohoon.com/stockanalysis/589359</t>
  </si>
  <si>
    <t>SC ลุ้นผลงาน Q1/66 โตต่อ คาดดันทั้งปี 66 แตะ 2.6 พันล้าน พ่วงปันผลเด่นยีลด์สูง 5.6%</t>
  </si>
  <si>
    <t>https://www.kaohoon.com/stockanalysis/589357</t>
  </si>
  <si>
    <t>GPSC โบรกแนะซื้อสะสมเป้า 84 บ. ลุ้นผลงาน Q1 ฟื้นตัว-ปี 66 คาดกำไรปกติแตะ 6.55 พันล้าน</t>
  </si>
  <si>
    <t>16/02/2023</t>
  </si>
  <si>
    <t>https://www.kaohoon.com/stockanalysis/589052</t>
  </si>
  <si>
    <t>AP โบรกชี้กำไรปี 65-66 โตแกร่ง รับยอดขายแนวราบ-คอนโดนิวไฮ จับตากำไรปี 65 เฉียด 6 พันล้าน</t>
  </si>
  <si>
    <t>https://www.kaohoon.com/stockanalysis/589050</t>
  </si>
  <si>
    <t>GULF จับตากำไร Q4/65 โตเด่น 60% เฉียด 5 พันล้าน ทั้งปีแตะ 9.1 พันล้าน แนะซื้อเป้า 65 บ.</t>
  </si>
  <si>
    <t>15/02/2023</t>
  </si>
  <si>
    <t>https://www.kaohoon.com/stockanalysis/588737</t>
  </si>
  <si>
    <t>TLI จับตากำไรปี 65 เฉียดหมื่นล้าน-ได้ประโยชน์ “บอนด์ยีล” ขาขึ้น แนะซื้อเป้า 21 บ.</t>
  </si>
  <si>
    <t>https://www.kaohoon.com/stockanalysis/588735</t>
  </si>
  <si>
    <t>BCH โบรกแนะซื้อเป้า 22 บาท จ่อเพิ่มโค้วต้าผู้ป่วยประกันสังคม 1.8 ล้านคน-ลุยผุด รพ. ใหม่</t>
  </si>
  <si>
    <t>13/02/2023</t>
  </si>
  <si>
    <t>https://www.kaohoon.com/stockanalysis/588150</t>
  </si>
  <si>
    <t>BEM โบรกแนะซื้อเป้า 10.80 บ. รับผู้โดยสาร MRT ม.ค. โตทะลัก 114% แตะ 3.7 แสนเที่ยว/วัน</t>
  </si>
  <si>
    <t>https://www.kaohoon.com/stockanalysis/588148</t>
  </si>
  <si>
    <t>AU โบรกเชียร์ซื้อเป้า 13 บ. รับ SSSG ฟื้น-ยอด Dine in พุ่ง จับตากำไรปี 65 โตแรง 26 เท่า</t>
  </si>
  <si>
    <t>https://www.kaohoon.com/stockanalysis/587774</t>
  </si>
  <si>
    <t>AP โบรกแนะซื้อเป้า 15 บ. ลุ้นกำไรปี 65 นิวไฮเฉียด 6 พันล้าน ปี 66 ลุ้นโตต่อ</t>
  </si>
  <si>
    <t>https://www.kaohoon.com/stockanalysis/587772</t>
  </si>
  <si>
    <t>ADVANC โบรกแนะซื้อเป้า 252 บาท ลุ้นกำไรปี 66 โตต่อเนื่องแตะ 2.8 หมื่นล้าน</t>
  </si>
  <si>
    <t>https://www.kaohoon.com/stockanalysis/587512</t>
  </si>
  <si>
    <t>MAJOR โบรกแนะซื้อเป้า 22 บาท ลุ้นปี 65 เทิร์นอะราวด์-ปี 66 โต 3 เท่าตัว</t>
  </si>
  <si>
    <t>MAJ</t>
  </si>
  <si>
    <t>https://www.kaohoon.com/stockanalysis/587507</t>
  </si>
  <si>
    <t>MAKRO ลุ้นเข้า MSCI รอบใหม่วันนี้! คาดเม็ดเงินไหลเข้า 3.69 พันล้าน แนะซื้อเป้า 48 บ.</t>
  </si>
  <si>
    <t>https://www.kaohoon.com/stockanalysis/587265</t>
  </si>
  <si>
    <t>ERW จับตาผลงาน Q4/65 พลิกกำไรในรอบ 3 ปี แนะซื้ออัพเป้าใหม่ 5.60 บ.</t>
  </si>
  <si>
    <t>https://www.kaohoon.com/stockanalysis/587263</t>
  </si>
  <si>
    <t>AMATA โบรกอัพกำไรปี 66 โตเด่น 69% แตะ 1.5 พันล้าน ลุ้นยอดพรีเซลพุ่งแตะ 700 ไร่</t>
  </si>
  <si>
    <t>https://www.kaohoon.com/stockanalysis/586995</t>
  </si>
  <si>
    <t>WICE โบรกมองบวกผนึก SAT ลุยพัฒนาศูนย์กระจายสินค้า จับตา! กำไรปี 65 แตะ 571 ล้านบาท</t>
  </si>
  <si>
    <t>https://www.kaohoon.com/stockanalysis/586993</t>
  </si>
  <si>
    <t>TIPH โบรกแนะซื้อเป้า 73 บ. รับบอนด์ยีลด์พุ่ง-ลุ้นกำไรปีนี้โตแรง 61% เฉียด 2 พันล้าน</t>
  </si>
  <si>
    <t>https://www.kaohoon.com/news/586702</t>
  </si>
  <si>
    <t>ICHI โบรกแนะซื้อเป้า 15.60 บ. ลุ้นกำไร Q4/65 โตเด่น 41% พ่วงปันผลยีลด์สูงเกือบ 5%</t>
  </si>
  <si>
    <t>https://www.kaohoon.com/stockanalysis/586696</t>
  </si>
  <si>
    <t>GFPT โบรกคาด Q4/65 ฟื้นแกร่ง-ปี 66 ลุ้นกำไรแตะ 2.14 พันล้าน รับส่งออกไก่จีน-ญี่ปุ่นพุ่ง</t>
  </si>
  <si>
    <t>https://www.kaohoon.com/stockanalysis/586348</t>
  </si>
  <si>
    <t>CRC รายได้ฟื้นทุกกลุ่ม-แฟชั่นโตเด่น หนุน SSSG โบรกชี้กำไรปี 65 โตแรง 96 เท่า</t>
  </si>
  <si>
    <t>https://www.kaohoon.com/stockanalysis/586346</t>
  </si>
  <si>
    <t>BAM ลุ้นกำไร Q4/65 โตเด่น 25% แตะ 894 ล้าน ปี 66 คาดโตต่อ 36% โบรกแนะซื้อเป้า 21 บาท</t>
  </si>
  <si>
    <t>https://www.kaohoon.com/stockanalysis/586068</t>
  </si>
  <si>
    <t>KTC โบรกเชียร์เป้า 61.50 บาท ยอดใช้จ่ายผ่านบัตรโตต่อเนื่อง จับตากำไรปีนี้เฉียด 8 พันล้าน</t>
  </si>
  <si>
    <t>31/01/2023</t>
  </si>
  <si>
    <t>https://www.kaohoon.com/stockanalysis/585493</t>
  </si>
  <si>
    <t>NEX โบรกแนะเก็งงบ Q4/65 “เทิร์นอะราวด์” จับตากำไรปี 66 โตทะลักกว่า 8 เท่าตัว</t>
  </si>
  <si>
    <t>30/01/2023</t>
  </si>
  <si>
    <t>https://www.kaohoon.com/stockanalysis/585175</t>
  </si>
  <si>
    <t>PLANB โบรกเชียร์ซื้อเป้า 8.90 บาท รับอานิสงส์โฆษณาพุ่ง “ก่อนเลือกตั้ง”</t>
  </si>
  <si>
    <t>27/01/2023</t>
  </si>
  <si>
    <t>https://www.kaohoon.com/stockanalysis/584843</t>
  </si>
  <si>
    <t>BH โบรกชูหุ้นเด่นโรงพยาบาล! เป้า “ฟันด์โฟลว์” ซื้อกลับ จับตากำไรปี 65 โตแรง 3 เท่าตัว</t>
  </si>
  <si>
    <t>26/01/2023</t>
  </si>
  <si>
    <t>https://www.kaohoon.com/stockanalysis/584624</t>
  </si>
  <si>
    <t>PRM โบรกคาดกำไร Q4/65 โตกว่า 4 เท่าตัว จับตาปี 66 กำไรโตต่อ แนะซื้อเป้า 9.50 บาท</t>
  </si>
  <si>
    <t>https://www.kaohoon.com/stockanalysis/584612</t>
  </si>
  <si>
    <t>AAV โบรกแนะซื้อเป้า 3.80 บาท ชี้ผลงาน Turnaround รับประโยชน์นักท่องเที่ยวพุ่ง</t>
  </si>
  <si>
    <t>25/01/2023</t>
  </si>
  <si>
    <t>https://www.kaohoon.com/stockanalysis/584322</t>
  </si>
  <si>
    <t>CENTEL โบรกชูหุ้นเด่น ”โรงแรม” จับตาผลงานปี 66 “เทิร์นอะราวด์” แรง!</t>
  </si>
  <si>
    <t>24/01/2023</t>
  </si>
  <si>
    <t>https://www.kaohoon.com/stockanalysis/584038</t>
  </si>
  <si>
    <t>SIRI โบรกแนะซื้อเป้า 1.90 บ. ยอดขายบ้านเดี่ยว-คอนโดปี 66 โตต่อ จับตากำไรปี 65 โตแกร่ง 90%</t>
  </si>
  <si>
    <t>https://www.kaohoon.com/stockanalysis/584035</t>
  </si>
  <si>
    <t>CHAYO โบรกอัพกำไรปี 66 โตแกร่ง 84% พ่วงเป้าใหม่ 12 บ. สะท้อนซื้อหนี้เสียเพิ่ม</t>
  </si>
  <si>
    <t>23/01/2023</t>
  </si>
  <si>
    <t>https://www.kaohoon.com/stockanalysis/583769</t>
  </si>
  <si>
    <t>AP โบรกแนะซื้อเป้า 15 บ. ชูหุ้นเด่นอสังหาแนวราบ-คอนโด ลุ้นกำไรปี 65 โตแรงเฉียด 6 พันล้าน</t>
  </si>
  <si>
    <t>20/01/2023</t>
  </si>
  <si>
    <t>https://www.kaohoon.com/stockanalysis/583437</t>
  </si>
  <si>
    <t>AU โบรกแนะซื้อเป้า 13.50 บ. รายได้ครึ่งหลังปี 66 ฟื้นแกร่ง ดันทั้งปีนี้โตทะลัก 69%</t>
  </si>
  <si>
    <t>https://www.kaohoon.com/stockanalysis/583435</t>
  </si>
  <si>
    <t>SPA โบรกอัพกำไรปี 66-67 โตเฉลี่ย 9% รับนทท.จีนแห่เข้าไทย จับตาปี 66 กำไรเฉียด 200 ล้าน</t>
  </si>
  <si>
    <t>19/01/2023</t>
  </si>
  <si>
    <t>https://www.kaohoon.com/stockanalysis/583172</t>
  </si>
  <si>
    <t>MAKRO ลุ้นกำไร Q4/65 “นิวไฮ” แตะ 2.3 พันล้าน พ่วงเก็งเข้า MSCI รอบ ก.พ.นี้</t>
  </si>
  <si>
    <t>https://www.kaohoon.com/stockanalysis/583169</t>
  </si>
  <si>
    <t>NER โบรกแนะสอยเป้า 7 บ. รับจีนเปิดเมือง หนุนออเดอร์ยางพุ่ง จับตากำไรปี 66 โตแกร่ง</t>
  </si>
  <si>
    <t>18/01/2023</t>
  </si>
  <si>
    <t>https://www.kaohoon.com/stockanalysis/582922</t>
  </si>
  <si>
    <t>PSL โบรกชี้รายได้บริการฟื้น อานิสงส์ขนส่งโลกเร่งตัวขึ้น รับเปิดเมือง-ตรุษจีนหนุน</t>
  </si>
  <si>
    <t>17/01/2023</t>
  </si>
  <si>
    <t>https://www.kaohoon.com/stockanalysis/582661</t>
  </si>
  <si>
    <t>AOT โบรกชูหุ้นท็อปพิก! ธีมเปิดประเทศ-จับตา Q1/65 เทิร์นอะราวด์ แนะซื้อเป้า 75 บ.</t>
  </si>
  <si>
    <t>16/01/2023</t>
  </si>
  <si>
    <t>https://www.kaohoon.com/stockanalysis/582386</t>
  </si>
  <si>
    <t>ERW โบรกอัพกำไรปี 66-67 สะท้อนค่าห้องพักฟื้นแกร่ง-จับตากำไร Q4/65 โตเด่น</t>
  </si>
  <si>
    <t>https://www.kaohoon.com/stockanalysis/582379</t>
  </si>
  <si>
    <t>GLOBAL ลุ้นราคาหุ้นดีดกลับ! เก็งงบ Q4/65 โตเด่น ดันทั้งปี 65 แตะ 3.78 พันล้าน</t>
  </si>
  <si>
    <t>13/01/2023</t>
  </si>
  <si>
    <t>https://www.kaohoon.com/stockanalysis/582105</t>
  </si>
  <si>
    <t>PLANB ลุ้นไปต่อ! รับเม็ดเงิน “สื่อนอกบ้าน” Q4/65 โตทะลัก 72% แนะซื้อเป้า 8.80 บ.</t>
  </si>
  <si>
    <t>https://www.kaohoon.com/stockanalysis/582100</t>
  </si>
  <si>
    <t>AAV โบรกแนะซื้อเป้า 3.16 บ. นักท่องเที่ยวไทย-จีน CLMV ฟื้นหนุน พ่วงบาทแข็ง ลดดอกเบี้ยจ่าย</t>
  </si>
  <si>
    <t>https://www.kaohoon.com/stockanalysis/581853</t>
  </si>
  <si>
    <t>SNNP โบรกแนะซื้อเป้า 30 บาท ลุ้นกำไร Q4/65 ทำนิวไฮ! หนุนทั้งปีแตะ 529 ล้าน</t>
  </si>
  <si>
    <t>https://www.kaohoon.com/stockanalysis/581851</t>
  </si>
  <si>
    <t>PTTEP ลุ้นบวกต่อ! รับราคาน้ำมันยืนเหนือ 80 เหรียญ โบรกแนะซื้อเป้า 172 บาท</t>
  </si>
  <si>
    <t>https://www.kaohoon.com/stockanalysis/581574</t>
  </si>
  <si>
    <t>ASIAN โบรกเชียร์ซื้อเป้า 15 บาท หลังราคาลงลึก! ลุ้นกำไรปี 65 แตะ 1.1 พันล้าน</t>
  </si>
  <si>
    <t>https://www.kaohoon.com/stockanalysis/581566</t>
  </si>
  <si>
    <t>STEC โบรกเชียร์ซื้อเป้า 13.80 บ. ตุนแบ็กล็อกแน่นแตะ 1 แสนล้าน พ่วงราคาต่ำบุ๊ก</t>
  </si>
  <si>
    <t>https://www.kaohoon.com/stockanalysis/581328</t>
  </si>
  <si>
    <t>WHA โบรกเชียร์ซื้อเคาะเป้าสูง 4.78 บ. ชี้กำไร Q4/65 นิวไฮแตะ 2.4 พันล้าน</t>
  </si>
  <si>
    <t>https://www.kaohoon.com/stockanalysis/581323</t>
  </si>
  <si>
    <t>SPRC โบรกชี้ปี 66 ค่าการกลั่นแตะระดับปกติ 6.4 เหรียญ พร้อมอัพคำแนะนำ “ซื้อ”</t>
  </si>
  <si>
    <t>https://www.kaohoon.com/stockanalysis/580934</t>
  </si>
  <si>
    <t>โบรกเชียร์ “ซื้อ” KTB เป้าคอนเซนซัส 20.13 บ. มองกำไร Q4 โตหลังตั้งสำรองลด</t>
  </si>
  <si>
    <t>https://www.kaohoon.com/stockanalysis/580927</t>
  </si>
  <si>
    <t>โบรกเชียร์ “ซื้อ” BDMS เป้าใหม่ 34.50 บ. มองกำไร Q4/65 โต 13% รับผู้ป่วยไทย-เทศเพิ่ม</t>
  </si>
  <si>
    <t>https://www.kaohoon.com/stockanalysis/580611</t>
  </si>
  <si>
    <t>โบรกเชียร์ “ซื้อ” AOT เป้า 85 บ. จับตา Q1/66 พลิกกำไร 159 ลบ. รับตัวเลขนทท.ฟื้น</t>
  </si>
  <si>
    <t>https://www.kaohoon.com/stockanalysis/580593</t>
  </si>
  <si>
    <t>โบรกแนะ “ทยอยซื้อ” ERW เป้า 4.90 บ. ลุ้นงบ Q4/65 พลิกกำไร 136 ล้าน</t>
  </si>
  <si>
    <t>https://www.kaohoon.com/stockanalysis/580435</t>
  </si>
  <si>
    <t>AAV โบรกแนะซื้อเป้า 3.80 บาท รับอานิสงส์จีนเปิดประเทศ-น้ำมันลง พ่วงเงินบาทแข็ง</t>
  </si>
  <si>
    <t>https://www.kaohoon.com/stockanalysis/580437</t>
  </si>
  <si>
    <t>BANPU โบรกเชียร์ซื้อเป้า 17.50 บาท รับจีนเตรียม “ปลดล็อก” นำเข้าถ่านออสเตรเลีย</t>
  </si>
  <si>
    <t>https://www.kaohoon.com/stockanalysis/580159</t>
  </si>
  <si>
    <t>CKP โบรกแนะสะสมเป้า 7.70 บาท รับเข้าไฮซีซั่นธุรกิจ Q2-Q3/66</t>
  </si>
  <si>
    <t>https://www.kaohoon.com/stockanalysis/580157</t>
  </si>
  <si>
    <t>SCGP โบรกแนะซื้อเป้า 64 บ. ได้ประโยชน์จีนเปิดเมือง หนุนดีมานด์ Packaging ฟื้นแกร่ง</t>
  </si>
  <si>
    <t>https://www.kaohoon.com/stockanalysis/579881</t>
  </si>
  <si>
    <t>AP โบรกแนะซื้อเป้า 15 บาท ชี้กำไรปี 65 แตะ 5.9 พันลบ. ปี 66 ทะลุ 6 พันล้าน</t>
  </si>
  <si>
    <t>https://www.kaohoon.com/stockanalysis/579877</t>
  </si>
  <si>
    <t>SPA รับอานิสงส์เต็ม “จีน” เปิดประเทศ จับตาผลงาน Q4/65 เทิร์นอะราวด์</t>
  </si>
  <si>
    <t>29/12/2022</t>
  </si>
  <si>
    <t>https://www.kaohoon.com/stockanalysis/579312</t>
  </si>
  <si>
    <t>DOHOME โบรกชี้ปี 66 ธุรกิจฟื้นชัด! รับเข้าสู่ไฮซีซั่นก่อสร้าง-ราคาเหล็กสูงขึ้น</t>
  </si>
  <si>
    <t>https://www.kaohoon.com/stockanalysis/579308</t>
  </si>
  <si>
    <t>BDMS โบรกเชียร์เป้า 31 บาท เก็งผู้ป่วยต่างชาติทะลัก! พ่วงฟันด์โฟลว์หนุนท้ายปี</t>
  </si>
  <si>
    <t>28/12/2022</t>
  </si>
  <si>
    <t>https://www.kaohoon.com/stockanalysis/579072</t>
  </si>
  <si>
    <t>BEM โบรกแนะซื้อเป้า 10.20 บ. ชี้ผู้โดยสาร-ทางด่วนฟื้นชัด Q1-ลุ้นเซ็นสายสีส้ม</t>
  </si>
  <si>
    <t>https://www.kaohoon.com/stockanalysis/579069</t>
  </si>
  <si>
    <t>BBL โบรกแนะซื้อเป้า 174 บ.ท รับ NIM เพิ่มขึ้นปี 66-67 พ่วงสำรองหนี้สูญต่ำกว่าคาด</t>
  </si>
  <si>
    <t>27/12/2022</t>
  </si>
  <si>
    <t>https://www.kaohoon.com/stockanalysis/578809</t>
  </si>
  <si>
    <t>SPA โบรกแนะนำซื้อเก็งกำไร อานิสงส์จีนคลายล๊อกดาวน์ “โควิด” จับตางบ Q4 “เทิร์นอะราวด์”</t>
  </si>
  <si>
    <t>https://www.kaohoon.com/stockanalysis/578805</t>
  </si>
  <si>
    <t>PTTEP รับประโยชน์จีนคลายมาตรการโควิด หนุน Demand น้ำมันพุ่ง ลุ้นกำไรปีนี้โตทะลัก 75%</t>
  </si>
  <si>
    <t>Demand</t>
  </si>
  <si>
    <t>26/12/2022</t>
  </si>
  <si>
    <t>https://www.kaohoon.com/stockanalysis/578547</t>
  </si>
  <si>
    <t>SAPPE โบรกแนะซื้อเป้า 51 บาท จับตากำไรปีนี้แตะ 606 ล้าน รับยอดขายต่างประเทศโตแรง</t>
  </si>
  <si>
    <t>https://www.kaohoon.com/stockanalysis/578545</t>
  </si>
  <si>
    <t>CENTEL โบรกแนะซื้อเป้า 52.50 บาท จับตากำไรปี 66 โตทะลัก 14 เท่าตัว</t>
  </si>
  <si>
    <t>23/12/2022</t>
  </si>
  <si>
    <t>https://www.kaohoon.com/stockanalysis/578225</t>
  </si>
  <si>
    <t>BEM ธุรกิจสดใส! ปริมาณใช้ทางด่วน-MRT ฟื้นกว่า 90% ก่อนโควิด ลุ้นกำไรปีนี้แตะ 2.1 พันลบ.</t>
  </si>
  <si>
    <t>https://www.kaohoon.com/stockanalysis/578223</t>
  </si>
  <si>
    <t>FORTH โบรกแนะซื้อเป้า 34.50 บาท “ราคาหุ้นดีดกลับ เต่าบินหนุน-ปี 66 ลุยประมูลงานเพียบ</t>
  </si>
  <si>
    <t>21/12/2022</t>
  </si>
  <si>
    <t>https://www.kaohoon.com/stockanalysis/577718</t>
  </si>
  <si>
    <t>BBL จับตากำไร Q4 โตดี ลุ้นทั้งปีเฉียด 3 หมื่นล้าน โบรกชูหุ้น Top pick แนะซื้อเป้า 180 บาท</t>
  </si>
  <si>
    <t>Top pick</t>
  </si>
  <si>
    <t>https://www.kaohoon.com/news/577716</t>
  </si>
  <si>
    <t>MAKRO คาดกำไร Q4 นิวไฮ แตะ 2.3 พันลบ. รับไฮซีซั่นท่องเที่ยว-มาตรการช้อปดีมีคืนหนุน</t>
  </si>
  <si>
    <t>20/12/2022</t>
  </si>
  <si>
    <t>https://www.kaohoon.com/breakingnews/577420</t>
  </si>
  <si>
    <t>KTB จับตาพัฒนา “แอปเป๋าตัง” ดันรายได้ค่าธรรมเนียมพุ่ง! พร้อมลุ้นผลงาน Q4 โตเด่น</t>
  </si>
  <si>
    <t>https://www.kaohoon.com/stockanalysis/577412</t>
  </si>
  <si>
    <t>SAT โบรกเชียร์ซื้อเป้า 24.50 บ. รับแผนขยายธุรกิจรถ EV วางเป้าสัดส่วนรายได้ 10% ใน 3 ปี</t>
  </si>
  <si>
    <t>19/12/2022</t>
  </si>
  <si>
    <t>https://www.kaohoon.com/stockanalysis/577104</t>
  </si>
  <si>
    <t>CRC ลุ้นไตรมาส 4 โตดีรับไฮซีซั่น! พ่วง “ช้อปดีมีคืน” เข้า ครม. พรุ่งนี้ แนะซื้อเป้า 48 บ.</t>
  </si>
  <si>
    <t>https://www.kaohoon.com/stockanalysis/577102</t>
  </si>
  <si>
    <t>PSL โบรกแนะซื้อเป้า 16.50 บาท รับค่าระวางเรือฟื้น-จีนคลายมาตรการคุมโควิด</t>
  </si>
  <si>
    <t>16/12/2022</t>
  </si>
  <si>
    <t>https://www.kaohoon.com/stockanalysis/576779</t>
  </si>
  <si>
    <t>KTC ยอดใช้จ่ายผ่านบัตร ต.ค. พุ่ง จับตาดันกำไรปีนี้แตะ 7.4 พันลบ. แนะซื้อเป้า 62.50 บ.</t>
  </si>
  <si>
    <t>https://www.kaohoon.com/stockanalysis/576775</t>
  </si>
  <si>
    <t>RATCH โบรกแนะซื้อ 45 บ. ลุ้นหุ้นเข้า SET50 รอบครึ่งแรกปี 66 พ่วงอานิสงส์บาทแข็ง</t>
  </si>
  <si>
    <t>15/12/2022</t>
  </si>
  <si>
    <t>https://www.kaohoon.com/stockanalysis/576469</t>
  </si>
  <si>
    <t>SEAFCO โบรกแนะซื้อเป้า 4.50 บ. รับคว้างานใหม่ 8 โครงการ เติมแบ็กล็อกแน่น 1.7 พันลบ.</t>
  </si>
  <si>
    <t>https://www.kaohoon.com/stockanalysis/576463</t>
  </si>
  <si>
    <t>COM7 ลุ้นกำไร Q4 โตดี! อานิสงส์เปิดตัว iPhone 14 เต็มไตรมาส แนะซื้อเป้า 41 บาท</t>
  </si>
  <si>
    <t>14/12/2022</t>
  </si>
  <si>
    <t>https://www.kaohoon.com/stockanalysis/576165</t>
  </si>
  <si>
    <t>ICHI ลุ้นผลงาน Q4 โตดี รับดีมานด์ชาพร้อมดื่ม-น้ำอัดลมตอบรับเยี่ยม</t>
  </si>
  <si>
    <t>https://www.kaohoon.com/stockanalysis/576163</t>
  </si>
  <si>
    <t>TISCO โบรกชูงบดุลแข็งแกร่ง-ปันผลยีลด์สูง 9% พ่วงกำไรปี 65-67 โตต่อเนื่อง</t>
  </si>
  <si>
    <t>งบดุล</t>
  </si>
  <si>
    <t>13/12/2022</t>
  </si>
  <si>
    <t>https://www.kaohoon.com/stockanalysis/575903</t>
  </si>
  <si>
    <t>KCE โบรกแนะซื้อเป้า 52.50 บ. รับจีนคลายมาตรการโควิด-เตรียมเปิดประเทศครึ่งแรกปี 66</t>
  </si>
  <si>
    <t>https://www.kaohoon.com/stockanalysis/575901</t>
  </si>
  <si>
    <t>BEM ยอดโดยสารรถไฟฟ้า 11 เดือนโตทะลัก 86% แตะ 2.6 แสนเที่ยว/วัน แนะซื้อเป้า 10.20 บ.</t>
  </si>
  <si>
    <t>https://www.kaohoon.com/stockanalysis/575274</t>
  </si>
  <si>
    <t>BJC โบรกชี้กำไร Q4 นิวไฮแตะ 1.5 พันลบ. อานิสงส์ BIGC-SSSG ขยายตัวดี</t>
  </si>
  <si>
    <t>https://www.kaohoon.com/stockanalysis/574999</t>
  </si>
  <si>
    <t>CPN โบรกแนะซื้อเป้า 80 บาท ลุ้นผลงาน Q4 นิวไฮของปีนี้ จับตากำไรแตะ 1 หมื่นล้าน</t>
  </si>
  <si>
    <t>https://www.kaohoon.com/stockanalysis/574992</t>
  </si>
  <si>
    <t>BEM โบรกแนะซื้อเป้า 10.84 บาท ชูหุ้น Defensive พ่วงอานิสงส์บริการทางด่วน-MRT พุ่ง</t>
  </si>
  <si>
    <t>https://www.kaohoon.com/stockanalysis/574696</t>
  </si>
  <si>
    <t>AAV โบรกชี้ท่องเที่ยวเร่งตัวปลายปี-ค่าตั๋วปรับขึ้นตามดีมานด์พุ่ง แนะซื้อเป้า 3.30 บาท</t>
  </si>
  <si>
    <t>https://www.kaohoon.com/stockanalysis/574694</t>
  </si>
  <si>
    <t>CENTEL โบรกเชียร์ซื้อเป้า 55 บาท เล็งเข้า SET50 รอบใหม่-ลุ้นปีนี้ “เทิร์นอะราวด์”</t>
  </si>
  <si>
    <t>https://www.kaohoon.com/stockanalysis/574306</t>
  </si>
  <si>
    <t>AMATA โบรกแนะซื้อเป้า 27 บ. คาดกำไร Q4 นิวไฮของปี รับยอดขายที่ดินแข็งแกร่ง</t>
  </si>
  <si>
    <t>https://www.kaohoon.com/stockanalysis/574304</t>
  </si>
  <si>
    <t>KCE ลุ้นผลงาน Q4 โตดี รับคลายมาตรการโควิด-เปิดประเทศจีนหนุน แนะซื้อเป้า 54 บ.</t>
  </si>
  <si>
    <t>https://www.kaohoon.com/stockanalysis/574046</t>
  </si>
  <si>
    <t>MAJOR โบรกคาด Q4/65 ฟื้นตัวแกร่ง รับรายได้โฆษณาพุ่ง-หนังฟอร์มยักษ์เข้าฉาย</t>
  </si>
  <si>
    <t>30/11/2022</t>
  </si>
  <si>
    <t>https://www.kaohoon.com/stockanalysis/573731</t>
  </si>
  <si>
    <t>PRM โบรกแนะซื้อเป้า 9.21 บ. จับตากำไร Q4 โตแกร่ง ธุรกิจ FSU หนุนเด่น</t>
  </si>
  <si>
    <t>https://www.kaohoon.com/stockanalysis/573729</t>
  </si>
  <si>
    <t>BBL โบรกเชียร์ซื้อเป้า 180 บ. รับอานิสงส์ดอกเบี้ยขาขึ้น-P/BV ต่ำ 0.5 เท่า</t>
  </si>
  <si>
    <t>29/11/2022</t>
  </si>
  <si>
    <t>https://www.kaohoon.com/stockanalysis/573439</t>
  </si>
  <si>
    <t>IIG โบรกแนะซื้อเป้า 44 บ. หลังปัญหา GPM เริ่มคลี่คลาย ย้ำเป้ารายได้ปีนี้โตแตะ 950 ล้าน</t>
  </si>
  <si>
    <t>ปัญหา GPM</t>
  </si>
  <si>
    <t>คลี่คลาย</t>
  </si>
  <si>
    <t>https://www.kaohoon.com/stockanalysis/573437</t>
  </si>
  <si>
    <t>NER จับตา Q4 โตดี รับปริมาณขายยางพุ่งแตะ 1.3 แสนตัน โบรกแนะซื้อเป้า 7.60 บ.</t>
  </si>
  <si>
    <t>28/11/2022</t>
  </si>
  <si>
    <t>https://www.kaohoon.com/stockanalysis/573169</t>
  </si>
  <si>
    <t>THANI โบรกแนะซื้อเป้า 5 บาท สินเชื่อโตต่อเนื่อง-ตั้งเป้าปีนี้คุม NPLไม่เกิน 3%</t>
  </si>
  <si>
    <t>คุม</t>
  </si>
  <si>
    <t>https://www.kaohoon.com/stockanalysis/573163</t>
  </si>
  <si>
    <t>SEAFCO โบรกเชียร์ซื้อเป้า 4.50 บ. ชูธุรกิจผ่านจุดต่ำสุด-แบ็กล็อก Q4 ฟื้นสูงในรอบ 2 ปี</t>
  </si>
  <si>
    <t>24/11/2022</t>
  </si>
  <si>
    <t>https://www.kaohoon.com/stockanalysis/572564</t>
  </si>
  <si>
    <t>CK โบรกแนะซื้อเป้า 26 บาท ลุ้นปี 65-66 “แบ็กล็อก” นิวไฮแตะ 2 แสนล้าน</t>
  </si>
  <si>
    <t>https://www.kaohoon.com/stockanalysis/572561</t>
  </si>
  <si>
    <t>NEX แย้ม Q4 ส่งมอบรถบัส “อีวี” ตามแผน 800 คัน จับตาปี 65 “เทิร์นอะราวด์”</t>
  </si>
  <si>
    <t>23/11/2022</t>
  </si>
  <si>
    <t>https://www.kaohoon.com/stockanalysis/572287</t>
  </si>
  <si>
    <t>BBL โบรกแนะซื้อเป้า 195 บาท ลุ้นกำไร Q4 โตต่อ! สินเชื่อ-กองทุนแกร่ง</t>
  </si>
  <si>
    <t>22/11/2022</t>
  </si>
  <si>
    <t>https://www.kaohoon.com/stockanalysis/572037</t>
  </si>
  <si>
    <t>ICHI ลุ้นผลงาน Q4 โตดี! รับยอดขาย-รับจ้างผลิตพุ่ง แนะซื้ออัพเป้าใหม่ 14.50 บ.</t>
  </si>
  <si>
    <t>21/11/2022</t>
  </si>
  <si>
    <t>https://www.kaohoon.com/stockanalysis/571764</t>
  </si>
  <si>
    <t>SCGP โบรกชี้ผลงาน Q4 เด่นสุดปีนี้ รับยอดขายเข้าไฮซีซั่น-ต้นทุนกระดาษลดลง</t>
  </si>
  <si>
    <t>https://www.kaohoon.com/stockanalysis/571762</t>
  </si>
  <si>
    <t>CRC โบรกชี้กำไร Q4 นิวไฮของปี รับไฮซีซั่นธุรกิจ จับตาปีนี้โตทะลักแตะ 6 พันลบ.</t>
  </si>
  <si>
    <t>18/11/2022</t>
  </si>
  <si>
    <t>https://www.kaohoon.com/stockanalysis/571424</t>
  </si>
  <si>
    <t>JWD ลุ้นผลงาน Q4 โตดี รับไฮซีซั่นธุรกิจขนส่ง-ห้องเย็น โบรกฯแนะซื้อเป้า 22 บาท</t>
  </si>
  <si>
    <t>JWD</t>
  </si>
  <si>
    <t>https://www.kaohoon.com/news/571421</t>
  </si>
  <si>
    <t>M โบรกแนะซื้อเป้า 66 บ. จับตางบ Q4 แกร่งต่อ หลังโชว์ 9 เดือนโกยกำไร 1.18 พันล้าน</t>
  </si>
  <si>
    <t>แกร่งต่อ</t>
  </si>
  <si>
    <t>16/11/2022</t>
  </si>
  <si>
    <t>https://www.kaohoon.com/stockanalysis/570901</t>
  </si>
  <si>
    <t>CENTEL ลุ้นนักท่องเที่ยวปีนี้ทะลุ 10 ล้านคน จับตา Q4 “เทิร์นอะราวด์”</t>
  </si>
  <si>
    <t>https://www.kaohoon.com/stockanalysis/570897</t>
  </si>
  <si>
    <t>ICHI ลุ้นไตรมาส 4 โตแกร่ง รับเงินบาทแข็ง-เงินปันผลเด่นยีลด์สูง 5.3%</t>
  </si>
  <si>
    <t>15/11/2022</t>
  </si>
  <si>
    <t>https://www.kaohoon.com/stockanalysis/570555</t>
  </si>
  <si>
    <t>AH ลุ้นไตรมาส 4 โตดี รับ Motor Expo จับตาดันกำไรปี 65 แตะ 1.32 พันล้าน</t>
  </si>
  <si>
    <t>https://www.kaohoon.com/stockanalysis/570550</t>
  </si>
  <si>
    <t>CK โบรกอัพเป้าใหม่ 26.00 บาท หลังโชว์งบ Q3 โตดีกว่าคาด</t>
  </si>
  <si>
    <t>https://www.kaohoon.com/stockanalysis/569310</t>
  </si>
  <si>
    <t>ICHI ลุ้นผลงาน Q4 โตต่อ โบรกชู 4 ปัจจัยบวกหนุน แนะซื้ออัพเป้าใหม่ 15.60 บาท</t>
  </si>
  <si>
    <t>https://www.kaohoon.com/stockanalysis/569307</t>
  </si>
  <si>
    <t>TLI ลุ้นเข้าคำนวณ Global Standard Index 2 ดัชนี “MSCI-FTSE” จับตาเม็ดเงินไหลเข้าทะลัก</t>
  </si>
  <si>
    <t>ไหลเข้าทะลัก</t>
  </si>
  <si>
    <t>https://www.kaohoon.com/stockanalysis/568967</t>
  </si>
  <si>
    <t>NSL โบรกคาดกำไร Q3 โตทะลัก 200% พร้อมลุ้น Q4 นิวไฮ แนะซื้อเป้า 26 บาท</t>
  </si>
  <si>
    <t>https://www.kaohoon.com/stockanalysis/568965</t>
  </si>
  <si>
    <t>MINT โบรกแนะซื้อเป้า 34 บาท ลุ้นผลงานไตรมาส 3 ฟื้นแกร่ง หลัง NH โชว์งบ Q3 กำไรทะลัก</t>
  </si>
  <si>
    <t>https://www.kaohoon.com/stockanalysis/568619</t>
  </si>
  <si>
    <t>BBIK โบรกแนะซื้ออัพกำไรปี 65-66 โตเฉลี่ย 45% พ่วงปรับเป้าใหม่ 145 บ. จับตากำไร Q3 นิวไฮ</t>
  </si>
  <si>
    <t>https://www.kaohoon.com/stockanalysis/568614</t>
  </si>
  <si>
    <t>NOBLE ลุ้น Q3 “เทิร์นอะราวด์” รับโอนคอนโดสร้างเสร็จใหม่ 2 แห่ง โบรกแนะซื้อเป้า 5.60 บ.</t>
  </si>
  <si>
    <t>https://www.kaohoon.com/stockanalysis/568320</t>
  </si>
  <si>
    <t>SAWAD โบรกเชียร์ซื้อเป้า 45 บ. ชี้สินเชื่อครึ่งปีหลังฟื้นเด่น จับตากำไร Q3/65 โตดี</t>
  </si>
  <si>
    <t>https://www.kaohoon.com/stockanalysis/568317</t>
  </si>
  <si>
    <t>CPN โบรกแนะสะสมเป้า 74.25 บาท จับตากำไร Q3 โตสนั่น 11 เท่าตัว</t>
  </si>
  <si>
    <t>https://www.kaohoon.com/stockanalysis/568014</t>
  </si>
  <si>
    <t>SPALI โบรกแนะสอยเป้า 23 บ. เก็งงบ Q3 สวย รับยอดโอนโดดเด่น จับตากำไรปีนี้แตะ 7.5 พันลบ.</t>
  </si>
  <si>
    <t>https://www.kaohoon.com/stockanalysis/568012</t>
  </si>
  <si>
    <t>SMT โบรกแนะซื้อเป้า 6.50 บาท หลังโชว์งบไตรมาส 3 ดีกว่า ลุ้นทั้งปีนี้กำไรโตทะลัก 42%</t>
  </si>
  <si>
    <t>https://www.kaohoon.com/stockanalysis/567773</t>
  </si>
  <si>
    <t>BEM ลุ้นกําไรไตรมาส 3 โตกระฉูดกว่า 6 เท่า แตะ 792 ล้าน รับผู้ใช้ทางด่วน-MRT ฟื้นตัวแกร่ง</t>
  </si>
  <si>
    <t>https://www.kaohoon.com/stockanalysis/567771</t>
  </si>
  <si>
    <t>KAMART โบรกเชียร์ซื้อเก็งกำไรเป้า 7.30 บาท ชี้ครึ่งหลังปี 65 สดใส รับโควิดคลาย</t>
  </si>
  <si>
    <t>https://www.kaohoon.com/stockanalysis/567494</t>
  </si>
  <si>
    <t>BANPU โบรกแนะซื้อเป้า 13.20 บาท เก็งงบ Q3 สวย พ่วงลุ้น Q4 โตต่อ รับไฮซีซั่น!</t>
  </si>
  <si>
    <t>https://www.kaohoon.com/stockanalysis/567492</t>
  </si>
  <si>
    <t>MAKRO ลุ้นงบ Q3 กำไรโตแตะ 1.75 พันลบ. อานิสงส์ท่องเที่ยวฟื้น-คนละครึ่งหนุน</t>
  </si>
  <si>
    <t>https://www.kaohoon.com/stockanalysis/567232</t>
  </si>
  <si>
    <t>ERW โบรกแนะสะสม รับท่องเที่ยวฟื้น-ไตรมาส 4/65 เข้า High season เคาะเป้า 4.90 บ.</t>
  </si>
  <si>
    <t>https://www.kaohoon.com/stockanalysis/567230</t>
  </si>
  <si>
    <t>ICHI จับตากำไรไตรมาส 3 โตเด่น 29% โบรกแนะซื้อเป้า 11.70 บาท</t>
  </si>
  <si>
    <t>31/10/2022</t>
  </si>
  <si>
    <t>https://www.kaohoon.com/stockanalysis/566920</t>
  </si>
  <si>
    <t>BE8 โบรกแนะซื้อเป้า 100 บ. ลุ้นกำไรไตรมาส 3 นิวไฮแตะ 35 ล้าน โต 67%</t>
  </si>
  <si>
    <t>https://www.kaohoon.com/stockanalysis/566917</t>
  </si>
  <si>
    <t>HMPRO โบรกมองกำไร Q4 นิวไฮของปี รับอานิสงส์ไฮซีซั่น-ท่องเที่ยวฟื้นเด่น</t>
  </si>
  <si>
    <t>28/10/2022</t>
  </si>
  <si>
    <t>https://www.kaohoon.com/stockanalysis/566577</t>
  </si>
  <si>
    <t>AU โบรกเชียร์ซื้อเป้า 12.50 บ. ลุ้น Q3 เทิร์นอะราวด์ ดันทั้งปีกำไรทะลุ 123 ล้าน</t>
  </si>
  <si>
    <t>https://www.kaohoon.com/stockanalysis/566575</t>
  </si>
  <si>
    <t>SIRI ลุ้นกำไร Q3 โต 72% รับโอนบ้านกลุ่มบน-ระบายสต๊อกคอนโดได้ดี แนะซื้ออัพเป้าใหม่ 1.60 บ.</t>
  </si>
  <si>
    <t>27/10/2022</t>
  </si>
  <si>
    <t>https://www.kaohoon.com/stockanalysis/566298</t>
  </si>
  <si>
    <t>GULF โบรกแนะซื้อเป้า 53 บาท ลุ้นกำไรปี 65 โตเด่นแตะ 9.5 พันล้าน</t>
  </si>
  <si>
    <t>https://www.kaohoon.com/stockanalysis/566295</t>
  </si>
  <si>
    <t>ILM คาดกำไร Q3 โตแรง 168% หลังคลายมาตรการล็อกดาวน์-ค่าเช่าฟื้น</t>
  </si>
  <si>
    <t>25/10/2022</t>
  </si>
  <si>
    <t>https://www.kaohoon.com/stockanalysis/565775</t>
  </si>
  <si>
    <t>SISB ลุ้นผลงาน Q3 โตเด่น จับตาดันกำไรทั้งปีนี้โต 68% แนะซื้อเคาะเป้าใหม่ 21.20 บาท</t>
  </si>
  <si>
    <t>https://www.kaohoon.com/stockanalysis/565772</t>
  </si>
  <si>
    <t>KTB โบรกอัพกำไรปีนี้แตะ 3.4 หมื่นล้าน โต 56% โบรกเชียร์ซื้อเคาะเป้าใหม่ 20 บาท</t>
  </si>
  <si>
    <t>21/10/2022</t>
  </si>
  <si>
    <t>https://www.kaohoon.com/stockanalysis/565357</t>
  </si>
  <si>
    <t>BEM โบรกแนะซื้อเป้า 9.40 บ. รับยอดผู้โดยสาร ก.ย. โตแรง 244% แตะ 3.4 แสนเที่ยว/วัน</t>
  </si>
  <si>
    <t>https://www.kaohoon.com/stockanalysis/565355</t>
  </si>
  <si>
    <t>EPG โบรกอัพเป้าใหม่ 11.50 บาท จับตากำไร Q2 โตเด่น! รับยอดขายธุรกิจฉนวนกันความร้อนเพิ่ม</t>
  </si>
  <si>
    <t>20/10/2022</t>
  </si>
  <si>
    <t>https://www.kaohoon.com/stockanalysis/565015</t>
  </si>
  <si>
    <t>CHAYO โบรกแนะซื้อเป้า 9 บาท หลังราคาปรับฐานกว่า 5 เดือน-ฤดูซื้อหนี้เข้าพอร์ต</t>
  </si>
  <si>
    <t>https://www.kaohoon.com/stockanalysis/565013</t>
  </si>
  <si>
    <t>BJC โบรกแนะซื้อเป้า 41 บาท ลุ้นกำไร Q3 โตกระโดด 200% รับยอดขายบรรจุภัณฑ์พุ่ง</t>
  </si>
  <si>
    <t>19/10/2022</t>
  </si>
  <si>
    <t>https://www.kaohoon.com/stockanalysis/564428</t>
  </si>
  <si>
    <t>GFPT โบรกแนะซื้อเป้า18.50 บ. ลุ้นกำไร Q3 นิวไฮรอบ 9 ปี รับราคา-ปริมาณส่งออกไก่พุ่ง</t>
  </si>
  <si>
    <t>https://www.kaohoon.com/stockanalysis/564425</t>
  </si>
  <si>
    <t>CENTEL ท่องเที่ยวไทยบูม! ดันอัตราเข้าพัก-รายได้เฉลี่ยต่อห้องพุ่ง จับตา Q3 เทิร์นอะราวด์</t>
  </si>
  <si>
    <t>18/10/2022</t>
  </si>
  <si>
    <t>https://www.kaohoon.com/stockanalysis/564121</t>
  </si>
  <si>
    <t>NWR โบรกเชียร์ซื้อเป้า 1 บาท หลังคว้า 2 งานใหม่-ลุ้นงบ Q3 เทิร์นอะราวด์</t>
  </si>
  <si>
    <t>NWR</t>
  </si>
  <si>
    <t>https://www.kaohoon.com/breakingnews/564109</t>
  </si>
  <si>
    <t>BEC โบรกแนะซื้อเป้า 10.40 บ. หลังราคาลงลึก-ลุยปรับผังครึ่งหลังดัน U-Rate เพิ่ม</t>
  </si>
  <si>
    <t>17/10/2022</t>
  </si>
  <si>
    <t>https://www.kaohoon.com/stockanalysis/563786</t>
  </si>
  <si>
    <t>BE8 ลุ้นกำไร Q3 นิวไฮ หนุนทั้งปีทะลุ 135 ล้าน โบรกเชียร์ซื้อเป้า 100 บาท</t>
  </si>
  <si>
    <t>https://www.kaohoon.com/stockanalysis/563784</t>
  </si>
  <si>
    <t>BH โบรกแนะซื้อเป้า 200 บ. จับตากำไร Q3 โตแรงกว่า 3 เท่า ลุ้นทั้งปีทะลุ 4 พันล้าน</t>
  </si>
  <si>
    <t>https://www.kaohoon.com/stockanalysis/563385</t>
  </si>
  <si>
    <t>HMPRO โบรกเชียร์ซื้อราคา Laggard เป้า 18.20 บ. จับตากำไร Q3 โตกระโดด 75% แตะ 1.5 พันลบ.</t>
  </si>
  <si>
    <t>https://www.kaohoon.com/stockanalysis/563383</t>
  </si>
  <si>
    <t>SCGP ลุ้นกำไรไตรมาส 3 ฟื้นตัว ทั้งปีแตะ 8.6 พันล้าน ธุรกิจบรรจุภัณฑ์หนุน</t>
  </si>
  <si>
    <t>https://www.kaohoon.com/stockanalysis/562734</t>
  </si>
  <si>
    <t>LH โบรกฯแนะซื้อเป้า 10.80 บาท รับโชว์ยอด “พรีเซล” ไตรมาส 3 แตะเฉียดหมื่นล้าน</t>
  </si>
  <si>
    <t>https://www.kaohoon.com/stockanalysis/562726</t>
  </si>
  <si>
    <t>BEM โบรกแนะซื้อเป้า 10.20 บาท ผู้โดยสารรถไฟฟ้า-ทางด่วนเดือน ก.ย. โตแรง 244%</t>
  </si>
  <si>
    <t>https://www.kaohoon.com/stockanalysis/562389</t>
  </si>
  <si>
    <t>SABINA ลุ้นผลงานครึ่งหลังโตแกร่ง! ยอดขายสินค้าโตดี รับศก.ฟื้นตัวชัด</t>
  </si>
  <si>
    <t>ฟื้นตัวชัด</t>
  </si>
  <si>
    <t>https://www.kaohoon.com/stockanalysis/562387</t>
  </si>
  <si>
    <t>ICHI โบรกแนะซื้อเป้า 11.70 บาท จับตากำไรไตรมาส 3 โตเด่น แตะ 160 ล้าน</t>
  </si>
  <si>
    <t>https://www.kaohoon.com/stockanalysis/562139</t>
  </si>
  <si>
    <t>PSL โบรกเชียร์ซื้อเป้า 15.50 บ. รับค่าระวางฟื้นเด่น-ลูกค้าแห่เช่าเรือระยะยาวเพียบ</t>
  </si>
  <si>
    <t>https://www.kaohoon.com/stockanalysis/562130</t>
  </si>
  <si>
    <t>ILM จับตากำไร Q3 โตทะลัก 177% แตะ 155 ล้าน รับเปิดเมืองดันยอดขาย SSSG พุ่ง</t>
  </si>
  <si>
    <t>https://www.kaohoon.com/stockanalysis/561851</t>
  </si>
  <si>
    <t>SIRI โชว์ยอด “พรีเซล” ไตรมาส 3 ทะลัก 1.54 หมื่นล้าน นิวไฮรอบ 4 ปี แนะซื้อเป้า 1.25 บ.</t>
  </si>
  <si>
    <t>https://www.kaohoon.com/stockanalysis/561846</t>
  </si>
  <si>
    <t>BJC โบรกแนะซื้อเป้า 41 บาท มองครึ่งหลังแจ่ม รับไฮซีซั่น ลุ้นกำไรทั้งปีโต 78%</t>
  </si>
  <si>
    <t>https://www.kaohoon.com/stockanalysis/561568</t>
  </si>
  <si>
    <t>GLOBAL จับตากำไร Q3 โตทะลุ 710 ล้านบาท สินค้าเฮ้าส์แบรนด์โตดี-จัดโปรโมชั่นหนุนเด่น</t>
  </si>
  <si>
    <t>https://www.kaohoon.com/stockanalysis/561557</t>
  </si>
  <si>
    <t>PTTEP แนะซื้อเป้า 168 บ. ราคาพลังงานได้อานิสงส์ไฮซีซั่น-ลุ้น OPEC+ หั่นกำลังผลิตครั้งใหญ่</t>
  </si>
  <si>
    <t>https://www.kaohoon.com/stockanalysis/561287</t>
  </si>
  <si>
    <t>BDMS โบรกแนะซื้อเป้า 33.30 บ. จับตากำไรไตรมาส 3 โตแตะ 2.8 พันล้าน รับไฮซีซั่น</t>
  </si>
  <si>
    <t>https://www.kaohoon.com/stockanalysis/561283</t>
  </si>
  <si>
    <t>CENTEL ธุรกิจ “โรงแรม-อาหารฟื้นเด่น รับนักท่องเที่ยวพุ่ง ลุ้นปีนี้ “เทิร์นอะราวด์”</t>
  </si>
  <si>
    <t>30/09/2022</t>
  </si>
  <si>
    <t>https://www.kaohoon.com/stockanalysis/560914</t>
  </si>
  <si>
    <t>NWR โบรกเชียร์ซื้อเป้า 1 บาท ชู 3 ปัจจัยบวกหนุน จับตาปีนี้ผลงาน “เทิร์นอะราวด์”</t>
  </si>
  <si>
    <t>https://www.kaohoon.com/stockanalysis/560911</t>
  </si>
  <si>
    <t>TU ลุ้นครึ่งหลังผลงานฟื้นเด่น ปรับราคาขายสินค้า-บาทอ่อนค่าหนุน แนะซื้อเป้า 19.50 บ.</t>
  </si>
  <si>
    <t>29/09/2022</t>
  </si>
  <si>
    <t>https://www.kaohoon.com/stockanalysis/560661</t>
  </si>
  <si>
    <t>BDMS ครึ่งหลังรายได้ผู้ป่วยต่างชาติกลับสู่ภาวะปกติ ลุ้นกำไรปีนี้แตะ 1.19 หมื่นล้าน</t>
  </si>
  <si>
    <t>https://www.kaohoon.com/stockanalysis/560659</t>
  </si>
  <si>
    <t>GUNKUL โบรกแนะซื้อเป้า 5.80 บ. รับอานิสงส์ “กกพ.” เตรียมรับซื้อไฟปลายปี 5.2 GW</t>
  </si>
  <si>
    <t>28/09/2022</t>
  </si>
  <si>
    <t>https://www.kaohoon.com/stockanalysis/560437</t>
  </si>
  <si>
    <t>HMPRO ลุ้นกำไร Q3 โตก้าวกระโดด 75% รับท่องเที่ยวฟื้น-มาร์จิ้นดีขึ้น</t>
  </si>
  <si>
    <t>https://www.kaohoon.com/stockanalysis/560435</t>
  </si>
  <si>
    <t>NSL จับตากำไรไตรมาส 3 โตทะลัก 249% ดีมานด์สินค้าแซนด์วิช-เบเกอรี่ฟื้นแกร่ง</t>
  </si>
  <si>
    <t>27/09/2022</t>
  </si>
  <si>
    <t>https://www.kaohoon.com/stockanalysis/560130</t>
  </si>
  <si>
    <t>BBL จับตากำไร Q3 โตเด่นแตะ 7.45 พันลบ. สินเชื่อธุรกิจหนุน ลุ้นทั้งปีทะลุ 2.78 หมื่นลบ.</t>
  </si>
  <si>
    <t>https://www.kaohoon.com/stockanalysis/560128</t>
  </si>
  <si>
    <t>ASIAN แนะซื้อเป้า 21.60 บ. รับส่งออกอาหารสัตว์เลี้ยง ส.ค.โตทะลัก 40.5% จับตากำไร Q3 แจ่ม</t>
  </si>
  <si>
    <t>26/09/2022</t>
  </si>
  <si>
    <t>https://www.kaohoon.com/stockanalysis/559881</t>
  </si>
  <si>
    <t>ONEE โบรกแนะซื้อเป้า 13.40 บ. ลุ้นผลงาน Q4 โตแรง 39% รับเม็ดเงินโฆษณาฟื้น</t>
  </si>
  <si>
    <t>https://www.kaohoon.com/stockanalysis/559875</t>
  </si>
  <si>
    <t>JWD โบรกแนะซื้อเป้า 23 บ. ลุ้นผลงานครึ่งหลัง 65 โตแกร่ง-ธุรกิจห้องเย็นหนุนเด่น</t>
  </si>
  <si>
    <t>23/09/2022</t>
  </si>
  <si>
    <t>https://www.kaohoon.com/stockanalysis/gfpt/559566</t>
  </si>
  <si>
    <t>GFPT อานิสงส์ญี่ปุ่นเปิดประเทศ ดันส่งออกไก่พุ่ง จับตากำไรปีนี้โตทะลัก 7 เท่าตัว</t>
  </si>
  <si>
    <t>https://www.kaohoon.com/stockanalysis/559564</t>
  </si>
  <si>
    <t>BAFS โบรกแนะซื้อเป้า 35 บ. รับญี่ปุ่นเปิดประเทศ ดันเที่ยวบิน-ยอดเติมน้ำมันอากาศยานพุ่ง</t>
  </si>
  <si>
    <t>22/09/2022</t>
  </si>
  <si>
    <t>https://www.kaohoon.com/stockanalysis/559287</t>
  </si>
  <si>
    <t>BANPU โบรกแนะซื้อเป้า 14.50 บ. “ราคาถ่านหิน-พลังงาน” ทรงตัวสูงท่ามกลางความขัดแย้ง</t>
  </si>
  <si>
    <t>https://www.kaohoon.com/breakingnews/559284</t>
  </si>
  <si>
    <t>KTC โบรกแนะซื้อเป้า 68 บาท จับตากำไร Q3 ทำนิวไฮ แตะ 1.94 พันล้านบาท รับยอดใช้บัตรพุ่ง</t>
  </si>
  <si>
    <t>21/09/2022</t>
  </si>
  <si>
    <t>https://www.kaohoon.com/stockanalysis/559029</t>
  </si>
  <si>
    <t>BRI โบรกแนะซื้อเป้า 14 บาท จับตากำไร Q3 แจ่ม ลุ้นยอดพรีเซลไตรมาส 3 โตเด่น 46%</t>
  </si>
  <si>
    <t>https://www.kaohoon.com/stockanalysis/559020</t>
  </si>
  <si>
    <t>WHA โบรกแนะซื้อเป้า 3.70 บาท ครึ่งปีหลังยอดขาย-โอนที่ดินแน่น รายใหญ่ “อีวี” BYD เบิกทาง</t>
  </si>
  <si>
    <t>20/09/2022</t>
  </si>
  <si>
    <t>https://www.kaohoon.com/breakingnews/558759</t>
  </si>
  <si>
    <t>NSL โบรกแนะซื้อเป้า 24 บาท จับตากำไรไตรมาส 3/65 โตดี รับเปิดเมือง</t>
  </si>
  <si>
    <t>https://www.kaohoon.com/stockanalysis/558750</t>
  </si>
  <si>
    <t>KCE โบรกแนะซื้อเป้า 55 บาท ชูหุ้น Laggard หลังคลายกังวลล็อกดาวน์เมืองเฉิงตู</t>
  </si>
  <si>
    <t>Laggrad</t>
  </si>
  <si>
    <t>19/09/2022</t>
  </si>
  <si>
    <t>https://www.kaohoon.com/stockanalysis/558425</t>
  </si>
  <si>
    <t>AOT แนะซื้อเป้า 74.50 บ. ชูหุ้นเด่นกลุ่มเปิดเมือง ลุ้นนักท่องเที่ยวสิ้นปีนี้ 10 ล้านคน</t>
  </si>
  <si>
    <t>https://www.kaohoon.com/stockanalysis/558418</t>
  </si>
  <si>
    <t>COM7 ยอดจอง iPhone 14 ดีกว่าปีก่อน ลุ้นรายได้แตะ 1 แสนล้านภายใน 4-5 ปี แนะซื้อเป้า 38 บ.</t>
  </si>
  <si>
    <t>16/09/2022</t>
  </si>
  <si>
    <t>https://www.kaohoon.com/stockanalysis/558191</t>
  </si>
  <si>
    <t>ITEL โบรกเชียร์ซื้อเป้า 5.70 บาท ลุ้นคว้างานกสทช.เพิ่ม หนุนแบ็กล็อกพุ่ง</t>
  </si>
  <si>
    <t>15/09/2022</t>
  </si>
  <si>
    <t>https://www.kaohoon.com/stockanalysis/557942</t>
  </si>
  <si>
    <t>BEC โบรกแนะซื้อเป้า 15 บาท อานิสงส์เม็ดเงินโฆษณา ส.ค.ฟื้นเด่น</t>
  </si>
  <si>
    <t>https://www.kaohoon.com/stockanalysis/557938</t>
  </si>
  <si>
    <t>BRR โบรกแนะซื้อเป้า 10.50 บ. จับตากำไร Q4 โตแรง! รับฤดูกาลเปิดหีบอ้อย พ่วงบาทอ่อน</t>
  </si>
  <si>
    <t>14/09/2022</t>
  </si>
  <si>
    <t>https://www.kaohoon.com/stockanalysis/557697</t>
  </si>
  <si>
    <t>CKP จับตากำไร Q3 โตเด่น รับปริมาณน้ำผลิตไฟทะลัก ลุ้นดันกำปีนี้แตะ 2.15 พันล้าน</t>
  </si>
  <si>
    <t>https://www.kaohoon.com/stockanalysis/557685</t>
  </si>
  <si>
    <t>BLA โบรกแนะซื้อเป้า 45 บาท หลังบอนด์ยีลด์พุ่ง รับดอกเบี้ยขาขึ้น</t>
  </si>
  <si>
    <t>13/09/2022</t>
  </si>
  <si>
    <t>https://www.kaohoon.com/stockanalysis/557401</t>
  </si>
  <si>
    <t>PORT โบรกอัพราคาเป้าใหม่ 2.30 บาท ลุ้นครึ่งปีหลังฟื้นตัว ปี 66 “เทิร์นอะราวด์”</t>
  </si>
  <si>
    <t>PORT</t>
  </si>
  <si>
    <t>https://www.kaohoon.com/stockanalysis/557399</t>
  </si>
  <si>
    <t>CENTEL โบรกเชียร์ซื้อ อัพเป้าใหม่ 55 บาท รับธุรกิจโรงแรม-อาหารโตเด่น</t>
  </si>
  <si>
    <t>https://www.kaohoon.com/stockanalysis/557125</t>
  </si>
  <si>
    <t>BEM โบรกเชียร์ซื้อเป้า 10.20 บ. ผู้โดยสารรถไฟฟ้า ส.ค.พุ่งแตะกว่า 3 แสนเที่ยว/วัน</t>
  </si>
  <si>
    <t>https://www.kaohoon.com/stockanalysis/556806</t>
  </si>
  <si>
    <t>BJC โบรกแนะซื้อเป้า 41 บ. ชี้ครึ่งปีหลังกำไรฟื้นตัว รับเปิดเมือง-รัฐเล็งเปิดผับถึงตี 4</t>
  </si>
  <si>
    <t>https://www.kaohoon.com/stockanalysis/556804</t>
  </si>
  <si>
    <t>ONEE ครึ่งหลังปี 65 สดใส! รับเม็ดเงินโฆษณาฟื้น ทยอยผุดคอนเทนต์-ขายลิขสิทธิ์เพิ่ม</t>
  </si>
  <si>
    <t>https://www.kaohoon.com/stockanalysis/556545</t>
  </si>
  <si>
    <t>YGG จ่อเปิดตัวเกมใหม่ Q4 รายได้ VFX &amp; Animation โตต่อ จับตาดันกำไรปีนี้แตะ 137 ล้าน</t>
  </si>
  <si>
    <t>https://www.kaohoon.com/stockanalysis/556540</t>
  </si>
  <si>
    <t>TFG โบรกเชียร์ซื้อเป้า 8.50 บาท ลุ้นกำไร Q3 โตต่อ รับส่งออก-ราคาเนื้อสัตว์พุ่ง</t>
  </si>
  <si>
    <t>https://www.kaohoon.com/stockanalysis/556323</t>
  </si>
  <si>
    <t>SC โชว์ยอดพรีเซล 8 เดือนแรกโตดี รุกผุดโครงการใหม่ Q3 มูลค่ารวม 1.47 หมื่นลบ.</t>
  </si>
  <si>
    <t>https://www.kaohoon.com/stockanalysis/556308</t>
  </si>
  <si>
    <t>SSP ลุ้นกำไรครึ่งปีหลังโตดี คงเป้ากำลังผลิต 500 MW ปี 68 โบรกชู Laggard</t>
  </si>
  <si>
    <t>https://www.kaohoon.com/stockanalysis/556056</t>
  </si>
  <si>
    <t>TH ลุ้นครึ่งปีหลังโตต่อ-จัดตั้ง JV AMC ร่วมแบงก์คืบหน้า โบรกแนะซื้อเป้า 7.20 บาท</t>
  </si>
  <si>
    <t>TH</t>
  </si>
  <si>
    <t>https://www.kaohoon.com/stockanalysis/556054</t>
  </si>
  <si>
    <t>TACC แนะซื้อเป้า 8.70 บ. ลุ้น Q4 ฟื้นเด่นรับไฮซีซั่น-เล็งปรับราคาเครื่องดื่มตามเซเว่น</t>
  </si>
  <si>
    <t>https://www.kaohoon.com/stockanalysis/555731</t>
  </si>
  <si>
    <t>BE8 คาดกำไร Q3 นิวไฮต่อ รับธุรกิจดิจิทัลทรานส์ฟอร์มโตแกร่ง-ควบรวม X10 หนุน</t>
  </si>
  <si>
    <t>https://www.kaohoon.com/stockanalysis/555719</t>
  </si>
  <si>
    <t>BEC ผลงานครึ่งหลังฟื้นเด่น 34% รับละครใหม่ดันรายได้โฆษณาเพิ่ม แนะซื้อเป้า 14.60 บาท</t>
  </si>
  <si>
    <t>https://www.kaohoon.com/stockanalysis/555386</t>
  </si>
  <si>
    <t>TQM ลุ้นครึ่งปีหลังโตแกร่ง! รายได้ค่าธรรมเนียมประกันพุ่งรับไฮซีซั่น โบรกแนะซื้อเป้า 45 บ.</t>
  </si>
  <si>
    <t>https://www.kaohoon.com/stockanalysis/555383</t>
  </si>
  <si>
    <t>SAPPE ลุ้นกำไร Q3/65 นิวไฮ ยอดขายต่างประเทศโตแรง แนะซื้อเป้า 48 บาท</t>
  </si>
  <si>
    <t>https://www.kaohoon.com/stockanalysis/555125</t>
  </si>
  <si>
    <t>SCC โบรกชี้กำไรปกติไตรมาส 3/65 โตเด่น แถมยีลด์สูง 4-5% แนะซื้อเป้า 480 บาท</t>
  </si>
  <si>
    <t>https://www.kaohoon.com/stockanalysis/555121</t>
  </si>
  <si>
    <t>THCOM โบรกแนะซื้อเป้า 11.50 บ. ลุ้นปีนี้กำไรโต 200% เดินหน้าประมูลคลื่น ธ.ค. นี้</t>
  </si>
  <si>
    <t>31/08/2022</t>
  </si>
  <si>
    <t>https://www.kaohoon.com/stockanalysis/cpf/554849</t>
  </si>
  <si>
    <t>CPF จับตา Q3 กำไรโตเด่น ราคาเนื้อสัตว์ยืนสูง-ไฮซีซั่นส่งออก พ่วงต้นทุนถั่วเหลืองลด</t>
  </si>
  <si>
    <t>https://www.kaohoon.com/stockanalysis/554847</t>
  </si>
  <si>
    <t>CKP โบรกแนะซื้อเป้า 5.45 บ. ชูราคา Laggard-จับตากำไร Q3 พีค ลุ้นปีนี้แตะ 2.15 พันลบ.</t>
  </si>
  <si>
    <t>30/08/2022</t>
  </si>
  <si>
    <t>https://www.kaohoon.com/stockanalysis/554587</t>
  </si>
  <si>
    <t>TFG โบรกเชียร์ซื้อเป้า 8.90 บ. รับจีนระงับนำเข้าหมูจาก “ไทสัน ฟู้ดส์” ดันโอกาสยอดขายพุ่ง</t>
  </si>
  <si>
    <t>https://www.kaohoon.com/stockanalysis/554579</t>
  </si>
  <si>
    <t>CPN ลุ้นกำไรปีนี้โตเฉียด 9 พันล้าน ค่าเช่าฟื้น-เข้าสู่ไฮซีซั่นการขาย</t>
  </si>
  <si>
    <t>29/08/2022</t>
  </si>
  <si>
    <t>https://www.kaohoon.com/stockanalysis/554277</t>
  </si>
  <si>
    <t>THANI ลุยปล่อยสินเชื่อใหม่ปีนี้ 2.8 หมื่นลบ.-คุม NPL ระดับต่ำ จับตาดันกำไรเฉียด 2 พันลบ.</t>
  </si>
  <si>
    <t>ระดับต่ำ</t>
  </si>
  <si>
    <t>https://www.kaohoon.com/stockanalysis/554268</t>
  </si>
  <si>
    <t>NER โบรกเชียร์ซื้อเป้า 6.20 บ. ลุ้น Q3 ฟื้นตัว รับดีมานด์ยางรถยนต์-จักรยานยนต์ในจีนพุ่ง</t>
  </si>
  <si>
    <t>26/08/2022</t>
  </si>
  <si>
    <t>https://www.kaohoon.com/stockanalysis/553969</t>
  </si>
  <si>
    <t>M ลุ้นครึ่งหลังโตแกร่งรับไฮซีซั่น-ปักธงรายได้ทั้งปีแตะ 1.5 หมื่นล้าน แนะซื้อเป้า 65 บาท</t>
  </si>
  <si>
    <t>https://www.kaohoon.com/stockanalysis/553920</t>
  </si>
  <si>
    <t>SCB จับตาผลงานไตรมาส 3 โตเด่น รับดอกเบี้ยขาขึ้น ลุ้นทั้งปี 65 กำไรแตะ 4.06 หมื่นล้าน</t>
  </si>
  <si>
    <t>25/08/2022</t>
  </si>
  <si>
    <t>https://www.kaohoon.com/stockanalysis/553701</t>
  </si>
  <si>
    <t>BLA จับตาปีนี้กำไรโตทะลุ 3.8 พันล้าน รับผลบวกบอนด์ยีลด์พุ่ง-สำรองประกันภัยลด</t>
  </si>
  <si>
    <t>ผล</t>
  </si>
  <si>
    <t>https://www.kaohoon.com/stockanalysis/553698</t>
  </si>
  <si>
    <t>COM7 โบรกแนะซื้อเป้า 37 บ. รับเตรียมเปิดตัว iphone14 ก.ย.นี้ จับตาปีนี้กำไรเฉียด 3 พันลบ.</t>
  </si>
  <si>
    <t>24/08/2022</t>
  </si>
  <si>
    <t>https://www.kaohoon.com/stockanalysis/553444</t>
  </si>
  <si>
    <t>ICHI ลุ้น Q3 ฟื้นตัวแกร่ง-ดันมาร์เก็ตแชร์ชาเขียวแตะ 30% โบรกแนะซื้ออัพเป้าใหม่ 11.70 บาท</t>
  </si>
  <si>
    <t>https://www.kaohoon.com/stockanalysis/553442</t>
  </si>
  <si>
    <t>AOT โบรกแนะซื้อเป้า 82 บ. รับญี่ปุ่นจ่อยกเลิก PCR ก่อนเข้าประเทศ-เพิ่มโควตานักท่องเที่ยว</t>
  </si>
  <si>
    <t>23/08/2022</t>
  </si>
  <si>
    <t>https://www.kaohoon.com/stockanalysis/553162</t>
  </si>
  <si>
    <t>RBF อัพเป้ารายได้ปีนี้โต 20% ครึ่งหลังโตแกร่งรับไฮซีซั่น โบรกแนะซื้อเก็งกำไร</t>
  </si>
  <si>
    <t>https://www.kaohoon.com/stockanalysis/ck/553153</t>
  </si>
  <si>
    <t>CK โบรกแนะซื้อเป้า 25.40 บ. จับตา Q3 โตแกร่ง ตุนแบ็กล็อกแน่น ดันกำไรปีนี้แตะ 1 พันล้าน</t>
  </si>
  <si>
    <t>22/08/2022</t>
  </si>
  <si>
    <t>https://www.kaohoon.com/stockanalysis/552893</t>
  </si>
  <si>
    <t>WHA อัพเป้าขายที่ดินปีนี้ทะลุ 1.65 พันไร่ จับตาผลงานครึ่งหลังโตแกร่ง แนะซื้อเป้า 4.20 บาท</t>
  </si>
  <si>
    <t>https://www.kaohoon.com/stockanalysis/552890</t>
  </si>
  <si>
    <t>CPF โบรกแนะซื้อเป้า 32.50 บาท จับตากำไร Q3 ฟื้นแกร่งแตะ 6.5 พันล้าน</t>
  </si>
  <si>
    <t>19/08/2022</t>
  </si>
  <si>
    <t>https://www.kaohoon.com/stockanalysis/552555</t>
  </si>
  <si>
    <t>RJH โบรกแนะซื้อรอรับปันผลหุ้นละ 2 บ. ยีลด์สูงเฉียด 5% จับตากำไรปีนี้แตะ 970 ล้าน</t>
  </si>
  <si>
    <t>18/08/2022</t>
  </si>
  <si>
    <t>https://www.kaohoon.com/stockanalysis/552296</t>
  </si>
  <si>
    <t>SAPPE ลุ้นไตรมาส 3 เด่นต่อ ทั้งปีกำไรโตทะลัก 39% ยอดขายต่างประเทศหนุน แนะซื้อเป้า 43 บาท</t>
  </si>
  <si>
    <t>17/08/2022</t>
  </si>
  <si>
    <t>https://www.kaohoon.com/stockanalysis/552006</t>
  </si>
  <si>
    <t>MAKRO โบรกชี้ครึ่งหลังโตแกร่ง! Q4 กำไรนิวไฮ รับศก.ฟื้น-คาดหวังผนึกโลตัสส์ หนุนยอดขายพุ่ง</t>
  </si>
  <si>
    <t>https://www.kaohoon.com/stockanalysis/551995</t>
  </si>
  <si>
    <t>HMPRO เสริมแกร่งยอดขาย ลุยผุด Mega Home 5 สาขาใหม่ จับตากำไรปีนี้แตะ 6.2 พันลบ.</t>
  </si>
  <si>
    <t>16/08/2022</t>
  </si>
  <si>
    <t>https://www.kaohoon.com/stockanalysis/551716</t>
  </si>
  <si>
    <t>TH กำไร Q2 นิวไฮแตะ 68 ล้าน ครึ่งหลังลุยซื้อหนี้เสียเพิ่ม คาดหนุนทั้งปีกำไรทะลุ 218 ล้าน</t>
  </si>
  <si>
    <t>https://www.kaohoon.com/stockanalysis/551714</t>
  </si>
  <si>
    <t>CENTEL โชว์งบ Q2 พลิกมีกำไร ลุ้นครึ่งปีหลังฟื้นตัวต่อรับ “ไฮซีซั่น”</t>
  </si>
  <si>
    <t>15/08/2022</t>
  </si>
  <si>
    <t>https://www.kaohoon.com/stockanalysis/551340</t>
  </si>
  <si>
    <t>BAM โบรกเชียร์ซื้อเป้า 24 บ. หลังโชว์กำไร Q2 โตแกร่งแตะ 831 ล้าน ลุ้นทั้งปีทะลุ 3 พันล้าน</t>
  </si>
  <si>
    <t>https://www.kaohoon.com/stockanalysis/551335</t>
  </si>
  <si>
    <t>BDMS โชว์งบไตรมาส 2 กำไรโต 83% แตะ 2.66 พันลบ. ลุ้นไตรมาส 3 โตต่อ</t>
  </si>
  <si>
    <t>https://www.kaohoon.com/stockanalysis/550841</t>
  </si>
  <si>
    <t>SINGER โบรกแนะซื้อเป้า 52 บ. หลังโชว์กำไร Q2 นิวไฮ ลุ้นไตรมาส 3 โตต่อ</t>
  </si>
  <si>
    <t>https://www.kaohoon.com/stockanalysis/550837</t>
  </si>
  <si>
    <t>TIDLOR แนะซื้อเป้า 38 บ. กำไร Q2 ดีตามคาดแตะ 981 ล้าน สินเชื่อขยายตัวสูง-ยอดขายประกันพุ่ง</t>
  </si>
  <si>
    <t>https://www.kaohoon.com/stockanalysis/550464</t>
  </si>
  <si>
    <t>SPALI ลุ้นกำไรครึ่งปีหลังแจ่ม ตุนแบ็กล็อกแน่น 1.37 หมื่นล้าน แนะซื้ออัพเป้าใหม่ 26.25 บ.</t>
  </si>
  <si>
    <t>https://www.kaohoon.com/stockanalysis/550458</t>
  </si>
  <si>
    <t>QH โบรกเชียร์ซื้อเป้า 2.50 บาท ลุ้นปีครึ่งหลัง 2565 โตต่อ-เร่งเปิดตัวโครงการใหม่</t>
  </si>
  <si>
    <t>https://www.kaohoon.com/stockanalysis/550072</t>
  </si>
  <si>
    <t>SNNP โบรกแนะซื้อเป้า 20 บาท ลุ้นกำไรครึ่งปีหลัง 2565 โตต่อเนื่อง ทั้งปีแตะ 501 ล้าน</t>
  </si>
  <si>
    <t>https://www.kaohoon.com/stockanalysis/550067</t>
  </si>
  <si>
    <t>ASIAN โบรกชี้ผลงาน Q3 แจ่ม รายได้ Pet food โตได้ต่อเนื่อง-รับอานิสงส์บาทอ่อนค่า</t>
  </si>
  <si>
    <t>https://www.kaohoon.com/stockanalysis/549751</t>
  </si>
  <si>
    <t>JWD ลุ้นกำไร Q2 โต 43% แตะ 165 ลบ. ครึ่งปีหลังฟื้นเด่น ธุรกิจห้องเย็น-ขนส่งเข้าไฮซีซั่น</t>
  </si>
  <si>
    <t>https://www.kaohoon.com/stockanalysis/549748</t>
  </si>
  <si>
    <t>KBANK โบรกแนะซื้อเป้า 190 บาท ลุ้นเข้า MSCI รอบใหม่-ได้ประโยชน์ดอกเบี้ยขาขึ้น</t>
  </si>
  <si>
    <t>https://www.kaohoon.com/stockanalysis/549378</t>
  </si>
  <si>
    <t>EPG โบรกแนะซื้อเป้า 14.80 บาท ลุ้นกำไร Q1 แตะ 312 ล้าน ทั้งปีแตะ 1.8 พันลบ.</t>
  </si>
  <si>
    <t>https://www.kaohoon.com/stockanalysis/549374</t>
  </si>
  <si>
    <t>TOA โบรกแนะซื้อเป้า 36 บาท ลุ้นไตรมาส 2 กำไรแตะ 361 ล้านบาท ต้นทุนลงจากพีก</t>
  </si>
  <si>
    <t>https://www.kaohoon.com/stockanalysis/549059</t>
  </si>
  <si>
    <t>BANPU จับตากำไร Q2 นิวไฮแตะ 1.41 หมื่นล้าน รับราคาถ่านหิน-ก๊าชพุ่ง โบรกแนะซื้อเป้า 16 บ.</t>
  </si>
  <si>
    <t>https://www.kaohoon.com/stockanalysis/549053</t>
  </si>
  <si>
    <t>IIG ลุ้นงบ Q2 โตเด่น 38% แตะ 29 ล้าน ทั้งปีทะลุ 115 ล้าน โบรกแนะซื้อเป้า 52 บาท</t>
  </si>
  <si>
    <t>https://www.kaohoon.com/stockanalysis/548779</t>
  </si>
  <si>
    <t>BBIK แย้มผลงาน Q2 นิวไฮแตะ 31 ล้าน ตามรายได้แบ็กล็อกแน่น โบรกอัพเป้าใหม่ 106 บาท</t>
  </si>
  <si>
    <t>รายได้แบ็กล็อก</t>
  </si>
  <si>
    <t>https://www.kaohoon.com/stockanalysis/548776</t>
  </si>
  <si>
    <t>CENTEL ลุ้น Q2 พลิกกำไร! ครึ่งหลังเด่นต่อ ดันทั้งปีแตะ 307 ล้าน</t>
  </si>
  <si>
    <t>https://www.kaohoon.com/stockanalysis/548459</t>
  </si>
  <si>
    <t>SSP โบรกเชียร์ซื้อราคา Laggard เป้า 16 บาท จับตากำไร Q2 โตเด่น 27% เฉียด 300 ล้าน</t>
  </si>
  <si>
    <t>https://www.kaohoon.com/stockanalysis/548457</t>
  </si>
  <si>
    <t>PYLON ส่งซิก Q2 กำไรโตแกร่งแตะ 37 ลบ. ครึ่งหลังเด่นต่อรับรู้ “แบ็กล็อก” งานใหญ่ Cloud 11</t>
  </si>
  <si>
    <t>https://www.kaohoon.com/stockanalysis/548148</t>
  </si>
  <si>
    <t>TOG ลุ้นกำไร Q2 แตะ 78 ล้าน รับคำสั่งซื้อพุ่ง-อานิสงส์บาทอ่อนค่า แนะซื้อเป้า 10 บาท</t>
  </si>
  <si>
    <t>https://www.kaohoon.com/stockanalysis/548140</t>
  </si>
  <si>
    <t>MINT จับตางบ Q2 พลิกกำไรทะลุ 2 พันล้าน ครึ่งหลังเด่นต่อรับ High season</t>
  </si>
  <si>
    <t>27/07/2022</t>
  </si>
  <si>
    <t>https://www.kaohoon.com/stockanalysis/547738</t>
  </si>
  <si>
    <t>CBG ลุ้นกำไรไตรมาส 2 ฟื้นตัวเด่น รายได้ต่างประเทศพุ่ง โบรกแนะซื้ออัพเป้าใหม่ 126 บาท</t>
  </si>
  <si>
    <t>https://www.kaohoon.com/stockanalysis/547735</t>
  </si>
  <si>
    <t>WHA แย้ม Q2 โต 29% แตะ 360 ลบ. ดันทั้งปีทะลุ 3.3 พันลบ. รับยอดโอนที่ดินพุ่ง</t>
  </si>
  <si>
    <t>26/07/2022</t>
  </si>
  <si>
    <t>https://www.kaohoon.com/stockanalysis/547423</t>
  </si>
  <si>
    <t>XO จับตากำไรไตรมาส 2 โตแตะ 99 ล้าน ครึ่งปีหลังเด่นต่อ รับคำสั่งซื้อฟื้น-ออเดอร์ใหม่หนุน</t>
  </si>
  <si>
    <t>https://www.kaohoon.com/stockanalysis/547419</t>
  </si>
  <si>
    <t>BLA โบรกชี้กำไรปีนี้โต 19% แตะ 3.8 พันลบ. รับอานิสงส์ดอกเบี้ยขาขึ้น</t>
  </si>
  <si>
    <t>25/07/2022</t>
  </si>
  <si>
    <t>https://www.kaohoon.com/stockanalysis/547123</t>
  </si>
  <si>
    <t>MEGA จับตากำไร Q2 โตเด่น 17% แตะ 588 ลบ. รับอานิสงส์บาทอ่อน แนะซื้อเป้า 67 บาท</t>
  </si>
  <si>
    <t>https://www.kaohoon.com/stockanalysis/547103</t>
  </si>
  <si>
    <t>GFPT โบรกอัพกำไรปี 65-66 ตามปริมาณ-ราคาขายไก่พุ่ง ลุ้นปีนี้แตะ 1.6 พันล.</t>
  </si>
  <si>
    <t>22/07/2022</t>
  </si>
  <si>
    <t>https://www.kaohoon.com/stockanalysis/546688</t>
  </si>
  <si>
    <t>PLANB ลุ้นกำไรไตรมาส 2 แกร่งแตะ 145 ล้าน รับสื่อโฆษณานอกบ้านฟื้นตัว แนะซื้อเป้า 9.50 บ.</t>
  </si>
  <si>
    <t>https://www.kaohoon.com/stockanalysis/546683</t>
  </si>
  <si>
    <t>KTB กำไรไตรมาส 2 เกินคาด ลุ้น Q3 โตต่อ! ตั้งสำรองลด แนะซื้อเป้าใหม่ 18 บาท</t>
  </si>
  <si>
    <t>21/07/2022</t>
  </si>
  <si>
    <t>https://www.kaohoon.com/stockanalysis/546390</t>
  </si>
  <si>
    <t>GLOBAL คาดกำไรไตรมาส 2 โตดี แตะ 985 ลบ. รายได้ทะลุ 9 พันล้านบาท แนะซื้อเป้า 23 บ.</t>
  </si>
  <si>
    <t>https://www.kaohoon.com/stockanalysis/546388</t>
  </si>
  <si>
    <t>WICE แนะซื้อเป้า 12.50 บ. เก็งครึ่งปีหลังค่าระวางฟื้น รับเปิดประเทศ จับตากำไร Q2 โต 44%</t>
  </si>
  <si>
    <t>20/07/2022</t>
  </si>
  <si>
    <t>https://www.kaohoon.com/stockanalysis/546073</t>
  </si>
  <si>
    <t>AMANAH โบรกเชียร์ซื้อเป้า 6.30 บ. จับตากำไรโตแตะ 80 ลบ. รับยอดปล่อยสินเชื่อใหม่ Q2 นิวไฮ</t>
  </si>
  <si>
    <t>https://www.kaohoon.com/stockanalysis/546071</t>
  </si>
  <si>
    <t>ASIAN คาดกำไร Q2 โตดี แตะ 262 ลบ. อานิสงส์บาทอ่อน ครึ่งหลังเด่นต่อ แนะซื้อเป้า 19.50 บ.</t>
  </si>
  <si>
    <t>19/07/2022</t>
  </si>
  <si>
    <t>https://www.kaohoon.com/stockanalysis/545788</t>
  </si>
  <si>
    <t>PTG จับตากำไรไตรมาส 2 ฟื้นตัวเด่น 137% รับค่าการตลาดหนุน แนะซื้อเป้า 18.50 บาท</t>
  </si>
  <si>
    <t>https://www.kaohoon.com/stockanalysis/545784</t>
  </si>
  <si>
    <t>SCGP ทุ่ม 2.9 พันลบ. ซื้อ “Peute“ ธุรกิจรีไซเคิลวัสดุบรรจุภัณฑ์ หนุนกำไรปี 65-66 โตดี</t>
  </si>
  <si>
    <t>18/07/2022</t>
  </si>
  <si>
    <t>https://www.kaohoon.com/stockanalysis/545448</t>
  </si>
  <si>
    <t>SC โบรกแนะซื้อเป้า 4.60 บาท ชูปันผลเด่นยีลด์ 7% จับตากำไร Q2 โตเด่น 47%</t>
  </si>
  <si>
    <t>https://www.kaohoon.com/stockanalysis/545443</t>
  </si>
  <si>
    <t>PR9 ลุ้นกำไร Q2 โตแรง! ผู้ป่วยต่างชาติฟื้นเด่น รับเปิดประเทศ ซื้ออัพเป้าใหม่ 18 บ.</t>
  </si>
  <si>
    <t>15/07/2022</t>
  </si>
  <si>
    <t>https://www.kaohoon.com/stockanalysis/545013</t>
  </si>
  <si>
    <t>RJH ลุ้นกำไร Q2 โตแรง 187% แตะ 395 ลบ. รับโควิดระลอกใหม่-ลูกค้าประกันสังคมฟื้นตัว</t>
  </si>
  <si>
    <t>https://www.kaohoon.com/stockanalysis/545011</t>
  </si>
  <si>
    <t>HMPRO คาดกำไร Q2 โตดีแตะ 1.52 พันลบ. รับโควิดคลาย-รุกขยายสาขาครึ่งปีหลัง</t>
  </si>
  <si>
    <t>14/07/2022</t>
  </si>
  <si>
    <t>https://www.kaohoon.com/stockanalysis/544772</t>
  </si>
  <si>
    <t>SNNP จับตากำไร Q2 “นิวไฮ” แตะ 114 ลบ. ดันทั้งปี 65 ทะลุ 500 ลบ.</t>
  </si>
  <si>
    <t>https://www.kaohoon.com/stockanalysis/544770</t>
  </si>
  <si>
    <t>ERW โบรกชี้ไตรมาส 2 ฟื้นตัวดีกว่าคาด แนะซื้ออัพเป้าใหม่ 4.40 บาท</t>
  </si>
  <si>
    <t>https://www.kaohoon.com/stockanalysis/544425</t>
  </si>
  <si>
    <t>BH โบรกอัพเป้าใหม่ 175 บาท ลุ้นกำไร Q2 โตแรง 205% แตะ 660 ลบ.</t>
  </si>
  <si>
    <t>https://www.kaohoon.com/stockanalysis/544420</t>
  </si>
  <si>
    <t>LH ลุ้นกำไรไตรมาส 2 โตดี-ยอดพรีเซลแตะ 7.5 พันลบ. แนะซื้อเป้า 9.85 บาท</t>
  </si>
  <si>
    <t>https://www.kaohoon.com/stockanalysis/544171</t>
  </si>
  <si>
    <t>BDMS ลุ้นไตรมาส 2 กำไรโตแรง 53% แตะ 2.23 พันลบ. แนะซื้อชูหุ้น Defensive เป้า 31 บาท</t>
  </si>
  <si>
    <t>https://www.kaohoon.com/stockanalysis/544160</t>
  </si>
  <si>
    <t>BANPU โบรกชี้ราคาถ่านหินทรงตัวสูง รับดีมานด์ยุโรปหนุน จับตางบ Q2 โตดี</t>
  </si>
  <si>
    <t>https://www.kaohoon.com/stockanalysis/543822</t>
  </si>
  <si>
    <t>TIDLOR ลุ้นกำไรไตรมาส 2 แตะ 975 ล้านบาท “นิวไฮ” ต่อเนื่อง</t>
  </si>
  <si>
    <t>https://www.kaohoon.com/stockanalysis/543820</t>
  </si>
  <si>
    <t>ZEN โบรกเชียร์ซื้อเป้า 12.90 บาท จับตากำไรไตรมาส 2 โตแรง 541%</t>
  </si>
  <si>
    <t>https://www.kaohoon.com/stockanalysis/543555</t>
  </si>
  <si>
    <t>AP ลุ้นกำไรปีนี้โตแตะ 5.06 พันลบ. ยอดพรีเซลทะลุ 5 หมื่นลบ. แนะซื้อเป้า 13.80 บ.</t>
  </si>
  <si>
    <t>https://www.kaohoon.com/stockanalysis/543553</t>
  </si>
  <si>
    <t>ASIAN โบรกมองกำไรปี 65-67 โตเฉลี่ย 16% ยอดขายอาหารสัตว์เลี้ยง-อาหารแช่แข็งโตเด่น</t>
  </si>
  <si>
    <t>https://www.kaohoon.com/stockanalysis/543268</t>
  </si>
  <si>
    <t>INTUCH แนะซื้อเป้า 80 บ. ผนึก GULF ต่อยอดธุรกิจเด่น-ลุ้นกำไรปีนี้แตะ 1.1 หมื่นลบ.</t>
  </si>
  <si>
    <t>https://www.kaohoon.com/stockanalysis/543258</t>
  </si>
  <si>
    <t>CPF โบรกแนะซื้อเป้า 28 บาท ลุ้น Q2 กำไรแตะ 3.64 พันลบ. ราคาหมู-ไก่ยืนสูง</t>
  </si>
  <si>
    <t>https://www.kaohoon.com/stockanalysis/542976</t>
  </si>
  <si>
    <t>WICE ลุ้นกำไรไตรมาส 2 โตดี ธุรกิจ sea freight สดใส หนุนผลงานทั้งปีนี้ทะลุ 647 ลบ.</t>
  </si>
  <si>
    <t>https://www.kaohoon.com/stockanalysis/542973</t>
  </si>
  <si>
    <t>RJH โบรกแนะซื้อเป้า 40 บ. รับอานิสงส์กรมการแพทย์สั่ง รพ. รับมือผู้ป่วยโควิดพุ่ง</t>
  </si>
  <si>
    <t>https://www.kaohoon.com/stockanalysis/542669</t>
  </si>
  <si>
    <t>IVL โบรกชี้เข้าเทคฯกิจการ “ปั่นเส้นด้าย-ขนสัตว์ในยุโรป” ต่อยอดธุรกิจแกร่ง</t>
  </si>
  <si>
    <t>https://www.kaohoon.com/stockanalysis/542665</t>
  </si>
  <si>
    <t>STEC ลุ้นผลงาน Q2 โตดี! รับกำไรขั้นต้นทรงตัวสูง-รายได้เงินปันผลหนุนเด่น</t>
  </si>
  <si>
    <t>รายได้เงินปันผล</t>
  </si>
  <si>
    <t>https://www.kaohoon.com/stockanalysis/542344</t>
  </si>
  <si>
    <t>IVL คาดกำไร Q2 โตแกร่ง! แตะ 1.19 หมื่นลบ. รับ PET spread ยืนสูง แนะซื้อเป้า 70 บาท</t>
  </si>
  <si>
    <t>https://www.kaohoon.com/stockanalysis/542338</t>
  </si>
  <si>
    <t>PTT เชียร์ซื้อเป้า 37 บ. ชูปันผลสูงยีลด์ 4% รับมือตลาดผันผวน ลุ้นกำไรปีนี้แตะ 1.13 แสนลบ.</t>
  </si>
  <si>
    <t>30/06/2022</t>
  </si>
  <si>
    <t>PSL โบรกแนะซื้อเป้า 25.50 บ. รับปัจจัยบวกจีนผ่อนคลายเปิดเมือง- BDI ฟื้นตัวรอบใหม่</t>
  </si>
  <si>
    <t>https://www.kaohoon.com/stockanalysis/542076</t>
  </si>
  <si>
    <t>BCH โบรกแนะซื้อเป้า 24.50 บาท ชูหุ้นในหุ้นปลอดภัย-อานิสงส์ผู้ติดเชื้อ “โควิด” พุ่งรอบ</t>
  </si>
  <si>
    <t>29/06/2022</t>
  </si>
  <si>
    <t>https://www.kaohoon.com/stockanalysis/541797</t>
  </si>
  <si>
    <t>KTC ลุ้น Q2 กำไรโตแตะ 1.77 พันลบ. ทั้งปีนิวไฮทะลุ 7.06 พันลบ. แนะซื้อเป้า 68 บาท</t>
  </si>
  <si>
    <t>https://www.kaohoon.com/stockanalysis/541795</t>
  </si>
  <si>
    <t>BEM ลุ้น Q2 ฟื้นเด่น ยอดโดยสาร MRT สายสีน้ำเงินพุ่ง จับตากำไรปีนี้ทะลุ 2.3 พันลบ.</t>
  </si>
  <si>
    <t>28/06/2022</t>
  </si>
  <si>
    <t>https://www.kaohoon.com/stockanalysis/541445</t>
  </si>
  <si>
    <t>PR9 โบรกชี้กำไรไตรมาส 2 โตแกร่ง รายได้ผู้ป่วยต่างชาติ-ไทยฟื้นเด่น แนะซื้อเป้า 16.50 บาท</t>
  </si>
  <si>
    <t>https://www.kaohoon.com/stockanalysis/541442</t>
  </si>
  <si>
    <t>AOT โบรกเชียร์ซื้อเป้า 76 บ. ลุ้น Q3 ฟื้นตัว! ผู้โดยสารพุ่ง จับตาปีนี้แตะ 45 ล้านคน</t>
  </si>
  <si>
    <t>27/06/2022</t>
  </si>
  <si>
    <t>https://www.kaohoon.com/stockanalysis/541152</t>
  </si>
  <si>
    <t>BBL ลุ้นกำไร Q2 โตเด่น 17% แตะ 7.4 พันลบ. ได้ประโยชน์สูงสุดดอกเบี้ยขาขึ้น</t>
  </si>
  <si>
    <t>https://www.kaohoon.com/stockanalysis/541150</t>
  </si>
  <si>
    <t>MAKRO โบรกชี้กำไรปี 65 โตเด่นแตะ 1.05 หมื่นลบ. แนะซื้อชูหุ้น Laggard เป้า 47 บาท</t>
  </si>
  <si>
    <t>24/06/2022</t>
  </si>
  <si>
    <t>https://www.kaohoon.com/stockanalysis/540839</t>
  </si>
  <si>
    <t>PYLON “ไฮสปีด 3 สนามบิน” คืบ! โบรกมองบวกช่วยปลดล็อคหุ้น-ธุรกิจเดินหน้าตามแผน</t>
  </si>
  <si>
    <t>เดินหน้าตามแผน</t>
  </si>
  <si>
    <t>https://www.kaohoon.com/stockanalysis/540837</t>
  </si>
  <si>
    <t>BDMS ลุ้นกำไรไตรมาส 2 แตะ 2.25 พันลบ. ทั้งปีทะลุ 9.53 พันลบ. แนะซื้อเป้า 29.30 บาท</t>
  </si>
  <si>
    <t>23/06/2022</t>
  </si>
  <si>
    <t>https://www.kaohoon.com/stockanalysis/540595</t>
  </si>
  <si>
    <t>ASW โชว์ยอดพรีเซล 5 เดือนแรกทะลุ 5 พันลบ. จับตากำไร Q2 โตดี โบรกแนะซื้อเป้า 10 บ.</t>
  </si>
  <si>
    <t>https://www.kaohoon.com/stockanalysis/540591</t>
  </si>
  <si>
    <t>SCGP โบรกแนะซื้อเป้า 66 บ. ลุ้นกำไรปีนี้โต 34% แตะ 9.5 พันลบ. ธุรกิจบรรจุภัณฑ์ฟื้นเด่น</t>
  </si>
  <si>
    <t>22/06/2022</t>
  </si>
  <si>
    <t>https://www.kaohoon.com/stockanalysis/540292</t>
  </si>
  <si>
    <t>SNNP ลุ้นกำไร Q2 โตเด่น รายได้ทํานิวไฮ! น้ำผลไม้ผสมกัญชา-เบนโตะ กระแสตอบรับเยี่ยม</t>
  </si>
  <si>
    <t>21/06/2022</t>
  </si>
  <si>
    <t>https://www.kaohoon.com/stockanalysis/540063</t>
  </si>
  <si>
    <t>GFPT จับตากำไร Q2 โตแรง 116% ลุ้นทั้งปีทะลุ 1.63 พันลบ. แนะซื้อราคาเป้าหมาย 20 บาท</t>
  </si>
  <si>
    <t>https://www.kaohoon.com/stockanalysis/540056</t>
  </si>
  <si>
    <t>SPALI ลุ้นยอดพรีเซล 5 เดือนพุ่งแตะ 1.4 หมื่นลบ. จับตาครึ่งปีแรกทะลุ 1.6 หมื่นลบ.</t>
  </si>
  <si>
    <t>20/06/2022</t>
  </si>
  <si>
    <t>https://www.kaohoon.com/stockanalysis/539785</t>
  </si>
  <si>
    <t>SMPC โบรกอัพกำไรปีนี้แตะ 1 พันลบ. ยอดขายถังแก๊สพุ่งต่อเนื่อง-ได้ประโยชน์บาทอ่อนค่า</t>
  </si>
  <si>
    <t>https://www.kaohoon.com/stockanalysis/539773</t>
  </si>
  <si>
    <t>IIG โบรกแนะซื้อเป้า 52 บ. รับปัจจัยบวก 4 เด้ง ชูกำไรโตเฉลี่ย 36% ใน 3 ปีข้างหน้า</t>
  </si>
  <si>
    <t>17/06/2022</t>
  </si>
  <si>
    <t>https://www.kaohoon.com/stockanalysis/539519</t>
  </si>
  <si>
    <t>TVO ลุ้นกำไร Q2 โตแตะ 697 ลบ. รับปริมาณ-ราคาขายน้ำมันถั่วเหลืองพุ่ง</t>
  </si>
  <si>
    <t>https://www.kaohoon.com/stockanalysis/539517</t>
  </si>
  <si>
    <t>BEM โบรกเชียร์ 10.20 บ. รับผู้ใช้บริการ มิ.ย. สดใสต่อเนื่อง จับตา! กำไร Q2 โตแรง 249%</t>
  </si>
  <si>
    <t>16/06/2022</t>
  </si>
  <si>
    <t>https://www.kaohoon.com/stockanalysis/539268</t>
  </si>
  <si>
    <t>WINNER โบรกเชียร์ซื้อเป้า 2.80 บ. ลุ้นกำไร Q2 โตดี ทั้งปีกำไรแตะ 104 ลบ. แถมยีลด์สูง 6.4%</t>
  </si>
  <si>
    <t>WINNER</t>
  </si>
  <si>
    <t>https://www.kaohoon.com/stockanalysis/539262</t>
  </si>
  <si>
    <t>INSET ธุรกิจเติบโตสูง-ได้ประโยชน์นำสายไฟลงดิน แถมแบ็กล็อกแน่น 2.5 พันลบ. แนะซื้อเป้า 7 บ.</t>
  </si>
  <si>
    <t>15/06/2022</t>
  </si>
  <si>
    <t>https://www.kaohoon.com/stockanalysis/539004</t>
  </si>
  <si>
    <t>ITEL โบรกฯชี้กำไร Q2 โตดี-ลุ้น Q3 คว้างานใหม่ 2 โครงการเฉียด 2 พันลบ. แนะซื้อเป้า 6 บาท</t>
  </si>
  <si>
    <t>https://www.kaohoon.com/stockanalysis/539002</t>
  </si>
  <si>
    <t>ASIAN รับปัจจัยบวก 2 เด้ง! บาทอ่อน-วิกฤติอาหารโลกหนุนกลุ่มส่งออกลุ้น</t>
  </si>
  <si>
    <t>14/06/2022</t>
  </si>
  <si>
    <t>https://www.kaohoon.com/stockanalysis/538704</t>
  </si>
  <si>
    <t>CPF ลุ้นกำไรปกติ Q2 ฟื้นเด่น ทั้งปีแตะ 1.6 หมื่นลบ. แถมได้ประโยชน์บาทอ่อน-ราคา Laggard</t>
  </si>
  <si>
    <t>13/06/2022</t>
  </si>
  <si>
    <t>https://www.kaohoon.com/stockanalysis/538471</t>
  </si>
  <si>
    <t>PR9 โบรกคาดกำไรไตรมาส 2 แจ่ม! ลุ้นปีนี้โต 65% ผู้ป่วยต่างชาติ-ไทยฟื้นเด่น</t>
  </si>
  <si>
    <t>https://www.kaohoon.com/stockanalysis/538467</t>
  </si>
  <si>
    <t>KSL กำไรไตรมาส 2 โตแรง 305% ลุ้นไตรมาส 3 เด่นต่อ ราคาน้ำตาลโลกสูง</t>
  </si>
  <si>
    <t>https://www.kaohoon.com/stockanalysis/538157</t>
  </si>
  <si>
    <t>ORI ยอดพรีเซล 5 เดือนพุ่งแตะ 1.5 หมื่น เตรียมผุด 2 โครงการเดือนนี้ จับตาผลงาน Q2 แจ่ม</t>
  </si>
  <si>
    <t>https://www.kaohoon.com/stockanalysis/538153</t>
  </si>
  <si>
    <t>M คาดกำไรไตรมาส 2 ฟื้นตัวแกร่ง! รับเปิดเมือง-ท่องเที่ยวคึกคัก ลุ้นทั้งปีแตะ 1.6 พันลบ.</t>
  </si>
  <si>
    <t>https://www.kaohoon.com/stockanalysis/537867</t>
  </si>
  <si>
    <t>MAJOR โบรกแนะซื้อเป้า 23.89 บ. ลุ้นกำไร Q2 โตเด่น หนังไทย-เทศทำเงินเข้าฉายหนุน</t>
  </si>
  <si>
    <t>https://www.kaohoon.com/stockanalysis/537861</t>
  </si>
  <si>
    <t>จับตาพรุ่งนี้ KSL แจ้งงบ Q2 โตแรง! ลุ้นทั้งปีกำไรแตะ 1 พันลบ. ฟากราคาต่ำบุ๊ก</t>
  </si>
  <si>
    <t>https://www.kaohoon.com/stockanalysis/537612</t>
  </si>
  <si>
    <t>EPG ฮุบกิจการ “4 Way” ต่อยอดธุรกิจในออสเตรเลีย จับตากำไรปีนี้โตแรง แนะซื้อเป้า 13.50 บ.</t>
  </si>
  <si>
    <t>https://www.kaohoon.com/stockanalysis/537598</t>
  </si>
  <si>
    <t>TH จ่อย้ายเข้าหมวดธุรกิจเงินทุน-หลักทรัพย์ 14 มิ.ย.นี้ โบรกชี้เติบโตสูง แนะซื้อเป้า 8 บ.</t>
  </si>
  <si>
    <t>https://www.kaohoon.com/stockanalysis/537346</t>
  </si>
  <si>
    <t>GLOBAL ผลงานปีนี้โตดี รุกขยายสาขา-เน้นสินค้า House Brand โบรกแนะซื้อเป้า 26 บ.</t>
  </si>
  <si>
    <t>TQM ลุ้น Q2 โตต่อ เบี้ยประกันพุ่ง-เริ่มรับรู้รายได้เข้าซื้อ TQR จับตาปี 65 กำไรโต 30%</t>
  </si>
  <si>
    <t>https://www.kaohoon.com/stockanalysis/537056</t>
  </si>
  <si>
    <t>CPF คาดกำไรปกติไตรมาส 2 แตะ 1.47 พันลบ. ยอดขาย-GPM ฟื้น แนะซื้อราคา Laggard กลุ่มฯ</t>
  </si>
  <si>
    <t>SAPPE ลุ้นไตรมาส 2 นิวไฮต่อ-ทั้งปีโต 34% แตะ 551 ลบ. รับประโยชน์บาทอ่อน-ค่าระวางปรับลง</t>
  </si>
  <si>
    <t>https://www.kaohoon.com/stockanalysis/536644</t>
  </si>
  <si>
    <t>ILINK แย้มผลงานไตรมาส 2 โตดี-รอผลประมูลเคเบิ้ลใต้น้ำเกาะเต่า แนะซื้อเป้า 12 บ.</t>
  </si>
  <si>
    <t>https://www.kaohoon.com/stockanalysis/536635</t>
  </si>
  <si>
    <t>YGG โบรกแนะซื้อเป้า 12 บ. ลุ้นกำไรปีนี้แตะ 139 ลบ.งานกราฟฟิก-เกมส์-แอนิเมชั่น หนุนเด่น</t>
  </si>
  <si>
    <t>https://www.kaohoon.com/stockanalysis/536383</t>
  </si>
  <si>
    <t>TACC ลุ้นกำไร Q2 นิวไฮ ทั้งปีแตะ 241 ลบ. รับการบริโภคฟื้นตัว-รายได้โลตัสส์หนุนเต็มปี</t>
  </si>
  <si>
    <t>https://www.kaohoon.com/stockanalysis/536379</t>
  </si>
  <si>
    <t>KTC โบรกแนะซื้อเป้า 68 บ. จับตา Q2 แจ่ม! รับเปิดเมือง หนุนยอดใช้จ่ายบัตรพุ่ง</t>
  </si>
  <si>
    <t>31/05/2022</t>
  </si>
  <si>
    <t>https://www.kaohoon.com/stockanalysis/536140</t>
  </si>
  <si>
    <t>AMATA โบรกแนะซื้อเป้า 21.50 บาท ยอดขาย-โอนที่ดินเร่งตัวขึ้น รับเปิดเมือง</t>
  </si>
  <si>
    <t>https://www.kaohoon.com/stockanalysis/536137</t>
  </si>
  <si>
    <t>WICE โบรกแนะ“ซื้อ”เป้า 22 บาท ชูได้ประโยชน์มากสุด ‘เซียงไฮ้’ ปลดล็อกดาวน์ 1 มิ.ย.นี้</t>
  </si>
  <si>
    <t>30/05/2022</t>
  </si>
  <si>
    <t>https://www.kaohoon.com/stockanalysis/535859</t>
  </si>
  <si>
    <t>INSET ลุ้นกำไรปีนี้โต 11% ตุนแบ็กล็อกแน่น 2.6 พันลบ. พ่วงฐานลูกค้าครอบคลุมรัฐ-เอกชน</t>
  </si>
  <si>
    <t>27/05/2022</t>
  </si>
  <si>
    <t>https://www.kaohoon.com/stockanalysis/535517</t>
  </si>
  <si>
    <t>SYNEX โบรกชี้กำไรปีนี้โตแตะ 865 ลบ. รับสินค้าใหม่-พาร์ทเนอร์เพิ่มต่อเนื่อง</t>
  </si>
  <si>
    <t>https://www.kaohoon.com/stockanalysis/535512</t>
  </si>
  <si>
    <t>PYLON จับตากำไร Q2 โตแตะ 30 ลบ. Q3 นิวไฮทะลุ 50 ลบ. โบรกเชียร์ซื้อเคาะเป้า 5.40 บ.</t>
  </si>
  <si>
    <t>26/05/2022</t>
  </si>
  <si>
    <t>https://www.kaohoon.com/stockanalysis/535272</t>
  </si>
  <si>
    <t>BE8 โบรกชี้กำไรปีนี้โตแรง 64% แตะ 135 ลบ. ธุรกิจ Digital transformation หนุนเด่น</t>
  </si>
  <si>
    <t>https://www.kaohoon.com/stockanalysis/535267</t>
  </si>
  <si>
    <t>CK โบรกแนะซื้อเป้า 25.20 บาท อัพเป้ารายได้ปีนี้แตะ 1.8 หมื่นลบ. งานประมูลสายสีส้มคืบ</t>
  </si>
  <si>
    <t>25/05/2022</t>
  </si>
  <si>
    <t>https://www.kaohoon.com/stockanalysis/534914</t>
  </si>
  <si>
    <t>SNC ลุ้นกำไร Q2 โตแตะ 210 ลบ. ออเดอร์ OEM แอร์-เครื่องใช้ไฟฟ้าพุ่ง</t>
  </si>
  <si>
    <t>SNC</t>
  </si>
  <si>
    <t>https://www.kaohoon.com/stockanalysis/534910</t>
  </si>
  <si>
    <t>GUNKUL ลุ้น Q2 กำไรเร่งตัวขึ้น ปริมาณผลิตไฟฟ้าฟื้น-ออร์เดอร์กัญชงกัญชาหนุน</t>
  </si>
  <si>
    <t>24/05/2022</t>
  </si>
  <si>
    <t>https://www.kaohoon.com/stockanalysis/534635</t>
  </si>
  <si>
    <t>BEM โบรกเชียร์ซื้อเป้า 9.60 บ. ชูตัวเก็งพร้อมประมูลสายสีส้ม-รายได้ค่าโดยสารฟื้นเด่น</t>
  </si>
  <si>
    <t>https://www.kaohoon.com/stockanalysis/534625</t>
  </si>
  <si>
    <t>ILM ธุรกิจฟื้นตัวเด่น ลุ้น Q2 กำไรนิวไฮแตะ 166 ลบ. ทั้งปีโต 33% ทะลุ 601 ลบ.</t>
  </si>
  <si>
    <t>23/05/2022</t>
  </si>
  <si>
    <t>https://www.kaohoon.com/stockanalysis/534371</t>
  </si>
  <si>
    <t>PTTGC โบรกแนะซื้อเป้า 73 บ. มองปี 65 กำไรแตะ 2.03 หมื่นลบ. ปี 66 ฟื้นตัวสูง</t>
  </si>
  <si>
    <t>ฟื้นตัวสูง</t>
  </si>
  <si>
    <t>https://www.kaohoon.com/stockanalysis/534365</t>
  </si>
  <si>
    <t>CHAYO โบรกอัพกำไรปีนี้โต 127% แตะ 526 ลบ. วางงบซื้อหนี้เสีย 3 พันลบ.</t>
  </si>
  <si>
    <t>20/05/2022</t>
  </si>
  <si>
    <t>https://www.kaohoon.com/stockanalysis/533955</t>
  </si>
  <si>
    <t>BE8 โบรกอัพเป้าใหม่ 70 บาท ลุ้น Q2 กำไร “นิวไฮ” แตะ 27 ลบ. ทั้งปีทะลุ 135 ลบ.</t>
  </si>
  <si>
    <t>https://www.kaohoon.com/stockanalysis/533947</t>
  </si>
  <si>
    <t>BCP โบรกเชียร์ซื้อเป้า 45 บ. ระยะกลาง-ยาว ดีมานด์น้ำมันสำเร็จรูปหนุน-ค่าการกลั่นยืนสูง</t>
  </si>
  <si>
    <t>19/05/2022</t>
  </si>
  <si>
    <t>https://www.kaohoon.com/stockanalysis/533695</t>
  </si>
  <si>
    <t>BDMS ลุ้นกำไรปีนี้โต 20% แตะ 9.53 พันลบ. รับรายได้ลูกค้าไทย-ต่างชาติ-รักษาโควิดพุ่ง</t>
  </si>
  <si>
    <t>https://www.kaohoon.com/stockanalysis/533690</t>
  </si>
  <si>
    <t>BANPU โบรกอัพกำไรปีนี้แตะ 3.14 หมื่นลบ. พ่วงเป้าใหม่ 16 บาท รับราคาถ่านหิน-ก๊าซฯพุ่ง</t>
  </si>
  <si>
    <t>18/05/2022</t>
  </si>
  <si>
    <t>https://www.kaohoon.com/stockanalysis/533401</t>
  </si>
  <si>
    <t>HTECH กำไรไตรมาส 1 สูงกว่าคาด-ลุ้นทั้งปีนี้โตแตะ 146 ลบ. แนะซื้อเป้า 7.80 บาท</t>
  </si>
  <si>
    <t>https://www.kaohoon.com/stockanalysis/533396</t>
  </si>
  <si>
    <t>STEC ลุ้น Q2 โตต่อ! รับงานใหม่-เงินปันผลหนุน แถม “แบ็คล็อก” แน่นแตะ 1 แสนลบ.</t>
  </si>
  <si>
    <t>17/05/2022</t>
  </si>
  <si>
    <t>https://www.kaohoon.com/stockanalysis/533013</t>
  </si>
  <si>
    <t>TVO กำไรไตรมาส 1/65 สูงกว่าคาด พร้อมหุ้นปันผลเด่นยีลด์สูง 7% แนะซื้อเป้า 34.80 บาท</t>
  </si>
  <si>
    <t>https://www.kaohoon.com/stockanalysis/533011</t>
  </si>
  <si>
    <t>MEGA ลุ้นงบไตรมาส 2/65 เด่นต่อเนื่อง-จับตาผลงานทั้งปี “ออลไทม์ไฮ”</t>
  </si>
  <si>
    <t>13/05/2022</t>
  </si>
  <si>
    <t>https://www.kaohoon.com/stockanalysis/532521</t>
  </si>
  <si>
    <t>IVL โบรกเชียร์ซื้ออัพเป้าใหม่ 60 บาท รับงบ Q1 กำไรโตแกร่งแตะ 1.4 หมื่นลบ.</t>
  </si>
  <si>
    <t>https://www.kaohoon.com/stockanalysis/532519</t>
  </si>
  <si>
    <t>GFPT โบรกอัพเป้าใหม่ 20 บาท หลังงบ Q1 โตแรงแตะ 456 ลบ. ลุ้น Q2 เด่นต่อเนื่อง</t>
  </si>
  <si>
    <t>https://www.kaohoon.com/stockanalysis/532060</t>
  </si>
  <si>
    <t>TTA โบรกอัพเป้าใหม่ 15 บาท รับอานิสงส์ “ไฮซีซั่น” ขนส่งเรือเทกองไตรมาส 2-3</t>
  </si>
  <si>
    <t>https://www.kaohoon.com/stockanalysis/532058</t>
  </si>
  <si>
    <t>PYLON กำไรไตรมาส 1 โตแตะ 21 ลบ. ลุ้น Q2 เด่นต่อเนื่อง ทั้งปีทะลุ 147 ลบ.</t>
  </si>
  <si>
    <t>https://www.kaohoon.com/stockanalysis/531647</t>
  </si>
  <si>
    <t>BJC ลุ้นกำไรปีนี้โตแรง 78% แตะ 6.1 พันลบ. อานิสงส์เปิดประเทศ-เปิดเทอม</t>
  </si>
  <si>
    <t>https://www.kaohoon.com/stockanalysis/531639</t>
  </si>
  <si>
    <t>BEM โบรกเชียร์ซื้อเป้า 9.50 บ. รับปริมาณใช้ทางด่วนเดือนเม.ย.ฟื้นตัวสูง</t>
  </si>
  <si>
    <t>https://www.kaohoon.com/stockanalysis/531224</t>
  </si>
  <si>
    <t>ILM ลุ้นไตรมาส 1 กำไรโตทะลุ 155 ลบ. โบรกเชียร์ซื้อเป้า 22 บาท</t>
  </si>
  <si>
    <t>https://www.kaohoon.com/stockanalysis/531219</t>
  </si>
  <si>
    <t>QH โบรกอัพกำไรปี 65 แตะ 2.2 พันลบ. หลังโชว์งบ Q1 โตแกร่ง พ่วงเป้าใหม่ 2.50 บาท</t>
  </si>
  <si>
    <t>https://www.kaohoon.com/stockanalysis/530885</t>
  </si>
  <si>
    <t>SAPPE ลุ้นกำไตรมาส 1 โตแรง 129% แตะ 127 ลบ. รับไฮซีซั่น-อานิสงส์บาทอ่อน</t>
  </si>
  <si>
    <t>https://www.kaohoon.com/stockanalysis/530878</t>
  </si>
  <si>
    <t>CHAYO ลุ้นกำไรไตรมาส 1 นิวไฮแตะ 72 ล้านบาท ราคา Laggard แนะซื้อเป้า 15 บาท</t>
  </si>
  <si>
    <t>https://www.kaohoon.com/stockanalysis/530505</t>
  </si>
  <si>
    <t>WICE ลุ้นกำไร Q1 นิวไฮแตะ 161 ลบ. รายได้ขนส่งทะเลโตเด่น-ล็อกดาวน์จีนไม่กระทบ</t>
  </si>
  <si>
    <t>จับตา BANPU กำไร Q1 โตทะลักเกิน 400% ราคาถ่านหินพุ่ง-รับรู้ Barnett เต็มปีหนุน</t>
  </si>
  <si>
    <t>https://www.kaohoon.com/stockanalysis/530196</t>
  </si>
  <si>
    <t>CKP อัพเป้าใหม่ 7.40 บาท รับโครงการหลวงพระบางชัดเจน-ธุรกิจเข้าช่วงไฮซีซั่น</t>
  </si>
  <si>
    <t>https://www.kaohoon.com/stockanalysis/530192</t>
  </si>
  <si>
    <t>CENTEL โบรกมองบวกดีลซื้อร้านอาหารญี่ปุ่น Shinkanzen-Senma Sushi รับรู้รายได้ทันที!</t>
  </si>
  <si>
    <t>29/04/2022</t>
  </si>
  <si>
    <t>https://www.kaohoon.com/stockanalysis/529442</t>
  </si>
  <si>
    <t>BEC ลุ้นกำไรไตรมาส 1 โต 22% แตะ 169 ลบ. คุมต้นทุนดี แนะซื้อเป้า 20 บาท</t>
  </si>
  <si>
    <t>https://www.kaohoon.com/stockanalysis/529434</t>
  </si>
  <si>
    <t>IIG โบรกแนะ “ซื้อ” เป้า 41 บ. คาดกำไรไตรมาส 1 โตแรง 136% ทำนิวไฮ</t>
  </si>
  <si>
    <t>28/04/2022</t>
  </si>
  <si>
    <t>https://www.kaohoon.com/stockanalysis/529154</t>
  </si>
  <si>
    <t>TVO ลุ้นกำไร Q1 ฟื้นตัวแรง! 612 ลบ. ทั้งปีโตทะลุ 2.18 พันลบ. โบรกอัพเป้าใหม่ 33.50 บ.</t>
  </si>
  <si>
    <t>https://www.kaohoon.com/stockanalysis/529148</t>
  </si>
  <si>
    <t>AMANAH โบรกอัพเป้าใหม่ 6.30 บาท จับตากำไร Q1 ทำนิวไฮแตะ 82 ลบ.</t>
  </si>
  <si>
    <t>27/04/2022</t>
  </si>
  <si>
    <t>https://www.kaohoon.com/stockanalysis/528842</t>
  </si>
  <si>
    <t>ASIAN ลุ้นกำไรปีนี้โตแตะ 1.25 พันลบ. รับอานิสงส์บาทอ่อน-เน้นธุรกิจ High growth หนุนเด่น</t>
  </si>
  <si>
    <t>https://www.kaohoon.com/stockanalysis/528839</t>
  </si>
  <si>
    <t>SMPC โบรกอัพกำไรปีนี้แตะ 754 ลบ. รับยอดส่งออกถังแก๊สพุ่ง จับตา Q1 โตแรง 73%</t>
  </si>
  <si>
    <t>26/04/2022</t>
  </si>
  <si>
    <t>https://www.kaohoon.com/stockanalysis/528555</t>
  </si>
  <si>
    <t>SISB โบรกแนะซื้อเป้า 15 บ. ชู 4 ปัจจัยบวกหนุน! ลุ้นกำไรปีนี้โต 20% ปี 66-67 เด่นต่อ</t>
  </si>
  <si>
    <t>https://www.kaohoon.com/stockanalysis/528553</t>
  </si>
  <si>
    <t>BE8 ลุ้นกำไร Q1/65 นิวไฮ! ตุน Backlog แน่น 564 ลบ. พร้อมลุยประมูลงานเพิ่มราว 600 ลบ.</t>
  </si>
  <si>
    <t>25/04/2022</t>
  </si>
  <si>
    <t>https://www.kaohoon.com/stockanalysis/528260</t>
  </si>
  <si>
    <t>TTA ลุ้นกำไร Q1 โตแรงเกิน 400% รับค่าระวางสูง แนะซื้อราคาเป้าหมาย 13 บาท</t>
  </si>
  <si>
    <t>https://www.kaohoon.com/stockanalysis/528252</t>
  </si>
  <si>
    <t>GFPT โบรกอัพกำไรปี 65 แตะ 1.25 พันลบ. โตทะลัก 499% พ่วงเป้าใหม่ 17 บาท</t>
  </si>
  <si>
    <t>22/04/2022</t>
  </si>
  <si>
    <t>https://www.kaohoon.com/stockanalysis/527944</t>
  </si>
  <si>
    <t>ICHI โบรกชี้กำไร Q1 โตเด่นแตะ 140 ลบ. ยอดขายในประเทศฟื้น-ออกสินค้าใหม่หนุน</t>
  </si>
  <si>
    <t>https://www.kaohoon.com/stockanalysis/527932</t>
  </si>
  <si>
    <t>RS ลุ้นไตรมาส 1 พลิกกำไร 36 ลบ. รายได้สื่อทีวีหนุนเด่น แนะซื้อรอรับปันผล 0.35 บ.</t>
  </si>
  <si>
    <t>21/04/2022</t>
  </si>
  <si>
    <t>https://www.kaohoon.com/stockanalysis/527646</t>
  </si>
  <si>
    <t>AP โบรกอัพกำไรปีนี้แตะ 5.06 พันลบ. รับยอดโอนโตเด่น! เชียร์ซื้อเคาะเป้าใหม่ 13.80 บาท</t>
  </si>
  <si>
    <t>https://www.kaohoon.com/stockanalysis/527644</t>
  </si>
  <si>
    <t>IVL โบรกแนะซื้อเป้า 56.50 บาท จับตากำไร Q1 โตแรงแตะ 9.54 พันลบ. นิวไฮรอบ 3 ปี</t>
  </si>
  <si>
    <t>20/04/2022</t>
  </si>
  <si>
    <t>https://www.kaohoon.com/stockanalysis/527430</t>
  </si>
  <si>
    <t>BBIK ลุ้นไตรมาส 1/65 กำไรโตสูงแตะ 20 ลบ. ทั้งปีทะลุ 97 ลบ. แนะซื้อเป้า 74 บาท</t>
  </si>
  <si>
    <t>https://www.kaohoon.com/stockanalysis/527423</t>
  </si>
  <si>
    <t>ERW โบรกชี้ Q1 ฟื้นตัวเด่น! “เราเที่ยวด้วยกัน” หนุน-ยกเลิก Thailand pass รับอานิสงส์เต็ม</t>
  </si>
  <si>
    <t>19/04/2022</t>
  </si>
  <si>
    <t>https://www.kaohoon.com/stockanalysis/527137</t>
  </si>
  <si>
    <t>IMH โบรกชี้ยอดโควิดพุ่ง! หนุนกำไรไตรมาส 2-3 โตเด่น ลุ้นทั้งปี 65 แตะ 450 ลบ.</t>
  </si>
  <si>
    <t>https://www.kaohoon.com/stockanalysis/527126</t>
  </si>
  <si>
    <t>TISCO โบรกชูคุณภาพสินทรัพย์ดี-โชว์สำรองแกร่ง 262% แนะซื้อรอรับปันผลยีลด์สูง 7%</t>
  </si>
  <si>
    <t>18/04/2022</t>
  </si>
  <si>
    <t>https://www.kaohoon.com/stockanalysis/526877</t>
  </si>
  <si>
    <t>TOP โบรกมองกำไรครึ่งแรกปี 65 เด่นกลุ่ม ลุ้น Q1 แตะ 6.68 พันลบ. ธุรกิจโรงกลั่นหนุน</t>
  </si>
  <si>
    <t>https://www.kaohoon.com/stockanalysis/526873</t>
  </si>
  <si>
    <t>GLOBAL ลุ้นกำไร Q1 ทำนิวไฮแตะ 1.01 พันลบ. รับไฮซีซั่-เปิดสาขาใหม่หนุน</t>
  </si>
  <si>
    <t>https://www.kaohoon.com/stockanalysis/526439</t>
  </si>
  <si>
    <t>HANA ความต้องการชิ้นส่วนอิเล็กฯแข็งแกร่ง!คงประมาณการกำไรปี 65-66 โตดี</t>
  </si>
  <si>
    <t>ค่วามต้องการ</t>
  </si>
  <si>
    <t>https://www.kaohoon.com/stockanalysis/526433</t>
  </si>
  <si>
    <t>BLA ลุ้นปีนี้กำไรแตะ 4.7 พันลบ. รับผลบวก Bond yield ขาขึ้น-สำรองประกันภัยลด</t>
  </si>
  <si>
    <t>Bond yield</t>
  </si>
  <si>
    <t>https://www.kaohoon.com/stockanalysis/526110</t>
  </si>
  <si>
    <t>PTG ลุ้นผลงาน Q1 ฟื้นตัว รับค่าการตลาดดีขึ้น-น้ำมันปรับลง ลุ้นปีนี้กำไรแตะ 1.2 พันลบ.</t>
  </si>
  <si>
    <t>https://www.kaohoon.com/stockanalysis/526103</t>
  </si>
  <si>
    <t>WICE โบรกแนะซื้อเป้า 28 บ. ชี้ปริมาณขนส่ง Q1 โตดี! จีนล็อกดาวน์กระทบจำกัด</t>
  </si>
  <si>
    <t>https://www.kaohoon.com/stockanalysis/525796</t>
  </si>
  <si>
    <t>M ลุ้นผลงาน Q1 โตแรง 363% มองปีนี้กำไรแตะ 2.25 พันลบ. แนะซื้อเป้า 62 บาท</t>
  </si>
  <si>
    <t>https://www.kaohoon.com/stockanalysis/525794</t>
  </si>
  <si>
    <t>FORTH ธุรกิจสดใส! ออเดอร์ “Power board-ตู้เต่าบิน-บุญเติม” ทะลัก ลุ้นกำไรปีนี้แตะ 912 ลบ.</t>
  </si>
  <si>
    <t>https://www.kaohoon.com/stockanalysis/525522</t>
  </si>
  <si>
    <t>BA โบรกอัพเป้าใหม่ 10.80 บาท รับอุตฯการบินฟื้นตัว-ยอดนักท่องเที่ยวพุ่ง</t>
  </si>
  <si>
    <t>อุตฯ</t>
  </si>
  <si>
    <t>https://www.kaohoon.com/stockanalysis/525512</t>
  </si>
  <si>
    <t>SIS โบรกชี้กำไรปี 65-66 โตเด่น! รายได้บริการคลาวด์-Cyber Security พุ่ง</t>
  </si>
  <si>
    <t>https://www.kaohoon.com/stockanalysis/525200</t>
  </si>
  <si>
    <t>JMART โบรกแนะสะสมเป้า 63 บ. รับผลดีธุรกิจบ.ลูกหนุนเด่น ลุ้นกำไรปีนี้โต 70% แตะ 2 พันลบ.</t>
  </si>
  <si>
    <t>https://www.kaohoon.com/stockanalysis/525176</t>
  </si>
  <si>
    <t>BBIK โบรกชี้กำไรปี 65 โตแรง 46% รับธุรกิจ Digital Transformation หนุนเด่น</t>
  </si>
  <si>
    <t>https://www.kaohoon.com/stockanalysis/524871</t>
  </si>
  <si>
    <t>MFEC โบรกอัพกำไรปี 65-66 โตเด่น ลุ้นปีนี้แตะ 306 ลบ. กระแส Digital Transformation หนุน</t>
  </si>
  <si>
    <t>MFEC</t>
  </si>
  <si>
    <t>https://www.kaohoon.com/stockanalysis/524481</t>
  </si>
  <si>
    <t>DOHOME ลุ้นกำไรไตรมาส 1 โตเด่น 36% ทั้งปี 65 สดใส เคาะเป้า 23 บาท</t>
  </si>
  <si>
    <t>https://www.kaohoon.com/stockanalysis/524479</t>
  </si>
  <si>
    <t>SC โบรกชี้ยอด “พรีเซล” ไตรมาส 1 แข็งแรง 5.2 พันลบ. กำไรทั้งปีนี้โต 17%</t>
  </si>
  <si>
    <t>31/03/2022</t>
  </si>
  <si>
    <t>https://www.kaohoon.com/stockanalysis/524154</t>
  </si>
  <si>
    <t>ส่อง 3 หุ้นค้าปลีก! รับอานิสงส์ราคาเหล็กพุ่ง โบรกฯชู HMPRO “ท็อปพิค” แนะซื้อเป้า 18.50 บ.</t>
  </si>
  <si>
    <t>ท็อปพิค</t>
  </si>
  <si>
    <t>https://www.kaohoon.com/stockanalysis/524147</t>
  </si>
  <si>
    <t>WICE โบรกชี้กำไรปี 65-66 โตเด่นต่อเนื่อง ลุ้นทั้งปีนี้แตะ 783 ลบ. แนะซื้อเป้า 19 บาท</t>
  </si>
  <si>
    <t>โตเด่นต่อเนื่อง</t>
  </si>
  <si>
    <t>30/03/2022</t>
  </si>
  <si>
    <t>https://www.kaohoon.com/stockanalysis/523876</t>
  </si>
  <si>
    <t>GPSC โบรกมองกำไรปี 65-73 โตสูงเฉลี่ย 60% ธุรกิจแบตฯหนุนเด่น-ได้อานิสงส์ขึ้นค่า Ft มากสุด</t>
  </si>
  <si>
    <t>https://www.kaohoon.com/stockanalysis/523855</t>
  </si>
  <si>
    <t>BCH โบรกชี้ยอดรักษาผู้ป่วย COVID สูงกว่าระลอกเดือนเม.ย.64 ลุ้นกำไร Q1 โตเด่น</t>
  </si>
  <si>
    <t>29/03/2022</t>
  </si>
  <si>
    <t>https://www.kaohoon.com/stockanalysis/523524</t>
  </si>
  <si>
    <t>ECF โบรกอัพกำไรปีนี้โตทะลัก 137% รับออเดอร์อินเดีย-ญี่ปุ่นพุ่ง แนะซื้อเป้าใหม่ 2.40 บ.</t>
  </si>
  <si>
    <t>https://www.kaohoon.com/stockanalysis/523521</t>
  </si>
  <si>
    <t>BJC วางเป้า 5 ปียอดขายโตเฉลี่ย 16% โบรกชี้ดีกว่าคาด-คงประมาณการกำไรปี 65 แตะ 6.09 พันลบ.</t>
  </si>
  <si>
    <t>28/03/2022</t>
  </si>
  <si>
    <t>https://www.kaohoon.com/stockanalysis/523239</t>
  </si>
  <si>
    <t>SAPPE ลุ้นกำไรไตรมาส 1 แตะ 105 ลบ. โตทะลัก 96% รับยอดขายเข้าไฮซีซั่น-คุมค่าใช้จ่ายได้ดี</t>
  </si>
  <si>
    <t>25/03/2022</t>
  </si>
  <si>
    <t>https://www.kaohoon.com/stockanalysis/522870</t>
  </si>
  <si>
    <t>JMART มุ่งสู่ Tech company พ่วงหาโอกาสทางธุรกิจต่อเนื่อง จับตากำไรปีนี้โตแรง 70%</t>
  </si>
  <si>
    <t>https://www.kaohoon.com/stockanalysis/522863</t>
  </si>
  <si>
    <t>KCE รับอานิสงส์ EV ในยุโรป รัฐหนุนนโยบาย Green energy เต็มสูบ-กลุ่ม Smart devices โตแรง</t>
  </si>
  <si>
    <t>24/03/2022</t>
  </si>
  <si>
    <t>https://www.kaohoon.com/stockanalysis/522570</t>
  </si>
  <si>
    <t>TISCO ลุ้นกำไรไตรมาส 1 แตะ 1.78 พันลบ. ทั้งปี 6.9 พันลบ. แนะซื้อเป้า 110 บาท</t>
  </si>
  <si>
    <t>https://www.kaohoon.com/stockanalysis/522563</t>
  </si>
  <si>
    <t>SPRC รับอานิสงส์ค่าการกลั่น-น้ำมันพุ่ง ลุ้นกำไรปีนี้แตะ 4.5 พันลบ. แนะซื้อเป้า 10.50 บ.</t>
  </si>
  <si>
    <t>23/03/2022</t>
  </si>
  <si>
    <t>https://www.kaohoon.com/stockanalysis/522243</t>
  </si>
  <si>
    <t>BCP ลุ้นกำไร ไตรมาส 1 โตดี รับค่าการกลั่นฟื้น–ราคาหุ้น Laggard เคาะเป้า 45 บาท</t>
  </si>
  <si>
    <t>https://www.kaohoon.com/stockanalysis/522223</t>
  </si>
  <si>
    <t>BE8 โบรกมองกำไรโตสูงเฉลี่ย 41% ใน 3 ปีข้างหน้า พร้อมชูหุ้น Laggard เคาะเป้า 35 บาท</t>
  </si>
  <si>
    <t>22/03/2022</t>
  </si>
  <si>
    <t>https://www.kaohoon.com/stockanalysis/521941</t>
  </si>
  <si>
    <t>SMT ลุ้นไตรมาส 1 กำไรโต 18% แตะ 53 ลบ. ตามยอดขาย-Gross margin ดีขึ้น</t>
  </si>
  <si>
    <t>Gross margin</t>
  </si>
  <si>
    <t>https://www.kaohoon.com/stockanalysis/521928</t>
  </si>
  <si>
    <t>NEX โบรกแนะซื้อเป้า 19.50 บ. รับอานิสงส์ “สรรพสามิต” ไฟเขียวรถ EV นำเข้าจาก GWM-MG</t>
  </si>
  <si>
    <t>21/03/2022</t>
  </si>
  <si>
    <t>https://www.kaohoon.com/stockanalysis/521638</t>
  </si>
  <si>
    <t>BDMS โบรกชี้กำไร Q1 โตทะลักเกิน 100% แตะ 2.7 พันลบ. ชูหุ้น Defensive แนะซื้อเป้า 29 บ.</t>
  </si>
  <si>
    <t>https://www.kaohoon.com/stockanalysis/521636</t>
  </si>
  <si>
    <t>PTTEP ลุ้นกำไรปีนี้โตแตะ 4.7 หมื่นลบ. รับราคาน้ำมันพุ่งต่อเนื่อง แนะซื้อชูยีลด์สูง 4%</t>
  </si>
  <si>
    <t>18/03/2022</t>
  </si>
  <si>
    <t>https://www.kaohoon.com/stockanalysis/521302</t>
  </si>
  <si>
    <t>HMPRO ลุ้นกำไรไตรมาส 1/65 โตเด่นแตะ 1.59 พันลบ. ทั้งปีทะลุ 6.45 พันลบ.</t>
  </si>
  <si>
    <t>https://www.kaohoon.com/stockanalysis/521296</t>
  </si>
  <si>
    <t>EPG โบรกมองตั้ง Aeroklas Europe BV ในยุโรปต่อยอดธุรกิจโตยาว แนะซื้อเป้า 17 บ.</t>
  </si>
  <si>
    <t>17/03/2022</t>
  </si>
  <si>
    <t>MAKRO โบรกชูหุ้น Laggard พ่วง FTSE เพิ่มน้ำหนักลงทุน มีผลพรุ่งนี้! เคาะเป้า 50 บาท</t>
  </si>
  <si>
    <t>TISCO โบรกเชียร์ซื้อเป้า 115 บ. พ่วงรับปันผลยีลดสูง 7.2% จับตา 18 เม.ย.นี้ แจ้งงบ Q1 โตดี</t>
  </si>
  <si>
    <t>ปันผลยีลด</t>
  </si>
  <si>
    <t>16/03/2022</t>
  </si>
  <si>
    <t>https://www.kaohoon.com/stockanalysis/520688</t>
  </si>
  <si>
    <t>SCGP โบรกชูผู้นำตลาดบรรจุภัณฑ์ใหญ่สุดในอาเซียน ลุ้นกำไรปี 65 แตะ 9.5 พันลบ.</t>
  </si>
  <si>
    <t>ผู้นำตลาด</t>
  </si>
  <si>
    <t>https://www.kaohoon.com/stockanalysis/520678</t>
  </si>
  <si>
    <t>EA โบรกมองกำไรปี 65-66 โตเด่น รับธุรกิจ “โซลาร์-วินด์ฟาร์ม” พ่วงแบตเตอรี่รถ EV หนุน</t>
  </si>
  <si>
    <t>15/03/2022</t>
  </si>
  <si>
    <t>https://www.kaohoon.com/stockanalysis/520426</t>
  </si>
  <si>
    <t>PTTEP โบรกเล็งอัพประมาณการกำไรปี 65-66 สะท้อนราคาพลังงานพุ่ง แนะซื้อเป้า 143 บ.</t>
  </si>
  <si>
    <t>https://www.kaohoon.com/stockanalysis/520419</t>
  </si>
  <si>
    <t>GLOBAL ลุ้นกำไรไตรมาส 1/65 ทำนิวไฮ แตะ 975 ลบ. โบรกเชียร์ซื้อเป้าหมาย 26.50 บาท</t>
  </si>
  <si>
    <t>14/03/2022</t>
  </si>
  <si>
    <t>https://www.kaohoon.com/stockanalysis/520117</t>
  </si>
  <si>
    <t>MAKRO ลุ้นกำไรไตรมาส 1/65 แตะ 2.8 พันลบ. โบรกแนะซื้อชูหุ้น Laggard เป้า 50 บาท</t>
  </si>
  <si>
    <t>https://www.kaohoon.com/stockanalysis/520103</t>
  </si>
  <si>
    <t>CK โบรกอัพเป้าใหม่ 25.60 บาท ตุน Backlog แน่น สูงสุดในรอบ 4 ปี</t>
  </si>
  <si>
    <t>https://www.kaohoon.com/stockanalysis/519780</t>
  </si>
  <si>
    <t>M โบรกมองผลงาน Q1/65 สดใส ทั้งปีกำไรโตแตะ 1.98 พันลบ. แนะซื้อราคาเป้า 60 บาท</t>
  </si>
  <si>
    <t>https://www.kaohoon.com/stockanalysis/518656</t>
  </si>
  <si>
    <t>BH ลุ้นกำไร Q1/65 โตเด่นต่อ รับผู้ป่วยต่างชาติฟื้นตัว-ในไทยกลับมาสูงกว่าปี 62</t>
  </si>
  <si>
    <t>โตเด่นต่อ</t>
  </si>
  <si>
    <t>https://www.kaohoon.com/stockanalysis/518652</t>
  </si>
  <si>
    <t>GLOBAL โบรกมองผลงานปีนี้โตดี ตามแผนรุกขยายสาขาใน-ต่างประเทศ</t>
  </si>
  <si>
    <t>https://www.kaohoon.com/stockanalysis/518273</t>
  </si>
  <si>
    <t>BDMS ลุ้นรายได้-กำไรปีนี้โต 30% รับแรงหนุนผู้ป่วยต่างชาติฟื้นตัว แนะซื้อเป้า 29 บาท</t>
  </si>
  <si>
    <t>https://www.kaohoon.com/stockanalysis/518269</t>
  </si>
  <si>
    <t>TACC โบรกชี้กำไรครึ่งปีแรกสดใส รายได้ธุรกิจเครื่องดื่มเซเว่น-Non 7-11 โตดี</t>
  </si>
  <si>
    <t>รายได้ธุรกิจ</t>
  </si>
  <si>
    <t>https://www.kaohoon.com/stockanalysis/518014</t>
  </si>
  <si>
    <t>ASP ลุ้นไตรมาส 1/65 โตต่อเนื่อง วอลุ่มซื้อขายแน่น-รายได้ค่าธรรมเนียมหนุน</t>
  </si>
  <si>
    <t>ASP</t>
  </si>
  <si>
    <t>วอลุ่มซื้อขาย</t>
  </si>
  <si>
    <t>https://www.kaohoon.com/stockanalysis/518010</t>
  </si>
  <si>
    <t>WHA โบรกชี้ปี 65 ธุรกิจนิคมขยายตัวสูง รับยอด presale-transfer เพิ่มขึ้น-แนะซื้อเป้า 4 บาท</t>
  </si>
  <si>
    <t>ขยายตัวสูง</t>
  </si>
  <si>
    <t>ยอด preslae-transfer</t>
  </si>
  <si>
    <t>LEO ลุ้นผลงานปี 65 นิวไฮ ค่าระวางพุ่งสูง-ลุ้น M&amp;A ในต่างประเทศ 1-2 ดีล</t>
  </si>
  <si>
    <t>https://www.kaohoon.com/stockanalysis/517426</t>
  </si>
  <si>
    <t>TIDLOR คาดกำไรปี 65 โตสูง 28% แตะ 4,051 ลบ. แถมฐานเงินทุนแข็งแกร่ง-เรตติ้งดี</t>
  </si>
  <si>
    <t>ฐานเงินทุน</t>
  </si>
  <si>
    <t>https://www.kaohoon.com/stockanalysis/517411</t>
  </si>
  <si>
    <t>AMATA โบรกชู Top Pick กลุ่มนิคมอุตฯ มองกำไรปี 65-66 โตแรงเฉลี่ย 57%</t>
  </si>
  <si>
    <t>28/02/2022</t>
  </si>
  <si>
    <t>https://www.kaohoon.com/stockanalysis/517022</t>
  </si>
  <si>
    <t>BCP โบรกชู 3 ปัจจัยบวกหนุนเด่น ลุ้นกำไร Q1/65 โตดี แนะซื้อหุ้น Laggard</t>
  </si>
  <si>
    <t>บวกหนุน</t>
  </si>
  <si>
    <t>https://www.kaohoon.com/stockanalysis/517016</t>
  </si>
  <si>
    <t>TOP โบรกเชียร์ซื้อเคาะเป้า 78 บ. ลุ้นกำไรปกติ Q1/65 โตเด่น รับดีมานด์ฟื้น-Stock gain หนุน</t>
  </si>
  <si>
    <t>Stock gain</t>
  </si>
  <si>
    <t>25/02/2022</t>
  </si>
  <si>
    <t>https://www.kaohoon.com/stockanalysis/516488</t>
  </si>
  <si>
    <t>SYNEX ลุ้นราคาฟื้นแรงรับงบ Q4/64 ดีเกินคาด-ประเมินกำไรปี 65-66 โตต่อเนื่อง</t>
  </si>
  <si>
    <t>25/02/202</t>
  </si>
  <si>
    <t>https://www.kaohoon.com/stockanalysis/516484</t>
  </si>
  <si>
    <t>CHAYO โบรกเชียร์ซื้อเป้า 70 บาท ผลงาน Q4/64 ฟื้นเด่น-ลุ้นกำไรปี 65 โตแรง 60%</t>
  </si>
  <si>
    <t>24/02/2022</t>
  </si>
  <si>
    <t>https://www.kaohoon.com/stockanalysis/516121</t>
  </si>
  <si>
    <t>BDMS โบรกคาดกำไรไตรมาส 1/65 โตสูง ชูหุ้น Defensive play แถมราคา Laggard</t>
  </si>
  <si>
    <t>Defensive play</t>
  </si>
  <si>
    <t>https://www.kaohoon.com/stockanalysis/516115</t>
  </si>
  <si>
    <t>BBIK โบรกชี้กำไรโตเฉลี่ย 44% ใน 3 ปีข้างหน้า-ปี 65 กำไรแตะ 97 ลบ. แนะซื้อเป้า 74 บาท</t>
  </si>
  <si>
    <t>23/02/2022</t>
  </si>
  <si>
    <t>https://www.kaohoon.com/stockanalysis/515658</t>
  </si>
  <si>
    <t>EKH โบรกแนะซื้อเป้า 9.40 บาท จับตางบปี 64 กำไรโตแรง 330% ทำ New High</t>
  </si>
  <si>
    <t>https://www.kaohoon.com/stockanalysis/515656</t>
  </si>
  <si>
    <t>HMPRO ลุ้นผลงานไตรมาส 1/65 ดีต่อเนื่อง รับช็อปดีมีคืนหนุน แนะซื้อเป้าหมาย 18 บาท</t>
  </si>
  <si>
    <t>22/02/2022</t>
  </si>
  <si>
    <t>https://www.kaohoon.com/breakingnews/515324</t>
  </si>
  <si>
    <t>XO โบรกเชียร์ซื้อปรับกำไรปี 65 โตต่อทะลุ 483 ลบ. เคาะเป้าใหม่ 23 บ. อัพไซด์สูง 19%</t>
  </si>
  <si>
    <t>21/02/2022</t>
  </si>
  <si>
    <t>https://www.kaohoon.com/stockanalysis/514920</t>
  </si>
  <si>
    <t>MAKRO โบรกฯชี้กำไรปี 65 โตแรง 78% แตะ 1.2 หมื่นลบ. ปี 66 เด่นต่อเนื่องทะลุ 1.8 หมื่นลบ.</t>
  </si>
  <si>
    <t>https://www.kaohoon.com/stockanalysis/514914</t>
  </si>
  <si>
    <t>CPF โบรกฯชี้กำไร Q4/64 ฟื้นตัว ลุ้น Q1/65 เด่นต่อ รับราคาหมูนิวไฮ-FTSE เพิ่มน้ำหนักลงทุน</t>
  </si>
  <si>
    <t>18/02/2022</t>
  </si>
  <si>
    <t>https://www.kaohoon.com/stockanalysis/514510</t>
  </si>
  <si>
    <t>SNC โบรกอัพกำไรปี 65-66 โตเฉลี่ย 8% หลังกำไรปี 64 เด่นกว่าคาด</t>
  </si>
  <si>
    <t>เด่นกว่าคาด</t>
  </si>
  <si>
    <t>https://www.kaohoon.com/stockanalysis/514505</t>
  </si>
  <si>
    <t>SC กำไรปี 64 นิวไฮแตะ 2.06 พันลบ. ลุ้นปี 65 โตต่อเนื่อง แนะซื้อยีลด์สูง 5%</t>
  </si>
  <si>
    <t>17/02/2022</t>
  </si>
  <si>
    <t>https://www.kaohoon.com/stockanalysis/514214</t>
  </si>
  <si>
    <t>TOP ลุ้นกำไรไตรมาส 1/65 โตต่อเนื่อง รับค่าการกลั่นพุ่ง โบรกแนะซื้อเป้า 78 บาท</t>
  </si>
  <si>
    <t>https://www.kaohoon.com/stockanalysis/514204</t>
  </si>
  <si>
    <t>SMT ลุ้นกำไรปี 64 โตแรง 153% ปี 65 เด่นต่อเนื่อง-แนะซื้ออัพเป้าใหม่ 6.30 บาท</t>
  </si>
  <si>
    <t>15/02/2022</t>
  </si>
  <si>
    <t>https://www.kaohoon.com/stockanalysis/513819</t>
  </si>
  <si>
    <t>GPSC โบรกฯชี้ปี 65-73 ธุรกิจแบตเตอรี่โตสูงเฉลี่ย 60% ลุ้นครม.เคาะมาตรการหนุนรถ EV วันนี้</t>
  </si>
  <si>
    <t>https://www.kaohoon.com/stockanalysis/513816</t>
  </si>
  <si>
    <t>PSL โบรกฯปรับลดประมาณการกำไรปี 65-65 หลังผลงานปี 64 ผ่านจุดพีค-ค่าระวางเรือสู่จุดสมดุล</t>
  </si>
  <si>
    <t>14/02/2022</t>
  </si>
  <si>
    <t>https://www.kaohoon.com/stockanalysis/513526</t>
  </si>
  <si>
    <t>WORK ลุ้นผลงาน Q4/64 ฟื้นเด่น-ปี 65 เม็ดเงินโฆษณาสื่อทีวีดิจิทัลส่วนแบ่งสูงสุด</t>
  </si>
  <si>
    <t>https://www.kaohoon.com/stockanalysis/513524</t>
  </si>
  <si>
    <t>HMPRO โบรกฯเชียร์ซื้อเป้า 16.60 บ. รับมาตรการรัฐหนุน ดันผลงานปี 65-66 โตดี</t>
  </si>
  <si>
    <t>https://www.kaohoon.com/stockanalysis/513200</t>
  </si>
  <si>
    <t>MAKRO คาดกำไรปี 65 โตแตะ 1.2 หมื่นลบ. ปี 66 ทะลุ 1.8 หมื่นลบ.</t>
  </si>
  <si>
    <t>https://www.kaohoon.com/stockanalysis/513198</t>
  </si>
  <si>
    <t>TIDLOR โบรกชี้กำไรปี 64-65 สินเชื่อโตสูงเฉลี่ย 17% ชูหุ้น Big cap ราคา Laggard</t>
  </si>
  <si>
    <t>Big cap</t>
  </si>
  <si>
    <t>https://www.kaohoon.com/stockanalysis/512940</t>
  </si>
  <si>
    <t>HMPRO คาดกำไรปี 64 ฟื้นแรง 79% ปี 65 เด่นต่อเนื่อง รับช้อปดีมีคืน-ผุดสาขาใหม่เพิ่ม</t>
  </si>
  <si>
    <t>https://www.kaohoon.com/stockanalysis/512936</t>
  </si>
  <si>
    <t>WHA โบรกเชียร์ซื้อเป้า 4.20 บาท ลุ้นกำไรปี 64 แตะ 2.54 พันลบ. ปี 65 ทะลุ 3.3 พันลบ.</t>
  </si>
  <si>
    <t>https://www.kaohoon.com/stockanalysis/512672</t>
  </si>
  <si>
    <t>IP ลุ้นกำไรไตรมาส 4/64 โตทะลัก 634% ทั้งปี 64 นิวไฮ โบรกฯอัพกำไรปี 65-67 โตเฉลี่ย 29%</t>
  </si>
  <si>
    <t>https://www.kaohoon.com/stockanalysis/512663</t>
  </si>
  <si>
    <t>BLA โบรกคาดกำไรปี 64 โตแรง 154% แตะ 4.1 พันลบ. ปี 65 ทะลุ 4.7 พันลบ.</t>
  </si>
  <si>
    <t>https://www.kaohoon.com/stockanalysis/512384</t>
  </si>
  <si>
    <t>TU โบรกชี้ผลงาน Q4/64 โตแรงแตะ 1.99 พันลบ. ลุ้นปีนี้เด่นต่อเนื่อง ชู 4 ปัจจัยบวกหนุน</t>
  </si>
  <si>
    <t>https://www.kaohoon.com/stockanalysis/512373</t>
  </si>
  <si>
    <t>ADVANC ปันผลครึ่งหลังปี 64 เหนือคาด 4.24 บ. โชว์กำไรแตะ 2.7 หมื่นลบ.</t>
  </si>
  <si>
    <t>https://www.kaohoon.com/stockanalysis/511974</t>
  </si>
  <si>
    <t>BCPG ลุ้นกำไรปี 65 โตแรง 39% แตะ 2.92 พันลบ. จากการเข้าลงทุนโครงการใหม่</t>
  </si>
  <si>
    <t>https://www.kaohoon.com/stockanalysis/511970</t>
  </si>
  <si>
    <t>CRC คาดกำไร Q4/64 ฟื้นตัวแรง-เด่นต่อเนื่อง Q1/65 แนะซื้ออัพเป้าใหม่ 44 บ.</t>
  </si>
  <si>
    <t>https://www.kaohoon.com/stockanalysis/511704</t>
  </si>
  <si>
    <t>JWD โบรกแนะซื้อเป้า 23 บาท ลุ้นกำไร Q4/64 เริ่ด ทั้งปีโต 25% รับธุรกิจขนส่งแข็งแกร่ง</t>
  </si>
  <si>
    <t>เริ่ด</t>
  </si>
  <si>
    <t>04/02/0202</t>
  </si>
  <si>
    <t>https://www.kaohoon.com/stockanalysis/511701</t>
  </si>
  <si>
    <t>MAJOR จับตางบ Q4/64 พลิกกำไรในรอบ 4 ไตรมาส โบรกแนะซื้ออัพกำไรปี 65 พ่วงเป้าใหม่ 25 บาท</t>
  </si>
  <si>
    <t>https://www.kaohoon.com/stockanalysis/511476</t>
  </si>
  <si>
    <t>WHA โบรกแนะซื้อเป้า 4.2 บาท ลุ้นกำไรปี 65 โตแรง 50% แตะ 3.3 พันลบ.</t>
  </si>
  <si>
    <t>https://www.kaohoon.com/stockanalysis/511468</t>
  </si>
  <si>
    <t>NSL โบรกคาดงบไตรมาส 4/2564 ฟื้นตัวแรงโต 83% รับเปิดเมือง</t>
  </si>
  <si>
    <t>https://www.kaohoon.com/stockanalysis/511260</t>
  </si>
  <si>
    <t>BEC โบรกมองผลประกอบการปี 64-65 อยู่ในวงจรฟื้นตัวรอบใหญ่ ลุ้นกำไรปีนี้โตแรง 37%</t>
  </si>
  <si>
    <t>https://www.kaohoon.com/stockanalysis/511255</t>
  </si>
  <si>
    <t>TVO มองกำไรปี 65 แตะ 2.25 พันลบ.รับปริมาณขายน้ำมันถั่วเหลืองพุ่ง</t>
  </si>
  <si>
    <t>https://www.kaohoon.com/stockanalysis/510965</t>
  </si>
  <si>
    <t>BCPG โบรกฯแนะซื้อเป้า 19.60 บาท ชูหุ้น Laggard แถมยีลด์สูง 4% คาดกำไรปี 65 โตแรง 39%</t>
  </si>
  <si>
    <t>https://www.kaohoon.com/stockanalysis/510961</t>
  </si>
  <si>
    <t>LEO โบรกอัพเป้าใหม่ 17 บาท คาดกำไรไตรมาส 4/64 นิวไฮทั้งปี 64 โต 2 เท่าตัว</t>
  </si>
  <si>
    <t>31/01/2022</t>
  </si>
  <si>
    <t>https://www.kaohoon.com/stockanalysis/510692</t>
  </si>
  <si>
    <t>BE8 คาดกำไรไตรมาส 4/64 แตะ 17.8 ลบ. ทั้งปีโตแรง 230% ทะลุ 78 ลบ.</t>
  </si>
  <si>
    <t>https://www.kaohoon.com/stockanalysis/510685</t>
  </si>
  <si>
    <t>WICE คาดกำไร Q4/2564 ทำนิวไฮต่อเนื่อง 8 ไตรมาสติดแตะ171 ลบ. โต 189%</t>
  </si>
  <si>
    <t>28/01/2022</t>
  </si>
  <si>
    <t>https://www.kaohoon.com/stockanalysis/510373</t>
  </si>
  <si>
    <t>KCE โบรกคาดกำไรไตรมาส 4/2564 โตแรง 83% แตะ 698 ลบ. พร้อมลุ้นเข้า MSCI รอบใหม่</t>
  </si>
  <si>
    <t>https://www.kaohoon.com/stockanalysis/510367</t>
  </si>
  <si>
    <t>SC กางแผนปี 65 ลุยผุดโครงการใหม่ 3 หมื่นลบ. ลุ้นกำไรโตแตะ 2 พันลบ.</t>
  </si>
  <si>
    <t>27/01/2022</t>
  </si>
  <si>
    <t>https://www.kaohoon.com/stockanalysis/510084</t>
  </si>
  <si>
    <t>HANA โบรกคาดกำไรปี 64 โต 22% แตะ 2.33 พันลบ. แนะซื้อเป้า 93 บาท</t>
  </si>
  <si>
    <t>https://www.kaohoon.com/stockanalysis/510074</t>
  </si>
  <si>
    <t>BEC โบรกฯคาดกำไร Q4/64 โตแรง 82% แตะ 261 ลบ. แนะซื้ออัพเป้าหมาย 16.40 บ.</t>
  </si>
  <si>
    <t>26/01/2022</t>
  </si>
  <si>
    <t>https://www.kaohoon.com/stockanalysis/509812</t>
  </si>
  <si>
    <t>MEGA โบรกเชียร์ซื้อเคาะเป้า 63 บาท จับตากำไร Q4/64 โตแรงในรอบ 4 ปี</t>
  </si>
  <si>
    <t>https://www.kaohoon.com/stockanalysis/509804</t>
  </si>
  <si>
    <t>IVL ลุ้นกำไร Q4/64 โตแรง 424% แตะ 6.9 พันลบ. โบรกแนะซื้ออัพเป้าใหม่ 57.50 บ.</t>
  </si>
  <si>
    <t>25/01/2022</t>
  </si>
  <si>
    <t>https://www.kaohoon.com/stockanalysis/509541</t>
  </si>
  <si>
    <t>ADVANC โบรกแนะซื้อเป้า 252 บ. ประเมินกำไรปี 64 แตะ 2.67 หมื่นลบ.</t>
  </si>
  <si>
    <t>https://www.kaohoon.com/stockanalysis/509530</t>
  </si>
  <si>
    <t>TISCO โบรกฯชูหุ้นหลบภัยช่วงตลาดผันผวน-ปันผลเด่นยีลด์สูง 7% แนะซื้อเป้า 115 บาท</t>
  </si>
  <si>
    <t>หลบภัย</t>
  </si>
  <si>
    <t>24/01/2022</t>
  </si>
  <si>
    <t>https://www.kaohoon.com/stockanalysis/509257</t>
  </si>
  <si>
    <t>AMATA ได้ประโยชน์เปิด Test and Go ดึงนักลงทุนเข้าไทยหนุนยอดขายที่ดินเพิ่ม</t>
  </si>
  <si>
    <t>https://www.kaohoon.com/stockanalysis/509255</t>
  </si>
  <si>
    <t>GPSC ราคาหุ้นย่อตัวโบรกเชียร์ซื้อเป้า 90 บ.-ลุ้นครม.เคาะมาตรการส่งเสริมรถยนต์ไฟฟ้า</t>
  </si>
  <si>
    <t>21/01/2022</t>
  </si>
  <si>
    <t>https://www.kaohoon.com/stockanalysis/508950</t>
  </si>
  <si>
    <t>HMPRO คาดกำไรไตรมาส 4/64 โต 81% แตะ 1 .57 พันล้านบาท</t>
  </si>
  <si>
    <t>https://www.kaohoon.com/stockanalysis/508947</t>
  </si>
  <si>
    <t>KKP กำไรไตรมาส 4/2564 โตเกินคาด หนุนทั้งปี 64 โตเด่น 23%</t>
  </si>
  <si>
    <t>20/01/2022</t>
  </si>
  <si>
    <t>https://www.kaohoon.com/stockanalysis/508670</t>
  </si>
  <si>
    <t>SABINA ลุ้นกำไร Q4/64 โตเด่น 64% แตะ 90 ลบ. แนะซื้อเป้าหมาย 23.30 บาท</t>
  </si>
  <si>
    <t>https://www.kaohoon.com/stockanalysis/508664</t>
  </si>
  <si>
    <t>CHAYO คาดกำไรไตรมาส 4/64 โตแกร่ง 69% จากเก็บหนี้เร่งตัวขึ้น</t>
  </si>
  <si>
    <t>19/01/2022</t>
  </si>
  <si>
    <t>https://www.kaohoon.com/stockanalysis/508401</t>
  </si>
  <si>
    <t>NRF ลุ้นกำไรไตรมาส 4/2564 นิวไฮแตะ 120-130 ลบ. แนะซื้ออัพเป้าใหม่ 9 บ.</t>
  </si>
  <si>
    <t>https://www.kaohoon.com/stockanalysis/508394</t>
  </si>
  <si>
    <t>NSL โบรกฯเชียร์ “ซื้อ” เป้า 23 บาท ลุ้นไตรมาส 4/64 ตัวฟื้นแรง 83% ทั้งปีโต 25%</t>
  </si>
  <si>
    <t>โบรกฯเชียร์</t>
  </si>
  <si>
    <t>18/01/2022</t>
  </si>
  <si>
    <t>https://www.kaohoon.com/stockanalysis/508145</t>
  </si>
  <si>
    <t>KBANK คาดกำไรปี 64 แตะ 3.4 หมื่นลบ.-ปีนี้โตเด่นทะลุ 3.6 หมื่นลบ. แนะซื้อเป้า 175 บ.</t>
  </si>
  <si>
    <t>https://www.kaohoon.com/stockanalysis/508140</t>
  </si>
  <si>
    <t>WORK คาดผลงาน Q4/64 ฟื้นตัวเด่นสุดในกลุ่มฯ-รับอานิสงส์เม็ดเงินโฆษณาธ.ค.โต 7%</t>
  </si>
  <si>
    <t>ฟื้นตัวเด่นสุด</t>
  </si>
  <si>
    <t>17/01/2022</t>
  </si>
  <si>
    <t>https://www.kaohoon.com/stockanalysis/507899</t>
  </si>
  <si>
    <t>ILM ลุ้นกำไรไตรมาส 4/64 โตแรง 169% ทั้งปีแตะ 453 ลบ. แถมปี 65 เด่นต่อเนื่อง</t>
  </si>
  <si>
    <t>https://www.kaohoon.com/stockanalysis/507888</t>
  </si>
  <si>
    <t>BCPG โบรกฯคาดกำไรไตรมาส 4/64 แตะ 358 ลบ. ทั้งปีโตเด่น 11% แนะซื้อชูหุ้น Laggard</t>
  </si>
  <si>
    <t>14/01/2022</t>
  </si>
  <si>
    <t>https://www.kaohoon.com/stockanalysis/507537</t>
  </si>
  <si>
    <t>TTB โบรกฯเชียร์ซื้อเป้า 1.80 บ. ชูกำไรปี 65 โตสุดในกลุ่ม รับประโยชน์หลังควบรวมเต็มปี</t>
  </si>
  <si>
    <t>https://www.kaohoon.com/stockanalysis/507535</t>
  </si>
  <si>
    <t>TOP ลุ้นกำไรไตรมาส 4/64 โตทะลัก 252% แตะ 4.6 พันลบ. รับค่าการกลั่นฟื้นแรง</t>
  </si>
  <si>
    <t>13/01/2022</t>
  </si>
  <si>
    <t>https://www.kaohoon.com/stockanalysis/507259</t>
  </si>
  <si>
    <t>SCC ลุ้นไตรมาส 4/64 ฟื้นตัวเด่น รับดีมานด์-สเปรดปิโตรฯสูงขึ้น</t>
  </si>
  <si>
    <t>https://www.kaohoon.com/stockanalysis/507251</t>
  </si>
  <si>
    <t>KSL โบรกฯคาดกำไรปี 65 โตเด่น 54% แตะ 951 ลบ. รับราคาน้ำตาลพุ่ง</t>
  </si>
  <si>
    <t>https://www.kaohoon.com/stockanalysis/506998</t>
  </si>
  <si>
    <t>DCC ลุ้นกำไร Q4/64 โตดี หลังคลายล็อกดาวน์-ปรับราคาสินค้าหนุน แนะซื้ออัพเป้าใหม่ 3.60 บ.</t>
  </si>
  <si>
    <t>https://www.kaohoon.com/stockanalysis/506993</t>
  </si>
  <si>
    <t>PJW โบรกฯคาดกำไร Q4/64 นิวไฮ! หลังเปิดเมืองหนุนดีมานด์บรรจุภัณฑ์ฟื้นเด่น</t>
  </si>
  <si>
    <t>https://www.kaohoon.com/stockanalysis/506713</t>
  </si>
  <si>
    <t>BEM โบรฯชี้กำไร Q4/64 ฟื้นตัวแตะ 173 ลบ. ปี 65 โดดเด่นต่อเนื่อง</t>
  </si>
  <si>
    <t>https://www.kaohoon.com/stockanalysis/506710</t>
  </si>
  <si>
    <t>PR9 โบรกเชียร์ซื้ออัพเป้าใหม่ 15 บาท คาดกำไรไตรมาส 4/64 โต 21%</t>
  </si>
  <si>
    <t>https://www.kaohoon.com/stockanalysis/506410</t>
  </si>
  <si>
    <t>GLOBAL โบรกฯมองงบไตรมาส 4/64 เด่นสุดในกลุ่มฯแตะ 725 ลบ.</t>
  </si>
  <si>
    <t>https://www.kaohoon.com/stockanalysis/506406</t>
  </si>
  <si>
    <t>BCH จับตากำไรปี 64 โตแรง 366% แตะ 5.73 พันลบ. แถมได้ประโยชน์มากสุดโควิดระบาด</t>
  </si>
  <si>
    <t>https://www.kaohoon.com/stockanalysis/506110</t>
  </si>
  <si>
    <t>SC โบรกฯชี้กำไรไตรมาส 4/64 เด่นสุดของปี ตุน Backlog แน่น 5.2 พันลบ.</t>
  </si>
  <si>
    <t>https://www.kaohoon.com/stockanalysis/506108</t>
  </si>
  <si>
    <t>TOP โบรกฯแนะซื้อเป้า 75 บ. รับอานิสงส์น้ำมันพุ่งเหนือ 80 เหรียญ-ลุ้นกำไรปี 64 ฟื้นตัวแรง</t>
  </si>
  <si>
    <t>https://www.kaohoon.com/stockanalysis/505869</t>
  </si>
  <si>
    <t>BCPG โบรกฯแนะซื้อชูหุ้น Laggard แถมยีลด์สูง 4% เคาะเป้า 19.60 บ.</t>
  </si>
  <si>
    <t>https://www.kaohoon.com/stockanalysis/505856</t>
  </si>
  <si>
    <t>TIDLOR โบรกฯมองกำไรปี 64 โต 30% แตะ 3.1 พันลบ. พร้อมชูฐานเงินทุนแข็งแกร่ง-เรตติ้งดี</t>
  </si>
  <si>
    <t>https://www.kaohoon.com/stockanalysis/505590</t>
  </si>
  <si>
    <t>JMART โบรกมองกำไรปี 64 โต 60% แตะ 1.27 พันลบ. แนะซื้อเป้าหมาย 60 บาท</t>
  </si>
  <si>
    <t>https://www.kaohoon.com/stockanalysis/505582</t>
  </si>
  <si>
    <t>ADVANC โบรกมองกำไร Q4/64 แตะ 6.61 พันลบ. ทั้งปี 2.67 หมื่นลบ. แนะซื้อเป้า 252 บาท</t>
  </si>
  <si>
    <t>https://www.kaohoon.com/stockanalysis/505341</t>
  </si>
  <si>
    <t>ILINK โบรกชี้กำไรปีนี้โต 30% ธุรกิจสายสัญญาณ – EPC หนุนเด่น</t>
  </si>
  <si>
    <t>https://www.kaohoon.com/stockanalysis/505336</t>
  </si>
  <si>
    <t>BE8 โบรกชี้กำไรไตรมาส 4/64 โตทะลัก 126% แตะ 17.8 ลบ. ทั้งปี 64 ทะลุ 78 ลบ.</t>
  </si>
  <si>
    <t>30/12/2021</t>
  </si>
  <si>
    <t>https://www.kaohoon.com/stockanalysis/505031</t>
  </si>
  <si>
    <t>ITEL โบรกฯมองกำไรปีหน้าเติบโต 34% All time high เชียร์ซื้ออัพปรับใหม่ 6 บาท</t>
  </si>
  <si>
    <t>All time high</t>
  </si>
  <si>
    <t>https://www.kaohoon.com/breakingnews/505019</t>
  </si>
  <si>
    <t>KTB โบรกฯคาดแจ้งงบไตรมาส 4 กลางเดือนม.ค. ลุ้นกำไรแตะ 4.9 พันลบ. โตแรง 43%</t>
  </si>
  <si>
    <t>29/12/2021</t>
  </si>
  <si>
    <t>https://www.kaohoon.com/stockanalysis/504734</t>
  </si>
  <si>
    <t>BCH โบรกเชียร์ซื้อเคาะเป้า 23.50 บาท จับตากำไรปีนี้โตทะลัก 366% แตะ 5.73 พันลบ.</t>
  </si>
  <si>
    <t>https://www.kaohoon.com/stockanalysis/504729</t>
  </si>
  <si>
    <t>BBL จับตาแจ้งงบ Q4 กลางเดือนม.ค.โตทะลัก 161% แตะ 6.25 พันลบ. แนะซื้อเป้า 165 บ.</t>
  </si>
  <si>
    <t>28/12/2021</t>
  </si>
  <si>
    <t>https://www.kaohoon.com/stockanalysis/504396</t>
  </si>
  <si>
    <t>KBANK จับตา 21 ม.ค.นี้ ประกาศงบไตรมาส 4/64 โบรกฯชูหุ้น Top pick</t>
  </si>
  <si>
    <t>https://www.kaohoon.com/stockanalysis/504393</t>
  </si>
  <si>
    <t>WORK โบรกฯเชียร์ซื้อเป้า 29.50 บ. รับเม็ดเงินโฆษณาพ.ย.ฟื้นตัว จับตากำไร Q4 โตแรง 171%</t>
  </si>
  <si>
    <t>27/12/2021</t>
  </si>
  <si>
    <t>https://www.kaohoon.com/stockanalysis/504069</t>
  </si>
  <si>
    <t>ADVANC โบรกฯชูหุ้น Defensive มองกำไรไตรมาส 4 โตดีแตะ 7 พันลบ.</t>
  </si>
  <si>
    <t>https://www.kaohoon.com/stockanalysis/504055</t>
  </si>
  <si>
    <t>SCB โบรกฯคาดประกาศงบ 21 ม.ค.นี้ ลุ้นกำไร Q4 โตเด่น 72% แตะ 8.55 พันลบ.</t>
  </si>
  <si>
    <t>24/12/2021</t>
  </si>
  <si>
    <t>https://www.kaohoon.com/stockanalysis/503703</t>
  </si>
  <si>
    <t>KKP ลุ้นผลงานไตรมาส 4/64 กำไรแตะ 1.53 พันลบ. พร้อมจับตาแจ้งงบปี 64 กลางเดือนม.ค.</t>
  </si>
  <si>
    <t>https://www.kaohoon.com/stockanalysis/503701</t>
  </si>
  <si>
    <t>NER โบรกชี้กำไรปี 64 โตเด่นแตะ 1.73 พันลบ. ปี 65 เด่นต่อเนื่องแนะซื้อชูยีลด์สูง 7%</t>
  </si>
  <si>
    <t>23/12/2021</t>
  </si>
  <si>
    <t>https://www.kaohoon.com/stockanalysis/503346</t>
  </si>
  <si>
    <t>KSL โชว์งบไตรมาส 4 กำไรแตะ 149 ลบ.โต 55% ลุ้นปี 65 ทะลุ 951 ลบ.</t>
  </si>
  <si>
    <t>https://www.kaohoon.com/stockanalysis/503340</t>
  </si>
  <si>
    <t>HMPRO ลุ้น Q4 กำไรโตก้าวกระโดด 72% แตะ 1.5 พันลบ. ชูหุ้น Laggard แนะซื้อเป้า 16 บาท</t>
  </si>
  <si>
    <t>22/12/2021</t>
  </si>
  <si>
    <t>https://www.kaohoon.com/stockanalysis/503014</t>
  </si>
  <si>
    <t>CHG คาดผลงานปี 65 โต 42% ปี 66 เด่นต่อเนื่อง แนะซื้อราคาเป้าหมาย 4.40 บ.</t>
  </si>
  <si>
    <t>https://www.kaohoon.com/stockanalysis/503011</t>
  </si>
  <si>
    <t>BBIK โบรกเชียร์ซื้อเป้า 74 บาท ชูกำไรโตสูงเฉลี่ย 44% ใน 3 ปีข้างหน้า</t>
  </si>
  <si>
    <t>21/12/2021</t>
  </si>
  <si>
    <t>https://www.kaohoon.com/stockanalysis/502665</t>
  </si>
  <si>
    <t>SINGER ยอดขายสินค้าโต ควบคู่สินเชื่อขยายตัวต่อเนื่องปี 64-66 แนะซื้ออัพเป้าใหม่ 58 บ.</t>
  </si>
  <si>
    <t>https://www.kaohoon.com/stockanalysis/502660</t>
  </si>
  <si>
    <t>ASIAN ส่งออกอาหารสัตว์เลี้ยงพ.ย. โต 25.9% แถมได้ประโยชน์บาทอ่อน แนะซื้อเป้า 20.50 บ.</t>
  </si>
  <si>
    <t>20/12/2021</t>
  </si>
  <si>
    <t>https://www.kaohoon.com/stockanalysis/502280</t>
  </si>
  <si>
    <t>TIDLOR โบรกชี้โมเมนตัมกำไรโตดีไตรมาส 4-ปี 2566 แนะซื้อราคาเป้าหมาย 44 บาท</t>
  </si>
  <si>
    <t>https://www.kaohoon.com/stockanalysis/502272</t>
  </si>
  <si>
    <t>XO โบรกแนะซื้อเป้าหมาย 23.30 บาท คาดกำไรไตรมาสโต 38% แตะ 114 ลบ.</t>
  </si>
  <si>
    <t>17/12/2021</t>
  </si>
  <si>
    <t>https://www.kaohoon.com/stockanalysis/501886</t>
  </si>
  <si>
    <t>PJW คาดกำไรไตรมาส 4 นิวไฮ รับดีมานด์บรรจุภัณฑ์พลาสติกฟื้นเด่นหลังเปิดเมือง</t>
  </si>
  <si>
    <t>https://www.kaohoon.com/stockanalysis/501884</t>
  </si>
  <si>
    <t>BDMS โบรกฯแนะซื้อหุ้นเด่นกลุ่มการแพทย์ ชูกำไรปีนี้โตดี-ปีหน้าสดใสต่อเนื่อง</t>
  </si>
  <si>
    <t>16/12/2021</t>
  </si>
  <si>
    <t>https://www.kaohoon.com/stockanalysis/501561</t>
  </si>
  <si>
    <t>GUNKUL คาดกำไรปีนี้แตะ 2.2 พันลบ. ปีหน้าโตแรง 30% ธุรกิจกัญชง-กัญชาหนุนเด่น</t>
  </si>
  <si>
    <t>https://www.kaohoon.com/stockanalysis/501557</t>
  </si>
  <si>
    <t>LEO คาดปี 65 ขนส่งทางบกโตเด่น ได้ประโยชน์รถไฟลาว-จีน จับตากำไรปีนี้แตะ 170 ลบ.</t>
  </si>
  <si>
    <t>15/12/2021</t>
  </si>
  <si>
    <t>https://www.kaohoon.com/stockanalysis/501231</t>
  </si>
  <si>
    <t>MICRO โบรกฯชี้กำไรปี 64-65 โตเด่น-เตรียมลุยขายประกันชีวิต-วินาศภัยหนุนแกร่ง</t>
  </si>
  <si>
    <t>https://www.kaohoon.com/stockanalysis/501215</t>
  </si>
  <si>
    <t>PLANB ลุ้นไตรมาส 4/64 พลิกกำไร รับเม็ดเงินโฆษณาพ.ย.ฟื้นเด่น แนะซื้อเป้า 7.60 บาท</t>
  </si>
  <si>
    <t>14/12/2021</t>
  </si>
  <si>
    <t>https://www.kaohoon.com/stockanalysis/500877</t>
  </si>
  <si>
    <t xml:space="preserve">BEM ยอดผู้ใช้ทางด่วน-รถไฟฟ้าเดือน พ.ย.ฟื้นตัวเด่น โบรกฯเชียร์ซื้อเป้า 10 บาท </t>
  </si>
  <si>
    <t>https://www.kaohoon.com/stockanalysis/500872</t>
  </si>
  <si>
    <t>SAPPE โบรกฯเชียร์ซื้อเป้า 38 บาท ลุ้นกำไรไตรมาส 4 แตะ 120 ลบ.ทั้งปีนี้โต 30%</t>
  </si>
  <si>
    <t>13/12/2021</t>
  </si>
  <si>
    <t>https://www.kaohoon.com/stockanalysis/500538</t>
  </si>
  <si>
    <t>IVL โบรกฯกเชียร์ซื้อเป้า 62 บาท ชู 3 ปัจจัยบวกหนุนเด่น-ลุ้นกำไรปี 65-66 โตแกร่ง</t>
  </si>
  <si>
    <t>บวกหนุนเด่น</t>
  </si>
  <si>
    <t>https://www.kaohoon.com/stockanalysis/500534</t>
  </si>
  <si>
    <t>HMPRO คาดกำไรไตรมาส 4/64 ฟื้นเด่นแตะ 1.5 พันลบ. รับอานิสงส์ปลดล็อค LTV</t>
  </si>
  <si>
    <t>https://www.kaohoon.com/stockanalysis/500103</t>
  </si>
  <si>
    <t>TACC โบรกเชียร์ซื้อเป้า 9.50 บ. คาดกำไร Q4 ฟื้นแกร่ง หลังคลาย Lockdown-ออกสินค้าใหม่</t>
  </si>
  <si>
    <t>https://www.kaohoon.com/stockanalysis/500100</t>
  </si>
  <si>
    <t>AMATA โบรกฯชี้ไตรมาส 4 ฟื้นตัวเด่น-ลุ้นโอนที่ดินสูง 300-400 ไร่ แนะซื้อเป้า 25 บาท</t>
  </si>
  <si>
    <t>https://www.kaohoon.com/breakingnews/499765</t>
  </si>
  <si>
    <t>M โบรกเชียร์ “ซื้อ” เป้า 62 บาท คาดไตรมาส 4 พลิกกำไรแข็งแกร่งราว 350-400 ลบ.</t>
  </si>
  <si>
    <t>https://www.kaohoon.com/stockanalysis/499438</t>
  </si>
  <si>
    <t>CRC โบรกฯชี้ Q4 ยอดขายในประเทศฟื้น คาดราคาหุ้นดีดกลับลดกังวล “Omicron”</t>
  </si>
  <si>
    <t>https://www.kaohoon.com/stockanalysis/499433</t>
  </si>
  <si>
    <t>NSL ลุ้นไตรมาส 4/2564 ฟื้นแรงตามโควิดคลาย คาดทั้งปีกำไรโต 25%</t>
  </si>
  <si>
    <t>https://www.kaohoon.com/stockanalysis/499017</t>
  </si>
  <si>
    <t>GUNKUL โบรกฯชี้กำไรปีนี้โตแตะ 2.2 พันลบ. ปี 65 โตต่อเนื่อง 30% แนะซื้อเป้า 6 บาท</t>
  </si>
  <si>
    <t>https://www.kaohoon.com/stockanalysis/499010</t>
  </si>
  <si>
    <t>ASK โบรกฯเชียร์ซื้อเป้า 47.50 บ. รับอานิสงส์ธุรกิจออนไลน์ขยายตัว หนุนดีมานด์รถบรรทุกพุ่ง</t>
  </si>
  <si>
    <t>https://www.kaohoon.com/stockanalysis/498685</t>
  </si>
  <si>
    <t>XO โบรกฯชี้ดีมานด์ขายซอสพริกเพิ่มขึ้น! หลังโควิดระบาดระลอกใหม่ในยุโรป</t>
  </si>
  <si>
    <t>https://www.kaohoon.com/stockanalysis/498681</t>
  </si>
  <si>
    <t>SAT โบรกเชียร์ซื้อเป้า 27.50 บาท คาดได้ประโยชน์จัดงาน Motor EXPO 1-12 ธ.ค.นี้</t>
  </si>
  <si>
    <t>https://www.kaohoon.com/stockanalysis/498371</t>
  </si>
  <si>
    <t>CHG โบรกชูหุ้นหลุมหลบภัยโควิดระบาด-ชี้กำไร Q4 โตแรง 160% แนะ “ซื้อ”</t>
  </si>
  <si>
    <t>หลุมหลบภัย</t>
  </si>
  <si>
    <t>https://www.kaohoon.com/stockanalysis/498364</t>
  </si>
  <si>
    <t>MEGA ลุ้นกำไรไตรมาส 4 ทำ New High ต่อ รับไฮซีซั่น คาดทั้งปีโตเด่น 32%</t>
  </si>
  <si>
    <t>30/11/2021</t>
  </si>
  <si>
    <t>https://www.kaohoon.com/stockanalysis/497970</t>
  </si>
  <si>
    <t>ADVANC โบรกฯชี้กำไรปีนี้แตะ 2.62 หมื่นลบ. พร้อมชูหุ้น defensive</t>
  </si>
  <si>
    <t>defensive</t>
  </si>
  <si>
    <t>https://www.kaohoon.com/stockanalysis/497965</t>
  </si>
  <si>
    <t>SYNEX ลุ้นไตรมาส 4 โตแข็งแกร่ง-ได้ประโยชน์ COVID-19 ระลอกใหม่</t>
  </si>
  <si>
    <t>29/11/2021</t>
  </si>
  <si>
    <t>https://www.kaohoon.com/stockanalysis/497594</t>
  </si>
  <si>
    <t>CHG โบรกฯชี้ได้รับประโยชน์หากโควิด-19ระบาดระลอกใหม่ ลุ้นกำไรปีนี้โตทะลัก 149%</t>
  </si>
  <si>
    <t>ได้รับ</t>
  </si>
  <si>
    <t>https://www.kaohoon.com/stockanalysis/497591</t>
  </si>
  <si>
    <t>EKH โบรกชี้หุ้นหลุมหลบภัยหากโควิดระบาดระลอกใหม่-ลุ้นกำไรปีนี้โตแรง 289%</t>
  </si>
  <si>
    <t>26/11/2021</t>
  </si>
  <si>
    <t>https://www.kaohoon.com/stockanalysis/497185</t>
  </si>
  <si>
    <t>BCH ลุ้นรายได้ปีนี้โตแรง 102% แตะ 1.7 หมื่นลบ. แนะนำ “ซื้อ”ราคาเป้าหมาย 28.50 บาท</t>
  </si>
  <si>
    <t>https://www.kaohoon.com/stockanalysis/497177</t>
  </si>
  <si>
    <t>NSL โบรกฯชี้ผลงานไตรมาส 4 ฟื้นแรง รับโควิดคลาย แนะนำ “ซื้อ” ราคาเป้าหมาย 23 บาท</t>
  </si>
  <si>
    <t>25/11/2021</t>
  </si>
  <si>
    <t>https://www.kaohoon.com/breakingnews/496835</t>
  </si>
  <si>
    <t>CFRESH โบรกเชียร์ซื้ออัพเป้าใหม่ 5.40 บาท คาดกำไร Q4/64-Q1/65 สดใส</t>
  </si>
  <si>
    <t>CFRESH</t>
  </si>
  <si>
    <t>https://www.kaohoon.com/stockanalysis/496833</t>
  </si>
  <si>
    <t>TACC ลุ้นกำไรไตรมาส 4 นิวไฮแตะ 58 ลบ. แถมปันผลยีลด์สูง 5%</t>
  </si>
  <si>
    <t>24/11/2021</t>
  </si>
  <si>
    <t>https://www.kaohoon.com/stockanalysis/496563</t>
  </si>
  <si>
    <t>CK โบรกฯเชียร์ซื้อเป้า 26 บาท รับรถไฟทางคู่ “เด่นชัย-เชียงของ” เซ็นสัญญาทันปีนี้</t>
  </si>
  <si>
    <t>https://www.kaohoon.com/stockanalysis/496558</t>
  </si>
  <si>
    <t>ITEL โบรกฯชี้กำไรไตรมาส 4-ปีหน้าเติบโตต่อเนื่อง หลังตุน Backlog แน่นกว่า 4.1 พันลบ.</t>
  </si>
  <si>
    <t>เติบโตต่อเนื่อง</t>
  </si>
  <si>
    <t>23/11/2021</t>
  </si>
  <si>
    <t>https://www.kaohoon.com/stockanalysis/496217</t>
  </si>
  <si>
    <t>HANA โบรกฯชี้กำไรไตรมาส 4-ปี 2565 ดีต่อเนื่อง แถมรับประโยชน์บาทอ่อนค่า</t>
  </si>
  <si>
    <t>https://www.kaohoon.com/stockanalysis/496208</t>
  </si>
  <si>
    <t>ASIAN ลุ้นกำไรปี 64 โต 26% แตะ 899 ลบ. รับธุรกิจอาหารสัตว์หนุนเด่น</t>
  </si>
  <si>
    <t>22/11/2021</t>
  </si>
  <si>
    <t>https://www.kaohoon.com/stockanalysis/495859</t>
  </si>
  <si>
    <t>ORI โบรกฯชี้กำไรไตรมาส 4/64 เร่งตัวขึ้นเด่น-สูงสุดของปีนี้</t>
  </si>
  <si>
    <t>เร่งตัวขึ้นเด่น</t>
  </si>
  <si>
    <t>https://www.kaohoon.com/stockanalysis/495855</t>
  </si>
  <si>
    <t>CBG คาดไตรมาส 4 ธุรกิจกลุ่ม CLMV เริ่มฟื้นตัว พร้อมวางเป้าในจีนโตสูงปีหน้า</t>
  </si>
  <si>
    <t>19/11/2021</t>
  </si>
  <si>
    <t>https://www.kaohoon.com/stockanalysis/495474</t>
  </si>
  <si>
    <t>“กลุ่มยานยนต์”ยอดผลิตรถเดือนต.ค.โตแตะ 1.54 แสนคัน โบรกฯชู SAT เด่นสุด-ยีลด์สูง 8%</t>
  </si>
  <si>
    <t>เด่นสุุด</t>
  </si>
  <si>
    <t>https://www.kaohoon.com/stockanalysis/495451</t>
  </si>
  <si>
    <t>JWD ลุ้นกำไรไตรมาส 4 แข็งแกร่ง-หนุนทั้งปีโตทะลัก 80% ปีหน้าทะยานต่อรับลงทุน 6 ดีลใหญ่</t>
  </si>
  <si>
    <t>18/11/2021</t>
  </si>
  <si>
    <t>https://www.kaohoon.com/stockanalysis/495139</t>
  </si>
  <si>
    <t>NER ลุ้นกำไรปีนี้ New High แตะ 1.7 พันลบ. โตทะลัก 1 เท่าตัว ปีหน้าเด่นต่อเนื่อง</t>
  </si>
  <si>
    <t>https://www.kaohoon.com/stockanalysis/495137</t>
  </si>
  <si>
    <t>LEO โบรกชี้กำไรไตรมาส 4 ทำ New High-ปีหน้ารายได้โตสูง 25%</t>
  </si>
  <si>
    <t>17/11/2021</t>
  </si>
  <si>
    <t>https://www.kaohoon.com/stockanalysis/494783</t>
  </si>
  <si>
    <t>HMPRO ลุ้นกำไรไตรมาส 4 ฟื้นตัวแรงแตะ 1.5 พันลบ. ราคาหุ้น Laggard</t>
  </si>
  <si>
    <t>https://www.kaohoon.com/stockanalysis/494781</t>
  </si>
  <si>
    <t>CPN โบรกฯเชียร์ซื้อเป้า 68 บาท ลุ้นกำไร Q4 ฟื้นเด่น 1.7 พันลบ.</t>
  </si>
  <si>
    <t>16/11/2021</t>
  </si>
  <si>
    <t>https://www.kaohoon.com/stockanalysis/494433</t>
  </si>
  <si>
    <t>BCH ลุ้นกำไรไตรมาส 4 โตต่อเนื่องแตะ 1.2 พันลบ. โบรกฯเล็งอัพกำไรปีนี้</t>
  </si>
  <si>
    <t>15/11/2021</t>
  </si>
  <si>
    <t>https://www.kaohoon.com/stockanalysis/493907</t>
  </si>
  <si>
    <t>WINMED กำไรไตรมาส 3 โตทะลัก 591% ลุ้นทั้งปีโตเด่น แนะซื้อเป้า 7.80 บ.</t>
  </si>
  <si>
    <t>https://www.kaohoon.com/stockanalysis/493902</t>
  </si>
  <si>
    <t>BEC ลุ้นกำไรไตรมาส 4 ฟื้นตัว-ทั้งปีแตะ 690 ลบ. แถมเข้า MSCI Small cap</t>
  </si>
  <si>
    <t>https://www.kaohoon.com/stockanalysis/493302</t>
  </si>
  <si>
    <t>WICE โชว์งบ Q3 กำไรนิวไฮ 7 ไตรมาสติด! โบรกอัพกำไร-ราคาเป้าใหม่ 16 บ.</t>
  </si>
  <si>
    <t>https://www.kaohoon.com/stockanalysis/493296</t>
  </si>
  <si>
    <t>TACC โชว์งบไตรมาส 3 กำไรโตเด่น 20% ลุ้นไตรมาส 4 สดใสต่อเนื่อง</t>
  </si>
  <si>
    <t>https://www.kaohoon.com/stockanalysis/492880</t>
  </si>
  <si>
    <t>SYNEX กำไรไตรมาส 3 โตดี-ลุ้นไตรมาส 4 เด่นต่อเนื่องรับ High Season</t>
  </si>
  <si>
    <t>https://www.kaohoon.com/stockanalysis/492867</t>
  </si>
  <si>
    <t>EKH กำไรไตรมาส 3 โตทะลักกว่า 800% ลุ้นทั้งปีโดดเด่น 289% แนะซื้อ เป้า 9.40 บ.</t>
  </si>
  <si>
    <t>10/11/0201</t>
  </si>
  <si>
    <t>https://www.kaohoon.com/stockanalysis/492438</t>
  </si>
  <si>
    <t>SPALI ลุ้นกำไรไตรมาส 4/2564 นิวไฮ ตาม backlog รอโอนมาก 2.4 หมื่นลบ.</t>
  </si>
  <si>
    <t>https://www.kaohoon.com/stockanalysis/492428</t>
  </si>
  <si>
    <t>KCE โชว์งบไตรมาส 3 กำไรโตทะลัก 142% ลุ้นไตรมาส 4 โตต่อเนื่อง</t>
  </si>
  <si>
    <t>https://www.kaohoon.com/stockanalysis/491996</t>
  </si>
  <si>
    <t>NER โชว์งบ Q3 โตทะลัก 189% ลุ้นปี 64-65 โดดเด่นต่อเนื่อง</t>
  </si>
  <si>
    <t>https://www.kaohoon.com/stockanalysis/491994</t>
  </si>
  <si>
    <t>JWD คาดกำไรไตรมาส 3 โตเด่น 65% แถมไตรมาส 4 ทำนิวไฮ</t>
  </si>
  <si>
    <t>https://www.kaohoon.com/stockanalysis/491538</t>
  </si>
  <si>
    <t>ILM ลุ้นไตรมาส 4 ฟื้นตัวโดดเด่น 151% โบรกแนะซื้ออัพกำไร-ราคาเป้าหมายใหม่ 18.20 บาท</t>
  </si>
  <si>
    <t>https://www.kaohoon.com/stockanalysis/491528</t>
  </si>
  <si>
    <t>SNC คาดกำไรไตรมาส 4 โตต่อ รับไฮซีซั่น-ทั้งปีแตะ 581 ลบ. แนะซื้ออัพเป้าใหม่ 19.40 บ.</t>
  </si>
  <si>
    <t>https://www.kaohoon.com/stockanalysis/491045</t>
  </si>
  <si>
    <t>FORTH โบรกฯชี้กำไรปี 64-65 โตแรง! เร่งกระจายตู้เต่าบินในต่างจังหวัด</t>
  </si>
  <si>
    <t>https://www.kaohoon.com/stockanalysis/491041</t>
  </si>
  <si>
    <t>BH คาดผลงานไตรมาส 4 โตเด่นต่อเนื่อง ทั้งปีกำไรโตทะลัก 147%</t>
  </si>
  <si>
    <t>https://www.kaohoon.com/stockanalysis/490599</t>
  </si>
  <si>
    <t>NER ลุ้นงบไตรมาส 3 กำไรโตทะลักแตะ 456 ลบ. คาดประกาศ 8 พ.ย.นี้</t>
  </si>
  <si>
    <t>ORI โบรกเชียร์ซื้อได้อานิสงส์คลาย LTV สต๊อกคอนโดพร้อมโอนกว่า 1 หมื่นลบ.</t>
  </si>
  <si>
    <t>https://www.kaohoon.com/stockanalysis/490298</t>
  </si>
  <si>
    <t>PSL คาดกำไรไตรมาส 3 โต 56% รับค่าระวางเรือพุ่ง ทั้งปีแตะ 3.43 พันลบ.</t>
  </si>
  <si>
    <t>https://www.kaohoon.com/stockanalysis/490285</t>
  </si>
  <si>
    <t>PTT ลุ้นกำไรไตรมาส 3 โต 117% แตะ 3.29 หมื่นลบ. ทุกธุรกิจฟื้นตัวเด่น</t>
  </si>
  <si>
    <t>https://www.kaohoon.com/stockanalysis/489909</t>
  </si>
  <si>
    <t>TQM คาดกำไรไตรมาส 3 โต 21% แตะ 205 ลบ. ทั้งปีทะลุ 1.24 พันลบ.</t>
  </si>
  <si>
    <t>https://www.kaohoon.com/stockanalysis/489907</t>
  </si>
  <si>
    <t>SMT ลุ้นไตรมาส 3 กำไรแข็งแกร่งทั้งปีโตทะลัก 175% ปีหน้าเด่นต่อเนื่อง</t>
  </si>
  <si>
    <t>https://www.kaohoon.com/stockanalysis/489524</t>
  </si>
  <si>
    <t>BJC คาดกำไรไตรมาส 4/2564 ฟื้นตัวเด่นรับ High season แนะซื้อเป้า 38.00 บาท</t>
  </si>
  <si>
    <t>https://www.kaohoon.com/stockanalysis/489520</t>
  </si>
  <si>
    <t>IRPC ผลงานไตรมาส 4 ฟื้นตัวเด่น ทั้งปีกำไรแตะ 1.6 หมื่นลบ.แนะซื้อเป้า 5.80 บาท</t>
  </si>
  <si>
    <t>29/10/2021</t>
  </si>
  <si>
    <t>https://www.kaohoon.com/stockanalysis/489099</t>
  </si>
  <si>
    <t>SMT ลุ้นกำไรไตรมาส 3 โต 35% แตะ 58 ลบ. ไตรมาส 4 เด่นต่อเนื่อง 148%</t>
  </si>
  <si>
    <t>https://www.kaohoon.com/stockanalysis/489093</t>
  </si>
  <si>
    <t>WINMED คาดกำไรไตรมาส 3 โต 313% ปี 65-66 เด่นต่อเนื่องจากธุรกิจเดิม-“S-Curve ใหม่”</t>
  </si>
  <si>
    <t>28/10/2021</t>
  </si>
  <si>
    <t>https://www.kaohoon.com/stockanalysis/488732</t>
  </si>
  <si>
    <t>CHG คาดกำไรไตรมาส 3 ทำ New High โตทะลัก 311% รับอานิสงสผู้ติดเชื้อ COVID-19 พุ่ง</t>
  </si>
  <si>
    <t>https://www.kaohoon.com/stockanalysis/488728</t>
  </si>
  <si>
    <t>GUNKUL ลุ้นกำไรไตรมาส 3 โตแรง 200% “วินด์ฟาร์ม” หนุนเด่น แนะซื้อเป้า 6 บ.</t>
  </si>
  <si>
    <t>27/10/2021</t>
  </si>
  <si>
    <t>https://www.kaohoon.com/stockanalysis/488374</t>
  </si>
  <si>
    <t>SPALI ลุ้นกำไรไตรมาส 3 แตะ 1.6 พันลบ. ไตรมาส 4 โตต่อเนื่อง</t>
  </si>
  <si>
    <t>https://www.kaohoon.com/stockanalysis/488369</t>
  </si>
  <si>
    <t>SPRC ลุ้นกำไรไตรมาส 3 โตทะลัก 158% ทั้งปีแตะ 5.7 พันลบ. รับค่าการกลั่นพุ่ง</t>
  </si>
  <si>
    <t>26/10/2021</t>
  </si>
  <si>
    <t>https://www.kaohoon.com/stockanalysis/488007</t>
  </si>
  <si>
    <t>EKH คาดกำไรไตรมาส 3 โตก้าวกระโดด อานิสงส์โควิดระบาด หนุนรายได้รักษาผู้ป่วยทะลัก</t>
  </si>
  <si>
    <t>https://www.kaohoon.com/stockanalysis/488003</t>
  </si>
  <si>
    <t>MAJOR ลุ้นกำไรไตรมาส 3 แตะ 2.4 พันลบ. พร้อมปันผลยีลด์สูง 4.7%</t>
  </si>
  <si>
    <t>25/10/2021</t>
  </si>
  <si>
    <t>https://www.kaohoon.com/stockanalysis/487626</t>
  </si>
  <si>
    <t>SABINA คาดกำไรไตรมาส 4/64 ฟื้นตัว-ราคา Laggard กลุ่มเปิดเมือง</t>
  </si>
  <si>
    <t>https://www.kaohoon.com/stockanalysis/487624</t>
  </si>
  <si>
    <t>HMPRO คาดกำไรไตรมาส 4/2564 ฟื้นตัวแรง-โตต่อเนื่องปีหน้า</t>
  </si>
  <si>
    <t>21/10/2021</t>
  </si>
  <si>
    <t>https://www.kaohoon.com/stockanalysis/487066</t>
  </si>
  <si>
    <t>LEO ลุ้นกำไรไตรมาส 3/2564 โตทะลัก 233% รับค่าระวางเรือตู้คอนเทนเนอร์พุ่ง</t>
  </si>
  <si>
    <t>https://www.kaohoon.com/stockanalysis/487064</t>
  </si>
  <si>
    <t>BDMS โบรกฯชี้กำไรไตรมาส 3 โตเด่นแตะ 2.1 พันลบ. รับโควิดระบาดหนุนรายได้พุ่ง</t>
  </si>
  <si>
    <t>20/10/2021</t>
  </si>
  <si>
    <t>https://www.kaohoon.com/stockanalysis/486674</t>
  </si>
  <si>
    <t>FSMART คาดกำไรปี 65-68 โตเฉลี่ยสูงเกิน 40% “ตู้บุญเติม-เต่าบิน” โกยรายได้ทะลัก</t>
  </si>
  <si>
    <t>https://www.kaohoon.com/stockanalysis/486671</t>
  </si>
  <si>
    <t>AP ลุ้นกำไรปีนี้นิวไฮแตะ 4.35 พันลบ. ปีหน้าโตต่อเนื่อง โบรกฯชู Top pick กลุ่ม</t>
  </si>
  <si>
    <t>19/10/2021</t>
  </si>
  <si>
    <t>https://www.kaohoon.com/stockanalysis/486272</t>
  </si>
  <si>
    <t>CFRESH คาดกำไรไตรมาส 3/2564 โตเด่นเกิน 200% ลุ้นทั้ง Turnaround</t>
  </si>
  <si>
    <t>https://www.kaohoon.com/stockanalysis/486270</t>
  </si>
  <si>
    <t>WICE ลุ้นผลงานครึ่งหลังปี 64 ทำ new high โบรกฯอัพกำไรปี 64-65 โตเด่น</t>
  </si>
  <si>
    <t>new high</t>
  </si>
  <si>
    <t>18/10/2021</t>
  </si>
  <si>
    <t>https://www.kaohoon.com/stockanalysis/485830</t>
  </si>
  <si>
    <t>IRPC กำไรไตรมาส 3 โดดเด่นต่อเนื่องจาก spread ผลิตภัณฑ์ยังสูง-ลุ้นทั้งปีแตะ 1.1 หมื่นลบ.</t>
  </si>
  <si>
    <t>https://www.kaohoon.com/stockanalysis/485822</t>
  </si>
  <si>
    <t>HMPRO โบรกฯชี้กำไร Q4 ฟื้นตัวแรง-ราคาหุ้น Laggard ลุ้นโครงการช็อปดีมีคืนหนุนปลายปี</t>
  </si>
  <si>
    <t>15/10/2021</t>
  </si>
  <si>
    <t>https://www.kaohoon.com/stockanalysis/485395</t>
  </si>
  <si>
    <t>CPN ได้ประโยชน์เปิดเมือง-คลายล็อกดาวน์มากขึ้น หนุนกำลังซื้อฟื้นตัวต่อเนื่อง</t>
  </si>
  <si>
    <t>https://www.kaohoon.com/stockanalysis/485386</t>
  </si>
  <si>
    <t>DMT โบรกฯชี้ได้ประโยชน์เปิดเมือง! หนุนยอดผ่านทางโทลเวย์เพิ่ม</t>
  </si>
  <si>
    <t>14/10/2021</t>
  </si>
  <si>
    <t>https://www.kaohoon.com/stockanalysis/484995</t>
  </si>
  <si>
    <t>ZIGA คาดกำไรไตรมาส 3 ทำสถิติสูงสุดใหม่ ทั้งปีโตทะลัก 72%</t>
  </si>
  <si>
    <t>สถิติสูงสุดใหม่</t>
  </si>
  <si>
    <t>https://www.kaohoon.com/stockanalysis/484992</t>
  </si>
  <si>
    <t>IIG ลุ้นกำไรไตรมาส 3 โตแกร่ง 46% พร้อมลุ้นไตรมาส 4 ทำนิวไฮ</t>
  </si>
  <si>
    <t>https://www.kaohoon.com/stockanalysis/484548</t>
  </si>
  <si>
    <t>MAJOR รับอานิสงส์เปิดเมือง-ลุ้นกำไรไตรมาส 3 ฟื้นตัวโดดเด่น</t>
  </si>
  <si>
    <t>ฟื้นตัวโดดเด่น</t>
  </si>
  <si>
    <t>https://www.kaohoon.com/stockanalysis/484546</t>
  </si>
  <si>
    <t>WHA คาดครึ่งหลังโตเด่น รับอานิสงส์เปิดเมือง ทั้งปีกำไรแตะ 2.57 พันลบ.</t>
  </si>
  <si>
    <t>11/10/0201</t>
  </si>
  <si>
    <t>https://www.kaohoon.com/stockanalysis/484192</t>
  </si>
  <si>
    <t>KBANK ได้ประโยชน์การฟื้นตัวเศรษฐกิจ-จับตากำไร Q3 โตเด่นแตะ 8 พันลบ.</t>
  </si>
  <si>
    <t>https://www.kaohoon.com/stockanalysis/484190</t>
  </si>
  <si>
    <t>TOP ลุ้นกำไรไตรมาส 3 โตทะลักแตะ 3.53 พันลบ. รับค่าการกลั่นฟื้นแรง</t>
  </si>
  <si>
    <t>https://www.kaohoon.com/stockanalysis/483756</t>
  </si>
  <si>
    <t>IP ลุ้นกำไรไตรมาส 3 ทำ New High ทั้งปีโตทะลักเกิน 100%</t>
  </si>
  <si>
    <t>https://www.kaohoon.com/stockanalysis/483408</t>
  </si>
  <si>
    <t>ADVANC โบรกฯชี้กำไรไตรมาส 3 แตะ 6.6 พันลบ.พร้อมลุ้นปันผลสูง 3% ต่อปี</t>
  </si>
  <si>
    <t>https://www.kaohoon.com/stockanalysis/483395</t>
  </si>
  <si>
    <t>ส่องกลุ่มแบงก์! ผลงานไตรมาส 3 โต 30% โบรกฯชู SCB-KBANK Top Pick</t>
  </si>
  <si>
    <t>https://www.kaohoon.com/stockanalysis/483040</t>
  </si>
  <si>
    <t>BANPU ราคาถ่านหิน all-time high ลุ้นกำไรปีนี้แตะ 1 หมื่นลบ. แนะซื้อราคาเป้า 15 บาท</t>
  </si>
  <si>
    <t>https://www.kaohoon.com/stockanalysis/483019</t>
  </si>
  <si>
    <t>FSMART โบรกฯเชียร์ซื้อเก็งกำไรรับอานิสงส์คลาย Lockdown-ฟาก “เต่าบิน” กระแสตอบรับดี</t>
  </si>
  <si>
    <t>https://www.kaohoon.com/stockanalysis/482646</t>
  </si>
  <si>
    <t>TNP ลุ้นกำไรไตรมาส 3/2564 แตะ 37 ลบ.โต 24% แนะซื้อราคาเป้าหมาย 8 บาท</t>
  </si>
  <si>
    <t>https://www.kaohoon.com/stockanalysis/482642</t>
  </si>
  <si>
    <t>BDMS โบรกฯชู 3 ปัจจัยบวกหนุน ลุ้นไตรมาส 3 กำไรโตแตะ 2.07 พันลบ.</t>
  </si>
  <si>
    <t>https://www.kaohoon.com/stockanalysis/482260</t>
  </si>
  <si>
    <t>CHG ลุ้นไตรมาส 3/2564 กำไรโตทะลักเกิน 300% ไตรมาส 4 เด่นต่อเนื่อง</t>
  </si>
  <si>
    <t>https://www.kaohoon.com/stockanalysis/482258</t>
  </si>
  <si>
    <t>NETBAY โบรกฯชี้กำไรปี 64-67 โตต่อเนื่องเฉลี่ย 21% มองหุ้นสะท้อนปัจจัยลบระยะสั้นแล้ว</t>
  </si>
  <si>
    <t>https://www.kaohoon.com/stockanalysis/481924</t>
  </si>
  <si>
    <t>GUNKUL คาดกำไรไตรมาส 3/64 โตทะลัก 300% ทั้งปีแตะ 2.2 พันลบ.</t>
  </si>
  <si>
    <t>https://www.kaohoon.com/stockanalysis/481919</t>
  </si>
  <si>
    <t>NER โบรกคาดกำไรไตรมาสโต 3 เท่าตัว รับปริมาณขายพุ่ง แนะซื้อเป้า 9 บาท</t>
  </si>
  <si>
    <t>30/09/2021</t>
  </si>
  <si>
    <t>https://www.kaohoon.com/stockanalysis/481547</t>
  </si>
  <si>
    <t>CFRESH โบรกฯชู 4 ปัจจัยบวกหนุน-ลุ้นกำไรไตรมาส 3 โตก้าวกระโดด 216%</t>
  </si>
  <si>
    <t>https://www.kaohoon.com/stockanalysis/481541</t>
  </si>
  <si>
    <t>CK กำไรเข้าสู่ขาขึ้นรอบใหญ่ หลังคลาย Lockdown ลุ้น Backlog แตะ 1 แสนลบ. สิ้นปีนี้</t>
  </si>
  <si>
    <t>29/09/2021</t>
  </si>
  <si>
    <t>https://www.kaohoon.com/stockanalysis/481181</t>
  </si>
  <si>
    <t>TOA รับประโยชน์น้ำท่วมสูง-ลุ้นกำไรไตรมาส 4/64 ฟื้นตัวเด่น</t>
  </si>
  <si>
    <t>https://www.kaohoon.com/stockanalysis/481177</t>
  </si>
  <si>
    <t>BBL ลุ้นกำไรไตรมาส 3 โตแตะ 6 พันลบ. แถมไตรมาส 4 เด่นต่อเนื่อง</t>
  </si>
  <si>
    <t>28/09/2021</t>
  </si>
  <si>
    <t>https://www.kaohoon.com/stockanalysis/480835</t>
  </si>
  <si>
    <t>CRC รับผลบวกผ่อนคลายมาตรการคุมเข้มโควิด-ลุ้นไตรมาส 4 ฟื้นตัวเด่น</t>
  </si>
  <si>
    <t>https://www.kaohoon.com/stockanalysis/480830</t>
  </si>
  <si>
    <t>TU ลุ้นกำไรปีนี้โตเด่น 18% ปี 65 ขยายตัวต่อเนื่อง รับยอดขายอาหารแช่แข็ง-สัตว์เลี้ยงโตดี</t>
  </si>
  <si>
    <t>27/09/2021</t>
  </si>
  <si>
    <t>https://www.kaohoon.com/stockanalysis/480483</t>
  </si>
  <si>
    <t>KCE ลุ้นไตรมาส 3/64 กำไรโตทะลัก 176% ทั้งปีแตะ 2.4 พันลบ.</t>
  </si>
  <si>
    <t>https://www.kaohoon.com/stockanalysis/480475</t>
  </si>
  <si>
    <t>KBANK โบรกฯมองแบงก์ใหญ่ขยายสินเชื่อได้ดี-ได้ประโยชน์ศก.ฟื้นตัว</t>
  </si>
  <si>
    <t>23/09/2021</t>
  </si>
  <si>
    <t>https://www.kaohoon.com/stockanalysis/480016</t>
  </si>
  <si>
    <t>ITEL คาดกำไรปีนี้โตแรง 37% ลุ้นทั้งปีโกย Backlog สูงกว่า 4 พันลบ.</t>
  </si>
  <si>
    <t>https://www.kaohoon.com/stockanalysis/480011</t>
  </si>
  <si>
    <t>CKP ลุ้นกำไรไตรมาส 3 ทำจุดสูงสุดใหม่จาก High Season จับตาทั้งปีโตทะลัก 444%</t>
  </si>
  <si>
    <t>จุดสูงสุดใหม่</t>
  </si>
  <si>
    <t>22/09/2021</t>
  </si>
  <si>
    <t>https://www.kaohoon.com/stockanalysis/479642</t>
  </si>
  <si>
    <t>BDMS ธุรกิจครอบคลุมต้นน้ำ-ปลายน้ำ ลุ้นกำไรไตรมาส 3 โตเด่นแตะ 2.18 พันลบ. ชูหุ้น Laggard</t>
  </si>
  <si>
    <t>https://www.kaohoon.com/stockanalysis/479634</t>
  </si>
  <si>
    <t>TOG โบรกฯเชียร์ซื้อ ธุรกิจตลาดสหรัฐ-ยุโรปฟื้นเด่น! แถมมี upside คู่ค้าใหม่อินเดีย</t>
  </si>
  <si>
    <t>21/09/2021</t>
  </si>
  <si>
    <t>https://www.kaohoon.com/stockanalysis/479271</t>
  </si>
  <si>
    <t>CHG คาดกำไรไตรมาส 3 แข็งแกร่งทำ New High โบรกฯเชียร์ซื้อราคาเป้าหมาย 4.70 บาท</t>
  </si>
  <si>
    <t>https://www.kaohoon.com/stockanalysis/479268</t>
  </si>
  <si>
    <t>ILM โบรกฯเชียร์ซื้อกำไรฟื้นตัวไตรมาส 4 แตะ 150 ลบ. แถม dividend yield สูง 4% ต่อปี</t>
  </si>
  <si>
    <t>dividend yield</t>
  </si>
  <si>
    <t>20/09/2021</t>
  </si>
  <si>
    <t>https://www.kaohoon.com/breakingnews/478945</t>
  </si>
  <si>
    <t>KCE โบรกฯชี้ไตรมาส 3 โตเด่นรับ High season มองกำไรทั้งปีโตทะลัก 114%</t>
  </si>
  <si>
    <t>https://www.kaohoon.com/stockanalysis/478939</t>
  </si>
  <si>
    <t>ICN คาดกำไรปีนี้โต 37% แถม Backlog แน่น 1.3 พันลบ. โบรกเชียร์ซื้อหุ้น laggard</t>
  </si>
  <si>
    <t>17/09/2021</t>
  </si>
  <si>
    <t>https://www.kaohoon.com/stockanalysis/478540</t>
  </si>
  <si>
    <t>TU คาดกำไรปีนี้โต 18% ยอดขายอาหารแช่แข็ง-สัตว์เลี้ยงโตดี</t>
  </si>
  <si>
    <t>https://www.kaohoon.com/stockanalysis/478536</t>
  </si>
  <si>
    <t>SMT คาดผลงานไตรมาส 4 สูงสุดของปี-ได้ประโยชน์บาทอ่อน ลุ้นกำไรทั้งปีโตแรง 175%</t>
  </si>
  <si>
    <t>16/09/2021</t>
  </si>
  <si>
    <t>https://www.kaohoon.com/stockanalysis/478221</t>
  </si>
  <si>
    <t>JMT ธุรกิจเป็นบวกจากโอกาสประมูลหนี้ NPL สูง-ลุ้นปีนี้กำไรแตะ 1.45 พันลบ.</t>
  </si>
  <si>
    <t>https://www.kaohoon.com/stockanalysis/478214</t>
  </si>
  <si>
    <t>BCH คาดกำไรไตรมาส 3 สูงสุดของปีแตะ 1.34 พันลบ. แนะซื้อราคาเป้าหมาย 33 บาท</t>
  </si>
  <si>
    <t>15/09/2021</t>
  </si>
  <si>
    <t>https://www.kaohoon.com/stockanalysis/477925</t>
  </si>
  <si>
    <t>TTW โบรกฯชี้ผลงานไตรมาส 3 ฟื้นตัว หลังโควิดคลาย-รับแรงหนุนส่วนแบ่งกำไร CKP</t>
  </si>
  <si>
    <t>https://www.kaohoon.com/stockanalysis/477919</t>
  </si>
  <si>
    <t>LEO อัพเป้ารายได้ปีนี้โตทะลัก 85% แตะ 2.2 พันลบ. พร้อมลุย M&amp;A ในเวียดนาม-อินโดฯ</t>
  </si>
  <si>
    <t>14/09/2021</t>
  </si>
  <si>
    <t>https://www.kaohoon.com/stockanalysis/477563</t>
  </si>
  <si>
    <t>AEONTS ลุ้นกำไรไตรมาส 2 โตแตะ 1.05 พันลบ. รับรู้กำไรขาย NPL หนุน</t>
  </si>
  <si>
    <t>https://www.kaohoon.com/stockanalysis/477556</t>
  </si>
  <si>
    <t>WICE รับอานิสงส์ BDI ฟื้นตัวแรง 2 วันติด-ครึ่งหลังไฮซีซั่น! ลุ้นทั้งปีกำไรโตเกิน 100%</t>
  </si>
  <si>
    <t>13/09/2021</t>
  </si>
  <si>
    <t>https://www.kaohoon.com/stockanalysis/477199</t>
  </si>
  <si>
    <t>GLOBAL รับ Sentiment บวกราคาเหล็กในตลาดโลกยืนสูง แถมหุ้น Laggard</t>
  </si>
  <si>
    <t>https://www.kaohoon.com/stockanalysis/477191</t>
  </si>
  <si>
    <t>BCH โบรกฯมองผลงานไตรมาส 3/64 ดีสุดของปี-ครึ่งหลังโตแรง 241%</t>
  </si>
  <si>
    <t>https://www.kaohoon.com/stockanalysis/476771</t>
  </si>
  <si>
    <t>GFPT โบรกชี้กำไตรมาส 3 โตแตะ 184 ลบ. แถมได้ประโยชน์บาทอ่อน</t>
  </si>
  <si>
    <t>https://www.kaohoon.com/stockanalysis/476388</t>
  </si>
  <si>
    <t>ASIAN ลุ้นปีนี้กำไรโตแตะ 899 ลบ. เล็งขึ้น Top3 Global exporter หลังขยายตัว 21 เดือนติด</t>
  </si>
  <si>
    <t>https://www.kaohoon.com/stockanalysis/476374</t>
  </si>
  <si>
    <t>BANPU ได้รับประโยชน์บาทอ่อนค่า-ราคาถ่านหินพุ่งต่อเนื่อง ลุ้นปีนี้กำไรแตะ 3 พันลบ.</t>
  </si>
  <si>
    <t>https://www.kaohoon.com/stockanalysis/476061</t>
  </si>
  <si>
    <t>TU มุ่งสู่ Innovative Product คน-สัตว์เลี้ยง กำไรปี 64-65 โตเด่นต่อเนื่อง</t>
  </si>
  <si>
    <t>https://www.kaohoon.com/stockanalysis/476059</t>
  </si>
  <si>
    <t>HANA โบรกฯประเมินกำไรไตรมาส 3 แตะ 604 ล้านบาท หนุนปีนี้โต 24% มาที่ 2.36 พันลบ.</t>
  </si>
  <si>
    <t>https://www.kaohoon.com/stockanalysis/475712</t>
  </si>
  <si>
    <t>TQM โบรกฯชู 5 ปัจจัยบวกหนุนเด่น! ชูกำไรโตเฉลี่ย 30% ปี 64-65</t>
  </si>
  <si>
    <t>https://www.kaohoon.com/stockanalysis/475292</t>
  </si>
  <si>
    <t>SCGP โบรกฯชี้กำไรปี 64-66 โตเฉลี่ย 31% ได้ประโยชน์ลงทุนซื้อกิจการ</t>
  </si>
  <si>
    <t>https://www.kaohoon.com/stockanalysis/475285</t>
  </si>
  <si>
    <t>SONIC โบรกฯชี้กำไรไตรมาส 3/2564 ทำ New High รับค่าระวางตู้คอนเทนเนอร์พุ่งต่อเนื่อง</t>
  </si>
  <si>
    <t>https://www.kaohoon.com/breakingnews/474923</t>
  </si>
  <si>
    <t>SMT ลุ้นกำไรครึ่งปีหลังโดดเด่น-ไตรมาส 4/64 ทำนิวไฮ</t>
  </si>
  <si>
    <t>https://www.kaohoon.com/stockanalysis/474920</t>
  </si>
  <si>
    <t>PYLON ลุ้นผลงานไตรมาส 4/64 ฟื้นตัว-ปีหน้ากำไรโตทะลักเกิน 200%</t>
  </si>
  <si>
    <t>https://www.kaohoon.com/stockanalysis/474605</t>
  </si>
  <si>
    <t>CRC ไตรมาส 4/64 ธุรกิจทยอยฟื้นตัว หลังเริ่มคลาย Lockdown ชูหุ้นเด่นเดือนก.ย.เป้า 40 บ.</t>
  </si>
  <si>
    <t>https://www.kaohoon.com/stockanalysis/474600</t>
  </si>
  <si>
    <t>KCE ลุ้นผลงานไตรมาส 3 โดดเด่น รับ High season ทั้งปีกำไรโตทะลัก 114% แตะ 2.4 พันลบ.</t>
  </si>
  <si>
    <t>https://www.kaohoon.com/breakingnews/474224</t>
  </si>
  <si>
    <t>JMT ธุรกิจขาขึ้นจากโอกาสประมูลหนี้ NPL สูง หนุนกำไรปีนี้โตเด่นแตะ 1.48 พันลบ.</t>
  </si>
  <si>
    <t>https://www.kaohoon.com/stockanalysis/474219</t>
  </si>
  <si>
    <t>BBL โบรกฯมองราคาหุ้น Undervalued-Laggard ชี้กำไรครึ่งปีหลังโตเด่น แนะซื้อเป้า 157 บาท</t>
  </si>
  <si>
    <t>Undervalued</t>
  </si>
  <si>
    <t>ไม่แน่ใจอะ</t>
  </si>
  <si>
    <t>30/08/2021</t>
  </si>
  <si>
    <t>https://www.kaohoon.com/stockanalysis/473484</t>
  </si>
  <si>
    <t>BANPU ลุ้นกำไรไตรมาส 3 ทำ New High แตะ 5 พันลบ. โบรกฯชู Top Pick กลุ่ม Cyclical Play</t>
  </si>
  <si>
    <t>https://www.kaohoon.com/stockanalysis/473480</t>
  </si>
  <si>
    <t>ADVANC โบรกฯเชียร์ซื้อชูหุ้น Big Cap เป้า Flow ไหลเข้าจากปันผลสูง-ได้ประโยชน์ Reopening</t>
  </si>
  <si>
    <t>Big Cap</t>
  </si>
  <si>
    <t>27/08/2021</t>
  </si>
  <si>
    <t>https://www.kaohoon.com/stockanalysis/473109</t>
  </si>
  <si>
    <t>BDMS ผลงานครึ่งปีหลังโตเด่น-ราคา Laggardแถมได้ประโยชน์เปิดเมือง</t>
  </si>
  <si>
    <t>https://www.kaohoon.com/stockanalysis/473105</t>
  </si>
  <si>
    <t>TU ลุ้นกำไรไตรมาส 3/2564 โตเด่น รับอานิสงส์บาทอ่อน แนะซื้อเป้า 25 บาท</t>
  </si>
  <si>
    <t>26/08/2021</t>
  </si>
  <si>
    <t>https://www.kaohoon.com/stockanalysis/472727</t>
  </si>
  <si>
    <t>BCPG แนวโน้มกำไรไตรมาส 3 โตแข็งแกร่ง รับแรงหนุน Nam San-Solar Farm ดีขึ้น</t>
  </si>
  <si>
    <t>https://www.kaohoon.com/stockanalysis/472714</t>
  </si>
  <si>
    <t>GUNKUL คาดกำไรไตรมาส 3 โตทะลัก 300% รับไฮซีซั่น-แนะซื้อเก็งกำไร</t>
  </si>
  <si>
    <t>25/08/2021</t>
  </si>
  <si>
    <t>https://www.kaohoon.com/stockanalysis/472382</t>
  </si>
  <si>
    <t>TVO คาดกำไรไตรมาส 3 แตะ 405 ลบ. ทั้งปีโตทะลัก 39% แถมปันผลเด่นยีลด์สูง 6%</t>
  </si>
  <si>
    <t>24/08/2021</t>
  </si>
  <si>
    <t>https://www.kaohoon.com/stockanalysis/472018</t>
  </si>
  <si>
    <t>ITEL รับอานิสงส์ COVID-19 ดีขึ้น-ครึ่งปีหลังงานประมูลภาครัฐเร่งตัวขึ้น</t>
  </si>
  <si>
    <t>https://www.kaohoon.com/breakingnews/472010</t>
  </si>
  <si>
    <t>TOP คาดกำไรปีนี้ฟื้นตัวแรง 1.08 หมื่นลบ. แถมได้ประโยชน์ stock gain มากสุด</t>
  </si>
  <si>
    <t>23/08/2021</t>
  </si>
  <si>
    <t>https://www.kaohoon.com/stockanalysis/471679</t>
  </si>
  <si>
    <t>IIG คาดกำไรครึ่งหลังปีนี้โตเด่นรับ High Season ประมาณกำไรปี 64-65 โตเฉลี่ย 31%</t>
  </si>
  <si>
    <t>20/08/2021</t>
  </si>
  <si>
    <t>TIDLOR คาดกำไรปี 64 โตเด่นแตะ 3.3 พันลบ. มองกนง.ลดดอกเบี้ยก.ย.นี้ รับอานิสงส์เด่นสุด</t>
  </si>
  <si>
    <t>https://www.kaohoon.com/stockanalysis/471236</t>
  </si>
  <si>
    <t>BCPG โบรกฯชี้กำไรปี 64 โตสูง 30% โรงไฟฟ้าโซลาร์ฟาร์มญี่ปุ่น 3 แห่ง 65 MW หนุน</t>
  </si>
  <si>
    <t>19/08/2021</t>
  </si>
  <si>
    <t>https://www.kaohoon.com/stockanalysis/470924</t>
  </si>
  <si>
    <t>SAPPE โบรกฯชี้กำไรปี 64 โตเด่น 30% ได้ประโยชน์เงินบาทอ่อน-ผลกระทบโควิดจำกัด</t>
  </si>
  <si>
    <t>https://www.kaohoon.com/stockanalysis/470921</t>
  </si>
  <si>
    <t>TVO คาดกำไรไตรมาส 3/2564 โตเด่นแตะ 405 ลบ. แถมปันผลแจ่มยีลด์สูง 6%</t>
  </si>
  <si>
    <t>18/08/2021</t>
  </si>
  <si>
    <t>https://www.kaohoon.com/stockanalysis/470623</t>
  </si>
  <si>
    <t>LH ภาพรวมธุรกิจ Residential ยังแข็งแกร่ง-dividend yield สูง 6.8%</t>
  </si>
  <si>
    <t>17/08/2021</t>
  </si>
  <si>
    <t>https://www.kaohoon.com/breakingnews/470251</t>
  </si>
  <si>
    <t>MEGA โชว์กำไรไตรมาส 2 โตแรงแตะ 504 ลบ.โบรกอัพกำไรปีนี้-ราคาเป้าใหม่ 50 บาท</t>
  </si>
  <si>
    <t>16/08/2021</t>
  </si>
  <si>
    <t>https://www.kaohoon.com/stockanalysis/469847</t>
  </si>
  <si>
    <t>SNC กำไรไตรมาส 2 โตเด่นสูงสุดในรอบ 9 ปี แตะ 164 ลบ.</t>
  </si>
  <si>
    <t>โตเด่นสูงสุด</t>
  </si>
  <si>
    <t>https://www.kaohoon.com/stockanalysis/469841</t>
  </si>
  <si>
    <t>XO กำไรไตรมาส 2 ทำนิวไฮแตะ 155 ลบ. ครึ่งปีหลังโตเด่นต่อเนื่อง</t>
  </si>
  <si>
    <t>13/08/2021</t>
  </si>
  <si>
    <t>https://www.kaohoon.com/stockanalysis/469167</t>
  </si>
  <si>
    <t>WORK กำไรไตรมาส 2/2564 โตสูง 70 เท่า แนะซื้อโบรกฯอัพเป้าใหม่ 30.25 บ.</t>
  </si>
  <si>
    <t>https://www.kaohoon.com/stockanalysis/469160</t>
  </si>
  <si>
    <t>CHG โชว์งบไตรมาส 2 กำไรแตะ 576 ลบ.ลุ้นไตรมาส 3 โตเด่นต่อเนื่อง</t>
  </si>
  <si>
    <t>https://www.kaohoon.com/stockanalysis/468544</t>
  </si>
  <si>
    <t>KCE กำไรไตรมาส 2 ดีกว่าตลาดคาด-ลุ้นไตรมาส 3 โตต่อรับ High season</t>
  </si>
  <si>
    <t>https://www.kaohoon.com/stockanalysis/468539</t>
  </si>
  <si>
    <t>TMT โบรกฯแนะซื้อเก็งกำไรก่อนประกาศงบ Q2 โตแรง-ปันผล Dividend yield สูงเกิน 4%</t>
  </si>
  <si>
    <t>ปันผล Dividend yield</t>
  </si>
  <si>
    <t>https://www.kaohoon.com/stockanalysis/467997</t>
  </si>
  <si>
    <t>TU กำไรไตรมาส 2 โตเด่นกว่าคาด โบรกชี้ราคาหุ้นอ่อนตัวเป็นโอกาสสะสม-อัพเป้าใหม่ 23.80 บาท</t>
  </si>
  <si>
    <t>โตเด่นกว่าคาด</t>
  </si>
  <si>
    <t>https://www.kaohoon.com/stockanalysis/467992</t>
  </si>
  <si>
    <t>EKH โบรกฯเชียร์ซื้อเป้า 9.20 บาท จับตาวันนี้ประกาศงบ Q2 โตเด่นกว่าคาด</t>
  </si>
  <si>
    <t>https://www.kaohoon.com/stockanalysis/467567</t>
  </si>
  <si>
    <t>JWD ลุ้นกำไรโตแรง! ล็อกดาวน์ไม่กระทบธุรกิจ ครึ่งปีหลัง-ปีหน้ารับดีเข้าลงทุนใน Smille Sun</t>
  </si>
  <si>
    <t>https://www.kaohoon.com/stockanalysis/467564</t>
  </si>
  <si>
    <t>PSL กำไรไตรมาส 2/64 ดีเกินคาด! ลุ้นครึ่งปีหลัง 2564 ดีต่อเนื่อง-ค่าระวางเรือทะยานไม่หยุด</t>
  </si>
  <si>
    <t>https://www.kaohoon.com/stockanalysis/467111</t>
  </si>
  <si>
    <t>SMT กำไรไตรมาส 2/64 แข็งแกร่ง-ลุ้นครึ่งปีหลังเด่นต่อเนื่อง-ทั้งปีโตทะลัก 175%</t>
  </si>
  <si>
    <t>https://www.kaohoon.com/stockanalysis/467107</t>
  </si>
  <si>
    <t>KSL คาดกำไรปีนี้แตะ 580 ลบ. ปีหน้าโตทะลัก 90% รับปริมาณขายน้ำตาล-ไฟฟ้าพุ่ง</t>
  </si>
  <si>
    <t>https://www.kaohoon.com/stockanalysis/466686</t>
  </si>
  <si>
    <t>BCPG ลุ้นกำไรไตรมาส 2/2564 โตแตะ 480 ลบ.โรงไฟฟ้าพลังงานน้ำกำลังผลิตพุ่ง</t>
  </si>
  <si>
    <t>https://www.kaohoon.com/stockanalysis/466683</t>
  </si>
  <si>
    <t>TIDLOR คาดกำไรไตรมาส 2/2564 โตแรง 192% แตะ 820 ลบ. ทั้งปี 3.3 พันลบ.</t>
  </si>
  <si>
    <t>https://www.kaohoon.com/stockanalysis/466309</t>
  </si>
  <si>
    <t>NER โบรกชี้กำไรไตรมาส 2 นิวไฮ-ทั้งปีโต 1 เท่าตัว รับปริมาณขายแกร่งต่อเนื่อง</t>
  </si>
  <si>
    <t>https://www.kaohoon.com/stockanalysis/466306</t>
  </si>
  <si>
    <t>TACC ลุ้นกำไรไตรมาส 2/64 ทำ New High รับยอดขาย All Café แข็งแกร่ง</t>
  </si>
  <si>
    <t>https://www.kaohoon.com/stockanalysis/465929</t>
  </si>
  <si>
    <t>GUNKUL ลุ้นกำไร Q2 สดใส! ทั้งปีโตแรง 52% รับรู้รายได้เต็มปี Solar farm เวียดนาม</t>
  </si>
  <si>
    <t>https://www.kaohoon.com/stockanalysis/465551</t>
  </si>
  <si>
    <t>LEO ลุ้นกำไรไตรมาส 2/64 โตทะลักเกิน 100% รับค่าระวางตู้คอนเทนเนอร์ New High</t>
  </si>
  <si>
    <t>https://www.kaohoon.com/stockanalysis/465547</t>
  </si>
  <si>
    <t>BCH คาดกำไรไตรมาส 2/2564 นิวไฮ แตะ 590 ล้านบาท-ลุ้นครึ่งปีหลังโตเด่นต่อเนื่อง</t>
  </si>
  <si>
    <t>30/07/2021</t>
  </si>
  <si>
    <t>https://www.kaohoon.com/stockanalysis/465116</t>
  </si>
  <si>
    <t>COM7 คาดกำไรไตรมาส 2 โต 67% โบรกฯเชียร์ซื้อสะสมรับ High Season ไตรมาส 4</t>
  </si>
  <si>
    <t>https://www.kaohoon.com/stockanalysis/465113</t>
  </si>
  <si>
    <t>LANNA รับประโยชน์ราคาถ่านหินตลาด Seaborne พุ่ง-ความต้องนำเข้าในจีนสูง</t>
  </si>
  <si>
    <t>29/07/2021</t>
  </si>
  <si>
    <t>https://www.kaohoon.com/stockanalysis/464711</t>
  </si>
  <si>
    <t>LH คาดกำไรสุทธิไตรมาส 2/2564 แตะ 1.85 พันลบ.รับยอดขาย-โอนกลุ่ม low-rise เด่น</t>
  </si>
  <si>
    <t>https://www.kaohoon.com/stockanalysis/464708</t>
  </si>
  <si>
    <t>BEC ลุ้นกำไรไตรมาส 2/2564 แตะ 223 ลบ. รับค่าโฆษณาโตเด่น หลัง ”สรยุทธ” กลับมานั่งพิธีกร</t>
  </si>
  <si>
    <t>27/07/2021</t>
  </si>
  <si>
    <t>https://www.kaohoon.com/stockanalysis/464259</t>
  </si>
  <si>
    <t>HTECH ส่งออกอิเล็กทรอนิกส์โต Order EV จ่อเข้า แถมได้ประโยชน์บาทอ่อน</t>
  </si>
  <si>
    <t>https://www.kaohoon.com/stockanalysis/464253</t>
  </si>
  <si>
    <t>TTA คาดกำไร Q2 โต 19% รับทุกธุรกิจฟื้นตัว-อานิสงส์ค่าระวางพุ่ง ลุ้นทั้งปีกำไรแตะ 927 ลบ.</t>
  </si>
  <si>
    <t>23/07/2021</t>
  </si>
  <si>
    <t>https://www.kaohoon.com/stockanalysis/463769</t>
  </si>
  <si>
    <t>BCPG คาดกำไรไตรมาส 2 โตเด่น 480 ลบ. รับโรงไฟฟ้าพลังน้ำหนุน ทั้งปีแตะ 2,484 ลบ.</t>
  </si>
  <si>
    <t>https://www.kaohoon.com/stockanalysis/463762</t>
  </si>
  <si>
    <t>JWD วางเป้า 5 ปีรายได้แตะหมื่นล้าน จับตากำไรไตรมาส 2 โตเด่น</t>
  </si>
  <si>
    <t>22/07/2021</t>
  </si>
  <si>
    <t>https://www.kaohoon.com/stockanalysis/463378</t>
  </si>
  <si>
    <t>PTTGC โบรกฯชี้กำไรไตรมาส 2/64 โตกระฉูดแตะ 1.19 หมื่นลบ.ทั้งปี 3.18 หมื่นลบ.</t>
  </si>
  <si>
    <t>21/07/2021</t>
  </si>
  <si>
    <t>https://www.kaohoon.com/stockanalysis/462987</t>
  </si>
  <si>
    <t>GFPT โบรกฯคาดกำไรไตรมาส 2/2564 โตแรง 157% ครึ่งหลังเด่นต่อเนื่องรับ High Season</t>
  </si>
  <si>
    <t>https://www.kaohoon.com/stockanalysis/462981</t>
  </si>
  <si>
    <t>NSL มาตรการ Lockdown ดันสินค้าเบเกอรี่พุ่ง จับตากำไร Q2 ทำ New High</t>
  </si>
  <si>
    <t>20/07/2021</t>
  </si>
  <si>
    <t>https://www.kaohoon.com/stockanalysis/462618</t>
  </si>
  <si>
    <t>BANPU โบรกฯชี้ปีนี้กำไรแตะ 2-3 พันลบ. ราคาถ่านหินสูงต่อเนื่อง รับ Demand ในจีนพุ่ง</t>
  </si>
  <si>
    <t>https://www.kaohoon.com/stockanalysis/462610</t>
  </si>
  <si>
    <t>EKH ลุ้นกำไรไตรมาส 2/64 สดใส รับโควิดระลอก 3 หนุน! โบรกอัพกำไรปีนี้โตทะลัก 128%</t>
  </si>
  <si>
    <t>19/07/2021</t>
  </si>
  <si>
    <t>https://www.kaohoon.com/stockanalysis/462248</t>
  </si>
  <si>
    <t>JMT โบรกฯชี้ผลกระทบเศรษฐกิจสร้างโอกาสซื้อหนี้ NPL เพิ่ม-ลุ้นกำไรปีนี้โต 45%</t>
  </si>
  <si>
    <t>สร้างโอกาส</t>
  </si>
  <si>
    <t>https://www.kaohoon.com/stockanalysis/462227</t>
  </si>
  <si>
    <t>BCH คาดกำไรไตรมาสไตรมาส 2/2564 ทำ new high ที่ 590 ลบ. แถมโตต่อเนื่องครึ่งปีหลัง</t>
  </si>
  <si>
    <t>16/07/2021</t>
  </si>
  <si>
    <t>https://www.kaohoon.com/stockanalysis/461775</t>
  </si>
  <si>
    <t>SAT ปรับโครงสร้าง Holding Company หนุนธุรกิจคล่องตัว-ลุ้นปีนี้กำไรโตสูง 168%</t>
  </si>
  <si>
    <t>คล่องตัว</t>
  </si>
  <si>
    <t>https://www.kaohoon.com/stockanalysis/461765</t>
  </si>
  <si>
    <t>TISCO ยันตั้งสำรองเพียงพอรับมือ COVID ระลอก 3 ลุ้นปันผลปีนี้สูงใกล้เคียงปีก่อน</t>
  </si>
  <si>
    <t>15/07/2021</t>
  </si>
  <si>
    <t>https://www.kaohoon.com/stockanalysis/461400</t>
  </si>
  <si>
    <t>EPG คาดกำไรไตรมาส 1/65 แตะ 400 ลบ. แถมได้รับประโยชน์บาทอ่อน</t>
  </si>
  <si>
    <t>https://www.kaohoon.com/stockanalysis/461395</t>
  </si>
  <si>
    <t>CHAYO ได้ประโยชน์โควิดระลอกใหม่-เล็งซื้อหนี้เพิ่มแตะ 2.5 พันลบ. เชียร์ซื้อเป้า 19.50 บ.</t>
  </si>
  <si>
    <t>14/07/2021</t>
  </si>
  <si>
    <t>https://www.kaohoon.com/stockanalysis/461051</t>
  </si>
  <si>
    <t>SAT ลุ้นกำไรปีนี้โตเด่น 168% แตะ 995 ลบ. รับยอดผลิตรถยนต์เพิ่ม 1.7 ล้านคัน</t>
  </si>
  <si>
    <t>https://www.kaohoon.com/stockanalysis/461046</t>
  </si>
  <si>
    <t>TIDLOR โบรกฯชี้ธุรกิจโตแรง! ลุ้นกำไรไตรมาส 2 แตะ 820 ลบ. แถมระยะกลาง-ยาว มีลุ้นเข้า MSCI</t>
  </si>
  <si>
    <t>13/07/2021</t>
  </si>
  <si>
    <t>https://www.kaohoon.com/stockanalysis/460706</t>
  </si>
  <si>
    <t>SAPPE คาดกำไรปีนี้โตเด่น 30% รับแผนเจาะกลุ่มสินค้ารักสุขภาพ-เปิดตัวผลิตภัณฑ์ใหม่</t>
  </si>
  <si>
    <t>https://www.kaohoon.com/stockanalysis/460344</t>
  </si>
  <si>
    <t>EPG ลุ้นกำไรไตรมาส 1 โตทะลัก 312% จากธุรกิจ Aeroflex พุ่ง แถมรับอานิสงส์บาทอ่อน</t>
  </si>
  <si>
    <t>https://www.kaohoon.com/stockanalysis/460342</t>
  </si>
  <si>
    <t>SCC โบรกฯชี้กำไรไตรมาส 2/64 โตเด่น 44% แตะ 1.39 หมื่นลบ. ธุรกิจปิโตรเคมี-Packaging หนุน</t>
  </si>
  <si>
    <t>https://www.kaohoon.com/breakingnews/459914</t>
  </si>
  <si>
    <t>TU คาดกำไรไตรมาส 2/64 แตะ 2,023 ลบ. ตามยอดขาย-มาร์จิ้นอาหารแช่แข็งฟื้นเด่น</t>
  </si>
  <si>
    <t>https://www.kaohoon.com/breakingnews/459910</t>
  </si>
  <si>
    <t>TOP โบรกฯชี้กำไรปกติไตรมาส 2 โตกระฉูดราว 4,461 ลบ. จาก stock gain สูงกว่าคาด</t>
  </si>
  <si>
    <t>stock gain</t>
  </si>
  <si>
    <t>https://www.kaohoon.com/stockanalysis/459204</t>
  </si>
  <si>
    <t>CHG ลุ้นกำไรไตรมาส 2/2564 โตเด่น 135% แตะ 363 ลบ.โบรกอัพกำไรปี 64-65</t>
  </si>
  <si>
    <t>https://www.kaohoon.com/stockanalysis/459198</t>
  </si>
  <si>
    <t>KCE โบรกฯชี้กำไรไตรมาส 2 สดใส-ทั้งปีโตทะลัก 103% แตะ 2.2 พันลบ. แถมรับอานิสงส์บาทอ่อน</t>
  </si>
  <si>
    <t>https://www.kaohoon.com/stockanalysis/458877</t>
  </si>
  <si>
    <t>AEONTS โชว์กำไรไตรมาส 1 โตเด่น 117% แตะ 1,149 ลบ. ดีกว่าตลาดคาด</t>
  </si>
  <si>
    <t>https://www.kaohoon.com/stockanalysis/458862</t>
  </si>
  <si>
    <t>GPSC โบรกฯประเมินกำไรปกติปี 64-66 โตเด่นต่อเนื่อง! ชี้ปีนี้แตะ 8.56 พันลบ.</t>
  </si>
  <si>
    <t>https://www.kaohoon.com/stockanalysis/458509</t>
  </si>
  <si>
    <t>KSL ลุ้นกำไรปีนี้โตสูง 90% แตะ 580 ลบ.จากปริมาณขายน้ำตาล-ไฟฟ้าเพิ่มขึ้น</t>
  </si>
  <si>
    <t>https://www.kaohoon.com/stockanalysis/458500</t>
  </si>
  <si>
    <t>ASIAN โบรกฯชี้กำไรปีนี้โต 26% แตะ 899 ลบ. แถมรับประโยชน์เงินบาทอ่อนสูง</t>
  </si>
  <si>
    <t>https://www.kaohoon.com/stockanalysis/458104</t>
  </si>
  <si>
    <t>ICHI ลุ้นกำไรปีนี้โตต่อ 3 ปีติด แตะที่ 618 ลบ. จากรายได้น้ำวิตามินเต็มปี-ผลิตภัณฑ์ใหม่</t>
  </si>
  <si>
    <t>https://www.kaohoon.com/stockanalysis/458099</t>
  </si>
  <si>
    <t>DOHOME โบรกฯชี้กำไรไตรมาส 2 ทำจุดสูงสุดใหม่ 585 ลบ. เชียร์ซื้ออัพเป้าใหม่ 30 บ.</t>
  </si>
  <si>
    <t>https://www.kaohoon.com/stockanalysis/457661</t>
  </si>
  <si>
    <t>DOD โบรกฯชี้กำไรปีนี้โต 119% ชูจุดเด่นธุรกิจกัญชง-เตรียมนำเข้าเมล็ดพันธุ์มาปลูกเดือนนี้</t>
  </si>
  <si>
    <t>30/06/2021</t>
  </si>
  <si>
    <t>https://www.kaohoon.com/stockanalysis/457374</t>
  </si>
  <si>
    <t>NEX คาดผลงานปีนี้ Turnaround-ลุ้นปี 65 คำสั่งซื้อรถเมล์-บรรทุก EV สูงแตะ 6 พันคัน</t>
  </si>
  <si>
    <t>https://www.kaohoon.com/stockanalysis/457368</t>
  </si>
  <si>
    <t>TTA แนวโน้มกำไร Q2 ดีขึ้นทุกธุรกิจ-เริ่มเข้า High season บวกค่าระวางยังสูง</t>
  </si>
  <si>
    <t>29/06/2021</t>
  </si>
  <si>
    <t>https://www.kaohoon.com/stockanalysis/457065</t>
  </si>
  <si>
    <t>HANA รับอานิสงส์ความต้องการ semiconductor พุ่ง-เงินบาทอ่อน จับตากำไรไตรมาส 2 โตเด่น 43%</t>
  </si>
  <si>
    <t>ความต้องการ</t>
  </si>
  <si>
    <t>https://www.kaohoon.com/stockanalysis/457029</t>
  </si>
  <si>
    <t>SONIC รับผลกระทบจำกัดกึ่ง Lockdown โบรกฯคาดกำไร Q2 โตทะลัก 485%</t>
  </si>
  <si>
    <t>28/06/2021</t>
  </si>
  <si>
    <t>https://www.kaohoon.com/stockanalysis/456704</t>
  </si>
  <si>
    <t>ADVANC คาดกำไรปกติทั้งปี 64 แตะ 2.62 พันลบ. โบรกฯชูหุ้น Defensive แถมยีลด์สูง 4%</t>
  </si>
  <si>
    <t>https://www.kaohoon.com/stockanalysis/456699</t>
  </si>
  <si>
    <t>TVO โบรกฯงคงประมาณการกำไรปีนี้โต 41% คาดปันผลงวดทั้งปียีลด์ 7.6% สูงสุดในกลุ่ม</t>
  </si>
  <si>
    <t>25/06/2021</t>
  </si>
  <si>
    <t>https://www.kaohoon.com/stockanalysis/456273</t>
  </si>
  <si>
    <t>PTTGC โบรกฯชี้กำไรปี 64 แตะ 3.12 หมื่นลบ. รับการฟื้นตัวสูงจากทุกธุรกิจ</t>
  </si>
  <si>
    <t>https://www.kaohoon.com/stockanalysis/456260</t>
  </si>
  <si>
    <t>AH รับ Sentiment บวกส่งออกชิ้นส่วน-ยอดผลิตรถยนต์ในปท.แข็งแกร่ง แนะซื้อเป้า 30.80 บ.</t>
  </si>
  <si>
    <t>24/06/2021</t>
  </si>
  <si>
    <t>https://www.kaohoon.com/stockanalysis/455962</t>
  </si>
  <si>
    <t>BDMS โบรกฯชี้กำไรไตรมาส 2/2564 ฟื้นตัวเด่น-แนวโน้มครึ่งปีหลังโตต่อเนื่อง</t>
  </si>
  <si>
    <t>https://www.kaohoon.com/stockanalysis/455959</t>
  </si>
  <si>
    <t>HANA ลุ้นกำไรไตรมาส 2/2564 โตเด่นแตะ 589 ล้านบาท-รับอานิสงส์บาทอ่อน</t>
  </si>
  <si>
    <t>23/06/2021</t>
  </si>
  <si>
    <t>https://www.kaohoon.com/stockanalysis/455577</t>
  </si>
  <si>
    <t>RBF โบรกเชียร์ซื้อประเมินกำไรปี 64-65 โตเด่นต่อเนื่องตามกลุ่มลูกค้า</t>
  </si>
  <si>
    <t>22/06/2021</t>
  </si>
  <si>
    <t>https://www.kaohoon.com/stockanalysis/455238</t>
  </si>
  <si>
    <t>AEONTS ลุ้นกำไรไตรมาส1/2565 แตะ 1,000 ลบ. โบรกเชียร์ซื้อเก็งกำไรเป้า 253 บาท</t>
  </si>
  <si>
    <t>https://www.kaohoon.com/stockanalysis/455232</t>
  </si>
  <si>
    <t>PJW ธุรกิจปีนี้ Turnaround หลังลูกค้าจีนฟื้นจากโควิด- โบรกฯเชียร์ซื้อราคาเป้าหมาย 6.60 บ.</t>
  </si>
  <si>
    <t>21/06/2021</t>
  </si>
  <si>
    <t>https://www.kaohoon.com/stockanalysis/454929</t>
  </si>
  <si>
    <t>EKH คาดกำไรไตรมาส 2/2564 โตเด่น-ครึ่งปีหลังดีต่อเนื่องรับการเปิดเมือง</t>
  </si>
  <si>
    <t>https://www.kaohoon.com/stockanalysis/454922</t>
  </si>
  <si>
    <t>BEC คาดงานปีนี้ Turnaround หลังปรับโครงสร้างธุรกิจเสร็จ แนะซื้อราคาเป้าเหมาย 15 บาท</t>
  </si>
  <si>
    <t>18/06/2021</t>
  </si>
  <si>
    <t>https://www.kaohoon.com/breakingnews/454527</t>
  </si>
  <si>
    <t>SAPPE คาดกำไรไตรมาส 2/2564 ฟื้นตัว รับแรงหนุนออกสินค้าใหม่-เริ่มเดินหน้าธุรกิจกัญชง</t>
  </si>
  <si>
    <t>https://www.kaohoon.com/stockanalysis/454522</t>
  </si>
  <si>
    <t>HMPRO คาดกำไรไตรมาส 2 ยังแข็งแกร่ง-ทั้งปี 64 โต 17% แถมโตต่อเนื่องปี 65</t>
  </si>
  <si>
    <t>17/06/2021</t>
  </si>
  <si>
    <t>https://www.kaohoon.com/stockanalysis/454174</t>
  </si>
  <si>
    <t>ICHI ลุ้นกำไรไตรมาส 2 ฟื้นตัวแตะ 155 ลบ.ทั้งปีโต 20% แถมเข้า SET100 รอบใหม่</t>
  </si>
  <si>
    <t>https://www.kaohoon.com/stockanalysis/454165</t>
  </si>
  <si>
    <t>KCE โบรกฯชี้กำไรปีนี้โตแตะ 2.2 พันลบ.แถมเข้า SET50 รอบใหม่ มีผล 30 มิ.ย.นี้</t>
  </si>
  <si>
    <t>16/06/2021</t>
  </si>
  <si>
    <t>https://www.kaohoon.com/stockanalysis/453867</t>
  </si>
  <si>
    <t>CHG คาดกำไรไตรมาส 2 สูงสุดเป็นประวัติการณ์-รพ.ใหม่ RPC-304 คาดพลิกกำไรปีนี้</t>
  </si>
  <si>
    <t>https://www.kaohoon.com/stockanalysis/453857</t>
  </si>
  <si>
    <t>SCGP ลุ้นกำไรไตรมาส 2 โตต่อเนื่อง รับอานิสงส์เข้า FTSE รอบใหม่ มีผลพรุ่งนี้!</t>
  </si>
  <si>
    <t>15/06/2021</t>
  </si>
  <si>
    <t>https://www.kaohoon.com/stockanalysis/453566</t>
  </si>
  <si>
    <t>SMT คำสั่งซื้อล่วงหน้ายาวถึงไตรมาส 4/64 โบรกประเมินกำไรปี 64 โตเด่น 139%</t>
  </si>
  <si>
    <t>https://www.kaohoon.com/stockanalysis/453559</t>
  </si>
  <si>
    <t>WORK ลุ้นกำไรไตรมาส 2 สดใส-ทั้งปีโตทะลัก 167% แตะ 425 ลบ.</t>
  </si>
  <si>
    <t>14/06/2021</t>
  </si>
  <si>
    <t>https://www.kaohoon.com/stockanalysis/453159</t>
  </si>
  <si>
    <t>BDMS โบรกฯชูโรงพยาบาลครอบคลุมทั้งต้นน้ำ-ปลายน้ำ พร้อมอัพกำไรปี 64-65 โตเด่น</t>
  </si>
  <si>
    <t>https://www.kaohoon.com/stockanalysis/453148</t>
  </si>
  <si>
    <t>LOXLEY ผลงานครึ่งหลังปี 64 โตเด่น-ตุน Backlog แน่นทะลุ 1 หมื่นลบ.</t>
  </si>
  <si>
    <t>https://www.kaohoon.com/stockanalysis/452717</t>
  </si>
  <si>
    <t>โบรกฯแนะ “ซื้อ” TU เป้า 22 บ. มองกำไรไตรมาส 2 แกร่ง รับธุรกิจแช่แข็ง-อาหารสัตว์หนุน</t>
  </si>
  <si>
    <t>https://www.kaohoon.com/stockanalysis/452705</t>
  </si>
  <si>
    <t>โบรกฯแนะ “เก็งกำไร” BEM เป้า 9.10 บ. มองครึ่งปีหลังฟื้น รับปัจจัยบวกเพียบ</t>
  </si>
  <si>
    <t>https://www.kaohoon.com/stockanalysis/452397</t>
  </si>
  <si>
    <t>AMATA โบรกชูหุ้น Laggard กลุ่มเปิดเมือง-ได้ประโยชน์นโยบายสนับสนุนรถ EV</t>
  </si>
  <si>
    <t>https://www.kaohoon.com/stockanalysis/452389</t>
  </si>
  <si>
    <t>EKH โบรกฯคาดกำไรปี 64-65 โตแรง รับอานิสงส์เปิดเมือง-เปิดประเทศ</t>
  </si>
  <si>
    <t>https://www.kaohoon.com/stockanalysis/452157</t>
  </si>
  <si>
    <t>SAMART ลุ้นผลงานปี 64-65 Turnaround หลังหลายธุรกิจฟื้นตัว</t>
  </si>
  <si>
    <t>https://www.kaohoon.com/stockanalysis/452150</t>
  </si>
  <si>
    <t>ITEL โบรกฯชูงบไตรมาส 2 สดใส-ปี 64 โตสูง 40% จาก 3 ธุรกิจ แนะซื้อเป้า 4.80 บาท</t>
  </si>
  <si>
    <t>https://www.kaohoon.com/stockanalysis/451825</t>
  </si>
  <si>
    <t>CHAYO โบรกฯอัพกำไรปี 64-66 ขึ้นเฉลี่ย 7% สะท้อนแนวโน้มรายได้โตเด่นต่อเนื่อง</t>
  </si>
  <si>
    <t>แนวโน้มรายได้</t>
  </si>
  <si>
    <t>https://www.kaohoon.com/stockanalysis/451817</t>
  </si>
  <si>
    <t>ZEN คาดกำไรฟื้นตัวดีครึ่งหลังปีนี้-พลิกกำไร 80-90 ลบ.โบรกฯชี้ราคาหุ้น Laggard</t>
  </si>
  <si>
    <t>https://www.kaohoon.com/stockanalysis/451490</t>
  </si>
  <si>
    <t>TVO คาดกำไรปีนี้โตเด่น 49% แตะ 2.47 พันลบ.รับปริมาณขาย-น้ำมันถั่วเหลืองพุ่ง</t>
  </si>
  <si>
    <t>https://www.kaohoon.com/stockanalysis/451484</t>
  </si>
  <si>
    <t>PIMO ลุ้นปีนี้รายได้ทะลุ 1 พันลบ. รับคำสั่งซื้อแน่น-รับโปรเจคมอเตอร์รถ EV หนุน</t>
  </si>
  <si>
    <t>https://www.kaohoon.com/stockanalysis/451076</t>
  </si>
  <si>
    <t>OSP โบรกฯแนะซื้อธุรกิจอยู่ในช่วง high season-FTSE เพิ่มน้ำหนักลงทุน เป้า 42 บาท</t>
  </si>
  <si>
    <t>https://www.kaohoon.com/stockanalysis/451071</t>
  </si>
  <si>
    <t>TNP รับอานิสงส์มาตรการรัฐ! ลุ้นกำไร Q2 โตเด่น-ทั้งปีนิวไฮต่อเนื่อง แนะซื้อเป้า 8 บ.</t>
  </si>
  <si>
    <t>https://www.kaohoon.com/stockanalysis/450722</t>
  </si>
  <si>
    <t>SAPPE ลุ้นกำไร Q2 โตดีรับ High season ทั้งปีโตทะลัก 30%</t>
  </si>
  <si>
    <t>https://www.kaohoon.com/stockanalysis/450720</t>
  </si>
  <si>
    <t>TIDLOR สินเชื่อรายใหญ่ธุรกิจจำนำทะเบียน ลุ้นกำไรปีนี้โตแตะ 3.3 พันลบ.แนะซื้อเป้า 53 บ.</t>
  </si>
  <si>
    <t>https://www.kaohoon.com/stockanalysis/450391</t>
  </si>
  <si>
    <t>SPALI ลุ้นกำไร Q2 โตดี! รับยอดโอน 2 โครงการใหม่ มูลค่า 9.8 พันลบ.หนุน แนะซื้อเป้า 26 บ.</t>
  </si>
  <si>
    <t>https://www.kaohoon.com/stockanalysis/450388</t>
  </si>
  <si>
    <t>ILM คาดกำไรไตรมาส 2/64 โตก้าวกระโดด-ทั้งปีนี้โตเด่น 30% โบรกฯแนะซื้อเก็งกำไรยีลด์สูง 4%</t>
  </si>
  <si>
    <t>31/05/2021</t>
  </si>
  <si>
    <t>https://www.kaohoon.com/stockanalysis/450036</t>
  </si>
  <si>
    <t>SFLEX ลุ้นกำไรปี 64-65 โตเฉลี่ย 20% รับความต้องการ Flexible Packaging พุ่ง-ขยายตลาดใหม่</t>
  </si>
  <si>
    <t>https://www.kaohoon.com/stockanalysis/450033</t>
  </si>
  <si>
    <t>CRC โบรกฯคาดกำไรปีนี้โตแรงแตะ 2.8 พันลบ.รับการฟื้นตัวศก.แนะซื้อสะสมเป้า 40 บาท</t>
  </si>
  <si>
    <t>28/05/2021</t>
  </si>
  <si>
    <t>https://www.kaohoon.com/stockanalysis/449635</t>
  </si>
  <si>
    <t>KBANK คาดกำไรปีนี้ฟื้นตัวสูง 23% โบรกฯเชียร์ซื้อชู PBV ต่ำเพียง 0.6 เท่า</t>
  </si>
  <si>
    <t>https://www.kaohoon.com/stockanalysis/449629</t>
  </si>
  <si>
    <t>TACC โบรกฯชี้ผลงาน H2/64 เร่งตัวขึ้น! หลังทยอยฉีดวัคซีน-ลุ้นปีนี้กำไรโต 18%</t>
  </si>
  <si>
    <t>27/05/2021</t>
  </si>
  <si>
    <t>https://www.kaohoon.com/stockanalysis/449264</t>
  </si>
  <si>
    <t>CK ลุ้นกำไร H2/64 ฟื้นตัวเด่น-Backlog แตะ 1 แสนลบ.อีกครั้ง! แนะซื้ออัพเป้า 22 บาท</t>
  </si>
  <si>
    <t>https://www.kaohoon.com/stockanalysis/449255</t>
  </si>
  <si>
    <t>TOA โบรกฯชี้กำไร Q2 โตดี-รับผลบวกเข้า MSCI Small cap วันนี้ แนะซื้อเป้า 41 บ.</t>
  </si>
  <si>
    <t>25/05/2021</t>
  </si>
  <si>
    <t>https://www.kaohoon.com/stockanalysis/448873</t>
  </si>
  <si>
    <t>IRPC คาดกำไรปีนี้ฟื้นตัวสูงแตะ 4.36 พันลบ.พร้อมลุ้นเข้า SET50 รอบใหม่แนะซื้อเป้า 4.5 บ.</t>
  </si>
  <si>
    <t>https://www.kaohoon.com/breakingnews/448871</t>
  </si>
  <si>
    <t>PSL คาดผลงานไตรมาส 2 ทำจุดสูงสุดใหม่-ลุ้นปีนี้กำไรแตะ 1.5 พันลบ. แนะซื้อเป้า 20 บ.</t>
  </si>
  <si>
    <t>24/05/2021</t>
  </si>
  <si>
    <t>https://www.kaohoon.com/stockanalysis/448553</t>
  </si>
  <si>
    <t>TKS ลุ้นกำไรปี 64-65 โตเด่น 40% รับธุรกิจโรงพิมพ์ฟื้น แถม Valuation ยังถูก</t>
  </si>
  <si>
    <t>https://www.kaohoon.com/stockanalysis/448545</t>
  </si>
  <si>
    <t>OR โบรกฯเชียร์ซื้อเก็งกำไร! มองกำไรปีนี้แตะ 1 หมื่นล้าน-ถูกนำเข้า FTSE มีผล 18 มิ.ย.นี้</t>
  </si>
  <si>
    <t>21/05/2021</t>
  </si>
  <si>
    <t>https://www.kaohoon.com/stockanalysis/448166</t>
  </si>
  <si>
    <t>CHG โบรกฯชู 3 ปัจจัยบวกหนุนธุรกิจเด่น ลุ้นกำไรปีนี้แตะ 1.07 พันลบ. แนะซื้อเป้า 3.66 บ.</t>
  </si>
  <si>
    <t>https://www.kaohoon.com/stockanalysis/448150</t>
  </si>
  <si>
    <t>KCE ลุ้นกำไร Q2 โตเด่น-ทั้งปีแตะ 2.2 พันลบ.พร้อมเล็งเข้า SET50 ใหม่ แนะซื้อเป้า 70 บ.</t>
  </si>
  <si>
    <t>20/05/2021</t>
  </si>
  <si>
    <t>https://www.kaohoon.com/stockanalysis/447818</t>
  </si>
  <si>
    <t>TVO โบรกฯชี้ราคาถั่วเหลืองพุ่งต่อเนื่อง! คาดกำไร Q2 โตทะลัก 129% แนะซื้อเป้า 47 บ.</t>
  </si>
  <si>
    <t>https://www.kaohoon.com/stockanalysis/447807</t>
  </si>
  <si>
    <t>EA โบรกฯเชียร์ซื้อ! ธุรกิจแบตเตอรี่-“รถบัส-เรือไฟฟ้า” เริ่มรับรู้รายได้ปีนี้-เป้า 66 บ.</t>
  </si>
  <si>
    <t>19/05/2021</t>
  </si>
  <si>
    <t>https://www.kaohoon.com/stockanalysis/447414</t>
  </si>
  <si>
    <t>SCGP โบรกฯคาดผลงาน Q2 โตเด่นต่อเนื่อง-ลุ้นเข้า FTSE รอบใหม่ แนะซื้อเป้า 60 บ.</t>
  </si>
  <si>
    <t>https://www.kaohoon.com/stockanalysis/447409</t>
  </si>
  <si>
    <t>RS คาดผลงาน Q2 โตต่อเนื่อง-ลุ้นกำไรปีนี้แตะ 859 ลบ. ชูหุ้น Laggard แนะซื้อเป้า 28.10 บ.</t>
  </si>
  <si>
    <t>18/05/2021</t>
  </si>
  <si>
    <t>https://www.kaohoon.com/stockanalysis/447006</t>
  </si>
  <si>
    <t>SMT โบรกฯคาดปี 64 พลิก Turnaround ลุ้นจ่ายปันผล แนะซื้อเก็งกำไรเป้า 6.00 บ.</t>
  </si>
  <si>
    <t>https://www.kaohoon.com/stockanalysis/446998</t>
  </si>
  <si>
    <t>JR ลุ้นกำไรโตเด่นทุกไตรมาสปีนี้-ลุยคว้างานใหม่ดัน Backlog ทะลุ 1 หมื่นลบ.</t>
  </si>
  <si>
    <t>17/05/2021</t>
  </si>
  <si>
    <t>https://www.kaohoon.com/stockanalysis/446489</t>
  </si>
  <si>
    <t>CHG โบรกฯอัพปรับประมาณการกําไรปี 64 แตะ 1,073 ลบ.แนะซื้อเก็งกำไรเป้า 3.66 บ.</t>
  </si>
  <si>
    <t>14/05/2021</t>
  </si>
  <si>
    <t>https://www.kaohoon.com/news/company/446015</t>
  </si>
  <si>
    <t>SAPPE เล็งออกสินค้าใหม่ครึ่งหลังปี 64 หลังตลาดตปท.ฟื้น เพิ่มจุดขายผ่านร้านค้าปลีกในปท.</t>
  </si>
  <si>
    <t>https://www.kaohoon.com/stockanalysis/445767</t>
  </si>
  <si>
    <t>CPF โชว์กำไร Q1 แตะ 6.94 พันลบ.ลุ้นทั้งปี 2.55 หมื่นล้าน แนะซื้อเป้า 39.50 บาท</t>
  </si>
  <si>
    <t>https://www.kaohoon.com/stockanalysis/445764</t>
  </si>
  <si>
    <t>TTA โชว์งบ Q1 สดใส! โบรกอัพกำไรปีนี้แตะ 919 ลบ. พร้อมปรับราคาเป้าใหม่ 18 บ.</t>
  </si>
  <si>
    <t>https://www.kaohoon.com/news/company/445753</t>
  </si>
  <si>
    <t>SAPPE เผยไตรมาส 1 กำไรขยับขึ้น 6% แตะ 86.57 ลบ.</t>
  </si>
  <si>
    <t>13/05/2021</t>
  </si>
  <si>
    <t>https://www.kaohoon.com/stockanalysis/445028</t>
  </si>
  <si>
    <t>SONIC ผลงานไตรมาส 1 โตทะลัก 206% โบรกอัพกำไรปี 64-65 พร้อมราคาเป้าใหม่ 5 บ.</t>
  </si>
  <si>
    <t>https://www.kaohoon.com/stockanalysis/445015</t>
  </si>
  <si>
    <t>SRICHA โบรกฯคาดกำไร Q1 นิวไฮรอบ 6 ปี Backlog หนากว่า 1.8 พันลบ. แนะซื้อเป้า 19 บ.</t>
  </si>
  <si>
    <t>หนา</t>
  </si>
  <si>
    <t>https://www.kaohoon.com/stockanalysis/444370</t>
  </si>
  <si>
    <t>CPF โบรกฯคาดกําไร Q1 แตะ 6,841 ลบ.แนะซื้อหุ้น Defensive ราคา Laggard เป้า 39.50 บ.</t>
  </si>
  <si>
    <t>https://www.kaohoon.com/news/company/443955</t>
  </si>
  <si>
    <t>AP กวาดรายได้ขาย “แนวราบ” นิวไฮ 8 พันลบ. ดันกำไรไตรมาส 1 โตแรงกว่าเท่าตัว ทะลุ 1.4 พันลบ.</t>
  </si>
  <si>
    <t>https://www.kaohoon.com/news/company/443898</t>
  </si>
  <si>
    <t>PACO โชว์รายได้ไตรมาส 1 โต มั่นใจปีนี้ “ตลาดรถยนต์” ฟื้นตัวแรง</t>
  </si>
  <si>
    <t>https://www.kaohoon.com/stockanalysis/443816</t>
  </si>
  <si>
    <t>BANPU โชว์งบ Q1 กำไรโตแตะ 1.5 พันลบ.ลุ้นผลงาน H1/64 แข็งแกร่ง-แนะซื้อเป้า 13.20 บ.</t>
  </si>
  <si>
    <t>https://www.kaohoon.com/stockanalysis/443809</t>
  </si>
  <si>
    <t>TU โบรกฯอัพกำไรปี 64-65 หลังโชว์ผลงาน Q1 โตเด่น 24% แนะซื้อเป้า 22 บ.</t>
  </si>
  <si>
    <t>https://www.kaohoon.com/news/company/443627</t>
  </si>
  <si>
    <t>PACO งบฯ ไตรมาส 1 กวาดกำไร 28.70 ลบ. ทรงตัวจากปีก่อน</t>
  </si>
  <si>
    <t>https://www.kaohoon.com/stockanalysis/443338</t>
  </si>
  <si>
    <t>SAT โบรกชี้กำไร Q1 โตแกร่ง 38% ลุ้นปี 64-65 โดดเด่นต่อเนื่อง แนะซื้อเป้า 25.50 บ.</t>
  </si>
  <si>
    <t>https://www.kaohoon.com/stockanalysis/443329</t>
  </si>
  <si>
    <t>PTTGC คาดกำไรไตรมาส 1/2564 ฟื้นตัวเด่นแตะ 9 พันลบ. แนะซื้อเป้า 71 บ.</t>
  </si>
  <si>
    <t>https://www.kaohoon.com/stockanalysis/442713</t>
  </si>
  <si>
    <t>BRR ลุ้นรายได้ปีนี้โต 18% โบรกฯแนะซื้อเก็งกำไร รับราคาน้ำตาลโลกนิวไฮในรอบ 4 ปี</t>
  </si>
  <si>
    <t>https://www.kaohoon.com/stockanalysis/442708</t>
  </si>
  <si>
    <t>TOP รับอานิสงส์ “Demand น้ำมันทั่วโลกฟื้นตัว หลังวิกฤติโควิด แนะซื้อเป้า 64 บ.</t>
  </si>
  <si>
    <t>https://www.kaohoon.com/news/company/442240</t>
  </si>
  <si>
    <t>TNP รับอานิสงส์มาตรการเยียวยาโควิด ระลอก 3 จับตางบฯ Q1 ทำ All time high</t>
  </si>
  <si>
    <t>https://www.kaohoon.com/news/company/442230</t>
  </si>
  <si>
    <t>ZIGA กำไร Q1/64 โตทะลัก 128% ลุ้น Q2 เด่นต่อเนื่อง! แนะซื้อเป้า 6.50 บ.</t>
  </si>
  <si>
    <t>https://www.kaohoon.com/stockanalysis/441816</t>
  </si>
  <si>
    <t>ALT ลุ้นปีนี้พลิกกำไร รับอานิสงส์โควิดระบาด-ใช้อินเทอร์เน็ตพุ่ง แนะซื้อเป้า 3.30 บ.</t>
  </si>
  <si>
    <t>https://www.kaohoon.com/stockanalysis/441812</t>
  </si>
  <si>
    <t>BEC ลุ้นปีนี้ Turnaround จากค่าใช้จ่ายลด-รายโฆษณาฟื้นเด่น แนะซื้อเป้า 11.10 บ.</t>
  </si>
  <si>
    <t>30/04/2021</t>
  </si>
  <si>
    <t>https://www.kaohoon.com/stockanalysis/441193</t>
  </si>
  <si>
    <t>IP ลุ้นกำไร Q1 สูงสุดเป็นประวัติการณ์! โบรกเชียร์ซื้ออัพเป้าใหม่ 27 บาท</t>
  </si>
  <si>
    <t>https://www.kaohoon.com/stockanalysis/441191</t>
  </si>
  <si>
    <t>COM7 โบรกเชียร์ซื้อเก็งกำไร! ลุ้นงบฯ Q1 โกยกำไร 463 ลบ. เคาะเป้า 78 บ.</t>
  </si>
  <si>
    <t>29/04/2021</t>
  </si>
  <si>
    <t>https://www.kaohoon.com/stockanalysis/440751</t>
  </si>
  <si>
    <t>IRPC โบรกฯเชียร์ซื้อเก็งกำไร! ลุ้นกำไร Q1 ฟื้นตัวเด่น 5 พันลบ. เคาะเป้าสูง 4.20 บ.</t>
  </si>
  <si>
    <t>https://www.kaohoon.com/stockanalysis/440747</t>
  </si>
  <si>
    <t>TTA “ค่าระวางเรือ BSI ทำจุดสูงสุดใหม่” จับตางบฯ Q1 พลิกกำไรโดดเด่น!</t>
  </si>
  <si>
    <t>28/04/2021</t>
  </si>
  <si>
    <t>https://www.kaohoon.com/stockanalysis/440366</t>
  </si>
  <si>
    <t>AEONTS โชว์กำไร Q4 สูงสุดเป็นประวัติการณ์แตะ 1.18 พันลบ. แนะซื้อเป้า 275 บ.</t>
  </si>
  <si>
    <t>27/04/2021</t>
  </si>
  <si>
    <t>https://www.kaohoon.com/stockanalysis/440033</t>
  </si>
  <si>
    <t>TACC โบรกฯคาดกำไร H2/64 ฟื้นตัว รับแรงหนุนสินค้าตัวใหม่ แนะซื้อเป้า 8.50 บ.</t>
  </si>
  <si>
    <t>https://www.kaohoon.com/stockanalysis/440015</t>
  </si>
  <si>
    <t>TVO โบรกฯชี้รับผลบวกราคาถั่วเหลืองโลกนิวไฮรอบ 7 ปี ลุ้นกำไรปีนี้โตเด่น 26%</t>
  </si>
  <si>
    <t>26/04/2021</t>
  </si>
  <si>
    <t>https://www.kaohoon.com/stockanalysis/439725</t>
  </si>
  <si>
    <t>LEO ผลงาน H1/64 โตเด่น รับส่งออกไทยสดใส โบรกเชียร์ซื้อเป้า 7.8 บ.</t>
  </si>
  <si>
    <t>https://www.kaohoon.com/stockanalysis/439714</t>
  </si>
  <si>
    <t>IRC โบรกเชียร์ซื้อลุ้นกำไร Q1 ในรอบ 17 ไตรมาส ชูเป้าสูง 24 บาท</t>
  </si>
  <si>
    <t>IRC</t>
  </si>
  <si>
    <t>23/04/2021</t>
  </si>
  <si>
    <t>https://www.kaohoon.com/stockanalysis/439230</t>
  </si>
  <si>
    <t>SONIC คาดกำไร Q1/64 ทำ New High โบรกฯเชียร์ซื้ออัพเป้า 3.70 บาท</t>
  </si>
  <si>
    <t>https://www.kaohoon.com/stockanalysis/439221</t>
  </si>
  <si>
    <t>STGT ลุ้นกำไร Q1 โตต่อเนื่อง-เข้าคำนวณ SET50 รอบใหม่ แนะซื้อเป้า 58 บ.</t>
  </si>
  <si>
    <t>22/04/2021</t>
  </si>
  <si>
    <t>https://www.kaohoon.com/stockanalysis/438935</t>
  </si>
  <si>
    <t>TVO รับ Sentiment บวกราคาถั่วเหลืองโลกนิวไฮรอบ 7 ปี แนะซื้อเป้า 40.2 บาท</t>
  </si>
  <si>
    <t>https://www.kaohoon.com/stockanalysis/438933</t>
  </si>
  <si>
    <t>PTG ลุ้นกำไรไตรมาส 1/64 โตทะลัก 152% โบรกเชียร์ซื้อเป้า 27 บาท</t>
  </si>
  <si>
    <t>21/04/2021</t>
  </si>
  <si>
    <t>https://www.kaohoon.com/stockanalysis/438633</t>
  </si>
  <si>
    <t>ECL ลุ้นผลงานปีนี้ฟื้นตัวเด่น 100% แถม Valuation ถูก แนะซื้อเป้า 2.14 บ.</t>
  </si>
  <si>
    <t>https://www.kaohoon.com/breakingnews/438629</t>
  </si>
  <si>
    <t>LEO ผลงานครึ่งปีแรกโตเด่น! ตามดีมานด์ขนส่งสินค้าพุ่ง แนะซื้อเป้า 7.8 บ.</t>
  </si>
  <si>
    <t>20/04/2021</t>
  </si>
  <si>
    <t>https://www.kaohoon.com/stockanalysis/438277</t>
  </si>
  <si>
    <t>JMT ลุ้นกำไร Q1 เดินหน้าทำ All time high แนะซื้อเป้า 52.50 บาท</t>
  </si>
  <si>
    <t>https://www.kaohoon.com/stockanalysis/438271</t>
  </si>
  <si>
    <t>โบรกฯคาด WICE กำไร Q1 โตเด่น รับดีมานด์ส่งสินค้าอิเล็กฯพุ่ง แนะซื้อเป้า 7.55 บ.</t>
  </si>
  <si>
    <t>19/04/2021</t>
  </si>
  <si>
    <t>https://www.kaohoon.com/stockanalysis/437900</t>
  </si>
  <si>
    <t>IVL ลุ้นกำไร Q1 โตก้าวกระโดดกว่า 4 เท่าตัวโบรกฯเชียร์ซื้อเป้า 60 บ.</t>
  </si>
  <si>
    <t>https://www.kaohoon.com/stockanalysis/437891</t>
  </si>
  <si>
    <t>TTA คาดกำไร Q1 โตเด่น! รับค่าระวางเรือพุ่งแรง โบรกฯแนะซื้ออัพเป้า 14.50 บ.</t>
  </si>
  <si>
    <t>16/04/2021</t>
  </si>
  <si>
    <t>https://www.kaohoon.com/stockanalysis/437561</t>
  </si>
  <si>
    <t>PTTGC ลุ้นกำไร Q1/64 “เทิร์นอะราวด์” แนะซื้อราคาเป้าหมาย 77 บาท</t>
  </si>
  <si>
    <t>https://www.kaohoon.com/breakingnews/437230</t>
  </si>
  <si>
    <t>ANAN บวก 4% นิวไฮรอบ 15 เดือน หลังโชว์ยอดขาย Q1 ทะลุเป้าเฉียด 4 พันลบ.</t>
  </si>
  <si>
    <t>https://www.kaohoon.com/stockanalysis/437194</t>
  </si>
  <si>
    <t>CPF รับ Sentiment บวกเงินบาทอ่อนค่าในรอบ 5 เดือน แนะซื้อเป้า 42.20 บ.</t>
  </si>
  <si>
    <t>https://www.kaohoon.com/stockanalysis/437186</t>
  </si>
  <si>
    <t>BDMS รับข่าวดีรัฐจ่อไฟเขียวเอกชนนำเข้าวัคซีน Covid-19 แนะซื้อหุ้น Laggard เป้า 26 บ.</t>
  </si>
  <si>
    <t>https://www.kaohoon.com/stockanalysis/436782</t>
  </si>
  <si>
    <t>RT ตุน Backlog แน่นแตะ 4.2 พันลบ.ทยอยรับรู้ถึงปีหน้า-แนะซื้อเป้า 3.20 บ.</t>
  </si>
  <si>
    <t>https://www.kaohoon.com/stockanalysis/436398</t>
  </si>
  <si>
    <t>IVL ลุ้นกำไร Q1/64 โตแตะ 5 พันลบ. จากส่วนต่างผลิตภัณฑ์พุ่ง แนะซื้อเคาะเป้า 60 บ.</t>
  </si>
  <si>
    <t>https://www.kaohoon.com/stockanalysis/436049</t>
  </si>
  <si>
    <t>PTTGC ลุ้นกำไร Q1/64 ทำนิวไฮรอบ 10 ไตรมาส แนะซื้อเป้า 77 บาท</t>
  </si>
  <si>
    <t>KTC ธุรกิจโตเด่นต่อเนื่อง แถม “ทริสฯ” ปรับเพิ่มเรตติ้ง แนะซื้อเป้า 91 บ.</t>
  </si>
  <si>
    <t>https://www.kaohoon.com/stockanalysis/435663</t>
  </si>
  <si>
    <t>AGE บวกแรง 23% ตั้งเป้าปีนี้ยอดขายถ่านหินพุ่ง 5.5 ล้านตัน รับดีมานด์ลูกค้าฟื้น!</t>
  </si>
  <si>
    <t>https://www.kaohoon.com/stockanalysis/435640</t>
  </si>
  <si>
    <t>ECL คาดกำไรปีนี้ฟื้นตัวแรงโต 103% แถมราคาหุ้น Laggard แนะซื้อเป้า 2.14 บ.</t>
  </si>
  <si>
    <t>https://www.kaohoon.com/stockanalysis/435638</t>
  </si>
  <si>
    <t>RBF แผนธุรกิจเด่น-ตั้งเป้ากำไรปี 64-65 โต 21% โบรกแนะซื้อเก็งกำไรเป้า 21 บ.</t>
  </si>
  <si>
    <t>https://www.kaohoon.com/stockanalysis/435373</t>
  </si>
  <si>
    <t>TNP บวกแรง 8% ลุ้นกำไร Q1/64 โตเด่น รับมาตรการรัฐ ดันยอดขายทะลัก!</t>
  </si>
  <si>
    <t>https://www.kaohoon.com/stockanalysis/435354</t>
  </si>
  <si>
    <t>BBL คาดกำไร Q1/64 แตะ 3.9 พันลบ.แถม Free float สูงสุดในตลาด แนะซื้อเป้า 155บ.</t>
  </si>
  <si>
    <t>https://www.kaohoon.com/stockanalysis/435352</t>
  </si>
  <si>
    <t>TMT ลุ้นกำไร Q1/64 โตแรง! แถมปันผลเด่นยีลด์สูง 5.5% แนะซื้อเป้า 10.60 บ.</t>
  </si>
  <si>
    <t>https://www.kaohoon.com/breakingnews/435116</t>
  </si>
  <si>
    <t>กลุ่ม JMART ขึ้นยกแผง! หลังรับทรัพย์แปลงวอร์แรนต์ 1.8 พันลบ. เสริมแกร่งธุรกิจ</t>
  </si>
  <si>
    <t>31/03/2021</t>
  </si>
  <si>
    <t>https://www.kaohoon.com/news/company/434767</t>
  </si>
  <si>
    <t>HMPRO รับอานิสงส์เปิดเมือง-มาตรการ “ยิ่งใช้ยิ่งคืน” แนะซื้อเป้า 19 บ.</t>
  </si>
  <si>
    <t>https://www.kaohoon.com/stockanalysis/434763</t>
  </si>
  <si>
    <t>EPG คาดกำไรสุทธิ Q4/64 โตเด่นต่อเนื่อง แนะซื้อเป้า 12.50 บ.</t>
  </si>
  <si>
    <t>30/03/2021</t>
  </si>
  <si>
    <t>https://www.kaohoon.com/stockanalysis/434469</t>
  </si>
  <si>
    <t>TNP ลุ้นกำไร Q1/64 ทำ New high รับแรงหนุนมาตรการภาครัฐ แนะซื้อเป้า 5.2 บ.</t>
  </si>
  <si>
    <t>https://www.kaohoon.com/stockanalysis/434463</t>
  </si>
  <si>
    <t>M คาดกำไรปีนี้ฟื้นตัวแรงแตะ 2.2 พันลบ. แนะซื้อเป้า 66 บาท</t>
  </si>
  <si>
    <t>29/03/2021</t>
  </si>
  <si>
    <t>https://www.kaohoon.com/stockanalysis/434075</t>
  </si>
  <si>
    <t>PTTEP รับผลดีน้ำมันดิบยืนเหนือ 60 ดอลล์-จับตาประชุม OPEC สัปดาห์นี้ แนะซื้อเป้า 160 บ.</t>
  </si>
  <si>
    <t>26/03/2021</t>
  </si>
  <si>
    <t>https://www.kaohoon.com/news/company/433654</t>
  </si>
  <si>
    <t>PTG คาดกำไร Q1 สดใส-มีอัพไซด์จากธุรกิจ EV Charger แนะซื้อเป้า 24.50 บ.</t>
  </si>
  <si>
    <t>https://www.kaohoon.com/breakingnews/433650</t>
  </si>
  <si>
    <t>SRICHA คว้างานส่วนเพิ่ม-ใหม่รวม 1.25 พันลบ.โบรกเล็งปรับเพิ่มกำไร-แนะซื้อเป้า 17 บ.</t>
  </si>
  <si>
    <t>25/03/2021</t>
  </si>
  <si>
    <t>https://www.kaohoon.com/stockanalysis/433329</t>
  </si>
  <si>
    <t>TU รับ Sentiment บวกเงินบาทอ่อน-ออกผลิตภัณฑ์ทูน่ากัญชง แนะซื้อเป้า 18 บ.</t>
  </si>
  <si>
    <t>https://www.kaohoon.com/stockanalysis/433323</t>
  </si>
  <si>
    <t>CHG ลุ้นกำไรปี 64 โตแกร่งทั้งรายได้เงินสด-ประกันสังคมหนุน แนะซื้อเป้า 3.50 บ.</t>
  </si>
  <si>
    <t>24/03/2021</t>
  </si>
  <si>
    <t>https://www.kaohoon.com/stockanalysis/432971</t>
  </si>
  <si>
    <t>SISB กำไรปีนี้โตเด่น 68% รับอัพค่าเทอม-เปิดสาขาใหม่หนุน แนะซื้อเป้า 13 บ.</t>
  </si>
  <si>
    <t>https://www.kaohoon.com/breakingnews/432959</t>
  </si>
  <si>
    <t>KSL โบรกฯอัพกำไรปี 64 โตแตะ 862 ล้านบาท แนะซื้อเคาะเป้าสูง 3.50 บ.</t>
  </si>
  <si>
    <t>23/03/2021</t>
  </si>
  <si>
    <t>https://www.kaohoon.com/stockanalysis/432583</t>
  </si>
  <si>
    <t>ERW เก็งกำไรภาครัฐเตรียมคลอดมาตรการเที่ยวด้วยกันเฟส 3 แนะซื้อเป้า 5.80</t>
  </si>
  <si>
    <t>https://www.kaohoon.com/stockanalysis/432580</t>
  </si>
  <si>
    <t>MTC ลุ้นสินเชื่อปีนี้โตเด่น 25% กำไรทำ New High ต่อ แนะซื้อเป้า 82 บาท</t>
  </si>
  <si>
    <t>22/03/2021</t>
  </si>
  <si>
    <t>https://www.kaohoon.com/news/company/432467</t>
  </si>
  <si>
    <t>PACO โชว์ฟอร์มแกร่ง! ปิดเทรดวันแรก 3.98 บ. เหนือจอง 184% แวลู่ทะลุ 3 พันลบ.</t>
  </si>
  <si>
    <t>https://www.kaohoon.com/breakingnews/432280</t>
  </si>
  <si>
    <t>TKS โบรกเชียร์ซื้อปรับเพิ่มกำไรปีนี้โต 52% พ่วงอัพราคาเป้าหมายเป็น 14.70 บ.</t>
  </si>
  <si>
    <t>https://www.kaohoon.com/breakingnews/432273</t>
  </si>
  <si>
    <t>BANPU ได้ Sentiment บวกราคาถ่านหินทำนิวไฮรอบ 2 ปี แนะซื้อเป้า 13 บาท</t>
  </si>
  <si>
    <t>https://www.kaohoon.com/news/company/432243</t>
  </si>
  <si>
    <t>PACO ฟอร์มดี! Pre open 5 นาทีแตะ 4.20 บ. เหนือจอง 200%</t>
  </si>
  <si>
    <t>https://www.kaohoon.com/news/company/432176</t>
  </si>
  <si>
    <t>ลุ้น PACO เทรดวันแรกพุ่งกระฉูดเกิน 1.65 บ. โบรกฯ การันตรีพื้นฐานแกร่ง อนาคตโตไม่ยั้ง!</t>
  </si>
  <si>
    <t>โตไม่ยั้ง</t>
  </si>
  <si>
    <t>19/03/2021</t>
  </si>
  <si>
    <t>https://www.kaohoon.com/news/company/431903</t>
  </si>
  <si>
    <t>PACO ปักธงเทรด 22 มี.ค. ชูหุ้นเติบโต-กำไรโตแรง 150% รับตลาดรถยนต์โลกฟื้น</t>
  </si>
  <si>
    <t>https://www.kaohoon.com/stockanalysis/431828</t>
  </si>
  <si>
    <t>TACC ธุรกิจเดิมโตเด่นไปกับ 7-11 พ่วงธุรกิจใหม่กัญชง-กัญชาหนุนเพิ่ม แนะซื้อเป้า 9.5 บ.</t>
  </si>
  <si>
    <t>https://www.kaohoon.com/stockanalysis/431824</t>
  </si>
  <si>
    <t>SAT ลุ้นกำไร Q1/64 เร่งตัวขึ้น จากยอดผลิตรถยนต์เดือนมี.ค.พุ่งแนะซื้อเป้า 20 บาท</t>
  </si>
  <si>
    <t>18/03/2021</t>
  </si>
  <si>
    <t>https://www.kaohoon.com/stockanalysis/431425</t>
  </si>
  <si>
    <t>SCGP อุตสาหกรรม Package สดใส-ขยายกำลังการผลิตรับ Demand พุ่ง แนะซื้อเป้า 48 บ.</t>
  </si>
  <si>
    <t>https://www.kaohoon.com/stockanalysis/431421</t>
  </si>
  <si>
    <t>JWD คาดกำไรปีนี้โตเด่น 34% จากทุกธุรกิจฟื้นตัว! แนะซื้อเป้า 12 บาท</t>
  </si>
  <si>
    <t>17/03/2021</t>
  </si>
  <si>
    <t>https://www.kaohoon.com/stockanalysis/431180</t>
  </si>
  <si>
    <t>CPF เตรียมออกผลิตภัณฑ์กัญชง-ราคาหมู ไก่ ทรงตัวระดับสูง แนะซื้อเป้า 42.20 บ.</t>
  </si>
  <si>
    <t>https://www.kaohoon.com/stockanalysis/431171</t>
  </si>
  <si>
    <t>ICHI คาดกำไรปีนี้โตแตะ 809 ลบ. แถมมี Growth story จากผลิตภัณฑ์กัญชง แนะซื้อเป้า 17 บ.</t>
  </si>
  <si>
    <t>16/03/2021</t>
  </si>
  <si>
    <t>https://www.kaohoon.com/stockanalysis/430826</t>
  </si>
  <si>
    <t>MAJOR ลุ้นผลงานปี 64 พลิกเป็นบวกจาก COVID-19 คลี่คลาย ซื้อเก็งกำไรเป้า 21.50 บ.</t>
  </si>
  <si>
    <t>https://www.kaohoon.com/stockanalysis/430822</t>
  </si>
  <si>
    <t>BGRIM หุ้นดีราคา Laggard-รออนุมัติโรงไฟฟ้าเวียดนาม Q1/64 แนะซื้อเป้า 50 บาท</t>
  </si>
  <si>
    <t>15/03/2021</t>
  </si>
  <si>
    <t>https://www.kaohoon.com/stockanalysis/430503</t>
  </si>
  <si>
    <t>SPALI ตุน Backlog หนา 3.8 หมื่น ลบ.รอโอนแน่นช่วง Q2-Q3/64 แนะซื้อเป้า 23.50 บ.</t>
  </si>
  <si>
    <t>https://www.kaohoon.com/stockanalysis/430495</t>
  </si>
  <si>
    <t>EPG คาดกำไรปี 65 โตแกร่งทุกธุรกิจ แนะซื้อราคาเป้าหมาย 12 บาท</t>
  </si>
  <si>
    <t>https://www.kaohoon.com/stockanalysis/430109</t>
  </si>
  <si>
    <t>KBANK โบรกฯชี้หุ้นแบงก์ลุ้นปรับตัวขึ้นรับ Flow ไหลเข้า แนะซื้อเป้า 160 บาท</t>
  </si>
  <si>
    <t>https://www.kaohoon.com/stockanalysis/430107</t>
  </si>
  <si>
    <t>ITEL ลุ้นกำไร Q1/2563 เร่งตัวขึ้น ตุน Backlog แน่น 3.8 พันลบ.แนะซื้อเป้า 5 บ.</t>
  </si>
  <si>
    <t>https://www.kaohoon.com/breakingnews/429811</t>
  </si>
  <si>
    <t>ASAP บวกแรง 8% นิวไฮรอบ 1 ปี 5 เดือน ลุ้นปีนี้พลิกกำไร-ตลาดรถเช่าระยะยาวดี</t>
  </si>
  <si>
    <t>https://www.kaohoon.com/stockanalysis/429754</t>
  </si>
  <si>
    <t>SISB ลุ้นกำไรปีนี้โต 68% ทำ New High แนะซื้อเป้าหมาย 13 บาท</t>
  </si>
  <si>
    <t>https://www.kaohoon.com/stockanalysis/429427</t>
  </si>
  <si>
    <t>TU คาดกำไร Q1/64 สดใส! รับ Demand ทูน่ากระป๋องยังสูง แนะซื้อเป้า 20 บาท</t>
  </si>
  <si>
    <t>https://www.kaohoon.com/breakingnews/429418</t>
  </si>
  <si>
    <t>BCH รับอานิสงส์ตรวจ Covid-19 พุ่ง-ลุ้น H2/64 รายได้คนไข้ต่างชาติฟื้น แนะซื้อเป้า 19.50 บ.</t>
  </si>
  <si>
    <t>https://www.kaohoon.com/stockanalysis/429089</t>
  </si>
  <si>
    <t>CPF รับ Sentiment บวกเงินบาทอ่อน-ราคาหมู ไก่ ทรงตัวระดับสูง แนะซื้อ 42.2 บ.</t>
  </si>
  <si>
    <t>https://www.kaohoon.com/stockanalysis/429087</t>
  </si>
  <si>
    <t>XO คาดกำไรไตรมาส 1/2564 ยังสดใสต่อเนื่องแนะซื้อเป้า 14.20 บาท</t>
  </si>
  <si>
    <t>https://www.kaohoon.com/stockanalysis/428740</t>
  </si>
  <si>
    <t>CENTELไทยเตรียมเปิดน่านฟ้า-วัคซีน Passport เพิ่มความมั่นใจนักท่องเที่ยว แนะซื้อเป้า 38 บ.</t>
  </si>
  <si>
    <t>https://www.kaohoon.com/stockanalysis/428737</t>
  </si>
  <si>
    <t>PTTEP รับ Sentiment บวกราคาน้ำมันดิบ WTI นิวไฮรอบ 22 เดือน แนะซื้อเป้า 125 บ.</t>
  </si>
  <si>
    <t>https://www.kaohoon.com/breakingnews/428428</t>
  </si>
  <si>
    <t>TOP รับผลบวกราคาน้ำมันดิบพุ่ง! หนุนงบ Q1/64 บันทึกกำไรสต๊อกเพิ่ม แนะซื้อเป้า 64 บ.</t>
  </si>
  <si>
    <t>https://www.kaohoon.com/stockanalysis/428080</t>
  </si>
  <si>
    <t>AEONTS ลุ้นกำไรไตรมาส 4/2563 ดีต่อเนื่อง-ราคาหุ้นยัง Laggard แนะซื้อเป้า 288 บ.</t>
  </si>
  <si>
    <t>https://www.kaohoon.com/stockanalysis/428073</t>
  </si>
  <si>
    <t>BDMS โบรกชี้มี Sentiment บวกเตรียมนำเข้าวัคซีน-ลุ้นรายได้ปีนี้สูงขึ้น แนะซื้อเป้า 27 บ.</t>
  </si>
  <si>
    <t>https://www.kaohoon.com/stockanalysis/427796</t>
  </si>
  <si>
    <t>SYNEX ปรับประมาณการกำไรปีนี้แตะ 762 ลบ.แนะซื้ออัพเป้าใหม่เป็น 25 บ.</t>
  </si>
  <si>
    <t>https://www.kaohoon.com/stockanalysis/427471</t>
  </si>
  <si>
    <t>HANA กำไร Q4/63 โตเด่น 119%-ลุ้นปีนี้เด่นต่อเนื่อง แนะซื้อเป้า 60 บ.</t>
  </si>
  <si>
    <t>https://www.kaohoon.com/stockanalysis/427458</t>
  </si>
  <si>
    <t>GLOBAL ลุ้นราคาวัสดุก่อสร้างพุ่ง! ตามการฟื้นตัวศก.โลกแนะซื้อเป้า 20.70 บ.</t>
  </si>
  <si>
    <t>https://www.kaohoon.com/stockanalysis/426905</t>
  </si>
  <si>
    <t>EKH กำไร Q4/63 โตทะลัก 142% แนะซื้อราคาเป้าหมาย 6.00 บาท</t>
  </si>
  <si>
    <t>25/02/2021</t>
  </si>
  <si>
    <t>https://www.kaohoon.com/stockanalysis/426284</t>
  </si>
  <si>
    <t>TISCO เคาะปันผลหุ้นละ 6.30 บ. ยีลด์สูงเฉียด 7% แนะซื้อเป้า 105 บ.</t>
  </si>
  <si>
    <t>https://www.kaohoon.com/stockanalysis/426280</t>
  </si>
  <si>
    <t>IVL กำไรไตรมาส 4/63 โตเด่น 245% แตะ 1.3 พันลบ. แนะซื้อเป้า 45 บ.</t>
  </si>
  <si>
    <t>24/02/2021</t>
  </si>
  <si>
    <t>https://www.kaohoon.com/stockanalysis/425719</t>
  </si>
  <si>
    <t>TVO คาดกำไรปีนี้โตแรง 46% แถมยีลด์สูง 7% แนะซื้อเป้า 44 บาท</t>
  </si>
  <si>
    <t>https://www.kaohoon.com/stockanalysis/425716</t>
  </si>
  <si>
    <t>NRF ธุรกิจสดใส-ปักธงรายได้ปี 64-66 โตเฉลี่ย 20% แนะซื้อเป้า 9.50 บ.</t>
  </si>
  <si>
    <t>23/02/2021</t>
  </si>
  <si>
    <t>https://www.kaohoon.com/breakingnews/425354</t>
  </si>
  <si>
    <t>ADB ปิดเช้าเฉียดซิลลิ่ง! รับกำไรปี 63 โตกระฉูด 20 เท่าตัว พ่วงแจกปันผล 0.05 บ.</t>
  </si>
  <si>
    <t>ADB</t>
  </si>
  <si>
    <t>https://www.kaohoon.com/stockanalysis/425223</t>
  </si>
  <si>
    <t>TU ฟื้นตัวจากโควิด-19 เตรียมนำบริษัทลูกเข้าตลาด แนะซื้อเป้า 14.50 บาท</t>
  </si>
  <si>
    <t>22/02/2021</t>
  </si>
  <si>
    <t>https://www.kaohoon.com/stockanalysis/424753</t>
  </si>
  <si>
    <t>AH ลุ้นกำไร Q4/63 โตเด่น-Q1/64 ดีต่อเนื่องแนะซื้อเป้า 24.40 บาท</t>
  </si>
  <si>
    <t>https://www.kaohoon.com/stockanalysis/424750</t>
  </si>
  <si>
    <t>MINTสถานการณ์โควิด-19 ทั้งใน-ต่างประเทศดีขึ้น แนะซื้อเป้า 32.50 บาท</t>
  </si>
  <si>
    <t>สถานการณ์</t>
  </si>
  <si>
    <t>19/02/2021</t>
  </si>
  <si>
    <t>https://www.kaohoon.com/stockanalysis/424229</t>
  </si>
  <si>
    <t>TACC ประกาศกำไรปกติไตรมาส 4/63 New High แนะซื้อเคาะเป้า 7.40 บ.</t>
  </si>
  <si>
    <t>https://www.kaohoon.com/stockanalysis/424223</t>
  </si>
  <si>
    <t>SAT กำไรสุทธิไตรมาส 4/2563 โตทะลัก 197% โบรกเชียร์ซื้อเป้า 18.50 บาท</t>
  </si>
  <si>
    <t>18/02/2021</t>
  </si>
  <si>
    <t>https://www.kaohoon.com/stockanalysis/423796</t>
  </si>
  <si>
    <t>CPF รับอานิสงค์ราคาสุกร-ไก่พุ่ง! ผลงาน Q4-ปี 64 โตเด่น แนะซื้อเป้า 40.50 บ.</t>
  </si>
  <si>
    <t>16/02/2021</t>
  </si>
  <si>
    <t>https://www.kaohoon.com/stockanalysis/423051</t>
  </si>
  <si>
    <t>KCE จับตาแจ้งงบไตรมาส 4/63 โตแรงวันนี้! แนะซื้อเป้าหมาย 63.50 บาท</t>
  </si>
  <si>
    <t>15/02/2021</t>
  </si>
  <si>
    <t>https://www.kaohoon.com/stockanalysis/422660</t>
  </si>
  <si>
    <t>PTTEP รับ Sentiment บวกน้ำมันดิบนิวไฮรอบ 1 ปี แนะซื้อราคาเป้า 125 บ.</t>
  </si>
  <si>
    <t>https://www.kaohoon.com/stockanalysis/422256</t>
  </si>
  <si>
    <t>LH โบรกฯเชียร์ซื้อชู Dividend yield ยีลด์ปีนี้สูงเฉียด 6% เป้าพื้นฐาน 9 บ.</t>
  </si>
  <si>
    <t>Dividend yield ยีลด์</t>
  </si>
  <si>
    <t>https://www.kaohoon.com/stockanalysis/422254</t>
  </si>
  <si>
    <t>TKS โบรกฯเชียร์ซื้อราคาต่ำกว่าพื้นฐาน แถมยีลด์สูง 8-10% ต่อปี เป้า 11.70 บ.</t>
  </si>
  <si>
    <t>https://www.kaohoon.com/stockanalysis/421829</t>
  </si>
  <si>
    <t>EKH คาดกำไรไตรมาส 4/63 แข็งแกร่ง-กำไรปี 64 ฟื้นแรง แนะซื้อเป้า 6 บาท</t>
  </si>
  <si>
    <t>https://www.kaohoon.com/stockanalysis/421444</t>
  </si>
  <si>
    <t>TVO คาดได้ประโยชน์น้ำมันปาล์มขาดตลาด-เงินบาทแข็ง แนะซื้อเป้า 44 บาท</t>
  </si>
  <si>
    <t>https://www.kaohoon.com/stockanalysis/421439</t>
  </si>
  <si>
    <t>AEONTS คาดแนวโน้มกำไรไตรมาส 4/63 ดีต่อเนื่อง แนะซื้อเป้า 288 บาท</t>
  </si>
  <si>
    <t>https://www.kaohoon.com/stockanalysis/421172</t>
  </si>
  <si>
    <t>SPVI ไตรมาส 4/2563-ไตรมาส 1/64 รับปัจจัยหนุนจากมาตรการรัฐ-แนะซื้อเป้า 3.76 บ.</t>
  </si>
  <si>
    <t>https://www.kaohoon.com/stockanalysis/421167</t>
  </si>
  <si>
    <t>CPN เป็นหนึ่งในผู้นำศูนย์การค้าไทย คาดปี 64 ฟื้นตัวเด่น-แนะซื้อเป้า 58 บาท</t>
  </si>
  <si>
    <t>https://www.kaohoon.com/stockanalysis/420462</t>
  </si>
  <si>
    <t>MINT รับปัจจัยบวกวัคซีนพาสปอร์ต-การระบาดยุโรปดีขึ้น-แนะซื้อเป้า 30 บาท</t>
  </si>
  <si>
    <t>https://www.kaohoon.com/stockanalysis/420460</t>
  </si>
  <si>
    <t>CHG ลุ้นกำไรปี 63 โตแรง จากรายได้ประกันสังคมแข็งแกร่ง แนะซื้อเป้า 3.50 บ.</t>
  </si>
  <si>
    <t>https://www.kaohoon.com/stockanalysis/420190</t>
  </si>
  <si>
    <t>TSR คาดค่าความเค็มเกินค่ามาตรฐาน หนุนยอดขายเครื่องกรองน้ำพุ่ง-แนะซื้อเป้า 5.40 บ.</t>
  </si>
  <si>
    <t>TSR</t>
  </si>
  <si>
    <t>https://www.kaohoon.com/stockanalysis/420188</t>
  </si>
  <si>
    <t>PTTEP รับ Sentiment บวกราคาน้ำมันดิบนิวไฮรอบ 1 ปี แนะซื้อเป้า 125 บ.</t>
  </si>
  <si>
    <t>https://www.kaohoon.com/stockanalysis/419871</t>
  </si>
  <si>
    <t>KBANK โบรกอัพประมาณการกำไรปี 64-65 โต 44%-50% แนะซื้อเป้า 195 บาท</t>
  </si>
  <si>
    <t>https://www.kaohoon.com/stockanalysis/419865</t>
  </si>
  <si>
    <t>SINGER สินเชื่อโตต่อเนื่อง-คาดกำไรปีนี้โตโดดเด่น แนะซื้อเป้า 30.00 บาท</t>
  </si>
  <si>
    <t>https://www.kaohoon.com/stockanalysis/419507</t>
  </si>
  <si>
    <t>GLOBAL ลุ้นมาตรการศก.กลุ่มประกันสังคม หนุนกำลังซื้อพุ่ง-แนะลงทุนเป้า 22 บ.</t>
  </si>
  <si>
    <t>มาตรการศก.</t>
  </si>
  <si>
    <t>29/01/2021</t>
  </si>
  <si>
    <t>https://www.kaohoon.com/breakingnews/419131</t>
  </si>
  <si>
    <t>JMART คาดกำไรสุทธิ Q4/63 เดินหน้าทำ All time high แนะซื้อเป้า 26 บาท</t>
  </si>
  <si>
    <t>https://www.kaohoon.com/stockanalysis/419128</t>
  </si>
  <si>
    <t>RS โบรกฯชู 3 ปัจจัยบวกหนุนกำไรปีนี้โตเด่น 44% แนะซื้อเป้า 28.8 บ.</t>
  </si>
  <si>
    <t>28/01/2021</t>
  </si>
  <si>
    <t>https://www.kaohoon.com/stockanalysis/418813</t>
  </si>
  <si>
    <t>NRF ธุรกิจสดใส โบรกอัพกำไรปี 64-65 โตทะลัก 72% แนะซื้อเคาะเป้าสูง 9 บาท</t>
  </si>
  <si>
    <t>https://www.kaohoon.com/stockanalysis/418808</t>
  </si>
  <si>
    <t>MTC คาดกำไร Q4/63 แข็งแกร่ง-สินเชื่อปี 64 โตเด่น 17% แนะซื้อเป้า 72.00 บาท</t>
  </si>
  <si>
    <t>27/01/2021</t>
  </si>
  <si>
    <t>https://www.kaohoon.com/stockanalysis/418509</t>
  </si>
  <si>
    <t>IVL คาดไตรมาส 4/2563 กำไรโตทะลัก 185% แนะซื้อราคาเป้าหมายเป้า 45 บาท</t>
  </si>
  <si>
    <t>https://www.kaohoon.com/stockanalysis/418507</t>
  </si>
  <si>
    <t>CKP คาดกำไรปี 64 โตเด่น 252% รับฝนไม่แล้ง แนะซื้อราคาเป้าหมาย 4.90 บ.</t>
  </si>
  <si>
    <t>26/01/2021</t>
  </si>
  <si>
    <t>https://www.kaohoon.com/stockanalysis/418217</t>
  </si>
  <si>
    <t>PTG คาดกำไรไตรมาส 4/2563 ทำ New High แนะนำซื้อเป้าหมาย 24.50 บาท</t>
  </si>
  <si>
    <t>https://www.kaohoon.com/stockanalysis/418204</t>
  </si>
  <si>
    <t>PTTGC ลุ้นงบฯ Q4/63 โตทะลัก 610% ธุรกิจปิโตรฯ-กำไรสต๊อกน้ำมันหนุน แนะซื้อเป้า 70 บ.</t>
  </si>
  <si>
    <t>25/01/2021</t>
  </si>
  <si>
    <t>https://www.kaohoon.com/stockanalysis/417889</t>
  </si>
  <si>
    <t>ICHI โบรกฯชี้กำไรโตเฉลี่ย 23% ใน 3 ปีข้างหน้า แนะซื้อเป้า 16.40 บ.</t>
  </si>
  <si>
    <t>https://www.kaohoon.com/stockanalysis/417887</t>
  </si>
  <si>
    <t>JMTคาดกำไร Q4/ 63 ทำ All time high จากยอดเรียกเก็บหนี้พุ่ง-แนะซื้อเป้า 40.25 บ.</t>
  </si>
  <si>
    <t>22/01/2021</t>
  </si>
  <si>
    <t>https://www.kaohoon.com/stockanalysis/417576</t>
  </si>
  <si>
    <t>MAJOR ลุ้นงบฯ Q4/63 พลิกกำไร-รับผลดีกทม.ทยอยคลายล็อกกิจกรรม แนะซื้อเป้า 23</t>
  </si>
  <si>
    <t>21/01/2021</t>
  </si>
  <si>
    <t>https://www.kaohoon.com/stockanalysis/417223</t>
  </si>
  <si>
    <t>BBL คาดงบไตรมาส 4/2563 โตเด่นสุดของกลุ่ม-แนะซื้อเป้า 146 บาท</t>
  </si>
  <si>
    <t>โตเด่นสุด</t>
  </si>
  <si>
    <t>20/01/2021</t>
  </si>
  <si>
    <t>https://www.kaohoon.com/stockanalysis/416853</t>
  </si>
  <si>
    <t>TACC คาดกำไรไตรมาส 4/63 ทำ New High โบรกฯเชียร์ซื้อเป้า 7.40 บ.</t>
  </si>
  <si>
    <t>19/01/2021</t>
  </si>
  <si>
    <t>https://www.kaohoon.com/news/company/416554</t>
  </si>
  <si>
    <t>DEMCO โชว์ Backlog แตะ 3.52 พันลบ. แย้มปี 64 บุกตลาดโซลาร์รูฟท็อปเต็มสูบ หนุนผลงานแกร่ง</t>
  </si>
  <si>
    <t>https://www.kaohoon.com/stockanalysis/416537</t>
  </si>
  <si>
    <t>CPF กำไร Q4 โตเด่น! ฟากราคาสุกร-ไก่ภูมิภาคฟื้นตัว รับเทศกาลตรุษจีน แนะซื้อเป้า 40.50 บ.</t>
  </si>
  <si>
    <t>https://www.kaohoon.com/stockanalysis/416535</t>
  </si>
  <si>
    <t>COM7 คาดงบ Q4/63 ทำ All time high รับเปิดขาย iPhone12-มาตรการรัฐหนุน</t>
  </si>
  <si>
    <t>18/01/2021</t>
  </si>
  <si>
    <t>https://www.kaohoon.com/stockanalysis/416233</t>
  </si>
  <si>
    <t>DOHOME โบรกฯเชียร์ซื้อ! รับอานิสงส์รัฐแจกเงินเยียวยารอบใหม่-เป้า 16.40 บ.</t>
  </si>
  <si>
    <t>https://www.kaohoon.com/stockanalysis/416229</t>
  </si>
  <si>
    <t>JMT ลุ้นกำไร Q4/63 ทำ All time high-ศก.ไม่ดีเป็นโอกาสซื้อหนี้เข้าพอร์ตเพิ่ม</t>
  </si>
  <si>
    <t>15/01/2021</t>
  </si>
  <si>
    <t>https://www.kaohoon.com/stockanalysis/415898</t>
  </si>
  <si>
    <t>NER ลุ้นรายได้ปี 64 โตเด่น 30% ตามตลาดยานยนต์ฟื้นตัวแนะซื้อเป้า 4.80 บ.</t>
  </si>
  <si>
    <t>14/01/2021</t>
  </si>
  <si>
    <t>https://www.kaohoon.com/stockanalysis/415564</t>
  </si>
  <si>
    <t>TVO โบรกฯปรับเพิ่มกำไรปี 2564-2565 ขึ้น 4-5% แนะซื้อเป้า 44 บาท</t>
  </si>
  <si>
    <t>https://www.kaohoon.com/stockanalysis/415551</t>
  </si>
  <si>
    <t>TACC ลุ้นกำไร Q4/63 โตเด่น-รับประโยชน์ควบรวม CP-Tesco แนะซื้อเป้า 7.410 บ.</t>
  </si>
  <si>
    <t>13/01/2021</t>
  </si>
  <si>
    <t>https://www.kaohoon.com/stockanalysis/415174</t>
  </si>
  <si>
    <t>NRF รายได้ปี 64 โตแรง-ประกาศลงทุนเพิ่ม 3 โครงการ โบรกฯแนะ “ซื้อเก็งกำไร”</t>
  </si>
  <si>
    <t>https://www.kaohoon.com/stockanalysis/414920</t>
  </si>
  <si>
    <t>RS กำไรปี 63-64 โตเด่น! เน้นออกสินค้าใหม่มาร์จิ้นดี รับกำลังซื้อฟื้น-แนะซื้อเป้า 19.50 บ.</t>
  </si>
  <si>
    <t>https://www.kaohoon.com/stockanalysis/414917</t>
  </si>
  <si>
    <t>TNP ลุ้นกำไร Q4/63 เดินหน้าทำ All time high รับมาตรการคนละครึ่ง-แนะซื้อเป้า 4.30 บ.</t>
  </si>
  <si>
    <t>https://www.kaohoon.com/stockanalysis/414584</t>
  </si>
  <si>
    <t>COM7คาดอุปกรณ์ WFH จะขายดีอีกครั้ง โบรกเชียร์ซื้อเป้า 45.00 บาท</t>
  </si>
  <si>
    <t>https://www.kaohoon.com/stockanalysis/414580</t>
  </si>
  <si>
    <t>GUNKUL โบรกฯชี้ Q4/63 ผ่านจุดต่ำสุด- ปี 64 พื้นฐานแกร่งแนะซื้อเป้า 3.25 บาท</t>
  </si>
  <si>
    <t>https://www.kaohoon.com/stockanalysis/414189</t>
  </si>
  <si>
    <t>SYNEX คาดกำไร Q4/2563 แข็งแกร่ง-ปี 63-64 โตเฉลี่ย 17% แนะซื้อเป้า 17 บาท</t>
  </si>
  <si>
    <t>https://www.kaohoon.com/stockanalysis/413899</t>
  </si>
  <si>
    <t>TISCO ลุ้นกำไร Q4/2563 แกร่งสุดในกลุ่มฯ-โบรกฯชูหุ้น Defensive แนะซื้อเป้า 102 บ.</t>
  </si>
  <si>
    <t>https://www.kaohoon.com/stockanalysis/413884</t>
  </si>
  <si>
    <t>PTTGC คาดกำไร Q4/2563 ฟื้นตัวต่อเนื่อง-ปีนี้เติบโตโดดเด่น แนะซื้อเป้า 75 บาท</t>
  </si>
  <si>
    <t>https://www.kaohoon.com/stockanalysis/413565</t>
  </si>
  <si>
    <t>TOP คาดกำไร Q4 โตโดดเด่น จากน้ำมันดิบพุ่งในรอบ 10 เดือน แนะซื้อเป้า 64 บาท</t>
  </si>
  <si>
    <t>https://www.kaohoon.com/stockanalysis/413562</t>
  </si>
  <si>
    <t>JWD แนวโน้มกำไร Q4 ฟื้นตัวแกร่งทั้งธุรกิจในไทย-ตปท.แนะซื้อราคาเป้าหมาย 10 บ.</t>
  </si>
  <si>
    <t>https://www.kaohoon.com/stockanalysis/413233</t>
  </si>
  <si>
    <t>KKP ปลดล็อก Overhang เรื่องเงินปันผล คาดให้ยีลด์ 5.7% สูงสุดในกลุ่มแนะซื้อเป้า 58.5 บ.</t>
  </si>
  <si>
    <t>https://www.kaohoon.com/stockanalysis/413221</t>
  </si>
  <si>
    <t>JMT คาดกำไรไตรมาส 4/2563 ทำ All time high แนะซื้อเป้าหมาย 40.25 บาท</t>
  </si>
  <si>
    <t>https://www.kaohoon.com/stockanalysis/412899</t>
  </si>
  <si>
    <t>IVL โบรกฯชูหุ้น Global play รับผลกระทบโควิด-19 จำกัด แนะซื้อเป้า 45 บาท</t>
  </si>
  <si>
    <t>https://www.kaohoon.com/stockanalysis/412895</t>
  </si>
  <si>
    <t>XO ลุ้นกำไร Q4 โตต่อเนื่อง รับยอดขายซอส-ผลิตภัณฑ์ปรุงรสพุ่ง แนะซื้อเป้า 14.60 บ.</t>
  </si>
  <si>
    <t>30/12/2020</t>
  </si>
  <si>
    <t>https://www.kaohoon.com/stockanalysis/412512</t>
  </si>
  <si>
    <t>BBL ลุ้นงบ Q4/63 โตดี-ปี 64 กำไรโตสุดในกลุ่มแนะซื้อราคาเป้าหมาย 127.00 บาท</t>
  </si>
  <si>
    <t>https://www.kaohoon.com/stockanalysis/412509</t>
  </si>
  <si>
    <t>RJH ไตรมาส 4/2563 กำไรโตเด่น จากรายได้คนไข้เงินสดพุ่ง-แนะซื้อเป้า 29 บ.</t>
  </si>
  <si>
    <t>29/12/2020</t>
  </si>
  <si>
    <t>https://www.kaohoon.com/stockanalysis/412185</t>
  </si>
  <si>
    <t>TMT คาดกำไรไตรมาส 4/2563 แข็งแกร่ง-ปี 64 เติบโตต่อแนะซื้อเป้า 7.50 บ.</t>
  </si>
  <si>
    <t>https://www.kaohoon.com/stockanalysis/412179</t>
  </si>
  <si>
    <t>XO คาดกำไร Q4/63 โตสูง-ปักธงปีหน้าโต 15% แนะซื้อเป้า 11.60 บาท</t>
  </si>
  <si>
    <t>28/12/2020</t>
  </si>
  <si>
    <t>https://www.kaohoon.com/stockanalysis/411818</t>
  </si>
  <si>
    <t>TOP ลุ้นผลงานไตรมาส 4/63 โตเด่นจากน้ำมันดิบพุ่ง-เงินบาทแข็ง แนะซื้อเป้า 64 บ.</t>
  </si>
  <si>
    <t>https://www.kaohoon.com/stockanalysis/411814</t>
  </si>
  <si>
    <t>SENA คาดไตรมาส 4/2563 โตดี โบรกแนะซื้อปันผลเด่นยีลด์สูงเกิน 8% เป้า 3.83 บ.</t>
  </si>
  <si>
    <t>25/12/2020</t>
  </si>
  <si>
    <t>https://www.kaohoon.com/stockanalysis/411407</t>
  </si>
  <si>
    <t>RBF บริโภคฟื้น-ส่งออกฟื้น! หนุนรายได้ปีหน้าโตต่อเนื่อง แนะซื้อเป้า 9.50 บ.</t>
  </si>
  <si>
    <t>https://www.kaohoon.com/stockanalysis/411403</t>
  </si>
  <si>
    <t>MTC ลุ้นกำไรไตรมาส 4/2563 ทำ New High จากสินเชื่อฟื้นตัวแนะซื้อเป้า 70 บ.</t>
  </si>
  <si>
    <t>24/12/2020</t>
  </si>
  <si>
    <t>https://www.kaohoon.com/stockanalysis/411015</t>
  </si>
  <si>
    <t>JWD แนวโน้มกำไรไตรมาส 4/2563 ฟื้นตัวแกร่ง แนะซื้อราคาเป้าหมาย 10 บาท</t>
  </si>
  <si>
    <t>23/12/2020</t>
  </si>
  <si>
    <t>https://www.kaohoon.com/stockanalysis/410629</t>
  </si>
  <si>
    <t>SAT ลุ้นผลงาน Q4/63 ฟื้นตัวต่อ ตามยอดผลิตรถยนต์พุ่ง-แนะซื้อเป้า 15.70 บ.</t>
  </si>
  <si>
    <t>ฟื้นตัวต่อ</t>
  </si>
  <si>
    <t>22/12/2020</t>
  </si>
  <si>
    <t>https://www.kaohoon.com/stockanalysis/410252</t>
  </si>
  <si>
    <t>LH โบรกฯชี้โควิด-19 กระทบน้อยสุดในกลุ่ม-ปันผลเด่นครึ่งหลัง แนะซื้อเป้า 9.10 บ.</t>
  </si>
  <si>
    <t>21/12/2020</t>
  </si>
  <si>
    <t>https://www.kaohoon.com/stockanalysis/409869</t>
  </si>
  <si>
    <t>TQM ไวรัส Covid-19 ระบาดระลอกใหม่หนุนยอดซื้อประกันพุ่งแนะซื้อเป้า 148.50 บ.</t>
  </si>
  <si>
    <t>18/12/2020</t>
  </si>
  <si>
    <t>https://www.kaohoon.com/stockanalysis/409474</t>
  </si>
  <si>
    <t>TACC ได้ประโยชน์ควบรวม CP-Tesco หนุนช่องทางขายเพิ่มขึ้น-แนะซื้อเป้า7.40 บ.</t>
  </si>
  <si>
    <t>https://www.kaohoon.com/stockanalysis/409462</t>
  </si>
  <si>
    <t>SAT คาดงบ Q4 ฟื้นตัวเด่นรับยอดผลิตรถยนต์เดือน พ.ย.ปรับขึ้นในรอบ 19 เดือน</t>
  </si>
  <si>
    <t>17/12/2020</t>
  </si>
  <si>
    <t>https://www.kaohoon.com/stockanalysis/409161</t>
  </si>
  <si>
    <t>RBF แนวโน้ม Q4 แข็งแรงต่อเนื่องรับไฮซีซั่น-มาตรการกระตุ้นศก.แนะซื้อเป้า 12 บ.</t>
  </si>
  <si>
    <t>https://www.kaohoon.com/stockanalysis/409153</t>
  </si>
  <si>
    <t>MAJOR หนัง “Wonder Woman” เข้าฉายวันนี้ คาดหนุนรายได้ Q4 พุ่ง-แนะซื้อเป้า 23 บ.</t>
  </si>
  <si>
    <t>16/12/2020</t>
  </si>
  <si>
    <t>https://www.kaohoon.com/stockanalysis/408851</t>
  </si>
  <si>
    <t>M คาดกำไรไตรมาส 4/2563 ฟื้นตัวแข็งแกร่งต่อเนื่อง แนะซื้อเป้า 63 บาท</t>
  </si>
  <si>
    <t>ฟื้นตัวแข็งแกร่ง</t>
  </si>
  <si>
    <t>15/12/2020</t>
  </si>
  <si>
    <t>https://www.kaohoon.com/stockanalysis/408503</t>
  </si>
  <si>
    <t>JMART ลุ้นปรับเข้าคำนวณ SET100 รอบใหม่-รับอานิสงส์ “ช็อปดีมีคืน” แนะซื้อเป้า 20.70 บ.</t>
  </si>
  <si>
    <t>https://www.kaohoon.com/stockanalysis/408500</t>
  </si>
  <si>
    <t>BCH คาดกำไร Q4 แกร่งต่อเนื่องรับ High Season แนะนำซื้อเป้า 20 บาท</t>
  </si>
  <si>
    <t>14/12/2020</t>
  </si>
  <si>
    <t>https://www.kaohoon.com/stockanalysis/408206</t>
  </si>
  <si>
    <t>JWD แนวโน้มกำไรไตรมาส 4/63 ฟื้นตัวแกร่งแนะซื้อเป้า 10 บาท</t>
  </si>
  <si>
    <t>https://www.kaohoon.com/stockanalysis/408203</t>
  </si>
  <si>
    <t>TOP โบรกฯชูหุ้นเด่นกลุ่มโรงกลั่นคาดค่าการกลั่นฟื้นตัวแกร่งปีหน้า-แนะซื้อเป้า 64 บ.</t>
  </si>
  <si>
    <t>https://www.kaohoon.com/stockanalysis/407848</t>
  </si>
  <si>
    <t>ANAN คาดยอดโอนคอนโดแน่นใน Q4/63 ปีหน้าลูกค้าต่างชาติเริ่มกลับ-แนะซื้อ 2.10 บ.</t>
  </si>
  <si>
    <t>https://www.kaohoon.com/stockanalysis/407846</t>
  </si>
  <si>
    <t>ADVANC โบรกฯชูหุ้น Big Cap ขึ้นช้ากว่ากลุ่ม SET50 แนะซื้อเป้า 216 บ.</t>
  </si>
  <si>
    <t>https://www.kaohoon.com/stockanalysis/407547</t>
  </si>
  <si>
    <t>CHG ไตรมาส 4/2563 ได้ประโยชน์ฤดูฝนกินเวลานาน-การระบาดโรค RSV แนะซื้อเป้า 2.82 บ.</t>
  </si>
  <si>
    <t>https://www.kaohoon.com/stockanalysis/407239</t>
  </si>
  <si>
    <t>PTTEP น้ำมันดิบเดินหน้าบวกต่อ-ราคาหุ้น Laggard แนะซื้อราคาเป้าหมาย 110 บ.</t>
  </si>
  <si>
    <t>https://www.kaohoon.com/stockanalysis/407237</t>
  </si>
  <si>
    <t>JMT คาดกำไร Q4-H1/64 แข็งแกร่งมาก-ทำ New High แนะซื้อเป้าหมาย 42 บาท</t>
  </si>
  <si>
    <t>https://www.kaohoon.com/stockanalysis/406559</t>
  </si>
  <si>
    <t>CBG คาดกำไร Q4/63 นิวไฮ-มาตรการคนละครึ่งหนุนยอดขายพุ่ง แนะซื้อเป้า 145 บ.</t>
  </si>
  <si>
    <t>https://www.kaohoon.com/stockanalysis/406553</t>
  </si>
  <si>
    <t>IVL ได้ Sentiment บวกศก.จีนฟื้น คาดหนุนดีมานด์ปิโตรฯเคมีพุ่ง แนะซื้อเป้า 35 บ.</t>
  </si>
  <si>
    <t>https://www.kaohoon.com/stockanalysis/406263</t>
  </si>
  <si>
    <t>DTAC รับอานิสงส์ iPhone 12 หนุนยอดขาย-ค่าใช้บริการคลื่นเพิ่มขึ้น แนะซื้อเป้า 64 บ.</t>
  </si>
  <si>
    <t>DTAC</t>
  </si>
  <si>
    <t>30/11/2020</t>
  </si>
  <si>
    <t>https://www.kaohoon.com/stockanalysis/405966</t>
  </si>
  <si>
    <t>ALT ผลงาน Q3 เริ่มฟื้น-มีโอกาสคว้างานอีกเพียบ แนะซื้อสะสมเป้า 4.00 บาท</t>
  </si>
  <si>
    <t>27/11/2020</t>
  </si>
  <si>
    <t>https://www.kaohoon.com/stockanalysis/405605</t>
  </si>
  <si>
    <t>CBG มาตรการคนละครึ่ง-ผลิตภัณฑ์ใหม่ Woody C+ Lock หนุนยอดขาย แนะซื้อเป้า 145 บ.</t>
  </si>
  <si>
    <t>https://www.kaohoon.com/stockanalysis/405601</t>
  </si>
  <si>
    <t>MTC คาดกำไร Q4 ทำนิวไฮจากสินเชื่อเร่งตัวขึ้น-แนะซื้อราคาเป้าหมาย 70 บาท</t>
  </si>
  <si>
    <t>26/11/2020</t>
  </si>
  <si>
    <t>https://www.kaohoon.com/stockanalysis/405334</t>
  </si>
  <si>
    <t>THANI ตั้งเป้าสินเชื่อใหม่ 2.24 หมื่นลบ.ปีหน้า-โบรกฯแนะซื้อชู Top Pick กลุ่มไฟแนนซ์</t>
  </si>
  <si>
    <t>https://www.kaohoon.com/stockanalysis/405331</t>
  </si>
  <si>
    <t>HANA คาดกำไรไตรมาส 4 โตเด่นสวนฤดูกาล-แนะซื้อราคาเป้าหมาย 46 บาท</t>
  </si>
  <si>
    <t>25/11/2020</t>
  </si>
  <si>
    <t>https://www.kaohoon.com/stockanalysis/405017</t>
  </si>
  <si>
    <t>PTTEP รับ Sentiment บวกน้ำมันดิบพุ่งนิวไฮรอบ 9 เดือน แนะซื้อเป้า 114 บาท</t>
  </si>
  <si>
    <t>https://www.kaohoon.com/stockanalysis/405015</t>
  </si>
  <si>
    <t>NOBLE โบรกเชียร์ซื้อปันผลดี-แตกพาร์-แจกวอร์แรนท์ฟรี! เคาะเป้าพื้นฐาน 24 บาท</t>
  </si>
  <si>
    <t>NOBEL</t>
  </si>
  <si>
    <t>24/11/2020</t>
  </si>
  <si>
    <t>https://www.kaohoon.com/stockanalysis/404701</t>
  </si>
  <si>
    <t>COM7 รับ Sentiment บวก Apple วางจำหน่าย iPhone 12 ในไทย แนะซื้อเป้า 46 บ.</t>
  </si>
  <si>
    <t>23/11/2020</t>
  </si>
  <si>
    <t>https://www.kaohoon.com/stockanalysis/404407</t>
  </si>
  <si>
    <t>KTB ได้ประโยชน์การเปิดเมือง-แนะซื้ออัพไซด์เด่นเคาเป้าสูง 13.50 บาท</t>
  </si>
  <si>
    <t>เด่่น</t>
  </si>
  <si>
    <t>https://www.kaohoon.com/stockanalysis/404405</t>
  </si>
  <si>
    <t>VGI เม็ดเงินโฆษณาเริ่มกลับมา-ปีหน้ากำไรโตทะลักแนะซื้อเป้า 7.80 บ.</t>
  </si>
  <si>
    <t>20/11/2020</t>
  </si>
  <si>
    <t>https://www.kaohoon.com/stockanalysis/404142</t>
  </si>
  <si>
    <t>KBANK โบรกฯชูหุ้นเด่นธีมการเปิดเมืองหลังวัคซีนคืบ-แนะซื้อเก็งกำไรเป้า 103 บ.</t>
  </si>
  <si>
    <t>19/11/2020</t>
  </si>
  <si>
    <t>https://www.kaohoon.com/stockanalysis/403862</t>
  </si>
  <si>
    <t>TACC รับอานิสงส์ CP-Tesco ควบรวม หนุนช่องขายเครื่องดื่มโถกดเพิ่ม แนะซื้อเป้า 7.40 บ.</t>
  </si>
  <si>
    <t>https://www.kaohoon.com/stockanalysis/403835</t>
  </si>
  <si>
    <t>MAJOR ลุ้น Q4 ฟื้นตัวจากหนังใหม่เข้าฉายเพิ่ม-ปีหน้าพลิกกำไร แนะซื้อเป้า 18 บ.</t>
  </si>
  <si>
    <t>18/11/2020</t>
  </si>
  <si>
    <t>https://www.kaohoon.com/stockanalysis/403468</t>
  </si>
  <si>
    <t>BCPG กำไรโตต่อเนื่อง-ปีหน้ารับรู้รายได้โรงไฟฟ้าใหม่เต็มปีแนะซื้อเป้า 15.00 บาท</t>
  </si>
  <si>
    <t>https://www.kaohoon.com/stockanalysis/403466</t>
  </si>
  <si>
    <t>KKP โบรกฯชูปันผลให้ยีลด์สูงสุดในกลุ่ม 6.8% แนะซื้อเคาะเป้า 47.50 บาท</t>
  </si>
  <si>
    <t>17/11/2020</t>
  </si>
  <si>
    <t>https://www.kaohoon.com/stockanalysis/403156</t>
  </si>
  <si>
    <t>SPRC วัคซีนมีประสิทธิภาพหนุนค่าการกลั่นพุ่ง-ศก.ฟื้นตัวแนะซื้อเป้า 7 บ.</t>
  </si>
  <si>
    <t>https://www.kaohoon.com/stockanalysis/403154</t>
  </si>
  <si>
    <t>MINT รับ sentiment บวก Moderna แจ้งผลทดลองวัคซีนได้ผลสูง-แนะซื้อเป้า 30 บ.</t>
  </si>
  <si>
    <t>16/11/2020</t>
  </si>
  <si>
    <t>https://www.kaohoon.com/stockanalysis/402756</t>
  </si>
  <si>
    <t>RBF กำไร Q3 ดีกว่าคาด-Q4 โตแกร่งต่อเนื่อง-แนะซื้ออัพเป้าใหม่ 12 บาท</t>
  </si>
  <si>
    <t>13/11/2020</t>
  </si>
  <si>
    <t>https://www.kaohoon.com/stockanalysis/402059</t>
  </si>
  <si>
    <t>EPG กำไร Q2/64 โตทะลัก 4 เท่าตัว-โบรกฯเชียร์ซื้ออัพเป้าใหม่ 7.60 บาท</t>
  </si>
  <si>
    <t>https://www.kaohoon.com/stockanalysis/402051</t>
  </si>
  <si>
    <t>M งบฯ Q3 กำไรฟื้นตัวดีกว่าคาด-ลุ้น Q4 ฟื้นต่อเนื่อง รับไฮซีซั่น แนะซื้อเป้า 63 บ.</t>
  </si>
  <si>
    <t>ฟื้นตัวดีกว่าคาด</t>
  </si>
  <si>
    <t>https://www.kaohoon.com/stockanalysis/401439</t>
  </si>
  <si>
    <t>SAWAD ซื้อเก็งกำไรลุ้นงบไตรมาส 3/2563 โตต่อเนื่อง-ซื้อเป้า 60 บ.</t>
  </si>
  <si>
    <t>https://www.kaohoon.com/stockanalysis/401034</t>
  </si>
  <si>
    <t>BBL ผลประกอบการผันผวนต่ำสุด-NPLs น้อยสุดของกลุ่ม-แนะซื้อเป้า 146 บาท</t>
  </si>
  <si>
    <t>https://www.kaohoon.com/stockanalysis/401027</t>
  </si>
  <si>
    <t>PTTEP ได้ sentiment บวกน้ำมันขึ้นต่อเนื่อง-ราคายัง Laggard กลุ่ม ซื้อเป้า 102 บ.</t>
  </si>
  <si>
    <t>https://www.kaohoon.com/stockanalysis/400502</t>
  </si>
  <si>
    <t>MINT รับ sentiment บวก Pfizer ทดลองวัคซีนออกมามีประสิทธิภาพ-แนะซื้อเป้า 21 บ.</t>
  </si>
  <si>
    <t>https://www.kaohoon.com/stockanalysis/400500</t>
  </si>
  <si>
    <t>SPRC คาดงบไตรมาส 3/63 พลิกมีกำไร 600 ล้านบาท-แนะซื้อเป้า 6 บาท</t>
  </si>
  <si>
    <t>https://www.kaohoon.com/stockanalysis/400112</t>
  </si>
  <si>
    <t>GPSC แนวโน้มไตรมาส 4/2563 แข็งแกร่งต่อเนื่อง-แนะซื้อเป้า 95 บาท</t>
  </si>
  <si>
    <t>https://www.kaohoon.com/stockanalysis/400105</t>
  </si>
  <si>
    <t>BBL ราคาลงมาลึก-ความแข็งแกร่งด้านการเงินยังดีแนะซื้อเป้า 109 บาท</t>
  </si>
  <si>
    <t>https://www.kaohoon.com/stockanalysis/399657</t>
  </si>
  <si>
    <t>CBG คาดกำไรไตรมาส 3/63 โตแตะ 910 ล้านบาทแนะซื้อราคาเป้าหมาย 145 บ.</t>
  </si>
  <si>
    <t>https://www.kaohoon.com/stockanalysis/399652</t>
  </si>
  <si>
    <t>PORT โบรกฯแนะซื้อชูหุ้นเล็ก Theme ไบเดนคว้าชัย หนุนภาคการค้าโลกฟื้นตัว-เป้า 3 บ.</t>
  </si>
  <si>
    <t>https://www.kaohoon.com/stockanalysis/399375</t>
  </si>
  <si>
    <t>CHG ลุ้นกำไร Q3 โตเด่น 54% รายได้ประกันสังคมพุ่งหนุน-แนะซื้อเป้า 3.30 บาท</t>
  </si>
  <si>
    <t>https://www.kaohoon.com/stockanalysis/399029</t>
  </si>
  <si>
    <t>SMT โบรกฯชี้ผลงาน Q3/63 ฟื้นตัวเด่นตามยอดขาย-margin ดีขึ้นแนะซื้อเป้า 3.40 บ.</t>
  </si>
  <si>
    <t>margin</t>
  </si>
  <si>
    <t>https://www.kaohoon.com/stockanalysis/399019</t>
  </si>
  <si>
    <t>JWD คาดกำไรปกติไตรมาส 3/63 กลับมาโต 46% แนะนำซื้อราคาเป้าหมาย 10 บาท</t>
  </si>
  <si>
    <t>https://www.kaohoon.com/stockanalysis/398636</t>
  </si>
  <si>
    <t>NOBLE คาดกำไรไตรมาส 3/63 แกร่ง-ปันผลสูงมาก แนะซื้อเป้า 24 บ.อัพไซด์ 20%</t>
  </si>
  <si>
    <t>สูงมาก</t>
  </si>
  <si>
    <t>https://www.kaohoon.com/stockanalysis/398626</t>
  </si>
  <si>
    <t>SINGER ลุ้นกำไรไตรมาส 3/63 โตต่อเนื่องแนะซื้อราคาเป้าหมาย 17.70 บาท</t>
  </si>
  <si>
    <t>https://www.kaohoon.com/stockanalysis/398253</t>
  </si>
  <si>
    <t>PTG ลุ้นผลงานไตรมาส 3/63 ดีกว่าคาด 466 ล้านบาท แนะซื้อเป้า 21.40 บ.</t>
  </si>
  <si>
    <t>30/10/2020</t>
  </si>
  <si>
    <t>https://www.kaohoon.com/stockanalysis/397914</t>
  </si>
  <si>
    <t>AP คาดกำไรไตรมาส 3/63 New High แนะนำ ซื้อ ราคาเป้าหมาย 8.50 บาท</t>
  </si>
  <si>
    <t>29/10/2020</t>
  </si>
  <si>
    <t>https://www.kaohoon.com/stockanalysis/397631</t>
  </si>
  <si>
    <t>INTUCH โบรกฯชูจ่ายปันผลสม่ำเสมอให้ยีลด์สูง 5% แนะซื้อราคาเป้าหมาย 74 บาท</t>
  </si>
  <si>
    <t>https://www.kaohoon.com/stockanalysis/397629</t>
  </si>
  <si>
    <t>MTC ลุ้นกำไร Q3 แตะ 1.3 พันลบ.โบรกฯชูกำไรทำนิไฮทุกไตรมาส-แนะซื้อเป้า 67 บ.</t>
  </si>
  <si>
    <t>28/10/2020</t>
  </si>
  <si>
    <t>https://www.kaohoon.com/stockanalysis/397348</t>
  </si>
  <si>
    <t>SAT ยอดผลิตรถยนต์เดือน ก.ย.ฟื้นตัวได้ดีกว่าคาด-แนะซื้อเป้า 15.70 บ.</t>
  </si>
  <si>
    <t>https://www.kaohoon.com/stockanalysis/397337</t>
  </si>
  <si>
    <t>ZIGA คาดกำไรไตรมาส 3/63 โตโดดเด่น 33% แนะซื้อเป้าหมาย 3.40 บาท</t>
  </si>
  <si>
    <t>27/10/2020</t>
  </si>
  <si>
    <t>https://www.kaohoon.com/stockanalysis/396970</t>
  </si>
  <si>
    <t>TVO รับ sentiment บวกราคาถั่วเหลืองนิวไฮในรอบ 28 เดือน แนะซื้อเป้า 40 บ.</t>
  </si>
  <si>
    <t>https://www.kaohoon.com/stockanalysis/396961</t>
  </si>
  <si>
    <t>EPG คาดกำไรไตรมาส 2/64 โตก้าวกระโดด โบรกฯแนะซื้อเคาะเป้า 5.5 บ.</t>
  </si>
  <si>
    <t>26/10/2020</t>
  </si>
  <si>
    <t>https://www.kaohoon.com/stockanalysis/396611</t>
  </si>
  <si>
    <t>BDMS คาดกำไร 3Q20 ฟื้นตัวดีขึ้นจากผู้ป่วยในประเทศ-แนะซื้อเป้า 20 บาท</t>
  </si>
  <si>
    <t>ฟื้นตัวดีขึ้น</t>
  </si>
  <si>
    <t>https://www.kaohoon.com/stockanalysis/396602</t>
  </si>
  <si>
    <t>ILINK ลุ้นไตรมาส3/63 กำไรเติบโตสูงแตะ 140 ลบ.แนะซื้อราคาเป้าหมาย 5.10 บ.</t>
  </si>
  <si>
    <t>22/10/2020</t>
  </si>
  <si>
    <t>https://www.kaohoon.com/stockanalysis/396216</t>
  </si>
  <si>
    <t>ORI โบรกฯชู Top Pick กลุ่มอสังหาฯ-Dividend Yield สูง 8% แนะซื้อเป้า 9 บาท</t>
  </si>
  <si>
    <t>https://www.kaohoon.com/stockanalysis/396214</t>
  </si>
  <si>
    <t>BCPG ลุ้นงบไตรมาส 3/63 เติบโตโดดเด่นจากโรงไฟฟ้าพลังน้ำแนะซื้อเป้า 14 บ.</t>
  </si>
  <si>
    <t>เติบโตโดดเด่น</t>
  </si>
  <si>
    <t>21/10/2020</t>
  </si>
  <si>
    <t>https://www.kaohoon.com/stockanalysis/395846</t>
  </si>
  <si>
    <t>TNP ได้ประโยชน์โดยตรงมาตรการ “คนละครึ่ง” ชูทั้งปีกำไรนิวไฮ-แนะซื้อเป้า 4.3 บ.</t>
  </si>
  <si>
    <t>https://www.kaohoon.com/stockanalysis/395842</t>
  </si>
  <si>
    <t>TVO ได้ sentiment บวกราคาถั่วเหลือง New high ในรอบ 28 เดือนแนะซื้อเป้า 40 บ.</t>
  </si>
  <si>
    <t>20/10/2020</t>
  </si>
  <si>
    <t>https://www.kaohoon.com/stockanalysis/395506</t>
  </si>
  <si>
    <t>TU กำไร Q3 โตเด่น-ไตรมาส 4/63 สดใสต่อเนื่องแนะซื้อเป้า 17.60 บาท</t>
  </si>
  <si>
    <t>https://www.kaohoon.com/stockanalysis/395503</t>
  </si>
  <si>
    <t>IVL โบรกฯชู Top pick กลุ่ม Global play แนะซื้อราคาเป้าหมาย 35 บาท</t>
  </si>
  <si>
    <t>19/10/2020</t>
  </si>
  <si>
    <t>https://www.kaohoon.com/stockanalysis/395183</t>
  </si>
  <si>
    <t>JWD ลุ้นผลงาน Q3 ฟื้นตัวต่อเนื่อง-ไตรมาส 4/63 เป็นจุดสูงสุดของปีแนะซื้อเป้า 10 บ.</t>
  </si>
  <si>
    <t>16/10/2020</t>
  </si>
  <si>
    <t>https://www.kaohoon.com/stockanalysis/394675</t>
  </si>
  <si>
    <t>RJH ฐานคนไข้ที่อยุธยา-ฐานะการเงินแข็งแกร่งโบรกฯเชียร์ซื้อเป้า 28 บาท</t>
  </si>
  <si>
    <t>https://www.kaohoon.com/stockanalysis/394671</t>
  </si>
  <si>
    <t>NER ขยายกำลังการผลิต-ลุ้นกำไรปีนี้ new high แนะซื้อเคาะเป้า 4.40 บาท</t>
  </si>
  <si>
    <t>15/10/2020</t>
  </si>
  <si>
    <t>https://www.kaohoon.com/stockanalysis/394362</t>
  </si>
  <si>
    <t>TOP ครึ่งปีหลังไม่มีบันทึกขาดทุนสต็อก-ราคาหุ้นต่ำกว่าพื้นฐานแนะซื้อ 47 บาท</t>
  </si>
  <si>
    <t>14/10/2020</t>
  </si>
  <si>
    <t>https://www.kaohoon.com/stockanalysis/394063</t>
  </si>
  <si>
    <t>AMA ไตรมาส 3/63 กำไรโตโดดเด่น จากจีนคลาย lockdownแนะซื้อเป้า 6.20 บาท</t>
  </si>
  <si>
    <t>https://www.kaohoon.com/stockanalysis/394060</t>
  </si>
  <si>
    <t>TU โบรกฯชี้กำไรไตรมาส 3/63 โตแข็งแกร่งมากแนะซื้อเป้า 18.90 บาท</t>
  </si>
  <si>
    <t>โตแข็งแกร่งมาก</t>
  </si>
  <si>
    <t>https://www.kaohoon.com/stockanalysis/393711</t>
  </si>
  <si>
    <t>TISCO ราคาหุ้นต่ำกว่าพื้นฐานมาก-แถมปันผลเด่นยีลด์สูง10% แนะซื้อเป้า 85 บ.</t>
  </si>
  <si>
    <t>https://www.kaohoon.com/stockanalysis/393704</t>
  </si>
  <si>
    <t>KSL โบรกฯเชียร์ซื้อเก็งกำไรรับราคาน้ำตาลโลก New high ในรอบ 7 เดือน-เป้า 2.50 บ.</t>
  </si>
  <si>
    <t>https://www.kaohoon.com/stockanalysis/393390</t>
  </si>
  <si>
    <t>PTTEP ราคาน้ำมันฟื้นตัว-ลุ้นงบฯ 3/63 มีกำไร 5.4 พันลบ.โต 24% แนะซื้อเป้า 96 บ.</t>
  </si>
  <si>
    <t>https://www.kaohoon.com/stockanalysis/393387</t>
  </si>
  <si>
    <t>SGP รับ Sentiment บวกจากราคา LPG ปรับขึ้นแรง โบรกฯแนะซื้อเก็งกำไร</t>
  </si>
  <si>
    <t>https://www.kaohoon.com/stockanalysis/393161</t>
  </si>
  <si>
    <t>ILM ผลงานครึ่งปีหลังฟื้นตัว-ต่อเนื่องใน 2564 โบรกฯแนะซื้อเป้า 16 บาท</t>
  </si>
  <si>
    <t>https://www.kaohoon.com/stockanalysis/393157</t>
  </si>
  <si>
    <t>SINGER ยอดขายเครื่องใช้ไฟฟ้าโตเด่น-ธุรกิจจำนำทะเบียนรถแรงไม่ตก แนะซื้อเป้า 17.40 บ.</t>
  </si>
  <si>
    <t>แรงไม่ตก</t>
  </si>
  <si>
    <t>https://www.kaohoon.com/stockanalysis/392886</t>
  </si>
  <si>
    <t>TVO ราคาถั่วเหลืองพุ่งนิวไฮในรอบ 28 เดือน-ลุ้นกำไร Q3-Q4 โตเด่นแนะซื้อเป้า 40 บ.</t>
  </si>
  <si>
    <t>https://www.kaohoon.com/stockanalysis/392882</t>
  </si>
  <si>
    <t>JWD ลุ้นผลงานไตรมาส 3 ฟื้นตัว-เริ่มเข้าสู่การเติบโตรอบใหม่แนะซื้อเป้า 9 บาท</t>
  </si>
  <si>
    <t>https://www.kaohoon.com/stockanalysis/392632</t>
  </si>
  <si>
    <t>RBF ไตรมาส 3/63 กำไรโตเด่นจากรายได้ในประเทศฟื้นตัว-แนะซื้อเป้าหมาย 11 บาท</t>
  </si>
  <si>
    <t>https://www.kaohoon.com/stockanalysis/392129</t>
  </si>
  <si>
    <t>TU กำไรครึ่งหลังปีหลังฟื้นตัวตามช่วง High Season แนะซื้อราคาเป้าหมาย 18 บาท</t>
  </si>
  <si>
    <t>https://www.kaohoon.com/stockanalysis/392124</t>
  </si>
  <si>
    <t>AMA ลุ้นไตรมาส 3/63 กำไรเพิ่มขึ้นโดดเด่นจากจีนคลาย lockdown-แนะซื้อเป้า 6.20 บ.</t>
  </si>
  <si>
    <t>เพิ่มขึ้นโดดเด่น</t>
  </si>
  <si>
    <t>https://www.kaohoon.com/stockanalysis/391869</t>
  </si>
  <si>
    <t>SYNEX ลุ้นกำไร Q3 โตแรง-โบรกฯปรับประมาณการกำไรปี 63-65 ขึ้น แนะซื้อเป้า 17 บ.</t>
  </si>
  <si>
    <t>https://www.kaohoon.com/stockanalysis/391862</t>
  </si>
  <si>
    <t>NER โบรกฯชี้ผลงานไตรมาส 3/62 โตเด่นแนะซื้อราคาเป้าหมาย 4.40 บาท</t>
  </si>
  <si>
    <t>30/09/2020</t>
  </si>
  <si>
    <t>https://www.kaohoon.com/stockanalysis/391578</t>
  </si>
  <si>
    <t>RS แนวโน้มกำไร H2/63 ยังแข็งแรงโบรกเชียร์ซื้อเคาะราคาเป้าหมาย 22 บาท</t>
  </si>
  <si>
    <t>28/09/2020</t>
  </si>
  <si>
    <t>https://www.kaohoon.com/stockanalysis/391023</t>
  </si>
  <si>
    <t>EPG ผลการดำเนินงานผ่านจุดต่ำสุด- ราคา Laggard กลุ่มยานยนต์แนะซื้อเป้า5.8 บ.</t>
  </si>
  <si>
    <t>https://www.kaohoon.com/stockanalysis/391019</t>
  </si>
  <si>
    <t>KTC ลุ้นงบ Q3/63 ฟื้นตัวจากยอดใช้จ่ายผ่านบัตรเครดิตเร่งตัวขึ้น-ซื้อเป้า 37 บาท</t>
  </si>
  <si>
    <t>25/09/2020</t>
  </si>
  <si>
    <t>https://www.kaohoon.com/stockanalysis/390727</t>
  </si>
  <si>
    <t>M ลุ้นไตรมาส 3/63 พลิกกลับมามีกำไร-ไตรมาส 4 ฟื้นต่อ-แนะซื้อเป้า 71 บ.</t>
  </si>
  <si>
    <t>https://www.kaohoon.com/stockanalysis/390725</t>
  </si>
  <si>
    <t>XO คาดกำไร Q3/63 ทำสถิติสูงสุดใหม่-รับผลดีเงินบาทอ่อนค่า แนะซื้อเป้า 11 บ.</t>
  </si>
  <si>
    <t>24/09/2020</t>
  </si>
  <si>
    <t>https://www.kaohoon.com/stockanalysis/390505</t>
  </si>
  <si>
    <t>ALT ลุ้นผลงานปี 63 พลิกกำไร-ปี 64 โตเด่นต่อเนื่องแนะซื้อราคาเป้าหมาย 4.30 บ.</t>
  </si>
  <si>
    <t>https://www.kaohoon.com/stockanalysis/390501</t>
  </si>
  <si>
    <t>TKN โบรกฯชี้งบฯ Q2/63 ต่ำสุดของปี-ลุ้นช่วงที่เหลือธุรกิจฟื้นตัวแนะซื้อเป้า 13.10 บ.</t>
  </si>
  <si>
    <t>22/09/2020</t>
  </si>
  <si>
    <t>https://www.kaohoon.com/stockanalysis/389963</t>
  </si>
  <si>
    <t>PTG ลุ้นผลการดำเนินงานไตรมาส 3/63 โตเด่น 80% แนะซื้อเป้า 21.40 บาท</t>
  </si>
  <si>
    <t>https://www.kaohoon.com/stockanalysis/389961</t>
  </si>
  <si>
    <t>TISCO โบรกฯประเมิน Valuation-Dividend yield น่าสนใจแนะซื้อเป้า 94 บ.</t>
  </si>
  <si>
    <t>21/09/2020</t>
  </si>
  <si>
    <t>https://www.kaohoon.com/stockanalysis/389681</t>
  </si>
  <si>
    <t>MTC ได้ประโยชน์ดอกเบี้ยต่ำ-กำไรปี 63-64 โตต่อเนื่องแนะซื้อเป้า 70 บาท</t>
  </si>
  <si>
    <t>https://www.kaohoon.com/stockanalysis/389675</t>
  </si>
  <si>
    <t>CBG ราคาหุ้นสะท้อน lockdown กรุงย่างกุ้งไปแล้ว-กำไรปีนี้โตเด่นแนะซื้อเป้า 145 บ.</t>
  </si>
  <si>
    <t>18/09/2020</t>
  </si>
  <si>
    <t>https://www.kaohoon.com/stockanalysis/389469</t>
  </si>
  <si>
    <t>ORI โบรกฯประเมินมูลค่าหุ้นถูก-ปันผลดีแนะซื้อราคาเป้าหมาย 7.40 บาท</t>
  </si>
  <si>
    <t>https://www.kaohoon.com/stockanalysis/389461</t>
  </si>
  <si>
    <t>JWD แนวโน้มกำไรครึ่งปีหลัง 2H20 คาดฟื้นตัวแนะนำ “ซื้อ” ราคาเป้าหมาย 8 บาท</t>
  </si>
  <si>
    <t>17/09/2020</t>
  </si>
  <si>
    <t>https://www.kaohoon.com/stockanalysis/389224</t>
  </si>
  <si>
    <t>GFPT ได้อานิสงส์จากราคาไก่ไตรมาส 3/63 ฟื้นตัวเด่นแนะซื้อเคาะเป้า 15.60 บาท</t>
  </si>
  <si>
    <t>https://www.kaohoon.com/stockanalysis/389222</t>
  </si>
  <si>
    <t>KCE ภาคการผลิตในต่างประเทศเพิ่มขึ้นหนุนธุรกิจฟื้นตัวดีแนะซื้อเป้า 32 บาท</t>
  </si>
  <si>
    <t>16/09/2020</t>
  </si>
  <si>
    <t>https://www.kaohoon.com/stockanalysis/388981</t>
  </si>
  <si>
    <t>TU โบรกฯชูครึ่งปีหลังกำไรโดดเด่น- Dividend Yield 4.3% แนะซื้อเป้า 18 บาท</t>
  </si>
  <si>
    <t>https://www.kaohoon.com/stockanalysis/388979</t>
  </si>
  <si>
    <t>PTTEP ราคาหุ้นลงมาลึก-น้ำมันดิบ เริ่มฟื้นเป็น Sentiment บวกแนะซื้อเป้า 96 บาท</t>
  </si>
  <si>
    <t>15/09/2020</t>
  </si>
  <si>
    <t>https://www.kaohoon.com/stockanalysis/388652</t>
  </si>
  <si>
    <t>COM7 รับ Sentiment บวก Apple เปิดตัวสินค้าตัวใหม่วันนี้-แนะซื้อเป้า 49 บาท</t>
  </si>
  <si>
    <t>https://www.kaohoon.com/stockanalysis/388641</t>
  </si>
  <si>
    <t>BDMS รับผลดีรัฐคลายเกณฑ์ Medical Tourists-ธุรกิจเข้าสู่ high seasonแนะซื้อเป้า 23.50 บ.</t>
  </si>
  <si>
    <t>https://www.kaohoon.com/stockanalysis/388002</t>
  </si>
  <si>
    <t>PRM ลุ้นกำไรไตรมาส 3/63 ทำ new high โบรกฯเชียร์ซื้อราคาเป้าหมาย 13 บาท</t>
  </si>
  <si>
    <t>https://www.kaohoon.com/stockanalysis/387448</t>
  </si>
  <si>
    <t>TU ธุรกิจไตรมาส 3 เป็นช่วง High Season คาดกำไรครึ่งปีหลังฟื้นตัวเด่นแนะซื้อเป้า 18 บาท</t>
  </si>
  <si>
    <t>https://www.kaohoon.com/stockanalysis/387444</t>
  </si>
  <si>
    <t>COM7 รับ Sentiment บวก Apple เตรียมประกาศเปิดตัวสินค้าใหม่ 15 ก.ย.นี้ แนะซื้อเป้า 49 บ.</t>
  </si>
  <si>
    <t>https://www.kaohoon.com/stockanalysis/387196</t>
  </si>
  <si>
    <t>SCC โบรกฯชี้ spread ปิโตรเคมีดีขึ้น-เตรียมนำ SCGP เข้าตลาดแนะซื้อเคาะเป้า 380 บาท</t>
  </si>
  <si>
    <t>https://www.kaohoon.com/stockanalysis/387186</t>
  </si>
  <si>
    <t>AP ธุรกิจแนวโน้มสดใส-หุ้นต่ำกว่ามูลค่าพื้นฐานโบรกเชียร์”ซื้อ”เป้า 7.80 บาท</t>
  </si>
  <si>
    <t>https://www.kaohoon.com/stockanalysis/386886</t>
  </si>
  <si>
    <t>MAJOR โบรกฯแนะซื้อเมื่ออ่อนตัวลุ้นผลงานปี 64 พลิกกำไร เคาะเป้า 19 บาท</t>
  </si>
  <si>
    <t>https://www.kaohoon.com/stockanalysis/386884</t>
  </si>
  <si>
    <t>PTG กำไรครึ่งปีหลังฟื้นตัวแข็งแกร่งจากธุรกิจปั๊มน้ำมัน Demand พุ่งแนะซื้อเป้า 22 บ.</t>
  </si>
  <si>
    <t>https://www.kaohoon.com/stockanalysis/386627</t>
  </si>
  <si>
    <t>GULF แนวโน้มกำไรครึ่งปีหลังฟื้นตัวดี-โบรกฯชูหุ้น Growth- Defensive แนะซื้อเป้า 47 บ.</t>
  </si>
  <si>
    <t>https://www.kaohoon.com/stockanalysis/386625</t>
  </si>
  <si>
    <t>NER ราคายางพาราปรับตัวขึ้นต่อเนื่อง- ขาย Biglot จบไปแล้วโบรกฯแนะซื้อเป้า 3.5 บาท</t>
  </si>
  <si>
    <t>https://www.kaohoon.com/stockanalysis/386314</t>
  </si>
  <si>
    <t>TVO โบรกเชียร์ซื้อได้ประโยชน์ค่าเงินบาทแข็ง พ่วงยีลด์สูงเฉียด7% เคาะเป้า 31 บาท</t>
  </si>
  <si>
    <t>31/08/2020</t>
  </si>
  <si>
    <t>https://www.kaohoon.com/stockanalysis/386047</t>
  </si>
  <si>
    <t>PRM แนวโน้มกำไรครึ่งปีหลัง 2563 โตต่อจากคลาย lockdown แนะซื้อเป้า 12 บ.</t>
  </si>
  <si>
    <t>28/08/2020</t>
  </si>
  <si>
    <t>https://www.kaohoon.com/stockanalysis/385761</t>
  </si>
  <si>
    <t>ICHI ครึ่งปีหลังโตเด่นได้แรงหนุนออกสินค้าใหม่โบรกฯแนะซื้อ”อัพเป้าหมายเป็น 11 บาท</t>
  </si>
  <si>
    <t>27/08/2020</t>
  </si>
  <si>
    <t>https://www.kaohoon.com/stockanalysis/385489</t>
  </si>
  <si>
    <t>GPSC คาดกำไรครึ่งหลังปี 2563 ฟื้นตัวแข็งแกร่งแนะ”ซื้อ” ราคาเป้าหมาย 112 บ.</t>
  </si>
  <si>
    <t>https://www.kaohoon.com/stockanalysis/385484</t>
  </si>
  <si>
    <t>THANI ผ่านจุดต่ำสุดไปแล้วใน Q2-ลุ้นสินเชื่อกลับมาโตสูงปีหน้า แนะซื้อเคาะเป้า 3.80 บ.</t>
  </si>
  <si>
    <t>25/08/2020</t>
  </si>
  <si>
    <t>https://www.kaohoon.com/stockanalysis/384954</t>
  </si>
  <si>
    <t>DOHOME ทยอยเปิดสาขาต่อเนื่อง-ธุรกิจฟื้นตัวเด่นหลังคลาย lock down</t>
  </si>
  <si>
    <t>https://www.kaohoon.com/stockanalysis/384950</t>
  </si>
  <si>
    <t>TASCO น้ำท่วมหนักในจีนหนุนดีมานด์เพิ่ม-หนุนราคายางมะตอยพุ่งแนะซื้อเคาะเป้า 31 บ</t>
  </si>
  <si>
    <t>24/08/2020</t>
  </si>
  <si>
    <t>https://www.kaohoon.com/stockanalysis/384664</t>
  </si>
  <si>
    <t>TU ลุ้นกำไรครึ่งปีหลัง 2563 โตต่อเนื่องจากธุรกิจทูน่ากระป๋องแข็งแกร่งแนะ”ซื้อ”เป้า 18 บ.</t>
  </si>
  <si>
    <t>https://www.kaohoon.com/stockanalysis/384662</t>
  </si>
  <si>
    <t>CK คาดกำไร H2/63 ฟื้นตัวจากบริษัทลูก-งานภาครัฐแน่นช่วงที่เหลือของปีแนะซื้อเป้า</t>
  </si>
  <si>
    <t>21/08/2020</t>
  </si>
  <si>
    <t>https://www.kaohoon.com/stockanalysis/384335</t>
  </si>
  <si>
    <t>JWD ครึ่งปีหลังฟื้นตัวตามธุรกิจห้องเย็น-คลังสินค้า Demand แข็งแกร่งแนะซื้อเป้า 8 บาท</t>
  </si>
  <si>
    <t>https://www.kaohoon.com/stockanalysis/384328</t>
  </si>
  <si>
    <t>SYNEX โบรกฯชี้กำไรครึ่งหลังปี 2563 แข็งแกร่งต่อเนื่องแนะ”ซื้อ”เป้า 16 บาท</t>
  </si>
  <si>
    <t>20/08/2020</t>
  </si>
  <si>
    <t>https://www.kaohoon.com/stockanalysis/384100</t>
  </si>
  <si>
    <t>CENTEL โบรกฯชี้เสี่ยงทางการเงินน้อยสุดในกลุ่ม-ราคาลงแรง เป็นจังหวะซื้อเป้า 27 บ.</t>
  </si>
  <si>
    <t>https://www.kaohoon.com/stockanalysis/384094</t>
  </si>
  <si>
    <t>JMART ธุรกิจเร่งตัวขึ้นช่วงครึ่งปีหลัง-ทั้งปีกำไรโต 17% แนะซื้อเป้า 15.70 บ.</t>
  </si>
  <si>
    <t>19/08/2020</t>
  </si>
  <si>
    <t>https://www.kaohoon.com/stockanalysis/383813</t>
  </si>
  <si>
    <t>WHAUP ธุรกิจน้ำมีแนวโน้มฟื้นตัว H2/63 หลังผ่านภัยแล้ง- สถานการณ์ COVID-19 ดีขึ้น</t>
  </si>
  <si>
    <t>https://www.kaohoon.com/stockanalysis/383811</t>
  </si>
  <si>
    <t>SMT คาดผลประกอบการปีนี้กลับมา Turnaround แนะซื้อเป้าหมาย 3.00 บาท</t>
  </si>
  <si>
    <t>18/08/2020</t>
  </si>
  <si>
    <t>https://www.kaohoon.com/stockanalysis/383500</t>
  </si>
  <si>
    <t>OSP คลายล็อคดาวน์หนุนการบริโภคฟื้นตัว-ดันผลงาน H2/6363 โตดีแนะซื้อเป้า 49 บ.</t>
  </si>
  <si>
    <t>https://www.kaohoon.com/stockanalysis/383498</t>
  </si>
  <si>
    <t>SISB ผลงานทยอยฟื้นตัว Q3-กลับสู่ระดับปกติใน Q4/63 แนะซื้อเป้าหมาย 11.20 บ.</t>
  </si>
  <si>
    <t>17/08/2020</t>
  </si>
  <si>
    <t>https://www.kaohoon.com/stockanalysis/383140</t>
  </si>
  <si>
    <t>KCE ออร์เดอร์ลูกค้าฟื้นตัว-คาดกลับปกติในเดือนต.ค.แนะซื้อเป้า 32 บาท</t>
  </si>
  <si>
    <t>14/08/2020</t>
  </si>
  <si>
    <t>https://www.kaohoon.com/stockanalysis/382526</t>
  </si>
  <si>
    <t>PTG กำไรไตรมาส 2/63 โตทะลัก151% ลุ้นครึ่งหลังโตต่อเนื่องแนะ”ซื้อ”เป้า 22 บ.</t>
  </si>
  <si>
    <t>13/08/2020</t>
  </si>
  <si>
    <t>https://www.kaohoon.com/stockanalysis/382027</t>
  </si>
  <si>
    <t>BCPG ผลงาน Q2/63 เป็นจุดต่ำสุดของปี-คาด Q3/63 ฟื้นตัวเด่นแนะซื้อเป้า 21.50 บ.</t>
  </si>
  <si>
    <t>https://www.kaohoon.com/stockanalysis/382011</t>
  </si>
  <si>
    <t>TFG ไตรมาส 3/2563 เป็น High season ส่งออก แนะซื้อเป้าหมาย 5.30 บ.</t>
  </si>
  <si>
    <t>https://www.kaohoon.com/stockanalysis/381479</t>
  </si>
  <si>
    <t>SMPC กำไรไตรมาส 2/63 ทำสถิติสูงสุดใหม่-ครึ่งปีหลังโตต่อเนื่องแนะ”ซื้อ”เป้า 13 บาท</t>
  </si>
  <si>
    <t>https://www.kaohoon.com/stockanalysis/381463</t>
  </si>
  <si>
    <t>CPF ประกาศกำไร Q2 วันพฤหัสฯนี้-ลุ้นกำไรทั้งปีโตแรงแนะ”ซื้อ”เป้าหมาย 40 บาท</t>
  </si>
  <si>
    <t>https://www.kaohoon.com/stockanalysis/381117</t>
  </si>
  <si>
    <t>RS ประกาศงบไตรมาส 2/63 กำไรดีกว่าคาด-ลุ้นปี 63-64 โตเด่นแนะซื้อเป้า 20 บ.</t>
  </si>
  <si>
    <t>https://www.kaohoon.com/stockanalysis/381111</t>
  </si>
  <si>
    <t>AP ลุ้นงบฯ Q2/63 โตเด่นกลุ่ม-Dividend Yield สูง 6.5% แนะซื้อเป้าหมาย 8.50 บาท</t>
  </si>
  <si>
    <t>https://www.kaohoon.com/stockanalysis/380733</t>
  </si>
  <si>
    <t>SMT โชว์งบฯ Q2/63 พลิกกำไรครั้งแรกในรอบ 4 ไตรมาส-แนะซื้อเคาะเป้า 3.20 บ.</t>
  </si>
  <si>
    <t>https://www.kaohoon.com/stockanalysis/380730</t>
  </si>
  <si>
    <t>TACC กำไรไตรมาส 2/63 ทำจุดสูงสุดใหม่-จ่ายปันผลเด่นโบรกฯเชียร์ซื้ออัพเป้าใหม่ 7.4 บ.</t>
  </si>
  <si>
    <t>https://www.kaohoon.com/stockanalysis/380408</t>
  </si>
  <si>
    <t>WICE โบรกฯชี้กำไรปี 63-64 เติบโตต่อเนื่องแนะซื้อเก็งกำไรเคาะเป้า 3.87 บ.</t>
  </si>
  <si>
    <t>https://www.kaohoon.com/stockanalysis/380403</t>
  </si>
  <si>
    <t>BCPG โบรกฯชี้ผลงานไตรมาส 3/63 ฟื้นตัวเด่นแนะซื้อเป้าหมาย 21.50 บาท</t>
  </si>
  <si>
    <t>https://www.kaohoon.com/stockanalysis/380106</t>
  </si>
  <si>
    <t>CKP ปริมาณน้ำมากขึ้นเป็นบวกธุรกิจ-ลุ้นกำไร Q2/63 พลิกกำไรแนะซื้อเป้า 6.60 บ.</t>
  </si>
  <si>
    <t>https://www.kaohoon.com/news/company/379803</t>
  </si>
  <si>
    <t>PTTEP คาดไตรมาส 3/62 เริ่มฟื้นตัวจากคลาย Lock Down แนะซื้อเก็งกำไรเป้า 97 บาท</t>
  </si>
  <si>
    <t>https://www.kaohoon.com/stockanalysis/379550</t>
  </si>
  <si>
    <t>DRT โบรกฯคาดกำไร Q2/63 โตเด่น 30% แถม Dividend Yield สูง 6.6% ซื้อเป้า 6.60 บ.</t>
  </si>
  <si>
    <t>31/07/2020</t>
  </si>
  <si>
    <t>https://www.kaohoon.com/stockanalysis/379244</t>
  </si>
  <si>
    <t>TACC โควิด-19 กระทบกำไร Q2/63 จำกัด-ครึ่งปีหลังเติบโตต่อเนื่องแนะซื้อเป้า 7 บ.</t>
  </si>
  <si>
    <t>https://www.kaohoon.com/stockanalysis/379237</t>
  </si>
  <si>
    <t>SEAFCO คาดกำไรปีหน้าแตะจุดสูงสุดใหม่โบรกแนะซื้อราคาเป้าหมาย 8 บาท</t>
  </si>
  <si>
    <t>แตะจุดสูงสุด</t>
  </si>
  <si>
    <t>30/07/2020</t>
  </si>
  <si>
    <t>https://www.kaohoon.com/stockanalysis/378978</t>
  </si>
  <si>
    <t>ITEL แนวโน้มไตรมาส 2/63 เติบโตดีจากต้นทุน-ค่าใช้จ่ายลดลงแนะซื้อ 3.50 บาท</t>
  </si>
  <si>
    <t>29/07/2020</t>
  </si>
  <si>
    <t>https://www.kaohoon.com/stockanalysis/378631</t>
  </si>
  <si>
    <t>SYNEX ตัวแทนขายอุปกรณ์ไอทีรายใหญ่-ลุ้นผลงาน Q2/63 โตต่อเนื่อง-แนะซื้อเป้า 12 บ.</t>
  </si>
  <si>
    <t>24/07/2020</t>
  </si>
  <si>
    <t>https://www.kaohoon.com/stockanalysis/378263</t>
  </si>
  <si>
    <t>JMT ลุ้นกำไร Q2 นิวไฮต่อเนื่อง-หนี้เสียแบงก์พุ่งเป็นบวกธุรกิจระยะยาว แนะซื้อเป้า 30 บ.</t>
  </si>
  <si>
    <t>https://www.kaohoon.com/stockanalysis/378258</t>
  </si>
  <si>
    <t>TASCO โบรกแนะซื้อเก็งฯงบ Q2/63 พลิกมีกำไร แนะซื้อราคาเป้าหมาย 32.00 บาท</t>
  </si>
  <si>
    <t>23/07/2020</t>
  </si>
  <si>
    <t>https://www.kaohoon.com/stockanalysis/377926</t>
  </si>
  <si>
    <t>SC ลุ้นกำไรไตรมาส 2/63 โตโดดเด่น-แถมยีลด์สูง 7% แนะซื้อเป้าหมาย 2.80 บาท</t>
  </si>
  <si>
    <t>22/07/2020</t>
  </si>
  <si>
    <t>https://www.kaohoon.com/stockanalysis/377623</t>
  </si>
  <si>
    <t>SPRC ลุ้นงบไตรมาส2/63 พลิกมีกำไร 3.5 พันล้านบาทแนะซื้อเป้า 8 บาท</t>
  </si>
  <si>
    <t>https://www.kaohoon.com/stockanalysis/377621</t>
  </si>
  <si>
    <t>AMATA รับ Sentiment บวกญี่ปุ่นจ่ายเงินหนุนย้ายฐานผลิตจากจีนมาไทย-เวียดนาม</t>
  </si>
  <si>
    <t>21/07/2020</t>
  </si>
  <si>
    <t>https://www.kaohoon.com/stockanalysis/377273</t>
  </si>
  <si>
    <t>GLOBAL โบรกฯชี้กำไร Q2/63 ดีกว่าคาด-พร้อมปรับกำไรปี 63-64 ขึ้นแนะซื้อเป้า 20 บ.</t>
  </si>
  <si>
    <t>20/07/2020</t>
  </si>
  <si>
    <t>https://www.kaohoon.com/stockanalysis/376957</t>
  </si>
  <si>
    <t>(แก้ไข) ESSO ผลการดำเนินงานไตรมาส 2/63 Turnaround แนะซื้อเก็งฯเป้า 6 เดือน 9.50 บ.</t>
  </si>
  <si>
    <t>17/07/2020</t>
  </si>
  <si>
    <t>https://www.kaohoon.com/stockanalysis/376656</t>
  </si>
  <si>
    <t>TU ลุ้นไตรมาส 2/63 กำไรโตเด่น-รับผลดีบาทอ่อนแนะซื้อเป้าหมาย 15.30 บาท</t>
  </si>
  <si>
    <t>https://www.kaohoon.com/stockanalysis/376652</t>
  </si>
  <si>
    <t>XO โบรกฯคาดกำไรไตรมาส 2/63 นิวไฮแนะซื้อราคาเป้าหมาย 10 บาท</t>
  </si>
  <si>
    <t>16/07/2020</t>
  </si>
  <si>
    <t>https://www.kaohoon.com/stockanalysis/376310</t>
  </si>
  <si>
    <t>AP คาดกำไรไตรมาส2/63 โตก้าวกระโดด-อัพราคาเป้าหมายเป็น 8.50 บาท</t>
  </si>
  <si>
    <t>https://www.kaohoon.com/stockanalysis/376308</t>
  </si>
  <si>
    <t>PTTGC คลาย lockdown ช่วยเพิ่มดีมานด์ทั้งปิโตรฯ-โรงกลั่นแนะซื้อเป้าหมายเป้า 50</t>
  </si>
  <si>
    <t>15/07/2020</t>
  </si>
  <si>
    <t>https://www.kaohoon.com/stockanalysis/375995</t>
  </si>
  <si>
    <t>SCC คาดกำไรไตรมาส 2/63 ออกมาดี 9 พันลบ.โต 28% แนะซื้อเคาะเป้า 417 บ.</t>
  </si>
  <si>
    <t>https://www.kaohoon.com/stockanalysis/375989</t>
  </si>
  <si>
    <t>BCH กำไร Q2/63 โตดี-ธุรกิจครึ่งปีหลังเข้า high season แนะซื้อเป้าหมาย 17.50 บ.</t>
  </si>
  <si>
    <t>high season</t>
  </si>
  <si>
    <t>14/07/2020</t>
  </si>
  <si>
    <t>https://www.kaohoon.com/stockanalysis/375668</t>
  </si>
  <si>
    <t>CPF ลุ้นกำไร Q2 โตเด่น-รับผลบวกคู่แข่งติด Covid-19 แนะซื้อราคาเป้าหมาย 35 บ.</t>
  </si>
  <si>
    <t>13/07/2020</t>
  </si>
  <si>
    <t>https://www.kaohoon.com/stockanalysis/375362</t>
  </si>
  <si>
    <t>AMA บวกแรง 12% นิวไฮรอบ 7 เดือน รับค่า BDI พุ่ง-ลุ้นงบฯ Q2 ฟื้นตัวเด่น-ซื้อเป้า 6.30 บ.</t>
  </si>
  <si>
    <t>https://www.kaohoon.com/stockanalysis/375298</t>
  </si>
  <si>
    <t>WICE กระแส WFH หนุนยอดส่งออกสินค้าพุ่ง-ลุ้นงบ Q2 นิวไฮแนะซื้อเป้า 3.90 บ.</t>
  </si>
  <si>
    <t>https://www.kaohoon.com/stockanalysis/374991</t>
  </si>
  <si>
    <t>COM7 ประโยชน์จาก WFH-รายได้ H2/63 กลับมาขยายตัวตามเป้าแนะซื้อเป้า 36.00 บาท</t>
  </si>
  <si>
    <t>https://www.kaohoon.com/stockanalysis/374677</t>
  </si>
  <si>
    <t>BCH โบรกฯชูโรงพยาบาลกำไรไตรมาส 2/63 แข็งแกร่งสุดแนะซื้อเป้าหมาย 17.50 บาท</t>
  </si>
  <si>
    <t>แข็งแกร่งสุด</t>
  </si>
  <si>
    <t>https://www.kaohoon.com/stockanalysis/374675</t>
  </si>
  <si>
    <t>ADVANC คาดกำไรไตรมาส 2/63 เป็นจุดต่ำสุด ก่อนฟื้นตัวใน H2/63 แนะซื้อเป้า 195 บาท</t>
  </si>
  <si>
    <t>https://www.kaohoon.com/stockanalysis/374415</t>
  </si>
  <si>
    <t>DELTA ระยะสั้นรับ Sentiment บวกเงินบาทกลับมาอ่อนค่าแนะซื้อเป้า 62 บาท</t>
  </si>
  <si>
    <t>https://www.kaohoon.com/stockanalysis/374413</t>
  </si>
  <si>
    <t>TU แนวโน้มผลงาน Q2 ออกมาดีกว่าตลาดคาดแนะซื้อราคาเป้าหมาย 15.30 บาท</t>
  </si>
  <si>
    <t>https://www.kaohoon.com/stockanalysis/374166</t>
  </si>
  <si>
    <t>TKN ลุ้นธุรกิจฟื้นตัวตามยอดขายจีนเร่งตัวขึ้นในครึ่งปีหลังแนะซื้อเป้า 12 บาท</t>
  </si>
  <si>
    <t>https://www.kaohoon.com/stockanalysis/374163</t>
  </si>
  <si>
    <t>SPRC โบรกฯคาดผลงาน Q2/63 พลิกมีกำไร 3.5 พันลบ.แนะซื้อเป้าหมาย 8 บาท</t>
  </si>
  <si>
    <t>https://www.kaohoon.com/stockanalysis/373834</t>
  </si>
  <si>
    <t>AP โมเมนตัมกำไรไตรมาส2/63-ไตรมาส3/2563 เร่งตัวขึ้นแนะซื้อเป้า 7 บ.</t>
  </si>
  <si>
    <t>โมเมนตัมกำไร</t>
  </si>
  <si>
    <t>https://www.kaohoon.com/stockanalysis/373538</t>
  </si>
  <si>
    <t>PTTGC คาด Q2/63 พลิกกำไรจาก Stock gain- คลาย lockdown ช่วยเพิ่มดีมานด์แนะซื้อ 50 บ.</t>
  </si>
  <si>
    <t>https://www.kaohoon.com/stockanalysis/373250</t>
  </si>
  <si>
    <t>AOT รับผลดีไทย-อียู ผ่อนคลายการเดินทางมากขึ้นแนะซื้อเป้า 62 บาท</t>
  </si>
  <si>
    <t>https://www.kaohoon.com/stockanalysis/373244</t>
  </si>
  <si>
    <t>BCH รับ Sentiment บวกรัฐไฟเขียวต่างชาติเข้ารักษาในไทยเริ่ม 1 ก.ค.นี้แนะซื้อเป้า 17.50 บ.</t>
  </si>
  <si>
    <t>30/06/2020</t>
  </si>
  <si>
    <t>https://www.kaohoon.com/stockanalysis/372908</t>
  </si>
  <si>
    <t>TASCO แนวโน้มยางมะตอยฟื้นในครึ่งหลังปี 2563 แนะซื้อเป้าหมาย 29 บาท</t>
  </si>
  <si>
    <t>https://www.kaohoon.com/stockanalysis/372905</t>
  </si>
  <si>
    <t>SEAFCO รับ Sentiment บวกเร่งประมูลงานขนาดใหญ่ภาครัฐฯแนะซื้อเป้า 7.90 บ.</t>
  </si>
  <si>
    <t>29/06/2020</t>
  </si>
  <si>
    <t>https://www.kaohoon.com/stockanalysis/372637</t>
  </si>
  <si>
    <t>CPF ราคาเนื้อสัตว์ในประเทศฟื้นตัวต่อเนื่องแนะซื้อราคาเป้าหมาย 38 บาท</t>
  </si>
  <si>
    <t>https://www.kaohoon.com/stockanalysis/372633</t>
  </si>
  <si>
    <t>CK เชี่ยวชาญงานอุโมงค์-ลุ้นคว้างานรถไฟฟ้าสีส้มแนะซื้อราคาเป้าหมาย 22 บาท</t>
  </si>
  <si>
    <t>26/06/2020</t>
  </si>
  <si>
    <t>https://www.kaohoon.com/stockanalysis/372266</t>
  </si>
  <si>
    <t>ITEL ธุรกิจกลับมาปกติหลังจาก Reopen แนะซื้อปรับราคาเป้าหมายขึ้นเป็น 3.60 บ.</t>
  </si>
  <si>
    <t>https://www.kaohoon.com/stockanalysis/372264</t>
  </si>
  <si>
    <t>BCH ผู้เข้าใช้บริการเริ่มฟื้นตัว-ผลประกอบการผันผวนน้อยกว่ากลุ่มแนะซื้อเป้า 17.50 บ.</t>
  </si>
  <si>
    <t>25/06/2020</t>
  </si>
  <si>
    <t>https://www.kaohoon.com/stockanalysis/371969</t>
  </si>
  <si>
    <t>INTUCH โบรกฯชูหุ้น Defensive ในยามตลาดผันผวน-แนะซื้อเป้าหมาย 74 บาท</t>
  </si>
  <si>
    <t>https://www.kaohoon.com/stockanalysis/371965</t>
  </si>
  <si>
    <t>STEC ฐานะการเงินแข็งแกร่ง-ปลอดหนี้เงินกู้ แนะซื้อราคาเป้าหมาย 23 บาท</t>
  </si>
  <si>
    <t>24/06/2020</t>
  </si>
  <si>
    <t>https://www.kaohoon.com/stockanalysis/371622</t>
  </si>
  <si>
    <t>SPRC ลุ้นผลการดำเนินงานไตรมาส 2/63 Turnaround แนะซื้อเป้าหมาย 10 บาท</t>
  </si>
  <si>
    <t>https://www.kaohoon.com/stockanalysis/371618</t>
  </si>
  <si>
    <t>MEGA โบรกฯชี้รับผลดี Covid-19 ทำให้คนหันมาดูแลสุขภาพมากขึ้นแนะซื้อเป้า 40 บ.</t>
  </si>
  <si>
    <t>23/06/2020</t>
  </si>
  <si>
    <t>https://www.kaohoon.com/stockanalysis/371322</t>
  </si>
  <si>
    <t>PTTGC คลาย lockdown ช่วยเพิ่มดีมานด์ปิโตรฯ-โรงกลั่นแนะซื้อเป้าหมาย 50 บาท</t>
  </si>
  <si>
    <t>https://www.kaohoon.com/stockanalysis/371316</t>
  </si>
  <si>
    <t>ITEL ได้ประโยชน์ 5G หนุนธุรกิจให้บริการโครงข่าย- Data centerแนะซื้อเป้า 2.90 บาท</t>
  </si>
  <si>
    <t>22/06/2020</t>
  </si>
  <si>
    <t>https://www.kaohoon.com/stockanalysis/370975</t>
  </si>
  <si>
    <t>ADVANC เตรียมพร้อมเปิดตัว 5G เร็วๆนี้ ฟากโบรกฯเชียร์ซื้อพื้นฐานแกร่งเป้า 210 บ.</t>
  </si>
  <si>
    <t>19/06/2020</t>
  </si>
  <si>
    <t>https://www.kaohoon.com/stockanalysis/370622</t>
  </si>
  <si>
    <t>LH ลุ้นครึ่งปีหลังฟื้นตัวเด่น-ฐานะการเงินมั่นคง-ปันผลสูง 5-6% แนะซื้อเคาะเป้า 9.80 บ.</t>
  </si>
  <si>
    <t>18/06/2020</t>
  </si>
  <si>
    <t>https://www.kaohoon.com/stockanalysis/370288</t>
  </si>
  <si>
    <t>CPF รับผลดีศาลสั่งปิดรง.ผลิตเนื้อสัตว์-ส่งออกไก่รายใหญ่ของโลก-แนะซื้อเป้า 36.25 บ.</t>
  </si>
  <si>
    <t>https://www.kaohoon.com/stockanalysis/370284</t>
  </si>
  <si>
    <t>GPSC ปลอดภัยจากโควิด-Trade war แถมได้ประโยชน์ดอกเบี้ยต่ำแนะซื้อเป้า 95 บ.</t>
  </si>
  <si>
    <t>17/06/2020</t>
  </si>
  <si>
    <t>https://www.kaohoon.com/stockanalysis/369962</t>
  </si>
  <si>
    <t>AOT รับ Sentiment บวกรัฐเคาะ 3 มาตรการฟื้นการท่องเที่ยวแนะซื้อเป้า 58 บ.</t>
  </si>
  <si>
    <t>https://www.kaohoon.com/stockanalysis/369954</t>
  </si>
  <si>
    <t>DOHOME ถูกคัดเลือกเข้า SET100 รอบใหม่แนะซื้อราคาเป้าหมาย 13 บาท</t>
  </si>
  <si>
    <t>16/06/2020</t>
  </si>
  <si>
    <t>https://www.kaohoon.com/stockanalysis/369636</t>
  </si>
  <si>
    <t>TNP รับผลกระทบจำกัดจาก Covd-19 ลุ้นยอดขายปีนี้โตราว 15% แนะซื้อเป้า 2.84 บ.</t>
  </si>
  <si>
    <t>https://www.kaohoon.com/stockanalysis/369632</t>
  </si>
  <si>
    <t>CENTEL รับ Sentiment บวกมาตรการภาครัฐฯกระตุ้นท่องเที่ยวแนะซื้อเป้า 26 บ.</t>
  </si>
  <si>
    <t>15/06/2020</t>
  </si>
  <si>
    <t>https://www.kaohoon.com/stockanalysis/369321</t>
  </si>
  <si>
    <t>AAV ซื้อเก็งกำไรรับ Sentiment บวกผ่อนคลายมาตรการเครื่องบินนั่งได้ 100%</t>
  </si>
  <si>
    <t>https://www.kaohoon.com/stockanalysis/369315</t>
  </si>
  <si>
    <t>PTG ราคาขายปลีกน้ำมันฟื้นตัวจากยกเลิกเคอร์ฟิวแนะซื้อเป้าหมาย 18 บ.</t>
  </si>
  <si>
    <t>https://www.kaohoon.com/stockanalysis/368958</t>
  </si>
  <si>
    <t>TACC โบรกฯชี้กำไร H2/63 ดีต่อเนื่อง-อัพประมาณการ-ราคาเป้าหมายเป็น 5.80 บ.</t>
  </si>
  <si>
    <t>https://www.kaohoon.com/stockanalysis/368952</t>
  </si>
  <si>
    <t>TTW โบรกฯชูหุ้นหลบภัยช่วงตลาดผันผวน-ปันผลสูง 5% แนะซื้อเป้า 16 บาท</t>
  </si>
  <si>
    <t>https://www.kaohoon.com/stockanalysis/368704</t>
  </si>
  <si>
    <t>ITEL โบรกเชียร์ซื้อเก็งกำไรลุ้นคว้า 2 งานใหม่มูลค่า 400 ลบ.เดือนนี้! เป้า 2.95 บ.</t>
  </si>
  <si>
    <t>https://www.kaohoon.com/stockanalysis/368396</t>
  </si>
  <si>
    <t>GFPT รับ Sentiment บวกราคาไก่ในประเทศพุ่งแนะซื้อเป้า 14.40 บาท</t>
  </si>
  <si>
    <t>https://www.kaohoon.com/stockanalysis/368393</t>
  </si>
  <si>
    <t>KKP โบรกฯชี้ผลงาน Q2/63 แกร่งสุดในแบงก์ขนาดกลางแนะซื้อเป้า 52 บาท</t>
  </si>
  <si>
    <t>https://www.kaohoon.com/stockanalysis/368071</t>
  </si>
  <si>
    <t>STEC รับผลบวกรัฐเตรียมเซ็นงานสนามบินอู่ตะเภาฯ-H2/63 ผลงานฟื้นตัวดีซื้อเป้า 21.40 บ.</t>
  </si>
  <si>
    <t>https://www.kaohoon.com/stockanalysis/368069</t>
  </si>
  <si>
    <t>PLANB โบรกฯแนะซื้อเก็งกำไรเป้า 7 บ. หลังจากธุรกิจ Reopen-ลุ้นกำไรปีหน้าฟื้นตัวเด่น</t>
  </si>
  <si>
    <t>https://www.kaohoon.com/stockanalysis/367759</t>
  </si>
  <si>
    <t>PTTEP รับ Sentiment บวกราคาน้ำมันดิบทะลุ 40 เหรียญ แนะซื้อเป้า 101 บาท</t>
  </si>
  <si>
    <t>https://www.kaohoon.com/stockanalysis/367754</t>
  </si>
  <si>
    <t>BAM ได้รับเลือกเข้าดัชนี MSCI รอบใหม่เป็นเป้าหมายหลักต่างชาติแนะซื้อเป้า 29.5 บ.</t>
  </si>
  <si>
    <t>https://www.kaohoon.com/stockanalysis/367406</t>
  </si>
  <si>
    <t>ADVANC โบรกฯชูหุ้นใหญ่ราคา laggard- ได้ประโยชน์ผ่อนมาตรการแนะซื้อเป้า 210 บ.</t>
  </si>
  <si>
    <t>https://www.kaohoon.com/stockanalysis/367402</t>
  </si>
  <si>
    <t>SPA ได้ประโยชน์คลาย Lockdown -ราคาหุ้นยัง Laggard แนะซื้อเป้า 8.80 บาท</t>
  </si>
  <si>
    <t>https://www.kaohoon.com/stockanalysis/367104</t>
  </si>
  <si>
    <t>HMPRO โบรกฯผลงานชี้ Q2/63 ไม่แย่-ฟื้นตัวดี Q3/63 แนะซื้อเป้า 16.50 บาท</t>
  </si>
  <si>
    <t>ไม่แย่</t>
  </si>
  <si>
    <t>https://www.kaohoon.com/stockanalysis/366769</t>
  </si>
  <si>
    <t>BBL ผลกระทบดอกเบี้ยต่ำสะท้อนมากแล้ว โบรกเชียร์ซื้อราคา laggard เป้า 120 บ.</t>
  </si>
  <si>
    <t>https://www.kaohoon.com/stockanalysis/366766</t>
  </si>
  <si>
    <t>CPF ได้ประโชน์จีนระงับนำเข้าถั่วเหลืองจากสหรัฐ-ราคาหมูเวียดนามพุ่งแนะซื้อเป้า 36.25 บ.</t>
  </si>
  <si>
    <t>https://www.kaohoon.com/stockanalysis/366393</t>
  </si>
  <si>
    <t>CENTEL รับผลบวกคลายล็อคดาวน์-ลุ้น H2/63 รัฐออกมาตรการกระตุ้นแนะซื้อเป้า 26 บ.</t>
  </si>
  <si>
    <t>https://www.kaohoon.com/stockanalysis/366390</t>
  </si>
  <si>
    <t>BAFS คลายล็อคดาวน์ หนุนดีมานด์เติมน้ำมันสายการบินฟื้นตัวแนะซื้อเป้า 31 บ.</t>
  </si>
  <si>
    <t>29/05/2020</t>
  </si>
  <si>
    <t>https://www.kaohoon.com/stockanalysis/366075</t>
  </si>
  <si>
    <t>MTC รับปัจจัยบวกกรมสรรพสามิตเมินหั่นภาษีรถยนต์ 50% แนะซื้อเป้า 58 บาท</t>
  </si>
  <si>
    <t>https://www.kaohoon.com/stockanalysis/366064</t>
  </si>
  <si>
    <t>BCPG โบรกฯชูหุ้น Defensive-PE ต่ำ แถมจ่ายปันผลเด่น แนะซื้อเป้า 19.80 บาท</t>
  </si>
  <si>
    <t>28/05/2020</t>
  </si>
  <si>
    <t>https://www.kaohoon.com/stockanalysis/365701</t>
  </si>
  <si>
    <t>ADVANC ได้ประโยชน์คลาย lockdown-กสทช.ยืดจ่ายค่าไลเซนส์ปีนี้แนะซื้อเป้า 210 บ.</t>
  </si>
  <si>
    <t>https://www.kaohoon.com/stockanalysis/365698</t>
  </si>
  <si>
    <t>CRC ห้างฯทยอยเปิด- ลุ้นต่อคลายมาตรการรอบ 3 เป็นบวกธุรกิจ แนะซื้อเป้า 38 บาท</t>
  </si>
  <si>
    <t>27/05/2020</t>
  </si>
  <si>
    <t>https://www.kaohoon.com/stockanalysis/365408</t>
  </si>
  <si>
    <t>KTC ได้ประโยชน์ดอกเบี้ยต่ำ-ปรับเข้า MSCI รอบใหม่ 29 พ.ค.นี้แนะซื้อเป้า 45 บาท</t>
  </si>
  <si>
    <t>26/05/2020</t>
  </si>
  <si>
    <t>https://www.kaohoon.com/stockanalysis/365056</t>
  </si>
  <si>
    <t>CPF รับอานิสงส์ราคาหมูเวียดนามพุ่งทำจุดสูงสุดใหม่แนะซื้อเป้าหมาย 36 บาท</t>
  </si>
  <si>
    <t>https://www.kaohoon.com/stockanalysis/365051</t>
  </si>
  <si>
    <t>CENTEL ลุ้นรัฐบาลคลอดมาตรการช่วยผู้ประกอบการรอบใหม่แนะซื้อเป้า 24 บ.</t>
  </si>
  <si>
    <t>25/05/2020</t>
  </si>
  <si>
    <t>https://www.kaohoon.com/stockanalysis/364771</t>
  </si>
  <si>
    <t>GPSC ปลอดภัยจาก Trade war-ได้ประโยชน์ดอกเบี้ยต่ำแนะซื้อเป้า 95 บาท</t>
  </si>
  <si>
    <t>22/05/2020</t>
  </si>
  <si>
    <t>https://www.kaohoon.com/stockanalysis/364446</t>
  </si>
  <si>
    <t>NER วอลุ่มแน่น-พุ่งแรง 9% นิวไฮรอบ 3 เดือน โบรกฯชี้ธุรกิจฟื้นตัว H2/63 ซื้อเป้า 3.10 บ.</t>
  </si>
  <si>
    <t>https://www.kaohoon.com/stockanalysis/364416</t>
  </si>
  <si>
    <t>RS กำไรปีนี้-ปีหน้าสดใส-รุกหนักธุรกิจ TV–commerce แนะซื้อเป้า 14 บาท</t>
  </si>
  <si>
    <t>https://www.kaohoon.com/stockanalysis/364414</t>
  </si>
  <si>
    <t>BTS ผู้โดยสารทยอยเพิ่มขึ้น หลังคลายล็อกดาวน์ระยะ 2 แนะซื้อเป้า 13.50 บาท</t>
  </si>
  <si>
    <t>21/05/2020</t>
  </si>
  <si>
    <t>https://www.kaohoon.com/stockanalysis/364141</t>
  </si>
  <si>
    <t>TACC ขาขึ้นต่อเนื่อง! บวกอีก5% นิวไฮรอบ 4 เดือน โบรกฯเชียร์ซื้อเคาะเป้า 5.50 บาท</t>
  </si>
  <si>
    <t>https://www.kaohoon.com/stockanalysis/364100</t>
  </si>
  <si>
    <t>AP รับอานิสงส์ดอกเบี้ยลด-ราคาหุ้น Laggard แถมปันผลสูง 8% แนะซื้อเป้า 8.5 บ.</t>
  </si>
  <si>
    <t>https://www.kaohoon.com/stockanalysis/364097</t>
  </si>
  <si>
    <t>HANA กำไร Q1/63 สูงสุดในรอบ 6 ไตรมาส-โบรกฯเล็งอัพราคาเป้าใหม่ช่วง 34-36 บ.</t>
  </si>
  <si>
    <t>20/05/2020</t>
  </si>
  <si>
    <t>https://www.kaohoon.com/stockanalysis/363777</t>
  </si>
  <si>
    <t>KTC เก็งกำไร กนง.หั่นดอกเบี้ย-เข้าคำนวณดัชนี MSCI รอบใหม่-แนะซื้อเป้า 45 บาท</t>
  </si>
  <si>
    <t>19/05/2020</t>
  </si>
  <si>
    <t>https://www.kaohoon.com/stockanalysis/363490</t>
  </si>
  <si>
    <t>PTTEP รับแรงหนุนน้ำมันดิบปรับขึ้นต่อเนื่องแนะซื้อเก็งกำไรเป้า 91 บ.</t>
  </si>
  <si>
    <t>https://www.kaohoon.com/stockanalysis/363484</t>
  </si>
  <si>
    <t>EA แผนธุรกิจเด่น-กำไรเติบโตต่อเนื่องปี 62-65 แนะซื้อราคาเป้าหมาย 59.50 บาท</t>
  </si>
  <si>
    <t>18/05/2020</t>
  </si>
  <si>
    <t>https://www.kaohoon.com/stockanalysis/363079</t>
  </si>
  <si>
    <t>RBF กำไรไตรมาส1/63 โตเด่น 54% โบรกแนะซื้ออัพราคาเป้าหมายใหม่ 6.30 บาท</t>
  </si>
  <si>
    <t>15/05/2020</t>
  </si>
  <si>
    <t>https://www.kaohoon.com/stockanalysis/362541</t>
  </si>
  <si>
    <t>GUNKUL กำไร Q1/63 ดีกว่าคาด-ลุ้น Q2/63 สดใสแนะซื้อราคาเป้าหมาย 3.70 บ.</t>
  </si>
  <si>
    <t>14/05/2020</t>
  </si>
  <si>
    <t>https://www.kaohoon.com/stockanalysis/361998</t>
  </si>
  <si>
    <t>CKP ทยอยฟื้นตัวตั้งแต่ไตรมาส 2/63 โบรกเชียร์ซื้อเคาะเป้า 4.50 บาท</t>
  </si>
  <si>
    <t>https://www.kaohoon.com/stockanalysis/361993</t>
  </si>
  <si>
    <t>BDMS กำไร Q1/63 ดีกว่าคาด-ทั้งปี 8.5 พันลบ.แนะซื้อราคาเป้าหมาย 23 บาท</t>
  </si>
  <si>
    <t>13/05/2020</t>
  </si>
  <si>
    <t>https://www.kaohoon.com/stockanalysis/361510</t>
  </si>
  <si>
    <t>CPF แจ้งงบ Q1/63 วันนี้-ลุ้นกำไรสูงสุดในรอบ 14 ไตรมาสแนะซื้อเป้า 36 บ.</t>
  </si>
  <si>
    <t>https://www.kaohoon.com/stockanalysis/361507</t>
  </si>
  <si>
    <t>KCE กำไร Q1/63 ดีกว่าคาด-คงกำไรปีนี้ 1.2 พันลบ.แนะซื้อเป้า 18 บ.</t>
  </si>
  <si>
    <t>https://www.kaohoon.com/stockanalysis/361054</t>
  </si>
  <si>
    <t>BCPG กำไรไตรมาส 1/63 ออกมาดีเกินคาด-แนะซื้อชูหุ้น Defensive เป้า 19.80 บ.</t>
  </si>
  <si>
    <t>https://www.kaohoon.com/stockanalysis/360649</t>
  </si>
  <si>
    <t>PTTGC หลายประเทศคลาย lockdown ช่วยเพิ่มดีมานด์ปิโตรฯ-โรงกลั่นแนะซื้อเป้า 50 บ.</t>
  </si>
  <si>
    <t>https://www.kaohoon.com/stockanalysis/360644</t>
  </si>
  <si>
    <t>CBG กำไร Q1/63 ดีกว่าตลาดคาด-ลุ้นทั้งปีกำไรโตแตะ 3 พันลบ.แนะซื้อเป้า 107 บ.</t>
  </si>
  <si>
    <t>https://www.kaohoon.com/stockanalysis/360189</t>
  </si>
  <si>
    <t>BEM จำนวนผู้โดยสารพุ่ง! หลังผู้คนเริ่มกลับมาทำงานแนะนำซื้อเป้า 10.50 บ.</t>
  </si>
  <si>
    <t>https://www.kaohoon.com/stockanalysis/359840</t>
  </si>
  <si>
    <t>MTC ลุ้นงบไตรมาส 1/63 ทำ New high ต่อเนื่องแนะซื้อเป้าหมาย 50 บาท</t>
  </si>
  <si>
    <t>https://www.kaohoon.com/stockanalysis/359833</t>
  </si>
  <si>
    <t>STA โบรกฯเชียร์ซื้อเก็งกำไรลุ้นงบฯไตรมาส 1 พลิกมีกำไร 292 ลบ.เป้า 14.90 บาท</t>
  </si>
  <si>
    <t>https://www.kaohoon.com/stockanalysis/359486</t>
  </si>
  <si>
    <t>AP โบรกฯเชียร์ซื้อรอรับปันผล 0.40 บ.ยีลด์สูงเฉียด8% ขึ้น XD 12 พ.ค.นี้</t>
  </si>
  <si>
    <t>https://www.kaohoon.com/stockanalysis/359483</t>
  </si>
  <si>
    <t>BTS ยอด Covid ติดเชื้อน้อยลงหนุนผู้โดยสารกลับมาเดินทางมากขึ้นแนะซื้อเป้า 13 บ.</t>
  </si>
  <si>
    <t>30/04/2020</t>
  </si>
  <si>
    <t>https://www.kaohoon.com/stockanalysis/359046</t>
  </si>
  <si>
    <t>TOP ธุรกิจฟื้นตัวไตรมาส 2/63 จากการผ่อนคลาย lockdown แนะซื้อเป้า 48 บาท</t>
  </si>
  <si>
    <t>https://www.kaohoon.com/stockanalysis/359042</t>
  </si>
  <si>
    <t>KCE โบรกฯชี้กำไรไตรมาส 1/63 ดูดีแนะนำซื้อเก็งกำไรราคาเป้าหมาย 18 บาท</t>
  </si>
  <si>
    <t>29/04/2020</t>
  </si>
  <si>
    <t>https://www.kaohoon.com/stockanalysis/358694</t>
  </si>
  <si>
    <t>ICHI โบรกฯชีกำไร 1Q20 สดใสกว่าคาด-ปรับกำไรปีนี้ขึ้นแนะซื้อราคาเป้าหมาย 6.80 บ.</t>
  </si>
  <si>
    <t>https://www.kaohoon.com/stockanalysis/358672</t>
  </si>
  <si>
    <t>KTC รับ Sentiment บวกลุ้นเข้าคำนวณดัชนี MSCI รอบใหม่แนะซื้อเป้า 32.75 บาท</t>
  </si>
  <si>
    <t>28/04/2020</t>
  </si>
  <si>
    <t>https://www.kaohoon.com/stockanalysis/358358</t>
  </si>
  <si>
    <t>DRT คาดกำไร Q1/63 โตเด่นจากช่องทางขายหลากหลาย-คุมต้นทุนดีแนะซื้อเป้า 6.20 บาท</t>
  </si>
  <si>
    <t>27/04/2020</t>
  </si>
  <si>
    <t>https://www.kaohoon.com/stockanalysis/358011</t>
  </si>
  <si>
    <t>STA คาดกำไร Q1/63 โดดเด่นแตะ 435 ลบ.-ทั้งปีพลิกกำไรแนะซื้อเป้า 14.20 บ.</t>
  </si>
  <si>
    <t>https://www.kaohoon.com/stockanalysis/358009</t>
  </si>
  <si>
    <t>EGCO คาดกำไร Q1/63 โตแข็งแกร่งจากโรงไฟฟ้า IPP-SBPLเต็มจำนวนซื้อเป้า 321 บ.</t>
  </si>
  <si>
    <t>24/04/2020</t>
  </si>
  <si>
    <t>https://www.kaohoon.com/stockanalysis/357617</t>
  </si>
  <si>
    <t>PLANB จบมาตรการ lockdown เริ่มเห็นการฟื้นตัวแนะซื้อเป้าหมาย 5.0 บาท</t>
  </si>
  <si>
    <t>22/04/2020</t>
  </si>
  <si>
    <t>https://www.kaohoon.com/stockanalysis/356985</t>
  </si>
  <si>
    <t>PYLON ลุ้นกำไรไตรมาส 1/63 โตเด่น 25.7% โบรกฯเชียร์ซื้อเคาะเป้า 5.00 บาท</t>
  </si>
  <si>
    <t>https://www.kaohoon.com/stockanalysis/356980</t>
  </si>
  <si>
    <t>LH โบรกฯชูหุ้น High Dividend เชียร์ลงทุนช่วงตลาดผันผวนเคาะเป้า 8.50 บาท</t>
  </si>
  <si>
    <t>21/04/2020</t>
  </si>
  <si>
    <t>https://www.kaohoon.com/stockanalysis/356648</t>
  </si>
  <si>
    <t>AOT สายการบินเตรียม take-off ราคาหุ้นผ่านจุดต่ำสุดแล้วแนะซื้อเป้า 67 บาท</t>
  </si>
  <si>
    <t>https://www.kaohoon.com/stockanalysis/356643</t>
  </si>
  <si>
    <t>IVLต้นทุนน้ำมันต่ำดันสเปรด PET- PTA เพิ่มสูงขึ้นแนะซื้อเป้าหมาย 32 บาท</t>
  </si>
  <si>
    <t>16/04/2020</t>
  </si>
  <si>
    <t>https://www.kaohoon.com/stockanalysis/355539</t>
  </si>
  <si>
    <t>LH โบรกฯเชียร์สะสมเน้นจุดเด่น High Dividend สูง 9% ชูราคาเป้าหมาย 8.5 บาท</t>
  </si>
  <si>
    <t>https://www.kaohoon.com/stockanalysis/355529</t>
  </si>
  <si>
    <t>EA คาดกำไรปี 63 โตต่อเนื่องจากธุรกิจผลิตไฟฟ้าแนะซื้อเก็งกำไร เป้า 54.00 บาท</t>
  </si>
  <si>
    <t>https://www.kaohoon.com/stockanalysis/355183</t>
  </si>
  <si>
    <t>RJH คาดกำไร Q1/63 โตทั้ง QoQ –YoY จากรายได้สูงขึ้นแนะซื้อเป้า 25 บาท</t>
  </si>
  <si>
    <t>https://www.kaohoon.com/stockanalysis/354847</t>
  </si>
  <si>
    <t>AMANAH ฟื้นตัวต่อเนื่องรับผลบวกปรับลดอัตราดอกเบี้ยแนะซื้อเป้า 4 บาท</t>
  </si>
  <si>
    <t>https://www.kaohoon.com/stockanalysis/354164</t>
  </si>
  <si>
    <t>CPF กำไรยังเติบโตอย่างแข็งแกร่งชู 4 ปัจจัยบวกหนุนแนะซื้อเป้า 30 บาท</t>
  </si>
  <si>
    <t>เติบโตอย่างแข็งแกร่ง</t>
  </si>
  <si>
    <t>https://www.kaohoon.com/stockanalysis/354160</t>
  </si>
  <si>
    <t>SC โบรกฯชูจุดเด่นเงินปันผล 0.19 บ./หุ้น ยีลด์สูง 9% แนะซื้อเป้าหมาย 2.30 บ.</t>
  </si>
  <si>
    <t>https://www.kaohoon.com/stockanalysis/353773</t>
  </si>
  <si>
    <t>STEC โควิด-19กระทบจำกัด-ช่วงเคอร์ฟิวงานก่อสร้างเดินหน้าปกติแนะซื้อเป้า 23 บาท</t>
  </si>
  <si>
    <t>https://www.kaohoon.com/stockanalysis/353403</t>
  </si>
  <si>
    <t>TFG โบรกฯชู 3 ปัจจัยบวกหนุนหุ้นน่าเก็บราคาเป้าหมาย 4.40 บาท</t>
  </si>
  <si>
    <t>https://www.kaohoon.com/stockanalysis/353394</t>
  </si>
  <si>
    <t>MTC โบรกฯชี้มาตรการรัฐช่วยเพิ่มคุณภาพหนี้-ราคาหุ้นลงลึกแนะซื้อเป้า 40 บาท</t>
  </si>
  <si>
    <t>ช่วย</t>
  </si>
  <si>
    <t>https://www.kaohoon.com/stockanalysis/353093</t>
  </si>
  <si>
    <t>PTTEP โบรกฯชี้ไวรัส COVID-19 คลี่คลายหนุนราคาน้ำมันฟื้นตัวได้แนะซื้อเป้า 91 บ.</t>
  </si>
  <si>
    <t>https://www.kaohoon.com/stockanalysis/352659</t>
  </si>
  <si>
    <t>BCPG หุ้น Defensive ซื้อขายบน PE ต่ำเพียง 10 เท่าแนะซื้อราคาเป้าหมาย 19.8 บาท</t>
  </si>
  <si>
    <t>https://www.kaohoon.com/stockanalysis/352655</t>
  </si>
  <si>
    <t>BDMS เลื่อนซื้อ BH ตลาดคลายกังวลใช้เงินลงทุนสูง แนะนำซื้อเป้าหมาย 25.25 บาท</t>
  </si>
  <si>
    <t>https://www.kaohoon.com/stockanalysis/352240</t>
  </si>
  <si>
    <t>CK ธุรกิจก่อสร้างเดินหน้าต่อเนื่อง-ไม่ขาดแคลนแรงงานแนะซื้อราคาเป้าหมาย 24 บาท</t>
  </si>
  <si>
    <t>เดินหน้าต่อเนื่อง</t>
  </si>
  <si>
    <t>https://www.kaohoon.com/stockanalysis/352225</t>
  </si>
  <si>
    <t>RATCH โบรกฯเชียร์ซื้อหุ้นเสี่ยงต่ำ แถมฐานเงินทุน-พันธมิตรแข็งแกร่งเป้า 63 บาท</t>
  </si>
  <si>
    <t>เสี่ยงต่ำ</t>
  </si>
  <si>
    <t>https://www.kaohoon.com/stockanalysis/351858</t>
  </si>
  <si>
    <t>TFG ต้นทุนอาหารสัตว์ข้าวโพด-ถั่วเหลืองราคาต่ำต่อเนื่องแนะซื้อเป้า 4.40 บ.</t>
  </si>
  <si>
    <t>https://www.kaohoon.com/stockanalysis/351856</t>
  </si>
  <si>
    <t>CRC ราคาหุ้นลงมามาก-ต่ำกว่า IPO ที่ 42 บาทโบรกฯเชียร์ซื้อเป้า 33 บ.</t>
  </si>
  <si>
    <t>31/03/2020</t>
  </si>
  <si>
    <t>https://www.kaohoon.com/stockanalysis/351495</t>
  </si>
  <si>
    <t>BCH โบรกฯชี้ COVID-19 กระทบกำไรระยะสั้น-ระยะยาวเติบโตดีแนะซื้อเป้า 14.75 บาท</t>
  </si>
  <si>
    <t>https://www.kaohoon.com/stockanalysis/351490</t>
  </si>
  <si>
    <t>INTUCH โบรกฯคาดปีนี้จ่ายปันผลราว 3 บาทต่อหุ้น ให้ยีลด์สูง 6.1% ซื้อเป้า 79 บ.</t>
  </si>
  <si>
    <t>30/03/2020</t>
  </si>
  <si>
    <t>https://www.kaohoon.com/stockanalysis/351129</t>
  </si>
  <si>
    <t>BEM โบรกฯชี้ผดส.ทยอยฟื้นตัวตั้งแต่กลางปี-กลับมาเดินทางปกติปลาย Q3/63 แนะซื้อ</t>
  </si>
  <si>
    <t>https://www.kaohoon.com/stockanalysis/351125</t>
  </si>
  <si>
    <t>KKP โบรกฯชี้ราคาหุ้นลงมามาก-เริ่มเห็นแรงซื้อกลับแนะซื้อเป้า 41 บาท</t>
  </si>
  <si>
    <t>27/03/2020</t>
  </si>
  <si>
    <t>https://www.kaohoon.com/stockanalysis/350716</t>
  </si>
  <si>
    <t>STEC โบรกชู 3 ปัจจัยบวกหนุนหลังราคาลงลึกแนะซื้อเป้าหมาย 18.00 บาท</t>
  </si>
  <si>
    <t>26/03/2020</t>
  </si>
  <si>
    <t>https://www.kaohoon.com/stockanalysis/350368</t>
  </si>
  <si>
    <t>TNP มั่นใจรายได้ขายปีนี้โต 15% ตามแผนขยายสาขาเพิ่มโบรกแนะซื้อเป้า 2.28 บ.</t>
  </si>
  <si>
    <t>25/03/2020</t>
  </si>
  <si>
    <t>https://www.kaohoon.com/stockanalysis/350078</t>
  </si>
  <si>
    <t>BEM โบรกฯแนะลงทุนยาวรับผลดีเปิดส่วนต่อขยายสายสีน้ำเงิน ระยะที่ 3 เป้า12.50 บ.</t>
  </si>
  <si>
    <t>https://www.kaohoon.com/stockanalysis/350076</t>
  </si>
  <si>
    <t>PTT โบรกฯเชียร์ซื้อรับตลาดดีดตัวกลับชู Dividend Yield ยังสูงเป้า 31.50 บาท</t>
  </si>
  <si>
    <t>24/03/2020</t>
  </si>
  <si>
    <t>https://www.kaohoon.com/stockanalysis/349784</t>
  </si>
  <si>
    <t>TU ธุรกิจทูน่ากระป๋องมีคำสั่งซื้อต่อเนื่องทั้งในสหรัฐ-ยุโรปแนะนำซื้อราคาเป้าหมาย 17 บาท</t>
  </si>
  <si>
    <t>23/03/2020</t>
  </si>
  <si>
    <t>https://www.kaohoon.com/stockanalysis/349471</t>
  </si>
  <si>
    <t>ADVANC กระแสเงินสดยังแกร่ง-โวรัสCovid-19 หนุนรายได้แนะซื้อสะสมเป้า 200 บาท</t>
  </si>
  <si>
    <t>20/03/2020</t>
  </si>
  <si>
    <t>https://www.kaohoon.com/stockanalysis/349032</t>
  </si>
  <si>
    <t>CBG ธุรกิจยังเป็นบวก แม้ยอดขายเครื่องดื่มในจีนชะงักแนะซื้อเป้า 107 บาท</t>
  </si>
  <si>
    <t>19/03/2020</t>
  </si>
  <si>
    <t>https://www.kaohoon.com/stockanalysis/348747</t>
  </si>
  <si>
    <t>INTUCH หุ้นสื่อสารรับผลกระทบจำกัดจากไวรัสโควิด-19 แนะซื้อพื้นฐาน 76.09 บ.</t>
  </si>
  <si>
    <t>https://www.kaohoon.com/stockanalysis/348743</t>
  </si>
  <si>
    <t>TMB “พรูเด็นเชียล” เข้าซื้อสิทธิขายประกันเจ้าเดียว 15 ปี โบรกฯเชียร์ซื้อเป็นบวกธุรกิจ</t>
  </si>
  <si>
    <t>TMB</t>
  </si>
  <si>
    <t>17/03/2020</t>
  </si>
  <si>
    <t>https://www.kaohoon.com/stockanalysis/348206</t>
  </si>
  <si>
    <t>PTT ฐานะการเงินแข็งแกร่งสุดแห่งหนึ่งของตลาดแนะซื้อเป้า 29.50 บาท</t>
  </si>
  <si>
    <t>https://www.kaohoon.com/stockanalysis/347161</t>
  </si>
  <si>
    <t>BJC ปลดล๊อคความกังวลเข้าซื้อ Tesco Lotus-ชูราคาไม่แพงแนะซื้อเป้า 40 บ.</t>
  </si>
  <si>
    <t>https://www.kaohoon.com/stockanalysis/346839</t>
  </si>
  <si>
    <t>PTTราคาหุ้นปรับลงลึก-เร็วกว่าปัจจัยพื้นฐานแนะซื้อเก็งกำไรเป้า 35 บาท</t>
  </si>
  <si>
    <t>ปรับลงลึก</t>
  </si>
  <si>
    <t>https://www.kaohoon.com/stockanalysis/346835</t>
  </si>
  <si>
    <t>EPG ราคาน้ำมันทรุดหนักส่งผลดีต่อ 3 ธุรกิจหลักแนะซื้อเป้า 8 บาท</t>
  </si>
  <si>
    <t>https://www.kaohoon.com/stockanalysis/346600</t>
  </si>
  <si>
    <t>PTG ได้รับผลดีน้ำมันลงแรง-ไวรัสระบาดหนุนใช้น้ำมันรถยนต์ส่วนตัวมากขึ้นแนะซื้อเป้า 19 บ.</t>
  </si>
  <si>
    <t>https://www.kaohoon.com/stockanalysis/346329</t>
  </si>
  <si>
    <t>TTW โบรกชูหุ้น Defensive – ปันผลสูงแนะซื้อเป้าหมาย 14.50 บาท</t>
  </si>
  <si>
    <t>https://www.kaohoon.com/stockanalysis/346326</t>
  </si>
  <si>
    <t>TU ได้ประโยชน์มากสุดเงินบาทอ่อนค่าแนะซื้อราคาเป้าหมาย 17.50 บาท</t>
  </si>
  <si>
    <t>https://www.kaohoon.com/stockanalysis/345984</t>
  </si>
  <si>
    <t>BCPG คว้าสัมปทานโรงไฟฟ้าลมในลาว 600 MW รอเซ็น PPA ปลายปีนี้ แนะซื้อเป้า 20 บ.</t>
  </si>
  <si>
    <t>https://www.kaohoon.com/stockanalysis/345979</t>
  </si>
  <si>
    <t>CHGกำไรสุทธิปีนี้โตเด่นจากประกันสังคม-โรงพยาบาลใหม่ 2 แห่งคุ้มทุนแนะซื้อเป้า 3 บ.</t>
  </si>
  <si>
    <t>https://www.kaohoon.com/stockanalysis/345719</t>
  </si>
  <si>
    <t>AMANAH ชูหุ้น Growth Stock คาดกำไรปีนี้ทำสถิติสูงสุดเป็นประวัติการณ์ ซื้อเป้า 4 บ.</t>
  </si>
  <si>
    <t>สถิติสูงสุด</t>
  </si>
  <si>
    <t>https://www.kaohoon.com/stockanalysis/345709</t>
  </si>
  <si>
    <t>BAM โบรกฯชี้ศก.ชะลอตัวเป็นบวกกับธุรกิจบริหารหนี้เสียแนะซื้อเป้า 33 บาท</t>
  </si>
  <si>
    <t>https://www.kaohoon.com/stockanalysis/345480</t>
  </si>
  <si>
    <t>STA พุ่งกระฉูด 6% รับผลดี COVID-19 หนุนยอดขายถุงมือยางโตก้าวกระโดด</t>
  </si>
  <si>
    <t>https://www.kaohoon.com/stockanalysis/345463</t>
  </si>
  <si>
    <t>PTTEP ได้รับผลบวกราคาน้ำมันดิบฟื้นตัว-หวัง OPEC หั่นกำลังการผลิตแนะซื้อเป้า 146 บ.</t>
  </si>
  <si>
    <t>https://www.kaohoon.com/stockanalysis/345203</t>
  </si>
  <si>
    <t>AOT ราคาลงลึกเกินพื้นฐาน-มีโอกาสฟื้นตัวในระยะสั้นแนะซื้อเป้า 65 บาท</t>
  </si>
  <si>
    <t>ลงลึกเกิดพื้นฐาน</t>
  </si>
  <si>
    <t>https://www.kaohoon.com/stockanalysis/345195</t>
  </si>
  <si>
    <t>BEM กำไรปี 63 โตเด่น-จ่อประมูลงานสายสีส้ม 1.2 แสนลบ.ไตรมาส 2/63 แนะซื้อเป้า 11.50 บ.</t>
  </si>
  <si>
    <t>https://www.kaohoon.com/stockanalysis/344803</t>
  </si>
  <si>
    <t>STEC โบกรฯชู defensive stock จากธุรกิจในประเทศ-งานรัฐหนุนเป้า 21.80 บ.</t>
  </si>
  <si>
    <t>defensive stock</t>
  </si>
  <si>
    <t>https://www.kaohoon.com/stockanalysis/344789</t>
  </si>
  <si>
    <t>TKN ราคาหุ้นปรับลงสะท้อนไวรัสโควิด-19 มากแล้วแนะซื้อราคาเป้าหมาย 11.40 บาท</t>
  </si>
  <si>
    <t>26/02/2020</t>
  </si>
  <si>
    <t>https://www.kaohoon.com/stockanalysis/344206</t>
  </si>
  <si>
    <t>SISB กำไรปี 2562 โตทะลัก 113% ลุ้นปี 63 โตต่อเนื่องแนะซื้อเคาะเป้า 12 บาท</t>
  </si>
  <si>
    <t>https://www.kaohoon.com/stockanalysis/344201</t>
  </si>
  <si>
    <t>SPALI กำไรไตรมาส 4/62 ดีกว่าคาด แนวโน้มกำไรปี 63 ฟื้นตัวดีแนะซื้อเป้า 20.00 บาท</t>
  </si>
  <si>
    <t>25/02/2020</t>
  </si>
  <si>
    <t>https://www.kaohoon.com/stockanalysis/343777</t>
  </si>
  <si>
    <t>RBF กระทบน้อยมากจาก COVID-19 แนะซื้อโบรกอัพปรับราคาเป้าหมายขึ้นเป็น 5.50 บาท</t>
  </si>
  <si>
    <t>https://www.kaohoon.com/stockanalysis/343762</t>
  </si>
  <si>
    <t>LH นลท.กังวลนักท่องเที่ยวหดกระทบ Terminal 21 พัทยา-สุขุมวิทมากไปแนะซื้อเป้า 11.50 บ.</t>
  </si>
  <si>
    <t>24/02/2020</t>
  </si>
  <si>
    <t>https://www.kaohoon.com/stockanalysis/343453</t>
  </si>
  <si>
    <t>GPSCราคาหุ้นปรับลงสะท้อนภัยแล้งมากแล้วแนะนำซื้อราคาเป้าหมาย 80 บาท</t>
  </si>
  <si>
    <t>https://www.kaohoon.com/stockanalysis/343439</t>
  </si>
  <si>
    <t>UNIQ ได้รับประโยชน์การเบิกจ่ายภาครัฐคล่องตัวขึ้นแนะซื้อเป้า12.50บ.</t>
  </si>
  <si>
    <t>UNIQ</t>
  </si>
  <si>
    <t>21/02/2020</t>
  </si>
  <si>
    <t>https://www.kaohoon.com/stockanalysis/343014</t>
  </si>
  <si>
    <t>PTTEP ได้ประโยชน์ราคาน้ำมันดิบฟื้นตัว-ลุ้น OPEC หั่นกำลังการผลิตแนะซื้อเป้า130.50 บ.</t>
  </si>
  <si>
    <t>https://www.kaohoon.com/stockanalysis/343012</t>
  </si>
  <si>
    <t>RBF ลุ้นผลงานปีนี้ดีกว่าคาด-มีศักยภาพแข็งแกร่งระยะยาวแนะซื้อเก็งกำไรกรอบ 4.6-5.3 บ.</t>
  </si>
  <si>
    <t>20/02/2020</t>
  </si>
  <si>
    <t>https://www.kaohoon.com/stockanalysis/342631</t>
  </si>
  <si>
    <t>TOP ผลงาน Q4/62 แกร่งสุดในกลุ่ม-ค่าการกลั่นกลับมาเป็นบวกแนะซื้อเป้าเป้า 68</t>
  </si>
  <si>
    <t>19/02/2020</t>
  </si>
  <si>
    <t>https://www.kaohoon.com/stockanalysis/342314</t>
  </si>
  <si>
    <t>CPF ราคาหุ้นปรับฐานในช่วง 1 สัปดาห์ที่ผ่านมา ฟากธุรกิจหลักยังดีแนะซื้อสะสมเป้า40บ.</t>
  </si>
  <si>
    <t>18/02/2020</t>
  </si>
  <si>
    <t>https://www.kaohoon.com/stockanalysis/342028</t>
  </si>
  <si>
    <t>TU กำไรไตรมาส 4/62ตามคาด-ลุ้นกำไรQ1/63 โตเด่นแนะซื้อเป้า17.50 บ.</t>
  </si>
  <si>
    <t>https://www.kaohoon.com/stockanalysis/342025</t>
  </si>
  <si>
    <t>CHG โมเมนต้มกำไรดีขึ้นต่อเนื่องเป็นรายไตรมาส-เด่นสุดหุ้นโรพยาบาลแนะซื้อเป้า 3 บาท</t>
  </si>
  <si>
    <t>ดีขึ้นต่อเนื่อง</t>
  </si>
  <si>
    <t>17/02/2020</t>
  </si>
  <si>
    <t>https://www.kaohoon.com/stockanalysis/341749</t>
  </si>
  <si>
    <t>ADVANC ราคาตอบรับเชิงบวกหลังประมูล 5G ไม่รุนแรง-มีปันผล 3.5 บ.หนุนแนะซื้อเป้า 247 บ.</t>
  </si>
  <si>
    <t>https://www.kaohoon.com/stockanalysis/341747</t>
  </si>
  <si>
    <t>TOP กำไรไตรมาส 4/62 สูงเกินคาด-ค่าการกลั่นฟื้นตัวเป็นบวกแนะ”ซื้อ”เป้า 70 บ.</t>
  </si>
  <si>
    <t>สูงเกินคาด</t>
  </si>
  <si>
    <t>14/02/2020</t>
  </si>
  <si>
    <t>https://www.kaohoon.com/stockanalysis/341411</t>
  </si>
  <si>
    <t>LH โบรกฯเชียร์ซื้อเพื่อรับเงินปันผลคาดปันผลไม่ต่ำกว่า 0.40 บ./หุ้น-ยีลด์4%</t>
  </si>
  <si>
    <t>https://www.kaohoon.com/stockanalysis/341405</t>
  </si>
  <si>
    <t>MTC ลุ้นกำไร Q4/62 ทำสถิติสูงสุดเป็นประวัติการณ์แนะซื้อราคาเป้าหมาย 78 บาท</t>
  </si>
  <si>
    <t>13/02/2020</t>
  </si>
  <si>
    <t>https://www.kaohoon.com/stockanalysis/341124</t>
  </si>
  <si>
    <t>EA คาดกำไรปกติทั้งปีโต48%-ธุรกิจรถไฟฟ้าคืบหลังรัฐตั้งบอร์ดหารือแนะซื้อเป้า 60 บ.</t>
  </si>
  <si>
    <t>https://www.kaohoon.com/stockanalysis/341117</t>
  </si>
  <si>
    <t>SAWAD คาดกำไรไตรมาส4/62 ทำ New high-ลุ้นกำไรปีนี้เด่นต่อเนื่องแนะซื้อเป้า 85 บ.</t>
  </si>
  <si>
    <t>12//02/2020</t>
  </si>
  <si>
    <t>https://www.kaohoon.com/stockanalysis/340863</t>
  </si>
  <si>
    <t>SISB ปรับกำไรระยะยาวขึ้น 6-8% พร้อมอัพราคาเป้าหมายขึ้นเป็น 12 บาท</t>
  </si>
  <si>
    <t>https://www.kaohoon.com/stockanalysis/340857</t>
  </si>
  <si>
    <t>BGRIM เป็นโอกาสซื้อสะสมรอบใหม่-มีอัพไซด์จากกำไรปีหน้าโตกว่า30% เป้า 65 บาท</t>
  </si>
  <si>
    <t>https://www.kaohoon.com/stockanalysis/340558</t>
  </si>
  <si>
    <t>BTS โบรกฯชู 4 ปัจจัยบวกหนุนอัพไซด์เด่นแนะซื้อเป้าหมาย 13.80 บาท</t>
  </si>
  <si>
    <t>https://www.kaohoon.com/stockanalysis/340545</t>
  </si>
  <si>
    <t>PTG เก็งงบไตรมาส 4/62 โตเด่น 80% แนะซื้อราคาเป้าหมาย 16.00 บาท</t>
  </si>
  <si>
    <t>https://www.kaohoon.com/stockanalysis/340310</t>
  </si>
  <si>
    <t>กูรูชี้เป้า TOP รับเต็มค่าการกลั่นฟื้น ESSO อัพไซด์ระยะยาวดี ลุ้นปีนี้พลิกกำไร</t>
  </si>
  <si>
    <t>https://www.kaohoon.com/stockanalysis/340022</t>
  </si>
  <si>
    <t>AOT มาตรการรัฐดูแลการท่องเที่ยวหนุนธุรกิจแนะนำซื้อราคาเป้าหมาย 88 บาท</t>
  </si>
  <si>
    <t>https://www.kaohoon.com/stockanalysis/339775</t>
  </si>
  <si>
    <t>BCPG ราคาหุ้น Oversold มีโอกาสรีบาวด์แนะซื้อราคาเป้าหมาย 21 บาท</t>
  </si>
  <si>
    <t>https://www.kaohoon.com/stockanalysis/339772</t>
  </si>
  <si>
    <t>TQM โบรกชูอัตราการเติบโตสูงสุดในกลุ่มธุรกิจประกันภัยแนะซื้อเป้า 90 บาท</t>
  </si>
  <si>
    <t>https://www.kaohoon.com/stockanalysis/339519</t>
  </si>
  <si>
    <t>MTC คาดกำไรปีนี้โต 28%ได้ประโยชน์จากดอกเบี้ยขาลงแนะซื้อเป้า 65 บาท</t>
  </si>
  <si>
    <t>https://www.kaohoon.com/stockanalysis/339493</t>
  </si>
  <si>
    <t>ADVANCคาดตอบรับเชิงบวกเอกชน 5 รายเข้ารับซองประมูล 5G แนะซื้อเป้า 257</t>
  </si>
  <si>
    <t>https://www.kaohoon.com/stockanalysis/339483</t>
  </si>
  <si>
    <t>https://www.kaohoon.com/stockanalysis/339256</t>
  </si>
  <si>
    <t>TISCO คาดปันผลปี 62 ไม่ต่ำกว่า 7 บาท แนะนำซื้อราคาเป้าหมาย 106 บาท</t>
  </si>
  <si>
    <t>https://www.kaohoon.com/stockanalysis/339251</t>
  </si>
  <si>
    <t>CPF ได้ประโยชน์โคโรนาระบาด-ทำให้เกิดภาวะอุปทานไก่ หมู ตึงตัวแนะซื้อเป้า 32 บาท</t>
  </si>
  <si>
    <t>31/01/2020</t>
  </si>
  <si>
    <t>https://www.kaohoon.com/stockanalysis/338990</t>
  </si>
  <si>
    <t>PTTEP ผลงานไตรมาส 1/63 แข็งแกร่งรับปริมาณขายพุ่ง แนะซื้อเป้า 142 ชูอัพไซด์สูง!</t>
  </si>
  <si>
    <t>https://www.kaohoon.com/stockanalysis/338986</t>
  </si>
  <si>
    <t>MEGA ไตรมาส 4/62 แตะ 400 ลบ. โบรกฯแนะซื้อเคาะเป้า 35 บาท</t>
  </si>
  <si>
    <t>30/01/2020</t>
  </si>
  <si>
    <t>https://www.kaohoon.com/stockanalysis/338730</t>
  </si>
  <si>
    <t>AOT ไวรัสโคโรนาระบาดกดดันนักท่องเที่ยวหด! แต่ระยะยาวยังแกร่งแนะซื้อเป้า 88 บาท</t>
  </si>
  <si>
    <t>https://www.kaohoon.com/stockanalysis/338728</t>
  </si>
  <si>
    <t>TFG รับอานิสงส์บาทอ่อน-ต้นทุนอาหารสัตว์นิวโลว์ต่อเนื่องแนะซื้อเป้า 5.10 บ.</t>
  </si>
  <si>
    <t>29/01/2020</t>
  </si>
  <si>
    <t>https://www.kaohoon.com/stockanalysis/338472</t>
  </si>
  <si>
    <t>TOP ราคาลดลงมากเกินไป 1 เดือนรูด 34% แนะซื้อราคาเป้าหมาย 79 บาท</t>
  </si>
  <si>
    <t>28/01/2020</t>
  </si>
  <si>
    <t>https://www.kaohoon.com/stockanalysis/338197</t>
  </si>
  <si>
    <t>LH ราคาหุ้นลดลงกว่า 5% ในช่วง 1 สัปดาห์ที่ผ่านมาแนะซื้อเงินปันผลสูงเป้า 11.50 บ.</t>
  </si>
  <si>
    <t>https://www.kaohoon.com/stockanalysis/338195</t>
  </si>
  <si>
    <t>TU ได้เงินบาทอ่อนค่าส่งผลบวกโดยตรงต่อธุรกิจแนะซื้อเป้าหมาย 18.10 บ.</t>
  </si>
  <si>
    <t>27/01/2020</t>
  </si>
  <si>
    <t>https://www.kaohoon.com/stockanalysis/337937</t>
  </si>
  <si>
    <t>INTUCH โบรกฯชูลงทุนช่วงตลาดผันผวน-Dividend yield สูง 4.5% แนะซื้อเป้า 81 บ.</t>
  </si>
  <si>
    <t>Dividend yield</t>
  </si>
  <si>
    <t>https://www.kaohoon.com/stockanalysis/337935</t>
  </si>
  <si>
    <t>BDMS รับอานิสงส์การแพร่ระบาดไวรัสโคโรน่าแนะซื้อเป้า 30 บาท</t>
  </si>
  <si>
    <t>24/01/2020</t>
  </si>
  <si>
    <t>https://www.kaohoon.com/stockanalysis/337702</t>
  </si>
  <si>
    <t>RATCH ราคายัง Laggard play-กำไร all time high แนะซื้อเป้า 80 บาท</t>
  </si>
  <si>
    <t>all time high</t>
  </si>
  <si>
    <t>23/01/2020</t>
  </si>
  <si>
    <t>https://www.kaohoon.com/stockanalysis/337437</t>
  </si>
  <si>
    <t>MTC คาดกำไรไตรมาส 4/62 ทำ new high ต่อเนื่องแนะซื้อเป้าหมาย 70 บาท</t>
  </si>
  <si>
    <t>new high ต่อเนื่อง</t>
  </si>
  <si>
    <t>22/01/2020</t>
  </si>
  <si>
    <t>https://www.kaohoon.com/stockanalysis/337232</t>
  </si>
  <si>
    <t>CBG โบรกฯชี้กำไรปี 62 โต 114% แตะ 2.48 พันลบ.แนะนำซื้อราคาเป้าหมาย 107 บาท</t>
  </si>
  <si>
    <t>21/01/2020</t>
  </si>
  <si>
    <t>https://www.kaohoon.com/stockanalysis/336893</t>
  </si>
  <si>
    <t>AP โบรกฯเชียร์ซื้อรับผลดีแบงก์ชาติผ่อนคลายเกณฑ์ LTV-ปันผลยีลด์สูง 4.4% เป้า 8.70 บาท</t>
  </si>
  <si>
    <t>https://www.kaohoon.com/stockanalysis/336891</t>
  </si>
  <si>
    <t>PTTEP ได้ประโยชน์โดยน้ำมันปรับตัวขึ้น-เจรจาการค้าผ่อนคลายแนะซื้อเป้า 137 บาท</t>
  </si>
  <si>
    <t>20/01/2020</t>
  </si>
  <si>
    <t>https://www.kaohoon.com/stockanalysis/336654</t>
  </si>
  <si>
    <t>BCPG โบรกฯประเมินราคา Laggard แถมปันผลสูงแนะซื้อราคาเป้าหมาย 21 บาท</t>
  </si>
  <si>
    <t>https://www.kaohoon.com/stockanalysis/336652</t>
  </si>
  <si>
    <t>KTB รับอานิสงส์ ลงทุนภาครัฐฯ-ประเด็น LTV จ่อปลดล๊อกมาตรการ LTV วันนี้</t>
  </si>
  <si>
    <t>17/01/2020</t>
  </si>
  <si>
    <t>https://www.kaohoon.com/stockanalysis/336414</t>
  </si>
  <si>
    <t>ADVANC โบรกฯชี้ Sentiment บวกข่าว CEO DTAC ลาออกแนะซื้อเป้า 257 บาท</t>
  </si>
  <si>
    <t>https://www.kaohoon.com/stockanalysis/336407</t>
  </si>
  <si>
    <t>TOP โบรกฯชี้กำไร Q4/62 Turnaround-ปีนี้โตทะลัก! แนะซื้อเป้า 82 บ.</t>
  </si>
  <si>
    <t>16/01/2020</t>
  </si>
  <si>
    <t>https://www.kaohoon.com/stockanalysis/336158</t>
  </si>
  <si>
    <t>PLANB คาดกำไรปีนี้โตเด่น 47% ตามป้ายโฆษณาเพิ่มขึ้นก้าวกระโดดแนะซื้อเป้า11.40 บ.</t>
  </si>
  <si>
    <t>15/01/2020</t>
  </si>
  <si>
    <t>https://www.kaohoon.com/stockanalysis/335901</t>
  </si>
  <si>
    <t>CPF คาดผลงาน Q4/62 สดใส-เด่นต่อเนื่องในQ1/63 แนะซื้อเป้าหมาย 33.50 บ.</t>
  </si>
  <si>
    <t>https://www.kaohoon.com/stockanalysis/335896</t>
  </si>
  <si>
    <t>OSP กำไรแกร่งโตต่อเนื่อง-ไม่มีหนี้ แถม ROE สูง แนะซื้อราคาเป้าหมาย 47 บาท</t>
  </si>
  <si>
    <t>ROE</t>
  </si>
  <si>
    <t>14/01/2020</t>
  </si>
  <si>
    <t>https://www.kaohoon.com/stockanalysis/335603</t>
  </si>
  <si>
    <t>MTC คาดกำไรปี 62 โต 28% ฟาก ROE โตเด่น 31%แนะซื้อราคาเป้าหมาย 65 บาท</t>
  </si>
  <si>
    <t>13/01/2020</t>
  </si>
  <si>
    <t>https://www.kaohoon.com/stockanalysis/335392</t>
  </si>
  <si>
    <t>TISCO เตรียมแจ้งงบปี 2562 พรุ่งนี้แนะนำซื้อราคาเป้าหมาย 112 บาท</t>
  </si>
  <si>
    <t>https://www.kaohoon.com/stockanalysis/335389</t>
  </si>
  <si>
    <t>BTS ยอดผู้โดยสารต.ค.-พ.ย.62โตเด่นต่อเนื่องแนะซื้อราคาเป้าหมาย 15.00 บาท</t>
  </si>
  <si>
    <t>https://www.kaohoon.com/stockanalysis/335148</t>
  </si>
  <si>
    <t>SEAFCO โบรกฯชู 2 ปัจจัยบวกหนุนหุ้นน่าเก็บ!เคาเป้าพื้นฐาน 7.90 บาท</t>
  </si>
  <si>
    <t>https://www.kaohoon.com/stockanalysis/335145</t>
  </si>
  <si>
    <t>RATCH โบรกฯชูหุ้น Laggard play กลุ่มไฟฟ้า-ได้ GULF มาเสริมการเติบโตแนะซื้อเป้า 71 บ.</t>
  </si>
  <si>
    <t>Laggard play</t>
  </si>
  <si>
    <t>https://www.kaohoon.com/stockanalysis/334931</t>
  </si>
  <si>
    <t>AMATA ประเมินราคาหุ้น Oversold มีโอกาสรีบาวด์โบรกฯแนะซื้อเป้าพื้นฐาน 25.5 บาท</t>
  </si>
  <si>
    <t>https://www.kaohoon.com/stockanalysis/334705</t>
  </si>
  <si>
    <t>INTUCH โบรกฯชูหุ้นหลบภัยช่วงตลาดผันผวน-ปันผลยีลด์สูง4.5% ต่อปีแนะซื้อเป้า 82 บ.</t>
  </si>
  <si>
    <t>https://www.kaohoon.com/stockanalysis/334439</t>
  </si>
  <si>
    <t>BCH โบรกฯชี้กำไรปี 62 โตเด่นกลุ่ม-ชู PE ต่ำสุดในรอบ 7 ปีแนะซื้อเป้าหมาย 22 บาท</t>
  </si>
  <si>
    <t>https://www.kaohoon.com/stockanalysis/334215</t>
  </si>
  <si>
    <t>PTTEP ทะยานต่อเนื่อง! โบรกฯชู 3 ปัจจัยบวกหนุนน่าเก็บเป้าหมาย 142 บาท</t>
  </si>
  <si>
    <t>https://www.kaohoon.com/stockanalysis/334213</t>
  </si>
  <si>
    <t>ADVANC โบรกฯชูกำไรโตเด่นในกลุ่ม-ลุ้นปันผลครึ่งหลังปี 62 4.72บ./หุ้นแนะซื้อ</t>
  </si>
  <si>
    <t>https://www.kaohoon.com/stockanalysis/334017</t>
  </si>
  <si>
    <t>BBLโบรกฯชูหุ้นเด่น Valuations ถูกมากแนะซื้อราคาเป้าหมาย 187 บาท</t>
  </si>
  <si>
    <t>https://www.kaohoon.com/stockanalysis/334014</t>
  </si>
  <si>
    <t>CPF โบรกฯเชียร์ซื้อรับราคาหมูฟื้นตัวแรง 6 เดือนติด-ลุ้นกำไร Q4 สดใสเคาะเป้า 33 บ.</t>
  </si>
  <si>
    <t>https://www.kaohoon.com/stockanalysis/333847</t>
  </si>
  <si>
    <t>TMB ทยอยสะสมคาดการควบรวม TBANK จะช่วยเพิ่ม Synergy แนะซื้อเป้า 1.86 บ.</t>
  </si>
  <si>
    <t>https://www.kaohoon.com/stockanalysis/333845</t>
  </si>
  <si>
    <t>ERW ลุ้นกำไร Q4/62 สดใสตามจำนวนนักท่องเที่ยวเพิ่มขึ้นในช่วงไฮซีซั่นแนะซื้อเป้า 7.30 บ.</t>
  </si>
  <si>
    <t>30/12/2019</t>
  </si>
  <si>
    <t>https://www.kaohoon.com/stockanalysis/333680</t>
  </si>
  <si>
    <t>โบรกฯแนะสอย “OSP” ชี้หุ้นเป้าหมายกองทุน-กำไรโตต่อเนื่อง เคาะเป้า 42.25 บาท</t>
  </si>
  <si>
    <t>https://www.kaohoon.com/stockanalysis/333675</t>
  </si>
  <si>
    <t>โบรกฯเชียร์ “ซื้อ” IVL มองผลงานปี 63 สดใสรับรู้รายได้ Huntsman เคาะเป้าสูง 40 บาท</t>
  </si>
  <si>
    <t>27/12/2019</t>
  </si>
  <si>
    <t>https://www.kaohoon.com/stockanalysis/333473</t>
  </si>
  <si>
    <t>COM7 โบรกฯชูหุ้นเติบโตโดดเด่นในปีหน้า-ราคาหุ้นไม่แพงแนะนำซื้อเป้า 28 บ.</t>
  </si>
  <si>
    <t>26/12/2019</t>
  </si>
  <si>
    <t>https://www.kaohoon.com/stockanalysis/333252</t>
  </si>
  <si>
    <t>PTTEP ได้ประโยชน์โดยตรงจากราคาน้ำมันดิบฟื้นตัว-ผลงาน Q4 เด่นกลุ่มแนะ ซื้อเป้า 135</t>
  </si>
  <si>
    <t>https://www.kaohoon.com/stockanalysis/333247</t>
  </si>
  <si>
    <t>CPF ลุ้นผลงาน Q4/62 สดใสตามราคาหมูในประเทศฟื้นตัวแนะซื้อเป้า 33.50 บ.</t>
  </si>
  <si>
    <t>25/12/2019</t>
  </si>
  <si>
    <t>https://www.kaohoon.com/stockanalysis/333027</t>
  </si>
  <si>
    <t>EKH ศักยภาพเติบโตระยะยาวจากศูนย์ IVF แนะนำซื้อราคาเป้า 9.20 บาท</t>
  </si>
  <si>
    <t>24/12/2019</t>
  </si>
  <si>
    <t>https://www.kaohoon.com/stockanalysis/332808</t>
  </si>
  <si>
    <t>RBF ราคาหุ้นปรับลงเป็นโอกาสสะสมรอบใหม่แนะซื้อเป้าหมาย 4.60 บาท</t>
  </si>
  <si>
    <t>https://www.kaohoon.com/stockanalysis/332804</t>
  </si>
  <si>
    <t>SPALI โบรกฯชู PE- D/E ต่ำสุด-กำไรโตต่อเนื่องสูงสุดในกลุ่มแนะซื้อเป้า 18.50 บ.</t>
  </si>
  <si>
    <t>23/12/2019</t>
  </si>
  <si>
    <t>https://www.kaohoon.com/stockanalysis/332553</t>
  </si>
  <si>
    <t>MINT ได้ประโยชน์นักท่องเที่ยวต่างชาติเพิ่ม-ชู Top pick กลุ่มฯแนะซื้อเป้า 46 บ.</t>
  </si>
  <si>
    <t>https://www.kaohoon.com/stockanalysis/332544</t>
  </si>
  <si>
    <t>IRPC โบรกฯชูเด่นกลุ่มGlobal Play-ราคาลงลึกเกินพื้นฐานแนะซื้อเป้า 3.80 บาท</t>
  </si>
  <si>
    <t>20/12/2019</t>
  </si>
  <si>
    <t>https://www.kaohoon.com/stockanalysis/332346</t>
  </si>
  <si>
    <t>TQM เข้าคำนวณ SET100 รอบใหม่มีผลต้นปีหน้าแนะซื้อเป้าหมาย 65 บ.</t>
  </si>
  <si>
    <t>https://www.kaohoon.com/stockanalysis/332343</t>
  </si>
  <si>
    <t>TVO ได้ประโยชน์เจรจาการค้าจีน-สหรัฐเริ่มผ่อนคลายแนะซื้อเป้า 29 บาท</t>
  </si>
  <si>
    <t>19/12/2019</t>
  </si>
  <si>
    <t>https://www.kaohoon.com/stockanalysis/332052</t>
  </si>
  <si>
    <t>TU โบรกฯมอง dowside เริ่มจำกัด-ค่าเงินบาทเริ่มอ่อนค่าแนะซื้อเป้าหมาย 18.10 บ.</t>
  </si>
  <si>
    <t>18/12/2019</t>
  </si>
  <si>
    <t>https://www.kaohoon.com/stockanalysis/331782</t>
  </si>
  <si>
    <t>ADVANC ธุรกิจยังโตแกร่ง-ราคาหุ้น Sideway สร้างฐานรอบใหม่แนะซื้อเป้า 256 บ.</t>
  </si>
  <si>
    <t>17/12/2019</t>
  </si>
  <si>
    <t>https://www.kaohoon.com/stockanalysis/331578</t>
  </si>
  <si>
    <t>PTTEP ได้ประโยชน์ราคาน้ำมันดิบกลับมาฟื้นตัว-งบฯ Q4 เด่นแนะซื้อเป้า 135 บ.</t>
  </si>
  <si>
    <t>https://www.kaohoon.com/stockanalysis/331562</t>
  </si>
  <si>
    <t>BCH ลุ้นวันนี้สปส.เคาะอัพค่าหัวรักษาประกันสังคมแนะซื้อเป้าหมาย 20 บาท</t>
  </si>
  <si>
    <t>16/12/2019</t>
  </si>
  <si>
    <t>https://www.kaohoon.com/stockanalysis/331332</t>
  </si>
  <si>
    <t>PRM คาดผลประกอบการ Q4/62 ยังเติบโตต่อเนื่องแนะซื้อเป้า 11.40 บ.</t>
  </si>
  <si>
    <t>13/12/2019</t>
  </si>
  <si>
    <t>https://www.kaohoon.com/stockanalysis/331072</t>
  </si>
  <si>
    <t>SPALI ได้ประโยชน์โครงการบ้านมีดาวน์-ลุ้นกำไร Q4/62-Q2/63 สดใสแนะซื้อเป้า 18.50 บ.</t>
  </si>
  <si>
    <t>https://www.kaohoon.com/stockanalysis/330840</t>
  </si>
  <si>
    <t>IVL โบรกฯชี้ซื้อ Hunstman หนุนกำไรสูงขึ้นตั้งแต่ไตรมาส 1/63แนะซื้อเป้า 45 บ.</t>
  </si>
  <si>
    <t>https://www.kaohoon.com/stockanalysis/330645</t>
  </si>
  <si>
    <t>BCH ลุ้นประกันสังคมเคาะอัพค่าหัวผู้ประกันตนวันนี้แนะซื้อเป้าหมาย 22 บาท</t>
  </si>
  <si>
    <t>https://www.kaohoon.com/stockanalysis/330634</t>
  </si>
  <si>
    <t>PTTEP ได้ผลบวกจากน้ำมันปรับขึ้น หลัง OPEC ปรับลดกำลังการผลิตแนะซื้อเป้า 125 บ.</t>
  </si>
  <si>
    <t>https://www.kaohoon.com/stockanalysis/330267</t>
  </si>
  <si>
    <t>DTAC ลุ้นกำไรไตรมาสสุดท้ายดีเกินคาด รับผลดีจับมือ JAS เคาะเป้า 68 บ.</t>
  </si>
  <si>
    <t>https://www.kaohoon.com/stockanalysis/330108</t>
  </si>
  <si>
    <t>BCP แนวโน้มไตรมาส4/62 กำไรฟื้นตัวดีขึ้นแนะซื้อราคาเป้าหมาย 29 บ.</t>
  </si>
  <si>
    <t>ฟื้ื้นตัวดีขึ้น</t>
  </si>
  <si>
    <t>https://www.kaohoon.com/stockanalysis/329888</t>
  </si>
  <si>
    <t>LH แนะนำทยอยซื้อเป้า 11.60 บ.พร้อมรอรับปันผลชู dividend yield ราว 6%</t>
  </si>
  <si>
    <t>https://www.kaohoon.com/stockanalysis/329886</t>
  </si>
  <si>
    <t>GFPT ราคาเนื้อไก่ในประเทศขึ้นแรง-ราคาลูกไก่ทำนิวไฮของปีแนะซื้อเป้า 16.7 บ.</t>
  </si>
  <si>
    <t>https://www.kaohoon.com/stockanalysis/329677</t>
  </si>
  <si>
    <t>CBG แนวโน้มกำไรไตรมาส 4/62 สดใสต่อเนื่องแนะซื้อเป้าหมาย 107 บาท</t>
  </si>
  <si>
    <t>https://www.kaohoon.com/stockanalysis/329675</t>
  </si>
  <si>
    <t>MTC สินเชื่อปีหน้าโตต่อเนื่องแถม NPLs ต่ำแนะซื้อราคาเป้ามาย 65 บาท</t>
  </si>
  <si>
    <t>https://www.bangkokbiznews.com/finance/stock/1142654</t>
  </si>
  <si>
    <t>TOP ปันผลระหว่างกาล 1.20 บาท ขึ้น XD วันที่ 12 ก.ย. 67</t>
  </si>
  <si>
    <t>ระหว่างกาล</t>
  </si>
  <si>
    <t>ปันผลระหว่างกาล</t>
  </si>
  <si>
    <t>https://www.bangkokbiznews.com/finance/stock/1142651</t>
  </si>
  <si>
    <t>GPSC เผย "ทิติพงษ์ จุลพรศิริดี" ลงจาก CFO "พรรณพร ศาสนนันทน์" รับช่วง 1 ต.ค. 6</t>
  </si>
  <si>
    <t>CFO</t>
  </si>
  <si>
    <t>ลงจาก</t>
  </si>
  <si>
    <t>https://www.bangkokbiznews.com/finance/stock/1142648</t>
  </si>
  <si>
    <t>PTTEP เผย "สัมฤทธิ์ สำเนียง" ลงจาก CFO "ชนมาศ ศาสนนันทน์" รับไม้ต่อ 1 ต.ค. 67</t>
  </si>
  <si>
    <t>https://www.bangkokbiznews.com/finance/stock/1142643</t>
  </si>
  <si>
    <t>IIG ยกเลิกเพิ่มทุนขาย Sycamore ชี้ตั้งราคาต่ำไป เกรงผู้ถือหุ้นเสียเปรียบ</t>
  </si>
  <si>
    <t>เสียเปรียบ</t>
  </si>
  <si>
    <t>เกรง</t>
  </si>
  <si>
    <t xml:space="preserve">Negative </t>
  </si>
  <si>
    <t>https://www.bangkokbiznews.com/finance/stock/1142635</t>
  </si>
  <si>
    <t>SCGP ทุ่ม 2.3 หมื่นล้านถือหุ้นเพิ่มใน Fajar ที่อินโดนีเซีย อีก 44% รวมเป็น 99%</t>
  </si>
  <si>
    <t>https://www.bangkokbiznews.com/finance/stock/1142624</t>
  </si>
  <si>
    <t>TRUE ขายหุ้นกู้ 5 รุ่นทะลุเป้า ยอดจองซื้อขยายเป็น 1.8 หมื่นล้าน</t>
  </si>
  <si>
    <t>https://www.bangkokbiznews.com/finance/stock/1142572</t>
  </si>
  <si>
    <t>ZIGA ยัน "ศุภกิจ" ไม่เกี่ยวข้องโดยตรงคดีโทเคน รุดหาหลักฐานเล่นงานผู้ทำผิด</t>
  </si>
  <si>
    <t>ไม่เกี่ยวข้อง</t>
  </si>
  <si>
    <t>https://www.bangkokbiznews.com/finance/stock/1142537</t>
  </si>
  <si>
    <t>8 หุ้นกลุ่มอิเล็กทรอนิกส์ DELTA-CCET รายได้-กำไรนำทีม</t>
  </si>
  <si>
    <t>นำ</t>
  </si>
  <si>
    <t>https://www.bangkokbiznews.com/finance/stock/1142535</t>
  </si>
  <si>
    <t>WHA Group เซ็นสัญญาซื้อขายที่ดิน Haier สร้างโรงงานผลิตเครื่องปรับอากาศแห่งใหม่</t>
  </si>
  <si>
    <t>เซ็นสัญญา</t>
  </si>
  <si>
    <t>สร้าง</t>
  </si>
  <si>
    <t>https://www.bangkokbiznews.com/finance/stock/1142527</t>
  </si>
  <si>
    <t>SABUY ปรับแผนเพิ่มทุนหาเงิน 1.3 พันล้าน กำหนดประชุมผถห.เป็น 8 ต.ค. 67</t>
  </si>
  <si>
    <t>https://www.bangkokbiznews.com/finance/stock/1142525</t>
  </si>
  <si>
    <t>5 หุ้น 'เดินเรือ-โลจิสติกส์' บวกคึก RCL - PSL พุ่งนำกลุ่ม 9.13% ค่าระวางเรือดีดขึ้น 2 วันติด</t>
  </si>
  <si>
    <t>https://www.bangkokbiznews.com/finance/stock/1142530</t>
  </si>
  <si>
    <t>OR คาดรายได้ครึ่งปีหลังฟื้น รับไตรมาส 4 ไฮซีซัน ‘ท่องเที่ยว' หนุน</t>
  </si>
  <si>
    <t>https://www.bangkokbiznews.com/finance/stock/1142518</t>
  </si>
  <si>
    <t>ศาลตั้ง JKN เป็นผู้ทำแผนฟื้นฟู คาดยื่นต่อพนักงานพิทักษ์ทรัพย์ Q1/68</t>
  </si>
  <si>
    <t>ฟื้นฟู</t>
  </si>
  <si>
    <t>https://www.bangkokbiznews.com/finance/stock/1142516</t>
  </si>
  <si>
    <t>SCI เจรจายืดหนี้ 380 ล้านใน บ.ย่อยที่เมียนมา กับ "เอ็กซิมแบงก์" สำเร็จ</t>
  </si>
  <si>
    <t>สำเร็จ</t>
  </si>
  <si>
    <t>https://www.bangkokbiznews.com/finance/stock/1142390</t>
  </si>
  <si>
    <t>EGCO ปันผลระหว่างกาล 3.25 บาทต่อหุ้น ขึ้น XD 13 ก.ย. 67</t>
  </si>
  <si>
    <t>https://www.bangkokbiznews.com/finance/stock/1142354</t>
  </si>
  <si>
    <t>6 หุ้นชิ้นส่วนอิเล็กฯ กอดคอร่วง DELTA-HANA ดิ่งนำกลุ่มเฉียด 3% ผิดหวังผลงาน Nvidia ต่ำคาด</t>
  </si>
  <si>
    <t>ตํ่า</t>
  </si>
  <si>
    <t>https://www.bangkokbiznews.com/finance/stock/1142333</t>
  </si>
  <si>
    <t>ILINK ให้เงินกู้ ITEL จำนวน 119.5 ล้าน กำหนดคืนใน 1 เดือน</t>
  </si>
  <si>
    <t>เงินกู้</t>
  </si>
  <si>
    <t>ให้</t>
  </si>
  <si>
    <t>https://www.bangkokbiznews.com/finance/stock/1142309</t>
  </si>
  <si>
    <t>PMC ไอพีโอ 1.82 บาท จอง 29 ส.ค.- 5 ก.ย. คาดเทรด 11 ก.ย. 67</t>
  </si>
  <si>
    <t>https://www.bangkokbiznews.com/finance/stock/1142307</t>
  </si>
  <si>
    <t>PCE เผยกรอบราคาไอพีโอ 2.08-2.28 บาท เปิดจองวันแรก 30 ส.ค. 67 ชี้ขายถูกจังหวะ</t>
  </si>
  <si>
    <t>https://www.bangkokbiznews.com/finance/stock/1142304</t>
  </si>
  <si>
    <t>BAY ปันผลระหว่างกาล 0.40 บาท ต่อหุ้น ขึ้น XD วันที่ 11 ก.ย. 67</t>
  </si>
  <si>
    <t>https://www.bangkokbiznews.com/finance/stock/1142300</t>
  </si>
  <si>
    <t>PTT ดัน "ชยธรรม์ พรหมศร" เป็นกรรมการบริหารความเสี่ยง มีผล 28 ส.ค.67</t>
  </si>
  <si>
    <t>กรรมการ</t>
  </si>
  <si>
    <t>https://www.bangkokbiznews.com/finance/stock/1142299</t>
  </si>
  <si>
    <t>เปิดโผ 10 หุ้น SET100 งบดี ราคาวิ่งกระจาย</t>
  </si>
  <si>
    <t>โผ</t>
  </si>
  <si>
    <t>https://www.bangkokbiznews.com/finance/stock/1142295</t>
  </si>
  <si>
    <t>RML แจงข้อกล่าวหาตุกติกเพิ่มทุน ยันทำตามเกณฑ์ ไม่กระทบคืนหนี้หุ้นกู้ปี 67</t>
  </si>
  <si>
    <t>ข้อกล่าวหา</t>
  </si>
  <si>
    <t>แจง</t>
  </si>
  <si>
    <t>https://www.bangkokbiznews.com/finance/stock/1142287</t>
  </si>
  <si>
    <t>BDMS ปันผลระหว่างกาล 0.35 บาทต่อหุ้น จ่าย 25 ก.ย. 67</t>
  </si>
  <si>
    <t>จ่าย</t>
  </si>
  <si>
    <t xml:space="preserve">Positive </t>
  </si>
  <si>
    <t>https://www.bangkokbiznews.com/finance/stock/1142282</t>
  </si>
  <si>
    <t>TISCO ปันผลระหว่างกาล 2 บาทต่อหุ้น จ่าย 27 ก.ย. 67</t>
  </si>
  <si>
    <t>https://www.bangkokbiznews.com/finance/stock/1142281</t>
  </si>
  <si>
    <t>BANPU ปันผลระหว่างกาล 0.18 บาทต่อหุ้น จ่าย 26 ก.ย. 67</t>
  </si>
  <si>
    <t>https://www.bangkokbiznews.com/finance/stock/1142226</t>
  </si>
  <si>
    <t>MGI เปิดตัวแบรนด์ "เวโลรา" ทำธุรกิจขายอัญมณี</t>
  </si>
  <si>
    <t>https://www.bangkokbiznews.com/finance/stock/1142198</t>
  </si>
  <si>
    <t>หุ้น ZIGA ดิ่งหนัก 10.88% ตลท.จับติดแคชบาลานซ์วันแรก ถึง 17 ก.ย.67</t>
  </si>
  <si>
    <t>https://www.bangkokbiznews.com/finance/stock/1142188</t>
  </si>
  <si>
    <t>EA เคลียร์หนี้ระยะสั้นได้หมด เร่งจัดหาแหล่งเงินทุน</t>
  </si>
  <si>
    <t>เคลียร์</t>
  </si>
  <si>
    <t>https://www.bangkokbiznews.com/finance/stock/1142186</t>
  </si>
  <si>
    <t>หุ้น DITTO บวกพุ่ง 8.52% กำไรโตครึ่งปีแกร่ง 230 ล้านบาท รับเงินปันผล-ลงทุนหนุนเพิ่ม</t>
  </si>
  <si>
    <t>รับเงิน</t>
  </si>
  <si>
    <t>https://www.bangkokbiznews.com/finance/stock/1142184</t>
  </si>
  <si>
    <t>9 หุ้น SET100 ปันผลสูงเกิน 5% ผลงานดีงบครึ่งปียังเติบโต</t>
  </si>
  <si>
    <t>https://www.bangkokbiznews.com/finance/stock/1142183</t>
  </si>
  <si>
    <t>SHR ลั่นรายได้ครึ่งหลังโต ท่องเที่ยวหนุน-ไฮซีซันธุรกิจโรงแรม</t>
  </si>
  <si>
    <t>https://www.bangkokbiznews.com/finance/stock/1142137</t>
  </si>
  <si>
    <t>หุ้น ZIGA และ ZIGA-W2 ติดแคชบาลานซ์ 28 ส.ค.-17ก.ย.67</t>
  </si>
  <si>
    <t>ติด</t>
  </si>
  <si>
    <t>https://www.bangkokbiznews.com/finance/stock/1142136</t>
  </si>
  <si>
    <t>ผู้ถือหุ้น SSC อนุมัติออกจากตลาดหุ้น เตรียมยื่นแบบคำขอเพิกถอนต่อไป</t>
  </si>
  <si>
    <t>https://www.bangkokbiznews.com/finance/stock/1142131</t>
  </si>
  <si>
    <t>ผู้ถือหุ้นกู้ CGD219A และ CGD20OA ไฟเขียวยืดกำหนดไถ่ถอน 1 ปี</t>
  </si>
  <si>
    <t>กำหนดไถ่ถอน</t>
  </si>
  <si>
    <t>ยืด</t>
  </si>
  <si>
    <t>https://www.bangkokbiznews.com/finance/stock/1142129</t>
  </si>
  <si>
    <t>HMPRO ปันผลระหว่างกาล 0.18 บาท ขึ้น XD 10 ก.ย. 67 จ่ายเงิน 24 ก.ย. 67</t>
  </si>
  <si>
    <t>https://www.bangkokbiznews.com/finance/stock/1142127</t>
  </si>
  <si>
    <t>GULF-INTUCH ปรับราคาเสนอซื้อหุ้น ADVANC จาก 216.30 บาท เหลือ 211.43 บาท</t>
  </si>
  <si>
    <t>ราคาเสนอซื้อ</t>
  </si>
  <si>
    <t>https://www.bangkokbiznews.com/finance/stock/1142120</t>
  </si>
  <si>
    <t>หุ้น ZIGA ดีด 3 วันพุ่งกว่า 50% ผู้บริหารชี้แจงไม่มีอะไรผิดปกติ</t>
  </si>
  <si>
    <t>https://www.bangkokbiznews.com/finance/stock/1142112</t>
  </si>
  <si>
    <t>หุ้นเด่นเกาะกระแส iPhone 16 เปิดตัว SPVI - CPW - SYNEX - ADVICE - ADVANC - TRUE</t>
  </si>
  <si>
    <t>https://www.bangkokbiznews.com/finance/stock/1142092</t>
  </si>
  <si>
    <t>หุ้น MC นิวไฮรอบ 2 เดือนครึ่ง แจ้งปันผล 0.40 บาท กำไรปี 67 โต 10%</t>
  </si>
  <si>
    <t>แจ้ง</t>
  </si>
  <si>
    <t>https://www.bangkokbiznews.com/finance/stock/1142068</t>
  </si>
  <si>
    <t>ไม่ต้องเทนเดอร์ TAKUNI เผยกรอกตัวเลขพลาด แจ้งใหม่ "เสี่ยโป๋ว" ถือหุ้น 6.2%</t>
  </si>
  <si>
    <t>กรอก</t>
  </si>
  <si>
    <t>พลาด</t>
  </si>
  <si>
    <t>https://www.bangkokbiznews.com/finance/stock/1142026</t>
  </si>
  <si>
    <t>หุ้น ANAN พุ่ง 10.29% กฤษฎีกาตีความไม่ต้องทุบ แอชตัน อโศก ขอใบอนุญาตก่อสร้างใหม่ได้</t>
  </si>
  <si>
    <t>https://www.bangkokbiznews.com/finance/stock/1142023</t>
  </si>
  <si>
    <t>"ดร.วิรไท" ลาออกกรรมการ UVAN เหตุติดภาระกิจอื่น มีผล 27 ส.ค. 67</t>
  </si>
  <si>
    <t>ลาออก</t>
  </si>
  <si>
    <t>https://www.bangkokbiznews.com/finance/stock/1142015</t>
  </si>
  <si>
    <t>ตลท. สั่งพักเทรดหุ้น TAKUNI หลัง "เสี่ยโป๋ว" โผล่ถือ 50% อาจเข้าข่ายเทนเดอร์</t>
  </si>
  <si>
    <t>พัก</t>
  </si>
  <si>
    <t>https://www.bangkokbiznews.com/finance/stock/1142009</t>
  </si>
  <si>
    <t>"วิศัลย์ WARRIX" ล่าสุดถือหุ้น 33.2% รายงาน ก.ล.ต. ขายหุ้นตรง "ไฮเทค แอพพาเรล"</t>
  </si>
  <si>
    <t>https://www.bangkokbiznews.com/finance/stock/1142003</t>
  </si>
  <si>
    <t>"ธีรพล นพรัมภา" ผงาดถือหุ้นใหญ่ใน TAKUNI แจ้งมีสัดส่วนกว่า 50%</t>
  </si>
  <si>
    <t>หุ้นใหญ่</t>
  </si>
  <si>
    <t>https://www.bangkokbiznews.com/finance/stock/1141999</t>
  </si>
  <si>
    <t>ก.ล.ต. เร่งปิดช่องโหว่จำนำหุ้น แก้ปมโยง WARRIX ทำธุรกรรมขายหุ้นนอกตลาด</t>
  </si>
  <si>
    <t>ช่องโหว่</t>
  </si>
  <si>
    <t>ปัม</t>
  </si>
  <si>
    <t>แก้</t>
  </si>
  <si>
    <t>https://www.bangkokbiznews.com/finance/stock/1141934</t>
  </si>
  <si>
    <t>เทรดสนั่น JKN | ออฟเรคคอร์ด</t>
  </si>
  <si>
    <t>https://www.bangkokbiznews.com/finance/stock/1141950</t>
  </si>
  <si>
    <t>LANNA ควัก 557 ล้าน ปันผล 1.1 บาทต่อหุ้น หลัง SCCC เพิ่งประกาศจะทำเทนเดอร์</t>
  </si>
  <si>
    <t>https://www.bangkokbiznews.com/finance/stock/1141943</t>
  </si>
  <si>
    <t>IFA ของ NEX ชี้ไม่ควรอนุมัติเพิ่มทุน PP เหตุขายต่ำมูลค่ายุติธรรมที่ 2.01 บาท</t>
  </si>
  <si>
    <t>ไม่อนุมัติ</t>
  </si>
  <si>
    <t>https://www.bangkokbiznews.com/finance/stock/1141902</t>
  </si>
  <si>
    <t>BLA จ่อออก FTSE All World มีผล 6 ก.ย. 67 ส่วน CRC-EA-MINT-PTTGC-OR หลุด Large Cap</t>
  </si>
  <si>
    <t>https://www.bangkokbiznews.com/finance/stock/1141868</t>
  </si>
  <si>
    <t>หุ้น BEM บวก 3.95% เจรจา กทพ.ลดค่าทางด่วน แลก Double Deck</t>
  </si>
  <si>
    <t>https://www.bangkokbiznews.com/finance/stock/1141852</t>
  </si>
  <si>
    <t>IIG เพิ่มทุนวงจำกัดให้ Sycamore ขาย 3.87 บาท/หุ้น 1.29 ล้านหุ้น</t>
  </si>
  <si>
    <t>https://www.bangkokbiznews.com/finance/stock/1141692</t>
  </si>
  <si>
    <t>หุ้น TFG กำไรฟื้น ครึ่งปีหลังเร่งตัว รวบรวม 5 โบรกชี้เป้าพื้นฐาน 4.70-6.10 บาท</t>
  </si>
  <si>
    <t>https://www.bangkokbiznews.com/finance/stock/1141728</t>
  </si>
  <si>
    <t>‘ก.ล.ต.-ตลท.’ กำลังหารือผู้บริหาร WARRIX หาเหตุหุ้นหายหลังฝากคัสโตเดียน</t>
  </si>
  <si>
    <t>หาย</t>
  </si>
  <si>
    <t>https://www.bangkokbiznews.com/finance/stock/1141688</t>
  </si>
  <si>
    <t>SNC ขายที่ดิน-สิ่งปลูกสร้างให้กิจการขนส่ง 1 พันล้าน</t>
  </si>
  <si>
    <t>ให้กิจการ</t>
  </si>
  <si>
    <t>https://www.bangkokbiznews.com/finance/stock/1141656</t>
  </si>
  <si>
    <t>YGG ปรับธุรกิจแก้สภาพคล่องแห้ง ส่วนหนังฮอลลีวูด Home Sweet Home เสร็จแล้ว</t>
  </si>
  <si>
    <t>https://www.bangkokbiznews.com/finance/stock/1141653</t>
  </si>
  <si>
    <t>SCCC ร่วมกับผู้ถือหุ้นใหญ่ทุ่ม 5 พันล้าน เข้าซื้อกิจการ LANNA และ TAE</t>
  </si>
  <si>
    <t>ซื้อกิจการ</t>
  </si>
  <si>
    <t>ร่วม</t>
  </si>
  <si>
    <t>https://www.bangkokbiznews.com/finance/stock/1141641</t>
  </si>
  <si>
    <t>หุ้น BEM แดงสวนดัชนี กังวล "ทักษิณ" แนะเวนคืนรถไฟฟ้า ทว่า BTS ส่อได้ประโยชน์</t>
  </si>
  <si>
    <t>สวนดัชนี</t>
  </si>
  <si>
    <t>https://www.bangkokbiznews.com/finance/stock/1141637</t>
  </si>
  <si>
    <t>CORAL LIFE ก้าวสู่เวทีระดับนานาชาติ แบ่งปันความรู้อาคารประหยัดพลังงาน</t>
  </si>
  <si>
    <t>นานาชาติ</t>
  </si>
  <si>
    <t>ก้าวสู่</t>
  </si>
  <si>
    <t>https://www.bangkokbiznews.com/finance/stock/1141597</t>
  </si>
  <si>
    <t>หุ้น EA แรงท้าซิลลิ่ง หลังเคลียร์หนี้ได้ โบรกชี้พื้นฐาน 6.40 บาท</t>
  </si>
  <si>
    <t>หนี้่</t>
  </si>
  <si>
    <t>https://www.bangkokbiznews.com/finance/stock/1141591</t>
  </si>
  <si>
    <t>SCB ปันผลระหว่างกาล 2 บาทต่อหุ้น 5 ก.ย. 67 ขึ้น XD</t>
  </si>
  <si>
    <t>https://www.bangkokbiznews.com/finance/stock/1141590</t>
  </si>
  <si>
    <t>ITD ลงนามกับ กทพ. 1.8 หมื่นล้าน งานทางด่วนจตุโชติ-ลำลูกกา</t>
  </si>
  <si>
    <t>กับ</t>
  </si>
  <si>
    <t>https://www.bangkokbiznews.com/finance/stock/1141583</t>
  </si>
  <si>
    <t>EA เผยที่ประชุมผู้ถือหุ้นกู้อนุมัติขยายไถ่ถอน EA249A พร้อมหาพันธมิตร</t>
  </si>
  <si>
    <t>https://www.bangkokbiznews.com/finance/stock/1141576</t>
  </si>
  <si>
    <t>AWC-GPSC-EA-IVL จ่อหลุด MSCI Standard สิ้นเดือน ส.ค. 67</t>
  </si>
  <si>
    <t>https://www.bangkokbiznews.com/finance/stock/1141553</t>
  </si>
  <si>
    <t>MGI แตกไลน์ I ออฟเรคคอร์ด</t>
  </si>
  <si>
    <t>ไลน์</t>
  </si>
  <si>
    <t>แตก</t>
  </si>
  <si>
    <t>https://www.bangkokbiznews.com/finance/stock/1141554</t>
  </si>
  <si>
    <t>4 หุ้นเจ้าสัว 'ธนินท์' บวกยกแผง CPAXT พุ่งนำกลุ่ม 5.79% ชัดเจน! ดิจิทัลวอลเล็ตแจกเงินสด ก.ย.นี้</t>
  </si>
  <si>
    <t>https://www.bangkokbiznews.com/finance/stock/1141540</t>
  </si>
  <si>
    <t>ผถห.ใหญ่ WARRIX หุ้นหายหลังฝากคัสโตเดียน จึงรุดฟ้อง ขอศาลสั่งอายัดที่เหลือ</t>
  </si>
  <si>
    <t>รุด</t>
  </si>
  <si>
    <t>ฟ้อง</t>
  </si>
  <si>
    <t>สั่ง</t>
  </si>
  <si>
    <t>อายัด</t>
  </si>
  <si>
    <t>https://www.bangkokbiznews.com/finance/stock/1141537</t>
  </si>
  <si>
    <t>SAMTEL เผย บริษัทค้าร่วม SAMART-DITTO ได้งานจดทะเบียนออนไลน์กรมที่ดิน</t>
  </si>
  <si>
    <t>https://www.bangkokbiznews.com/finance/stock/1141533</t>
  </si>
  <si>
    <t>ก.ล.ต. แนะผู้ถือหุ้นกู้ EA เคลียร์ข้อสังสัยก่อนโหวต</t>
  </si>
  <si>
    <t>ผู้ถือหุ้นกู้</t>
  </si>
  <si>
    <t>ข้อสงสัย</t>
  </si>
  <si>
    <t>https://www.bangkokbiznews.com/finance/stock/1141496</t>
  </si>
  <si>
    <t>BBL ปันผลระหว่างกาล 2 บาท ขึ้น XD วันที่ 4 ก.ย. 67</t>
  </si>
  <si>
    <t>https://www.bangkokbiznews.com/finance/stock/1141485</t>
  </si>
  <si>
    <t>PSTC เผยเขยเจ้าสัวเจริญทำ Big Lot ซื้อหุ้นจากภรรยา และ UBS AG รวมถือ 17.9%</t>
  </si>
  <si>
    <t>ทำ</t>
  </si>
  <si>
    <t>Big Lot</t>
  </si>
  <si>
    <t>https://www.bangkokbiznews.com/finance/stock/1141487</t>
  </si>
  <si>
    <t>BCP ปันผลระหว่างกาล 0.60 บาท/หุ้น ขึ้น XD วันที่ 4 ก.ย. 67</t>
  </si>
  <si>
    <t>https://www.bangkokbiznews.com/finance/stock/1141475</t>
  </si>
  <si>
    <t>BA ปันผลระหว่างกาล 0.60 บาท/หุ้น ขึ้น XD 4 ก.ย. 67</t>
  </si>
  <si>
    <t>https://www.bangkokbiznews.com/finance/stock/1141471</t>
  </si>
  <si>
    <t>RATCH ปันผลระหว่างกาล 0.80 บาท/หุ้น ขึ้น XD วันที่ 5 ก.ย. 67</t>
  </si>
  <si>
    <t>https://www.bangkokbiznews.com/finance/stock/1141460</t>
  </si>
  <si>
    <t>ก.ล.ต. เตือนผู้ถือหุ้นกู้ CGD ประชุม 27 ส.ค. รอบคอบก่อนลงมติยืดไถ่ถอน-ลดพาร์</t>
  </si>
  <si>
    <t>รอบคอบ</t>
  </si>
  <si>
    <t>เตือน</t>
  </si>
  <si>
    <t>https://www.bangkokbiznews.com/finance/stock/1141412</t>
  </si>
  <si>
    <t>KKP ทุ่ม 950 ล้าน เริ่มซื้อหุ้นคืน 28 ส.ค. / บอร์ดไฟเขียวปันผลครึ่งปี 1.25 บาท</t>
  </si>
  <si>
    <t>https://www.bangkokbiznews.com/finance/stock/1141403</t>
  </si>
  <si>
    <t>MGI รุกขาย "บะหมี่กึ่งสำเร็จรูป" เตรียมแถลงเปิดตัว 3 ก.ย.67</t>
  </si>
  <si>
    <t>https://www.bangkokbiznews.com/finance/stock/1141358</t>
  </si>
  <si>
    <t>หุ้น AEONTS พุ่ง 6% Valuation ต่ำ หวังรัฐฯกระตุ้นเศรษฐกิจฐานราก</t>
  </si>
  <si>
    <t>https://www.bangkokbiznews.com/finance/stock/1141331</t>
  </si>
  <si>
    <t>"แอร์เมส" เข้าถือหุ้น AP รวม 5% สูงสุดเป็นลำดับ 3</t>
  </si>
  <si>
    <t>https://www.bangkokbiznews.com/finance/stock/1141293</t>
  </si>
  <si>
    <t>"กฤษณ์" ไขก๊อกซีอีโอ IRPC ตั้ง "เสกสกล" นั่งกรรมการ</t>
  </si>
  <si>
    <t>ก๊อก</t>
  </si>
  <si>
    <t>ไข</t>
  </si>
  <si>
    <t>https://www.bangkokbiznews.com/finance/stock/1141292</t>
  </si>
  <si>
    <t>ก.ล.ต. เตือนผู้ถือ หุ้นกู้ EA 12 รุ่น ใช้สิทธิประชุมฯ ซักถาม ก่อนลงมติ 27 ส.ค.</t>
  </si>
  <si>
    <t>https://www.bangkokbiznews.com/finance/stock/1141280</t>
  </si>
  <si>
    <t>MINT ปันผลระหว่างกาล 0.25 บาท / ธีรพงศ์ จันศิริ ลาออกกรรมการ</t>
  </si>
  <si>
    <t>https://www.bangkokbiznews.com/finance/stock/1141273</t>
  </si>
  <si>
    <t>AOT ขยายกำหนดเบิกวงเงินกู้กรุงไทย 2.5 หมื่นล้านจากปี 67 เป็นปี 70</t>
  </si>
  <si>
    <t>กำหนดเบิก</t>
  </si>
  <si>
    <t>https://www.bangkokbiznews.com//finance/stock/1141200</t>
  </si>
  <si>
    <t>หุ้นไทยฟื้นต่อ เดินหน้าวายุภักษ์ หนุน 'บิ๊กแคป' | SET Afternoon | 21-8-67</t>
  </si>
  <si>
    <t>https://www.bangkokbiznews.com/finance/stock/1141222</t>
  </si>
  <si>
    <t>หุ้น SIRI นิวไฮใหม่ของเดือน ดีลขาย Standard หนุนกำไรเพิ่ม 300 ล้านต่อปี</t>
  </si>
  <si>
    <t>https://www.bangkokbiznews.com/finance/stock/1141203</t>
  </si>
  <si>
    <t>โบรกคาดหุ้นโรงแรมไม่สะเทือน กรณีกลุ่มไฮแอททำบิ๊กดีลกับ SIRI รุกตลาด</t>
  </si>
  <si>
    <t>ไม่สะเทือน</t>
  </si>
  <si>
    <t>บิ๊กดีล</t>
  </si>
  <si>
    <t>https://www.bangkokbiznews.com/finance/stock/1141168</t>
  </si>
  <si>
    <t>นักวิเคราะห์ชี้ข่าวลือ GULF ซื้อ EA เป็นไปได้ต่ำ มองลงทุนไอซีทีคุ้มกว่า</t>
  </si>
  <si>
    <t>ข่าวลือ</t>
  </si>
  <si>
    <t>https://www.bangkokbiznews.com/finance/stock/1141154</t>
  </si>
  <si>
    <t>WHA อัปยอดขายที่ดินพุ่ง ส.ค.ปิดดีล ‘ลูกค้ารายใหญ่’ หนุนปีนี้เกิน 2.4 พันไร่</t>
  </si>
  <si>
    <t>ใหญ่</t>
  </si>
  <si>
    <t>https://www.bangkokbiznews.com/finance/stock/1141140</t>
  </si>
  <si>
    <t>BCPG ควัก 300 ล้าน จ่ายเงินปันผลหุ้นละ 0.10 บาท ขึ้น XD 2 ก.ย.นี้</t>
  </si>
  <si>
    <t>https://www.bangkokbiznews.com/finance/stock/1141136</t>
  </si>
  <si>
    <t>9 หุ้น SET100 แกร่งจัดรอบ ครึ่งปี 67 กำไรสูงสุดทะลุ 1,000%</t>
  </si>
  <si>
    <t>https://www.bangkokbiznews.com/finance/stock/1141105</t>
  </si>
  <si>
    <t>OR แต่งตั้ง ‘พรรณนลิน มหาวงศ์ธิกุล” นั่งกรรมการแทน ‘ดร.บุรณิน’ มีผลทันที</t>
  </si>
  <si>
    <t>https://www.bangkokbiznews.com/finance/stock/1141103</t>
  </si>
  <si>
    <t>OR แจกปันผล 0.27 บาทต่อหุ้น ขึ้น XD 2 ก.ย. นี้</t>
  </si>
  <si>
    <t>https://www.bangkokbiznews.com/finance/stock/1141028</t>
  </si>
  <si>
    <t>บาทแข็งลุ้นกนง. ส่งสัญญาณ ลดดอกเบี้ย | SET Afternoon | 20-8-67</t>
  </si>
  <si>
    <t>ส่ง</t>
  </si>
  <si>
    <t>https://www.bangkokbiznews.com/finance/stock/1140994</t>
  </si>
  <si>
    <t>หุ้น WARRIX เด้งรีบาวน์ 13% รุกธุรกิจโปรโมทสร้างแบรนด์ เร่งขยายสาขาเพิ่ม</t>
  </si>
  <si>
    <t>รีบาวน์</t>
  </si>
  <si>
    <t>โปรโมท</t>
  </si>
  <si>
    <t>https://www.bangkokbiznews.com/finance/stock/1140979</t>
  </si>
  <si>
    <t>หุ้น SCAP พุ่งกระฉูด 3 วันติด ผลงานไตรมาส 2/67 กำไรโต 109% ลุ้นรัฐฯ แจกเงินสดกระตุ้น ศก.ฐานราก</t>
  </si>
  <si>
    <t>https://www.bangkokbiznews.com/finance/stock/1140975</t>
  </si>
  <si>
    <t>SABUY เลื่อนวันประชุมวิสามัญผู้ถือหุ้นอีกครั้ง เหตุเตรียมเอกสารไม่ทัน</t>
  </si>
  <si>
    <t>https://www.bangkokbiznews.com/finance/stock/1140965</t>
  </si>
  <si>
    <t>EA เตรียมจัดประชุมผู้ถือหุ้นกู้ 12 ชุด 27 ส.ค. 67 ขอผ่อนผัน-ขยายวันครบกำหนด</t>
  </si>
  <si>
    <t>https://www.bangkokbiznews.com/finance/stock/1140891</t>
  </si>
  <si>
    <t>SABUY ฟื้น !! | ออฟเรคคอร์ด</t>
  </si>
  <si>
    <t>https://www.bangkokbiznews.com/finance/stock/1140910</t>
  </si>
  <si>
    <t>KBANK แจ้งยกเลิก 2 กิจการ "เค-เอสเอ็มอี" - "แคปเชอร์ วัน"</t>
  </si>
  <si>
    <t>https://www.bangkokbiznews.com/finance/stock/1140898</t>
  </si>
  <si>
    <t>TFG เพิ่มทุนให้บริษัทอสังหาฯ รวม 485 ล้าน เข้าถือหุ้น 88.18%</t>
  </si>
  <si>
    <t>https://www.bangkokbiznews.com/finance/stock/1140875</t>
  </si>
  <si>
    <t>หุ้น EA สดใส โบรกมองยังมีกำไรธุรกิจโรงไฟฟ้า หนุน NEX - BYD คึกตาม</t>
  </si>
  <si>
    <t>มี</t>
  </si>
  <si>
    <t>https://www.bangkokbiznews.com/finance/stock/1140808</t>
  </si>
  <si>
    <t>ตลาดหุ้นไทยตอบรับ ปลดล็อกการเมือง 1,330 - 1,360 | SET Afternoon | 19-8-67</t>
  </si>
  <si>
    <t>https://www.bangkokbiznews.com/finance/stock/1140818</t>
  </si>
  <si>
    <t>"หุ้นส่งออก" มาร์จิ้นลดเพราะบาทแข็ง / SAPPE ดิ่ง โบรกจ่อหั่นเป้าแวว Q3 ไม่สวย</t>
  </si>
  <si>
    <t>ไม่สวย</t>
  </si>
  <si>
    <t>https://www.bangkokbiznews.com/finance/stock/1140800</t>
  </si>
  <si>
    <t>12 หุ้นคอนซูเมอร์ไฟแนนซ์ บวกยกแผง CHAYO พุ่งนำ 25% หวังรัฐฯ กระตุ้นเศรษฐกิจฐานราก</t>
  </si>
  <si>
    <t>https://www.bangkokbiznews.com/finance/stock/1140799</t>
  </si>
  <si>
    <t>17 หุ้นดักฟันด์โฟลว์ไหลเข้า บิ๊กมาร์เก็ตแคปติดโผ PTT AOT ADVANC PTTEP GULF</t>
  </si>
  <si>
    <t>ไหล</t>
  </si>
  <si>
    <t>https://www.bangkokbiznews.com/finance/stock/1140588</t>
  </si>
  <si>
    <t>หุ้น CPF นิวไฮกว่าปีครึ่ง รวบรวม 12 โบรกให้เป้าพื้นฐาน 27-32.25 บาท</t>
  </si>
  <si>
    <t>https://www.bangkokbiznews.com/finance/stock/1140689</t>
  </si>
  <si>
    <t>BIZ มองเป้ารายได้ปี 67 โต 5-10% ครึ่งปีหลังส่งมอบเครื่องมือแพทย์ต่อเนื่อง</t>
  </si>
  <si>
    <t>https://www.bangkokbiznews.com/finance/stock/1140618</t>
  </si>
  <si>
    <t>SCN-CHO ร่วมกันฟ้องขสมก. กว่า 1.3 พันล้าน กรณีรถเมล์ NGV 489 คัน สัญญาปี 60</t>
  </si>
  <si>
    <t>https://www.bangkokbiznews.com/finance/stock/1140595</t>
  </si>
  <si>
    <t>ก.ล.ต.ปรับเกณฑ์กองทุน Thai ESG เพิ่มความยืดหยุ่นการลงทุน</t>
  </si>
  <si>
    <t>เกณฑ์</t>
  </si>
  <si>
    <t>ความยืดหยุ่น</t>
  </si>
  <si>
    <t>https://www.bangkokbiznews.com/finance/stock/1140542</t>
  </si>
  <si>
    <t>วัดใจครม. ใหม่ กระตุ้นเศรษฐกิจ ฟื้นตลาดหุ้นไทย | SET Afternoon | 16-8-67</t>
  </si>
  <si>
    <t>https://www.bangkokbiznews.com/finance/stock/1140554</t>
  </si>
  <si>
    <t>เปิดพอร์ตหุ้น "อุ๊งอิ๊ง" นายกฯ คนใหม่ ถือ SC - PR9 รวมกว่า 3 พันล้าน</t>
  </si>
  <si>
    <t>https://www.bangkokbiznews.com/finance/stock/1140510</t>
  </si>
  <si>
    <t>COM7 แจ้งยุติซื้อหุ้นคืนก่อนกำหนด เหตุอาจมีโครงการลงทุนเพิ่ม</t>
  </si>
  <si>
    <t>ยุติ</t>
  </si>
  <si>
    <t>https://www.bangkokbiznews.com/finance/stock/1140501</t>
  </si>
  <si>
    <t>SC-PR9 บวกดักทาง "อุ๊งอิ๊ง" ขึ้นนายกฯ โบรกเกอร์แนะนำหุ้นเอี่ยวลงทุนรัฐ - วายุภักษ์</t>
  </si>
  <si>
    <t>https://www.bangkokbiznews.com/finance/stock/1140476</t>
  </si>
  <si>
    <t>CIVIL ลงนาม 711 ล้าน คว้างานสร้างทำนบ-อาคาร อ่างเก็บน้ำห้วยฉลอม</t>
  </si>
  <si>
    <t>https://www.bangkokbiznews.com/finance/stock/1140437</t>
  </si>
  <si>
    <t>PTT ปันผลระหว่างกาล 0.80 บาทต่อหุ้น ขึ้น XD 28 ส.ค. 67</t>
  </si>
  <si>
    <t>https://www.bangkokbiznews.com/finance/stock/1140363</t>
  </si>
  <si>
    <t>SABUY งบ Q2/67 พลิกตัวแดง 2.9 พันล้าน โดนบังคับขายหุ้น AS - SBNEXT ขาดทุน 602 ล้าน</t>
  </si>
  <si>
    <t>ตัวแดง</t>
  </si>
  <si>
    <t>https://www.bangkokbiznews.com/finance/stock/1140345</t>
  </si>
  <si>
    <t>ITD ขาดทุน 1.7 พันล้าน ใน Q2/67 ผู้สอบบัญชีไม่ให้ข้อสรุปงบ</t>
  </si>
  <si>
    <t>https://www.bangkokbiznews.com/finance/stock/1140323</t>
  </si>
  <si>
    <t>หุ้น COM7 พุ่งแรง 9% ผลงานออกมาดีกว่าคาด เก็งเปิดตัวไอโฟนใหม่เดือนหน้า</t>
  </si>
  <si>
    <t>https://www.bangkokbiznews.com/finance/stock/1140302</t>
  </si>
  <si>
    <t>TOA โชว์ Q2/67 รายได้ 5.4 พันล้าน ปันผลครึ่งปี 0.33 บาทต่อหุ้น</t>
  </si>
  <si>
    <t>https://www.bangkokbiznews.com/finance/stock/1140301</t>
  </si>
  <si>
    <t>YGG ผิดนัดชำระคืน'เงินกู้ยืม' ระยะสั้น เร่งเจรจาแบงก์เจ้าหนี้ เลื่อนจ่าย</t>
  </si>
  <si>
    <t>นัด</t>
  </si>
  <si>
    <t>ผิด</t>
  </si>
  <si>
    <t>https://www.bangkokbiznews.com/finance/stock/1140294</t>
  </si>
  <si>
    <t>WARRIX เผย Q2/67 รายได้ 350 ล้าน โต 36.7% ยอดขายขยายตัวทุกช่องทาง</t>
  </si>
  <si>
    <t>https://www.bangkokbiznews.com/finance/stock/1140298</t>
  </si>
  <si>
    <t>หุ้นเสี่ยหนู ร่วงแพ็กคู่ STEC-STPI ดิ่งกว่า 9% ผลงานต่ำคาด-ลุ้นแคนดิเดตนายกฯ</t>
  </si>
  <si>
    <t>https://www.bangkokbiznews.com/finance/stock/1140287</t>
  </si>
  <si>
    <t>EA ครึ่งปีแรก กำไร 1.4 พันล้าน มั่นใจเคลียร์ดบ.หุ้นกู้ตามนัด ลุยหาพาร์ทเนอร์</t>
  </si>
  <si>
    <t>https://www.bangkokbiznews.com/finance/stock/1140270</t>
  </si>
  <si>
    <t>EA มั่นใจโหวตหุ้นกู้ครั้งต่อไปผ่านฉลุย ThaiBMA คาดอนุมัติตามฝั่งสถาบัน</t>
  </si>
  <si>
    <t>https://www.bangkokbiznews.com/finance/stock/1140251</t>
  </si>
  <si>
    <t>EA งบ Q2/67 กำไร 541 ล้าน ลด 74.9% เร่งหาผู้ร่วมทุนใหม่เสริมแกร่งการเงิน</t>
  </si>
  <si>
    <t>https://www.bangkokbiznews.com/finance/stock/1140237</t>
  </si>
  <si>
    <t>OSP งบ Q2/67 กำไรสุทธิ 604 ล้าน เพิ่ม 9.9% ปันผลระหว่างกาล 0.30 บาท</t>
  </si>
  <si>
    <t>https://www.bangkokbiznews.com/finance/stock/1140228</t>
  </si>
  <si>
    <t>HANA กำไร Q2/67 ลดลง 40% ยอดขายตก ค่าใช้จ่ายเพิ่ม</t>
  </si>
  <si>
    <t>ตก</t>
  </si>
  <si>
    <t>https://www.bangkokbiznews.com/finance/stock/1140220</t>
  </si>
  <si>
    <t>CPF พลิกกำไร 6.9 พันล้านใน Q2/67 มีปันผลระหว่างกาล 0.45 บาทต่อหุ้น</t>
  </si>
  <si>
    <t>https://www.bangkokbiznews.com/finance/stock/1140213</t>
  </si>
  <si>
    <t>AOT กำไร Q3/67 ที่ 4.5 พันล้าน เพิ่ม 44.5% รายได้โต-ต้นทุนการเงินลด</t>
  </si>
  <si>
    <t>https://www.bangkokbiznews.com/finance/stock/1140216</t>
  </si>
  <si>
    <t>XPG ครึ่งปีแรก67 กวาดกำไร 51 ล้าน โต 50% มั่นใจปีนี้ธุรกิจสินเชื่อเข้าเป้า</t>
  </si>
  <si>
    <t>https://www.bangkokbiznews.com/finance/stock/1140193</t>
  </si>
  <si>
    <t>SIRI และ XPG กอดคอร่วงหลัง "เศรษฐา" ขาดคุณสมบัตินายกฯ</t>
  </si>
  <si>
    <t>กอดคอ</t>
  </si>
  <si>
    <t>https://www.bangkokbiznews.com/finance/stock/1140190</t>
  </si>
  <si>
    <t>หุ้น CPAXT - CPALL ดิ่ง 5% ศาล รธน.ตัดสิน เศรษฐา พ้นนายกฯ หวั่นดิจิทัลวอลเล็ตไม่ได้ไปต่อ</t>
  </si>
  <si>
    <t>https://www.bangkokbiznews.com/finance/stock/1140166</t>
  </si>
  <si>
    <t>BCH ทุ่ม 300 ล้าน เปิดศูนย์มะเร็ง จ.นนทบุรี ชี้ไตรมาส 3 เข้าไฮซีซันธุรกิจ</t>
  </si>
  <si>
    <t>https://www.bangkokbiznews.com/finance/stock/1140140</t>
  </si>
  <si>
    <t>หุ้นไทยแกว่งตัว รอเม็ดเงินใหม่เข้าช้อป เน้นเทรดดิ้ง KTB-TRUE | SET Afternoon | 14-8-67</t>
  </si>
  <si>
    <t>แกว่งตัว</t>
  </si>
  <si>
    <t>https://www.bangkokbiznews.com/finance/stock/1140149</t>
  </si>
  <si>
    <t>EA มั่นใจเปิดประชุมหุ้นกู้ EA249A รอบหน้า 23 ส.ค.นี้ ไม่โดนรายย่อยเทรอบสอง</t>
  </si>
  <si>
    <t>ไม่โดนเท</t>
  </si>
  <si>
    <t>https://www.bangkokbiznews.com/finance/stock/1140150</t>
  </si>
  <si>
    <t>TKN กำไร Q2/67 เพิ่ม 37.5 % ปันผลระหว่างกาล 0.30 บาท ย้ำเป้าปี 67 โต 10%</t>
  </si>
  <si>
    <t>https://www.bangkokbiznews.com/finance/stock/1140144</t>
  </si>
  <si>
    <t>JAS จ่อออก JAS-W4 แจกฟรีผู้ถือหุ้นอัตรา 2 ต่อ 1 ราคาแปลงสภาพ 3 บาท</t>
  </si>
  <si>
    <t>https://www.bangkokbiznews.com/finance/stock/1140120</t>
  </si>
  <si>
    <t>ประชุมหุ้นกู้ EA วุ่น รายย่อยบอยคอต ไม่มาประชุม เลื่อนนัดใหม่ 23 ส.ค.นี้</t>
  </si>
  <si>
    <t>วุ่น</t>
  </si>
  <si>
    <t>รายย่อย</t>
  </si>
  <si>
    <t>บอยคอต</t>
  </si>
  <si>
    <t>https://www.bangkokbiznews.com/finance/stock/1140115</t>
  </si>
  <si>
    <t>THCOM ลุ้นปิดดีลอินเดีย หนุน‘รายได้’โค้งท้ายพุ่ง</t>
  </si>
  <si>
    <t>https://www.bangkokbiznews.com/finance/stock/1140110</t>
  </si>
  <si>
    <t>3 หุ้นกลุ่มเพื่อไทยบวกยกแผง SC - SIRI บวกนำ 3.45% ลุ้นศาล รธน.ตัดสินคดีนายกฯ 15.00 น.</t>
  </si>
  <si>
    <t>https://www.bangkokbiznews.com/finance/stock/1140099</t>
  </si>
  <si>
    <t>STEC จัดโครงสร้างผ่านโฮลดิ้ง ตั้งโต๊ะแลกหุ้น 19 ส.ค.-21 ต.ค.67</t>
  </si>
  <si>
    <t>โครงสร้าง</t>
  </si>
  <si>
    <t>จัด</t>
  </si>
  <si>
    <t>https://www.bangkokbiznews.com/finance/stock/1140097</t>
  </si>
  <si>
    <t>หุ้น STARK-ALL-WORLD กลับมาเทรดชั่วคราว 23 ส.ค. - 2 ก.ย. 67 ก่อนเพิกถอน</t>
  </si>
  <si>
    <t>https://www.bangkokbiznews.com/finance/stock/1140064</t>
  </si>
  <si>
    <t>TTA กำไรสุทธิ Q2/67 ลด 30% ผลกระทบอัตราแลกเปลี่ยน</t>
  </si>
  <si>
    <t>https://www.bangkokbiznews.com/finance/stock/1140062</t>
  </si>
  <si>
    <t>DITTO งบ Q2/67 กำไรโต 35% มีงานลงนามแล้วรอส่งมอบ 4.4 พันล้าน</t>
  </si>
  <si>
    <t>https://www.bangkokbiznews.com/finance/stock/1140046</t>
  </si>
  <si>
    <t>BDMS กำไร Q2/67 อยู่ที่ 3.3 พันล้าน โต 9% ผู้ป่วยไทย-เทศเพิ่ม ดอกเบี้ยจ่ายลด</t>
  </si>
  <si>
    <t>https://www.bangkokbiznews.com/finance/stock/1140032</t>
  </si>
  <si>
    <t>CPALL กำไร Q2/67 อยู่ที่ 6.2 พันล้าน บวก 40.5% คาดทั้งปีรายได้โตใกล้เคียง GDP</t>
  </si>
  <si>
    <t>https://www.bangkokbiznews.com/finance/stock/1140008</t>
  </si>
  <si>
    <t>DELTA TRUE TU ตัวเก็งกอง Thai ESG จ่อลงทุน ผลจาก SET เริ่มใช้ FTSE Russell ESG ปี 69</t>
  </si>
  <si>
    <t>https://www.bangkokbiznews.com/finance/stock/1139972</t>
  </si>
  <si>
    <t>กองทุนแสนล้าน 'วายุภักษ์ 1' ฟื้นชีพหุ้นไทย | SET Afternoon | 13-8-67</t>
  </si>
  <si>
    <t>https://www.bangkokbiznews.com/finance/stock/1139984</t>
  </si>
  <si>
    <t>หุ้น SVI พุ่งกว่า 20% นิวไฮรอบเกือบเดือน กำไร Q2/67 โต 106% คาดผลงานดีต่อเนื่อง</t>
  </si>
  <si>
    <t>https://www.bangkokbiznews.com/finance/stock/1139936</t>
  </si>
  <si>
    <t>BGRIM กำไร Q2/67 ย่อลง 66% มีปันผลระหว่างกาล 0.18 บาท/หุ้น</t>
  </si>
  <si>
    <t>ย่อลง</t>
  </si>
  <si>
    <t>https://www.bangkokbiznews.com/finance/stock/1139925</t>
  </si>
  <si>
    <t>หุ้น ADVICE บวกพุ่ง 11% เซอร์ไพรส์ตลาด จ่ายปันผลสูง ให้มากกว่า ADVANC</t>
  </si>
  <si>
    <t>https://www.bangkokbiznews.com/finance/stock/1139854</t>
  </si>
  <si>
    <t>ThaiBMA รับหุ้นกู้ ‘ซบเซา’ ผลพวง EA ขอเลื่อนชำระหนี้ ชี้กระทบหุ้นกู้ออกใหม่</t>
  </si>
  <si>
    <t>ชำระหนี้</t>
  </si>
  <si>
    <t>https://www.bangkokbiznews.com/finance/stock/1139678</t>
  </si>
  <si>
    <t>อัปเดตเป้าราคาหุ้น OR รวบรวม 9 โบรกให้ 16.50-25 บาท หลัง Q2/67 กำไร 2.5 พันล้าน</t>
  </si>
  <si>
    <t>https://www.bangkokbiznews.com/finance/stock/1139743</t>
  </si>
  <si>
    <t>"วายุภักษ์" หนุนหุ้นฟื้น 90 จุด ทุก 1 แสนล้าน เก็งตัว 3 เด่น GULF - ADVANC - BCP</t>
  </si>
  <si>
    <t>https://www.bangkokbiznews.com/finance/stock/1139668</t>
  </si>
  <si>
    <t>AJA ยกเลิกซื้อเพิ่มทุน SABUY ชี้เหตุราคาไม่เหมาะสม</t>
  </si>
  <si>
    <t>https://www.bangkokbiznews.com/finance/stock/1139666</t>
  </si>
  <si>
    <t>JKN เผยศาลยกฟ้องคดีหมิ่นพันล้าน รุกฟ้องกลับ "ทีซีจี" ไต่สวน 19 ส.ค. 67</t>
  </si>
  <si>
    <t>ศาล</t>
  </si>
  <si>
    <t>ยกฟ้อง</t>
  </si>
  <si>
    <t>ฟ้องกลับ</t>
  </si>
  <si>
    <t>https://www.bangkokbiznews.com/finance/stock/1139600</t>
  </si>
  <si>
    <t>WHA เผยประกอบการครึ่งปีแรก 67 ทำนิวไฮ จ่อเพิ่มเป้ายอดขายที่ดิน</t>
  </si>
  <si>
    <t>https://www.bangkokbiznews.com/finance/stock/1139595</t>
  </si>
  <si>
    <t>PTT โชว์งบ Q2/67 แรง 76.4% กำไร 3.5 หมื่นล้าน สต๊อกน้ำมันบวก 3 พันล้าน</t>
  </si>
  <si>
    <t>https://www.bangkokbiznews.com/finance/stock/1139586</t>
  </si>
  <si>
    <t>AU กำไร Q2/67 พุ่ง 68% ก.ย.นี้ผุด After You แห่งแรกที่กัมพูชา</t>
  </si>
  <si>
    <t>https://www.bangkokbiznews.com/finance/stock/1139567</t>
  </si>
  <si>
    <t>หุ้น TIDLOR ร่วง 15% สวนกำไร Q2/67 บวก กังวลคุณภาพสินทรัพย์อ่อนแอ</t>
  </si>
  <si>
    <t>https://www.bangkokbiznews.com/finance/stock/1139510</t>
  </si>
  <si>
    <t>ตลาดชะลอลงทุน ลุ้นคดีนายกฯ 14 ส.ค. 67 | SET Afternoon | 9-8-67</t>
  </si>
  <si>
    <t>https://www.bangkokbiznews.com/finance/stock/1139543</t>
  </si>
  <si>
    <t>EA ยืดหนี้หุ้นกู้ EA248A สำเร็จ มั่นใจ 14 ส.ค. รุ่น EA249A ได้การสนับสนุนอีก</t>
  </si>
  <si>
    <t>กำารสนับสนุน</t>
  </si>
  <si>
    <t>https://www.bangkokbiznews.com/finance/stock/1139540</t>
  </si>
  <si>
    <t>IVL งบ Q2/67 พลิกขาดทุน 2.3 หมื่นล้าน ด้อยค่าสินทรัพย์ถาวรกดดัน</t>
  </si>
  <si>
    <t>https://www.bangkokbiznews.com/finance/stock/1139530</t>
  </si>
  <si>
    <t>JKN ตั้ง “เบเคอร์ ทิลลี่" เป็นที่ปรึกษาผู้ทำแผนฟื้นฟูกิจการ</t>
  </si>
  <si>
    <t>ที่ปรึกษา</t>
  </si>
  <si>
    <t>https://www.bangkokbiznews.com/finance/stock/1139409</t>
  </si>
  <si>
    <t>แวลูหุ้น SCC วูบ 4 แสนล้าน ปิโตรเคมีกดดันทั้งปี 67</t>
  </si>
  <si>
    <t>https://www.bangkokbiznews.com/finance/stock/1139495</t>
  </si>
  <si>
    <t>จับตาเงื่อนไข TU กู้เงิน ITC ’ซีอีโอ‘แจงเพิ่มผลตอบแทน-เรียกเงินคืนได้ตลอด</t>
  </si>
  <si>
    <t>เงื่อนไข</t>
  </si>
  <si>
    <t>https://www.bangkokbiznews.com/finance/stock/1139490</t>
  </si>
  <si>
    <t>EA เผย 9 สถาบันการเงินหนุนปล่อยสินเชื่อ คลายปัญหาสภาพคล่องกว่า 8 พันล้าน</t>
  </si>
  <si>
    <t>https://www.bangkokbiznews.com/finance/stock/1139459</t>
  </si>
  <si>
    <t>MAJOR ตั้งประธานบอร์ดใหม่ กำไร Q2/67 หด 56% อยู่ที่ 232 ล้าน</t>
  </si>
  <si>
    <t>https://www.bangkokbiznews.com/finance/stock/1139456</t>
  </si>
  <si>
    <t>OR เผย Q2/67 กำไรสุทธิ 2.5 พันล้าน ยอดขายน้ำมันลดลงทั้งดีเซลและเบนซิน</t>
  </si>
  <si>
    <t>สุทธิ</t>
  </si>
  <si>
    <t>https://www.bangkokbiznews.com/finance/stock/1139454</t>
  </si>
  <si>
    <t>PTT จ่าย 1.6 พันล้านซื้อ "เทวา ฟาร์มา (ประเทศไทย)" ขยายช่องทางขายยาในประเทศ</t>
  </si>
  <si>
    <t>ช่องทางขาย</t>
  </si>
  <si>
    <t>https://www.bangkokbiznews.com/finance/stock/1139450</t>
  </si>
  <si>
    <t>GPSC กำไร Q2/67 โต 362% ปริมาณขายไฟฟ้าและไอน้ำเพิ่ม</t>
  </si>
  <si>
    <t>https://www.bangkokbiznews.com/finance/stock/1139448</t>
  </si>
  <si>
    <t>GULF เป้ารายได้ปี 67 โต 30% รุกโซลาร์รูฟกว่าพัน MW เดินหน้าจับมือ Google</t>
  </si>
  <si>
    <t>https://www.bangkokbiznews.com/finance/stock/1139444</t>
  </si>
  <si>
    <t>CPAXT กำไร Q2/67 โต 43.5% จ่อปันผลระหว่างกาล 0.18 บาท</t>
  </si>
  <si>
    <t>https://www.bangkokbiznews.com/finance/stock/1139435</t>
  </si>
  <si>
    <t>GULF กำไร Q2/67 ที่ 4.7 พันล้าน พุ่ง 64.3% รับรู้ส่วนแบ่งบริษัทในกลุ่มเพิ่ม</t>
  </si>
  <si>
    <t>https://www.bangkokbiznews.com/finance/stock/1139425</t>
  </si>
  <si>
    <t>PTTGC พลิกกำไร Q2/67 ที่ 1.8 พันล้าน รับรู้ซื้อคืนหุ้นกู้และขายพีทีทีดิจิตอล</t>
  </si>
  <si>
    <t>https://www.bangkokbiznews.com/finance/stock/1139421</t>
  </si>
  <si>
    <t>ก.ล.ต. แจ้งผู้ถือหุ้นกู้ EA249A ใช้สิทธิประชุมผู้ถือหุ้นกู้ 14 ส.ค.นี้</t>
  </si>
  <si>
    <t>https://www.bangkokbiznews.com/finance/stock/1139369</t>
  </si>
  <si>
    <t>สัญญาณเสี่ยง ญี่ปุ่น-สหรัฐ กดดันหุ้นผันผวนทั่วโลก | SET Afternoon | 8-8-67</t>
  </si>
  <si>
    <t>เสี่ยง</t>
  </si>
  <si>
    <t>https://www.bangkokbiznews.com/finance/stock/1139393</t>
  </si>
  <si>
    <t>หุ้น SCC หล่น 200 บาทครั้งแรกรอบ 16 ปี ผู้บริหารมองตลาดเคมีภัณฑ์ H2/67 เหนื่อย</t>
  </si>
  <si>
    <t>หล่น</t>
  </si>
  <si>
    <t>https://www.bangkokbiznews.com/finance/stock/1139371</t>
  </si>
  <si>
    <t>BCP กำไร Q2/67 ที่ 1.8 พันล้าน บวก 298% Inventory Gain หนุน ผนวกรับรู้ขายโรงไฟฟ้า</t>
  </si>
  <si>
    <t>https://www.bangkokbiznews.com/finance/stock/1139362</t>
  </si>
  <si>
    <t>TOP กำไร Q2/67 พุ่ง 396% แตะ 5.5 พันล้าน บันทึกผลบวกสต๊อกน้ำมัน 1.3 พันล้าน</t>
  </si>
  <si>
    <t>https://www.bangkokbiznews.com/finance/stock/1139330</t>
  </si>
  <si>
    <t>หุ้น EA รีบาวน์แรง โบรกชี้ถ้าพรุ่งนี้ยืดหนี้หุ้นกู้สำเร็จคึกได้อีก</t>
  </si>
  <si>
    <t>ยืดหนี้หุ้นกู้</t>
  </si>
  <si>
    <t>https://www.bangkokbiznews.com/finance/stock/1139332</t>
  </si>
  <si>
    <t>หุ้น MGI บวกพุ่ง 2 วันติด รุกธุรกิจเสริมความงาม เปิดตัว จิวเวอรี่ คอลเลคชั่นแรก 3 ก.ย.</t>
  </si>
  <si>
    <t>https://www.bangkokbiznews.com/finance/stock/1139307</t>
  </si>
  <si>
    <t>BH กำไร Q2/67 ที่ 1.9 พันล้าน โต 10.5% ปันผลระหว่างกาล 2 บาท/หุ้น</t>
  </si>
  <si>
    <t>https://www.bangkokbiznews.com/finance/stock/1139253</t>
  </si>
  <si>
    <t>MGI รอดไป !! I ออฟเรคคอร์ด</t>
  </si>
  <si>
    <t>https://www.bangkokbiznews.com/finance/stock/1139267</t>
  </si>
  <si>
    <t>PT จ่อขายที่ดิน-อาคาร 450 ล้าน เสริมสภาพคล่องกิจการ</t>
  </si>
  <si>
    <t>https://www.bangkokbiznews.com/finance/stock/1139265</t>
  </si>
  <si>
    <t>JKN เผยศาลล้มละลายกลางเลื่อนนัดฟังคำสั่งตั้งผู้ทำแผนเป็น 29 ส.ค. 67</t>
  </si>
  <si>
    <t>ล้มละลาย</t>
  </si>
  <si>
    <t>https://www.bangkokbiznews.com/finance/stock/1139260</t>
  </si>
  <si>
    <t>BSRC พลิกกำไร 221 ล้านใน Q2/67 โรงกลั่นศรีราชาผลิตสูงสุดเป็นประวัติการณ์</t>
  </si>
  <si>
    <t>https://www.bangkokbiznews.com/finance/stock/1139259</t>
  </si>
  <si>
    <t>AOT แจ้งผู้โดยสารสายการบินแอร์เอเชียปรับปรุงระบบ 7-8 ส.ค. เผื่อเวลาอย่างน้อย 3 ชม.</t>
  </si>
  <si>
    <t>ระบบ</t>
  </si>
  <si>
    <t>ปรับปรุง</t>
  </si>
  <si>
    <t>https://www.bangkokbiznews.com/finance/stock/1139256</t>
  </si>
  <si>
    <t>BAFS กำไร Q2/67 ขยายตัว 309% ค่าเสื่อมน้อยลงและงวดปีก่อนฐานต่ำ</t>
  </si>
  <si>
    <t>https://www.bangkokbiznews.com/finance/stock/1139246</t>
  </si>
  <si>
    <t>THCOM กำไร Q2/67 เหลือ 62.8 ล้าน ลดลง 86% เหตุไม่มีรายการพิเศษ</t>
  </si>
  <si>
    <t>https://www.bangkokbiznews.com/finance/stock/1139238</t>
  </si>
  <si>
    <t>ICHI กำไร Q2/67 อยู่ที่ 378 ล้าน เพิ่ม 48% ยอดขายน้ำชา-น้ำด่างในประเทศขยายตัว</t>
  </si>
  <si>
    <t>https://www.bangkokbiznews.com/finance/stock/1139232</t>
  </si>
  <si>
    <t>BCPG กำไร Q2/67 อยู่ที่ 1.2 พันล้าน พุ่ง 518% รับรู้รายการพิเศษ 1.1 พันล้าน</t>
  </si>
  <si>
    <t>https://www.bangkokbiznews.com/finance/stock/1139203</t>
  </si>
  <si>
    <t>MGI กำไร Q2/67 แตะ 58.9 ล้าน บวก 32.5% จ่อทุ่ม 60 ล้าน รุกจิวเวลรี่-คลินิกเวชกรรม</t>
  </si>
  <si>
    <t>https://www.bangkokbiznews.com/finance/stock/1139183</t>
  </si>
  <si>
    <t>INTUCH กำไร Q2/67 ที่ 3.4 พันล้าน โต 19.5% ปันผลระหว่างกาล 2 บาท</t>
  </si>
  <si>
    <t>https://www.bangkokbiznews.com/finance/stock/1139174</t>
  </si>
  <si>
    <t>TU กำไร Q2/67 ที่ 1.2 พันล้าน เพิ่มเป้ายอดขายปี 67 โต 4-5% ลงทุน 4.5 พันล้าน</t>
  </si>
  <si>
    <t>https://www.bangkokbiznews.com/finance/stock/1139141</t>
  </si>
  <si>
    <t>PTTEP คาดปริมาณขาย Q3/67 ย่อมาที่ 4.8 แสนบาร์เรล/วัน ปิดซ่อมบำรุงในอ่าวไทย</t>
  </si>
  <si>
    <t>ย่อ</t>
  </si>
  <si>
    <t>https://www.bangkokbiznews.com/finance/stock/1139124</t>
  </si>
  <si>
    <t>10 หุ้นไฟแนนซ์บวกยกแผง MTC นำกลุ่มพุ่ง 6.17% งบไตรมาส 2/67 ดีกว่าคาด</t>
  </si>
  <si>
    <t>https://www.bangkokbiznews.com/finance/stock/1139118</t>
  </si>
  <si>
    <t>BBGI ควัก 370 ล้านซื้อ "บีบีจีไอไบโอดีเซล" 30% จากกลุ่ม UAC คาดลงนาม 7 ส.ค.67</t>
  </si>
  <si>
    <t>https://www.bangkokbiznews.com/finance/stock/1139114</t>
  </si>
  <si>
    <t>‘กลุ่ม รพ.’ จ่อรับตะวันออกกลางพุ่ง THG ชี้คนไข้ต่างชาติ หนุนรายได้โตทะลุ 10%</t>
  </si>
  <si>
    <t>https://www.bangkokbiznews.com/finance/stock/1139063</t>
  </si>
  <si>
    <t>วัดกำไร ADVANC - TRUE | ออฟเรคคอร์ด</t>
  </si>
  <si>
    <t>วัด</t>
  </si>
  <si>
    <t>https://www.bangkokbiznews.com/finance/stock/1139073</t>
  </si>
  <si>
    <t>MINT กำไร 6 เดือนแรกพุ่ง 74% โบรกแนะ ‘ซื้อ’ รับครึ่งหลังไฮซีซั่น</t>
  </si>
  <si>
    <t>https://www.bangkokbiznews.com/finance/stock/1139080</t>
  </si>
  <si>
    <t>QH เผยกำไรสุทธิ Q2/67 เท่ากับ 619.9 ล้าน ลดลง 7.3%</t>
  </si>
  <si>
    <t>https://www.bangkokbiznews.com/finance/stock/1139079</t>
  </si>
  <si>
    <t>MTC กำไร Q2/67 ที่ 1.4 พันล้าน โต 20% รายได้เพิ่ม 13% ขาดทุนเครดิตลด 18%</t>
  </si>
  <si>
    <t>https://www.bangkokbiznews.com/finance/stock/1139075</t>
  </si>
  <si>
    <t>SHR งบ Q2/67 ขาดทุนลดลง รวม 6 เดือนแรกกำไร 40 ล้าน</t>
  </si>
  <si>
    <t>https://www.bangkokbiznews.com/finance/stock/1139067</t>
  </si>
  <si>
    <t>ก.ล.ต. แจ้งเตือนผู้ถือหุ้นกู้ EA248A ใช้สิทธิประชุมผู้ถือหุ้นกู้ 9 ส.ค. 67</t>
  </si>
  <si>
    <t>https://www.bangkokbiznews.com/finance/stock/1139064</t>
  </si>
  <si>
    <t>ADVANC กำไร Q2/67 ที่ 8.57 พันล้าน คงเป้าหมายลงทุน 2.6 หมื่นล้าน</t>
  </si>
  <si>
    <t>https://www.bangkokbiznews.com/finance/stock/1139051</t>
  </si>
  <si>
    <t>IRPC งบ Q2/67 ขาดทุนลดลง รวม 6 เดือนยังพลิกกำไร 812 ล้าน</t>
  </si>
  <si>
    <t>https://www.bangkokbiznews.com/finance/stock/1139039</t>
  </si>
  <si>
    <t>BAM เผย "สันธิษณ์ วัฒนกุล" ลาออก CFO "ชาญวิทย์ กวีสุนทรเสนาะ" ขึ้นแทน 1 ก.ย. 67</t>
  </si>
  <si>
    <t>https://www.bangkokbiznews.com/finance/stock/1138856</t>
  </si>
  <si>
    <t>FTSE ESG Scores' วัดคุณภาพ บจ. ปี 69 เน้น 'เปิดเผยข้อมูล' | SET Afternoon | 6-8-67</t>
  </si>
  <si>
    <t>คุณภาพ</t>
  </si>
  <si>
    <t>https://www.bangkokbiznews.com/finance/stock/1138995</t>
  </si>
  <si>
    <t>GUNKUL ตั้งบ.ย่อยในญี่ปุ่นรุกพลังงานทดแทน เปิดงบ Q2/67 กำไร 461 ล้าน บวก 2.25%</t>
  </si>
  <si>
    <t>https://www.bangkokbiznews.com/finance/stock/1138989</t>
  </si>
  <si>
    <t>ITC ปล่อยกู้ 1.1 หมื่นล้านแก่ TU / กำไร Q2/67 บวก 127% - จ่อปันผลระหว่างกาล</t>
  </si>
  <si>
    <t>กู้</t>
  </si>
  <si>
    <t>ปล่อย</t>
  </si>
  <si>
    <t>https://www.bangkokbiznews.com/finance/stock/1138958</t>
  </si>
  <si>
    <t>‘FETCO’ เผยความเชื่อมั่นนักลงทุน 3 เดือนหน้า ร่วงสู่ระดับ ‘ซบเซา’</t>
  </si>
  <si>
    <t>ระดับ</t>
  </si>
  <si>
    <t>https://www.bangkokbiznews.com/finance/stock/1138956</t>
  </si>
  <si>
    <t>อัปเดตเป้าราคาหุ้น MINT รวบรวม 9 โบรกให้ 34 - 42 บาท หลังงบ Q2/67 กำไร 2.8 พันล้าน</t>
  </si>
  <si>
    <t>https://www.bangkokbiznews.com/finance/stock/1138939</t>
  </si>
  <si>
    <t>หุ้น MINT ร่วง 7.41% ผลงานต่ำคาด ต้นทุนปรับขึ้น สวนทางนทท.คึก</t>
  </si>
  <si>
    <t>https://www.bangkokbiznews.com/finance/stock/1138913</t>
  </si>
  <si>
    <t>TCAP กำไร Q2/67 แตะ 2 พันล้าน รวม 6 เดือนแรกเติบโต 10%</t>
  </si>
  <si>
    <t>https://www.bangkokbiznews.com/finance/stock/1138911</t>
  </si>
  <si>
    <t>RATCH เดินเครื่องเชิงพาณิชย์โรงไฟฟ้าแดดฟิลิปปินส์ 74 MW</t>
  </si>
  <si>
    <t>เชิงพาณิชย์</t>
  </si>
  <si>
    <t>https://www.bangkokbiznews.com/finance/stock/1138883</t>
  </si>
  <si>
    <t>สุดยอดหุ้น SETESG จ่ายปันผลสูงทะลุ 5% ยาวนาน 4 ปี</t>
  </si>
  <si>
    <t>https://www.bangkokbiznews.com/finance/stock/1138872</t>
  </si>
  <si>
    <t>3K-BAT กู้ 120 ล้านจากผู้ถือหุ้นเพื่อหนุนสภาพคล่อง ใช้คืนใน 6 เดือน</t>
  </si>
  <si>
    <t>https://www.bangkokbiznews.com/finance/stock/1138857</t>
  </si>
  <si>
    <t>MINT กำไรสุทธิเติบโต 74% ในครึ่งแรกปี 67</t>
  </si>
  <si>
    <t>https://www.bangkokbiznews.com/finance/stock/1138851</t>
  </si>
  <si>
    <t>CPALL ควัก 13.9 ล้านซื้อหุ้น CPAXT จากผู้ถือหุ้นคัดค้านควบบริษัทแล้ว</t>
  </si>
  <si>
    <t>https://www.bangkokbiznews.com/finance/stock/1138835</t>
  </si>
  <si>
    <t>16 หุ้น SET100 พีอีต่ำปันผลถี่ SIRI ครองแชมป์ให้ยิลด์ 11.8%</t>
  </si>
  <si>
    <t>https://www.bangkokbiznews.com/finance/stock/1138791</t>
  </si>
  <si>
    <t>แรงขายกระหน่ำ ฉุดหุ้นโลกดิ่งแรง โยกเงินเข้าพันธบัตร | SET Afternoon | 5-8-67</t>
  </si>
  <si>
    <t>https://www.bangkokbiznews.com/finance/stock/1138795</t>
  </si>
  <si>
    <t>4 โบรกคาดกำไร PTT งวด Q2/67 อยู่ที่ 3.1-3.4 หมื่นล้าน โต 53-70%</t>
  </si>
  <si>
    <t>https://www.bangkokbiznews.com/finance/stock/1138774</t>
  </si>
  <si>
    <t>ตลท.จับมือ EXIM BANK แลกเปลี่ยนข้อมูล ESG ส่งเสริมสินเชื่อเพื่อการพัฒนาที่ยั่งยืน</t>
  </si>
  <si>
    <t>ข้อมูล</t>
  </si>
  <si>
    <t>แลกเปลี่ยน</t>
  </si>
  <si>
    <t>ส่งเสริม</t>
  </si>
  <si>
    <t>https://www.bangkokbiznews.com/finance/stock/1138766</t>
  </si>
  <si>
    <t>NAM คว้ารางวัล"อย. ควอลิตี้ อวอร์ด" 3 ปีซ้อน</t>
  </si>
  <si>
    <t>รางวัล</t>
  </si>
  <si>
    <t>https://www.bangkokbiznews.com/finance/stock/1138748</t>
  </si>
  <si>
    <t>CPN ปฏิเสธข่าวซื้อสินทรัพย์ธุรกิจห้างสรรพสินค้าที่เยอรมนี</t>
  </si>
  <si>
    <t>ข่าว</t>
  </si>
  <si>
    <t>ปฏิเสธ</t>
  </si>
  <si>
    <t>https://www.bangkokbiznews.com/finance/stock/1138746</t>
  </si>
  <si>
    <t>BCP แจ้งยังไม่มีข้อมูลประกันสังคมจ้องขายหุ้น</t>
  </si>
  <si>
    <t>ไม่มีข้อมูล</t>
  </si>
  <si>
    <t>https://www.bangkokbiznews.com/finance/stock/1138742</t>
  </si>
  <si>
    <t>TNR กำไร Q2/67 โต 927% กลับรายการด้อยค่ากรณีเพลย์บอย</t>
  </si>
  <si>
    <t>https://www.bangkokbiznews.com/finance/stock/1138722</t>
  </si>
  <si>
    <t>กลุ่ม BTS ชิงเวอร์ชวลแบงก์ จับมือพันธมิตรยื่นขอไลเซนส์ ก.ย.67</t>
  </si>
  <si>
    <t>เวอร์ชวลแบงก์</t>
  </si>
  <si>
    <t>ชิง</t>
  </si>
  <si>
    <t>ไลเซนส์</t>
  </si>
  <si>
    <t>ยื่นขอ</t>
  </si>
  <si>
    <t>https://www.bangkokbiznews.com/finance/stock/1138506</t>
  </si>
  <si>
    <t>EA ไม่นิ่ง | ออฟเรคคอร์ด</t>
  </si>
  <si>
    <t>ไม่นิ่ง</t>
  </si>
  <si>
    <t>https://www.bangkokbiznews.com/finance/stock/1138565</t>
  </si>
  <si>
    <t>โบรกคาด GULF โชว์กำไร Q2/67 สร้างสถิติใหม่ แนะราคาเป้าหมาย 52-56 บาท</t>
  </si>
  <si>
    <t>https://www.bangkokbiznews.com/finance/stock/1138567</t>
  </si>
  <si>
    <t>DIMET เผย บ.ร่วมมีปัญหาผู้สอบบัญชี เป็นเหตุไม่บันทึกเงินลงทุนใน Q1/67</t>
  </si>
  <si>
    <t>https://www.bangkokbiznews.com/finance/stock/1138561</t>
  </si>
  <si>
    <t>PSL โชว์กำไร Q2/67 ที่ 529 ล้านโต 85% รายได้เฉลี่ยเพิ่ม ขายเรือ 2 ลำ</t>
  </si>
  <si>
    <t>https://www.bangkokbiznews.com/finance/stock/1138558</t>
  </si>
  <si>
    <t>หุ้น PTTGC โรบอทเทรดดิ้งมากสุด 49.32% มูลค่า 326.56 ล้านบาท</t>
  </si>
  <si>
    <t>โรบอทเทรดดิ้ง</t>
  </si>
  <si>
    <t>https://www.bangkokbiznews.com/finance/stock/1138541</t>
  </si>
  <si>
    <t>BTS ปรับโครงสร้างใหญ่ หวังรุกธุรกิจใหม่ ทดแทนสัมปทานรถไฟฟ้า</t>
  </si>
  <si>
    <t>ทดแทน</t>
  </si>
  <si>
    <t>https://www.bangkokbiznews.com/finance/stock/1138539</t>
  </si>
  <si>
    <t>TRUE งบ Q2/67 ผลงานกระเตื้อง 19% เป้าปี 67 หวังมีกำไร</t>
  </si>
  <si>
    <t>หวัง</t>
  </si>
  <si>
    <t>https://www.bangkokbiznews.com/finance/stock/1138496</t>
  </si>
  <si>
    <t>ดอกเบี้ยขาลง หุ้นไทยมีลุ้น รับฟันด์โฟลว์ | SET Afternoon | 2-8-67</t>
  </si>
  <si>
    <t>https://www.bangkokbiznews.com/finance/stock/1138514</t>
  </si>
  <si>
    <t>GULF ย้ำนักลงทุนไม่ต้องตกใจ เหตุปิดสมุด-เรียกประชุมผู้ถือหุ้นกู้ 2 รุ่น</t>
  </si>
  <si>
    <t>ตกใจ</t>
  </si>
  <si>
    <t>ไม่ต้อง</t>
  </si>
  <si>
    <t>https://www.bangkokbiznews.com/finance/stock/1138488</t>
  </si>
  <si>
    <t>VGI เจรจาพันธมิตรรุก Virtual Bank เพิ่มทุน 1.32 หมื่นล้านบาทรองรับ</t>
  </si>
  <si>
    <t>https://www.bangkokbiznews.com/finance/stock/1138467</t>
  </si>
  <si>
    <t>BCP บวกนำกลุ่มโรงกลั่น 2 วันติด กังวลสงครามตะวันออกกลาง จับตาความรุนแรงช่วงสุดสัปดาห์</t>
  </si>
  <si>
    <t>ตะวันออก</t>
  </si>
  <si>
    <t>https://www.bangkokbiznews.com/finance/stock/1138445</t>
  </si>
  <si>
    <t>BTS ปรับโครงสร้าง เสนอซื้อหุ้น ROCTEC และ RABBIT พร้อมเพิ่มทุน 1.3 หมื่นล้าน</t>
  </si>
  <si>
    <t>https://www.bangkokbiznews.com/finance/stock/1138444</t>
  </si>
  <si>
    <t>หุ้น TPOLY บวกพุ่ง 11.32% คว้างาน รพ.สุราษฎร์ธานี 325 ล้าน 'โบรก'แนะ รอจับจังหวะย่อเทรดดิ้ง</t>
  </si>
  <si>
    <t>https://www.bangkokbiznews.com/finance/stock/1138442</t>
  </si>
  <si>
    <t>ตลท. เตือนเกาะติดข้อมูล BTS ตั้งโต๊ะเทนเดอร์ฯ RABBIT-ROCTEC</t>
  </si>
  <si>
    <t>เปิดประวัติ "ฉัตรพล" ซีอีโอใหม่ EA ผู้เชี่ยวชาญพลังงานทดแทน</t>
  </si>
  <si>
    <t>ซีอีโอ</t>
  </si>
  <si>
    <t>https://www.bangkokbiznews.com/finance/stock/1138395</t>
  </si>
  <si>
    <t>โบรกคาด EA ยืดหนี้หุ้นกู้สำเร็จ เหตุเสนอดอกเบี้ยจูงใจ</t>
  </si>
  <si>
    <t>https://www.bangkokbiznews.com/finance/stock/1138414</t>
  </si>
  <si>
    <t>EA แต่งตั้ง ‘ฉัตรพล ศรีประทุม’ นั่งแท่น CEO มีผลตั้งแต่ 1 ส.ค.นี้</t>
  </si>
  <si>
    <t>CEO</t>
  </si>
  <si>
    <t>แต่งตั้ง</t>
  </si>
  <si>
    <t>https://www.bangkokbiznews.com/finance/stock/1138385</t>
  </si>
  <si>
    <t>STEC ย้ำไม่โดนค่าปรับ กรณีสร้างรัฐสภาใหม่ส่งมอบ ก.ย. 66</t>
  </si>
  <si>
    <t>ค่าปรับ</t>
  </si>
  <si>
    <t>ไม่โดน</t>
  </si>
  <si>
    <t>https://www.bangkokbiznews.com/finance/stock/1138355</t>
  </si>
  <si>
    <t>หุ้น CPF ร่วงแรง ผิดหวังไวรัสหมูบราซิลไม่เอื้อประโยชน์ แถมกังวลปลาหมอคางดำ</t>
  </si>
  <si>
    <t>https://www.bangkokbiznews.com/finance/stock/1138125</t>
  </si>
  <si>
    <t>ไขกุญแจธุรกิจครอบครัว ก้าวสู่ความยั่งยืน | SET Afternoon | 1-8-67</t>
  </si>
  <si>
    <t>ครอบครัว</t>
  </si>
  <si>
    <t>https://www.bangkokbiznews.com/finance/stock/1138335</t>
  </si>
  <si>
    <t>EA ขอยืดหนี้หุ้นกู้ EA248A วงเงิน 1,500 ล้าน เป็นกลางปี 68 นัดประชุม 9 ส.ค.67</t>
  </si>
  <si>
    <t>https://www.bangkokbiznews.com/finance/stock/1138268</t>
  </si>
  <si>
    <t>หุ้น Meta ปิดบวก 7% หลังกำไรพุ่ง 73% แต่ Metaverse ยังขาดทุน 4 พันล้านดอลลาร์</t>
  </si>
  <si>
    <t>Meta</t>
  </si>
  <si>
    <t>https://www.bangkokbiznews.com/finance/stock/1138275</t>
  </si>
  <si>
    <t>หุ้น BGRIM บวก 5.56% คาดกำไรไตรมาส 2/67 โต 22% ขายไฟฟ้าให้กฟผ.เพิ่ม 2,554 GWh</t>
  </si>
  <si>
    <t>https://www.bangkokbiznews.com/finance/stock/1138260</t>
  </si>
  <si>
    <t>NUSA ยันมีแหล่งเงินพอไถ่ถอนหุ้นกู้ / ชุด NMO247A ชำระช้าเพราะปัญหาบริหาร</t>
  </si>
  <si>
    <t>พอ</t>
  </si>
  <si>
    <t>https://www.bangkokbiznews.com/finance/stock/1138257</t>
  </si>
  <si>
    <t>JKN เลื่อนส่งงบ Q1/67 ไปอีก รอศาลแต่งตั้งผู้ทำแผนฟื้นฟู</t>
  </si>
  <si>
    <t>https://www.bangkokbiznews.com/finance/stock/1138234</t>
  </si>
  <si>
    <t>ก.ล.ต.เกาะติดหุ้นกู้ EA ‘ThaiBMA’ จับตา 1-2 ส.ค. นี้ บริษัทเผยวาระเรียกประชุม</t>
  </si>
  <si>
    <t>https://www.bangkokbiznews.com/finance/stock/1138217</t>
  </si>
  <si>
    <t>“เบร็นตัน” ลาออกทุกตำแหน่งบริหาร RML “ปลื้มจิตต์” รักษาการซีอีโอแทน</t>
  </si>
  <si>
    <t>https://www.bangkokbiznews.com/finance/stock/1138210</t>
  </si>
  <si>
    <t>SCCC งบ Q2/67 กำไร 873 ล้าน เพิ่ม 33% ตลาด "เวียดนามใต้-ศรีลังกา" หนุนผลงาน</t>
  </si>
  <si>
    <t>https://www.bangkokbiznews.com/finance/stock/1138183</t>
  </si>
  <si>
    <t>อัปเดตเป้าพื้นฐานหุ้น PTTEP รวม 11 โบรกฯให้ 164-215 บาท หลังกำไร Q2/67 โต 14%</t>
  </si>
  <si>
    <t>https://www.bangkokbiznews.com/finance/stock/1138148</t>
  </si>
  <si>
    <t>ดีเดย์ดิจิทัลวอลเล็ต กระตุ้นหุ้นใหญ่ BBL-KBANK-CPALL | SET Afternoon | 31-7-67</t>
  </si>
  <si>
    <t>https://www.bangkokbiznews.com/finance/stock/1138134</t>
  </si>
  <si>
    <t>กองทุน KTAM เอี่ยวลงทุน EA ปิดตัว ตามเงื่อนไขมูลค่าหน่วยรวมต่ำกว่า 50 ล้าน</t>
  </si>
  <si>
    <t>https://www.bangkokbiznews.com/finance/stock/1138075</t>
  </si>
  <si>
    <t>หุ้น IP ย้ายจาก mai เข้า SET เริ่ม 1 ส.ค. 67</t>
  </si>
  <si>
    <t>ย้าย</t>
  </si>
  <si>
    <t>https://www.bangkokbiznews.com/finance/stock/1138065</t>
  </si>
  <si>
    <t>BSRC ออกหุ้นกู้ 2 ชุด 4 พันล้าน ขายนักลงทุนสถาบัน ดอกเบี้ย 3.14-3.16%</t>
  </si>
  <si>
    <t>https://www.bangkokbiznews.com/finance/stock/1138030</t>
  </si>
  <si>
    <t>จับชีพจร หุ้น SET100 รอบ 7 เดือน ตัวไหนติดลบมากสุด</t>
  </si>
  <si>
    <t>https://www.bangkokbiznews.com/finance/stock/1138031</t>
  </si>
  <si>
    <t>AOT เผยรายได้ลด 143 ล้าน/เดือน หลัง 1 ส.ค. 67 "คิง เพาเวอร์ ดิวตี้ฟรี" คืนพื้นที่</t>
  </si>
  <si>
    <t>HMPRO ปิดบริษัทย่อยที่เวียดนามตั้งเผื่อด้อยค่าในงบ 21 ล้านบาท</t>
  </si>
  <si>
    <t>https://www.bangkokbiznews.com/finance/stock/1138021</t>
  </si>
  <si>
    <t>"ชัชวาลย์ เจียรวนนท์" ลาออกกรรมการ EA มีผล 28 ก.ค.67</t>
  </si>
  <si>
    <t>https://www.bangkokbiznews.com/finance/stock/1138018</t>
  </si>
  <si>
    <t>PTTEP กำไร Q2/67 ที่ 2.39 หมื่นล้าน โต 13.96% จ่อปันผลระหว่างกาล 4.50 บาท</t>
  </si>
  <si>
    <t>https://www.bangkokbiznews.com/finance/stock/1138004</t>
  </si>
  <si>
    <t>ก.ล.ต.ปรับเกณฑ์รองรับกอง Thai ESG เน้น บลจ.ใช้ “Fiduciary Duty”</t>
  </si>
  <si>
    <t>Thai ESG</t>
  </si>
  <si>
    <t>กลต.</t>
  </si>
  <si>
    <t>https://www.bangkokbiznews.com/finance/stock/1137995</t>
  </si>
  <si>
    <t>15 หุ้นใหญ่ SETESG ต่ำบุ๊กแวลู PTTGC ถูกสุดในกลุ่ม</t>
  </si>
  <si>
    <t>https://www.bangkokbiznews.com/finance/stock/1137955</t>
  </si>
  <si>
    <t>เคาะเกณฑ์ TESG ผ่านฉลุย เตรียมดันหุ้นไทย ฟื้นรับเงินลงทุน | SET Afternoon | 30-7-67</t>
  </si>
  <si>
    <t>TESG</t>
  </si>
  <si>
    <t>https://www.bangkokbiznews.com/finance/stock/1137936</t>
  </si>
  <si>
    <t>NUSA กู้ 1 พันล้านจาก "ธนา พาวเวอร์" นำหุ้น "วินด์ เอ็นเนอร์ยี่" เป็นหลักประกัน</t>
  </si>
  <si>
    <t>หลักประกัน</t>
  </si>
  <si>
    <t>https://www.bangkokbiznews.com/finance/stock/1137898</t>
  </si>
  <si>
    <t>GRAMMY ซื้อ Big Lot หุ้น ONEE จาก "วันทอง โฮลดิ้งส์" รวมถือ 35.09%</t>
  </si>
  <si>
    <t>https://www.bangkokbiznews.com/finance/stock/1137887</t>
  </si>
  <si>
    <t>HMPRO งบ Q2/67 ทรงตัว กำไร 1.6 พันล้าน รายได้ 1.8 หมื่นล้าน</t>
  </si>
  <si>
    <t>https://www.bangkokbiznews.com/finance/stock/1137880</t>
  </si>
  <si>
    <t>กองทุน THAIESG ใหม่เตรียมเข้า ครม. มีหุ้นอะไรน่าสะสมบ้าง?</t>
  </si>
  <si>
    <t>https://www.bangkokbiznews.com/finance/stock/1137876</t>
  </si>
  <si>
    <t>หุ้น DELTA บวกนำกลุ่ม 7.55% ผลงานไตรมาส 2/67 ดีกว่าคาด รับแรงหนุน AI-ดาต้าเซ็นเตอร์</t>
  </si>
  <si>
    <t>ดีกว่า</t>
  </si>
  <si>
    <t>https://www.bangkokbiznews.com/finance/stock/1137716</t>
  </si>
  <si>
    <t>IPO ชะงักเข้าระดมทุน ที่ปรึกษาฯ คาดครึ่งปีหลังบจ.ใหม่พลาดเป้า</t>
  </si>
  <si>
    <t>ชะงัก</t>
  </si>
  <si>
    <t>https://www.bangkokbiznews.com/finance/stock/1137714</t>
  </si>
  <si>
    <t>2 โบรกให้เป้าราคาหุ้น AOT ที่ 70-72 บาท คาดกำไร Q3 ฟื้นแรง</t>
  </si>
  <si>
    <t>https://www.bangkokbiznews.com/finance/stock/1137622</t>
  </si>
  <si>
    <t>DELTA สร้างสถิติกำไรสูงสุด Q2/67 แตะ 6.5 พันล้าน โต 40%</t>
  </si>
  <si>
    <t>https://www.bangkokbiznews.com/finance/stock/1137520</t>
  </si>
  <si>
    <t>ล็อกเป้าลุ้น หุ้นกำไรเด่น INTUCH - CPALL - BA | SET Afternoon | 26-7-67</t>
  </si>
  <si>
    <t>https://www.bangkokbiznews.com/finance/stock/1137476</t>
  </si>
  <si>
    <t>หุ้น FM บวกพุ่ง 12% 'โบรก'คาดกำไรโตถึง 109% ราคาเหมาะสมสิ้นปี ที่ 7.85 บ.</t>
  </si>
  <si>
    <t>https://www.bangkokbiznews.com/finance/stock/1137466</t>
  </si>
  <si>
    <t>6 หุ้น โรงกลั่น - ปิโตรเคมี กอดคอร่วง SPRC - BCP ดิ่งนำ 4.43% กังวล พ.ร.บ.กองทุนน้ำมันฉบับใหม่</t>
  </si>
  <si>
    <t>https://www.bangkokbiznews.com/finance/stock/1137451</t>
  </si>
  <si>
    <t>GULF ปัดเข้าเทคโอเวอร์ บจ.อื่น หลังข่าวลือสะพัด ซื้อหุ้น EA</t>
  </si>
  <si>
    <t>เทคโอเวอร์</t>
  </si>
  <si>
    <t>https://www.bangkokbiznews.com/finance/stock/1137442</t>
  </si>
  <si>
    <t>‘สมใจนึก’ รับกำลังเร่งปรับแผนธุรกิจ EA ใหม่ พร้อมคืนเงิน ‘หุ้นกู้ - ตั๋วบีอี’</t>
  </si>
  <si>
    <t>https://www.bangkokbiznews.com/finance/stock/1137355</t>
  </si>
  <si>
    <t>ตลาดหุ้นซึม ดัชนีทดสอบโลว์เดิม 1,280-1,270 จุด | SET Afternoon | 25-7-67</t>
  </si>
  <si>
    <t>ซึม</t>
  </si>
  <si>
    <t>https://www.bangkokbiznews.com/finance/stock/1137324</t>
  </si>
  <si>
    <t>“AQUA” ชำระจ่ายหุ้นกู้ครบ 628.8 ล้าน เรียบร้อย เตรียมคลอดหุ้นกู้ตัวใหม่ 600 ล้านบาท เริ่ม ส.ค.67</t>
  </si>
  <si>
    <t>https://www.bangkokbiznews.com/finance/stock/1137290</t>
  </si>
  <si>
    <t>บลจ.จี้‘EA’แจงแผนธุรกิจใหม่ ‘ไทยสมายล์บัส’ ปฏิเสธข่าวถูกเทขายหุ้นทิ้ง</t>
  </si>
  <si>
    <t>https://www.bangkokbiznews.com/finance/stock/1137274</t>
  </si>
  <si>
    <t>AQUA ดันธุรกิจอาหารโตเท่าตัวปี 68 รายได้แตะ 2,000 ล้านบาท</t>
  </si>
  <si>
    <t>https://www.bangkokbiznews.com/finance/stock/1137227</t>
  </si>
  <si>
    <t>หุ้น FM เทรดวันแรกเปิดลบ 14% พบสถาบัน - ประกันสังคม - เซียนหุ้นแห่ร่วมจอง IPO</t>
  </si>
  <si>
    <t>https://www.bangkokbiznews.com/finance/stock/1137213</t>
  </si>
  <si>
    <t>TQM ลงทุน "มายกรุ๊ป อินเทลลิเจ้นท์" แปลงหนี้เป็นทุน 300 ล้าน ถือหุ้น 19%</t>
  </si>
  <si>
    <t>แปลงหนี้</t>
  </si>
  <si>
    <t>https://www.bangkokbiznews.com/finance/stock/1137202</t>
  </si>
  <si>
    <t>SCG กำไรไตรมาส 2 ลด 54% รับผลกระทบค่าใช้จ่ายไฟไหม้ 'มาบตาพุด แทงค์เทอร์มินัล'</t>
  </si>
  <si>
    <t>https://www.bangkokbiznews.com/finance/stock/1137182</t>
  </si>
  <si>
    <t>ตลท.-BOI ส่งเสริมบจ.สนับสนุนมูลนิธิ รพร. เพื่อเฉลิมพระเกียรติพระบาทสมเด็จพระเจ้าอยู่หัว</t>
  </si>
  <si>
    <t>สนับสนุน</t>
  </si>
  <si>
    <t>https://www.bangkokbiznews.com/finance/stock/1137183</t>
  </si>
  <si>
    <t>"สุชาติ ชมกลิ่น" โยกหุ้น ARIN ทั้งหมด 16.9% เข้ากองทุนเกียรตินาคินภัทร</t>
  </si>
  <si>
    <t>โยก</t>
  </si>
  <si>
    <t>https://www.bangkokbiznews.com/finance/stock/1137172</t>
  </si>
  <si>
    <t>หุ้น GUNKUL นิวโลว์รอบเกือบ 4 ปี ผู้บริหารยืนยันรายได้ยังขยายตัว</t>
  </si>
  <si>
    <t>https://www.bangkokbiznews.com/finance/stock/1137147</t>
  </si>
  <si>
    <t>ไร้แรงหนุน ฉุดหุ้นไทย หลุด 1,300 จุด | SET Afternoon | 24-7-67</t>
  </si>
  <si>
    <t>https://www.bangkokbiznews.com/finance/stock/1137118</t>
  </si>
  <si>
    <t>ไอพีโอ FM เทรดวันแรก 25 ก.ค. 67 กลุ่มดุษฎีโหนดถือรวม 51.8% ล็อกหุ้นทั้งหมด</t>
  </si>
  <si>
    <t>ล็อก</t>
  </si>
  <si>
    <t>https://www.bangkokbiznews.com/finance/stock/1137094</t>
  </si>
  <si>
    <t>3 หุ้นกลุ่ม EA บวกยกแผง พุ่งนำกลุ่มกว่า 15.59% เด้งรับกระแสข่าวขาย ไทย สมายล์ บัส</t>
  </si>
  <si>
    <t>ยกแผง</t>
  </si>
  <si>
    <t>https://www.bangkokbiznews.com/finance/stock/1137088</t>
  </si>
  <si>
    <t>CK ได้งานโยธา และจัดหาระบบรถไฟฟ้าสีส้ม 1.11 แสนล้าน จาก BEM</t>
  </si>
  <si>
    <t>https://www.bangkokbiznews.com/finance/stock/1137084</t>
  </si>
  <si>
    <t>หุ้น TOA ร่วง 4.21% คาดงบไตรมาส 2/67 ยังไม่ฟื้น รับผลกระทบ อสังหาฯ ซบเซา</t>
  </si>
  <si>
    <t>https://www.bangkokbiznews.com/finance/stock/1137032</t>
  </si>
  <si>
    <t>ตลท. รับ DR “INDIAESG19” เริ่มซื้อขาย 24 ก.ค. นี้</t>
  </si>
  <si>
    <t>เริ่ม</t>
  </si>
  <si>
    <t>https://www.bangkokbiznews.com/finance/stock/1137025</t>
  </si>
  <si>
    <t>"สมใจนึก เองตระกูล" ลาออก ปธ.บอร์ด และกรรมการ MAJOR</t>
  </si>
  <si>
    <t>ประธาน</t>
  </si>
  <si>
    <t>https://www.bangkokbiznews.com/finance/stock/1137021</t>
  </si>
  <si>
    <t>ที่ปรึกษาการเงินอิสระของ SGC เห็นควรรับเงินกู้ 6.1 พันล้านจาก SINGER</t>
  </si>
  <si>
    <t>https://www.bangkokbiznews.com/finance/stock/1137014</t>
  </si>
  <si>
    <t>PSL ซื้อเรือมือสอง 4 ลำจากจีน 2.8 พันล้าน ส่งผลมีกองเรือรวม 45 ลำ</t>
  </si>
  <si>
    <t>เรือ</t>
  </si>
  <si>
    <t>https://www.bangkokbiznews.com/finance/stock/1137047</t>
  </si>
  <si>
    <t>หุ้นเข้าโซนขาลง (ต่อ) แรงกดดัน ขาดความเชื่อมั่นลงทุน | SET Afternoon | 23-7-67</t>
  </si>
  <si>
    <t>ขา</t>
  </si>
  <si>
    <t>https://www.bangkokbiznews.com/finance/stock/1136979</t>
  </si>
  <si>
    <t>หุ้น KTB ลุ้นนิวไฮรอบ 6 เดือน กำไร Q2/67 พุ่ง 10% เป้าพื้นฐาน 22.30 บาท</t>
  </si>
  <si>
    <t>https://www.bangkokbiznews.com/finance/stock/1136967</t>
  </si>
  <si>
    <t>บลจ.แอสเซทพลัส แจงEA เลื่อนไถ่ถอนตั๋วแลกเงิน 2 รุ่น มูลค่า 600 ล้านบาท</t>
  </si>
  <si>
    <t>https://www.bangkokbiznews.com/finance/stock/1136952</t>
  </si>
  <si>
    <t>หุ้น SAWAD รูดหลังโดนเร่งคดีที่ DSI ผู้บริหารยันประเด็นเก่า ลูกค้าเข้าใจ</t>
  </si>
  <si>
    <t>https://www.bangkokbiznews.com/finance/stock/1136943</t>
  </si>
  <si>
    <t>"หุ้นไทย" ปิดเช้านี้ 1,305 จุด ลดลง 11.28 จุด จากแรงขายหุ้น EA ฉุดตลาด</t>
  </si>
  <si>
    <t>https://www.bangkokbiznews.com/finance/stock/1136925</t>
  </si>
  <si>
    <t>"แอสเซทพลัส" เผย EA เลื่อนไถ่ถอน B/E กำหนดเดิมวันนี้ 23 ก.ค. ไปเป็น 9 ส.ค. 67</t>
  </si>
  <si>
    <t>https://www.bangkokbiznews.com/finance/stock/1136915</t>
  </si>
  <si>
    <t>หุ้น KKP ร่วง 7.32% 'โบรก'ปรับประมาณกำไรลง หลังงบไตรมาส 2/67 ต่ำคาด</t>
  </si>
  <si>
    <t>จบ</t>
  </si>
  <si>
    <t>https://www.bangkokbiznews.com/finance/stock/1136620</t>
  </si>
  <si>
    <t>GULF INTUCH ... 1+1 ที่มากกว่า 2 เพราะ Singtel</t>
  </si>
  <si>
    <t>มากกว่า</t>
  </si>
  <si>
    <t>การควบรวม</t>
  </si>
  <si>
    <t>https://www.bangkokbiznews.com/finance/stock/1136677</t>
  </si>
  <si>
    <t>2 โบรกให้เป้าราคาหุ้น KBANK ที่ 155 บาท หลังกำไร Q2/67 สูง 1.2 หมื่นล้าน</t>
  </si>
  <si>
    <t>https://www.bangkokbiznews.com/finance/stock/1136573</t>
  </si>
  <si>
    <t>อัปเดตเป้า ราคาหุ้น BBL รวบรวม 13 โบรกฯ ให้ 164.75 - 200 บาท โชว์งบ Q2/67 โตเกินคาด</t>
  </si>
  <si>
    <t>https://www.bangkokbiznews.com/finance/stock/1136678</t>
  </si>
  <si>
    <t>KKC ยืนยันไม่ปิดกิจการถาวร แค่หยุดบางส่วนงานชั่วคราว</t>
  </si>
  <si>
    <t>ไม่ปิด</t>
  </si>
  <si>
    <t>ถาวร</t>
  </si>
  <si>
    <t>https://www.bangkokbiznews.com/finance/stock/1136563</t>
  </si>
  <si>
    <t>ส่องปูมชีวิต ‘นลินี รัตนาวะดี’ ลมใต้ปีก ‘สารัชถ์’ บิ๊กบอส GULF</t>
  </si>
  <si>
    <t>ส่อง</t>
  </si>
  <si>
    <t>ชีวิต</t>
  </si>
  <si>
    <t>https://www.bangkokbiznews.com/finance/stock/1136603</t>
  </si>
  <si>
    <t>YGG เปิดโครงสร้างล่าสุด "ธนัช" อดีตหุ้นใหญ่เหลือถือ 0.96% จากเดิม 41.13%</t>
  </si>
  <si>
    <t>https://www.bangkokbiznews.com/finance/stock/1136605</t>
  </si>
  <si>
    <t>KTC กำไรครึ่งแรกปี 67 แตะ 3.6 พันล้าน ลด 1.3% หลังตั้งสำรอง - ต้นทุนดอกเบี้ยเพิ่ม</t>
  </si>
  <si>
    <t>https://www.bangkokbiznews.com/finance/stock/1136590</t>
  </si>
  <si>
    <t>หุ้นไทยวันนี้ (19 ก.ค.) ปิดตลาด ร่วง 7.62 จุด ผวาตั้งสำรอง - NPL แบงก์พุ่ง</t>
  </si>
  <si>
    <t>ปิดตลาด</t>
  </si>
  <si>
    <t>https://www.bangkokbiznews.com/finance/stock/1136564</t>
  </si>
  <si>
    <t>พาเหรดแบงก์ใหญ่ กำไร Q2/67 ต่ำคาด ไร้ปัจจัยบวกหนุน | SET Afternoon | 19-7-67</t>
  </si>
  <si>
    <t>ตำ่</t>
  </si>
  <si>
    <t>https://www.bangkokbiznews.com/finance/stock/1136533</t>
  </si>
  <si>
    <t>กบข. ยันไม่มีลงทุนหุ้น - หุ้นกู้ EA เกณฑ์คัดกรองเข้ม - เน้นผลตอบแทนระยะยาว</t>
  </si>
  <si>
    <t>https://www.bangkokbiznews.com/finance/stock/1136524</t>
  </si>
  <si>
    <t>CPALL ออกหุ้นกู้ใหม่ 4 ชุด อายุ 4-10 ปี ชูเรทติ้งใหม่ระดับ AA- ดอกเบี้ยสูงสุด 3.98%</t>
  </si>
  <si>
    <t>https://www.bangkokbiznews.com/finance/stock/1136517</t>
  </si>
  <si>
    <t>9 หุ้นโรงไฟฟ้ากอดคอดิ่ง BGRIM-GPSC นำกลุ่มร่วง 9% หลังค่าไฟตรึงราคาเดิม 4.18 บาท</t>
  </si>
  <si>
    <t>https://www.bangkokbiznews.com/finance/stock/1136507</t>
  </si>
  <si>
    <t>AQUA ร่วมทุน 2.5 พันล้าน ตั้ง Food Holding ซื้อแบรนด์ร้านดังกว่า 200 สาขา</t>
  </si>
  <si>
    <t>https://www.bangkokbiznews.com/finance/stock/1136487</t>
  </si>
  <si>
    <t>ThaiBMA ลุ้น ‘แผนคืนหนี้’ EA ช่วย ‘ลดแรง’ แพนิกนักลงทุน</t>
  </si>
  <si>
    <t>ThaiBMA</t>
  </si>
  <si>
    <t>https://www.bangkokbiznews.com/finance/stock/1136485</t>
  </si>
  <si>
    <t>ตลท. เข้มประเมินความยั่งยืนบจ. HSBC ทบทวนธรรมาภิบาลลูกค้าปล่อยกู้</t>
  </si>
  <si>
    <t>https://www.bangkokbiznews.com/finance/stock/1136483</t>
  </si>
  <si>
    <t>หุ้นไทยวันนี้ 19 ก.ค.67 ECB คงดอกเบี้ยตามคาด บอนด์ยีลด์เด้ง กรอบ 1,310 - 1,330 จุด</t>
  </si>
  <si>
    <t>https://www.bangkokbiznews.com/finance/stock/1136452</t>
  </si>
  <si>
    <t>TSTH กำไร Q1 (มิ.ย.67) 89 ล้าน เพิ่ม 82% เผยมติผู้ถือหุ้นงดปันผลงวดปี 66/67</t>
  </si>
  <si>
    <t>https://www.bangkokbiznews.com/finance/stock/1136444</t>
  </si>
  <si>
    <t>"จิราพร" ลดถือหุ้น SUN สัดส่วน 54% โยกเข้าโฮลดิ้ง ไม่มีผลอำนาจคุมกิจการ</t>
  </si>
  <si>
    <t>อำนาจคุมกิจการ</t>
  </si>
  <si>
    <t>ไม่มีผล</t>
  </si>
  <si>
    <t>https://www.bangkokbiznews.com/finance/stock/1136432</t>
  </si>
  <si>
    <t>ต่ำจองครั้งแรกนับแต่ IPO เมื่อ 12 ปีก่อน หุ้น EA เทรดแน่นวันเดียว 5.4 พันล้าน</t>
  </si>
  <si>
    <t>https://www.bangkokbiznews.com/finance/stock/1136391</t>
  </si>
  <si>
    <t>เช็กสัญญาณหุ้นไทย รับปัจจัยบวก ลุ้น FED ลดดอกเบี้ย | SET Afternoon | 18-7-67</t>
  </si>
  <si>
    <t>https://www.bangkokbiznews.com/finance/stock/1136390</t>
  </si>
  <si>
    <t>หุ้น FPT ไม่สะเทือนหนักหลัง 'ไทยเบฟ' ขาย 'เฟรเซอร์ส' ที่สิงคโปร์</t>
  </si>
  <si>
    <t>https://www.bangkokbiznews.com/finance/stock/1136381</t>
  </si>
  <si>
    <t>7 หุ้นดีลุ้นปันผลกลางปี 2.0-4.2% : TTB-KTB-BBL-WHAUP-SIRI-ADVANC-WHA</t>
  </si>
  <si>
    <t>https://www.bangkokbiznews.com/finance/stock/1136336</t>
  </si>
  <si>
    <t>6 หุ้นชิ้นส่วนอิเล็กฯ ดิ่งยกแผง KCE-HANA นำกลุ่ม 3.76% สหรัฐ เข้มงวดส่งออกชิปไปจีน</t>
  </si>
  <si>
    <t>https://www.bangkokbiznews.com/finance/stock/1136337</t>
  </si>
  <si>
    <t>มาร์เก็ตแคป EA วูบหนักจากเคย 3.9 แสนล้าน เสียววันนี้ 3 ฟลอร์เหลือ 1.6 หมื่นล้าน</t>
  </si>
  <si>
    <t>https://www.bangkokbiznews.com/finance/stock/1136341</t>
  </si>
  <si>
    <t>บลจ.คุมลงทุนหวั่นฟันด์รัน AIMC มั่นใจไม่ลามกองทุนอื่น ติดตามสถานการณ์ต่อ</t>
  </si>
  <si>
    <t>https://www.bangkokbiznews.com/finance/stock/1136296</t>
  </si>
  <si>
    <t>Nasdaq ร่วงหนักแรงเทขายหุ้นเทคโนโลยี</t>
  </si>
  <si>
    <t>Nasdaq</t>
  </si>
  <si>
    <t>https://www.bangkokbiznews.com/finance/stock/1136286</t>
  </si>
  <si>
    <t>GULF ควบ INTUCH รุกอินฟราเทค 'สารัชถ์' ดันศักยภาพธุรกิจ Singtel ถือหุ้นตรง 'บริษัทใหม่'</t>
  </si>
  <si>
    <t>อินฟราเทค</t>
  </si>
  <si>
    <t>https://www.bangkokbiznews.com/finance/stock/1136274</t>
  </si>
  <si>
    <t>EA ลั่นลงโทษจัดเต็ม "สมโภชน์-อมร" ถ้าผิดจริง บอร์ดเร่งตั้งชุดสอบจากภายนอก</t>
  </si>
  <si>
    <t>ลงโทษ</t>
  </si>
  <si>
    <t>ชุดสอบ</t>
  </si>
  <si>
    <t>https://www.bangkokbiznews.com/finance/stock/1136261</t>
  </si>
  <si>
    <t>’สิงเทล‘หนุน GULF ควบ INTOUCH รับหุ้น NewCo 9% พร้อมสิทธิ์ซื้อหุ้นเอไอเอส 5% แรก</t>
  </si>
  <si>
    <t>https://www.bangkokbiznews.com/finance/stock/1136214</t>
  </si>
  <si>
    <t>GULF ควบ INTUCH ดันบิ๊กคอร์ปหุ้นไทย | SET Afternoon | 17-7-67</t>
  </si>
  <si>
    <t>https://www.bangkokbiznews.com/finance/stock/1136201</t>
  </si>
  <si>
    <t>EA จ่อหลุด SET50 - SET100 หลังมาร์เก็ตแคปวูบ 7 หมื่นล้าน</t>
  </si>
  <si>
    <t>https://www.bangkokbiznews.com/finance/stock/1136193</t>
  </si>
  <si>
    <t>สมาคม บลจ. เบรกลงทุน EA แจงแยกหุ้นกู้ EA มาบริหารเพื่อไม่กระทบ NAV</t>
  </si>
  <si>
    <t>แยก</t>
  </si>
  <si>
    <t>https://www.bangkokbiznews.com/finance/stock/1136191</t>
  </si>
  <si>
    <t>AP ออกหุ้นกู้ไม่เกิน 3.5 พันล้าน ขายสถาบัน-รายใหญ่ ดอกเบี้ย 3.21-3.39%</t>
  </si>
  <si>
    <t>https://www.bangkokbiznews.com/finance/stock/1136168</t>
  </si>
  <si>
    <t>หุ้นกลุ่ม GULF เด้งแรง! เฉียด 6% รับข่าวควบรวม INTUCH  'โบรกเกอร์' ชี้เติบโตสูงสู่ภูมิภาค</t>
  </si>
  <si>
    <t>รวม</t>
  </si>
  <si>
    <t>https://www.bangkokbiznews.com/finance/stock/1136169</t>
  </si>
  <si>
    <t>KKC หยุดกิจการชั่วคราว ขาดสภาพคล่อง-เร่งขอแบงก์ พนักงานไม่มีงานทำจ่าย 75%</t>
  </si>
  <si>
    <t>https://www.bangkokbiznews.com/finance/stock/1136141</t>
  </si>
  <si>
    <t>มูลค่าดัชนี S&amp;P 500 พุ่งแตะ 18 ล้านล้านดอลลาร์ หลังทำนิวไฮครั้งที่ 38 ของปีนี้</t>
  </si>
  <si>
    <t>S&amp;P 500</t>
  </si>
  <si>
    <t>https://www.bangkokbiznews.com/finance/stock/1136118</t>
  </si>
  <si>
    <t>ด่วน! GULF ประกาศควบรวม INTUCH พร้อมตั้งโต๊ะรับซื้อหุ้น ADVANC และ THCOM</t>
  </si>
  <si>
    <t>https://www.bangkokbiznews.com/finance/stock/1136108</t>
  </si>
  <si>
    <t>บลจ.แอสแซท พลัส ปิดกองทุน ASP-DPLUS เซ่น EA หลังโดนนักลงทุนแห่ไถ่ถอนเงิน</t>
  </si>
  <si>
    <t>https://www.bangkokbiznews.com/finance/stock/1136043</t>
  </si>
  <si>
    <t>"วีรพัฒน์" เก็บหุ้น RS สัดส่วน 5.6% สำรวจพอร์ตพบมีหุ้นไทยนับหมื่นล้าน</t>
  </si>
  <si>
    <t>สำรวจ</t>
  </si>
  <si>
    <t>https://www.bangkokbiznews.com/finance/stock/1136047</t>
  </si>
  <si>
    <t>ตลท. เพิกถอนหุ้นสื่อ POST ออกจากตลาดฯ 26 ก.ค. 67</t>
  </si>
  <si>
    <t>เพิกถอน</t>
  </si>
  <si>
    <t>https://www.bangkokbiznews.com/finance/stock/1136033</t>
  </si>
  <si>
    <t>ThaiBMA เผย EA แจง 'ยกเลิก' แผนออกหุ้นกู้ใหม่ เหตุทริสหั่นเครดิตเหลือ BB+</t>
  </si>
  <si>
    <t>เครดิต</t>
  </si>
  <si>
    <t>https://www.bangkokbiznews.com/finance/stock/1136009</t>
  </si>
  <si>
    <t>BBIK ชี้แจงไม่ได้เป็นผู้พัฒนาแอปฯ ทางรัฐ ในส่วน Digital Wallet</t>
  </si>
  <si>
    <t>https://www.bangkokbiznews.com/finance/stock/1135993</t>
  </si>
  <si>
    <t>SAWAD เดินหน้าออกหุ้นกู้ชุดใหม่ ยันฐานะการเงินแกร่ง-ตุนเงินสดชำระหนี้</t>
  </si>
  <si>
    <t>https://www.bangkokbiznews.com/finance/stock/1135969</t>
  </si>
  <si>
    <t>หุ้น EA ร่วงติดฟลอร์หลังปลด SP นักวิเคราะห์หวั่นลามเป็นโดมิโน</t>
  </si>
  <si>
    <t>ฟอลร์</t>
  </si>
  <si>
    <t>ลาม</t>
  </si>
  <si>
    <t>โดมิโน</t>
  </si>
  <si>
    <t>https://www.bangkokbiznews.com/finance/stock/1135967</t>
  </si>
  <si>
    <t>โบรกจ่อหั่น‘กำไร’กลุ่มแบงก์ ตั้งสำรองหนี้ครึ่งหลังเพิ่ม-แพนิก EA</t>
  </si>
  <si>
    <t>สำรองหนี้</t>
  </si>
  <si>
    <t>https://www.bangkokbiznews.com/finance/stock/1135940</t>
  </si>
  <si>
    <t>EA เร่งดึงพาร์ตเนอร์กู้วิกฤติ ลั่นวงเงินพร้อมชำระหนี้ 67</t>
  </si>
  <si>
    <t>ดึง</t>
  </si>
  <si>
    <t>วิกฤติ</t>
  </si>
  <si>
    <t>https://www.bangkokbiznews.com/finance/stock/1135917</t>
  </si>
  <si>
    <t>EA จัดทัพใหม่หวังกู้วิกฤติ มั่นใจคืนหนี้ “แบงก์-หุ้นกู้” ครบทั้งหมด</t>
  </si>
  <si>
    <t>คืน</t>
  </si>
  <si>
    <t>https://www.bangkokbiznews.com/finance/stock/1136059</t>
  </si>
  <si>
    <t>กางแผนชำระหนี้ EA ถึงหุ้นแบงก์ ยังกระทบจำกัด | SET Afternoon | 16-7-67</t>
  </si>
  <si>
    <t>กาง</t>
  </si>
  <si>
    <t>ยัง</t>
  </si>
  <si>
    <t>https://www.bangkokbiznews.com/finance/stock/1135925</t>
  </si>
  <si>
    <t>10 สุดยอด ‘หุ้นพลังงาน’ CG Report ระดับ 5 - ESG Ratings AAA</t>
  </si>
  <si>
    <t>สุดยอด</t>
  </si>
  <si>
    <t>https://www.bangkokbiznews.com/finance/stock/1135924</t>
  </si>
  <si>
    <t>‘สมใจนึก- ชัชวาลย์’ 2 อัศวิน ‘กู้วิฤกติ EA’ นั่ง ปธ.บอร์ด-กรรมการ หุ้นรวมกันนับ 10 แห่ง</t>
  </si>
  <si>
    <t>https://www.bangkokbiznews.com/finance/stock/1135920</t>
  </si>
  <si>
    <t>BYD เผยปัญหา EA ไม่กระทบ ยันโปร่งใส-สภาพคล่องสูงกว่าเกณฑ์-ไทยสมายล์บัสฟื้น</t>
  </si>
  <si>
    <t>โปร่งใส</t>
  </si>
  <si>
    <t>บัส</t>
  </si>
  <si>
    <t>https://www.bangkokbiznews.com/finance/stock/1135922</t>
  </si>
  <si>
    <t>KKP ชี้เศรษฐกิจโลกยังโตต่อ แนะลงทุนเต็มอัตรา ควบคู่ลดความเสี่ยง</t>
  </si>
  <si>
    <t>ต่อ</t>
  </si>
  <si>
    <t>https://www.bangkokbiznews.com/finance/stock/1135913</t>
  </si>
  <si>
    <t>SUPER ตั้ง บ. มินีแบ ซุปเปอร์ โซล่าร์ พาวเวอร์" ถือหุ้น 40% ทุนจดทะเบียนพันล้าน</t>
  </si>
  <si>
    <t>https://www.bangkokbiznews.com/finance/stock/1135877</t>
  </si>
  <si>
    <t>โดมิโน่หุ้น EA ประเมินกระทบ ถึงหุ้นกู้-แบงก์ | SET Afternoon | 15-7-67</t>
  </si>
  <si>
    <t>https://www.bangkokbiznews.com/finance/stock/1135846</t>
  </si>
  <si>
    <t>ThaiBMA ขึ้นเครื่องหมาย IC ตั๋วแลกเงิน - หุ้นกู้ EA ทั้ง 20 รุ่น</t>
  </si>
  <si>
    <t>IC</t>
  </si>
  <si>
    <t>https://www.bangkokbiznews.com/finance/stock/1135841</t>
  </si>
  <si>
    <t>‘ทริสเรทติ้ง’ หั่นเครดิต ‘องค์กร - หุ้นกู้ EA’ ลงมาเป็น BBB+ จาก A-</t>
  </si>
  <si>
    <t>https://www.bangkokbiznews.com/finance/stock/1135842</t>
  </si>
  <si>
    <t>ตลท. ขึ้น SP หุ้น EA สั่งหยุดการซื้อขายชั่วคราวแล้ว</t>
  </si>
  <si>
    <t>https://www.bangkokbiznews.com/finance/stock/1135831</t>
  </si>
  <si>
    <t>NEX เผยธุรกิจยังเดินหน้า นโยบายคงเดิม หลัง "อมร ทรัพย์ทวีกุล" พ้นกรรมการ</t>
  </si>
  <si>
    <t>https://www.bangkokbiznews.com/finance/stock/1135821</t>
  </si>
  <si>
    <t>เปิด189 หุ้นเทรด ‘ต่ำบุ๊ก' ตลท. ชี้ หุ้นใน SET 50 นักลงทุนส่งสัญญาณทยอยซื้อคืน</t>
  </si>
  <si>
    <t>https://www.bangkokbiznews.com/finance/stock/1135808</t>
  </si>
  <si>
    <t>10 หุ้นแบงก์ ดิ่งยกแผง SCB-KKP ร่วงนำ 3% กังวลเสี่ยงกระทบปล่อยกู้ EA</t>
  </si>
  <si>
    <t>https://www.bangkokbiznews.com/finance/stock/1135798</t>
  </si>
  <si>
    <t>"สมใจนึก" หวังได้ซีอีโอ EA ตัวจริง ภายใน ก.ค. 67 เผยอยู่ระหว่างหาตัว</t>
  </si>
  <si>
    <t>https://www.bangkokbiznews.com/finance/stock/1135799</t>
  </si>
  <si>
    <t>หุ้น NEX-BYD ดิ่งกว่า 27% หลัง EA ถูกกล่าวโทษ 'โบรก'ชี้ไม่เหมือน STARK แนะจับตารีไฟแนนซ์ระยะสั้น</t>
  </si>
  <si>
    <t>โทษ</t>
  </si>
  <si>
    <t>https://www.bangkokbiznews.com/finance/stock/1135795</t>
  </si>
  <si>
    <t>SET เริ่มฟื้นตัว รับกำไร Q2/67 แกร่งสุดCPALL-KTB-BBL l SET Afternoon | 12-7-67</t>
  </si>
  <si>
    <t>https://www.bangkokbiznews.com/finance/stock/1132199</t>
  </si>
  <si>
    <t>เปิดซื้อ - ขายหุ้นกู้ตลาดรอง ผ่าน 'SCB EASY' ได้แล้ววันนี้</t>
  </si>
  <si>
    <t>https://www.bangkokbiznews.com/finance/stock/1135786</t>
  </si>
  <si>
    <t>ตลท. ขึ้น H หลักทรัพย์ของ EA และให้ชี้แจงข้อมูล เพิ่มเติม</t>
  </si>
  <si>
    <t>H</t>
  </si>
  <si>
    <t>https://www.bangkokbiznews.com/finance/stock/1135782</t>
  </si>
  <si>
    <t>EA เปิดทีมบอร์ดบริหารชุดใหม่ ยันมีเงินชำระหนี้ แบงก์ - หุ้นกู้ 8.7 พันล้าน</t>
  </si>
  <si>
    <t>https://www.bangkokbiznews.com/finance/stock/1135781</t>
  </si>
  <si>
    <t>หุ้นไทยวันนี้ 15 ก.ค.67 ติดตาม GDP จีนเช้านี้ กรอบ SET 1,320 - 1,345 จุด</t>
  </si>
  <si>
    <t>กรอบ</t>
  </si>
  <si>
    <t>https://www.bangkokbiznews.com/finance/stock/1135779</t>
  </si>
  <si>
    <t>ก.ล.ต. ยืนยันการลงทุนของกองทุนรวม Thai ESG ยังเป็นไปตามเกณฑ์</t>
  </si>
  <si>
    <t>ตาม</t>
  </si>
  <si>
    <t>https://www.bangkokbiznews.com/finance/stock/1135776</t>
  </si>
  <si>
    <t>ตลท.ถอด EA ออกจาก SET ESG Ratings</t>
  </si>
  <si>
    <t>ถอด</t>
  </si>
  <si>
    <t>https://www.bangkokbiznews.com/finance/stock/1135773</t>
  </si>
  <si>
    <t>EA ตั้ง “สมใจนึก เองตระกูล - ชัชวาลย์ เจียรวนนท์” กู้วิกฤติ</t>
  </si>
  <si>
    <t>https://www.bangkokbiznews.com/finance/stock/1135724</t>
  </si>
  <si>
    <t>"ไอพีโอ" ขาขึ้นถือยาวราคาเพิ่ม ครึ่งแรกปี 67 เหลือแค่ NEO - CFARM</t>
  </si>
  <si>
    <t>https://www.bangkokbiznews.com/finance/stock/1135756</t>
  </si>
  <si>
    <t>แถลงการณ์ EA 'สมโภชน์-อมร' ลาออก เปิดทางตรวจสอบ มั่นใจในความบริสุทธิ์</t>
  </si>
  <si>
    <t>แถลงการณ์</t>
  </si>
  <si>
    <t>ความบริสุทธิ์</t>
  </si>
  <si>
    <t>https://www.bangkokbiznews.com/finance/stock/1135738</t>
  </si>
  <si>
    <t>EA เปิดตัวบอร์ดบริหารชุดใหม่ 15 ก.ค. 67 ยันพื้นฐานแกร่ง ธุรกิจมั่นคงมีอนาคต</t>
  </si>
  <si>
    <t>https://www.bangkokbiznews.com/finance/stock/1135527</t>
  </si>
  <si>
    <t>สัญญาณค่าบาทแข็งหนุน SET เปิดโผ 9 หุ้นเด่นจับจังหวะขาขึ้น</t>
  </si>
  <si>
    <t>ค่า</t>
  </si>
  <si>
    <t>https://www.bangkokbiznews.com/finance/stock/1135525</t>
  </si>
  <si>
    <t>MAJOR งบ Q2/67 ส่อย่อสวนทางหนังไทยคึก 5 โบรกชี้เป้าราคาพื้นฐาน 13.1-21.5 บาท</t>
  </si>
  <si>
    <t>ส่อย่อ</t>
  </si>
  <si>
    <t>https://www.bangkokbiznews.com/finance/stock/1135613</t>
  </si>
  <si>
    <t>AIS ยิ้ม คดี NT เรียกร้องค่าโรมมิ่ง 1.6 หมื่นล้านถึงที่สุด ศาลยกอุทธรณ์แล้ว</t>
  </si>
  <si>
    <t>ยิ้ม</t>
  </si>
  <si>
    <t>https://www.bangkokbiznews.com/finance/stock/1135535</t>
  </si>
  <si>
    <t>GGC จับมือ OR ร่วมซื้อ-ขาย ผลิตภัณฑ์ปาล์มน้ำมัน</t>
  </si>
  <si>
    <t>https://www.bangkokbiznews.com/finance/stock/1135520</t>
  </si>
  <si>
    <t>6 หุ้นชิ้นส่วนอิเล็กฯ เปิดตลาดร่วง HANA-DELTA ดิ่งนำ 4.10% รับแรงกระแทกหุ้นเทคฯ สหรัฐเทขายหนัก</t>
  </si>
  <si>
    <t>กระแทก</t>
  </si>
  <si>
    <t>เทขายหนัก</t>
  </si>
  <si>
    <t>https://www.bangkokbiznews.com/finance/stock/1135508</t>
  </si>
  <si>
    <t>EA รายงาน ก.ล.ต. เผยรวมกลุ่ม Concert Party "สมโภชน์ และพวก" ถือ 35.6%</t>
  </si>
  <si>
    <t>https://www.bangkokbiznews.com/finance/stock/1135502</t>
  </si>
  <si>
    <t>หุ้นไทยวันนี้ 12 ก.ค.67 เงินเฟ้อสหรัฐ มิ.ย.ชะลอตัวต่อ หนุน SET แนวรับ ต้าน 1320-1340 จุด</t>
  </si>
  <si>
    <t>แนวรับ</t>
  </si>
  <si>
    <t>https://www.bangkokbiznews.com/finance/stock/1135488</t>
  </si>
  <si>
    <t>SAAM ยืนยันร่วมมือ YGG ต่อไป เร่งคลอดเกมให้ทันปลายปี 67</t>
  </si>
  <si>
    <t>ร่วมมือ</t>
  </si>
  <si>
    <t>https://www.bangkokbiznews.com/finance/stock/1135480</t>
  </si>
  <si>
    <t>"สมโภชน์” แจงขายหุ้น EA ปัดฟอร์ซเซล จับคู่ปิดตลาดหลังข้อมูลไม่ตรงกับตลท.</t>
  </si>
  <si>
    <t>https://www.bangkokbiznews.com/finance/stock/1135457</t>
  </si>
  <si>
    <t>CPALL ซื้อหุ้น CPAXT ที่ 31.25 บ. ในส่วนค้านแผนรวมโลตัสเริ่ม 19 ก.ค. 67</t>
  </si>
  <si>
    <t>https://www.bangkokbiznews.com/finance/stock/1135348</t>
  </si>
  <si>
    <t>4 หุ้นโรงไฟฟ้า บวกต่อ 2 วันติด EA-ROJNA พุ่งนำ 4% เก็งค่าไฟจ่ายแพงขึ้น 20 - 40 สตางค์</t>
  </si>
  <si>
    <t>พุุ่ง</t>
  </si>
  <si>
    <t>https://www.bangkokbiznews.com/finance/stock/1135337</t>
  </si>
  <si>
    <t>SAAM ลงทุนไม่เกิน 75 ล้าน ซื้อกิจการขายส่งคอม-ซอฟต์แวร์</t>
  </si>
  <si>
    <t>https://www.bangkokbiznews.com/finance/stock/1135334</t>
  </si>
  <si>
    <t>"ดีเอสไอ" จ่อออกหมายเรียกเพิ่ม 5 บุคคลใหม่ ผ่องถ่ายเงินโกง STARK ร่วม 380 ล้าน</t>
  </si>
  <si>
    <t>ผ่องถ่าย</t>
  </si>
  <si>
    <t>เงินโกง</t>
  </si>
  <si>
    <t>https://www.bangkokbiznews.com/finance/stock/1135306</t>
  </si>
  <si>
    <t>SBNEXT ตอบ ก.ล.ต. ข้อกังขาโยกเงิน เผยกรรมการตัวแทน SABUY มีเอี่ยวทุกรายการ</t>
  </si>
  <si>
    <t>ข้อกังขา</t>
  </si>
  <si>
    <t>โยกเงิน</t>
  </si>
  <si>
    <t>https://www.bangkokbiznews.com/finance/stock/1135296</t>
  </si>
  <si>
    <t>เปิดโผ 14 หุ้น SETHD จ่ายปันผลสูง ผลตอบแทนตั้งแต่ต้นปี 67 สูงสุด 11%</t>
  </si>
  <si>
    <t>จ่ายปันผลสูง</t>
  </si>
  <si>
    <t>https://www.bangkokbiznews.com/finance/stock/1135294</t>
  </si>
  <si>
    <t>"ศรุต" ขึ้นเบอร์ 1 ผู้ถือหุ้น YGG แทน "ธนัช" ที่โดนฟอร์ซเซล</t>
  </si>
  <si>
    <t>https://www.bangkokbiznews.com/finance/stock/1135265</t>
  </si>
  <si>
    <t>"กรมสอบสวนคดีพิเศษ" ขยายผลฟันเพิ่มโกง STARK</t>
  </si>
  <si>
    <t>โกง</t>
  </si>
  <si>
    <t>ฟันเพิ่ม</t>
  </si>
  <si>
    <t>https://www.bangkokbiznews.com/finance/stock/1135254</t>
  </si>
  <si>
    <t>โบรกฯ อาจหั่นกำไร 4 หุ้น รพ. BCH - CHG - RJH - BDMS หวั่นประกันสังคมงบไม่พอ</t>
  </si>
  <si>
    <t>https://www.bangkokbiznews.com/finance/stock/1135231</t>
  </si>
  <si>
    <t>FETCO เผยดัชนีเชื่อมั่นนักลงทุน 'ทรงตัว' เดือนที่ 5 'การเมือง'ยังฉุด</t>
  </si>
  <si>
    <t>https://www.bangkokbiznews.com/finance/stock/1135247</t>
  </si>
  <si>
    <t>XPG ชี้ภาคธุรกิจเข้าถึงแหล่งทุนยาก รุกสินเชื่อ-ให้กู้ภายใต้ทุนหมื่นล้าน</t>
  </si>
  <si>
    <t>เข้าถึง</t>
  </si>
  <si>
    <t>ยาก</t>
  </si>
  <si>
    <t>https://www.bangkokbiznews.com/finance/stock/1135181</t>
  </si>
  <si>
    <t>Liberator ปลื้ม!!! เดือนมิถุนายนที่ผ่านมา กระแสตอบรับ “LIBFAM Subscription Model” ดีต่อเนื่อง</t>
  </si>
  <si>
    <t>https://www.bangkokbiznews.com/finance/stock/1135158</t>
  </si>
  <si>
    <t xml:space="preserve">4 หุ้น 'กลุ่มซีพี' บวกยกแผง TRUE ราคาพุ่งขึ้นตั้งแต่ต้นปี 79% หลังลดต้นทุนซ้ำซ้อนกับ DTAC </t>
  </si>
  <si>
    <t>https://www.bangkokbiznews.com/finance/stock/1135126</t>
  </si>
  <si>
    <t>VBYOND ผนึก AUCT ขายอสังหาหนุนรายได้เพิ่ม</t>
  </si>
  <si>
    <t>https://www.bangkokbiznews.com/finance/stock/1135100</t>
  </si>
  <si>
    <t>2 กองทุน AO Fund เทขายหุ้น CHO รวด 13.4% ทั้งกลุ่มเหลือ 1.2% จากเดิมถือ 14.7%</t>
  </si>
  <si>
    <t>เทขายหุ้น</t>
  </si>
  <si>
    <t>รวด</t>
  </si>
  <si>
    <t>https://www.bangkokbiznews.com/finance/stock/1135076</t>
  </si>
  <si>
    <t>"ดร.ชญาน์นันท์" ลาออกจากกรรมการ YGG เหตุติดภารกิจอื่น</t>
  </si>
  <si>
    <t>ติดภารกิจ</t>
  </si>
  <si>
    <t>https://www.bangkokbiznews.com/finance/stock/1135066</t>
  </si>
  <si>
    <t>ก.ล.ต. ลงโทษทางแพ่งผู้กระทำความผิด 3 ราย อินไซด์ขายหุ้น SQ</t>
  </si>
  <si>
    <t>ความผิด</t>
  </si>
  <si>
    <t>https://www.bangkokbiznews.com/finance/stock/1134971</t>
  </si>
  <si>
    <t>CPF คาดกำไรไตรมาส 2/67 ฟื้นตัวดี ราคาสัตว์บกในหลายประเทศดีขึ้น</t>
  </si>
  <si>
    <t>https://www.bangkokbiznews.com/finance/stock/1134969</t>
  </si>
  <si>
    <t>TTA จับมือ King Long บุกตลาด EV ไทย เปิดศึกชิงลูกค้ารถกระบะไฟฟ้าเชิงพาณิชย์</t>
  </si>
  <si>
    <t>เปิดศึกชิง</t>
  </si>
  <si>
    <t>https://www.bangkokbiznews.com/finance/stock/1134948</t>
  </si>
  <si>
    <t>ALPHAX ขายธุรกิจอสังหา 778.7 ล้าน รองรับแผนขยายพลังงานทดแทน</t>
  </si>
  <si>
    <t>ขายธุรกิจ</t>
  </si>
  <si>
    <t>https://www.bangkokbiznews.com/finance/stock/1134944</t>
  </si>
  <si>
    <t>SUPER ขาย "ทานตะวัน โซล่าร์" รับเงินแล้ว 4.8 พันล้านบาท</t>
  </si>
  <si>
    <t>https://www.bangkokbiznews.com/finance/stock/1134937</t>
  </si>
  <si>
    <t>“ธนัช” รายงาน "ก.ล.ต." เท YGG เหลือ 4% ขายผ่าน "หยวนต้า-กรุงศรี-พาย-แซดคอม"</t>
  </si>
  <si>
    <t>เหลือ</t>
  </si>
  <si>
    <t>https://www.bangkokbiznews.com/finance/stock/1134933</t>
  </si>
  <si>
    <t>"เซียนฮง - เสี่ยปู่ - นเรศ" โผล่ถือหุ้น CHAO เจ้าสัวเทรดวันนี้ ราคาจอง 11.80 บาท</t>
  </si>
  <si>
    <t>https://www.bangkokbiznews.com/finance/stock/1134931</t>
  </si>
  <si>
    <t>หุ้นไทยวันนี้ 9 ก.ค.67 จับตาถ้อยแถลงเฟด-CPI สหรัฐฯ คาดชะลอตัว แนวรับ ต้าน 1300-1335 จุด</t>
  </si>
  <si>
    <t>ต้าน</t>
  </si>
  <si>
    <t>https://www.bangkokbiznews.com/finance/stock/1134897</t>
  </si>
  <si>
    <t>"ทริสเรทติ้ง" คงมุมมองเดิมต่อ SAMART แม้มีคำพิพากษาฎีกาให้ชดใช้ 718.69 ล้าน</t>
  </si>
  <si>
    <t>มุมมองเดิม</t>
  </si>
  <si>
    <t>https://www.bangkokbiznews.com/finance/stock/1134883</t>
  </si>
  <si>
    <t>"สิริวรรณ" ลาออกรองประธานบอร์ด IRPC หลังเพิ่งรับตำแหน่ง 19 มี.ค.67</t>
  </si>
  <si>
    <t>รองประธานบอร์ด</t>
  </si>
  <si>
    <t>https://www.bangkokbiznews.com/finance/stock/1134853</t>
  </si>
  <si>
    <t>หุ้นเจ้าสัว (CHAO) เทรด 9 ก.ค. 67 เปิดกำไร Q1/67 โต 43.46%</t>
  </si>
  <si>
    <t>https://www.bangkokbiznews.com/finance/stock/1134823</t>
  </si>
  <si>
    <t>แรงซื้อผ่าน NVDR พุ่ง 4.8 พันล้าน ต่างชาติขายลด 845 ล้านบาท</t>
  </si>
  <si>
    <t>แรงซื้อ</t>
  </si>
  <si>
    <t>https://www.bangkokbiznews.com/finance/stock/1134796</t>
  </si>
  <si>
    <t>ทริสเรทติ้งเพิ่มอันดับเครดิต CPALL - CPAXT มองแข็งแกร่ง-หนี้ลด</t>
  </si>
  <si>
    <t>https://www.bangkokbiznews.com/finance/stock/1134785</t>
  </si>
  <si>
    <t>หุ้น YGG ราคา 5 วันติดลบ 48% จับตาผู้ถือหุ้นใหม่ ปรับโครงสร้างใหญ่ หลัง 'ธนัช' ถูก Forced Sell เหลือ 4%</t>
  </si>
  <si>
    <t>Forced Sell</t>
  </si>
  <si>
    <t>https://www.bangkokbiznews.com/finance/stock/1134776</t>
  </si>
  <si>
    <t>ต่างชาติทิ้ง‘หุ้น-บอนด์’2แสนล้าน ‘ThaiBMA’ ชี้สภาพคล่องไทยสูงรองรับได้</t>
  </si>
  <si>
    <t>ทิ้ง</t>
  </si>
  <si>
    <t>ทิ้้ง</t>
  </si>
  <si>
    <t>https://www.bangkokbiznews.com/finance/stock/1134770</t>
  </si>
  <si>
    <t>NEX หั่นราคาหุ้นเพิ่มทุน เหลือ 1.60 บาทขายพีพี-คณิสสร์ รับ 75 ล้านหุ้น</t>
  </si>
  <si>
    <t>หั่นราคา</t>
  </si>
  <si>
    <t>https://www.bangkokbiznews.com/finance/stock/1134764</t>
  </si>
  <si>
    <t>"ธนัช" ประธานบอร์ดบริหาร YGG เทหุ้น 2-4 ก.ค. จาก 40.1% ฮวบเหลือ 4.2%</t>
  </si>
  <si>
    <t>เทหุ้น</t>
  </si>
  <si>
    <t>ฮวบเหลือ</t>
  </si>
  <si>
    <t>https://www.bangkokbiznews.com/finance/stock/1134761</t>
  </si>
  <si>
    <t>‘สมโภชน์’ แจงขายหุ้น EA 14.6 ล้านหุ้น เป็นการปรับโครงสร้างผู้ถือหุ้นภายใน</t>
  </si>
  <si>
    <t>ปรับโครงสร้าง</t>
  </si>
  <si>
    <t>https://www.bangkokbiznews.com/finance/stock/1134727</t>
  </si>
  <si>
    <t>2 หุ้นเด่นส่งออกอาหาร TU - ITC เข้าไฮซีซัน โบรกเชียร์ผลงานขาขึ้น</t>
  </si>
  <si>
    <t>https://www.bangkokbiznews.com/finance/stock/1134649</t>
  </si>
  <si>
    <t>YGG เร่งหาคำตอบหุ้นดิ่ง 76% ยังไม่ฟันธงผู้ถือหุ้นใหญ่โดนฟอร์ซเซลจริงไหม</t>
  </si>
  <si>
    <t>เร่งหาคำตอบ</t>
  </si>
  <si>
    <t>https://www.bangkokbiznews.com/finance/stock/1134614</t>
  </si>
  <si>
    <t>MGI เผยรายได้ทั้งปีโตเพิ่มเท่าตัว 1.3 พันล. เตรียมเปิด'คลินิกความงาม-Anti-Aging' สิ้นปีนี้</t>
  </si>
  <si>
    <t>เตรียมเปิด</t>
  </si>
  <si>
    <t>https://www.bangkokbiznews.com/finance/stock/1134594</t>
  </si>
  <si>
    <t>เก็งกำไรหุ้นแบงก์ รับไตรมาส 2 เด่นสุด BBL-KTB l SET Afternoon l 5-7-67</t>
  </si>
  <si>
    <t>https://www.bangkokbiznews.com/finance/stock/1134506</t>
  </si>
  <si>
    <t>จับตาภาคการจ้างงานสหรัฐฯ คืนนี้ คาด SET แกว่ง Sideway กรอบ 1,295 - 1,310 จุด</t>
  </si>
  <si>
    <t>แกว่ง</t>
  </si>
  <si>
    <t>https://www.bangkokbiznews.com/finance/stock/1134508</t>
  </si>
  <si>
    <t>กลุ่ม SABUY เทหุ้น SBNEXT ร่วม 16% และขาย AS รวม 12% โดนบังคับขาย</t>
  </si>
  <si>
    <t>โดนบังคับขาย</t>
  </si>
  <si>
    <t>https://www.bangkokbiznews.com/finance/stock/1134463</t>
  </si>
  <si>
    <t>SINGER แจกแจงหนี้หมื่นล้านของ SGC ทยอยครบชำระถึง Q1/69</t>
  </si>
  <si>
    <t>แจกแจงหนี้</t>
  </si>
  <si>
    <t>ทยอยครบ</t>
  </si>
  <si>
    <t>https://www.bangkokbiznews.com/finance/stock/1134427</t>
  </si>
  <si>
    <t>หุ้นไทยตอบรับ ดิจิทัลวอลเล็ต เพิ่มเงินระบบเศรษฐกิจ l SET Afternoon l 4-7-67</t>
  </si>
  <si>
    <t>ดิจิทัลวอลเล็ต</t>
  </si>
  <si>
    <t>เพิ่มเงิน</t>
  </si>
  <si>
    <t>https://www.bangkokbiznews.com/finance/stock/1134415</t>
  </si>
  <si>
    <t>โบรกแนะผถห. ขายเทนเดอร์ SSC หากมีกำไร ถือไว้ไร้สภาพคล่อง</t>
  </si>
  <si>
    <t>https://www.bangkokbiznews.com/finance/stock/1134382</t>
  </si>
  <si>
    <t>วงการไอบีมองเคส "หุ้น SSC" เพิกถอนหุ้น เรื่องค่าธรรมเนียมมิใช่ประเด็นหลัก</t>
  </si>
  <si>
    <t>มิใช่ประเด็นหลัก</t>
  </si>
  <si>
    <t>https://www.bangkokbiznews.com/finance/stock/1134365</t>
  </si>
  <si>
    <t>MASTER มั่นใจปีนี้รายได้โต 20% ตามเป้า</t>
  </si>
  <si>
    <t>https://www.bangkokbiznews.com/finance/stock/1134360</t>
  </si>
  <si>
    <t>มรสุม หุ้น YGG 1 เดือน ราคาดิ่ง 77% มาร์เก็ตแคปวูบ 3.2 พันล้านบาท</t>
  </si>
  <si>
    <t>ราคาดิ่ง</t>
  </si>
  <si>
    <t>มาร์เก็ตแคปวูบ</t>
  </si>
  <si>
    <t>https://www.bangkokbiznews.com/finance/stock/1134340</t>
  </si>
  <si>
    <t xml:space="preserve">หุ้น TTA เปิดตลาดดิ่ง 6.9% เลื่อนเปิดตัวรถ EV วันนี้ แบบไม่มีกำหนด หลัง BYD จัดโปรฯ ลดกระหน่ำ </t>
  </si>
  <si>
    <t>ดิ่่ง</t>
  </si>
  <si>
    <t>https://www.bangkokbiznews.com/finance/stock/1134300</t>
  </si>
  <si>
    <t>S&amp;P500-Nasdaq ทำนิวไฮ รับความหวังเฟดลดดอกเบี้ย</t>
  </si>
  <si>
    <t>S&amp;P500-Nasdaq</t>
  </si>
  <si>
    <t>รับความหวัง</t>
  </si>
  <si>
    <t>https://www.bangkokbiznews.com/finance/stock/1134282</t>
  </si>
  <si>
    <t>BANPU ขายหุ้น Chaffee และสินทรัพย์ใน Chelsea แล้วเสร็จ มูลค่ารวม 4.8 พันล้าน</t>
  </si>
  <si>
    <t>https://www.bangkokbiznews.com/finance/stock/1134203</t>
  </si>
  <si>
    <t>YGG แจงเพิ่มกรณีหุ้นร่วงหนักรอบ 4 ปี ย้ำคำเดิม "ไม่มีพัฒาการสำคัญ"</t>
  </si>
  <si>
    <t>https://www.bangkokbiznews.com/finance/stock/1134176</t>
  </si>
  <si>
    <t>หุ้น YGG ดิ่งฟลอร์ต่อเนื่องวันที่ 2 ล่าสุด CFO แจ้งการลาออก</t>
  </si>
  <si>
    <t>ฟลอร์ต่อเนื่อง</t>
  </si>
  <si>
    <t>https://www.bangkokbiznews.com/finance/stock/1134175</t>
  </si>
  <si>
    <t>หุ้นกลุ่ม JMART ร่วงยกแผง  SGC ดิ่งนำกลุ่ม 11.33% เพิ่มทุน 5.2 พันล.-กู้เงิน SINGER 6 พันล.</t>
  </si>
  <si>
    <t>แผง</t>
  </si>
  <si>
    <t>กู้เงิน</t>
  </si>
  <si>
    <t>https://www.bangkokbiznews.com/finance/stock/1134168</t>
  </si>
  <si>
    <t>TPOLY รับงานก่อสร้างใหม่ 3 โครงการรวม 965.3 ล้าน</t>
  </si>
  <si>
    <t>รับงาน</t>
  </si>
  <si>
    <t>https://www.bangkokbiznews.com/finance/stock/1134157</t>
  </si>
  <si>
    <t xml:space="preserve">3 หุ้นกลุ่ม EA เขียวยกแผง เปิดตลาดบวกกว่า 3.36% หลังเปิดใจเคลียร์ชัดทุกข่าวลือ </t>
  </si>
  <si>
    <t>เปิดตลาด</t>
  </si>
  <si>
    <t>https://www.bangkokbiznews.com/finance/stock/1134095</t>
  </si>
  <si>
    <t>SGC ดิ้นดึง SINGER อุ้มเพิ่มทุนปลดล็อกหนี้-วัดใจสินเชื่อมือถือบูม</t>
  </si>
  <si>
    <t>ปลดล็อกหนี้</t>
  </si>
  <si>
    <t>อุ้ม</t>
  </si>
  <si>
    <t>https://www.bangkokbiznews.com/finance/stock/1134118</t>
  </si>
  <si>
    <t>EA เร่งธุรกิจใหม่ ‘นิวเอสเคิร์ฟ’ ลุยเชื้อเพลิงอากาศยานชีวภาพ - ชี้แคชโฟลว์แข็งแกร่งระยะยาว</t>
  </si>
  <si>
    <t>แคชโฟลว์</t>
  </si>
  <si>
    <t>https://www.bangkokbiznews.com/finance/stock/1134068</t>
  </si>
  <si>
    <t>คดีการเมือง กลับมากดดัน หุ้นไทยแกว่งตัวลง l SET Afternoon l 2-7-67</t>
  </si>
  <si>
    <t>คดีการเมือง</t>
  </si>
  <si>
    <t>https://www.bangkokbiznews.com/finance/stock/1134047</t>
  </si>
  <si>
    <t>EA ลั่นฐานะการเงินแกร่ง มีกระแสเงินสดสม่ำเสมอ พร้อมคืนหนี้หุ้นกู้ตรงเวลา</t>
  </si>
  <si>
    <t>สม่ำเสมอ</t>
  </si>
  <si>
    <t>คืนหนี้หุ้นกู้</t>
  </si>
  <si>
    <t>ตรงเวลา</t>
  </si>
  <si>
    <t>https://www.bangkokbiznews.com/finance/stock/1133971</t>
  </si>
  <si>
    <t>Uptick Rule วันแรกได้ผล ต่างชาติพลิกซื้อสุทธิ 338 ล้าน Short Sell ลดเฉียด 4%</t>
  </si>
  <si>
    <t>Uptick Rule</t>
  </si>
  <si>
    <t>Short Sell</t>
  </si>
  <si>
    <t>ลดเฉียด</t>
  </si>
  <si>
    <t>https://www.bangkokbiznews.com/finance/stock/1133934</t>
  </si>
  <si>
    <t>NEP ซื้อกิจการ "วาวา แซด" เสร็จแล้ว มูลค่า 8.4 พันล้าน รับรู้รายได้ 1 ก.ค. 67</t>
  </si>
  <si>
    <t>NEP</t>
  </si>
  <si>
    <t>เสร็จแล้ว</t>
  </si>
  <si>
    <t>https://www.bangkokbiznews.com/finance/stock/1133865</t>
  </si>
  <si>
    <t>“สมโภชน์” รับมีหุ้น EA ถูก Force Sell แต่แก้ไขปัญหาจบแล้ว ยันยังถือหุ้นใหญ่</t>
  </si>
  <si>
    <t>Force Sell</t>
  </si>
  <si>
    <t>แก้ไขปัญหา</t>
  </si>
  <si>
    <t>ยังถือหุ้นใหญ่</t>
  </si>
  <si>
    <t>https://www.bangkokbiznews.com/finance/stock/1133819</t>
  </si>
  <si>
    <t>AS เทขายหุ้น 'SABUY' 3 วันร่วม 60 ล้านหุ้น</t>
  </si>
  <si>
    <t>https://www.bangkokbiznews.com/finance/stock/1133660</t>
  </si>
  <si>
    <t>MASTER แย้มงบ Q2/67 เป็นไปตามแผน Q3/67 เร่งปิดดีลร่วมค้า ย้ำเป้าโต 20%</t>
  </si>
  <si>
    <t>แย้มงบ</t>
  </si>
  <si>
    <t>เป็นไปตามแผน</t>
  </si>
  <si>
    <t>https://www.bangkokbiznews.com/finance/stock/1133650</t>
  </si>
  <si>
    <t>"กลุ่มเธียรสุรัตน์" คุม SBNEXT แทน SABUY / ซัน-ซุปเปอร์เทรดเดอร์ ติดหุ้นใหญ่</t>
  </si>
  <si>
    <t>ติดหุ้นใหญ่</t>
  </si>
  <si>
    <t>https://www.bangkokbiznews.com/finance/stock/1133647</t>
  </si>
  <si>
    <t>JKN แจ้งจะส่งงบ Q1/67 ช้ากว่ากำหนดเดิมเป็น 31 ก.ค. 67 เหตุเปลี่ยนผู้สอบบัญชี</t>
  </si>
  <si>
    <t>https://www.bangkokbiznews.com/finance/stock/1133612</t>
  </si>
  <si>
    <t>ว่าที่ สว.ใหม่ 'วิวรรธน์ ไกรพิสิทธิ์กุล' บิ๊ก SNNP ถือหุ้น 3 บริษัท มูลค่ารวมกว่า 657 ล้านบาท</t>
  </si>
  <si>
    <t>มูลค่ารวม</t>
  </si>
  <si>
    <t>https://www.bangkokbiznews.com/finance/stock/1133606</t>
  </si>
  <si>
    <t>SAMART จ่ายหนี้คดีเอเชียนเกมส์ 130 ล้าน จากยอดรวม 718.6 ล้านที่รอเจรจาขอผ่อน</t>
  </si>
  <si>
    <t>จ่ายหนี้</t>
  </si>
  <si>
    <t>รอเจรจา</t>
  </si>
  <si>
    <t>https://www.bangkokbiznews.com/finance/stock/1133587</t>
  </si>
  <si>
    <t>NOK เผยชำระหนี้ได้ตามกำหนดแผนฟื้นฟู 3 เดือนจ่าย 37 ล้าน เหลือคงค้างอีก 97%</t>
  </si>
  <si>
    <t>NOK</t>
  </si>
  <si>
    <t>ตามกำหนด</t>
  </si>
  <si>
    <t>https://www.bangkokbiznews.com/finance/stock/1133558</t>
  </si>
  <si>
    <t>หุ้น COM7 บวกสวนตลาดราว 7% มีแผนซื้อหุ้นคืนรอบใหม่ 1 ก.ค.67</t>
  </si>
  <si>
    <t>สวนตลาด</t>
  </si>
  <si>
    <t>https://www.bangkokbiznews.com/finance/stock/1133547</t>
  </si>
  <si>
    <t>เจ้าสัว' (หุ้น CHAO) เผยราคาไอพีโอ 11.8 บาท เปิดจอง 1-3 ก.ค. 67</t>
  </si>
  <si>
    <t>https://www.bangkokbiznews.com/finance/stock/1133527</t>
  </si>
  <si>
    <t>NRF แถลงการณ์ย้ำพื้นฐานแกร่ง ชี้หุ้นร่วงเป็นกลไกตลาด-ปัจจัยภายนอก</t>
  </si>
  <si>
    <t>พื้นฐานแกร่ง</t>
  </si>
  <si>
    <t>https://www.bangkokbiznews.com/finance/stock/1133521</t>
  </si>
  <si>
    <t>EA ชี้แจง ตลท. กรณีหุ้นดิ่งต่อเนื่อง เหตุจากปัจจัยภายนอกควบคุมไม่ได้</t>
  </si>
  <si>
    <t>ชี้แจง</t>
  </si>
  <si>
    <t>หุ้นดิ่ง</t>
  </si>
  <si>
    <t>https://www.bangkokbiznews.com/finance/stock/1133515</t>
  </si>
  <si>
    <t>CHO เตรียมควบรวมกิจการใน NASDAQ มูลค่าธุรกิจ 7.7 พันล้าน คาดเสร็จดีลปลายปี</t>
  </si>
  <si>
    <t>https://www.bangkokbiznews.com/finance/stock/1133372</t>
  </si>
  <si>
    <t>ตามนัด! FETCO เข้าถก รมว.คลัง ชงต่ออายุ - ปรับเงื่อนไข SSF สร้างเงินออมระยะยาว</t>
  </si>
  <si>
    <t>SSF</t>
  </si>
  <si>
    <t>ปรับเงื่อนไข</t>
  </si>
  <si>
    <t>สร้างเงินออม</t>
  </si>
  <si>
    <t>https://www.bangkokbiznews.com/finance/stock/1133432</t>
  </si>
  <si>
    <t>บ.ย่อย MONO จ่ายหนี้ติดค้าง 137 ล้านบาท ชำระครบยอดตามข้อตกลงแล้ว</t>
  </si>
  <si>
    <t>MONO</t>
  </si>
  <si>
    <t>ชำระครบ</t>
  </si>
  <si>
    <t>https://www.bangkokbiznews.com/finance/stock/1133376</t>
  </si>
  <si>
    <t>BCPG รับเงิน 6.9 พันล้านบาทแล้ว หลังโอนขาย 9 โรงไฟฟ้าญี่ปุ่น 116.96 MW</t>
  </si>
  <si>
    <t>หลังโอนขาย</t>
  </si>
  <si>
    <t>https://www.bangkokbiznews.com/finance/stock/1133330</t>
  </si>
  <si>
    <t>ฟื้น 'กองทุนวายุภักษ์' ปลุก SET INDEX ตื่น ลุ้นทะลุ 1,330 จุด</t>
  </si>
  <si>
    <t>SET INDEX</t>
  </si>
  <si>
    <t>ปลุก</t>
  </si>
  <si>
    <t>ตื่น</t>
  </si>
  <si>
    <t>https://www.bangkokbiznews.com/finance/stock/1133305</t>
  </si>
  <si>
    <t>หุ้น SOLAR พุ่งชนชิลลิ่ง 29.41% จับมือ EGCO คว้างานใหญ่ Solar Farm แม่เมาะ 937 ล.</t>
  </si>
  <si>
    <t>ชิลลิ่ง</t>
  </si>
  <si>
    <t>https://www.bangkokbiznews.com/finance/stock/1133304</t>
  </si>
  <si>
    <t>NAM ตั้ง 'ไอแนป' รุกขยายตลาด Healthcare consumer ทั่วไทย-เอเชีย</t>
  </si>
  <si>
    <t>NAM</t>
  </si>
  <si>
    <t>https://www.bangkokbiznews.com/finance/stock/1133282</t>
  </si>
  <si>
    <t>‘GULF’ ปั้น‘ธุรกิจคลาวด์‘ ดันกำไรโตระยะยาว</t>
  </si>
  <si>
    <t>https://www.bangkokbiznews.com/finance/stock/1133238</t>
  </si>
  <si>
    <t>SOLAR ชนะเสนอราคา "แม่เมาะโซลาร์" ลงนาม ส.ค. 67 มูลค่าโครงการ 937 ล้าน</t>
  </si>
  <si>
    <t>เสนอราคา</t>
  </si>
  <si>
    <t>https://www.bangkokbiznews.com/finance/stock/1133117</t>
  </si>
  <si>
    <t>หุ้น GULF บวกพุ่ง 4.38% Gulf Edge บริษัทย่อยผนึก Google รุกธุรกิจ Cloud-AI</t>
  </si>
  <si>
    <t>https://www.bangkokbiznews.com/finance/stock/1133120</t>
  </si>
  <si>
    <t>SCB ปลดภาระขาดทุน 2 พันล้าน/ปี หลังยุติโรบินฮู้ด ทว่าหวั่นตั้งด้อยค่า H2/67</t>
  </si>
  <si>
    <t>ปลดภาระ</t>
  </si>
  <si>
    <t>https://www.bangkokbiznews.com/finance/stock/1133113</t>
  </si>
  <si>
    <t>GULF จับมือ Google เล็งต่อยอดด้าน 'เอไอ'</t>
  </si>
  <si>
    <t>https://www.bangkokbiznews.com/finance/stock/1133040</t>
  </si>
  <si>
    <t>TESG เม็ดเงินจ่อ 'ช้อปหุ้น' รับเวอร์ชั่นใหม่ 4 หมื่นล้าน</t>
  </si>
  <si>
    <t>เวอร์ชั่นใหม่</t>
  </si>
  <si>
    <t>https://www.bangkokbiznews.com/finance/stock/1133060</t>
  </si>
  <si>
    <t>หุ้น NSL โรบอตเทรดดิ้งมากสุด 53.11% มูลค่า 33 ล้านบาท</t>
  </si>
  <si>
    <t>https://www.bangkokbiznews.com/finance/stock/1133054</t>
  </si>
  <si>
    <t>PTTGC โอนหุ้น PTT Digital สัดส่วน 20% มูลค่าขาย 1 พันล้านบาทให้ บ.ย่อย OR แล้ว</t>
  </si>
  <si>
    <t>PTT Digital</t>
  </si>
  <si>
    <t>https://www.bangkokbiznews.com/finance/stock/1133045</t>
  </si>
  <si>
    <t>GULF ผนึก Google รุกบริการคลาวด์ หวังต่อยอดสู่ความร่วมมืออื่นรวมถึง AI</t>
  </si>
  <si>
    <t>https://www.bangkokbiznews.com/finance/stock/1132560</t>
  </si>
  <si>
    <t>กบข. มองหุ้น SET50 ยังน่าลงทุน ชี้สเปก "ปันผลดี-ราคาไม่แรง-ฟื้นตามศก."</t>
  </si>
  <si>
    <t>SET50</t>
  </si>
  <si>
    <t>น่า</t>
  </si>
  <si>
    <t>ไม่แรง</t>
  </si>
  <si>
    <t>https://www.bangkokbiznews.com/finance/stock/1132991</t>
  </si>
  <si>
    <t>หุ้น MAGURO พุ่ง 10% ผู้บริหารยันไม่มีข่าวดีใหม่ เผย Holistic มั่นใจการเติบโต</t>
  </si>
  <si>
    <t>https://www.bangkokbiznews.com/finance/stock/1132956</t>
  </si>
  <si>
    <t>JKN เผยผลประชุมเจ้าหนี้ได้เป็นผู้จัดทำแผนฟื้นฟูกิจการ รอศาลมีคำสั่ง</t>
  </si>
  <si>
    <t>https://www.bangkokbiznews.com/finance/stock/1132951</t>
  </si>
  <si>
    <t>Short Sell ลดลง หนุน SET ฟื้นตัว ต่ำกว่าค่าเฉลี่ย 1 เดือน และ YTD</t>
  </si>
  <si>
    <t>https://www.bangkokbiznews.com/finance/stock/1132948</t>
  </si>
  <si>
    <t>นลท.ใหญ่บิ๊กล็อต 39.9 ล้านหุ้น JPARK พบ "หมอพงศ์ศักดิ์ / บิ๊ก COM7" ร่วมซื้อ</t>
  </si>
  <si>
    <t>https://www.bangkokbiznews.com/finance/stock/1132939</t>
  </si>
  <si>
    <t>หุ้น NEX-EA-BYD บวกแรง พุ่งนำกว่า 9% นักลงทุนเก็งกำไร หลังราคาก่อนหน้าปรับตัวลง</t>
  </si>
  <si>
    <t>https://www.bangkokbiznews.com/finance/stock/1132937</t>
  </si>
  <si>
    <t>หุ้นเด่นธีมกอง ESG เพิ่มสิทธิลดภาษี 3 โบรกเกอร์เผยชื่อ 20 หุ้นใหญ่น่าสนใจ</t>
  </si>
  <si>
    <t>https://www.bangkokbiznews.com/finance/stock/1132936</t>
  </si>
  <si>
    <t>7 หุ้นแบงก์ CREDIT-KKP นำกลุ่ม 5% อานิสงส์ กองทุน TESG ใหม่ หนุน คาดเม็ดเงินไหลเข้า</t>
  </si>
  <si>
    <t>https://www.bangkokbiznews.com/finance/stock/1132869</t>
  </si>
  <si>
    <t>BANPU จ่อซื้อคืนสูงสุดรับเกณฑ์ uptick หลังตลท. เปิด 260 หุ้นขายชอร์ตได้</t>
  </si>
  <si>
    <t>ซื้อคืน</t>
  </si>
  <si>
    <t>https://www.bangkokbiznews.com/finance/stock/1132870</t>
  </si>
  <si>
    <t>MGI เพิ่มทุน 84 ล้านหุ้นรองรับแจกวอร์แรนต์ผถห.เดิม ลุยธุรกิจเสริมความงาม</t>
  </si>
  <si>
    <t>https://www.bangkokbiznews.com/finance/stock/1132850</t>
  </si>
  <si>
    <t>ตลท. รับ DR 'GOLD19' อิงทองคำขนาดใหญ่ที่สุดในโลก เริ่มซื้อขาย 25 มิ.ย. นี้</t>
  </si>
  <si>
    <t>GOLD19</t>
  </si>
  <si>
    <t>ขนาด</t>
  </si>
  <si>
    <t>ใหญ่ที่สุดในโลก</t>
  </si>
  <si>
    <t>https://www.bangkokbiznews.com/finance/stock/1132809</t>
  </si>
  <si>
    <t>40 หุ้น non-SET100 หมดสิทธิขายชอร์ตลุ้นฟื้น พร้อมอัปเดต 261 ชื่อรอบใหม่ ตลท.</t>
  </si>
  <si>
    <t>non-SET100</t>
  </si>
  <si>
    <t>https://www.bangkokbiznews.com/finance/stock/1132793</t>
  </si>
  <si>
    <t>หุ้น MASTER นิวไฮรอบเกือบเดือน กลุ่มวี สแควร์ จับมือเป็นพันธมิตรระยะยาว</t>
  </si>
  <si>
    <t>เป็นพันธมิตร</t>
  </si>
  <si>
    <t>https://www.bangkokbiznews.com/finance/stock/1132779</t>
  </si>
  <si>
    <t>"หมอเส" MASTER บิ๊กล็อตเกือบ 20 ล้านหุ้นให้ผู้ถือหุ้นใหญ่ V Square Clinic</t>
  </si>
  <si>
    <t>https://www.bangkokbiznews.com/finance/stock/1132760</t>
  </si>
  <si>
    <t>สาธิต วิทยากร ลาออกทุกตำแหน่ง PRINC เพื่อรักษาธรรมาภิบาลหลังมีโทษปั่นหุ้น</t>
  </si>
  <si>
    <t>เพื่อ</t>
  </si>
  <si>
    <t>https://www.bangkokbiznews.com/finance/stock/1132759</t>
  </si>
  <si>
    <t>5 หุ้นยางพารา กอดคอร่วง TEGH - STA ดิ่งนำกลุ่มเฉียด 8% หลังสหรัฐฯ เลื่อน EU ชะลอ EUDR</t>
  </si>
  <si>
    <t>https://www.bangkokbiznews.com/finance/stock/1132750</t>
  </si>
  <si>
    <t>หุ้น AOT ร่วงกว่า 5.39% เหตุเรียกคืนพื้นที่ 'คิง เพาเวอร์' เริ่ม ก.ค.นี้ รายได้หาย 93 ล้านต่อเดือน</t>
  </si>
  <si>
    <t>https://www.bangkokbiznews.com/finance/stock/1132752</t>
  </si>
  <si>
    <t>WHA วางแผนแยกเอาบริษัทลูก ไอพีโอปี 68 ย้ำ WHART สะดุดเพิ่มทุนไม่ระคายเป้าโต</t>
  </si>
  <si>
    <t>https://www.bangkokbiznews.com/finance/stock/1132698</t>
  </si>
  <si>
    <t>DSI-ก.ล.ต.และหน่วยงานกี่ยวข้อง ร่วมกันควบคุมตัว 'ชนินทร์ เย็นสุดใจ' ผู้ต้องหาคดี STARK ที่สนามบินสุวรรณภูมิ</t>
  </si>
  <si>
    <t>ควบคุม</t>
  </si>
  <si>
    <t>ผู้ต้องหา</t>
  </si>
  <si>
    <t>https://www.bangkokbiznews.com/finance/stock/1132694</t>
  </si>
  <si>
    <t>DSI แถลงฟ้อง 'ชนินทร์ เย็นสุดใจ' โกงหุ้น STARK รวม 6 คดี ส่งต่ออัยการพรุ่งนี้</t>
  </si>
  <si>
    <t>แถลง</t>
  </si>
  <si>
    <t>https://www.bangkokbiznews.com/finance/stock/1132656</t>
  </si>
  <si>
    <t>จักรพงษ์ เผย ชนินทร์ STARK ถูกคุมตัวในไทยแล้ว ส่งเรื่อง DSI ทวงคืนเงินเสียหาย</t>
  </si>
  <si>
    <t>ถูกคุมตัว</t>
  </si>
  <si>
    <t>https://www.bangkokbiznews.com/finance/stock/1132619</t>
  </si>
  <si>
    <t>เรียก‘ศรัทธา’คืนตลาดหุ้น DSI แถลงนำ‘ชนินทร์’ผู้ต้องหา STARK ถึงไทยพรุ่งนี้</t>
  </si>
  <si>
    <t>ศรัทธา</t>
  </si>
  <si>
    <t>เรียกคืน</t>
  </si>
  <si>
    <t>https://www.bangkokbiznews.com/finance/stock/1132561</t>
  </si>
  <si>
    <t>‘เหมาไถ’ เสียแชมป์ ‘หุ้นจีนมูลค่าสูงสุด’ ให้แบงก์ยักษ์ใหญ่ ‘ICBC’</t>
  </si>
  <si>
    <t>เสีย</t>
  </si>
  <si>
    <t>https://www.bangkokbiznews.com/finance/stock/1132552</t>
  </si>
  <si>
    <t>หุ้น MAJOR โรบอทเทรดดิ้งมากสุด 75% มูลค่า 56 ล้านบาท</t>
  </si>
  <si>
    <t>โรบอท</t>
  </si>
  <si>
    <t>https://www.bangkokbiznews.com/finance/stock/1132547</t>
  </si>
  <si>
    <t>ตลท.ย้ำ 1 ก.ค. คุมขายชอร์ตเข้ม/กระจายชื่อมือเทรดผิดปกติ/ขึ้นทะเบียนชาว HFT</t>
  </si>
  <si>
    <t>ชื่อ</t>
  </si>
  <si>
    <t>กระจาย</t>
  </si>
  <si>
    <t>ทะเบียน</t>
  </si>
  <si>
    <t>https://www.bangkokbiznews.com/finance/stock/1132535</t>
  </si>
  <si>
    <t>ก.ล.ต. ลงโทษ 6 ผู้กระทำผิดปั่นหุ้น PRINC ปรับเงินรวม 426.7 ล้าน</t>
  </si>
  <si>
    <t>ผู้กระทำผิด</t>
  </si>
  <si>
    <t>ปั่น</t>
  </si>
  <si>
    <t>https://www.bangkokbiznews.com/finance/stock/1132522</t>
  </si>
  <si>
    <t>สัญญาณรีบาวด์ หุ้นไทย โอกาสฟื้น 100 จุด! l SET Afternoon l 21 มิ.ย. 67</t>
  </si>
  <si>
    <t>https://www.bangkokbiznews.com/finance/stock/1132496</t>
  </si>
  <si>
    <t>SBNEXT ยกเลิกแผนประชุม ผถห. 31 ก.ค. 67 พบรายการเกี่ยวโยง เร่งตั้งทีมกฎหมายสอบ</t>
  </si>
  <si>
    <t>สอบ</t>
  </si>
  <si>
    <t>https://www.bangkokbiznews.com/finance/stock/1132444</t>
  </si>
  <si>
    <t>หุ้น AMATA พุ่งเฉียด 5% แรงหนุนกลุ่มลูกค้าจีน-ไต้หวัน ตั้งเป้าขายที่ดินปีนี้ 1,800 ไร่</t>
  </si>
  <si>
    <t>https://www.bangkokbiznews.com/finance/stock/1132436</t>
  </si>
  <si>
    <t>ตลท.ขีดเส้น MORE ภายใน 5 ก.ค.67 แจงเงิน 200 ล้าน ที่ผู้สอบบัญชีกังขาในงบ Q1/67</t>
  </si>
  <si>
    <t>บัญชี</t>
  </si>
  <si>
    <t>https://www.bangkokbiznews.com/finance/stock/1132434</t>
  </si>
  <si>
    <t>10 หุ้นเสี่ยงค้ำมาร์จินพุ่ง 50% 'GLORY - SCM - YGG ' สูงสุด</t>
  </si>
  <si>
    <t>คำ้</t>
  </si>
  <si>
    <t>มาร์จิน</t>
  </si>
  <si>
    <t>https://www.bangkokbiznews.com/finance/stock/1132393</t>
  </si>
  <si>
    <t>หุ้น WHA โรบอทเทรดดิ้งมากสุด 43% มูลค่า 315 ล้านบาท</t>
  </si>
  <si>
    <t>https://www.bangkokbiznews.com/finance/stock/1132344</t>
  </si>
  <si>
    <t>งบปี 68 ดันเศรษฐกิจไทย ดัชนีแกว่งตัว ลุ้นยืนเหนือ 1,300 จุด SET Afternoon l 20 มิ.ย.67</t>
  </si>
  <si>
    <t>https://www.bangkokbiznews.com/finance/stock/1132325</t>
  </si>
  <si>
    <t>"เจ้าสัว" ใช้ชื่อย่อ CHAO จ่อไอพีโอขยายโรงงาน และใช้หนี้ในปี 67 กด D/E ลดฮวบ</t>
  </si>
  <si>
    <t>https://www.bangkokbiznews.com/finance/stock/1132297</t>
  </si>
  <si>
    <t>UPTICK สัญญาณดี หนุนสัดส่วน SHORT SELL ลดลง 12.6%</t>
  </si>
  <si>
    <t>สัดส่วน</t>
  </si>
  <si>
    <t>https://www.bangkokbiznews.com/finance/stock/1132282</t>
  </si>
  <si>
    <t>หุ้น NRF ดิ่งฟลอร์แรง 3 วันติด มาร์เก็ตแคปวูบ 3.15 พันล้าน เหตุถูกฟอร์ซเซล</t>
  </si>
  <si>
    <t>https://www.bangkokbiznews.com/finance/stock/1132281</t>
  </si>
  <si>
    <t>‘SABUY’ จนแต้ม ยังไร้ทางฟื้นความเชื่อมั่น</t>
  </si>
  <si>
    <t>ไร้ทางฟื้น</t>
  </si>
  <si>
    <t>https://www.bangkokbiznews.com/finance/stock/1132277</t>
  </si>
  <si>
    <t>คณิสสร์ เผยไม่มีเจตนาปกปิดข้อมูลทิ้งหุ้น NEX ยันเคยแถลงทางการผ่านสื่อแล้ว</t>
  </si>
  <si>
    <t>ไม่มีเจตนา</t>
  </si>
  <si>
    <t>ปกปิด</t>
  </si>
  <si>
    <t>ทางการ</t>
  </si>
  <si>
    <t>https://www.bangkokbiznews.com/finance/stock/1132262</t>
  </si>
  <si>
    <t>ก.ล.ต. สั่งคณะกรรมการ NEX -ซีอีโอ ชี้แจงการเปิดเผยสารสนเทศไม่ตรงกัน</t>
  </si>
  <si>
    <t>เปิดเผย</t>
  </si>
  <si>
    <t>ไม่ตรงกัน</t>
  </si>
  <si>
    <t>https://www.bangkokbiznews.com/finance/stock/1132226</t>
  </si>
  <si>
    <t>หุ้น YGG ร่วงติดฟลอร์ ยันไม่มีพัฒนาการใด พบสัดส่วนวางหลักประกันสูง 46%</t>
  </si>
  <si>
    <t>พัฒนาการ</t>
  </si>
  <si>
    <t>https://www.bangkokbiznews.com/finance/stock/1132219</t>
  </si>
  <si>
    <t>SCM-GPI หัวแถวหุ้นถูกใช้เป็นหลักประกันสูงกว่า 50% ต่อเนื่อง 4 เดือนปี 67</t>
  </si>
  <si>
    <t>https://www.bangkokbiznews.com/finance/stock/1132150</t>
  </si>
  <si>
    <t>ตลท. เฉลยเหตุ NEX-NRF ร่วงแรง ชี้ผู้ถือหุ้นถูกฟอร์ซเซล ส่วนชอร์ตเซลมีไม่มาก</t>
  </si>
  <si>
    <t>https://www.bangkokbiznews.com/finance/stock/1132106</t>
  </si>
  <si>
    <t>ไม่ค่อยสบาย! ยกเลิกแผนเพิ่มทุน หุ้น SABUY ดิ่งกระแทกฟลอร์ 30% กังวลหุ้นกู้ 3.9 พันล.หวั่น Default</t>
  </si>
  <si>
    <t>https://www.bangkokbiznews.com/finance/stock/1132104</t>
  </si>
  <si>
    <t>NEX แจ้ง 'คณิสสร์ ศรีวชิระประภา'  ถือหุ้นใหญ่จำนวน 17.10 ล้านหุ้น สัดส่วน 0.85%</t>
  </si>
  <si>
    <t>https://www.bangkokbiznews.com/finance/stock/1132108</t>
  </si>
  <si>
    <t>3 หุ้นฟลอร์แต่เช้า SABUY วืดเพิ่มทุน YGG อึมครึม NRF ดิ่ง 2 วันติดผบห.แจง ปกติ</t>
  </si>
  <si>
    <t>ฟลอร์</t>
  </si>
  <si>
    <t>วืด</t>
  </si>
  <si>
    <t>https://www.bangkokbiznews.com/finance/stock/1132058</t>
  </si>
  <si>
    <t>PROEN เชื่อ Data Center ใหม่เต็มเร็วกว่าแผน เร่งลงทุนครบ 1.5 พันล้านในปี 68</t>
  </si>
  <si>
    <t>https://www.bangkokbiznews.com/finance/stock/1132088</t>
  </si>
  <si>
    <t>SABUY เลิกแผนเพิ่มทุน มองหาพันธมิตรเสริม ยืนยัน Lightnet ยังสนับสนุนธุรกิจ</t>
  </si>
  <si>
    <t>https://www.bangkokbiznews.com/finance/stock/1132056</t>
  </si>
  <si>
    <t>หุ้น RCL โรบอทเทรดดิ้งมากสุด 44% มูลค่า 140 ล้านบาท</t>
  </si>
  <si>
    <t>https://www.bangkokbiznews.com/finance/stock/1132049</t>
  </si>
  <si>
    <t>หุ้น NRF กระแทกฟลอร์ ต่ำสุดทุบสถิติ ผู้บริหารแจงไม่มีพัฒนาการใดผิดปกติ</t>
  </si>
  <si>
    <t>กระแทกฟลอร์</t>
  </si>
  <si>
    <t>ตํ่าสุด</t>
  </si>
  <si>
    <t>https://www.bangkokbiznews.com/finance/stock/1132046</t>
  </si>
  <si>
    <t>บล.ลิเบอเรเตอร์ ลงสนาม SET IN THE CITY พร้อมคว้ารางวัล Broker Champion 2 ปีซ้อน!</t>
  </si>
  <si>
    <t>https://www.bangkokbiznews.com/finance/stock/1132039</t>
  </si>
  <si>
    <t>SKY ทะยานเข้า SET100 มั่นใจผลงานครึ่งปีหลังโตตามเป้า ดัน บ.ลูก ไอพีโอ</t>
  </si>
  <si>
    <t>SET100</t>
  </si>
  <si>
    <t>https://www.bangkokbiznews.com/finance/stock/1132037</t>
  </si>
  <si>
    <t>KBANK ตั้ง บ.เคไคลเมท 1.5 ให้คำปรึกษาการเปลี่ยนแปลงสภาพภูมิอากาศ</t>
  </si>
  <si>
    <t>https://www.bangkokbiznews.com/finance/stock/1132003</t>
  </si>
  <si>
    <t>ดีเดย์ uptick rule เริ่ม 1 ก.ค. สกัดแรงขายชอร์ต l SET Afternoon l 18 มิ.ย. 67</t>
  </si>
  <si>
    <t>แรงขายชอร์ต</t>
  </si>
  <si>
    <t>สกัด</t>
  </si>
  <si>
    <t>https://www.bangkokbiznews.com/finance/stock/1131958</t>
  </si>
  <si>
    <t>กองทรัสต์ ALLY ส่งซิก Q2/67 โตแกร่ง หลังรับโอนสินทรัพย์ใหม่ หนุนรายได้เพิ่ม</t>
  </si>
  <si>
    <t>https://www.bangkokbiznews.com/finance/stock/1131925</t>
  </si>
  <si>
    <t>9 หุ้นลิสซิ่งบวกยกแผง MICRO - MTC พุ่งนำกลุ่ม 24% 'โบรก'เตือนแค่รีบาวน์ระยะสั้น</t>
  </si>
  <si>
    <t>https://www.bangkokbiznews.com/finance/stock/1131845</t>
  </si>
  <si>
    <t>5 หุ้นกลุ่ม JMART ปิดตลาดดิ่งยกแผง JMT โรบอทเทรดมากสุด 40% มูลค่า 226 ล้าน</t>
  </si>
  <si>
    <t>https://www.bangkokbiznews.com/finance/stock/1131836</t>
  </si>
  <si>
    <t>เปิดรายชื่อหุ้นเข้า SET 50-SET100 BCP-BJC-ITC -TIDLOR -QH-SKY</t>
  </si>
  <si>
    <t>https://www.bangkokbiznews.com/finance/stock/1131769</t>
  </si>
  <si>
    <t>SET in the City 2024 นักลงทุนล้นหลามเพิ่มโอกาสลงทุน l SETAfternoon l 17 มิ.ย. 67</t>
  </si>
  <si>
    <t>เพิ่มโอกาส</t>
  </si>
  <si>
    <t>https://www.bangkokbiznews.com/finance/stock/1131808</t>
  </si>
  <si>
    <t>VBYOND ยื่นไฟลิ่งขาย IPO 230 ล้านหุ้น ลุยเทรด SET จ่อขึ้นแท่น Prop Tech อสังหาฯ</t>
  </si>
  <si>
    <t>Prop Tech</t>
  </si>
  <si>
    <t>https://www.bangkokbiznews.com/finance/stock/1131757</t>
  </si>
  <si>
    <t>หุ้นปันสูงผลเจ็บตัวน้อยกว่าแม้ตลาดดิ่ง SETHD รอบ 1 เดือนกลุ่มยางโดดเด่น</t>
  </si>
  <si>
    <t>ปันสูง</t>
  </si>
  <si>
    <t>https://www.bangkokbiznews.com/finance/stock/1131711</t>
  </si>
  <si>
    <t>11 หุ้นกลุ่มแบงก์ ระส่ำ! ยกแผง KBANK - CIMB ร่วงนำ 2.31% กังวลเศรษฐกิจ - การเมือง</t>
  </si>
  <si>
    <t>ระสํ่า</t>
  </si>
  <si>
    <t>https://www.bangkokbiznews.com/finance/stock/1131567</t>
  </si>
  <si>
    <t>อัปเดตเป้าราคา EA รวบรวม 4 โบรกให้ 22.2-34 บาท หลังมีแผนสนับสนุนเพิ่มทุน NEX</t>
  </si>
  <si>
    <t>https://www.bangkokbiznews.com/finance/stock/1131551</t>
  </si>
  <si>
    <t>DR-DRx เพิ่ม 6 หลักทรัพย์ รับกระแสลงทุนหุ้นนอก เปิดตลาดใหม่ โตเกียว-นิวยอร์ก เริ่มเทรดใน ตลท.ไทย 17 มิ.ย.นี้</t>
  </si>
  <si>
    <t>หลักทรัพย์</t>
  </si>
  <si>
    <t>ตลาดใหม่</t>
  </si>
  <si>
    <t>https://www.bangkokbiznews.com/finance/stock/1131457</t>
  </si>
  <si>
    <t>5 CEO มือทองแห่งปี 67 ดันราคาหุ้นผงาด สวนวิกฤติเศรษฐกิจไทย</t>
  </si>
  <si>
    <t>https://www.bangkokbiznews.com/finance/stock/1131520</t>
  </si>
  <si>
    <t>หุ้น SAWAD โรบอทเทรดดิ้งมากสุด 50.31% มูลค่า 191 ล้านบาท</t>
  </si>
  <si>
    <t>https://www.bangkokbiznews.com/finance/stock/1131512</t>
  </si>
  <si>
    <t>ADVANC จับมือ GULF ผุดสถานีโซลาร์ 20 แห่ง มูลค่ารวม 23.27 ล้าน</t>
  </si>
  <si>
    <t>สถานีโซลาร์</t>
  </si>
  <si>
    <t>https://www.bangkokbiznews.com/finance/stock/1131481</t>
  </si>
  <si>
    <t>หุ้น 'แบงก์ใหญ่' เข้าโซนซื้อ ต้านแรงขายต่างชาติ l SETAfternoon l 14-6-67</t>
  </si>
  <si>
    <t>โซนซื้อ</t>
  </si>
  <si>
    <t>แรงขาย</t>
  </si>
  <si>
    <t>https://www.bangkokbiznews.com/finance/stock/1131462</t>
  </si>
  <si>
    <t>MINT เด่นสวนกระแสโลว์ซีซันท่องเที่ยว บอลยูโร 2024 ดันยอดที่พักยุโรปทะลัก</t>
  </si>
  <si>
    <t>https://www.bangkokbiznews.com/finance/stock/1131433</t>
  </si>
  <si>
    <t>หุ้น PK ซิ่งสวนตลาดหงอย ลุ้นซิลลิ่งช่วงเปลี่ยนโครงสร้าง</t>
  </si>
  <si>
    <t>ซิ่ง</t>
  </si>
  <si>
    <t>https://www.bangkokbiznews.com/finance/stock/1131412</t>
  </si>
  <si>
    <t>SF Express หนุน KEX เพิ่มทุน เตรียมจองหุ้นตามสัดส่วนหรืออาจเกินสิทธิ</t>
  </si>
  <si>
    <t>https://www.bangkokbiznews.com/finance/stock/1131401</t>
  </si>
  <si>
    <t>โบรกสะกิดนลท.เผ่นหุ้น KEX ส่งด่วนแข่งดุแนะไม่รับสิทธิเพิ่มทุน</t>
  </si>
  <si>
    <t>เผ่น</t>
  </si>
  <si>
    <t>แข่ง</t>
  </si>
  <si>
    <t>ไม่รับสิทธิ</t>
  </si>
  <si>
    <t>https://www.bangkokbiznews.com/finance/stock/1131339</t>
  </si>
  <si>
    <t>KEX เพิ่มทุนใช้หนี้ ขายผู้ถือหุ้นเดิม 3.2 บาท คาดได้เงิน 9 พันล้าน</t>
  </si>
  <si>
    <t>https://www.bangkokbiznews.com/finance/stock/1131344</t>
  </si>
  <si>
    <t>NEWS กำหนดแลกหุ้นให้ "ซุปเปอร์เทรดเดอร์" ขึ้นเป็นหุ้นใหญ่ 17-26 มิ.ย. 67</t>
  </si>
  <si>
    <t>กำหนด</t>
  </si>
  <si>
    <t>https://www.bangkokbiznews.com/finance/stock/1131287</t>
  </si>
  <si>
    <t>หุ้นไทยครึ่งปีหลัง พร้อมฟื้น ธีม 'ทยอยลงทุน' l SETAfternoon l 13-6-67</t>
  </si>
  <si>
    <t>https://www.bangkokbiznews.com/finance/stock/1131302</t>
  </si>
  <si>
    <t>IRIS แจงขาดสภาพคล่อง เบี้ยวจ่ายหนี้หุ้นกู้3 รุ่น 720 ล้านบาท</t>
  </si>
  <si>
    <t>เบี้ยว</t>
  </si>
  <si>
    <t>https://www.bangkokbiznews.com/finance/stock/1131218</t>
  </si>
  <si>
    <t>8 หุ้นชิ้นส่วนอิเล็กทรอนิกส์ บวกยกแผง NEX - KCE พุ่งนำกว่า 11% อานิสงส์ Nasdaq ดีดตัว - เงินบาทอ่อนค่า</t>
  </si>
  <si>
    <t>ดีดตัว</t>
  </si>
  <si>
    <t>https://www.bangkokbiznews.com/finance/stock/1131212</t>
  </si>
  <si>
    <t>"ชูเกียรติ" เทหุ้น SABUY เหลือ 2.9% หลุดลำดับ 1 ก่อนปรับโครงสร้างทุน</t>
  </si>
  <si>
    <t>อันดับ</t>
  </si>
  <si>
    <t>https://www.bangkokbiznews.com/finance/stock/1131157</t>
  </si>
  <si>
    <t>หุ้น VGI โรบอทเทรดดิ้งมากสุด 48.23% มูลค่า 44.18 ล้านบาท</t>
  </si>
  <si>
    <t>https://www.bangkokbiznews.com/finance/stock/1131155</t>
  </si>
  <si>
    <t>WAVE ขายเพิ่มทุนเกือบเกลี้ยงได้เงินรวม 313 ล้าน คงเหลือแค่ 2.5%</t>
  </si>
  <si>
    <t>https://www.bangkokbiznews.com/finance/stock/1131153</t>
  </si>
  <si>
    <t>ตลาดหุ้นไทยเดือด! 10 หุ้น SET50 ดอยสูงสุดรอบ 1 ปี มากถึง 67%</t>
  </si>
  <si>
    <t>ดอย</t>
  </si>
  <si>
    <t>https://www.bangkokbiznews.com/finance/stock/1131150</t>
  </si>
  <si>
    <t>ตลท. เพิกถอน PACE เหตุส่วนทุนลบเกินเส้นตาย ให้เทรดสั่งลา 21 มิ.ย. - 1 ก.ค.</t>
  </si>
  <si>
    <t>https://www.bangkokbiznews.com/finance/stock/1131146</t>
  </si>
  <si>
    <t>"TFEX" ผนึก "การยางแห่งประเทศไทย" พัฒนาราคาอ้างอิงยางพารา และหนุนยาง EUDR</t>
  </si>
  <si>
    <t>ราคาอ้างอิง</t>
  </si>
  <si>
    <t>https://www.bangkokbiznews.com/finance/stock/1131118</t>
  </si>
  <si>
    <t>ANAN แจ้งยกเลิกประชุมผู้ถือหุ้นกู้ 5 รุ่น เหตุไม่จำเป็น - ปลดเครื่องหมาย RI</t>
  </si>
  <si>
    <t>https://www.bangkokbiznews.com/finance/stock/1131067</t>
  </si>
  <si>
    <t>NEX เปิดสัดส่วนเพิ่มทุน PP ที่ 2.55 บาท "คณิสสร" จองเอง 39.2 ล้านหุ้น 52.2%</t>
  </si>
  <si>
    <t>https://www.bangkokbiznews.com/finance/stock/1131065</t>
  </si>
  <si>
    <t>TRIS หั่นเครดิตเรตติ้ง EA ทันควัน จาก A- สู่ BBB+ เหตุ’การเงินถดถอย’</t>
  </si>
  <si>
    <t>ถดถอย</t>
  </si>
  <si>
    <t>https://www.bangkokbiznews.com/finance/stock/1131020</t>
  </si>
  <si>
    <t>6 หุ้นกลุ่มสินค้าไอทีบวกยกแผง CPW นำกลุ่ม +7.69% อานิสงส์ Apple เปิดตัวฟีเจอร์ AI</t>
  </si>
  <si>
    <t>https://www.bangkokbiznews.com/finance/stock/1131015</t>
  </si>
  <si>
    <t>EA - NEX ควานหามือทุบหุ้น 'สมโภชน์' พร้อมสนับสนุนแผนเพิ่มทุนของพันธมิตร</t>
  </si>
  <si>
    <t>https://www.bangkokbiznews.com/finance/stock/1130938</t>
  </si>
  <si>
    <t>PTTEP ลงทุน 10% แปลง Ghasha คาดปี 2573 กำลังผลิต 1,500 ล้านลูกบาศก์ฟุต/วัน</t>
  </si>
  <si>
    <t>แปลง</t>
  </si>
  <si>
    <t>https://www.bangkokbiznews.com/finance/stock/1130889</t>
  </si>
  <si>
    <t>MGI ลั่นงบ Q2/67 มีโอกาสกำไร เหตุบันทึก SABUY เป็นส่วนทุน</t>
  </si>
  <si>
    <t>https://www.bangkokbiznews.com/finance/stock/1130845</t>
  </si>
  <si>
    <t>หุ้น NEX-EA พุ่งเฉียด 9% หลังประกาศเพิ่มทุนกว่า 8.8 พันล.หุ้น 'โบรก'เผย มีโอกาสพลิกฟื้น</t>
  </si>
  <si>
    <t>https://www.bangkokbiznews.com/finance/stock/1130829</t>
  </si>
  <si>
    <t>TOP ชี้ครึ่งปีหลัง ‘โรงกลั่น’ หนุนรายได้ฟื้น</t>
  </si>
  <si>
    <t>https://www.bangkokbiznews.com/finance/stock/1130793</t>
  </si>
  <si>
    <t>IFA ของ SABUY เห็นเหมาะสมแผนเพิ่มทุน PP โดยผ่อนผันคำเสนอซื้อ</t>
  </si>
  <si>
    <t>คำเสนอซื้อ</t>
  </si>
  <si>
    <t>ผ่อนผัน</t>
  </si>
  <si>
    <t>https://www.bangkokbiznews.com/finance/stock/1130786</t>
  </si>
  <si>
    <t>20 สมาชิกใหม่ FTSE SET เข้า 24 มิ.ย. 67 ส่วน SABUY - JAS ติดกลุ่มโดนคัดออก</t>
  </si>
  <si>
    <t>สมาชิก</t>
  </si>
  <si>
    <t>โดน</t>
  </si>
  <si>
    <t>คัดออก</t>
  </si>
  <si>
    <t>https://www.bangkokbiznews.com/finance/stock/1130776</t>
  </si>
  <si>
    <t>JKN เผยแผน 5 ปีเคลียร์หนี้หุ้นกู้ 5 พันล้าน จ่ายเต็ม 100% พร้อมดอกเบี้ย 1.7%</t>
  </si>
  <si>
    <t>https://www.bangkokbiznews.com/finance/stock/1130768</t>
  </si>
  <si>
    <t>FETCO เผยดัชนีเชื่อมั่นนักลงทุน’ทรงตัว’ เป็นเดือนที่ 4 ลุ้นมาตราการกระตุ้น</t>
  </si>
  <si>
    <t>https://www.bangkokbiznews.com/finance/stock/1130752</t>
  </si>
  <si>
    <t>ANAN ยืนยันไร้ปัญหาสภาพคล่อง เตรียมเงินกว่า 4 พันล้าน จ่ายคืนหุ้นกู้ ก.ค. นี้</t>
  </si>
  <si>
    <t>จ่ายคืน</t>
  </si>
  <si>
    <t>https://www.bangkokbiznews.com/finance/stock/1130709</t>
  </si>
  <si>
    <t>NEX เพิ่มทุน 5 เท่าตัว 8.8 พันล้านบาท ขาย PP หุ้นละ 2.55 บาทให้พันธมิตร</t>
  </si>
  <si>
    <t>เท่าตัว</t>
  </si>
  <si>
    <t>https://www.bangkokbiznews.com/finance/stock/1130692</t>
  </si>
  <si>
    <t>ANAN แจงเตรียมจ่ายเงินต้นคืนผู้ถือหุ้นกู้แล้ว</t>
  </si>
  <si>
    <t>https://www.bangkokbiznews.com/finance/stock/1130672</t>
  </si>
  <si>
    <t>PSTC ไถ่ถอนหุ้นกู้ 788 ล้านก่อนครบกำหนด</t>
  </si>
  <si>
    <t>ก่อน</t>
  </si>
  <si>
    <t>https://www.bangkokbiznews.com/finance/stock/1130669</t>
  </si>
  <si>
    <t>หุ้น ANAN ดิ่งเฉียด 18% ThaiBMA สั่งแจงหุ้นกู้ 1.13 หมื่นล. 'โบรก'เผยขาดสภาพคล่อง เลี่ยงลงทุน</t>
  </si>
  <si>
    <t>https://www.bangkokbiznews.com/finance/stock/1130665</t>
  </si>
  <si>
    <t>ANAN ราคาดิ่งเปิดตลาดหุ้นร่วง 12 % ที่ 0.64 บาท แพนิก 'หุ้นกู้'</t>
  </si>
  <si>
    <t>https://www.bangkokbiznews.com/finance/stock/1130537</t>
  </si>
  <si>
    <t>IFA ชี้แผนปรับโครงสร้าง TIDLOR เหมาะสม แนะผู้ถือหุ้นควรอนุมัติ</t>
  </si>
  <si>
    <t>https://www.bangkokbiznews.com/finance/stock/1130542</t>
  </si>
  <si>
    <t>MGI ติดดอยหุ้น SABUY ห่วงงบ Q2/67 ส่อขาดทุนครั้งแรก</t>
  </si>
  <si>
    <t>ติดดอย</t>
  </si>
  <si>
    <t>https://www.bangkokbiznews.com/finance/stock/1130526</t>
  </si>
  <si>
    <t>JTS เตรียมดัน JasTel ขายไอพีโอ มูลค่ากิจการ 2 หมื่นล้าน</t>
  </si>
  <si>
    <t>https://www.bangkokbiznews.com/finance/stock/1130512</t>
  </si>
  <si>
    <t>DELTA ซื้อเครื่องจักรใหม่ 612 ล้าน พัฒนาการผลิตสู่โรงงานอัจฉริยะ</t>
  </si>
  <si>
    <t>https://www.bangkokbiznews.com/finance/stock/1130453</t>
  </si>
  <si>
    <t>CCET แจ้งยอดขาย พ.ค. 67 วูบ 16.9% ส่วนยอดรวม 5 เดือนปีนี้ย่อลง 15.7%</t>
  </si>
  <si>
    <t>ยอดรวม</t>
  </si>
  <si>
    <t>https://www.bangkokbiznews.com/finance/stock/1130444</t>
  </si>
  <si>
    <t>LOXLEY ขาย บ.ไทยไฟเบอร์ออพติคส์ ออกทั้งหมด 124.5 ล้านบาท</t>
  </si>
  <si>
    <t>https://www.bangkokbiznews.com/finance/stock/1130439</t>
  </si>
  <si>
    <t>รักษาการซีโอ NUSA ดอดเก็บ 29.5 ล้านหุ้น นับแต่คุมอำนาจแทน "วิษณุ เทพเจริญ"</t>
  </si>
  <si>
    <t>ดอด</t>
  </si>
  <si>
    <t>https://www.bangkokbiznews.com/finance/stock/1130416</t>
  </si>
  <si>
    <t>หุ้น TEGH นิวไฮ อานิสงส์ออเดอร์ EUDR ทะลัก อุตฯ ยางทั่วโลกใส่ใจ Climate Change</t>
  </si>
  <si>
    <t>https://www.bangkokbiznews.com/finance/stock/1130377</t>
  </si>
  <si>
    <t>การเมืองร้อนแรง กดดัน FUND FLOW ไหลออก 11 วัน กว่า 2.2 หมื่นล้านบาท ดัชนีดิ่ง 50 จุด</t>
  </si>
  <si>
    <t>ไหลออก</t>
  </si>
  <si>
    <t>https://www.bangkokbiznews.com/finance/stock/1130371</t>
  </si>
  <si>
    <t>หุ้น KTB แรงลุ้นราคาจุดสูงสุดใหม่ปี 67 เก็งสินเชื่ออู้ฟู่ รัฐเร่งเบิกจ่ายงบ</t>
  </si>
  <si>
    <t>https://www.bangkokbiznews.com/finance/stock/1130359</t>
  </si>
  <si>
    <t>โบรกเคาะ BJC-TIDLOR-ITC เข้ารอบ SET50 มีผล 1 ก.ค. 67</t>
  </si>
  <si>
    <t>เข้ารอบ</t>
  </si>
  <si>
    <t>https://www.bangkokbiznews.com/finance/stock/1130348</t>
  </si>
  <si>
    <t>หุ้นแม่ลูก STGT-STA บวกแพ็กคู่เฉียด 5% ราคายางพาราพุ่ง สูงสุดในรอบ 12 ปี</t>
  </si>
  <si>
    <t>https://www.bangkokbiznews.com/finance/stock/1130336</t>
  </si>
  <si>
    <t>ผวา ‘SABUY’ ขาดทุนอ่วม ตลาดหุ้นกู้เกาะติด</t>
  </si>
  <si>
    <t>https://www.bangkokbiznews.com/finance/stock/1130263</t>
  </si>
  <si>
    <t>ตลท.เผยนักลงทุนรอความเชื่อมั่นแผนกระตุ้นเศรษฐกิจ ฉุด SET พ.ค. ร่วง 1.6%</t>
  </si>
  <si>
    <t>https://www.bangkokbiznews.com/finance/stock/1130297</t>
  </si>
  <si>
    <t>CPF คาดยอดขายปี 67 โต 10% แวว Q2 งบสวยคุมต้นทุนดี ลงทุน 1.5 หมื่นล้านเร่งกำไร</t>
  </si>
  <si>
    <t>https://www.bangkokbiznews.com/finance/stock/1130179</t>
  </si>
  <si>
    <t>ดักทาง ECB นำร่องหั่นดอกเบี้ยคืนนี้ เผย 4 หุ้นเด่นวัฏจักรดอกเบี้ยขาลง</t>
  </si>
  <si>
    <t>https://www.bangkokbiznews.com/finance/stock/1130178</t>
  </si>
  <si>
    <t>7 หุ้นชิ้นส่วนฯ บวกยกแผง NEX-HANA นำกลุ่มพุ่งเฉียด 6% รับแรงหนุน NVIDIA พุ่งแซง Apple</t>
  </si>
  <si>
    <t>https://www.bangkokbiznews.com/finance/stock/1130162</t>
  </si>
  <si>
    <t>ตลท.สั่ง SABUY แจงเหตุขาดทุน 1.9 พันล้าน -เสียอำนาจคุม SBNEXT</t>
  </si>
  <si>
    <t>อำนาจคุม</t>
  </si>
  <si>
    <t>https://www.bangkokbiznews.com/finance/stock/1129978</t>
  </si>
  <si>
    <t>หุ้นรับเหมาก่อสร้างกอดคอร่วง CK นำทีมกลุ่มลบ 4.57% หวั่นงบประมาณปี 68 - การเมืองไทยไม่นิ่ง</t>
  </si>
  <si>
    <t>https://www.bangkokbiznews.com/finance/stock/1129968</t>
  </si>
  <si>
    <t>JKN เคลียร์ฟื้นฟูฯ ‘เจ้าหนี้หุ้นกู้’ไม่ชัดเจน</t>
  </si>
  <si>
    <t>https://www.bangkokbiznews.com/finance/stock/1129966</t>
  </si>
  <si>
    <t>CRC ลั่นครึ่งหลังโตเด่น ลุยแผนเปิด ‘สาขาเพิ่ม-ปรับโฉมใหญ่’ หนุนยอดขาย</t>
  </si>
  <si>
    <t>โฉมใหญ่</t>
  </si>
  <si>
    <t>https://www.bangkokbiznews.com/finance/stock/1129913</t>
  </si>
  <si>
    <t>DCON ผิดหวัง ไม่ได้ปันผลจึงล้มแผนทำคำเสนอซื้อหุ้น PRIN</t>
  </si>
  <si>
    <t>ไม่ได้</t>
  </si>
  <si>
    <t>ล้ม</t>
  </si>
  <si>
    <t>https://www.bangkokbiznews.com/finance/stock/1129878</t>
  </si>
  <si>
    <t>ลิสต์หุ้น Cover Short หลังเทขายหนัก กดราคาร่วง l SET Afternoon l 4 มิ.ย. 67</t>
  </si>
  <si>
    <t>https://www.bangkokbiznews.com/finance/stock/1129771</t>
  </si>
  <si>
    <t>ว่าที่เศรษฐีใหม่ช้อนหุ้น ‘เบิร์กเชียร์’ ฝันสลาย NYSE แจ้งเป็น ‘โมฆะ’ เหตุระบบขัดข้อง</t>
  </si>
  <si>
    <t>ช้อน</t>
  </si>
  <si>
    <t>ฝัน</t>
  </si>
  <si>
    <t>สลาย</t>
  </si>
  <si>
    <t>https://www.bangkokbiznews.com/finance/stock/1129777</t>
  </si>
  <si>
    <t>หุ้น GRAMMY พุ่งชนซิลลิ่ง 29.31% ปิดดีล GMM Music รับเงินสด 45 ล้านเหรียญ แลกหุ้น Joox Thailand 30%</t>
  </si>
  <si>
    <t>แลก</t>
  </si>
  <si>
    <t>https://www.bangkokbiznews.com/finance/stock/1129752</t>
  </si>
  <si>
    <t>"สุชาติ ชมกลิ่น" โอนหุ้น ARIN ออก 11.6% ให้บิดา "วิเชียร ชมกลิ่น"</t>
  </si>
  <si>
    <t>https://www.bangkokbiznews.com/finance/stock/1129541</t>
  </si>
  <si>
    <t>บ.ย่อย GENCO ปล่อยกู้ระยะสั้น 33.5 ล้านบาทให้กิจการเกี่ยวโยงกันระหว่างกัน</t>
  </si>
  <si>
    <t>https://www.bangkokbiznews.com/finance/stock/1129600</t>
  </si>
  <si>
    <t>3 หุ้นนิคมฯ รับแรงหนุนรถยนต์อีวี 'ไต้หวัน' จ่อลงทุน 'ไทย' ฮับ PCB อันดับ 3 ของโลก</t>
  </si>
  <si>
    <t>https://www.bangkokbiznews.com/finance/stock/1129537</t>
  </si>
  <si>
    <t>SIRI ตั้ง บ.ย่อยทุนจดฯ 535 ล้านบาท "ฉัตรนลิน" ทำธุรกิจอสังหาริมทรัพย์</t>
  </si>
  <si>
    <t>https://www.bangkokbiznews.com/finance/stock/1129475</t>
  </si>
  <si>
    <t>AMATAV ขายหุ้นบ.ย่อยที่เวียดนามเกือบ 400 ล้านบาท คาดธุรกรรมแล้วเสร็จ ธ.ค. 67</t>
  </si>
  <si>
    <t>https://www.bangkokbiznews.com/finance/stock/1129458</t>
  </si>
  <si>
    <t>PTTEP เผยการเข้าร่วมลงทุนพลังลมนอกชายฝั่งในสกอตแลนด์มีผลสมบูรณ์</t>
  </si>
  <si>
    <t>เข้าร่วม</t>
  </si>
  <si>
    <t>สมบูรณ์</t>
  </si>
  <si>
    <t>https://www.bangkokbiznews.com/finance/stock/1129488</t>
  </si>
  <si>
    <t>AWC ลั่นอิบิทดาโต15% รับอัตราเข้าพักปีนี้ทะลุ 75% หนุนธุรกิจ</t>
  </si>
  <si>
    <t>อิบิทดา</t>
  </si>
  <si>
    <t>อัตรา</t>
  </si>
  <si>
    <t>https://www.bangkokbiznews.com/finance/stock/1129455</t>
  </si>
  <si>
    <t>MILL บริหารหนี้ 8.5 พันล้านลงตัว เซ็นปรับโครงสร้างแปลงบางส่วนเป็นระยะยาว</t>
  </si>
  <si>
    <t>ลงตัว</t>
  </si>
  <si>
    <t>https://www.bangkokbiznews.com/finance/stock/1129450</t>
  </si>
  <si>
    <t>JAS เผย "ประธานเจ้าหน้าที่บริหารการเงิน" ลาออก สิ้นสุดตำแหน่ง 31 พ.ค. 67</t>
  </si>
  <si>
    <t>https://www.bangkokbiznews.com/finance/stock/1129391</t>
  </si>
  <si>
    <t>SBNEXT ตั้ง "เลอศักดิ์ จุลเทศ" เป็นประธานกรรมการตรวจสอบ</t>
  </si>
  <si>
    <t>https://www.bangkokbiznews.com/finance/stock/1129383</t>
  </si>
  <si>
    <t>KAMART ดัน "วงศ์วิวัฒน์ ทีฆคีรีกุล" ขึ้นกรรมการผู้จัดการ มีผล 18 มิ.ย. 67</t>
  </si>
  <si>
    <t>https://www.bangkokbiznews.com/finance/stock/1129355</t>
  </si>
  <si>
    <t>เจ้าหนี้บีบ ‘JKN’ คืนเงิน แลกโหวตผู้บริหารแผนวันนี้</t>
  </si>
  <si>
    <t>คืนเงิน</t>
  </si>
  <si>
    <t>บีบ</t>
  </si>
  <si>
    <t>https://www.bangkokbiznews.com/finance/stock/1129343</t>
  </si>
  <si>
    <t>PTTGC กับ GGC ลงนามกู้ยืมระหว่างกันวงเงินพันล้านบาท เสริมสภาพคล่อง</t>
  </si>
  <si>
    <t>กู้ยืม</t>
  </si>
  <si>
    <t>https://www.bangkokbiznews.com/finance/stock/1129338</t>
  </si>
  <si>
    <t>BTS งบปี 66/67 ขาดทุน 5.2 พันล้านโดน KEX ฉุด จ่อเพิ่มทุน PP เบื้องต้นขาย 5.36 บาท</t>
  </si>
  <si>
    <t>https://www.bangkokbiznews.com/finance/stock/1129314</t>
  </si>
  <si>
    <t>TU ดำเนินการเลิกกิจการในจีนบริษัท Thai Union China ชี้ไม่สร้างกำไร</t>
  </si>
  <si>
    <t>ไม่กำไร</t>
  </si>
  <si>
    <t>https://www.bangkokbiznews.com/finance/stock/1129308</t>
  </si>
  <si>
    <t>JCKH ขายทรัพย์สิน และสิทธิการเช่า Zheng Dou Grand และ Shabu Tomo รวม 2 ล้านบาท</t>
  </si>
  <si>
    <t>https://www.bangkokbiznews.com/finance/stock/1129238</t>
  </si>
  <si>
    <t>CCET ลุยผลิตสินค้ามาร์จิ้นสูง มองครึ่งปีหลังสดใส รง.ใหม่เดินเครื่อง</t>
  </si>
  <si>
    <t>https://www.bangkokbiznews.com/finance/stock/1129228</t>
  </si>
  <si>
    <t>BGRIM ปิดดีลโรงไฟฟ้าพลังน้ำในสหรัฐ 30 MW มูลค่าซื้อกิจการ 2.54 พันล้านบาท</t>
  </si>
  <si>
    <t>https://www.bangkokbiznews.com/finance/stock/1129127</t>
  </si>
  <si>
    <t>PSL สั่งต่อเรือใหม่ 4 ลำ สัญญารวม 4,880 ล้านบาท</t>
  </si>
  <si>
    <t>https://www.bangkokbiznews.com/finance/stock/1129065</t>
  </si>
  <si>
    <t>“เคอรี่ เอ็กซ์เพรส” เผยยังดำเนินธุรกิจปกติระหว่างเตรียมรีแบรนด์เป็น KEX</t>
  </si>
  <si>
    <t>ดำเนิน</t>
  </si>
  <si>
    <t>https://www.bangkokbiznews.com/finance/stock/1129061</t>
  </si>
  <si>
    <t>BROOK จ่อเปลี่ยนชื่อย่อเป็น BTC ส่วนชื่อเต็มคงใช้ "บรุ๊คเคอร์ กรุ๊ป"</t>
  </si>
  <si>
    <t>เปลี่ยน</t>
  </si>
  <si>
    <t>https://www.bangkokbiznews.com/finance/stock/1129051</t>
  </si>
  <si>
    <t>NAM เร่งปิดอีก 3 ดีลร่วมกับพันธมิตรผถห. วงเงินลงทุนปี 67 รวม 300 ล้านบาท</t>
  </si>
  <si>
    <t>https://www.bangkokbiznews.com/finance/stock/1128998</t>
  </si>
  <si>
    <t>3K-BAT ขอเพิกถอนออกจากตลาด หุ้นใหญ่ Energywith ประสงค์เทนเดอร์ 54 บาท</t>
  </si>
  <si>
    <t>https://www.bangkokbiznews.com/finance/stock/1128983</t>
  </si>
  <si>
    <t>NAM แจ้งตั้งบริษัทร่วมทุน 50 ล้าน กับโรงพยาบาลวิมุต สัดส่วน 60 : 40</t>
  </si>
  <si>
    <t>https://www.bangkokbiznews.com/finance/stock/1128955</t>
  </si>
  <si>
    <t>SM ลุ้นผลงาน Q2/67 โตกว่าเป้า สินเชื่อมือถือสดใส เร่งกด NPL เข้ากรอบ</t>
  </si>
  <si>
    <t>https://www.bangkokbiznews.com/finance/stock/1128951</t>
  </si>
  <si>
    <t>"ชูศรี เกียรติขจรกุล" อดีตเอ็มดี RATCH เข้าเป็นกรรมการ PTT แทน "ชโยดม สรรพศรี"</t>
  </si>
  <si>
    <t>แทน</t>
  </si>
  <si>
    <t>https://www.bangkokbiznews.com/finance/stock/1128928</t>
  </si>
  <si>
    <t>SDC แจ้งปิดบริษัท "สามารถ โมบาย เซอร์วิสเซส" เพราะมิได้ดำเนินกิจการแล้ว</t>
  </si>
  <si>
    <t>https://www.bangkokbiznews.com/finance/stock/1128872</t>
  </si>
  <si>
    <t>หุ้น HYBE ดิ่งกว่า 2% หลังเล็งขายหุ้น SM วงเงินกว่า 1,800 ล้านบาท</t>
  </si>
  <si>
    <t>https://www.bangkokbiznews.com/finance/stock/1128856</t>
  </si>
  <si>
    <t>NAM จ่อแถลงดีล "บริการการแพทย์" กับพันธมิตร ปัดตอบ ใช่พฤกษาฯ หรือไม่</t>
  </si>
  <si>
    <t>https://www.bangkokbiznews.com/finance/stock/1128851</t>
  </si>
  <si>
    <t>PSH ตั้ง บริษัทย่อยใหม่ "พีเอส เวล โฮลดิ้ง" โครงสร้างมีผู้ถือหุ้น ใหญ่ NAM อยู่ด้วย</t>
  </si>
  <si>
    <t>https://www.bangkokbiznews.com/finance/stock/1128813</t>
  </si>
  <si>
    <t>ขนส่ง Kerry จ่อรีแบรนด์เป็น KEX เหตุของเดิมสิ้นสัญญา ก.พ.68</t>
  </si>
  <si>
    <t>รีแบรนด์</t>
  </si>
  <si>
    <t>https://www.bangkokbiznews.com/finance/stock/1128809</t>
  </si>
  <si>
    <t>NAM เผยกลุ่มพฤกษาฯ เก็บหุ้นเพิ่ม 7.43 ล้านหุ้น เตรียมพร้อม Synergy ธุรกิจ</t>
  </si>
  <si>
    <t>https://www.bangkokbiznews.com/finance/stock/1128808</t>
  </si>
  <si>
    <t>SCC อัปเดตไฟไหม้ 9 พ.ค.67 เผยสารเคมีไม่มีรั่วไหล มูลค่าเสียหายรอสรุป</t>
  </si>
  <si>
    <t>เสียหาย</t>
  </si>
  <si>
    <t>https://www.bangkokbiznews.com/finance/stock/1128752</t>
  </si>
  <si>
    <t>ก.ล.ต.แจ้งเตือนผู้ถือหุ้นกู้ JKN 7 รุ่น ยื่นขอเข้าประชุม เลือกผู้ทำแผน</t>
  </si>
  <si>
    <t>แจ้งเตือน</t>
  </si>
  <si>
    <t>https://www.bangkokbiznews.com/finance/stock/1128746</t>
  </si>
  <si>
    <t>บริษัทในเครือ PSL เข้าถือหุ้นใหญ่ VL รวมเป็นสัดส่วน 10% ขยับขึ้นอันดับที่ 2</t>
  </si>
  <si>
    <t>ขยับ</t>
  </si>
  <si>
    <t>https://www.bangkokbiznews.com/finance/stock/1128728</t>
  </si>
  <si>
    <t>กำไร บจ. ใน SET ไตรมาส 1/67 กวาดรวม 2.6 แสนล้านบาท โตเบาๆ 1.7% ท่องเที่ยวเด่นสุด</t>
  </si>
  <si>
    <t>https://www.bangkokbiznews.com/finance/stock/1128737</t>
  </si>
  <si>
    <t>อัปเดตเป้า PTT รวม 9 โบรกฯ 32-40 บาท จับตา Single Pool Gas บังคับใช้ Q2/67 หรือไม่</t>
  </si>
  <si>
    <t>https://www.bangkokbiznews.com/finance/stock/1128687</t>
  </si>
  <si>
    <t>สำรวจ 10 หุ้นยอดฮิตวางประกันมาร์จิ้นส่วนใหญ่ต่ำบาท SUPER วูบ 26% นับแต่ต้นปี</t>
  </si>
  <si>
    <t>https://www.bangkokbiznews.com/finance/stock/1128616</t>
  </si>
  <si>
    <t>VGI งบงวดปี 66/67 ขาดทุนเพิ่ม 3.4 พันล้านบาท บันทึกผลลบขาย KEX และด้อยค่า JMART</t>
  </si>
  <si>
    <t>https://www.bangkokbiznews.com/finance/stock/1128564</t>
  </si>
  <si>
    <t>ดร.ไพบูลย์ เสรีวิวัฒนา ซื้อหุ้น KLINIQ เพิ่ม ราคา 40.50 บาท ขยับสัดส่วนเกิน 5%</t>
  </si>
  <si>
    <t>https://www.bangkokbiznews.com/finance/stock/1128426</t>
  </si>
  <si>
    <t>SC ขายหุ้น 2 กิจการคลังสินค้าเป็นเงินรวม 73.9 ล้านบาท ได้พันมิตรร่วมทุน</t>
  </si>
  <si>
    <t>https://www.bangkokbiznews.com/finance/stock/1128423</t>
  </si>
  <si>
    <t>TOA แจ้งสิ้นสุดโครงการซื้อหุ้นคืน ใช้เงินไป 718 ล้านบาท ได้ 30.4 ล้านหุ้น</t>
  </si>
  <si>
    <t>https://www.bangkokbiznews.com/finance/stock/1128349</t>
  </si>
  <si>
    <t>9 CEO ต่างชาติ คุมบังเหียนองค์กรเกินหมื่นล้าน ในตลาดหุ้นไทย</t>
  </si>
  <si>
    <t>https://www.bangkokbiznews.com/finance/stock/1128401</t>
  </si>
  <si>
    <t>ซีอีโอ AIS "สมชัย เลิศสุทธิวงค์" มา OR แล้ว นั่งตำแหน่งประธานกรรมการ</t>
  </si>
  <si>
    <t>ตำแหน่ง</t>
  </si>
  <si>
    <t>https://www.bangkokbiznews.com/finance/stock/1128397</t>
  </si>
  <si>
    <t>เซียนฮง-ดร.ไพบูลย์ ร่วมซื้อต่อหุ้น KLINIQ ที่ EKH ถือทั้งหมด จ่ายสด 429 ล้าน</t>
  </si>
  <si>
    <t>https://www.bangkokbiznews.com/finance/stock/1128385</t>
  </si>
  <si>
    <t>MAGURO ได้ฤกษ์ 5 มิ.ย. 67 เทรด mai ขายไอพีโอ 15.90 บาท เปิดจองซื้อ 28-30 พ.ค.นี้</t>
  </si>
  <si>
    <t>https://www.bangkokbiznews.com/finance/stock/1128365</t>
  </si>
  <si>
    <t>GPSC ร่วมผุดพลังงานลมนอกชายฝั่งไต้หวัน สำเร็จตามแผน 600 MW ครบทั้ง 62 ต้น</t>
  </si>
  <si>
    <t>https://www.bangkokbiznews.com/finance/stock/1128307</t>
  </si>
  <si>
    <t>หุ้น SE ดีเดย์ 27 พ.ค. 67 ย้ายเทรดจาก mai เข้าสู่ SET</t>
  </si>
  <si>
    <t>https://www.bangkokbiznews.com/finance/stock/1128297</t>
  </si>
  <si>
    <t>"วีรพัฒน์ พูนศักดิ์อุดมสิน" เก็บหุ้น GIFT อีก 4.6% ทุนสูงสุด 5.85 บาท รวมมี 15%</t>
  </si>
  <si>
    <t>https://www.bangkokbiznews.com/finance/stock/1128287</t>
  </si>
  <si>
    <t>หุ้น NEX ดิ่งต่ออีก 17.09% หวั่นกระแสข่าวลือ 'ฟอร์ซเซล' นักลงทุนไม่มั่นใจ รอความชัดเจน</t>
  </si>
  <si>
    <t>https://www.bangkokbiznews.com/finance/stock/1128185</t>
  </si>
  <si>
    <t>หุ้น EA-NEX อ่วม 'ข่าวลบ - แรงขาย - หั่นราคาหุ้น'</t>
  </si>
  <si>
    <t>https://www.bangkokbiznews.com/finance/stock/1128275</t>
  </si>
  <si>
    <t>หุ้นไทยวันนี้ 24 พ.ค.67 แกว่งตัวหลังขาดปัจจัยชี้นำ ลุ้นข่าวความคืบหน้ากองทุน LTF</t>
  </si>
  <si>
    <t>https://www.bangkokbiznews.com/finance/stock/1128271</t>
  </si>
  <si>
    <t>‘NVDR’ ใหม่ฟื้นเชื่อมั่น  ‘ไพบูลย์-พิเชษฐ’ หวังช่วยยกระดับตลาดทุน</t>
  </si>
  <si>
    <t>https://www.bangkokbiznews.com/finance/stock/1128237</t>
  </si>
  <si>
    <t>เปิดชื่อ 17 หุ้นนำเสนอจาก "ทีมวิเคราะห์ SET" สเปกหลักมีรายได้จากนอก</t>
  </si>
  <si>
    <t>เสนอ</t>
  </si>
  <si>
    <t>https://www.bangkokbiznews.com/finance/stock/1128228</t>
  </si>
  <si>
    <t>SMT เตรียมเปลี่ยนซีอีโอ "วิรัตน์ ผูกไทย" ลาออกมีผล 5 ก.ค. 67</t>
  </si>
  <si>
    <t>https://www.bangkokbiznews.com/finance/stock/1128212</t>
  </si>
  <si>
    <t>SAT สู้ศึกยุคยานยนต์เปลี่ยนผ่าน เริ่มมีออร์เดอร์จีน ทว่ารับ Q2/67 ไม่ง่าย</t>
  </si>
  <si>
    <t>สู้</t>
  </si>
  <si>
    <t>https://www.bangkokbiznews.com/finance/stock/1128195</t>
  </si>
  <si>
    <t>NEX แดงติดฟลอร์อีกแล้ว ต่ำสุดรอบ 4 ปี โบรกฯ ให้ใจเย็น รอช้อนหลังงบ Q2/67 ออก</t>
  </si>
  <si>
    <t>https://www.bangkokbiznews.com/finance/stock/1128158</t>
  </si>
  <si>
    <t>AEONTS ไฟเขียวแผนเพิ่มทุนเท่าตัว 20 ล้านดอลลาร์ในกิจการสินเชื่อที่กัมพูชา</t>
  </si>
  <si>
    <t>https://www.bangkokbiznews.com/finance/stock/1128149</t>
  </si>
  <si>
    <t>FORTH ลงนามมูลค่าสัญญาร่วม 2 พันล้านบาท กล้องวงจรปิดภาคใต้กับเครื่องบินฝนหลวง</t>
  </si>
  <si>
    <t>https://www.bangkokbiznews.com/finance/stock/1128126</t>
  </si>
  <si>
    <t>OR คาดผลงาน Q2/67 ยังโตต่อ เริ่มผุดร้านสุขภาพความงาม Q3/67</t>
  </si>
  <si>
    <t>https://www.bangkokbiznews.com/finance/stock/1128103</t>
  </si>
  <si>
    <t>KCE ร่วง 3.59% กำไรไตรมาส 1/67 ต่ำคาด ออเดอร์สินค้ายุโรปเลื่อนส่ง Q2/67</t>
  </si>
  <si>
    <t>https://www.bangkokbiznews.com/finance/stock/1128092</t>
  </si>
  <si>
    <t>JKN แจ้งประชุมเจ้าหนี้ 24 มิ.ย. 67 เสนอชื่อและพิจารณาเลือกผู้ทําแผน</t>
  </si>
  <si>
    <t>เจ้าหนี้</t>
  </si>
  <si>
    <t>https://www.bangkokbiznews.com/finance/stock/1128095</t>
  </si>
  <si>
    <t>NEX ลงนามพันมิตรจีน Dayun รุกตลาดรถยนต์ไฟฟ้าขนาดเล็กในไทย หวังขายต่ำ 4.9 แสน</t>
  </si>
  <si>
    <t>ขายต่ำ</t>
  </si>
  <si>
    <t>https://www.bangkokbiznews.com/finance/stock/1128081</t>
  </si>
  <si>
    <t>หุ้นไทยวันนี้ 23 พ.ค.67 แนวรับ ต้าน 1,360 - 1,385 จุด ลุ้นเก็งกำไรหุ้นใหญ่คาดหวังตั้งกองทุน LTF</t>
  </si>
  <si>
    <t>https://www.bangkokbiznews.com/finance/stock/1128017</t>
  </si>
  <si>
    <t>เปิดประวัติ "วนรัชต์ ตั้งคารวคุณ" ผู้ต้องหาคดี STARK สู่ รพ.ตำรวจ</t>
  </si>
  <si>
    <t>ประวัติ</t>
  </si>
  <si>
    <t>https://www.bangkokbiznews.com/finance/stock/1128013</t>
  </si>
  <si>
    <t>WHA จ่อปิดดีลลูกค้ารายใหญ่ รับสัญญาณจีน ย้ายฐานผลิตซบไทย</t>
  </si>
  <si>
    <t>https://www.bangkokbiznews.com/finance/stock/1127980</t>
  </si>
  <si>
    <t>กลุ่ม SABUY ปิดกิจการร้านมือถือมือสอง "สบายชัวร์มาร์เก็ต" 30 พ.ค.นี้</t>
  </si>
  <si>
    <t>https://www.bangkokbiznews.com/finance/stock/1127972</t>
  </si>
  <si>
    <t>บอร์ด PTTEP ลงมติให้ "คงกระพัน อินทรแจ้ง" เป็นกรรมการแทน "อรรถพล ฤกษ์พิบูลย์"</t>
  </si>
  <si>
    <t>มติ</t>
  </si>
  <si>
    <t>https://www.bangkokbiznews.com/finance/stock/1127968</t>
  </si>
  <si>
    <t>AKS ขายเงินลงทุนธุรกิจโรงแรมเพื่อนำ 280 ล้านบาทมาใช้หมุนเวียน</t>
  </si>
  <si>
    <t>ใช้</t>
  </si>
  <si>
    <t>หมุนเวียน</t>
  </si>
  <si>
    <t>https://www.bangkokbiznews.com/finance/stock/1127929</t>
  </si>
  <si>
    <t>กลุ่ม "เธียรสุรัตน์" หวนคุมบังเหียน SBNEXT "เอกรัตน์ แจ้งอยู่" นั่งซีอีโอ</t>
  </si>
  <si>
    <t>หวน</t>
  </si>
  <si>
    <t>นั่ง</t>
  </si>
  <si>
    <t>https://www.bangkokbiznews.com/finance/stock/1127904</t>
  </si>
  <si>
    <t>กลุ่ม "ไตรโสรัส" ถือหุ้นใหญ่ PSTC เพิ่มเป็น 17.9% โดยไม่เข้าเกณฑ์เทนเดอร์</t>
  </si>
  <si>
    <t>https://www.bangkokbiznews.com/finance/stock/1127879</t>
  </si>
  <si>
    <t>ตลท. สั่งห้ามบริษัทหลักทรัพย์ส่งคำสั่งซื้อ NVDR ให้ลูกค้าที่เป็นผู้ลงทุนไทย</t>
  </si>
  <si>
    <t>ห้าม</t>
  </si>
  <si>
    <t>https://www.bangkokbiznews.com/finance/stock/1127867</t>
  </si>
  <si>
    <t>CHOW ชี้ผลงาน Q2/67 ยังไปต่อ ทั้งธุรกิจเหล็กและไฟฟ้าหนุนกำไรแรง</t>
  </si>
  <si>
    <t>ไปต่อ</t>
  </si>
  <si>
    <t>https://www.bangkokbiznews.com/finance/stock/1127868</t>
  </si>
  <si>
    <t>ก.ล.ต. ผนึก ตลท. ยกเว้นค่าธรรมเนียมแปลง NVDR เป็นหุ้นสามัญให้แก่ผู้ลงทุนไทย</t>
  </si>
  <si>
    <t>ค่าธรรมเนียม</t>
  </si>
  <si>
    <t>ยกเว้น</t>
  </si>
  <si>
    <t>https://www.bangkokbiznews.com/finance/stock/1127862</t>
  </si>
  <si>
    <t>CPAXT ลั่นรายได้ปีนี้โต รับอานิสงส์ ‘มาตรการกระตุ้นศก.-ท่องเที่ยว’ หนุน</t>
  </si>
  <si>
    <t>https://www.bangkokbiznews.com/finance/stock/1127845</t>
  </si>
  <si>
    <t>ราชทัณฑ์เผย "วนรัชต์ STARK" อยู่ รพ.ตำรวจ เพื่อรักษาอัณฑะ</t>
  </si>
  <si>
    <t>ราชทัณฑ์</t>
  </si>
  <si>
    <t>https://www.bangkokbiznews.com/finance/stock/1127818</t>
  </si>
  <si>
    <t>CPT เปลี่ยนโครงสร้างหุ้นใหญ่ Real D&amp;C ซื้อบิ๊กล็อต 17.7% ไม่เข้าข่ายเทนเดอร์</t>
  </si>
  <si>
    <t>https://www.bangkokbiznews.com/finance/stock/1127801</t>
  </si>
  <si>
    <t>ITD รับมีแผนขายหุ้นเหมืองโปแตชจริงแต่อยู่แค่ขั้นเจรจาเงื่อนไข</t>
  </si>
  <si>
    <t>https://www.bangkokbiznews.com/finance/stock/1127794</t>
  </si>
  <si>
    <t>CHAYO ชะงักนำ บ.ลูก เข้าไอพีโอ ชี้เหตุเศรษฐกิจไม่เอื้อ ตลาดทุนผันผวน</t>
  </si>
  <si>
    <t>นำเข้า</t>
  </si>
  <si>
    <t>ไม่เอื้อ</t>
  </si>
  <si>
    <t>https://www.bangkokbiznews.com/finance/stock/1127770</t>
  </si>
  <si>
    <r>
      <rPr>
        <rFont val="Arial"/>
        <color theme="1"/>
        <sz val="11.0"/>
      </rPr>
      <t xml:space="preserve">ส่องงบ 4 บริษัทเทคฯ ใหญ่ในจีน Tencent Baidu Alibaba </t>
    </r>
    <r>
      <rPr>
        <rFont val="Arial"/>
        <color rgb="FF000000"/>
        <sz val="11.0"/>
      </rPr>
      <t>JD.com</t>
    </r>
  </si>
  <si>
    <t>https://www.bangkokbiznews.com/finance/stock/1127761</t>
  </si>
  <si>
    <t>WGE มองหุ้นแรงจัดเพราะงานทะลัก หวังปีนี้พลิกมีกำไรทุกไตรมาส</t>
  </si>
  <si>
    <t>https://www.bangkokbiznews.com/finance/stock/1127759</t>
  </si>
  <si>
    <t>7 หุ้นคริปโทฯ บวกยกแผง MVP นำกลุ่มพุ่งทะยาน 11.11% ราคา 'บิตคอยน์' ยืนเหนือ 71,000 ดอลลาร์</t>
  </si>
  <si>
    <t>คริปโท</t>
  </si>
  <si>
    <t>https://www.bangkokbiznews.com/finance/stock/1127750</t>
  </si>
  <si>
    <t>KKC เข้าข่ายถูกเพิกถอน ตลท.ชี้ ส่วนผู้ถือหุ้นต่ำกว่าศูนย์ ขีดเส้นแก้ไขใน 3 ปี</t>
  </si>
  <si>
    <t>https://www.bangkokbiznews.com/finance/stock/1127722</t>
  </si>
  <si>
    <t>31 พ.ค. JKN ประชุมเจ้าหนี้หุ้นกู้ครั้งที่ 2 วาระหลักจํานวน-วิธีชําระเงินคืน</t>
  </si>
  <si>
    <t>https://www.bangkokbiznews.com/finance/stock/1127712</t>
  </si>
  <si>
    <t>"วู้ดเชสเตอร์" กุมหุ้นใหญ่ RML 24.8% เหนือ "เคพีเอ็น แลนด์" ไม่ต้องเทนเดอร์ฯ</t>
  </si>
  <si>
    <t>https://www.bangkokbiznews.com/finance/stock/1127703</t>
  </si>
  <si>
    <t>FLOYD คว้างานใหม่ 2 โครงการ 346.8 ล้านบาท ติดตั้งระบบวิศวกรรมประกอบอาคาร</t>
  </si>
  <si>
    <t>https://www.bangkokbiznews.com/finance/stock/1127698</t>
  </si>
  <si>
    <t>SC ขายหุ้นธุรกิจโรงแรม 685.5 ล้านบาท ให้ DH Asia Investment ถือ 49%</t>
  </si>
  <si>
    <t>https://www.bangkokbiznews.com/finance/stock/1127681</t>
  </si>
  <si>
    <t>"วีบียอนด์" ยื่นไฟลิ่งใหม่ 28 พ.ค.นี้ เข้า SET ชูจุดเด่นบริการอสังหาฯ โต 1000%</t>
  </si>
  <si>
    <t>ยื่น</t>
  </si>
  <si>
    <t>https://www.bangkokbiznews.com/finance/stock/1127625</t>
  </si>
  <si>
    <t>"วิชิต สุรพงษ์ชัย" ลาออก SCB ตั้ง "ธรรมนิธิ วนิชย์ถนอม" เป็นประธานบอร์ดแทน</t>
  </si>
  <si>
    <t>https://www.bangkokbiznews.com/finance/stock/1127593</t>
  </si>
  <si>
    <t>หุ้น BANPU บวกแรง 8.41% รับอานิสงส์จีนกระตุ้นเศรษฐกิจ ราคาก๊าซสหรัฐขยับขึ้น</t>
  </si>
  <si>
    <t>https://www.bangkokbiznews.com/finance/stock/1127581</t>
  </si>
  <si>
    <t>WGE ได้งานใหม่ก่อสร้างอาคาร 4 โครงการ 1.79 พันล้านบาท</t>
  </si>
  <si>
    <t>https://www.bangkokbiznews.com/finance/stock/1127571</t>
  </si>
  <si>
    <t>เฟทโก้ - สมาคมบลจ.-ก.ล.ต. นัดถก 21 พ.ค.นี้ เคาะรูปแบบ ฟื้นกองทุน LTF</t>
  </si>
  <si>
    <t>https://www.bangkokbiznews.com/finance/stock/1127566</t>
  </si>
  <si>
    <t>หุ้นไทยวันนี้ 20 พ.ค.67 มีโอกาสพักตัว 1370-1377 จุด ติดตาม GDP ไทย ไตรมาส 1</t>
  </si>
  <si>
    <t>พักตัว</t>
  </si>
  <si>
    <t>https://www.bangkokbiznews.com/finance/stock/1127524</t>
  </si>
  <si>
    <t>EVER จ่อขายหุ้น 3 โรงพยาบาลรวม 700 ล้านบาท PRINC เป็นผู้ซื้อ</t>
  </si>
  <si>
    <t>https://www.bangkokbiznews.com/finance/stock/1127510</t>
  </si>
  <si>
    <t>PCC มอง Q2/67 รับรู้รายได้แบบจัดเต็ม คาดงบดีกว่า Q1 มีงานในมือ 3.8 พันล้าน</t>
  </si>
  <si>
    <t>จัดเต็ม</t>
  </si>
  <si>
    <t>https://www.bangkokbiznews.com/finance/stock/1127419</t>
  </si>
  <si>
    <t>เอาใจนักลงทุนสายเล่นเกม หุ้น DR อ้างอิง NINTENDO เทรดกระดานหุ้นไทย 20 พ.ค. นี้</t>
  </si>
  <si>
    <t>https://www.bangkokbiznews.com/finance/stock/1127376</t>
  </si>
  <si>
    <t>8 อดีต CEO ปตท. สุดยอดคนคุณภาพ! มือทองสมองเพชร นั่งบอร์ดหุ้นดังหลายบริษัท</t>
  </si>
  <si>
    <t>บอร์ดหุ้น</t>
  </si>
  <si>
    <t>https://www.bangkokbiznews.com/finance/stock/1127367</t>
  </si>
  <si>
    <t>KLINIQ คาด Q2/67 กำไรสวยขึ้นได้อีก ภาระต้นทุนลด ย้ำเป้าปี 67 โตแตะ 3 พันล้านบาท</t>
  </si>
  <si>
    <t>https://www.bangkokbiznews.com/finance/stock/1127290</t>
  </si>
  <si>
    <t>แบงก์ SCB อวดนวัตกรรม นำ AI อนุมัติสินเชื่อรายย่อย 100% โต้ตอบปรึกษาลงทุนได้</t>
  </si>
  <si>
    <t>นวตกรรม</t>
  </si>
  <si>
    <t>https://www.bangkokbiznews.com/finance/stock/1127271</t>
  </si>
  <si>
    <t>BGRIM ผนึก STECON ร่วมพัฒนาโครงการพลังงานทดแทน เพิ่มกำลังการผลิตสู่ 1 หมื่นเมกะวัตต์ ปี 2030</t>
  </si>
  <si>
    <t>https://www.bangkokbiznews.com/finance/stock/1127263</t>
  </si>
  <si>
    <t>หุ้น CENTEL ร่วง 3.45% โรงแรมเข้าสู่ low season 'โบรกเกอร์' เผย กดดันราคาระยะสั้น</t>
  </si>
  <si>
    <t>https://www.bangkokbiznews.com/finance/stock/1127254</t>
  </si>
  <si>
    <t>หุ้นน้องใหม่ LTS พุ่งกระฉูด! เปิดซื้อขายวันแรก เหนือจอง 163% จากราคา IPO 3 บาท</t>
  </si>
  <si>
    <t>https://www.bangkokbiznews.com/finance/stock/1127247</t>
  </si>
  <si>
    <t>MILL แจงเคสผิดนัดชำระหนี้ ยันปรับโครงสร้างแล้ว กลายเป็นระยะยาว 4 พันล้านแทน</t>
  </si>
  <si>
    <t>https://www.bangkokbiznews.com/finance/stock/1127243</t>
  </si>
  <si>
    <t>"ชูเกียรติ รุจนพรพจี" ขายหุ้น SABUY จำนวน 2.3% ให้ "อิทธิชัย พูลวรลักษณ์"</t>
  </si>
  <si>
    <t>https://www.bangkokbiznews.com/finance/stock/1127194</t>
  </si>
  <si>
    <t>MASTER กำไร Q1/67 พุ่ง 48.4% โตทุกหัตถการ ย้ำเป้ารายได้ปีนี้ขยายตัว 20%</t>
  </si>
  <si>
    <t>https://www.bangkokbiznews.com/finance/stock/1127176</t>
  </si>
  <si>
    <t>BCH กำไร Q1/67 ที่ 318.8 ล้านบาท บวก 25.6% รายได้ผู้ป่วยนอกเพิ่ม 13.8%</t>
  </si>
  <si>
    <t>https://www.bangkokbiznews.com/finance/stock/1127159</t>
  </si>
  <si>
    <t>BROOK จ้องขาย Digital Asset ไม่เกินหมื่นล้าน ผนึก บริษัทลาว ลุย Token Carbon Credit</t>
  </si>
  <si>
    <t>Digital Asset</t>
  </si>
  <si>
    <t>https://www.bangkokbiznews.com/finance/stock/1127134</t>
  </si>
  <si>
    <t>วิเคราะห์หุ้นรายตัว : บล.เคจีไอฯ OSP ผลประกอบการ 1Q67: ดีกว่าประมาณการเพราะค่าใช้จ่ายภาษีลดลง</t>
  </si>
  <si>
    <t>https://www.bangkokbiznews.com/finance/stock/1127131</t>
  </si>
  <si>
    <t>NUSA เผย Q1/67 ขาดทุน 126.5 ล้านบาท กลุ่ม "เทพเจริญ" ยังมีสินทรัพย์ในกิจการ</t>
  </si>
  <si>
    <t>https://www.bangkokbiznews.com/finance/stock/1127113</t>
  </si>
  <si>
    <t>หุ้น SABUY ดิ่งสร้างออลไทม์โลว์ หลัง Q1/67 งบตัวแดง 1.9 พันล้าน ทรุด 1,274%</t>
  </si>
  <si>
    <t>https://www.bangkokbiznews.com/finance/stock/1127090</t>
  </si>
  <si>
    <t>ITD - HYDRO - SBNEXT งบ Q1/67 ยังซึม ตลท.จับ SP ชั่วคราว ผู้สอบบัญชีไม่มีข้อสรุป</t>
  </si>
  <si>
    <t>จับ</t>
  </si>
  <si>
    <t>https://www.bangkokbiznews.com/finance/stock/1127087</t>
  </si>
  <si>
    <t>NRF โชว์กำไรไตรมาส 1/67 นิวไฮพุ่ง 145.4% เดินหน้าอุตสาหกรรมอาหารที่ยั่งยืน</t>
  </si>
  <si>
    <t>https://www.bangkokbiznews.com/finance/stock/1127066</t>
  </si>
  <si>
    <t>หุ้น ROJNA ดิ่ง 11% 3 เดือนแรกกำไรลด 53% รายได้ค่าไฟหด หลังรัฐบาลตรึงราคา</t>
  </si>
  <si>
    <t>https://www.bangkokbiznews.com/finance/stock/1127014</t>
  </si>
  <si>
    <t>GRAMMY งบ Q1/67 กำไรดุดัน 13,553% รายได้โต 7.5% ทว่าถือหุ้น KISS มูลค่าบวกทะลัก</t>
  </si>
  <si>
    <t>ดุดัน</t>
  </si>
  <si>
    <t>https://www.bangkokbiznews.com/finance/stock/1127013</t>
  </si>
  <si>
    <t>STEC กำไร Q1/67 เหลือ 11.8 ล้านบาท หด 93% รับรู้ขาดทุนบริษัทร่วมเพิ่มเป็น 146 ล้านบาท</t>
  </si>
  <si>
    <t>https://www.bangkokbiznews.com/finance/stock/1127004</t>
  </si>
  <si>
    <t>TTA อวด Q1/67 กำไรโตอลังการ 419% เทียบ Q1/66 และ 43,857% เทียบ Q4/66</t>
  </si>
  <si>
    <t>https://www.bangkokbiznews.com/finance/stock/1126995</t>
  </si>
  <si>
    <t>OSP กำไร Q1/67 ที่ 828.4 ล้าน บวก 6.5% ยอดขายแรง 10.9% ผลิตภัณฑ์หลักโตดี ชดเชย OEM</t>
  </si>
  <si>
    <t>https://www.bangkokbiznews.com/finance/stock/1126966</t>
  </si>
  <si>
    <t>อัปเดตเป้าพื้นฐานหุ้น AOT รวม 12 โบรกเกอร์ ให้ 69 - 81 บาท หลังกำไร Q2/67 เพิ่ม 211%</t>
  </si>
  <si>
    <t>https://www.bangkokbiznews.com/finance/stock/1131095</t>
  </si>
  <si>
    <t>แรงขาย NEX ทำหุ้นดิ่ง โอกาสหลุด 4 บาท l SET Afternoon l 15 พ.ค. 67</t>
  </si>
  <si>
    <t>https://www.bangkokbiznews.com/finance/stock/1126912</t>
  </si>
  <si>
    <t>ผู้บริหาร NEX เผยกรณีหุ้นดิ่งแรงรอบกว่า 3 ปี ยืนยันไม่มีพัฒนาการใดพิเศษ</t>
  </si>
  <si>
    <t>https://www.bangkokbiznews.com/finance/stock/1126904</t>
  </si>
  <si>
    <t>JAS กำไร Q1/67 พลิกบวกเป็น 25 ล้าน YoY แต่ย่อแรงจาก Q4/66 ที่สูงถึง 17,294 ล้าน</t>
  </si>
  <si>
    <t>https://www.bangkokbiznews.com/finance/stock/1126872</t>
  </si>
  <si>
    <t>หุ้น NEX หัวปักกระแทกฟลอร์ 29.23% 3 เดือนแรกส่งมอบรถ EV ได้แค่ 591 คัน</t>
  </si>
  <si>
    <t>https://www.bangkokbiznews.com/finance/stock/1126868</t>
  </si>
  <si>
    <t>SIRI งบ Q1/67 รายได้หมื่นล้าน กำไร 1.3 พันล้าน Q2 เปิดโครงการรวม 1.2 หมื่นล้าน</t>
  </si>
  <si>
    <t>https://www.bangkokbiznews.com/finance/stock/1126864</t>
  </si>
  <si>
    <t>หุ้น CCET ติดเทอร์โบ นิวไฮรอบเกือบ 3 เดือน กำไร Q1/67 โต 103% คาดงบยังแรงได้อีก</t>
  </si>
  <si>
    <t>https://www.bangkokbiznews.com/finance/stock/1126849</t>
  </si>
  <si>
    <t>EP โชว์ Q1/67 พลิกกำไร 188 ล้านพุ่ง 240% ชี้ Q2/67 สดใส คาดรายได้รวมปีนี้โต 4 เท่า</t>
  </si>
  <si>
    <t>https://www.bangkokbiznews.com/finance/stock/1126814</t>
  </si>
  <si>
    <t>คัดมาให้! 6 หุ้น SET100 จ่ายเงินปันผลสูงเกิน 5% ยาวนานติดต่อ 3 ปี</t>
  </si>
  <si>
    <t>https://www.bangkokbiznews.com/finance/stock/1126815</t>
  </si>
  <si>
    <t>หุ้น CPF โรบอทเทรดดิ้งมากสุด 43% มูลค่า 982 ล้านบาท</t>
  </si>
  <si>
    <t>https://www.bangkokbiznews.com/finance/stock/1126811</t>
  </si>
  <si>
    <t>SC กำไร Q1/67 วูบ 65.8% ยอดโครงการแนวราบหดชัด</t>
  </si>
  <si>
    <t>https://www.bangkokbiznews.com/finance/stock/1126807</t>
  </si>
  <si>
    <t>PTT กำไร Q1/67 ทำได้ 2.8 หมื่นล้าน เพิ่ม 4% รับรู้ขายเงินลงทุน 4.4 พันล้าน</t>
  </si>
  <si>
    <t>https://www.bangkokbiznews.com/finance/stock/1126800</t>
  </si>
  <si>
    <t>TOA เผย Q1/67 กำไร 804 ล้าน พุ่ง 27% "ประจักษ์ - ละออ" คุมบนเก้าอี้ ประธานผู้ก่อตั้ง</t>
  </si>
  <si>
    <t>https://www.bangkokbiznews.com/finance/stock/1126789</t>
  </si>
  <si>
    <t>BDMS อวด Q1/67 กำไร 4,074 ล้าน เพิ่ม 17% คุมต้นทุนดี คนไข้ไทย-เทศป่วยเพิ่มชัด</t>
  </si>
  <si>
    <t>https://www.bangkokbiznews.com/finance/stock/1126784</t>
  </si>
  <si>
    <t>AOT รายได้ Q2/67 (สิ้นสุด มี.ค.) พุ่ง 65.8% ทำได้ 1.8 หมื่นล้าน ส่วนกำไรโต 210.9%</t>
  </si>
  <si>
    <t>https://www.bangkokbiznews.com/finance/stock/1126785</t>
  </si>
  <si>
    <t>KCG อวดกำไร Q1/67 โต 22.5% เร่งสร้างศูนย์กระจายสินค้า-คลังช่วยลดต้นทุน</t>
  </si>
  <si>
    <t>https://www.bangkokbiznews.com/finance/stock/1126771</t>
  </si>
  <si>
    <t>AWC กำไร Q1/67 แตะ 1.6 พันล้าน พุ่ง 12% โรงแรม-บริการคึก มูลค่ายุติธรรมเป็นบวก</t>
  </si>
  <si>
    <t>https://www.bangkokbiznews.com/finance/stock/1126754</t>
  </si>
  <si>
    <t>MINT พลิกมีกำไร 1.14 พันล้านบาท Q1/67 ทุกธุรกิจโต อัตราแลกเปลี่ยนหนุน</t>
  </si>
  <si>
    <t>https://www.bangkokbiznews.com/finance/stock/1131093</t>
  </si>
  <si>
    <t>โค้งสุดท้ายงบ Q1/67 ชี้วัดโอกาส Sell in May l SET Afternoon l 14 พ.ค. 67</t>
  </si>
  <si>
    <t>https://www.bangkokbiznews.com/finance/stock/1126709</t>
  </si>
  <si>
    <t>อัปเดตเป้าราคาพื้นฐานหุ้น EA รวบรวม 7 โบรกเกอร์ ให้ 31 - 45 บาท หลัง Q1/67 งบลดลง</t>
  </si>
  <si>
    <t>https://www.bangkokbiznews.com/finance/stock/1126686</t>
  </si>
  <si>
    <t>NAM กำไร Q1/67 ทำได้ 13.2 ล้านบาท ย้ำเป้ารายได้ปี 67 โตเกิน 13 - 15% ออลไทม์ไฮ</t>
  </si>
  <si>
    <t>https://www.bangkokbiznews.com/finance/stock/1126680</t>
  </si>
  <si>
    <t>อัปเดตเป้าราคาหุ้น CPF รวบรวม 9 โบรกฯ ให้ 21.30-25.10 บาท กำไร Q1/67 พลิกโต 142%</t>
  </si>
  <si>
    <t>https://www.bangkokbiznews.com/finance/stock/1126673</t>
  </si>
  <si>
    <t>TCAP โชว์กำไรไตรมาส 1/67 โต 22.8% แตะ 1.8 พันล้านบาท หลัง THANI รับชำระคืนจากลูกหนี้มากขึ้น</t>
  </si>
  <si>
    <t>https://www.bangkokbiznews.com/finance/stock/1126664</t>
  </si>
  <si>
    <t>หุ้น EA ดีดตัวแรง 6.73% รับข่าวร่วมทุนโรงไฟฟ้า สปป.ลาว อายุสัมปทาน 25 ปี</t>
  </si>
  <si>
    <t>https://www.bangkokbiznews.com/finance/stock/1126658</t>
  </si>
  <si>
    <t>AAV รายได้ Q1/67 โตสวย EBITDA บวกแรง 78% ทว่าขาดทุนสุทธิ 409 ล้าน เหตุค่าเงินฉุด</t>
  </si>
  <si>
    <t>https://www.bangkokbiznews.com/finance/stock/1126657</t>
  </si>
  <si>
    <t>หุ้น HENG ร่วงเฉียด 9% กำไรไตรมาส 1/67 ลดลง 78%</t>
  </si>
  <si>
    <t>https://www.bangkokbiznews.com/finance/stock/1126655</t>
  </si>
  <si>
    <t>JTS งบ Q1/67 พลิกกำไร 133 ล้านบาท เผยถือบิตคอยน์ 258.82 เหรียญ</t>
  </si>
  <si>
    <t>https://www.bangkokbiznews.com/finance/stock/1126622</t>
  </si>
  <si>
    <t>MEB โชว์ Q1/67 กำไร 104.9 ล้านบาท เพิ่ม 21.3% รายได้ e-Book เพิ่มไม่หยุด</t>
  </si>
  <si>
    <t>https://www.bangkokbiznews.com/finance/stock/1126619</t>
  </si>
  <si>
    <t>SE-ED เหลือกำไรเฉียด 3 ล้าน Q1/67 ปิดสาขาขาดทุนอีก 12 แห่ง</t>
  </si>
  <si>
    <t>https://www.bangkokbiznews.com/finance/stock/1126617</t>
  </si>
  <si>
    <t>COM7 กำไร Q1/67 ทำได้ 821.7 ล้านบาท สาขาหด 2 แห่ง แข่งโปรโมชันส่งผลมาร์จิ้นจืด</t>
  </si>
  <si>
    <t>จืด</t>
  </si>
  <si>
    <t>https://www.bangkokbiznews.com/finance/stock/1126614</t>
  </si>
  <si>
    <t>ANAN กำไร 195 ล้านใน Q1/67 ยอดโอนเพิ่มขึ้น / กรณี แอชตัน อโศก ยังไม่บันทึกผลเสีย</t>
  </si>
  <si>
    <t>https://www.bangkokbiznews.com/finance/stock/1126612</t>
  </si>
  <si>
    <t>TFG กำไร Q1/67 ลดลง 59% เทียบต้นปีก่อน แต่กระเตื้องจากปลายปีด้วยค้าปลีกหนุน</t>
  </si>
  <si>
    <t>https://www.bangkokbiznews.com/finance/stock/1126610</t>
  </si>
  <si>
    <t>FETCO เผย Flash Express เป็นบริษัทเดียวของไทยที่มีแนวโน้มจะได้ IPO</t>
  </si>
  <si>
    <t>https://www.bangkokbiznews.com/finance/stock/1126597</t>
  </si>
  <si>
    <t>CRC กำไร Q1/67 ทรงตัว 2.17 พันล้านบาท รายได้รวม 6.72 หมื่นล้านบาท เพิ่ม 6.4%</t>
  </si>
  <si>
    <t>https://www.bangkokbiznews.com/finance/stock/1126587</t>
  </si>
  <si>
    <t>CPF งบ Q1/67 พลิกกำไร 1.15 พันล้าน ต้นทุนลด-ธุรกิจหมูในจีนสดใส-เซเว่นฯ หนุน</t>
  </si>
  <si>
    <t>https://www.bangkokbiznews.com/finance/stock/1126580</t>
  </si>
  <si>
    <t>"อรรถพล ฤกษ์พิบูลย์" ลาออกกรรมการ PTTEP มีผลแล้ว 13 พ.ค.67</t>
  </si>
  <si>
    <t>https://www.bangkokbiznews.com/finance/stock/1126573</t>
  </si>
  <si>
    <t>MOSHI งบ Q1/67 กำไรพุ่ง 44.5% ขายสินค้ามาร์จิ้นสูงมากขึ้น - เร่งเพิ่มร้านสาขา</t>
  </si>
  <si>
    <t>https://www.bangkokbiznews.com/finance/stock/1126568</t>
  </si>
  <si>
    <t>EA เผย Adder หมดครั้งแรกแค่โครงการเดียว ครึ่งหลังรุกตลาด EV ปีนี้ส่งมอบ 5 พันคัน</t>
  </si>
  <si>
    <t>https://www.bangkokbiznews.com/finance/stock/1126548</t>
  </si>
  <si>
    <t>BA กำไร Q1/67 สูง 1.87 พันล้านบาท เพิ่ม 114% ตั๋วเครื่องบินขายดี-ราคาเฉลี่ยบวก</t>
  </si>
  <si>
    <t>https://www.bangkokbiznews.com/finance/stock/1131094</t>
  </si>
  <si>
    <t>หวั่นกระทบกำไรต่อ EA เผชิญรายได้ไฟฟ้า ลดลงพันล้านบาท l SET Afternoon l 13 พ.ค. 67</t>
  </si>
  <si>
    <t>https://www.bangkokbiznews.com/finance/stock/1126512</t>
  </si>
  <si>
    <t>PTTGC งบ Q1/67 พลิกเป็นลบ 606 ล้านบาท ขาดทุนอัตราแลกเปลี่ยน - อนุพันธ์การเงิน</t>
  </si>
  <si>
    <t>https://www.bangkokbiznews.com/finance/stock/1126476</t>
  </si>
  <si>
    <t>BGRIM กำไรสุทธิ Q1/67 ลดลง 5% ผลจากอัตราแลกเปลี่ยน ทว่า EBITDA ยังโตได้ 10%</t>
  </si>
  <si>
    <t>https://www.bangkokbiznews.com/finance/stock/1126461</t>
  </si>
  <si>
    <t>CPN กำไร Q1/67 โต 28% คงเป้ารายได้โต 5 ปี (67-71) เฉลี่ย 10% ลงทุน 1.21 แสนล้านบาท</t>
  </si>
  <si>
    <t>https://www.bangkokbiznews.com/finance/stock/1126462</t>
  </si>
  <si>
    <t>กำไร บจ. ปี 67 แตะ 1.78 แสนล. หนุนดัชนีหุ้นไทย เพิ่มประมาณ EPS ล่าสุด 94 บาท</t>
  </si>
  <si>
    <t>https://www.bangkokbiznews.com/finance/stock/1126459</t>
  </si>
  <si>
    <t>ตลท.ขึ้น SP หุ้น KKC ส่วนผู้ถือหุ้นต่ำเกณฑ์กว่า 50% ผู้สอบบัญชีงดแสดงความเห็น</t>
  </si>
  <si>
    <t>ความเห็น</t>
  </si>
  <si>
    <t>https://www.bangkokbiznews.com/finance/stock/1126457</t>
  </si>
  <si>
    <t>หุ้น EA ร่วง 6.78% ค่า Adder ไฟฟ้าเริ่มทยอยหมด ด้าน EV ยอดขาย - ราคา หดตัว</t>
  </si>
  <si>
    <t>https://www.bangkokbiznews.com/finance/stock/1126441</t>
  </si>
  <si>
    <t>หุ้นไทยวันนี้ 13 พ.ค.67 กรอบ 1365-1380 จุด รอผล GDP ไทย-เงินเฟ้อสหรัฐ พุธนี้</t>
  </si>
  <si>
    <t>https://www.bangkokbiznews.com/finance/stock/1126377</t>
  </si>
  <si>
    <t>STA เผย Q1/67 ขาดทุน 329 ล้านบาท คาด Q2/67 เป็นต้นไปฟื้นชัด ออเดอร์ EUDR มาแล้ว</t>
  </si>
  <si>
    <t>https://www.bangkokbiznews.com/finance/stock/1126372</t>
  </si>
  <si>
    <t>ASW แจง Q1/67 กำไรสุทธิลด 9% เหตุไร้รายการพิเศษ ส่วนกำไรดำเนินงานปกติยังโต</t>
  </si>
  <si>
    <t>https://www.bangkokbiznews.com/finance/stock/1126348</t>
  </si>
  <si>
    <t>เปิดศึกชิงมงกุฎ JKN ‘เจ้าหนี้ &amp; ลูกหนี้’ หาผู้ทำแผนฟื้นฟูกิจการ</t>
  </si>
  <si>
    <t>เจ้าหนี้ ลูกหนี้</t>
  </si>
  <si>
    <t>https://www.bangkokbiznews.com/finance/stock/1126296</t>
  </si>
  <si>
    <t>EA จันทร์ 13 พ.ค. เซ็นไฟนอลร่วมทุนรัฐบาลลาว ส่วนงบ Q1/67 กำไร 888 ล้านบาท ลด 61%</t>
  </si>
  <si>
    <t>https://www.bangkokbiznews.com/finance/stock/1126292</t>
  </si>
  <si>
    <t>BANPU กำไรเหลือ 1.5 พันล้านบาท Q1/67 ลด 68.8% ราคาก๊าซ-ถ่านหินปรับลง</t>
  </si>
  <si>
    <t>https://www.bangkokbiznews.com/finance/stock/1126289</t>
  </si>
  <si>
    <t>JKN จัดประชุมเจ้าหนี้หุ้นกู้ 17 พ.ค. นี้ ชี้แจงแนวทางฟื้นฟูกิจการ</t>
  </si>
  <si>
    <t>https://www.bangkokbiznews.com/finance/stock/1126262</t>
  </si>
  <si>
    <t>MALEE เผย Q1/67 รายได้ 2.1 พันล้าน ช่องทางขายเมืองนอกโตแรง 63% หนุนกำไรบวก 261%</t>
  </si>
  <si>
    <t>https://www.bangkokbiznews.com/finance/stock/1126261</t>
  </si>
  <si>
    <t>WHAUP งบ Q1/67 กำไรสุทธิ 470 ล้าน โต 83% ธุรกิจน้ำ-ไฟฟ้าสนับสนุน</t>
  </si>
  <si>
    <t>https://www.bangkokbiznews.com/finance/stock/1126259</t>
  </si>
  <si>
    <t>TPIPL งบ Q1/67 กำไรโตเฉียด 15% ได้ประโยชน์อัตราแลกเปลี่ยน</t>
  </si>
  <si>
    <t>https://www.bangkokbiznews.com/finance/stock/1126260</t>
  </si>
  <si>
    <t>เช็ก 10 DRx หุ้นนอกระดับโลก ราคาตั้งแต่ต้นปี 67 NVDA80X อิง NVIDIA พุ่ง 92%</t>
  </si>
  <si>
    <t>https://www.bangkokbiznews.com/finance/stock/1126252</t>
  </si>
  <si>
    <t>WHA กำไร Q1/67 เพิ่ม 161% แตะ 1,364 ล้านบาท ธุรกิจนิคมชูโรง</t>
  </si>
  <si>
    <t>https://www.bangkokbiznews.com/finance/stock/1126244</t>
  </si>
  <si>
    <t>"คาราบาวกรุ๊ป" กำไร Q1/67 เพิ่ม 138% โกยรายได้ 4.9 พันล้าน ยอดกลุ่ม CLMV ฟื้นชัด</t>
  </si>
  <si>
    <t>https://www.bangkokbiznews.com/finance/stock/1126236</t>
  </si>
  <si>
    <t>CPALL กำไร Q1/67 พุ่ง 53% แตะ 6.3 พันล้าน รายได้ 2.4 แสนล้าน โตทุกกลุ่มธุรกิจ</t>
  </si>
  <si>
    <t>https://www.bangkokbiznews.com/finance/stock/1126221</t>
  </si>
  <si>
    <t>RCL กำไร Q1/67 หดแรง 33% จากปีก่อน ทว่าเทียบ Q4/66 กลับพลิกบวก 207%</t>
  </si>
  <si>
    <t>https://www.bangkokbiznews.com/finance/stock/1126198</t>
  </si>
  <si>
    <t>ไฟไหม้ "กลุ่ม SCG" เสี่ยงสะเทือนพันล้าน คาดได้ประกันชดเชย ครึ่งปีหลังสดใส</t>
  </si>
  <si>
    <t>https://www.bangkokbiznews.com/finance/stock/1126151</t>
  </si>
  <si>
    <t>ลุ้น! 4 หุ้นดัง เข้า SET50 หลังตลาดหุ้น ใช้เกณฑ์ใหม่ รอบไตรมาส 2/67</t>
  </si>
  <si>
    <t>https://www.bangkokbiznews.com/finance/stock/1126139</t>
  </si>
  <si>
    <t>หุ้น TKN บวกพุ่ง 13.75% ฟาดกำไรไตรมาส 1/67 แตะ 294 ล้านบาท ยอดขายใน-นอกประเทศโตกระฉูด</t>
  </si>
  <si>
    <t>https://www.bangkokbiznews.com/finance/stock/1126071</t>
  </si>
  <si>
    <t>MAJOR ฉายภาพ Q1/67 กำไรโตเท่าตัวเป็น 170 ล้านบาท ผลงานกองอสังหาฯ หนุน</t>
  </si>
  <si>
    <t>https://www.bangkokbiznews.com/finance/stock/1126067</t>
  </si>
  <si>
    <t>MGI กำไรสวยๆ เพิ่ม 176% ไตรมาส 1/67 ทำได้ 21.19 ล้านบาท</t>
  </si>
  <si>
    <t>https://www.bangkokbiznews.com/finance/stock/1126063</t>
  </si>
  <si>
    <t>GULF กำไร Q1/67 อยู่ที่ 3,499 ล้านบาท ลดลง 9.1% อัตราแลกเปลี่ยนกดดัน</t>
  </si>
  <si>
    <t>https://www.bangkokbiznews.com/finance/stock/1126054</t>
  </si>
  <si>
    <t>BCPG ตั้ง "ปฏิภาณ สุคนธมาน" ขึ้นประธานกรรมการ แทน "พิชัย ชุณหวชิร"</t>
  </si>
  <si>
    <t>https://www.bangkokbiznews.com/finance/stock/1126012</t>
  </si>
  <si>
    <t>TOP เผยงบ Q1/67 ทะยาน 28.7% กำไรสุทธิ 5,863 ล้านบาท ชี้ Q2/67 น้ำมันยังแพงขึ้น</t>
  </si>
  <si>
    <t>https://www.bangkokbiznews.com/finance/stock/1125992</t>
  </si>
  <si>
    <t>SCC ชี้อยู่ระหว่างประเมินเสียหาย บ.ย่อยที่มาบตาพุด มีผู้เสียชีวิตแล้ว 1 ราย</t>
  </si>
  <si>
    <t>บ.ย่อย</t>
  </si>
  <si>
    <t>https://www.bangkokbiznews.com/finance/stock/1125983</t>
  </si>
  <si>
    <t>BCP รายได้ Q1/67 โต 68% เพราะรับรู้ BSRC แต่กำไรลด 11%</t>
  </si>
  <si>
    <t>https://www.bangkokbiznews.com/finance/stock/1125975</t>
  </si>
  <si>
    <t>TISCO โอด Q2/67 เหนื่อยแม้ผ่านจุดต่ำสุด / เป้าสินเชื่อปีนี้ส่อโตต่ำกว่า 7%</t>
  </si>
  <si>
    <t>https://www.bangkokbiznews.com/finance/stock/1125963</t>
  </si>
  <si>
    <t>ADVANC ยอมรับงบ Q2/67 ส่อย่อกว่า Q1/67 เป็นไปตามฤดูกาล แถมพ้นช่วง e-Receipt</t>
  </si>
  <si>
    <t>https://www.bangkokbiznews.com/finance/stock/1125936</t>
  </si>
  <si>
    <t>SKR เผย Q1/67 มีกำไร 237.38 ล้านบาท โต 11.6% หลังพัฒนาศักยภาพ/โรคซับซ้อนเพิ่ม</t>
  </si>
  <si>
    <t>https://www.bangkokbiznews.com/finance/stock/1125933</t>
  </si>
  <si>
    <t>JR เผยได้งานโซลาร์รูฟจาก ม.กรุงเทพ มูลค่าโครงการ 86.56 ล้านบาท</t>
  </si>
  <si>
    <t>โซลาร์รูฟ</t>
  </si>
  <si>
    <t>https://www.bangkokbiznews.com/finance/stock/1125930</t>
  </si>
  <si>
    <t>TERA ควักจ่ายปันผลระหว่างกาลหุ้นละ 0.045 บาท / งบ Q1/67 กำไรบวก 2.6%</t>
  </si>
  <si>
    <t>https://www.bangkokbiznews.com/finance/stock/1125895</t>
  </si>
  <si>
    <t>SNNP โชว์กำไร Q1/67 ที่ 157.6 ล้านบาททรงตัว มาร์จิ้นดีขึ้นบางๆ</t>
  </si>
  <si>
    <t>https://www.bangkokbiznews.com/finance/stock/1125893</t>
  </si>
  <si>
    <t>บอร์ด BCH อนุมัติซื้อที่ดิน 180 ล้าน เพื่อเริ่มสร้างโรงพยาบาลที่ระยองปี 2569</t>
  </si>
  <si>
    <t>โรงพยาบาล</t>
  </si>
  <si>
    <t>https://www.bangkokbiznews.com/finance/stock/1125892</t>
  </si>
  <si>
    <t>CPN ใส่เพิ่มทุน 6.65 พันล้านบาทใน CPNREIT ที่ราคา 10.20 บาท/หน่วย</t>
  </si>
  <si>
    <t>https://www.bangkokbiznews.com/finance/stock/1125890</t>
  </si>
  <si>
    <t>KGI งบสวยสวนทางค่านายหน้าหุ้นวูบ อวด Q1/67 กำไร 266 ล้านบาท เพิ่ม 45%</t>
  </si>
  <si>
    <t>https://www.bangkokbiznews.com/finance/stock/1125886</t>
  </si>
  <si>
    <t>BAFS เปิดงบ Q1/67 รายได้ 866 ล้านบาท โต 9% กำไรสุทธิ 83 ล้านบาท พุ่งแรง 59%</t>
  </si>
  <si>
    <t>https://www.bangkokbiznews.com/finance/stock/1125878</t>
  </si>
  <si>
    <t>SGP กำไร Q1/67 พุ่ง 124% เหตุต้นทุนสินค้าเพื่อขายถูกลง</t>
  </si>
  <si>
    <t>https://www.bangkokbiznews.com/finance/stock/1125872</t>
  </si>
  <si>
    <t>GPSC กำไรสุทธิ Q1/67 ทำได้ 864 ล้านบาท ลดลง 254 ล้านบาท YoY</t>
  </si>
  <si>
    <t>https://www.bangkokbiznews.com/finance/stock/1125869</t>
  </si>
  <si>
    <t>THCOM ฟื้นกำไรหรู 288 ล้านบาทจากปลายปีที่ขาดทุน และยังคิดเป็นการบวก 220% YoY</t>
  </si>
  <si>
    <t>https://www.bangkokbiznews.com/finance/stock/1125863</t>
  </si>
  <si>
    <t>OR ผลงาน Q1/67 พุ่ง 25% ปั๊มกําไรสุทธิได้ 3,723 ล้านบาท</t>
  </si>
  <si>
    <t>https://www.bangkokbiznews.com/finance/stock/1125855</t>
  </si>
  <si>
    <t>INTUCH โชว์กำไร Q1/67 สวย 3,261 พันล้าน เพิ่ม 21% YoY</t>
  </si>
  <si>
    <t>https://www.bangkokbiznews.com/finance/stock/1125840</t>
  </si>
  <si>
    <t>อัปเดตเป้าราคาหุ้น SPRC รวบรวม 10 โบรกฯ ให้ 8.70-12.00 บาท หลังกำไร Q1/67 โต 223%</t>
  </si>
  <si>
    <t>https://www.bangkokbiznews.com/finance/stock/1125831</t>
  </si>
  <si>
    <t>SPRC เปิดงบ Q1/67 กำไร 3.9 พันล้านบาท โต 223% จากฐานปีก่อน 1.2 พันล้านบาท</t>
  </si>
  <si>
    <t>https://www.bangkokbiznews.com/finance/stock/1125796</t>
  </si>
  <si>
    <t>TRUE ลุ้นติดลมบนนิวไฮ 14 เดือน อัปเดตเป้าพื้นฐาน 11 โบรกเกอร์ชี้ 8 -12.30 บาท</t>
  </si>
  <si>
    <t>https://www.bangkokbiznews.com/finance/stock/1125823</t>
  </si>
  <si>
    <t>FETCO จ่อชง'คลัง'เร็วที่สุด ฟื้น LTF -ปรับเงื่อนไข พร้อมหั่นดัชนีสิ้นปีนี้</t>
  </si>
  <si>
    <t>ชงคลัง</t>
  </si>
  <si>
    <t>https://www.bangkokbiznews.com/finance/stock/1125790</t>
  </si>
  <si>
    <t>คลังจ่อคืนชีพ LTF หวังเรียกเชื่อมั่นตลาดหุ้นไทยกลับมาคึกคัก</t>
  </si>
  <si>
    <t>คืนชีพ</t>
  </si>
  <si>
    <t>https://www.bangkokbiznews.com/finance/stock/1125780</t>
  </si>
  <si>
    <t>TU กำไรสุทธิ Q1/67 โต 12.9% อยู่ที่ 1,153 ล้านบาท ส่วนยอดขายทรงตัว</t>
  </si>
  <si>
    <t>https://www.bangkokbiznews.com/finance/stock/1125775</t>
  </si>
  <si>
    <t>โผหุ้นรับอานิสงส์ไมโครซอฟท์ลงทุนดาต้าเซ็นเตอร์ INSET - SYMC - INET - ITEL - TKC</t>
  </si>
  <si>
    <t>https://www.bangkokbiznews.com/finance/stock/1125661</t>
  </si>
  <si>
    <t>เทขายต่อ SABUY | ออฟเรคคอร์ด</t>
  </si>
  <si>
    <t>https://www.bangkokbiznews.com/finance/stock/1125765</t>
  </si>
  <si>
    <t>"หุ้นไทย" ปิดช่วงเช้า 1,377 จุด ลุ้น LTF รีเทิร์น</t>
  </si>
  <si>
    <t>รีเทิร์น</t>
  </si>
  <si>
    <t>https://www.bangkokbiznews.com/finance/stock/1125735</t>
  </si>
  <si>
    <t>อัปเดตเป้าราคาพื้นฐาน TIDLOR รวบรวม 6 โบรกเกอร์ให้ 22-30 บาทหลังกำไร Q1/67 สวย</t>
  </si>
  <si>
    <t>https://www.bangkokbiznews.com/finance/stock/1125726</t>
  </si>
  <si>
    <t>หุ้น MTC นิวไฮรอบกว่า 1 เดือน อัปเดตเป้าราคาพื้นฐาน 8 โบรกเกอร์ ให้ 50-59 บาท</t>
  </si>
  <si>
    <t>https://www.bangkokbiznews.com/finance/stock/1125723</t>
  </si>
  <si>
    <t>หุ้น MTC บวกพุ่ง 5.52% โชว์ผลงานดีกว่าคาด ตั้งสำรองลด ฟันกำไร 1.39 พันล.</t>
  </si>
  <si>
    <t>ฟัน</t>
  </si>
  <si>
    <t>https://www.bangkokbiznews.com/finance/stock/1125721</t>
  </si>
  <si>
    <t>NUSA ตั้ง"ณัฐพศิน เชฎฐ์อุดมลาภ" รักษาการซีอีโอแทน "วิษณุ เทพเจริญ"</t>
  </si>
  <si>
    <t>รักษาการ</t>
  </si>
  <si>
    <t>https://www.bangkokbiznews.com/finance/stock/1125717</t>
  </si>
  <si>
    <t>MTC อวด Q1/67 สดใสกำไร 1.3 พันล้านบาท บวก 29.8%</t>
  </si>
  <si>
    <t>https://www.bangkokbiznews.com/finance/stock/1125714</t>
  </si>
  <si>
    <t>TIDLOR โชว์ Q1/67 กำไรดี 1.1 พันล้านบาท โต 15.6%</t>
  </si>
  <si>
    <t>https://www.bangkokbiznews.com/finance/stock/1125677</t>
  </si>
  <si>
    <t>SABUY แจ้งงบปี 2566 อีกครั้ง แก้ไขประเด็นรับรู้ขาดทุน 640 ล้านบาท</t>
  </si>
  <si>
    <t>ประเด็น</t>
  </si>
  <si>
    <t>แก้ไข</t>
  </si>
  <si>
    <t>https://www.bangkokbiznews.com/finance/stock/1125669</t>
  </si>
  <si>
    <t>INSET เผยงบ Q1/67 กำไร 17.2 ล้านบาท ลดลง 29.04%</t>
  </si>
  <si>
    <t>https://www.bangkokbiznews.com/finance/stock/1125666</t>
  </si>
  <si>
    <t>IRPC กำไร Q1/67 แตะ 1.5 พันล้าน โต 413% คาดโค้ง 2 ดีมานด์ดีขึ้นอีก</t>
  </si>
  <si>
    <t>https://www.bangkokbiznews.com/finance/stock/1125660</t>
  </si>
  <si>
    <t>MORE พลิกมีกำไร Q1/67 ที่ 6.4 ล้านบาท เพิ่มนับ 568% จากฐานติดลบ</t>
  </si>
  <si>
    <t>https://www.bangkokbiznews.com/finance/stock/1125652</t>
  </si>
  <si>
    <t>BBGI ตั้ง "ปฏิภาณ สุคนธมาน" เป็นประธานกรรมการ แทน "พิชัย ชุณหวชิร"</t>
  </si>
  <si>
    <t>BCPG กำไรบรรทัดสุดท้าย Q1/67 ที่ 440.5 ล้านบาท ย่อ 14% เทียบช่วงเดียวกันปีก่อน</t>
  </si>
  <si>
    <t>https://www.bangkokbiznews.com/finance/stock/1125641</t>
  </si>
  <si>
    <t>AP ซื้อหุ้น "เอพี เอ็มอี 3" คืนจาก "พรีเมี่ยม เรสซิเดนซ์" มูลค่า 1,106 ล้านบาท</t>
  </si>
  <si>
    <t>https://www.bangkokbiznews.com/finance/stock/1125629</t>
  </si>
  <si>
    <t>เทียบเจ้าสังเวียนหุ้นสื่อสาร ADVANC vs TRUE เด่นทั้งคู่</t>
  </si>
  <si>
    <t>เทียบ</t>
  </si>
  <si>
    <t>https://www.bangkokbiznews.com/finance/stock/1125578</t>
  </si>
  <si>
    <t>AP เผยกำไร Q1/67 ลดลง 31.8% เหตุยอดโอนหดส่วนแบ่งเงินลงทุนวูบ</t>
  </si>
  <si>
    <t>https://www.bangkokbiznews.com/finance/stock/1125570</t>
  </si>
  <si>
    <t>NUSA ยกกรรมการชุดย่อยออกทั้งคณะ พร้อมปลด "วิษณุ เทพเจริญ" พ้นรักษาการซีอีโอ</t>
  </si>
  <si>
    <t>ยก</t>
  </si>
  <si>
    <t>https://www.bangkokbiznews.com/finance/stock/1125564</t>
  </si>
  <si>
    <t>SCGP กำไร Q1/67 โต 41% ทำได้ 1.7 พันล้านบาท วางงบลงทุนทั้งปี 1.5 หมื่นล้านบาท</t>
  </si>
  <si>
    <t>https://www.bangkokbiznews.com/finance/stock/1125556</t>
  </si>
  <si>
    <t>TRUE พลิกมีกำไร ดีกว่าคาด การกลับมาที่รอคอยอย่างยาวนาน</t>
  </si>
  <si>
    <t>https://www.bangkokbiznews.com/finance/stock/1125522</t>
  </si>
  <si>
    <t>SEAFCO อวดได้งานใหม่ พ.ค. นี้ 16 โครงการ 600 ล้านบาท</t>
  </si>
  <si>
    <t>https://www.bangkokbiznews.com/finance/stock/1125523</t>
  </si>
  <si>
    <t>หุ้น TRUE บวกกว่า 5% งบไตรมาส 1/67 ดีกว่าคาด ปีนี้หวังกำไรเป็นบวก</t>
  </si>
  <si>
    <t>https://www.bangkokbiznews.com/finance/stock/1125412</t>
  </si>
  <si>
    <t>NUSA เผย ประเดช กิตติอิสรานนท์ ขึ้นมีอำนาจลงนามตามก.ม.แล้ว จ่อเขี่ย เทพเจริญ</t>
  </si>
  <si>
    <t>เขี่ย</t>
  </si>
  <si>
    <t>https://www.bangkokbiznews.com/finance/stock/1125410</t>
  </si>
  <si>
    <t>BH ฐานลูกค้าต่างชาติแข็งแกร่ง อัพไซด์เหลืออื้อ 23.5% คาดกำไรทั้งปีเพิ่ม 15%</t>
  </si>
  <si>
    <t>https://www.bangkokbiznews.com/finance/stock/1125409</t>
  </si>
  <si>
    <t>เช็ก 4 หุ้นกลุ่ม CP ตั้งแต่ต้นปี 67 มาร์เก็ตแคปพุ่ง 1.99 แสนล้านบาท</t>
  </si>
  <si>
    <t>https://www.bangkokbiznews.com/finance/stock/1125378</t>
  </si>
  <si>
    <t>SBNEXT กับกลุ่ม SABUY ความวุ่นวายที่ยังมีความหวัง</t>
  </si>
  <si>
    <t>ยังมี</t>
  </si>
  <si>
    <t>https://www.bangkokbiznews.com/finance/stock/1125229</t>
  </si>
  <si>
    <t>เช็ก ‘7 หุ้นโรงกลั่น-ปิโตรเคมี’ ผลตอบแทนราคาตั้งแต่ต้นปี 67 ‘IVL’ เจ็บหนักสุด</t>
  </si>
  <si>
    <t>เจ็บ</t>
  </si>
  <si>
    <t>https://www.bangkokbiznews.com/finance/stock/1125041</t>
  </si>
  <si>
    <t>SPREME ไหลรูด | ออฟเรคคอร์ด</t>
  </si>
  <si>
    <t>https://www.bangkokbiznews.com/finance/stock/1125220</t>
  </si>
  <si>
    <t>ก.ล.ต. เตือนผู้ถือหุ้น WORLD ใช้สิทธิโหวตกรณีขายหุ้น WIE ให้บุคคลเกี่ยวโยง</t>
  </si>
  <si>
    <t>WIE</t>
  </si>
  <si>
    <t>https://www.bangkokbiznews.com/finance/stock/1125217</t>
  </si>
  <si>
    <t>ประธานกรรมการบริหาร SABUY ลาออกหลังเพิ่งขึ้นรับตำแหน่ง มี.ค.67</t>
  </si>
  <si>
    <t>ลา</t>
  </si>
  <si>
    <t>https://www.bangkokbiznews.com/finance/stock/1125199</t>
  </si>
  <si>
    <t>TRUE โชว์กำไร EBITDA กว่า 2.36 หมื่นล้าน หวังปีนี้กำไรสุทธิเป็นบวก</t>
  </si>
  <si>
    <t>https://www.bangkokbiznews.com/finance/stock/1125102</t>
  </si>
  <si>
    <t>หุ้น PSL ราคาพุ่งแรง 8.92% กำไรออกฟื้นตัว 420% แตะ 409 ล้าน 'โบรกเกอร์' แนะเทรดดิ้งระยะสั้น</t>
  </si>
  <si>
    <t>https://www.bangkokbiznews.com/finance/stock/1125100</t>
  </si>
  <si>
    <t>GUNKUL ลงนามกับ กฟผ. โซลาร์ฟาร์ม 31 MW หนุนกำลังผลิตตามสัญญาแตะ 1,367.62 MW</t>
  </si>
  <si>
    <t>นาม</t>
  </si>
  <si>
    <t>https://www.bangkokbiznews.com/finance/stock/1125096</t>
  </si>
  <si>
    <t>ฟันปั่นหุ้น More DSI ร่วม CIB ส่งสำนวนอัยการ ฟ้อง 42 ราย 3 ข้อหาหนัก ความผิดฐาน ปั่นหุ้น ฉ้อโกง อั้งยี่ ซ่องโจร</t>
  </si>
  <si>
    <t>ข้อหา</t>
  </si>
  <si>
    <t>ฉ้อ</t>
  </si>
  <si>
    <t>https://www.bangkokbiznews.com/finance/stock/1125094</t>
  </si>
  <si>
    <t>SBNEXT นำส่งงบ ก.พาณิชย์ไม่ได้ ผถห.ค้าน "กิตติพล ฐานะสิทธิ์" อดกลับนั่ง กก.</t>
  </si>
  <si>
    <t>อด</t>
  </si>
  <si>
    <t>https://www.bangkokbiznews.com/finance/stock/1125079</t>
  </si>
  <si>
    <t>หุ้นไทยวันนี้ 3 พ.ค.67 SET แกว่งตัว 1,355 - 1,375 จุด เฟดไม่ขึ้นดอกเบี้ยครั้งหน้า ชะลอใช้มาตรการ QT</t>
  </si>
  <si>
    <t>https://www.bangkokbiznews.com/finance/stock/1125077</t>
  </si>
  <si>
    <t>‘ลิเบอเรเตอร์’ เร่งปั้นรายได้โต เปิด‘THE GAIN’ ขยายฐานนักลงทุนทุกสินทรัพย์</t>
  </si>
  <si>
    <t>THE GAIN</t>
  </si>
  <si>
    <t>https://www.bangkokbiznews.com/finance/stock/1125046</t>
  </si>
  <si>
    <t>PSL กำไรสุทธิ Q1/67 แล่นฉิว 409 ล้านบาท เพิ่ม 420% เทียบช่วงเดียวกันปีก่อน</t>
  </si>
  <si>
    <t>แล่นฉิว</t>
  </si>
  <si>
    <t>https://www.bangkokbiznews.com/finance/stock/1125044</t>
  </si>
  <si>
    <t>GULF เซ็นโครงการใหม่กับ กฟผ. สัญญา 25 ปี โซลาร์พร้อมแบต 59 MW เริ่ม COD ปี 2569</t>
  </si>
  <si>
    <t>เซ็น</t>
  </si>
  <si>
    <t>https://www.bangkokbiznews.com/finance/stock/1125039</t>
  </si>
  <si>
    <t>ITC เปิดกำไรสุทธิ Q1/67 ทำได้ 821 ล้านบาท โต 93%</t>
  </si>
  <si>
    <t>https://www.bangkokbiznews.com/finance/stock/1125032</t>
  </si>
  <si>
    <t>LEO จ่อผุด 2 บริษัทร่วมทุนด้านขนส่ง รวมใส่เงิน 28.5 ล้านบาท คาดทำรายการ มิ.ย.นี้</t>
  </si>
  <si>
    <t>https://www.bangkokbiznews.com/finance/stock/1125012</t>
  </si>
  <si>
    <t>RATCH บรรลุดีลลงทุน 590.67 ล้านดอลล์ โรงไฟฟ้าพลังความร้อนอินโดนีเซีย</t>
  </si>
  <si>
    <t>บรรลุ</t>
  </si>
  <si>
    <t>https://www.bangkokbiznews.com/finance/stock/1125002</t>
  </si>
  <si>
    <t>อัปเดตเป้าพื้นฐานหุ้น ADVANC รวม 12 โบรกเกอร์ ให้ 239 - 275 บาท หลังกำไร Q1/67 บวก 25%</t>
  </si>
  <si>
    <t>https://www.bangkokbiznews.com/finance/stock/1124993</t>
  </si>
  <si>
    <t>เปิดโผ 19 หุ้นเด่นเดือนพ.ค. คาด BJC - TIDLOR - BCP - ITC ติด SET50 รอบใหม่</t>
  </si>
  <si>
    <t>https://www.bangkokbiznews.com/finance/stock/1124949</t>
  </si>
  <si>
    <t>"ปฏิภาณ สุคนธมาน" ตัวเต็งประธานกรรมการ BCP รอรับไม้ต่อแบบไร้รอยต่อ</t>
  </si>
  <si>
    <t>ตัว</t>
  </si>
  <si>
    <t>เต็ง</t>
  </si>
  <si>
    <t>ไม้ต่อ</t>
  </si>
  <si>
    <t>https://www.bangkokbiznews.com/finance/stock/1124927</t>
  </si>
  <si>
    <t>TRUE-ADVANC บวกแพ็กคู่ 6% เด้งรับ Microsoft ลงทุน ดาต้าเซ็นเตอร์ ในไทย</t>
  </si>
  <si>
    <t>เด้งรับ</t>
  </si>
  <si>
    <t>https://www.bangkokbiznews.com/finance/stock/1124899</t>
  </si>
  <si>
    <t>หุ้นน้องใหม่ SPREME ติดเทอร์โบ! เทรดวันแรกเหนือจองพุ่ง 29.23% จากราคา IPO 2.60 บาท</t>
  </si>
  <si>
    <t>เทอร์โบ</t>
  </si>
  <si>
    <t>https://www.bangkokbiznews.com/finance/stock/1124647</t>
  </si>
  <si>
    <t>AAI ฟื้น !! | ออฟเรคคอร์ด</t>
  </si>
  <si>
    <t>https://www.bangkokbiznews.com/finance/stock/1124886</t>
  </si>
  <si>
    <t>OR จ่อควัก 1,023 ล้านบาท ให้ PTTGC เพื่อลงทุน 20% ใน PTT Digital ช่วง มิ.ย. นี้</t>
  </si>
  <si>
    <t>https://www.bangkokbiznews.com/finance/stock/1124704</t>
  </si>
  <si>
    <t>10 อันดับ ‘บริษัทมหาชน’ จ่ายเงินเดือนสูงสุด CPF คว้าแชมป์ สายเปย์ 6.1 หมื่นล้านต่อปี</t>
  </si>
  <si>
    <t>สาย</t>
  </si>
  <si>
    <t>เปย์</t>
  </si>
  <si>
    <t>https://www.bangkokbiznews.com/finance/stock/1124711</t>
  </si>
  <si>
    <t>TIDLOR ประกาศปรับโครงสร้างองค์กร สู่ ‘โฮลดิ้งส์‘พร้อมตั้ง บ.ใหม่ InsurTech</t>
  </si>
  <si>
    <t>https://www.bangkokbiznews.com/finance/stock/1124709</t>
  </si>
  <si>
    <t>MORE แจงเพิ่มค่าเผื่อขาดทุนเครดิต 232 ล. คาด Rolling Loud Thailand รับรู้ Q2/68</t>
  </si>
  <si>
    <t>https://www.bangkokbiznews.com/finance/stock/1124702</t>
  </si>
  <si>
    <t>"วุฒิชาติ กัลยาณมิตร" ลาออกจากกรรมการและซีอีโอ 7UP</t>
  </si>
  <si>
    <t>7UP</t>
  </si>
  <si>
    <t>https://www.bangkokbiznews.com/finance/stock/1124695</t>
  </si>
  <si>
    <t>กลุ่มเสี่ยเจริญ "สิริวัฒนภักดี" รายงานตั้งโต๊ะซื้อหุ้น AMARIN รวบได้ 90.59%</t>
  </si>
  <si>
    <t>รวบได้</t>
  </si>
  <si>
    <t>https://www.bangkokbiznews.com/finance/stock/1124682</t>
  </si>
  <si>
    <t>"คงกระพัน อินทรแจ้ง" ลาออก กก.-ปธ. GGC ก่อน พ.ค. นี้ นั่ง ซีอีโอ-เอ็มดีใหญ่ PTT</t>
  </si>
  <si>
    <t>ซือีโอ</t>
  </si>
  <si>
    <t>https://www.bangkokbiznews.com/finance/stock/1124677</t>
  </si>
  <si>
    <t>ERW จ่าย 1.59 พันล้าน ซื้อสินทรัพย์กองเอราวัณ โฮเทล โกรท (ไอบิส พัทยา-ป่าตอง)</t>
  </si>
  <si>
    <t>https://www.bangkokbiznews.com/finance/stock/1124672</t>
  </si>
  <si>
    <t>MST กำไร Q1/67 ยังโตได้ 4.2% แม้ค่านายหน้าเทรดหุ้นวูบ 38.8% ผนวก TFEX ทรุด 29.3%</t>
  </si>
  <si>
    <t>https://www.bangkokbiznews.com/finance/stock/1124663</t>
  </si>
  <si>
    <t>ADVANC กำไรสุทธิ Q1/67 ที่ 8,451 ล้าน โต 25% คาดกำไร EBITDA ทั้งปี 67 เพิ่ม 14-16%</t>
  </si>
  <si>
    <t>https://www.bangkokbiznews.com/finance/stock/1124638</t>
  </si>
  <si>
    <t>จัดอันดับหุ้น SET50 แรง/ร่วง เดือนเมษายนนี้ SCGP ดีดสุด 14%</t>
  </si>
  <si>
    <t>https://www.bangkokbiznews.com/finance/stock/1124579</t>
  </si>
  <si>
    <t>KKC ยังเลื่อนส่งงบการเงินต่อไป คาดของงวดปี 66 คาดจะแจ้งไม่เกิน 10 พ.ค.นี้</t>
  </si>
  <si>
    <t>https://www.bangkokbiznews.com/finance/stock/1124570</t>
  </si>
  <si>
    <t>บอร์ด EMC ลงมติปรับโครงสร้างใหญ่จ่อออกจากตลาดหุ้น ถ่ายเทให้ EMCX เข้าแทน</t>
  </si>
  <si>
    <t>ถ่ายเท</t>
  </si>
  <si>
    <t>https://www.bangkokbiznews.com/finance/stock/1124561</t>
  </si>
  <si>
    <t>PTTEP ขายสัดส่วนลงทุน 10% ในสัญญาแบ่งปันผลผลิตแปลงเอสเค 405 บี ที่มาเลเซีย</t>
  </si>
  <si>
    <t>https://www.bangkokbiznews.com/finance/stock/1124556</t>
  </si>
  <si>
    <t>อัปเดตเป้าพื้นฐานราคาหุ้น DELTA รวม 12 โบรกฯ ให้ 55-90 บาท หลังกำไร Q1/67 บวก 19 %</t>
  </si>
  <si>
    <t>https://www.bangkokbiznews.com/finance/stock/1124537</t>
  </si>
  <si>
    <t>หุ้น JAS บวก 5.63% มีแผนขยายธุรกิจขุด Bitcoin 'โบรกเกอร์' แนะแค่เทรดดิ้ง</t>
  </si>
  <si>
    <t>https://www.bangkokbiznews.com/finance/stock/1124532</t>
  </si>
  <si>
    <t>หุ้น 3 นิคมฯใหญ่ พร้อมใจบวก 'โบรก'เผยผลงาน 1/67 ดีกว่าคาด WHA กำไรนำกลุ่มยอดโอนเพิ่ม 100%</t>
  </si>
  <si>
    <t>https://www.bangkokbiznews.com/finance/stock/1124526</t>
  </si>
  <si>
    <t>หุ้น KBANK นิวไฮรอบกว่า 3 เดือนแม้ไร้เงา GULF เป็นถือหุ้นใหญ่แล้ว</t>
  </si>
  <si>
    <t>https://www.bangkokbiznews.com/finance/stock/1124514</t>
  </si>
  <si>
    <t>JR คว้างานโครงการ 120 ล้านบาท TTCL เป็นผู้ว่าจ้าง</t>
  </si>
  <si>
    <t>ผู้ว่าจ้าง</t>
  </si>
  <si>
    <t>https://www.bangkokbiznews.com/finance/stock/1124511</t>
  </si>
  <si>
    <t>HMPRO งบ Q1/67 กำไรโต 6.31% ทำได้ 1,712.84 ล้านบาท</t>
  </si>
  <si>
    <t>https://www.bangkokbiznews.com/finance/stock/1124500</t>
  </si>
  <si>
    <t>หุ้นไทยวันนี้ 30 เม.ย.67 แกว่งตัว 1,350-1,370 จุด 'คลัง' ปรับลด GDP ปีนี้ลงเหลือ 2.4%</t>
  </si>
  <si>
    <t>https://www.bangkokbiznews.com/finance/stock/1124482</t>
  </si>
  <si>
    <t>GSC ฝากแบงก์ 70 ล้าน มีหลักฐานส่งผู้สอบบัญชีบ้างแล้ว / เคสโดนยึกยัก ทวงขอ 100 ล้าน</t>
  </si>
  <si>
    <t>แบงค์</t>
  </si>
  <si>
    <t>หลักฐาน</t>
  </si>
  <si>
    <t>https://www.bangkokbiznews.com/finance/stock/1124475</t>
  </si>
  <si>
    <t>SCCC กำไร Q1/67 โต 51% ทำได้ 1,147 ล้านบาท</t>
  </si>
  <si>
    <t>https://www.bangkokbiznews.com/finance/stock/1124472</t>
  </si>
  <si>
    <t>QTC ตั้งบริษัทใหม่ลุยธุรกิจอีวีถือหุ้น 59.99% ทุนจดทะเบียน 5 ล้าน</t>
  </si>
  <si>
    <t>https://www.bangkokbiznews.com/finance/stock/1124465</t>
  </si>
  <si>
    <t>BGRIM ใส่เงิน 480 ล้านบาทถือหุ้น 25% เพื่อลุยโซลาร์สระบุรี 80 MW</t>
  </si>
  <si>
    <t>https://www.bangkokbiznews.com/finance/stock/1124458</t>
  </si>
  <si>
    <t>SCCC ดัน "รานจัน ซาซเดอวา" ซีอีโอกลุ่ม / ผุด บ.ย่อย ลุยโซลาร์สระบุรี 1.9 พันล้าน</t>
  </si>
  <si>
    <t>https://www.bangkokbiznews.com/finance/stock/1124455</t>
  </si>
  <si>
    <t>TOP ซื้อคืน และยกเลิกหุ้นกู้บางส่วน 85.027 ล้านดอลลาร์สหรัฐ</t>
  </si>
  <si>
    <t>https://www.bangkokbiznews.com/finance/stock/1124446</t>
  </si>
  <si>
    <t>"เปรมชัย กรรณสูตร" แจ้งป่วยเป็นเหตุลาออกกรรมการ CTW</t>
  </si>
  <si>
    <t>https://www.bangkokbiznews.com/finance/stock/1124396</t>
  </si>
  <si>
    <t>TQM พลิกโฉมธุรกิจประกันภัย - การเงิน ดึงเทคโนโลยี และ AI ครองใจลูกค้า</t>
  </si>
  <si>
    <t>https://www.bangkokbiznews.com/finance/stock/1124392</t>
  </si>
  <si>
    <t>ถึงรอบเก็งกำไรหุ้นใหญ่ก่อสร้าง ITD ดีด 20% ก่อนใครเหตุรอลุ้นได้งานเพิ่ม</t>
  </si>
  <si>
    <t>https://www.bangkokbiznews.com/finance/stock/1124376</t>
  </si>
  <si>
    <t>ICN ได้งานระบบความปลอดภัยอัจฉริยะท่าเรือมาบตาพุด 46.39 ล้านบาท</t>
  </si>
  <si>
    <t>ระบบความปลอดภัย</t>
  </si>
  <si>
    <t>https://www.bangkokbiznews.com/finance/stock/1124339</t>
  </si>
  <si>
    <t>BTG เปิดตัว Betagro Ventures ตั้งกองทุน 1 พันล้านบาท เน้นลงทุนสตาร์ตอัป FoodTech &amp; AgriTech ทั่วโลก</t>
  </si>
  <si>
    <t>สตาร์อัพ</t>
  </si>
  <si>
    <t>https://www.bangkokbiznews.com/finance/stock/1124330</t>
  </si>
  <si>
    <t>หุ้น DELTA ร่วง 6.10% งบไตรมาส 1/67 ต่ำคาด ค่าใช้จ่ายสูง 'โบรก' แนะ 'ขาย'</t>
  </si>
  <si>
    <t>https://www.bangkokbiznews.com/finance/stock/1124320</t>
  </si>
  <si>
    <t>หุ้น ETE เด้ง 8.33% รับข่าวคว้างาน 'ทรูมูฟ' 836 ล้าน ติดตั้งโซลาร์สถานีฐาน - เสาโทรคมนาคม</t>
  </si>
  <si>
    <t>https://www.bangkokbiznews.com/finance/stock/1124314</t>
  </si>
  <si>
    <t>GLOBAL เผยงบ Q1/67 กำไรย่อ 17% ทำได้ 725.27 ล้านบาท</t>
  </si>
  <si>
    <t>https://www.bangkokbiznews.com/finance/stock/1124299</t>
  </si>
  <si>
    <t>หุ้นไทยวันนี้ 29 เม.ย.67 แกว่งตัว 1,350-1,370 จุด รอติดตามประชุม FOMC 1 พ.ค.นี้</t>
  </si>
  <si>
    <t>https://www.bangkokbiznews.com/finance/stock/1124146</t>
  </si>
  <si>
    <t>B จ่อลงทุน 1.42 พันล้านบาทซื้อหุ้นบริษัทลูก MILL</t>
  </si>
  <si>
    <t>https://www.bangkokbiznews.com/finance/stock/1124141</t>
  </si>
  <si>
    <t>COLOR ตั้งกรรมการผู้จัดการ "โสภิดา หิรัญโชติพงศ์" แทน "พีรพันธ์ จิวะพรทิพย์"</t>
  </si>
  <si>
    <t>https://www.bangkokbiznews.com/finance/stock/1124136</t>
  </si>
  <si>
    <t>STEC ตั้ง วัลลภ รุ่งกิจวรเสถียร : ปธ.บอร์ด และ ภาคภูมิ ศรีชำนิ : ปธ.กก.บริหาร</t>
  </si>
  <si>
    <t>https://www.bangkokbiznews.com/finance/stock/1124129</t>
  </si>
  <si>
    <t>DELTA จ่อควัก 290 ล้านบาทซื้อเครื่องจักรจากผหถ.ใหญ่ / เปิดงบ Q1/67 โต 19%</t>
  </si>
  <si>
    <t>https://www.bangkokbiznews.com/finance/stock/1124111</t>
  </si>
  <si>
    <t>ก.ล.ต. ขีดเส้นตาย NUSA แจงปมขายที่ดินต่ำกว่าราคาประเมิน ภายใน 3 พ.ค.67</t>
  </si>
  <si>
    <t>https://www.bangkokbiznews.com/finance/stock/1124094</t>
  </si>
  <si>
    <t>อัปเดตเป้าพื้นฐานราคาหุ้น PTTEP รวม 16 โบรกเกอร์ ให้ 164-212 บาท หลังกำไร Q1 ลด 3.1%</t>
  </si>
  <si>
    <t>https://www.bangkokbiznews.com/finance/stock/1124072</t>
  </si>
  <si>
    <t>JAS เผยซื้อหุ้นคืน 5 บาทเพราะเงินเหลือ JAS-W4 ฤกษ์คลอดกลาง ต.ค. 67</t>
  </si>
  <si>
    <t>https://www.bangkokbiznews.com/finance/stock/1124053</t>
  </si>
  <si>
    <t>MAGURO ไอพีโอเข้า mai ใน Q2 นี้ ระดมทุน 34 ล้านหุ้น วางแผนผุดแบรนด์ใหม่ปลายปี</t>
  </si>
  <si>
    <t>วางแผน</t>
  </si>
  <si>
    <t>https://www.bangkokbiznews.com/finance/stock/1123994</t>
  </si>
  <si>
    <t>หุ้น BJC ร่วงกว่า 4.08% อ่อนแอที่สุดในกลุ่ม 'ค้าปลีก' รายได้ค่าเช่าโตช้ากว่าคาด</t>
  </si>
  <si>
    <t>https://www.bangkokbiznews.com/finance/stock/1123976</t>
  </si>
  <si>
    <t>"คงกระพัน อินทรแจ้ง" รับไม้ต่อซีอีโอ - เอ็มดีใหญ่ PTT แทน "อรรถพล ฤกษ์พิบูลย์"</t>
  </si>
  <si>
    <t>https://www.bangkokbiznews.com/finance/stock/1123904</t>
  </si>
  <si>
    <t>HFT รอด! | ออฟเรคคอร์ด</t>
  </si>
  <si>
    <t>ออฟเรคคอร์ด</t>
  </si>
  <si>
    <t>https://www.bangkokbiznews.com/finance/stock/1123973</t>
  </si>
  <si>
    <t>ศาลปกครองสูงสุดจำหน่ายคดี ADVANC ออก กรณี กสทช. อุทธรณ์ขอเงิน 30%</t>
  </si>
  <si>
    <t>https://www.bangkokbiznews.com/finance/stock/1123971</t>
  </si>
  <si>
    <t>หุ้นไทยวันนี้ 26 เม.ย.67 อ่อนตัวแนวรับ 1,360-1,355 จุด GDP สหรัฐต่ำสุดในรอบ 2 ปี สวนทางเงินเฟ้อพุ่ง</t>
  </si>
  <si>
    <t>https://www.bangkokbiznews.com/finance/stock/1123948</t>
  </si>
  <si>
    <t>หุ้น BH โรบอต เทรดดิ้ง มากสุด 43.43% มูลค่า 2,210 ล้านบาท</t>
  </si>
  <si>
    <t>https://www.bangkokbiznews.com/finance/stock/1123941</t>
  </si>
  <si>
    <t>PTG ตั้งเป้าผุด Subway ปีนี้ 20-30 แห่งร่วมดัน Non-Oil โต 40-50%</t>
  </si>
  <si>
    <t>https://www.bangkokbiznews.com/finance/stock/1123925</t>
  </si>
  <si>
    <t>BCP เผย Q1/67 ปริมาณขายน้ำมันมากขึ้นทำสถิติแตะ 3,541 ล้านลิตร</t>
  </si>
  <si>
    <t>https://www.bangkokbiznews.com/finance/stock/1123943</t>
  </si>
  <si>
    <t>ก.ล.ต. เตือนผู้ถือหุ้นกู้ ECF246A ลงมติ 30 เม.ย.นี้ เลื่อนไถ่ถอน -เพิ่มดบ.</t>
  </si>
  <si>
    <t>ลงมติ</t>
  </si>
  <si>
    <t>https://www.bangkokbiznews.com/finance/stock/1123912</t>
  </si>
  <si>
    <t>แบงก์ CIMBT ตั้ง "อนนต์ สิริแสงทักษิณ" รักษาประธานกรรมการ</t>
  </si>
  <si>
    <t>https://www.bangkokbiznews.com/finance/stock/1123906</t>
  </si>
  <si>
    <t>BCH จ่อร่วมทุน 60% งอกบริษัททำฟัน ทุนจดทะเบียน 50 ล้านบาท</t>
  </si>
  <si>
    <t>https://www.bangkokbiznews.com/finance/stock/1123890</t>
  </si>
  <si>
    <t>"นรินทร์ นิรุตตินานนท์" ผงาดอันดับ 1 หุ้นใหญ่ SOLAR ระบุไม่ยุ่งอำนาจบริหาร</t>
  </si>
  <si>
    <t>https://www.bangkokbiznews.com/finance/stock/1123885</t>
  </si>
  <si>
    <t>TPIPP คาดรายได้ปี 67 ขยายตัวชัด เผยงบลงทุนระยะยาว 2.1 หมื่นล้านบาท</t>
  </si>
  <si>
    <t>https://www.bangkokbiznews.com/finance/stock/1123851</t>
  </si>
  <si>
    <t>PTTEP ไตรมาส 1 ปี 67 กำไร 1.86 หมื่นล้านบาท ปริมาณ - ราคาขายลดลง</t>
  </si>
  <si>
    <t>https://www.bangkokbiznews.com/finance/stock/1123835</t>
  </si>
  <si>
    <t>Elevated Returns ซื้อหุ้น XPG เพิ่มอีก 5.35% รวมทั้งกลุ่มมี 9.75%</t>
  </si>
  <si>
    <t>https://www.bangkokbiznews.com/finance/stock/1123617</t>
  </si>
  <si>
    <t>‘พิชัย ชุณหวชิร’ ลาออก ประธาน BCP - BCPG - บอร์ด ตลท. คาดนั่ง รมว.คลัง</t>
  </si>
  <si>
    <t>https://www.bangkokbiznews.com/finance/stock/1123829</t>
  </si>
  <si>
    <t>ORI จ่อออกหุ้นกู้ 3 ชุด อายุ 1-3 ปี ชูผลตอบแทนสูงสุด 5% เริ่ม 9-13 พ.ค.นี้</t>
  </si>
  <si>
    <t>https://www.bangkokbiznews.com/finance/stock/1123806</t>
  </si>
  <si>
    <t>BAFS เผย บ.ย่อยได้งานเชื่อมระบบท่อส่งคลังนํ้ามันสระบุรีขึ้นเหนือ</t>
  </si>
  <si>
    <t>คลังน้ำมัน</t>
  </si>
  <si>
    <t>https://www.bangkokbiznews.com/finance/stock/1123795</t>
  </si>
  <si>
    <t>หุ้น BH บวกพุ่งเฉียด 10% ผลประกอบการดีกว่าคาด ท่องเที่ยวหนุน ฟาดกำไร 1,985 ล้าน</t>
  </si>
  <si>
    <t>https://www.bangkokbiznews.com/finance/stock/1123788</t>
  </si>
  <si>
    <t>หุ้นไทยวันนี้ 25 เม.ย.67 เปิดตลาด บวก 0.46 จุด รอ GDP - PCE สหรัฐวัดใจเฟด</t>
  </si>
  <si>
    <t>รอ</t>
  </si>
  <si>
    <t>https://www.bangkokbiznews.com/finance/stock/1123767</t>
  </si>
  <si>
    <t>หุ้นไทยวันนี้ 25 เม.ย.67 SET แกว่งตัว 1,350 - 1,370 จุด บอนด์ยีลด์พุ่ง เงินบาทอ่อนค่า</t>
  </si>
  <si>
    <t>https://www.bangkokbiznews.com/finance/stock/1123734</t>
  </si>
  <si>
    <t>ASEFA จ่อทุ่ม 45.9 ล้านบาท ซื้อหุ้น "ยู-เซอร์วิสเซส" เพิ่มให้รวมเป็น 42%</t>
  </si>
  <si>
    <t>https://www.bangkokbiznews.com/finance/stock/1123723</t>
  </si>
  <si>
    <t>ลิเบอเรเตอร์ เปิดโลกใบใหม่ของการออมด้วย DCA</t>
  </si>
  <si>
    <t>การออม</t>
  </si>
  <si>
    <t>https://www.bangkokbiznews.com/finance/stock/1123718</t>
  </si>
  <si>
    <t>SCC งบ Q1/67 กำไร 2.4 พันล้าน ลด 85% YoY เพราะไม่มีรายการพิเศษ</t>
  </si>
  <si>
    <t>https://www.bangkokbiznews.com/finance/stock/1123714</t>
  </si>
  <si>
    <t>BDMS ตั้ง "ก้องเกียรติ เกษเพ็ชร์" เป็นกรรมการบริหาร มีผล 24 เม.ย.67</t>
  </si>
  <si>
    <t>https://www.bangkokbiznews.com/finance/stock/1123667</t>
  </si>
  <si>
    <t>PTTGC ซื้อคืนหุ้นกู้ 753 ล.เหรียญสหรัฐฯ เกินกรอบ Tender Offer ราว 53 ล.เหรียญฯ</t>
  </si>
  <si>
    <t>https://www.bangkokbiznews.com/finance/stock/1123656</t>
  </si>
  <si>
    <t>หุ้นแบงก์ดูหงอยไร้ประเด็นบวก นักวิเคราะห์ชี้เน้นเล่นรายตัวแนะ KTB - BBL</t>
  </si>
  <si>
    <t>หงอย</t>
  </si>
  <si>
    <t>https://www.bangkokbiznews.com/finance/stock/1123604</t>
  </si>
  <si>
    <t>หุ้น DELTA-HANA บวกเฉียด 4% รับแรงหนุน หุ้นเทคฯ สหรัฐ ผลงานออกมาดีตามคาด</t>
  </si>
  <si>
    <t>https://www.bangkokbiznews.com/finance/stock/1123585</t>
  </si>
  <si>
    <t>ICN ได้งาน 3 สัญญามูลค่ารวม  92.7 ล้านบาท จากโทรคมนาคมแห่งชาติ</t>
  </si>
  <si>
    <t>https://www.bangkokbiznews.com/finance/stock/1123577</t>
  </si>
  <si>
    <t>อัปเดตเป้าพื้นฐานราคาหุ้น KBANK รวบรวม 15 โบรกฯ ให้ 129-155 บาท</t>
  </si>
  <si>
    <t>https://www.bangkokbiznews.com/finance/stock/1123563</t>
  </si>
  <si>
    <t>ผู้ถือหุ้นใหญ่ "ชูเกียรติ รุจนพรพจี" เจียดขาย SABUY อีก 0.7% เหลือถือ 14.9%</t>
  </si>
  <si>
    <t>https://www.bangkokbiznews.com/finance/stock/1123523</t>
  </si>
  <si>
    <t>"บัณฑิต เอื้ออาภรณ์" ชนะเลือกตั้งขึ้นเป็นประธานกรรมการ IRPC</t>
  </si>
  <si>
    <t>เลือกตั้ง</t>
  </si>
  <si>
    <t>https://www.bangkokbiznews.com/finance/stock/1123513</t>
  </si>
  <si>
    <t>RATCH ตั้งกรรมการผู้จัดการใหญ่ "นิทัศน์ วรพนพิพัฒน์"</t>
  </si>
  <si>
    <t>ผู้จัดการ</t>
  </si>
  <si>
    <t>https://www.bangkokbiznews.com/finance/stock/1123506</t>
  </si>
  <si>
    <t>SCG ลุย COD โรงไฟฟ้าพลังความร้อนร่วมใหม่ 73 MW และไอน้ำ 75 ตัน/ชั่วโมง แล้ว</t>
  </si>
  <si>
    <t>https://www.bangkokbiznews.com/finance/stock/1123503</t>
  </si>
  <si>
    <t>BSRC เผยโค้ง 1/67 ปริมาณขายรวมโต 3.3% จำหน่ายน้ำมันผ่านค้าปลีกเพิ่ม 4.5%</t>
  </si>
  <si>
    <t>https://www.bangkokbiznews.com/finance/stock/1123472</t>
  </si>
  <si>
    <t>STARK โดนศาลสั่งชดใช้ KBANK เงินต้นกว่า 5.26 พันล้านบาท พร้อมดอกเบี้ย</t>
  </si>
  <si>
    <t>ชดใช้</t>
  </si>
  <si>
    <t>https://www.bangkokbiznews.com/finance/stock/1123377</t>
  </si>
  <si>
    <t>วัดใจแบงก์ใหญ่ กดดันดอกเบี้ย กระทบ NIM l SET Afternoon | 23 เม.ย.67</t>
  </si>
  <si>
    <t>https://www.bangkokbiznews.com/finance/stock/1123461</t>
  </si>
  <si>
    <t>COCOCO ไต่ออลไทม์ไฮ โบรกฯ ชี้กำไรปกติส่อแรงต่อเนื่อง</t>
  </si>
  <si>
    <t>https://www.bangkokbiznews.com/finance/stock/1123440</t>
  </si>
  <si>
    <t>JKN ดี๊ด๊าชนซิลลิ่งทันทีหลังศาลฯ สั่งฟื้นฟูแล้ว</t>
  </si>
  <si>
    <t>https://www.bangkokbiznews.com/finance/stock/1123402</t>
  </si>
  <si>
    <t>MTC เตรียมออกและเสนอขายหุ้นกู้ชุดใหม่ 3 รุ่น คาดเปิดจองซื้อ 14-16 พ.ค. 67</t>
  </si>
  <si>
    <t>https://www.bangkokbiznews.com/finance/stock/1123421</t>
  </si>
  <si>
    <t>ศาลล้มละลายสั่ง JKN เข้าแผนฟื้นฟูกิจการ พร้อมเร่งตั้งผู้ทำแผน</t>
  </si>
  <si>
    <t>https://www.bangkokbiznews.com/finance/stock/1123382</t>
  </si>
  <si>
    <t>EP รับรู้รายได้โรงไฟฟ้าลมหวังดันผลงานปี 67 โต 4 เท่า หลัง BIDV สนับสนุนเงินกู้</t>
  </si>
  <si>
    <t>https://www.bangkokbiznews.com/finance/stock/1123376</t>
  </si>
  <si>
    <t>GULF ลงนามซื้อหุ้น ETC, BWG แล้วในโครงการ 10 โรงไฟฟ้าขยะ - 3 โรงงานเชื้อเพลิงแข็ง</t>
  </si>
  <si>
    <t>https://www.bangkokbiznews.com/finance/stock/1123359</t>
  </si>
  <si>
    <t>"รวิพรรณ จารุทวี" เก็บหุ้น XPG ไม้โต 3.27% รวมการถือหุ้นของกลุ่มเป็น 5.51%</t>
  </si>
  <si>
    <t>https://www.bangkokbiznews.com/finance/stock/1123355</t>
  </si>
  <si>
    <t>PICO โดนบอกเลิกสัญญาจากผู้หุ้นอันดับ 1 เหตุเพราะค้างค่าธรรมเนียม</t>
  </si>
  <si>
    <t>https://www.bangkokbiznews.com/finance/stock/1123323</t>
  </si>
  <si>
    <t>หุ้น CBG โรบอทเทรดดิ้ง มากสุด 41.20% มูลค่า 348.70 ล้านบาท</t>
  </si>
  <si>
    <t>https://www.bangkokbiznews.com/finance/stock/1123322</t>
  </si>
  <si>
    <t>PRIME เผย "กำพล ปัญญาโกเมศ" ลาออก / "อภิชาติ ภูมิศุข" เข้าเป็นกรรมการตรวจสอบ</t>
  </si>
  <si>
    <t>https://www.bangkokbiznews.com/finance/stock/1123310</t>
  </si>
  <si>
    <t>FLOYD ได้งานเพิ่ม 115 ล้านบาท จาก "เซ็นทรัล ฟู้ด โฮลเซลล์" และ HMPRO</t>
  </si>
  <si>
    <t>https://www.bangkokbiznews.com/finance/stock/1123293</t>
  </si>
  <si>
    <t>อัปเดตเป้าราคาหุ้น TTB รวบรวม 8 โบรกเกอร์ ให้ 1.9 - 2.5 บาท หลังกำไร Q1/67 พุ่ง 24%</t>
  </si>
  <si>
    <t>https://www.bangkokbiznews.com/finance/stock/1123254</t>
  </si>
  <si>
    <t>GULF เผยถือ KBANK อันดับ 14 แค่ลงทุนปกติ แย้มอาจขายถ้าหุ้นขึ้น</t>
  </si>
  <si>
    <t>https://www.bangkokbiznews.com/finance/stock/1123214</t>
  </si>
  <si>
    <t>อัปเดตเป้าราคาหุ้น KTB รวบรวม 9 โบรกฯ ให้ 16.4-22.3 บาท หลังกำไร Q1/67 ดีกว่าคาด</t>
  </si>
  <si>
    <t>https://www.bangkokbiznews.com/finance/stock/1123193</t>
  </si>
  <si>
    <t>หุ้น KTB บวกกว่า 3.13% กำไร 1/67 ดีกว่าคาด 1.11 หมื่นล้าน NPL ลด - Q2 รับอานิสงส์งบภาครัฐ</t>
  </si>
  <si>
    <t>https://www.bangkokbiznews.com/finance/stock/1123188</t>
  </si>
  <si>
    <t>อัปเดตเป้าราคาหุ้น SCB รวบรวม 9 โบรกเกอร์ ให้ 107-130 บาท หลังกำไร Q1/67 โตเบาๆ</t>
  </si>
  <si>
    <t>https://www.bangkokbiznews.com/finance/stock/1123179</t>
  </si>
  <si>
    <t>JAS ดีดแรงกว่า 25% แต่เช้ารับประเด็นจ่อซื้อหุ้นคืน 5 บาท แถมเล็งแจก JAS-W4</t>
  </si>
  <si>
    <t>https://www.bangkokbiznews.com/finance/stock/1123180</t>
  </si>
  <si>
    <t>หุ้น JAS- MONO บวกแพ็กคู่ 25% หลังขอซื้อหุ้นคืน 300.74 ล้านหุ้น เริ่มตั้งโต๊ะ 25 มิ.ย.67 นี้</t>
  </si>
  <si>
    <t>JAS-MONO</t>
  </si>
  <si>
    <t>https://www.bangkokbiznews.com/finance/stock/1123032</t>
  </si>
  <si>
    <t>NCL แจงลงทุน "เมตะ" 64 ลบ.ไม่แพง ส่วนกรณีคู่ค้ายืมไป 50 ลบ. เชื่อคืนครบ มิ.ย. 67</t>
  </si>
  <si>
    <t>https://www.bangkokbiznews.com/finance/stock/1122944</t>
  </si>
  <si>
    <t>วัดเกณฑ์คัดหุ้น SET50 -100 ลดข้อจำกัดวอลุ่มเปิดทางฟลีโฟลตต่ำ</t>
  </si>
  <si>
    <t>ข้อจำกัด</t>
  </si>
  <si>
    <t>https://www.bangkokbiznews.com/finance/stock/1122989</t>
  </si>
  <si>
    <t>เอ็มดีใหญ่ HENG ลาออกมีผลสิ้นเดือนเม.ย. นี้ หลังรับตำแหน่งเมื่อกลางปี 66</t>
  </si>
  <si>
    <t>เอ็มดีเอ็ม</t>
  </si>
  <si>
    <t>https://www.bangkokbiznews.com/finance/stock/1122993</t>
  </si>
  <si>
    <t>KTC กำไรไตรมาส 1/67 ที่ 1,803 ล้านบาท ลด 3.7% เหตุเศรษฐกิจโตช้ากว่าคาด</t>
  </si>
  <si>
    <t>https://www.bangkokbiznews.com/finance/stock/1122879</t>
  </si>
  <si>
    <t>ตะวันออกกลางเดือด หุ้นดิ่ง-ขายชอร์ตพุ่ง l SET Afternoon | 19 เม.ย. 67</t>
  </si>
  <si>
    <t>https://www.bangkokbiznews.com/finance/stock/1122882</t>
  </si>
  <si>
    <t>อัปเดตเป้าราคาหุ้น BBL รวบรวม 12 โบรกฯ ให้ 155-200 บาท หลังโชว์งบโค้งแรกโตดี</t>
  </si>
  <si>
    <t>https://www.bangkokbiznews.com/finance/stock/1122866</t>
  </si>
  <si>
    <t>MORE หวัง MM จัดคอนเสิร์ต Rolling Loud คืนหนี้คงค้างไหว</t>
  </si>
  <si>
    <t>คอนเสิร์ต</t>
  </si>
  <si>
    <t>https://www.bangkokbiznews.com/finance/stock/1122810</t>
  </si>
  <si>
    <t>SC เข้าลงทุน 44.9% ใน บ.เจที เทน รุกธุรกิจโรงแรม โดย SYNTEC เหลือถือสัดส่วน 52%</t>
  </si>
  <si>
    <t>https://www.bangkokbiznews.com/finance/stock/1122815</t>
  </si>
  <si>
    <t>NAM จ่อปิดดีลใหม่เพียบ จับมือพันธมิตร ‘เฮลท์แคร์คอนซูมเมอร์’ หนุนรายได้โต</t>
  </si>
  <si>
    <t>https://www.bangkokbiznews.com/finance/stock/1122808</t>
  </si>
  <si>
    <t>"วิษณุ" ขู่ฟ้องหลังโดนด้อยค่า ลั่นยังเป็น กก.ผู้มีอํานาจ NUSA ชอบด้วยกฎหมาย</t>
  </si>
  <si>
    <t>https://www.bangkokbiznews.com/finance/stock/1122703</t>
  </si>
  <si>
    <t>หุ้นกลับมารีบาวด์ ลุ้นงบแบงก์ไร้กังวลดอกเบี้ยขาลง l SET Afternoon | 18 เม.ย.67</t>
  </si>
  <si>
    <t>รีบาวด์</t>
  </si>
  <si>
    <t>https://www.bangkokbiznews.com/finance/stock/1122754</t>
  </si>
  <si>
    <t>EP รับวงเงินสินเชื่อ 870 ล้านเดินหน้าโรงไฟฟ้าพลังงานลม 160 เมกะวัตต์</t>
  </si>
  <si>
    <t>https://www.bangkokbiznews.com/finance/stock/1122631</t>
  </si>
  <si>
    <t>หุ้น EA โรบอทเทรดดิ้ง มากสุด 57.87% มูลค่า 660 ล้านบาท</t>
  </si>
  <si>
    <t>https://www.bangkokbiznews.com/finance/stock/1122624</t>
  </si>
  <si>
    <t>ก.ล.ต. เตือนผู้ถือหุ้น EVER ใช้สิทธิโหวต กรณี ซื้อที่ดิน IFA ชี้ราคาแพงเกิน</t>
  </si>
  <si>
    <t>แพงเกิน</t>
  </si>
  <si>
    <t>https://www.bangkokbiznews.com/finance/stock/1122543</t>
  </si>
  <si>
    <t>ความเสี่ยงสงคราม บังคับปรับพอร์ต ถือเงินสด 50% l SET Afternoon | 17 เม.ย.67</t>
  </si>
  <si>
    <t>ปรับพอร์ต</t>
  </si>
  <si>
    <t>บังคับ</t>
  </si>
  <si>
    <t>https://www.bangkokbiznews.com/finance/stock/1122579</t>
  </si>
  <si>
    <t>เปิดทางผู้ถือหุ้น STARK เรียกความเสียหาย ภายใน 30 เม.ย.67</t>
  </si>
  <si>
    <t>https://www.bangkokbiznews.com/finance/stock/1122559</t>
  </si>
  <si>
    <t>TOP แจ้งซื้อคืน - ยกเลิกหุ้นกู้บางส่วน มูลค่า 34.973 ล้านดอลลาร์สหรัฐ</t>
  </si>
  <si>
    <t>https://www.bangkokbiznews.com/finance/stock/1122556</t>
  </si>
  <si>
    <t>JKN เผย 23 เม.ย.นี้ ศาลนัดฟังคําสั่งฟื้นฟู คาด ม.ค.68 เริ่มดำเนินการตามแผน</t>
  </si>
  <si>
    <t>ฟัง</t>
  </si>
  <si>
    <t>https://www.bangkokbiznews.com/finance/stock/1122551</t>
  </si>
  <si>
    <t>TISCO เผยไตรมาส 1/67 กำไร 1.7 พันล้าน ลด 3.3% รับรายได้ค่าฟีหด-ตลาดหุ้นซบ</t>
  </si>
  <si>
    <t>ซบ</t>
  </si>
  <si>
    <t>https://www.bangkokbiznews.com/finance/stock/1122509</t>
  </si>
  <si>
    <t>10 หุ้นกลุ่มไฟแนนซ์ร่วงยกแผง MTC - KTC ดิ่งนำกลุ่ม 4.55% หวั่นบอนด์ยีลด์พุ่ง - สงครามเลื่อนลดดอกเบี้ย</t>
  </si>
  <si>
    <t>ลดดอกเบี้ย</t>
  </si>
  <si>
    <t>https://www.bangkokbiznews.com/finance/stock/1122493</t>
  </si>
  <si>
    <t>STARK ยื่นคำร้องขอฟื้นฟูกิจการ PDITL ต่อศาลล้มละลายกลาง</t>
  </si>
  <si>
    <t>คำร้อง</t>
  </si>
  <si>
    <t>https://www.bangkokbiznews.com/finance/stock/1122442</t>
  </si>
  <si>
    <t>ไทยสุดปัง! Medical tourists โตโดดเด่น BDMS เล็งเปิด รพ.ใหม่ คาดกำไรพุ่ง 1.63 หมื่นล้าน</t>
  </si>
  <si>
    <t>https://www.bangkokbiznews.com/finance/stock/1122406</t>
  </si>
  <si>
    <t>EA กางแผน 5 ปี ตั้งเป้าลงทุน 3.5 หมื่นล้าน ปีนี้เพิ่มยอดขายรถบรรทุก EV อีก 3,700 คัน</t>
  </si>
  <si>
    <t>https://www.bangkokbiznews.com/finance/stock/1120411</t>
  </si>
  <si>
    <t>ไขมาตรการหุ้นไทย 'ปิดโอกาส' หุ้นปั่น l SET Afternoon | 15 เม.ย. 67</t>
  </si>
  <si>
    <t>หุ้นปั่น</t>
  </si>
  <si>
    <t>ปิดโอกาส</t>
  </si>
  <si>
    <t>https://www.bangkokbiznews.com/finance/stock/1122333</t>
  </si>
  <si>
    <t>เปิดโผ 15 หุ้น SETHD อัตราเงินปันผล 3 ปี สูงสุด 22%</t>
  </si>
  <si>
    <t>https://www.bangkokbiznews.com/finance/stock/1122150</t>
  </si>
  <si>
    <t>ICHI' ลุ้นกำไรสูงสุดในรอบ 10 ปี กลุ่มชาเขียวโตพุ่ง รายได้รับอานิสงส์อากาศร้อน</t>
  </si>
  <si>
    <t>https://www.bangkokbiznews.com/finance/stock/1120653</t>
  </si>
  <si>
    <t>ผ่ากลไกไอพีโอ ‘เอื้อระดมทุน-คัดกรอง’ หุ้นดี l SET Afternoon | 12 เม.ย. 67</t>
  </si>
  <si>
    <t>หุ้นดี</t>
  </si>
  <si>
    <t>คัดกรอง</t>
  </si>
  <si>
    <t>https://www.bangkokbiznews.com/finance/stock/1121943</t>
  </si>
  <si>
    <t>‘วนรัชต์ - ศรัทธา’ไม่รอด หลังอัยการสั่ง STARK 7 ราย ถูกอายัดทรัพย์ต่อ</t>
  </si>
  <si>
    <t>อายัดทรัพย์</t>
  </si>
  <si>
    <t>https://www.bangkokbiznews.com/finance/stock/1121880</t>
  </si>
  <si>
    <t>เปิดอัปไซด์ CPALL ราคา 70 บาท รับดิจิทัลวอลเล็ต l SET Afternoon | 11 เม.ย.67</t>
  </si>
  <si>
    <t>อัปไซด์</t>
  </si>
  <si>
    <t>https://www.bangkokbiznews.com/finance/stock/1121906</t>
  </si>
  <si>
    <t>SIRI ไตรมาส 1/67 คาดกำไรโตแตะ 1.1 พันล้าน เตรียมเปิดโครงการใหม่สูงถึง 51.5 พันล้าน</t>
  </si>
  <si>
    <t>https://www.bangkokbiznews.com/finance/stock/1121845</t>
  </si>
  <si>
    <t>SET Fin Quizz เช็กสุขภาพการเงิน-การลงทุนคนไทย</t>
  </si>
  <si>
    <t>เช็ก</t>
  </si>
  <si>
    <t>https://www.bangkokbiznews.com/finance/stock/1121797</t>
  </si>
  <si>
    <t>ก.ล.ต. เตือนผู้ถือหุ้น NCL ใช้สิทธิออกเสียง 19 เม.ย.นี้ ถกปมจ่ายค่าชดเชย</t>
  </si>
  <si>
    <t>ถก</t>
  </si>
  <si>
    <t>https://www.bangkokbiznews.com/finance/stock/1120656</t>
  </si>
  <si>
    <t>ลุ้นกลับเทรนด์ งบปี 67 - ลดดอกเบี้ย ปลุกชีพตลาดหุ้น l SET Afternoon | 10 เม.ย.67</t>
  </si>
  <si>
    <t>กลับ</t>
  </si>
  <si>
    <t>ปลุกชีพ</t>
  </si>
  <si>
    <t>https://www.bangkokbiznews.com/finance/stock/1121671</t>
  </si>
  <si>
    <t>หุ้น AP-ORI-SPALI รับอานิสงส์มาตรการกระตุ้นอสังหาฯ มี backlog ราคา 3-7 ล้านบาท ค่อนข้างมาก</t>
  </si>
  <si>
    <t>มาก</t>
  </si>
  <si>
    <t>https://www.bangkokbiznews.com/finance/stock/1121652</t>
  </si>
  <si>
    <t>หุ้น AEONTS บวก 6.73% งบปี 66 ออกมาดีกว่าตลาดคาด 'โบรกเกอร์' เผยลุ้นดอกเบี้ย กนง.บ่ายนี้</t>
  </si>
  <si>
    <t>https://www.bangkokbiznews.com/finance/stock/1121642</t>
  </si>
  <si>
    <t>ITD ยันเจ้าหนี้แบงก์ปล่อยกู้ หลังประเมินโครงการในมือ</t>
  </si>
  <si>
    <t>https://www.bangkokbiznews.com/finance/stock/1121634</t>
  </si>
  <si>
    <t>ชูเกียรติ' ขายหุ้น 'SABUY' อีก 2.43% เหลือติดพอร์ต 18.91%</t>
  </si>
  <si>
    <t>https://www.bangkokbiznews.com/finance/stock/1121609</t>
  </si>
  <si>
    <t>หุ้น EA โรบอทเทรดดิ้ง มากสุด 53.07% มูลค่า 476 ล้านบาท</t>
  </si>
  <si>
    <t>https://www.bangkokbiznews.com/finance/stock/1121462</t>
  </si>
  <si>
    <t>EA จับมือ BAFS ลุยส่งเสริมการใช้น้ำมันเชื้อเพลิงอากาศยานแบบยั่งยืน</t>
  </si>
  <si>
    <t>https://www.bangkokbiznews.com/finance/stock/1121453</t>
  </si>
  <si>
    <t>หุ้นน้องใหม่ NEO โชว์ฟอร์มสวย เปิดเทรดวันแรกเหนือจอง 23.72% พบ 'เซียนฮง' ถือหุ้นใหญ่</t>
  </si>
  <si>
    <t>https://www.bangkokbiznews.com/finance/stock/1121116</t>
  </si>
  <si>
    <t>SABUY ดี !! | ออฟเรคคอร์ด</t>
  </si>
  <si>
    <t>https://www.bangkokbiznews.com/finance/stock/1119578</t>
  </si>
  <si>
    <t>อดทนรวย!! อย่างไรยุค ‘ทองคำ’ ออลไทม์ไฮ l SET Afternoon | 8 เม.ย. 67</t>
  </si>
  <si>
    <t>https://www.bangkokbiznews.com/finance/stock/1121220</t>
  </si>
  <si>
    <t>Chevron ถอนลงทุน เมียนมา ไม่กระทบกำไร PTTEP โครงการยาดานา-Zawtika แค่ 8% ของยอดขาย</t>
  </si>
  <si>
    <t>https://www.bangkokbiznews.com/finance/stock/1121156</t>
  </si>
  <si>
    <t>PTTEP เผย UMOC บริษัทย่อยใน Chevron ถอนลงทุนโครงการยาดานา เมียนมา</t>
  </si>
  <si>
    <t>https://www.bangkokbiznews.com/finance/stock/1120985</t>
  </si>
  <si>
    <t>PTTEP ขึ้นพยุงตลาด แรงซื้อหนุน ราคาเป้าหมาย 174 บาท l SET Afternoon | 5 เม.ย. 67</t>
  </si>
  <si>
    <t>พยุง</t>
  </si>
  <si>
    <t>https://www.bangkokbiznews.com/finance/stock/1121018</t>
  </si>
  <si>
    <t>AP ยอดจองคอนโดมิเนียมเพิ่ม 1.6% มูลค่า 2.9 พันล้าน ไตรมาส 2/67 เปิด 22 โครงการใหม่ รวม 2.77 หมื่นล้านบาท</t>
  </si>
  <si>
    <t>https://www.bangkokbiznews.com/finance/stock/1121004</t>
  </si>
  <si>
    <t>หุ้น SABUY ร่วง 4 วันติด -58.94% มาร์เก็ตแคปวูบ 4,310 ล้านบาท</t>
  </si>
  <si>
    <t>https://www.bangkokbiznews.com/finance/stock/1120938</t>
  </si>
  <si>
    <t>ส่องการเงิน “SABUY” ลงทุนหนักดันต้นทุน – ค่าใช้จ่ายพุ่ง</t>
  </si>
  <si>
    <t>https://www.bangkokbiznews.com/finance/stock/1120959</t>
  </si>
  <si>
    <t>ณวัฒน์' ลาออกกรรมการ SABUY เหตุติดภารกิจที่ต้องทำงาน MGI</t>
  </si>
  <si>
    <t>https://www.bangkokbiznews.com/finance/stock/1120873</t>
  </si>
  <si>
    <t>MGI x SABUY ร่วงแรง - กังขา สร้าง Synergy l SET Afternoon | 4 เม.ย.67</t>
  </si>
  <si>
    <t>https://www.bangkokbiznews.com/finance/stock/1120879</t>
  </si>
  <si>
    <t>นักลงทุนตัวแทนผู้เสียหายหุ้น STARK รุดพบรัฐมนตรียุติธรรม</t>
  </si>
  <si>
    <t>พบ</t>
  </si>
  <si>
    <t>https://www.bangkokbiznews.com/finance/stock/1120860</t>
  </si>
  <si>
    <t>ตลท. เตือนนักลงทุนพิจารณาข้อมูลก่อนซื้อขาย ‘หุ้น SABUY’ ดิ่งฟลอร์ 2 วันติด</t>
  </si>
  <si>
    <t>https://www.bangkokbiznews.com/finance/stock/1120834</t>
  </si>
  <si>
    <t>MALEE วางเป้า 3 ปี ยอดขายโต Double-digit รุกตลาดน้ำมะพร้าว ขยายไปจีน สหรัฐฯ และเกาหลี</t>
  </si>
  <si>
    <t>https://www.bangkokbiznews.com/finance/stock/1120819</t>
  </si>
  <si>
    <t>หุ้น MGI กอดคอ SABUY ร่วง 20% ก่อนแถลงข่าวใหญ่บ่ายนี้</t>
  </si>
  <si>
    <t>https://www.bangkokbiznews.com/finance/stock/1120822</t>
  </si>
  <si>
    <t>OPEC+ คงนโยบายลดการผลิตไม่เปลี่ยนแปลงจนถึงสิ้นปี 67 สอดคล้องกับการคาดการณ์ของตลาด</t>
  </si>
  <si>
    <t>https://www.bangkokbiznews.com/finance/stock/1120807</t>
  </si>
  <si>
    <t>หุ้นน้องใหม่ QTCG สุดแจ่ม เปิดเทรดวันแรก เหนือจอง 88.33%</t>
  </si>
  <si>
    <t>https://www.bangkokbiznews.com/finance/stock/1120692</t>
  </si>
  <si>
    <t>หวั่นแรงปะทะ ตะวันออกกลาง ดันบาทอ่อน-ทองพุ่ง l SET Afternoon | 3 เม.ย. 67</t>
  </si>
  <si>
    <t>https://www.bangkokbiznews.com/finance/stock/1120626</t>
  </si>
  <si>
    <t>7 หุ้นเชื่อมโยงคริปโทฯ กอดคอร่วง AJA ดิ่งนำกลุ่มกว่า 4% ราคาบิตคอยน์หลุด 67,000 ดอลลาร์</t>
  </si>
  <si>
    <t>https://www.bangkokbiznews.com/finance/stock/1120610</t>
  </si>
  <si>
    <t>หุ้นน้องใหม่ BPS โชว์ฟอร์มเด็ด! เปิดเทรดวันแรกพุ่ง 133.33%</t>
  </si>
  <si>
    <t>ฟอร์มเด็ด</t>
  </si>
  <si>
    <t>https://www.bangkokbiznews.com/finance/stock/1120553</t>
  </si>
  <si>
    <t>ก.ล.ต. ลงโทษทางแพ่ง 6 ผู้กระทำผิด ปั่นราคา ‘หุ้น BM’ เรียกเงิน 8 ล้านบาท</t>
  </si>
  <si>
    <t>ปั่นราคา</t>
  </si>
  <si>
    <t>https://www.bangkokbiznews.com/finance/stock/1120414</t>
  </si>
  <si>
    <t>หุ้นแบงก์ใหญ่ร่วง กระแสแรงลดดอกเบี้ย 10 เม.ย. 67 l SET Afternoon | 2 เม.ย. 67</t>
  </si>
  <si>
    <t>https://www.bangkokbiznews.com/finance/stock/1120421</t>
  </si>
  <si>
    <t>หุ้นน้องใหม่ APO คึก!เปิดเทรดวันแรก เหนือจองทะลุ 186% 'โบรก'เผยพื้นฐานแกร่งเติบโตสูง</t>
  </si>
  <si>
    <t>https://www.bangkokbiznews.com/finance/stock/1120361</t>
  </si>
  <si>
    <t>PTT ทำหวั่นไหว | ออฟเรคคอร์ด</t>
  </si>
  <si>
    <t>หวั่นไหว</t>
  </si>
  <si>
    <t>https://www.bangkokbiznews.com/finance/stock/1120370</t>
  </si>
  <si>
    <t>เปิดโผ 12 หุ้น SET100 สุดเศร้า เหงาบนดอย 3 เดือนแรก ติดลบเกินกว่า 20%</t>
  </si>
  <si>
    <t>https://www.bangkokbiznews.com/finance/stock/1120365</t>
  </si>
  <si>
    <t>GULF ประสบความสำเร็จในการเสนอขายหุ้นกู้รวม 20,000 ล้านบาท</t>
  </si>
  <si>
    <t>ประสบ</t>
  </si>
  <si>
    <t>https://www.bangkokbiznews.com/finance/stock/1120279</t>
  </si>
  <si>
    <t>ลงทุน DR:SINGTEL80 โอกาสกำไรเติบโต l SET Afternoon | 1 เม.ย.67</t>
  </si>
  <si>
    <t>https://www.bangkokbiznews.com/finance/stock/1120291</t>
  </si>
  <si>
    <t>AURA คาดกำไร 1/67 ทำสถิติสูงสุดใหม่ ยอดขายทองพุ่งกระฉูด ช่วง high season</t>
  </si>
  <si>
    <t>https://www.bangkokbiznews.com/finance/stock/1120269</t>
  </si>
  <si>
    <t>NEWS จ่อพลิกกำไรปี 68 ผนึก ‘ซุปเปอร์เทรดเดอร์’ เร่งต่อยอดธุรกิจ</t>
  </si>
  <si>
    <t>https://www.bangkokbiznews.com/finance/stock/1120265</t>
  </si>
  <si>
    <t>BAM เปิดขายหุ้นกู้ 4 ชุด ชูผลตอบแทนสูงสุด 3.85% เริ่ม 1 - 3 เม.ย.นี้</t>
  </si>
  <si>
    <t>https://www.bangkokbiznews.com/finance/stock/1120264</t>
  </si>
  <si>
    <t>หุ้น ITD หัวทิ่มปักฟลอร์เฉียด 30% ปี 66 ขาดทุน 1.07 พันล้าน 'โบรกเกอร์' แนะเลี่ยงลงทุน</t>
  </si>
  <si>
    <t>หัวทิ่ม</t>
  </si>
  <si>
    <t>ปั่กฟลอร์</t>
  </si>
  <si>
    <t>https://www.bangkokbiznews.com/finance/stock/1120268</t>
  </si>
  <si>
    <t>JCR เพิ่มอันดับความน่าเชื่อถือตราสารหนี้ TU จาก A- เป็น A แนวโน้มมีเสถียรภาพ</t>
  </si>
  <si>
    <t>https://www.bangkokbiznews.com/finance/stock/1120257</t>
  </si>
  <si>
    <t>GULF เดินหน้า โรงไฟฟ้า GPD หน่วยที่ 3 เปิด COD จ่ายไฟเข้าระบบกฟผ.แล้ว</t>
  </si>
  <si>
    <t>https://www.bangkokbiznews.com/finance/stock/1120252</t>
  </si>
  <si>
    <t>ชูเกียรติ ขายหุ้น SABUY ให้  MGI จำนวน 1.70% มูลค่ารวม 135 ล้าน ตั้ง ณวัฒน์ เข้าร่วมบริหาร</t>
  </si>
  <si>
    <t>https://www.bangkokbiznews.com/finance/stock/1120013</t>
  </si>
  <si>
    <t>ไล่เช็ก MGI | ออฟเรคคอร์ด</t>
  </si>
  <si>
    <t>ไล่</t>
  </si>
  <si>
    <t>https://www.bangkokbiznews.com/finance/stock/1120097</t>
  </si>
  <si>
    <t>ก.ล.ต. ประกาศปรับปรุงหลักเกณฑ์ NVDR ของบล. เริ่มบังคับใช้ตั้งแต่ 1 เม.ย.นี้</t>
  </si>
  <si>
    <t>https://www.bangkokbiznews.com/finance/stock/1120043</t>
  </si>
  <si>
    <t>ตลท.รับ DR ‘SINGTEL80’ เริ่มซื้อขาย 1 เม.ย. นี้</t>
  </si>
  <si>
    <t>https://www.bangkokbiznews.com/finance/stock/1120005</t>
  </si>
  <si>
    <t>ลุ้นเข็นงบปี 67 ดันแจก - ลงทุน หนุนหุ้นไทย l SET Afternoon | 29 มี.ค.67</t>
  </si>
  <si>
    <t>https://www.bangkokbiznews.com/finance/stock/1119960</t>
  </si>
  <si>
    <t>JKN ร่วงหนักติดฟลอร์ หลังปลด ‘SP’ เซ่นงบปี 66 ขาดทุน 2 พันล้าน - เงินสดวูบ</t>
  </si>
  <si>
    <t>ติดฟลอร์</t>
  </si>
  <si>
    <t>https://www.bangkokbiznews.com/finance/stock/1119955</t>
  </si>
  <si>
    <t>ก.ล.ต. สั่ง NUSA ชี้แจงโครงสร้างกรรมการ - เปิดชื่อประธานบอร์ด ภายใน 5 เม.ย.นี้</t>
  </si>
  <si>
    <t>https://www.bangkokbiznews.com/finance/stock/1119938</t>
  </si>
  <si>
    <t>ตลท. เตือนผู้ลูงทุนศึกษาข้อมูลงบการเงิน MILL สั่งแจง 4 ประเด็น 5 เม.ย.นี้</t>
  </si>
  <si>
    <t>ผู้ลงทุน</t>
  </si>
  <si>
    <t>https://www.bangkokbiznews.com/finance/stock/1119890</t>
  </si>
  <si>
    <t>JKN ทรุดเงินสดเหลือ125 ล้านบาท หลังผู้สอบบัญชีไม่แสดงความเห็น - อาจถูกสั่งแก้งบ</t>
  </si>
  <si>
    <t>https://www.bangkokbiznews.com/finance/stock/1119914</t>
  </si>
  <si>
    <t>ITD ส่งงบการเงินปี 66 ‘ขาดทุน’ 1.07 พันล้าน ด้านผู้สอบบัญชีงดแสดงความเห็น</t>
  </si>
  <si>
    <t>https://www.bangkokbiznews.com/finance/stock/1119807</t>
  </si>
  <si>
    <t>JKN พลิกขาดทุน หั่นด้อยค่าสินทรัพย์กว่าพันล้าน l SET Afternoon | 28 มี.ค. 67</t>
  </si>
  <si>
    <t>https://www.bangkokbiznews.com/finance/stock/1119751</t>
  </si>
  <si>
    <t>แบงก์จ่อยืดหนี้ ITDไปต่อ จับตา 29 มี.ค. ส่งงบปี 66 หากเลื่อนฉุดเชื่อมั่น</t>
  </si>
  <si>
    <t>ยืดหนี้</t>
  </si>
  <si>
    <t>https://www.bangkokbiznews.com/finance/stock/1119748</t>
  </si>
  <si>
    <t>PwC เผย 67% ซีอีโอไทยหวั่นธุรกิจ ไปไม่รอดอีก10ปีข้างหน้า</t>
  </si>
  <si>
    <t>PwC</t>
  </si>
  <si>
    <t>ไม่รอด</t>
  </si>
  <si>
    <t>https://www.bangkokbiznews.com/finance/stock/1119575</t>
  </si>
  <si>
    <t>จับหุ้นเล็กเก็งกำไร รับวอลุ่มเงียบเหงา l SET Afternoon | 27 มี.ค.67</t>
  </si>
  <si>
    <t>เหงา</t>
  </si>
  <si>
    <t>เงียบ</t>
  </si>
  <si>
    <t>https://www.bangkokbiznews.com/finance/stock/1119552</t>
  </si>
  <si>
    <t>GULF เซ็นซื้อระบบเก็บพลังงานแบตเตอรี่-อินเวอร์เตอร์ รับรง.ไฟฟ้า3.5พันเมก</t>
  </si>
  <si>
    <t>https://www.bangkokbiznews.com/finance/stock/1119514</t>
  </si>
  <si>
    <t>ก.ล.ต. กล่าวโทษคดี MORE อีก 8 ราย ยื่น DSI สอบสร้างราคาหุ้น</t>
  </si>
  <si>
    <t>กล่าว</t>
  </si>
  <si>
    <t>โทษคดี</t>
  </si>
  <si>
    <t>https://www.bangkokbiznews.com/finance/stock/1119504</t>
  </si>
  <si>
    <t>ก.ล.ต. ย้ำผู้ถือหุ้นกู้ STARK ยื่นขอชำระหนี้ภายใน 11 เม.ย. 67</t>
  </si>
  <si>
    <t>ยํ้า</t>
  </si>
  <si>
    <t>https://www.bangkokbiznews.com/finance/stock/1119500</t>
  </si>
  <si>
    <t>SF Express' รวบหุ้น KEX ในมือ 62 % หนุนเงินทุนทันที</t>
  </si>
  <si>
    <t>เงินทุน</t>
  </si>
  <si>
    <t>https://www.bangkokbiznews.com/finance/stock/1119470</t>
  </si>
  <si>
    <t>เงินดิจิทัลเลื่อนต่อ ลุ้นไตรมาส 4 'จ่าย' หรือ 'จบ' l SET Afternoon | 26 มี.ค.67</t>
  </si>
  <si>
    <t>https://www.bangkokbiznews.com/finance/stock/1119454</t>
  </si>
  <si>
    <t>SABUY ล้มแผนทำเทนเดอร์ฯ ‘หุ้น AS’ หลังเจรจาแบงก์ปล่อยสินเชื่อไม่พอ</t>
  </si>
  <si>
    <t>https://www.bangkokbiznews.com/finance/stock/1119390</t>
  </si>
  <si>
    <t>บลจ.เอ็กซ์สปริง เพิ่มขีดจำกัดการลงทุนในหุ้น ESG</t>
  </si>
  <si>
    <t>https://www.bangkokbiznews.com/finance/stock/1119253</t>
  </si>
  <si>
    <t>วุ่นต่อ 3 แบงก์ใหญ่ หนี้เสีย ITD กลับมากดดัน l SET Afternoon | 25 มี.ค.67</t>
  </si>
  <si>
    <t>https://www.bangkokbiznews.com/finance/stock/1119259</t>
  </si>
  <si>
    <t>GULF ขายหุ้นกู้ 5 ชุด อายุ 3 - 10 ปี ชูผลตอบแทนสูงสุด 3.84%</t>
  </si>
  <si>
    <t>https://www.bangkokbiznews.com/finance/stock/1119232</t>
  </si>
  <si>
    <t>4 หุ้นน้ำผลไม้รับอานิสงส์หน้าร้อน MALEE บวกกว่า 7% ‘โบรก’เผย การท่องเที่ยวคึกคัก</t>
  </si>
  <si>
    <t>https://www.bangkokbiznews.com/finance/stock/1119229</t>
  </si>
  <si>
    <t>EMC เพิ่มทุน RO ราคา 0.07 บาท ลงทุนธุรกิจเทคฯ - ไอทีขึ้นเป็นโฮลดิ้ง</t>
  </si>
  <si>
    <t>https://www.bangkokbiznews.com/finance/stock/1119103</t>
  </si>
  <si>
    <t>JKN จัดหนัก! เตรียมฟ้องกลับ TCG 4 คดีอาญา ลั่นถูกกลั่นแกล้ง</t>
  </si>
  <si>
    <t>https://www.bangkokbiznews.com/finance/stock/1119069</t>
  </si>
  <si>
    <t>ด่วน! จับตา JKN แถลงกรณี โดนแจ้งคดี 'ยักยอกทรัพย์' 23 มี.ค.67 เวลา 14.00 น.</t>
  </si>
  <si>
    <t>แจ้งคดี</t>
  </si>
  <si>
    <t>https://www.bangkokbiznews.com/finance/stock/1119031</t>
  </si>
  <si>
    <t>CEO 4 หุ้น SET50 ขายดี ขายเก่ง รายได้รวมเพิ่มขึ้นต่อเนื่องตลอด 5 ปี</t>
  </si>
  <si>
    <t>ขายเก่ง</t>
  </si>
  <si>
    <t>https://www.bangkokbiznews.com/finance/stock/1118975</t>
  </si>
  <si>
    <t>จับตา KTB แรงซื้อ-วอลุ่มพุ่ง กองทุนไล่ราคา l SET Afternoon | 22 มี.ค.67</t>
  </si>
  <si>
    <t>https://www.bangkokbiznews.com/finance/stock/1118911</t>
  </si>
  <si>
    <t>GULF เซ็นสัญญา `จินโกะ โซลาร์` ซื้อแผงโซลาร์เซลล์ กำลังผลิต 3,500 เมกะวัตต์</t>
  </si>
  <si>
    <t>https://www.bangkokbiznews.com/finance/stock/1118861</t>
  </si>
  <si>
    <t>GLOCON งัดแผนเดิมแก้หนี้หุ้นกู้ "ออกหุ้นกู้แปลงสภาพ - ขอสินเชื่อ"</t>
  </si>
  <si>
    <t>งัด</t>
  </si>
  <si>
    <t>แผนเดิม</t>
  </si>
  <si>
    <t>https://www.bangkokbiznews.com/finance/stock/1118797</t>
  </si>
  <si>
    <t>ดอกเบี้ยขาลงชัดเจน หนุนตลาดหุ้นกลับขาขึ้น!! l SET Afternoon | 21 มี.ค.67</t>
  </si>
  <si>
    <t>https://www.bangkokbiznews.com/finance/stock/1118769</t>
  </si>
  <si>
    <t>ฐาปน' ทุ่มเข้าซื้อหุ้น AMARIN 3 ครั้ง ในเดือนมี.ค.67 กว่า 417.62 ล้านบาท</t>
  </si>
  <si>
    <t>https://www.bangkokbiznews.com/finance/stock/1118758</t>
  </si>
  <si>
    <t>หุ้น TFI ร่วง 10% พบ กึ้ง - เฉลิมชัย' ขายออก รับทรัพย์กว่า 36 ล้านบาท</t>
  </si>
  <si>
    <t>https://www.bangkokbiznews.com/finance/stock/1118737</t>
  </si>
  <si>
    <t>SIRI แจ้งขายหุ้น 'นนทิวรรธน์' 49% ให้ 'บลจ.เอ็กซ์สปริง' มูลค่า 24 ล้านบาท</t>
  </si>
  <si>
    <t>https://www.bangkokbiznews.com/finance/stock/1118736</t>
  </si>
  <si>
    <t>8 หุ้นชิ้นส่วนฯ กอดคอ บวกยกแผง DELTA - HANA พุ่งนำ 7% ส่งออกเกาหลีใต้พลิกขยายตัวเพิ่ม</t>
  </si>
  <si>
    <t>เกาหลีใต้</t>
  </si>
  <si>
    <t>https://www.bangkokbiznews.com/finance/stock/1118734</t>
  </si>
  <si>
    <t>NUSA อลวนแต่งตั้งกรรมการ - ประธาน ขัดแย้งกันเองแจงด่วน 25 มี.ค.67</t>
  </si>
  <si>
    <t>กันเอง</t>
  </si>
  <si>
    <t>ขัดแย้ง</t>
  </si>
  <si>
    <t>https://www.bangkokbiznews.com/finance/stock/1118716</t>
  </si>
  <si>
    <t>CREDIT ตั้ง 'รอยย์ ออกุสตินัส กุนารา' เป็น CEO คนใหม่</t>
  </si>
  <si>
    <t>https://www.bangkokbiznews.com/finance/stock/1118674</t>
  </si>
  <si>
    <t>ผ่าอาณาจักร GULF 99 บริษัท 'สารัชถ์ รัตนาวะดี' อภิมหาเศรษฐี 3.93 แสนล้านบาท</t>
  </si>
  <si>
    <t>ผ่า</t>
  </si>
  <si>
    <t>https://www.bangkokbiznews.com/finance/stock/1118671</t>
  </si>
  <si>
    <t>‘SABUY’ปั้น 3 ธุรกิจพลิกกำไร ปี 67 มุ่งขยายตลาดไทย-ตปท. หนุนรายได้ 1.2 หมื่นล้าน</t>
  </si>
  <si>
    <t>https://www.bangkokbiznews.com/finance/stock/1118656</t>
  </si>
  <si>
    <t>WHA ไปต่อลงทุนศูนย์ซ่อมยานยนต์ไฟฟ้า "โมบิลิกส์ "</t>
  </si>
  <si>
    <t>https://www.bangkokbiznews.com/finance/stock/1118558</t>
  </si>
  <si>
    <t>SCBx พร้อมมาก ควงทุนใหญ่จีนชิง 'Virtual Bank' l SET Afternoon | 20 มี.ค. 67</t>
  </si>
  <si>
    <t>https://www.bangkokbiznews.com/finance/stock/1118531</t>
  </si>
  <si>
    <t>บอร์ด 'NEWS' คอนเฟิร์ม ซื้อหุ้น 'Super Trader' 100% เสริม Synergy ธุรกิจที่แข็งแกร่ง!</t>
  </si>
  <si>
    <t>https://www.bangkokbiznews.com/finance/stock/1118532</t>
  </si>
  <si>
    <t>หุ้นน้องใหม่ BKGI เข้าเทรดวันแรก พุ่งปรอทแตก 53.37% ชูธุรกิจไบโอเทครายแรกของไทย</t>
  </si>
  <si>
    <t>https://www.bangkokbiznews.com/finance/stock/1118504</t>
  </si>
  <si>
    <t>NEWS ทุ่ม 1,059 ล้าน ซื้อหุ้น 100% “ซุปเปอร์เทรดเดอร์” จ่อขอผู้ถือหุ้นอนุมัติ</t>
  </si>
  <si>
    <t>https://www.bangkokbiznews.com/finance/stock/1118472</t>
  </si>
  <si>
    <t>PTT ลุย EV ตั้งบริษัทย่อย ‘เอ็กซ์ โมบิลิตี้ พลัส’ ตัวแทนจำหน่ายรถไฟฟ้า XPENG</t>
  </si>
  <si>
    <t>https://www.bangkokbiznews.com/finance/stock/1118320</t>
  </si>
  <si>
    <t>เก็งกำไรหุ้น GULF นำทีมพันธมิตรชิง 'Virtual Bank' l SET Afternoon | 19 มี.ค.67</t>
  </si>
  <si>
    <t>https://www.bangkokbiznews.com/finance/stock/1118425</t>
  </si>
  <si>
    <t>ทริสฯ หั่นแนวโน้มเครดิต JMART เป็น ‘ลบ’ จาก ‘คงที’ สะท้อนสถานะการเงินอ่อนแอ</t>
  </si>
  <si>
    <t>https://www.bangkokbiznews.com/finance/stock/1118268</t>
  </si>
  <si>
    <t>BTS ตัดขายลงทุน 'สนามบินอู่ตะเภา' 15 % ให้ BA</t>
  </si>
  <si>
    <t>ตัด</t>
  </si>
  <si>
    <t>https://www.bangkokbiznews.com/finance/stock/1118170</t>
  </si>
  <si>
    <t>DITTO ผนึก TEAMG-DTX เซ็น MOU กปน.ยกระดับระบบน้ำประปา</t>
  </si>
  <si>
    <t>https://www.bangkokbiznews.com/finance/stock/1118167</t>
  </si>
  <si>
    <t>หุ้น ROJNA บวกนำ 5% หลังกลุ่มนิคมฯ รับอานิสงส์ย้ายฐานผลิตมาไทย</t>
  </si>
  <si>
    <t>https://www.bangkokbiznews.com/finance/stock/1117968</t>
  </si>
  <si>
    <t>PTT จัดตั้ง ‘เอ็กซ์เพรสโซ่ฯ’ สิงคโปร์ ลุยลงทุน Venture Capital ต่างประเทศ</t>
  </si>
  <si>
    <t>https://www.bangkokbiznews.com/finance/stock/1117907</t>
  </si>
  <si>
    <t>TRUE พร้อมนิวไฮ? หลังแตะ 8 บาทรอบปี l SET Afternoon | 15 มี.ค.67</t>
  </si>
  <si>
    <t>https://www.bangkokbiznews.com/finance/stock/1117917</t>
  </si>
  <si>
    <t>ทริสเรทติ้ง หั่นเครดิต ITD เป็น BB- จาก BB+ กังวลวิกฤติสภาพคล่อง</t>
  </si>
  <si>
    <t>https://www.bangkokbiznews.com/finance/stock/1117883</t>
  </si>
  <si>
    <t>VGI ราคาพุ่ง 2 วันกว่า 19% นักลงทุนเก็งกำไร หลังรับรู้ขาดทุน KEX</t>
  </si>
  <si>
    <t>https://www.bangkokbiznews.com/finance/stock/1117843</t>
  </si>
  <si>
    <t>INTUCH เปิดกลยุทธ์ร่วม ADVANC ขาย VC คาด EPS ปีนี้โต 10.5%</t>
  </si>
  <si>
    <t>https://www.bangkokbiznews.com/finance/stock/1117833</t>
  </si>
  <si>
    <t>5 หุ้นคริปโทเคอร์เรนซี ดิ่งยกแผง BROOK ร่วงนำกลุ่มเกือบ 5% หลังบิตคอยน์หลุด 70,000 ดอลลาร์</t>
  </si>
  <si>
    <t>บิตคอยน์</t>
  </si>
  <si>
    <t>https://www.bangkokbiznews.com/finance/stock/1117684</t>
  </si>
  <si>
    <t>หุ้น STA-NER ยังไปต่อรับผลบวกราคายางพาราทุบสถิติ l SET Afternoon | 14 มี.ค. 67</t>
  </si>
  <si>
    <t>https://www.bangkokbiznews.com/finance/stock/1117649</t>
  </si>
  <si>
    <t>หุ้น TRUBB พุ่ง 15% หลังราคายางพาราทะลุ 90 บาท  'โบรกเกอร์' แนะเทรดดิ้งระยะสั้น</t>
  </si>
  <si>
    <t>https://www.bangkokbiznews.com/finance/stock/1117642</t>
  </si>
  <si>
    <t>JKN เผยศาลปัดตกคำขอให้นำเงิน 70 ล้านบาท จ่ายเงินต้นหุ้นกู้</t>
  </si>
  <si>
    <t>คำขอ</t>
  </si>
  <si>
    <t>ปัดตก</t>
  </si>
  <si>
    <t>https://www.bangkokbiznews.com/finance/stock/1117498</t>
  </si>
  <si>
    <t>IVL เข้าตารายใหญ่ ‘ฮง‘ สถาพร กลับมาถือหุ้น l SET Afternoon | 13 มี.ค. 67</t>
  </si>
  <si>
    <t>เข้าตา</t>
  </si>
  <si>
    <t>https://www.bangkokbiznews.com/finance/stock/1117489</t>
  </si>
  <si>
    <t>ITD แจงขอเวลา 3 เดือน เคลียร์เงินค้างจ่าย รับกำลังเจรจาแบงก์ขอสินเชื่อใหม่</t>
  </si>
  <si>
    <t>https://www.bangkokbiznews.com/finance/stock/1117474</t>
  </si>
  <si>
    <t>ตลาดหุ้นไทย ผลตอบแทน YTD ติดลบ 2.5% ตามหลัง ตลาดหุ้นฮ่องกง บวก 1.8%</t>
  </si>
  <si>
    <t>https://www.bangkokbiznews.com/finance/stock/1117462</t>
  </si>
  <si>
    <t>หุ้น TKN บวกเฉียด 4% คาดรายได้ปีนี้โตเพิ่มอีก 15% หลังเศรษฐกิจจีนฟื้นตัว</t>
  </si>
  <si>
    <t>https://www.bangkokbiznews.com/finance/stock/1117433</t>
  </si>
  <si>
    <t>GULF จ่อบุ๊กกำไร‘โรงไฟฟ้าขยะ’ พันล้าน หลังผนึก ETC - BWG</t>
  </si>
  <si>
    <t>https://www.bangkokbiznews.com/finance/stock/1117292</t>
  </si>
  <si>
    <t>ปรับลงทุน TRUE พลิกเป็น ’ซื้อ‘ หมดกังวลควบรวม l SET Afternoon | 12 มี.ค.67</t>
  </si>
  <si>
    <t>หมดกังวล</t>
  </si>
  <si>
    <t>https://www.bangkokbiznews.com/finance/stock/1117317</t>
  </si>
  <si>
    <t>พีระพงศ์' ย่องขายหุ้น BRI รับทรัพย์กว่า 158 ล้านบาท</t>
  </si>
  <si>
    <t>https://www.bangkokbiznews.com/finance/stock/1117287</t>
  </si>
  <si>
    <t>หุ้นแม่ลูก STA-STGT บวกแพ็กคู่ 4% ราคายางพารา New High ในรอบ 3 ปี</t>
  </si>
  <si>
    <t>https://www.bangkokbiznews.com/finance/stock/1117278</t>
  </si>
  <si>
    <t>หุ้น Xiaomi พุ่งเฉียด 10% หลังบริษัท ระบุวันขายรถยนต์ EV รุ่นแรก 28 มี.ค.67</t>
  </si>
  <si>
    <t>https://www.bangkokbiznews.com/finance/stock/1117260</t>
  </si>
  <si>
    <t>ฐาปน' ทุ่มเฉียด 400 ล้านบาท ซื้อหุ้น AMARIN จำนวน 78,919,921 หุ้น ที่ราคา 5 บาท</t>
  </si>
  <si>
    <t>https://www.bangkokbiznews.com/finance/stock/1117254</t>
  </si>
  <si>
    <t>SABUY ตั้ง 'วิรัช มรกตกาล' นั่ง CEO  แทน 'ชูเกียรติ' หลังประกาศลาออก</t>
  </si>
  <si>
    <t>https://www.bangkokbiznews.com/finance/stock/1117253</t>
  </si>
  <si>
    <t>ตลท.สั่ง NUSA แจงข้อมูลชำระหนี้หุ้นกู้ - หนี้อื่น ภายใน 15 มี.ค. นี้</t>
  </si>
  <si>
    <t>ชำระ</t>
  </si>
  <si>
    <t>หนี้หุ้นกู้</t>
  </si>
  <si>
    <t>https://www.bangkokbiznews.com/finance/stock/1117251</t>
  </si>
  <si>
    <t>GULF ประกาศร่วมลงทุน BWG-ETC โรงไฟฟ้าขยะและเชื้อเพลิง 1.7 หมื่นล้าน</t>
  </si>
  <si>
    <t>https://www.bangkokbiznews.com/finance/stock/1117245</t>
  </si>
  <si>
    <t>ก.ล.ต. เรียก JKN แจงหุ้นกู้ สางปมร้อนคาดเบี้ยวหนี้</t>
  </si>
  <si>
    <t>https://www.bangkokbiznews.com/finance/stock/1117178</t>
  </si>
  <si>
    <t>SCBX ใช้ AI วิเคราะห์ดีล ‘โฮมเครดิต' ขยายธุรกิจสินเชื่อในเวียดนาม</t>
  </si>
  <si>
    <t>https://www.bangkokbiznews.com/finance/stock/1117170</t>
  </si>
  <si>
    <t>BJC โชว์ผลงานไตรมาส 4/66 กำไร 1,638 ล้าน ดันรายได้โตทะลุ 40,000 ล้าน</t>
  </si>
  <si>
    <t>https://www.bangkokbiznews.com/finance/stock/1117163</t>
  </si>
  <si>
    <t>WHAUP เผยปีนี้เล็งขยายธุรกิจน้ำ - ไฟฟ้า ตั้งเป้ากำลังการผลิตแตะ 1,000 MW</t>
  </si>
  <si>
    <t>https://www.bangkokbiznews.com/finance/stock/1117103</t>
  </si>
  <si>
    <t>BGRIM-GPSC บวกรับค่า Ft. รอบใหม่ 'จ่อขึ้น' l SET Afternoon | 11 มี.ค. 67</t>
  </si>
  <si>
    <t>https://www.bangkokbiznews.com/finance/stock/1117148</t>
  </si>
  <si>
    <t>หยุดไม่อยู่! BTC ทำ 'ออลไทม์ไฮ' ราคาเกิน 2.5 ล้านบาท</t>
  </si>
  <si>
    <t>https://www.bangkokbiznews.com/finance/stock/1117077</t>
  </si>
  <si>
    <t>หุ้น TPOLY บวกพุ่ง 18% หลังประกาศคว้างานคอนโดฯ บริษัทย่อย CPN กว่า 380 ล้าน</t>
  </si>
  <si>
    <t>https://www.bangkokbiznews.com/finance/stock/1117071</t>
  </si>
  <si>
    <t>EGCO แต่งตั้ง 'กัมปนาท บำรุงกิจ'  นั่ง 'รักษาการ กรรมการผู้จัดการใหญ่'มีผล 14 มี.ค.นี้</t>
  </si>
  <si>
    <t>https://www.bangkokbiznews.com/finance/stock/1116932</t>
  </si>
  <si>
    <t>สแกนดูรายชื่อล่าสุด ‘หุ้นใหญ่ MGI’ ใครอยู่...ใครไป ?</t>
  </si>
  <si>
    <t>รายชื่อ</t>
  </si>
  <si>
    <t>สแกน</t>
  </si>
  <si>
    <t>https://www.bangkokbiznews.com/finance/stock/1116900</t>
  </si>
  <si>
    <t>JKN แจงยิบปมเหตุ ไม่จ่ายเงินต้น-ดอกเบี้ย หุ้นกู้รุ่น JKN239A</t>
  </si>
  <si>
    <t>https://www.bangkokbiznews.com/finance/stock/1116758</t>
  </si>
  <si>
    <t>SET ส่งสัญญาณ ทะลุ 1,400 จุด ‘ลด‘ ดอกเบี้ยชัด l SET Afternoon | 8 มี.ค.67</t>
  </si>
  <si>
    <t>https://www.bangkokbiznews.com/finance/stock/1116776</t>
  </si>
  <si>
    <t>หุ้น SHR บวก 8.66% โรงแรมในมัลดีฟส์พลิกฟื้น คาดปีนี้กำไรก้าวกระโดด</t>
  </si>
  <si>
    <t>ก้าวกระโด</t>
  </si>
  <si>
    <t>https://www.bangkokbiznews.com/finance/stock/1116755</t>
  </si>
  <si>
    <t>หุ้น SCGP บวกกว่า 4.55% ยอดส่งออก-นำเข้าจีนดีเกินคาด</t>
  </si>
  <si>
    <t>https://www.bangkokbiznews.com/finance/stock/1116747</t>
  </si>
  <si>
    <t>ตลท.ขยายเวลาแก้ไขเหตุเพิกถอนหุ้น THAI ถึง 7 มี.ค.68</t>
  </si>
  <si>
    <t>เวลา</t>
  </si>
  <si>
    <t>https://www.bangkokbiznews.com/finance/stock/1116696</t>
  </si>
  <si>
    <t>อีวีเดือด PTT ลงสนามเปิดตัวจำหน่ายรถไฟฟ้า "ZEEKR" และ "XPENG"</t>
  </si>
  <si>
    <t>จำหน่าย</t>
  </si>
  <si>
    <t>https://www.bangkokbiznews.com/finance/stock/1116557</t>
  </si>
  <si>
    <t>หุ้นอสังหาฯ มีลุ้น 7 มาตรการกระตุ้น ลดต้นทุนซื้อบ้าน l SET Afternoon | 7 มี.ค.67</t>
  </si>
  <si>
    <t>https://www.bangkokbiznews.com/finance/stock/1116544</t>
  </si>
  <si>
    <t>ศาลนัด‘JKN’ 23เม.ย.นี้ ชี้ชะตาฟื้นฟูฯ-ยกคำร้อง</t>
  </si>
  <si>
    <t>ชี้ชะตา</t>
  </si>
  <si>
    <t>https://www.bangkokbiznews.com/finance/stock/1116466</t>
  </si>
  <si>
    <t>ก.ล.ต. เตือนเจ้าหนี้หุ้นกู้ - ตั๋วเงิน IFEC รับคืนหนี้ภายใน 27 มี.ค.นี้</t>
  </si>
  <si>
    <t>เจ้าหนี้หุ้นกู้</t>
  </si>
  <si>
    <t>https://www.bangkokbiznews.com/finance/stock/1116367</t>
  </si>
  <si>
    <t>BDMS-BH จับคู่รับอานิสงส์ ปี 67 กำไรขั้นต้นโตแรง l SET Afternoon | 6 มี.ค.67</t>
  </si>
  <si>
    <t>https://www.bangkokbiznews.com/finance/stock/1116371</t>
  </si>
  <si>
    <t>เจ้าสัวเจริญ' เตรียมตั้งโต๊ะเทนเดอร์หุ้น AMARIN จำนวน 78 ล้านหุ้น ที่ราคาหุ้นละ 5 บาท</t>
  </si>
  <si>
    <t>https://www.bangkokbiznews.com/finance/stock/1116369</t>
  </si>
  <si>
    <t>ผู้ถือหุ้นกู้ PROEN อนุมัติยืดอายุหุ้นกู้ 2 ปี เพิ่มดอกเบี้ยเป็น 7%</t>
  </si>
  <si>
    <t>อายุหุ้น</t>
  </si>
  <si>
    <t>https://www.bangkokbiznews.com/finance/stock/1116365</t>
  </si>
  <si>
    <t>หุ้น BDMS บวกกว่า 4% คาดรายได้ 1/67 ทำสถิติสูงสุดใหม่ 'โบรก'เผยแนวโน้มเติบโต 20%</t>
  </si>
  <si>
    <t>https://www.bangkokbiznews.com/finance/stock/1116341</t>
  </si>
  <si>
    <t>ผ่าอาณาจักร โมเดลธุรกิจ หุ้น MGI ต่อยอดนางงาม กระจายฐานลูกค้า มุ่งสู่รายได้</t>
  </si>
  <si>
    <t>https://www.bangkokbiznews.com/finance/stock/1116340</t>
  </si>
  <si>
    <t>MGI แต่งตั้ง 'อิงฟ้า วราหะ' ขึ้นตำแแหน่ง ผู้จัดการกองประกวดมิสแกรนด์ไทยแลนด์</t>
  </si>
  <si>
    <t>https://www.bangkokbiznews.com/finance/stock/1116194</t>
  </si>
  <si>
    <t>ปรับ EPS หุ้นไทย หลังกำไร บจ. ปี 66 โตต่ำคาด l SET Afternoon | 5 มี.ค.67</t>
  </si>
  <si>
    <t>https://www.bangkokbiznews.com/finance/stock/1116227</t>
  </si>
  <si>
    <t>ผู้ถือหุ้นกู้ PROEN243A ไฟเขียวให้ยืดไถ่ถอนอีก 2 ปี ปรับเพิ่มดบ. 6.50% เป็น7%</t>
  </si>
  <si>
    <t>https://www.bangkokbiznews.com/finance/stock/1116112</t>
  </si>
  <si>
    <t>หมอปุย' ทุ่มซื้อหุ้น BDMS เพิ่มอีก 53.5 ล้านหุ้น มูลค่ากว่า 1,498 ล้านบาท</t>
  </si>
  <si>
    <t>https://www.bangkokbiznews.com/finance/stock/1116099</t>
  </si>
  <si>
    <t>SCB - TTB - TISCO นำแบงก์ ดึงอัตราปันผลพุ่งต่อปี 67</t>
  </si>
  <si>
    <t>https://www.bangkokbiznews.com/finance/stock/1116080</t>
  </si>
  <si>
    <t>หุ้น TSMC พุ่งปิดนิวไฮ! รับกระแส AI บูม-หุ้นชิปพุ่งทั่วโลก</t>
  </si>
  <si>
    <t>https://www.bangkokbiznews.com/finance/stock/1115971</t>
  </si>
  <si>
    <t>เปิดข้อมูลโต้ MGI ข้อครหาหุ้นร่วง "naked short" l SET Afternoon | 4 มี.ค.67</t>
  </si>
  <si>
    <t>https://www.bangkokbiznews.com/finance/stock/1116002</t>
  </si>
  <si>
    <t>‘ณวัฒน์’ น้อมรับ ตลท.เผย หุ้น MGI ไม่มี Naked Short วอน ตลท.เปิดข้อมูลซื้อขายให้ชัดเจน</t>
  </si>
  <si>
    <t>น้อม</t>
  </si>
  <si>
    <t>https://www.bangkokbiznews.com/finance/stock/1115969</t>
  </si>
  <si>
    <t>ตลท. ตอกกลับ MGI ไร้ ‘naked short’ - รายย่อยเทรดพุ่ง 98%</t>
  </si>
  <si>
    <t>ตอก</t>
  </si>
  <si>
    <t>https://www.bangkokbiznews.com/finance/stock/1115951</t>
  </si>
  <si>
    <t>‘ณวัฒน์’ ชี้หุ้น MGI โดน ‘Naked Short’ จี้ นายกฯ สางปม</t>
  </si>
  <si>
    <t>จี้</t>
  </si>
  <si>
    <t>https://www.bangkokbiznews.com/finance/stock/1115930</t>
  </si>
  <si>
    <t>อิงฟ้า' เรียกความเชื่อมั่น MGI เข้าซื้อหุ้นเพิ่มอีก 20,000 หุ้น</t>
  </si>
  <si>
    <t>https://www.bangkokbiznews.com/finance/stock/1115859</t>
  </si>
  <si>
    <t>‘ณวัฒน์’ เชื่อหุ้น MGI โดน Naked Short ร่วงติดฟลอร์ ทุ่มเงิน 1.83 ล้าน ซื้อหุ้นเพิ่ม</t>
  </si>
  <si>
    <t>https://www.bangkokbiznews.com/finance/stock/1115652</t>
  </si>
  <si>
    <t>หุ้นแบงก์แท็กทีม ดึงยีลด์ปันผลปี 66 สูงปรี๊ด!! | SET Afternoon | 1 มี.ค. 67</t>
  </si>
  <si>
    <t>ดึงยิลด์</t>
  </si>
  <si>
    <t>https://www.bangkokbiznews.com/finance/stock/1115637</t>
  </si>
  <si>
    <t>ตลท. ขึ้น SP หุ้น ITD - JKN ไม่ส่งงบการเงินปี 66</t>
  </si>
  <si>
    <t>SP</t>
  </si>
  <si>
    <t>งบการเงิน</t>
  </si>
  <si>
    <t>ไม่ส่ง</t>
  </si>
  <si>
    <t>https://www.bangkokbiznews.com/finance/stock/1115607</t>
  </si>
  <si>
    <t>NRF โชว์ผลงานปี 66 ทำ ออลไทม์ไฮ กวาดรายได้ 2,919 ล้าน มั่นใจปี 67 โตอีก 30%</t>
  </si>
  <si>
    <t>https://www.bangkokbiznews.com/finance/stock/1115599</t>
  </si>
  <si>
    <t>SCBX จ่อกำไรเพิ่ม โบรกชี้ปิดดีล ‘โฮมเครดิต’ เวียดนาม-ดันพอร์ตสินเชื่อโต</t>
  </si>
  <si>
    <t>https://www.bangkokbiznews.com/finance/stock/1115579</t>
  </si>
  <si>
    <t>MONO ปลดพนักงาน ลดค่าใช้จ่าย เตรียมใช้ AI อ่านข่าวสั้น เผยงบปี 66 ขาดทุน 255 ล้าน</t>
  </si>
  <si>
    <t>พนักงาน</t>
  </si>
  <si>
    <t>ปลด</t>
  </si>
  <si>
    <t>https://www.bangkokbiznews.com/finance/stock/1115571</t>
  </si>
  <si>
    <t>หวั่นมือที่ 3 ป่วนหุ้น MGI ‘ณวัฒน์’ ยัน 10 หุ้นใหญ่อยู่ครบ มั่นใจอีเวนท์เดือนมี.ค.ปั้นรายได้โต</t>
  </si>
  <si>
    <t>ป่วน</t>
  </si>
  <si>
    <t>https://www.bangkokbiznews.com/finance/stock/1115459</t>
  </si>
  <si>
    <t>SCBX ปิดดีลใหญ่ Home Credit Vietnam ไร้ราคาอัปไซด์เพิ่ม | SET Afternoon | 29 ก.พ.</t>
  </si>
  <si>
    <t>https://www.bangkokbiznews.com/finance/stock/1115470</t>
  </si>
  <si>
    <t>ITD เลื่อนส่งงบการเงินปี 66 เป็น 29 มี.ค. นี้ เหตุอยู่ระหว่างตรวจสอบข้อมูล</t>
  </si>
  <si>
    <t>https://www.bangkokbiznews.com/finance/stock/1115446</t>
  </si>
  <si>
    <t>หุ้น KAMART โดนลูกหลง MGI ร่วงหล่นดิ่งกว่า 17% หลังพบเข้าถือหุ้นใหญ่</t>
  </si>
  <si>
    <t>ลูกหลง</t>
  </si>
  <si>
    <t>https://www.bangkokbiznews.com/finance/stock/1115422</t>
  </si>
  <si>
    <t>ตลท. สั่ง NEP แจงกรณี ยุติการผลิต - ขายสินทรัพย์ - เลิกจ้างพนักงาน ใน 4 มี.ค.นี้</t>
  </si>
  <si>
    <t>การผลิต</t>
  </si>
  <si>
    <t>เลิกจ้าง</t>
  </si>
  <si>
    <t>https://www.bangkokbiznews.com/finance/stock/1115426</t>
  </si>
  <si>
    <t>หุ้น MGI - AJA กอดคอพาดิ่งเหว ร่วงแตะฟลอร์ 30% ‘โบรกเกอร์’ แนะก่อนซื้อต้องประเมินธุรกิจ</t>
  </si>
  <si>
    <t>แตะฟลอร์</t>
  </si>
  <si>
    <t>https://www.bangkokbiznews.com/finance/stock/1115414</t>
  </si>
  <si>
    <t>‘แอมป์ พิธาน' ถือหุ้นใหญ่ ONEE 24.84% รุกสู่ธุรกิจสื่อ บนโจทย์ยากหาโฆษณา</t>
  </si>
  <si>
    <t>https://www.bangkokbiznews.com/finance/stock/1115376</t>
  </si>
  <si>
    <t>เบิร์ท' หลงโมเดลธุรกิจใหม่ เหตุผลกอดหุ้น MGI แน่น!</t>
  </si>
  <si>
    <t>https://www.bangkokbiznews.com/finance/stock/1115362</t>
  </si>
  <si>
    <t>TIPH ปี 66 โกยกำไร 1.75 พันล้าน โต 50% เดินหน้าลงทุนสู่ New S-curve</t>
  </si>
  <si>
    <t>https://www.bangkokbiznews.com/finance/stock/1115259</t>
  </si>
  <si>
    <t>CPF เผยยอดขายปี 66 ที่ 5.85 แสนล้าน 'ต้นทุนและราคาสุกร' ฉุดกำไร</t>
  </si>
  <si>
    <t>https://www.bangkokbiznews.com/finance/stock/1115246</t>
  </si>
  <si>
    <t>HANA ร่วง 11.45% นำกลุ่มอิเล็กทรอนิกส์ หลังกำไรออกมาแย่กว่าคาด</t>
  </si>
  <si>
    <t>https://www.bangkokbiznews.com/finance/stock/1115185</t>
  </si>
  <si>
    <t>เปิด 14 หุ้น SET50 กำไรปี 2566 ทะลุเกินหมื่นล้านบาท บวกสูงสุด 42%</t>
  </si>
  <si>
    <t>https://www.bangkokbiznews.com/finance/stock/1115172</t>
  </si>
  <si>
    <t>หุ้น MGI ร้อนแรงไม่หยุด ตลท.สั่งเบรกจับขึ้น P รอบ 3 หยุดซื้อขายพรุ่งนี้</t>
  </si>
  <si>
    <t>P</t>
  </si>
  <si>
    <t>https://www.bangkokbiznews.com/finance/stock/1115152</t>
  </si>
  <si>
    <t>ก.ล.ต. กล่าวโทษ อดีตผู้บริหาร STARK ต่อ DSI ฐานแต่งงบการเงิน พร้อมส่งต่อ ปปง.</t>
  </si>
  <si>
    <t>แต่ง</t>
  </si>
  <si>
    <t>https://www.bangkokbiznews.com/finance/stock/1115072</t>
  </si>
  <si>
    <t>MGI ทะยานนิวไฮ ตลท.ย้ำราคาหุ้นเกินพื้นฐาน | SET Afternoon | 27 ก.พ. 67</t>
  </si>
  <si>
    <t>เกินพื้นฐาน</t>
  </si>
  <si>
    <t>https://www.bangkokbiznews.com/finance/stock/1115062</t>
  </si>
  <si>
    <t>หุ้น AJA - MGI กอดคอพุ่งชนซิลลิ่ง หลังมีชื่อ ณวัฒน์ อิสรไกรศีล นั่งกรรมการ - ถือหุ้นใหญ่</t>
  </si>
  <si>
    <t>ชนชิลลิ่ง</t>
  </si>
  <si>
    <t>https://www.bangkokbiznews.com/finance/stock/1115043</t>
  </si>
  <si>
    <t>ตลท. เตือนนักลงทุนซื้อขาย หุ้น MGI ส่อเสี่ยงหยุดพักอีก 1 วัน หลังราคาพุ่งชนซิลลิ่ง</t>
  </si>
  <si>
    <t>หยุดพัก</t>
  </si>
  <si>
    <t>พุ่งชนชิลลิ่ง</t>
  </si>
  <si>
    <t>https://www.bangkokbiznews.com/finance/stock/1115036</t>
  </si>
  <si>
    <t>DITTO โชว์กำไรปี 66 พุ่งกระฉูด 335 ล้านบาทโต 43% ปันผล 0.25 บาท/หุ้น ควัก 174 ล้านถือหุ้น TEAMG</t>
  </si>
  <si>
    <t>https://www.bangkokbiznews.com/finance/stock/1115034</t>
  </si>
  <si>
    <t>หุ้น MGI ร้อนแรงไม่หยุด พุ่งชนชิลลิ่ง 30% หลังหยุดซื้อขาย 23 ก.พ.67</t>
  </si>
  <si>
    <t>https://www.bangkokbiznews.com/finance/stock/1115028</t>
  </si>
  <si>
    <t>ตลท.เตือนผู้ลงทุนศึกษาข้อมูลพื้นฐานของหุ้น MGI ก่อนตัดสินใจซื้อขาย</t>
  </si>
  <si>
    <t>https://www.bangkokbiznews.com/finance/stock/1114702</t>
  </si>
  <si>
    <t>BANPU เซแรง | ออฟเรคคอร์ด</t>
  </si>
  <si>
    <t>เซ</t>
  </si>
  <si>
    <t>https://www.bangkokbiznews.com/finance/stock/1114894</t>
  </si>
  <si>
    <t>ขับเคลื่อนเอกชนสู่ 'เศรษฐกิจยั่งยืน' l SET Afternoon | 26 ก.พ. 67</t>
  </si>
  <si>
    <t>เอกชน</t>
  </si>
  <si>
    <t>ขับเคลื่อน</t>
  </si>
  <si>
    <t>https://www.bangkokbiznews.com/finance/stock/1114904</t>
  </si>
  <si>
    <t>FSMART เปิดกำไรปี 66 แตะ 299 ล้านบาท เผย 'ตู้เต่าบิน' ยอดขายหด 12% เหตุเศรษฐกิจชะลอตัว</t>
  </si>
  <si>
    <t>https://www.bangkokbiznews.com/finance/stock/1114900</t>
  </si>
  <si>
    <t>AJA ตั้ง "ณวัฒน์ อิสรไกรศีล" บอส MGI นั่งกรรมการ ติดโผถือหุ้นใหญ่ลำดับ 9</t>
  </si>
  <si>
    <t>https://www.bangkokbiznews.com/finance/stock/1114699</t>
  </si>
  <si>
    <t>‘สารัชถ์’ ปลื้ม 4 หุ้น กลุ่ม GULF โกยกำไรปี 66 มูลค่ากว่า 5.74 หมื่นล้านบาท</t>
  </si>
  <si>
    <t>https://www.bangkokbiznews.com/finance/stock/1114573</t>
  </si>
  <si>
    <t>ไขความลับ หุ้น MGI ทำราคา 10 เด้ง!! l SET Afternoon | 23 ก.พ.67</t>
  </si>
  <si>
    <t>https://www.bangkokbiznews.com/finance/stock/1114662</t>
  </si>
  <si>
    <t>หุ้น ITD เด้งแรงทำซิลลิ่ง 29.17% หลังแจ้งกำลังหาผู้ลงทุนเหมืองแร่โปแตช</t>
  </si>
  <si>
    <t>https://www.bangkokbiznews.com/finance/stock/1114650</t>
  </si>
  <si>
    <t>TRUE มั่นใจปี 67 พลิกกำไร รับผลควบรวมหนุน EBITDA โต 9-11%</t>
  </si>
  <si>
    <t>https://www.bangkokbiznews.com/finance/stock/1114567</t>
  </si>
  <si>
    <t>THAI กำไรปี 66 พุ่ง 2.8 หมื่นล้าน รับผู้โดยสารพุ่ง-บุ๊คกำไรปรับโครงสร้างหนี้</t>
  </si>
  <si>
    <t>https://www.bangkokbiznews.com/finance/stock/1114566</t>
  </si>
  <si>
    <t>หุ้น COM 7 ร่วง 7% ผลงานปี 66 ต่ำกว่าคาด ‘โบรกเกอร์’ แนะชะลอลงทุนเข้าสู่โลว์ซีซั่น</t>
  </si>
  <si>
    <t>ลงุทน</t>
  </si>
  <si>
    <t>เข้าสู่</t>
  </si>
  <si>
    <t>https://www.bangkokbiznews.com/finance/stock/1114514</t>
  </si>
  <si>
    <t>cococo กวาดกำไร | ออฟเรคคอร์ด</t>
  </si>
  <si>
    <t>https://www.bangkokbiznews.com/finance/stock/1114557</t>
  </si>
  <si>
    <t>สื่อนอกตีข่าว หุ้น MGI พุ่ง 900% ฟอร์มเด่นอันดับ 2 ภูมิภาค แต่ไร้พื้นฐานรองรับ</t>
  </si>
  <si>
    <t>https://www.bangkokbiznews.com/finance/stock/1114437</t>
  </si>
  <si>
    <t>TCAP เป็นปลื้ม กำไรปี 66 โต 26.5% เพิ่ม 6,603 ล้านบาท ใจป้ำจ่ายปันผลทั้งปี 3.20 บาท</t>
  </si>
  <si>
    <t>https://www.bangkokbiznews.com/finance/stock/1114402</t>
  </si>
  <si>
    <t>หุ้น COCOCO บวก 5.33% ผลงานปี 66 ทุบสถิติทำนิวไฮ ยอดขายน้ำมะพร้าวจีนเพิ่มขึ้น</t>
  </si>
  <si>
    <t>https://www.bangkokbiznews.com/finance/stock/1114394</t>
  </si>
  <si>
    <t>ไม่ผิดหวัง! หุ้นน้องใหม่ PANEL เปิดเทรดวันแรก เหนือจอง 2.17%</t>
  </si>
  <si>
    <t>https://www.bangkokbiznews.com/finance/stock/1114348</t>
  </si>
  <si>
    <t>BANPU ตั้ง 'สินนท์ ว่องกุศลกิจ' เป็น CEO คนใหม่ แทน 'สมฤดี ชัยมงคล'มีผล 2 เม.ย. 67</t>
  </si>
  <si>
    <t>https://www.bangkokbiznews.com/finance/stock/1114342</t>
  </si>
  <si>
    <t>หุ้น MTC โรบอทเทรดดิ้งมากสุด 46% มูลค่า 679 ล้านบาท</t>
  </si>
  <si>
    <t>https://www.bangkokbiznews.com/finance/stock/1114310</t>
  </si>
  <si>
    <t>KKP มองหุ้นไทยพลิกบวกครึ่งปีหลัง 10% แรงหนุนลดดอกเบี้ยปี 67</t>
  </si>
  <si>
    <t>https://www.bangkokbiznews.com/finance/stock/1114189</t>
  </si>
  <si>
    <t>ตลท. ปรับเกณฑ์ใหญ่ คัดคุณภาพหุ้นไอพีโอ | SET Afternoon | 21 ก.พ. 67</t>
  </si>
  <si>
    <t>คัด</t>
  </si>
  <si>
    <t>https://www.bangkokbiznews.com/finance/stock/1114217</t>
  </si>
  <si>
    <t>CKPower กวาดรายได้ปี 66 กว่า 10,941 ล้านบาท ปักธงรุกผลิตไฟฟ้าจากพลังงานสะอาด</t>
  </si>
  <si>
    <t>https://www.bangkokbiznews.com/finance/stock/1114195</t>
  </si>
  <si>
    <t xml:space="preserve">หุ้น SCB บวกสดใส 5.77% หลังประกาศจ่ายปันผลสูง 7.84 บาท/หุ้น แซงหน้านำแชมป์เก่า TISCO </t>
  </si>
  <si>
    <t>https://www.bangkokbiznews.com/finance/stock/1114175</t>
  </si>
  <si>
    <t xml:space="preserve">หุ้นนางงาม ‘MGI’โชว์ผลงานปี 66 ฟันกำไร 119 ล้านบาท เตรียมจ่ายปันผล 0.15 บาท ขึ้น XD 5 มี.ค.นี้ </t>
  </si>
  <si>
    <t>https://www.bangkokbiznews.com/finance/stock/1114132</t>
  </si>
  <si>
    <t>หุ้น SCGP โรบอทเทรดดิ้ง มากสุด 40.43% มูลค่า 263 ล้านบาท</t>
  </si>
  <si>
    <t>https://www.bangkokbiznews.com/finance/stock/1114118</t>
  </si>
  <si>
    <t>ก.ล.ต. เตือนผู้ถือหุ้น MORE ศึกษาข้อมูลก่อนเพิ่มทุน หลัง IFA พบไม่ควรอนุมัติ</t>
  </si>
  <si>
    <t>https://www.bangkokbiznews.com/finance/stock/1114055</t>
  </si>
  <si>
    <t>CPAXT-CPALL คู่เก็งกำไร รองบฯ ปี 67 | SET Afternoon | 20 ก.พ.67</t>
  </si>
  <si>
    <t>https://www.bangkokbiznews.com/finance/stock/1114027</t>
  </si>
  <si>
    <t>PR9 ฟันกำไรปี 66 กว่า 558 ล้านบาท เผยปีนี้หวังรายได้โต 4.7 พันล้านบาท</t>
  </si>
  <si>
    <t>https://www.bangkokbiznews.com/finance/stock/1113995</t>
  </si>
  <si>
    <t>หุ้นน้องใหม่มาแรง ! NL เปิดเทรดวันแรกพุ่งกระฉูด 49%</t>
  </si>
  <si>
    <t>https://www.bangkokbiznews.com/finance/stock/1113977</t>
  </si>
  <si>
    <t>OR เข้าวินขึ้นทำเนียบธุรกิจอย่างยั่งยืน จาก S&amp;P Global Yearbook 2024</t>
  </si>
  <si>
    <t>https://www.bangkokbiznews.com/finance/stock/1113924</t>
  </si>
  <si>
    <t>ก.ล.ต. เตือนผู้ถือหุ้นกู้ ACAP ยื่นขอรับชำระหนี้คดีฟื้นฟูฯ ภายใน 12 มี.ค.นี้</t>
  </si>
  <si>
    <t>https://www.bangkokbiznews.com/finance/stock/1113800</t>
  </si>
  <si>
    <t>MORE ยืนยันเพิ่มทุน รายย่อยเรียกร้อง ลงทุนธุรกิจใหม่ l SET Afternoon | 19-2</t>
  </si>
  <si>
    <t>https://www.bangkokbiznews.com/finance/stock/1113886</t>
  </si>
  <si>
    <t>PRM หุ้นเรือเนื้อหอม 3 โบรกฯ ประสานเสียงเชียร์ เคาะราคาเป้าสูงสุด 8.50 บาท</t>
  </si>
  <si>
    <t>ราคาเป้า</t>
  </si>
  <si>
    <t>https://www.bangkokbiznews.com/finance/stock/1113865</t>
  </si>
  <si>
    <t>YLG คาดเฟดลดดอกเบี้ย ครึ่งหลังปีนี้ 'ราคาทอง' ลุ้นไฮใหม่ที่ 2,300 ดอลลาร์ต่อออนซ์</t>
  </si>
  <si>
    <t>https://www.bangkokbiznews.com/finance/stock/1113817</t>
  </si>
  <si>
    <t>MORE เดินหน้าเพิ่มทุนต่ออ้าง 'รายย่อย' เรียกร้องสรรหาธุรกิจใหม่</t>
  </si>
  <si>
    <t>https://www.bangkokbiznews.com/finance/stock/1113622</t>
  </si>
  <si>
    <t>เปิดโผ หุ้น SET50 ตั้งแต่ต้นปี 67 บวก - ลบ มากสุดกว่า 25%</t>
  </si>
  <si>
    <t>บวกลบ</t>
  </si>
  <si>
    <t>https://www.bangkokbiznews.com/finance/stock/1113506</t>
  </si>
  <si>
    <t>DELTA ปรับเทรนด์ลงราคาโอเวอร์แวลูกลับโซน 55 บาท l SET Afternoon | 16 ก.พ.67</t>
  </si>
  <si>
    <t>https://www.bangkokbiznews.com/finance/stock/1113516</t>
  </si>
  <si>
    <t>หุ้นน้องใหม่ NAT บวก 2 วันติด 44% ‘โบรก”คาด 3 ปี กำไรโตเพิ่ม 34%</t>
  </si>
  <si>
    <t>https://www.bangkokbiznews.com/finance/stock/1113494</t>
  </si>
  <si>
    <t>JKN เลื่อนจัดประชุมผู้ถือหุ้นกู้ 22ก.พ นี้ ออกไปยังไร้กำหนด</t>
  </si>
  <si>
    <t>ไร้กำหนด</t>
  </si>
  <si>
    <t>https://www.bangkokbiznews.com/finance/stock/1113461</t>
  </si>
  <si>
    <t>PTT เผยปี 66 กำไร 1.12 แสนล้าน มุ่งเพิ่มประสิทธิภาพ ลดค่าใช้จ่าย</t>
  </si>
  <si>
    <t>https://www.bangkokbiznews.com/finance/stock/1113456</t>
  </si>
  <si>
    <t>DELTA กำไรสุดหรู 1.8 หมื่นล้าน บวก13% พร้อมปันผล 0.45 บาท/หุ้น</t>
  </si>
  <si>
    <t>https://www.bangkokbiznews.com/finance/stock/1113448</t>
  </si>
  <si>
    <t>GULF โชว์ปี 66 กำไร 1.5 หมื่นล้าน โต 29% ลุยลงทุนพลังงานหมุนเวียน - ธุรกิจดิจิทัล</t>
  </si>
  <si>
    <t>https://www.bangkokbiznews.com/finance/stock/1113352</t>
  </si>
  <si>
    <t>เก็งกำไรแพ็กคู่ CPAXT - CPALL รวมธุรกิจค้าส่ง | SET Afternoon | 15 ก.พ.67</t>
  </si>
  <si>
    <t>https://www.bangkokbiznews.com/finance/stock/1113321</t>
  </si>
  <si>
    <t>หุ้นน้องใหม่ NAT เปิดเทรดวันแรก ราคาเหนือจองบวกพุ่ง 14.81%</t>
  </si>
  <si>
    <t>https://www.bangkokbiznews.com/finance/stock/1113317</t>
  </si>
  <si>
    <t>หุ้น CPAXT เปิดบวกพุ่ง 5.83% ผลงาน กำไร รายได้ ดีกว่าคาด เตรียมจ่ายปันผลอีก 0.39 บาท/หุ้น</t>
  </si>
  <si>
    <t>https://www.bangkokbiznews.com/finance/stock/1113246</t>
  </si>
  <si>
    <t>ไล่เช็กงบ CMO โผล่รายการ "จ่ายเงินไร้หลักฐาน"</t>
  </si>
  <si>
    <t>ไร้หลักฐาน</t>
  </si>
  <si>
    <t>https://www.bangkokbiznews.com/finance/stock/1113273</t>
  </si>
  <si>
    <t>หุ้น KCE โรบอทเทรดดิ้ง มากสุด 35% มูลค่า 464 ล้านบาท</t>
  </si>
  <si>
    <t>https://www.bangkokbiznews.com/finance/stock/1113170</t>
  </si>
  <si>
    <t>รับมือบาทอ่อนค่าต่อ แตะ 36.50 บาท กดดันหุ้นไทยขาลง | SET Afternoon | 14 ก.พ.67</t>
  </si>
  <si>
    <t>https://www.bangkokbiznews.com/finance/stock/1113158</t>
  </si>
  <si>
    <t>หุ้น KCE ร่วง 7% ผลการดำเนินงานต่ำกว่าคาด กำไร รายได้หด ค่าใช้จ่ายพุ่ง</t>
  </si>
  <si>
    <t>https://www.bangkokbiznews.com/finance/stock/1113144</t>
  </si>
  <si>
    <t>ตลท.สั่ง CMO แจงค่าใช้จ่ายที่ไม่ใช่ของบริษัท มูลค่า 25.55 ล้าน 27 ก.พ.นี้</t>
  </si>
  <si>
    <t>ของบริษัท</t>
  </si>
  <si>
    <t>https://www.bangkokbiznews.com/finance/stock/1113134</t>
  </si>
  <si>
    <t>หุ้นน้องใหม่ EURO เปิดซื้อขายวันแรก ต่ำจองลบ 13.21%</t>
  </si>
  <si>
    <t>https://www.bangkokbiznews.com/finance/stock/1112859</t>
  </si>
  <si>
    <t>BANPU สะบักสะบอม | ออฟเรคคอร์ด</t>
  </si>
  <si>
    <t>สะบักสะบอม</t>
  </si>
  <si>
    <t>https://www.bangkokbiznews.com/finance/stock/1112903</t>
  </si>
  <si>
    <t>JMART อ่วมปี 66 ขาดทุน 445 ล้าน เซ่นงบ SINGER-SGC ดิ่งแรง !</t>
  </si>
  <si>
    <t>https://www.bangkokbiznews.com/finance/stock/1112877</t>
  </si>
  <si>
    <t>AOT เผยไตรมาส 1/67 (ธ.ค.66) กำไร 4.5 พันล้าน รับเที่ยวบิน-ผู้โดยสารพุ่ง</t>
  </si>
  <si>
    <t>https://www.bangkokbiznews.com/finance/stock/1112876</t>
  </si>
  <si>
    <t>PTTGC เผยปี 66 กำไร 999 ล้าน โต 111% รับรู้กำไรพิเศษขายหุ้น GCL-ซื้อคืนหุ้นกู้</t>
  </si>
  <si>
    <t>https://www.bangkokbiznews.com/finance/stock/1112779</t>
  </si>
  <si>
    <t>BANPU นิวโลว์รอบ 4 ปี คาดกำไรทรุด หลุด MSCI | SET Afternoon | 12 ก.พ.67</t>
  </si>
  <si>
    <t>https://www.bangkokbiznews.com/finance/stock/1112743</t>
  </si>
  <si>
    <t>ก.ล.ต. จับมือ ThaiBMA จัดทำ “ตัวอย่างสัญญาแต่งตั้งผู้แทนผู้ถือหุ้นกู้” ให้เป็นมาตรฐานเดียวกัน</t>
  </si>
  <si>
    <t>https://www.bangkokbiznews.com/finance/stock/1112737</t>
  </si>
  <si>
    <t>SCC ส่ง SCGC ลงทุน 173 ล้าน ถือ 3% ใน Avantium ลุยผลิตสารตั้งต้นขวดพลาสติกจากพืช</t>
  </si>
  <si>
    <t>https://www.bangkokbiznews.com/finance/stock/1112469</t>
  </si>
  <si>
    <t>7 หุ้นคริปโท บวกยกแผง JTS - AJA พุ่งนำ 8% ราคาบิตคอยน์ ทะลุ 46,000 ดอลลาร์สหรัฐ</t>
  </si>
  <si>
    <t>https://www.bangkokbiznews.com/finance/stock/1112463</t>
  </si>
  <si>
    <t>‘วนรัชต์’ เลื่อนฟังคำสั่งอัยการคดี STARK อ้างเข้าโรงพยาบาลทำ ‘บอลลูนหัวใจ’</t>
  </si>
  <si>
    <t>ฟังคำสั่ง</t>
  </si>
  <si>
    <t>https://www.bangkokbiznews.com/finance/stock/1112453</t>
  </si>
  <si>
    <t>เปิดโผ 14 หุ้นพื้นฐาน ESG Rating สูง แนวโน้มกำไรปีนี้เติบโตโดดเด่น</t>
  </si>
  <si>
    <t>https://www.bangkokbiznews.com/finance/stock/1112439</t>
  </si>
  <si>
    <t>อัยการจ่อฟ้อง “วนรัชต์” คดี STARK พบได้ผลประโยชน์ ‘ขายหุ้น’</t>
  </si>
  <si>
    <t>https://www.bangkokbiznews.com/finance/stock/1112431</t>
  </si>
  <si>
    <t>CREDIT เปิดเทรดวันแรก 26.25 บาท ต่ำจอง 9.48% จากไอพีโอ 29 บาท</t>
  </si>
  <si>
    <t>https://www.bangkokbiznews.com/finance/stock/1112382</t>
  </si>
  <si>
    <t>DAOL เตือน! นักลงทุน อย่าหลงเชื่อมิจฉาชีพหลอกกู้เงินผ่านแอปไลน์</t>
  </si>
  <si>
    <t>https://www.bangkokbiznews.com/finance/stock/1112372</t>
  </si>
  <si>
    <t>ก.ล.ต. ขอให้ผู้ถือหุ้นกู้ GLOCON242A ใช้สิทธิประชุมผู้ถือหุ้นกู้ 13 ก.พ.นี้</t>
  </si>
  <si>
    <t>ขอ</t>
  </si>
  <si>
    <t>https://www.bangkokbiznews.com/finance/stock/1112252</t>
  </si>
  <si>
    <t>TIDLOR นำลีสซิ่ง อิงลดดอกเบี้ย เสี่ยงสำรองฯ ต่ำ l SET Afternoon | 8 ก.พ.67</t>
  </si>
  <si>
    <t>สำรองฯ ต่ำ</t>
  </si>
  <si>
    <t>https://www.bangkokbiznews.com/finance/stock/1112275</t>
  </si>
  <si>
    <t>หุ้น BEAUTY บวกพุ่ง 14% รับอานิสงส์นักท่องเที่ยวจีน ‘โบรกเกอร์’ แนะดูปัจจัยพื้นฐานก่อนลงทุน</t>
  </si>
  <si>
    <t>https://www.bangkokbiznews.com/finance/stock/1112263</t>
  </si>
  <si>
    <t>INTUCH เปิดกำไรปี 66 โต 1.31 หมื่นล้าน เตรียมปันผล 1.70 บาท ขึ้น XD 21 ก.พ.นี้</t>
  </si>
  <si>
    <t>https://www.bangkokbiznews.com/finance/stock/1112180</t>
  </si>
  <si>
    <t>JKN แจง ‘ขาย MUO’ ไร้เจตนาเลี่ยงกฎหมายฟื้นฟู</t>
  </si>
  <si>
    <t>เจตนา</t>
  </si>
  <si>
    <t>https://www.bangkokbiznews.com/finance/stock/1112223</t>
  </si>
  <si>
    <t>กำลังเกิดอะไรกับ ‘หุ้น KEX’ อนาคตยังพอมีความหวัง ‘ฟื้นตัว’ ไหม ?</t>
  </si>
  <si>
    <t>อะไร</t>
  </si>
  <si>
    <t>เกิด</t>
  </si>
  <si>
    <t>https://www.bangkokbiznews.com/finance/stock/1112080</t>
  </si>
  <si>
    <t>ทางเลือก VGI - BTS ขาย KEX ลดขาดทุน แต่เผชิญด้อยค่าทันที l SET Afternoon | 7 ก.พ.67</t>
  </si>
  <si>
    <t>ทางเลือก</t>
  </si>
  <si>
    <t>https://www.bangkokbiznews.com/finance/stock/1112099</t>
  </si>
  <si>
    <t>SCAP ตั้งเป้าปี 67 ขยับพอร์ตสินเชื่อโต 15% เน้นขยายตลาดในไทย - กัมพูชา</t>
  </si>
  <si>
    <t>https://www.bangkokbiznews.com/finance/stock/1112072</t>
  </si>
  <si>
    <t>หุ้น VGI พุ่ง 10% หลัง BTS ปรับโครงสร้างถือหุ้นใหม่ ขาย KEX ให้ขนส่งจีน ถือ 100%</t>
  </si>
  <si>
    <t>https://www.bangkokbiznews.com/finance/stock/1112061</t>
  </si>
  <si>
    <t>JKN แจง 3 ข้อ ตลท.สอบถาม ยัน 5 เหตุจำเป็นปรับโครงสร้างธุรกิจ - หาผู้ร่วมทุน</t>
  </si>
  <si>
    <t>สอบถาม</t>
  </si>
  <si>
    <t>https://www.bangkokbiznews.com/finance/stock/1112017</t>
  </si>
  <si>
    <t>AIS โชว์รายได้ปี 66 แตะ 1.8 แสนล้านบาท กวาดกำไร 2.9 หมื่นล้านบาท ปีแรกหลังควบ 3BB</t>
  </si>
  <si>
    <t>https://www.bangkokbiznews.com/finance/stock/1112004</t>
  </si>
  <si>
    <t>JASIF พลิกขาดทุนปี 66 หมื่นล้าน เหลือเงินสดแค่ 1,485.53 ล้าน</t>
  </si>
  <si>
    <t>https://www.bangkokbiznews.com/finance/stock/1111971</t>
  </si>
  <si>
    <t>KEX ทะยานบวก 5% รับ'SF Holding' ซื้อกิจการราคา 5.50 บาท มูลค่า 7 พันล้าน</t>
  </si>
  <si>
    <t>https://www.bangkokbiznews.com/finance/stock/1111818</t>
  </si>
  <si>
    <t>AOT ฟื้นตัวรับท่องเที่ยว หลังเผชิญแรงกดดันกำไร</t>
  </si>
  <si>
    <t>https://www.bangkokbiznews.com/finance/stock/1111702</t>
  </si>
  <si>
    <t>หุ้น CREDIT เตรียมเข้าเทรด 9 ก.พ.นี้ เผยปิดจอง IPO สถาบันซื้อกว่า 87%</t>
  </si>
  <si>
    <t>ปิดจอง</t>
  </si>
  <si>
    <t>https://www.bangkokbiznews.com/finance/stock/1111692</t>
  </si>
  <si>
    <t>หุ้นน้องใหม่ ADVICE 4 วัน ราคาพุ่ง 42% เร่งขยายสาขาอีก 20 แห่ง</t>
  </si>
  <si>
    <t>https://www.bangkokbiznews.com/finance/stock/1111401</t>
  </si>
  <si>
    <t>AOT นำหุ้นไทยกลับมาแตะ 1,420 จุด ลุ้นราคาไฮเดิม 70 บาท | SET Afternoon | 2 ก.พ.67</t>
  </si>
  <si>
    <t>https://www.bangkokbiznews.com/finance/stock/1111168</t>
  </si>
  <si>
    <t>ตลท. สั่ง JKN แจงปรับโครงสร้างการถือหุ้น JKN Legacy และการเปิดเผยกรณีมีข่าวลือ</t>
  </si>
  <si>
    <t>https://www.bangkokbiznews.com/finance/stock/1111098</t>
  </si>
  <si>
    <t>DR และ DRx อีกทางเลือกลงทุนในหลักทรัพย์ต่างประเทศ...แบบไม่ต้องกังวลเรื่องภาษี</t>
  </si>
  <si>
    <t>https://www.bangkokbiznews.com/finance/stock/1111122</t>
  </si>
  <si>
    <t>JKN โต้บริษัททัวร์ ยันที่ยังไม่ได้จ่ายเงิน เหตุเอกสารมีค่าใช้จ่ายผิดเงื่อนไขข้อตกลง</t>
  </si>
  <si>
    <t>เหตุ</t>
  </si>
  <si>
    <t>โต้</t>
  </si>
  <si>
    <t>https://www.bangkokbiznews.com/finance/stock/1110874</t>
  </si>
  <si>
    <t>AOT ขึ้นไม่ไหว |ออฟเรคคอร์ด</t>
  </si>
  <si>
    <t>ไม่ไหว</t>
  </si>
  <si>
    <t>https://www.bangkokbiznews.com/finance/stock/1110938</t>
  </si>
  <si>
    <t>GLOCON เปิดประชุมผู้ถือหุ้นกู้ 13 ก.พ.นี้ ขอเลื่อนจ่าย 1 รุ่น วงเงิน 300 ล้าน</t>
  </si>
  <si>
    <t>https://www.bangkokbiznews.com/finance/stock/1110932</t>
  </si>
  <si>
    <t>CMDF เผยปี 2566 มอบทุน 47 โครงการ สูงสุดในรอบ 4 ปี มูลค่ารวม 680 ล้านบาท</t>
  </si>
  <si>
    <t>มอบทุน</t>
  </si>
  <si>
    <t>https://www.bangkokbiznews.com/finance/stock/1110875</t>
  </si>
  <si>
    <t>หุ้นกู้ ITD ทั้ง 5 รุ่น รอดดีฟอล หลังผู้ถือหุ้นกู้ ITD254A ไฟเขียวยืดจ่าย 2 ปี</t>
  </si>
  <si>
    <t>ดีฟอล</t>
  </si>
  <si>
    <t>https://www.bangkokbiznews.com/finance/stock/1110851</t>
  </si>
  <si>
    <t>SAWAD เตรียมควักเงิน 3.2 พันล้าน จ่ายคืนเงินหุ้นกู้ครบดีล</t>
  </si>
  <si>
    <t>ควักเงิน</t>
  </si>
  <si>
    <t>https://www.bangkokbiznews.com/finance/stock/1110741</t>
  </si>
  <si>
    <t>วันนี้! จับตาที่ประชุมผู้ถือหุ้นกู้ ITD ลุ้นอนุมัติรุ่น ITD 254A ยืดจ่ายหนี้</t>
  </si>
  <si>
    <t>ที่ประชุม</t>
  </si>
  <si>
    <t>https://www.bangkokbiznews.com/finance/stock/1110694</t>
  </si>
  <si>
    <t>MQDC ฝ่ากระแสหุ้นกู้ | ออฟเรคคอร์ด</t>
  </si>
  <si>
    <t>ฝ่า</t>
  </si>
  <si>
    <t>https://www.bangkokbiznews.com/finance/stock/1110700</t>
  </si>
  <si>
    <t>เช็ก 10 หุ้น เข้า SET100 ใหม่ปี 2567 ผลงาน YTD พุ่งแรงสุดเฉียด 15%</t>
  </si>
  <si>
    <t>https://www.bangkokbiznews.com/finance/stock/1110626</t>
  </si>
  <si>
    <t>JKN ขอศาลเลื่อนไต่สวนขอฟื้นฟูฯ - สั่งนัดหน้า 5-7 มี.ค.67 สอบม้วนเดียวจบ</t>
  </si>
  <si>
    <t>ไต่สวน</t>
  </si>
  <si>
    <t>https://www.bangkokbiznews.com/finance/stock/1110347</t>
  </si>
  <si>
    <t>JKN ลงกระจาย | ออฟเรคคอร์ด</t>
  </si>
  <si>
    <t>https://www.bangkokbiznews.com/finance/stock/1110391</t>
  </si>
  <si>
    <t>TU จัดประชุมผู้ถือหุ้นกู้ 15 ก.พ.นี้ หวังผ่อนผันไม่นับขาดทุน Red Lobster</t>
  </si>
  <si>
    <t>https://www.bangkokbiznews.com/finance/stock/1110272</t>
  </si>
  <si>
    <t>ดัชนีหุ้นรีบาวด์ รอบใหม่ 1,420 จุด วางแผนจังหวะลงทุน | SET Afternoon | 26 ม.ค. 67</t>
  </si>
  <si>
    <t>ดีชนี</t>
  </si>
  <si>
    <t>https://www.bangkokbiznews.com/finance/stock/1110304</t>
  </si>
  <si>
    <t>ก.ล.ต. สั่ง NUSA แจงจำหน่ายทรัพย์สินของบริษัท และเพิกถอนสัญญา Share Swap หุ้น WEH</t>
  </si>
  <si>
    <t>https://www.bangkokbiznews.com/finance/stock/1109887</t>
  </si>
  <si>
    <t>หุ้น JKN พุ่ง 15% หลังขาย Miss Universe เตรียมจ่ายหุ้นกู้ ก.พ.นี้ 492 ล้านบาท</t>
  </si>
  <si>
    <t>https://www.bangkokbiznews.com/finance/stock/1109670</t>
  </si>
  <si>
    <t>หุ้นไทยกดดัน ปรับ EPS กระทบกลุ่มแบงก์ | SET Afternoon | 23 ม.ค. 67</t>
  </si>
  <si>
    <t>https://www.bangkokbiznews.com/finance/stock/1109755</t>
  </si>
  <si>
    <t>SCGP ชี้ดีมานด์ปี 67 ฟื้นตัว หวังดันรายได้ปีนี้โต แตะ 1.5 แสนล้าน</t>
  </si>
  <si>
    <t>https://www.bangkokbiznews.com/finance/stock/1109663</t>
  </si>
  <si>
    <t>APEX ยื่นคำร้องขอฟื้นฟูต่อศาลล้มละลาย กรณีขาดสภาพคล่อง เบี้ยวหนี้หุ้นกู้ 765 ล้านบาท</t>
  </si>
  <si>
    <t>https://www.bangkokbiznews.com/finance/stock/1109551</t>
  </si>
  <si>
    <t>ผ่าแผน ตลท. เร่งฟื้นความเชื่อมั่น ตลาดทุน l SET Afternoon | 22 ม.ค.67</t>
  </si>
  <si>
    <t>https://www.bangkokbiznews.com/finance/stock/1109550</t>
  </si>
  <si>
    <t>ตลท. สั่ง NUSA แจงกรณียื่นศาลขอเพิกถอนสัญญา Share Swap กับ WEH ภายใน 25 ม.ค.67</t>
  </si>
  <si>
    <t>https://www.bangkokbiznews.com/finance/stock/1109504</t>
  </si>
  <si>
    <t>SLM แจ้ง 'คัตโตะ' ลาออกทุกตำแหน่ง แสดงความบริสุทธิ์ใจ หลังโดน ก.ล.ต.กล่าวโทษสนับสนุน Bybit</t>
  </si>
  <si>
    <t>https://www.bangkokbiznews.com/finance/stock/1109497</t>
  </si>
  <si>
    <t>หุ้นกลุ่มแบงก์กอดคอร่วง KTB ดิ่งเฉียด 14% ผลประกอบการออกมาแย่กว่าคาด</t>
  </si>
  <si>
    <t>https://www.bangkokbiznews.com/finance/stock/1109289</t>
  </si>
  <si>
    <t>KTC โชว์กำไรปี 66 แตะ 7.29 พันล้าน เพิ่มขึ้น 3.1% เดินกลยุทธ์สร้างพอร์ตเติบโต</t>
  </si>
  <si>
    <t>https://www.bangkokbiznews.com/finance/stock/1108956</t>
  </si>
  <si>
    <t>BBL เผชิญแรงขาย นำหุ้นแบงก์ แรงกดดันกำไร 67 วูบ l SET Afternoon | 18 ม.ค.67</t>
  </si>
  <si>
    <t>https://www.bangkokbiznews.com/finance/stock/1108985</t>
  </si>
  <si>
    <t>หุ้น GRAMMY ร่วง 9% นักลงทุนเก็งกำไรทยอยเทขาย ลุ้นกำไรไตรมาส 4/66 ฟื้น</t>
  </si>
  <si>
    <t>https://www.bangkokbiznews.com/finance/stock/1108894</t>
  </si>
  <si>
    <t>SCC ลงแร๊ง!! | ออฟเรคคอร์ด</t>
  </si>
  <si>
    <t>https://www.bangkokbiznews.com/finance/stock/1108948</t>
  </si>
  <si>
    <t>‘ITD’ร่ายมนต์หุ้นกู้ผ่าน เหลือค้างโหวตอีก 1 ชุด นัดชี้ชะตา 30 ม.ค.</t>
  </si>
  <si>
    <t>https://www.bangkokbiznews.com/finance/stock/1108818</t>
  </si>
  <si>
    <t>หุ้นกู้ ITD ลุ้นผ่าน จับตาเงื่อนไข เพิ่มทุนกลุ่มกรรณสูต l SET Afternoon | 17-1</t>
  </si>
  <si>
    <t>https://www.bangkokbiznews.com/finance/stock/1108824</t>
  </si>
  <si>
    <t>DITTO ผนึก 6 พันธมิตร ขยายจิ๊กซอว์ธุรกิจ Gen AI ดึงจุดแข็งพัฒนาดิจิทัลโซลูชัน</t>
  </si>
  <si>
    <t>จุดแข็ง</t>
  </si>
  <si>
    <t>https://www.bangkokbiznews.com/finance/stock/1108701</t>
  </si>
  <si>
    <t>TRUE - CPAXT หมดห่วง | ออฟเรคคอร์ด</t>
  </si>
  <si>
    <t>ห่วง</t>
  </si>
  <si>
    <t>หมด</t>
  </si>
  <si>
    <t>https://www.bangkokbiznews.com/finance/stock/1108697</t>
  </si>
  <si>
    <t>MORE ส่อแววประชุมผู้ถือหุ้นล่ม ตลท.จี้ส่ง IFA ก่อน19 ม.ค. ฝ่าฝืนขึ้น SP ทันที</t>
  </si>
  <si>
    <t>ล่ม</t>
  </si>
  <si>
    <t>https://www.bangkokbiznews.com/finance/stock/1108708</t>
  </si>
  <si>
    <t>TU แจ้งถอนการลงทุนใน Red Lobster เชนภัตตาคารอาหารทะเลรายใหญ่ของสหรัฐฯ</t>
  </si>
  <si>
    <t>https://www.bangkokbiznews.com/finance/stock/1108608</t>
  </si>
  <si>
    <t>DITTO ฤกษ์ดีย้ายเทรด SET พรุ่งนี้ หวังเข้าตา 'กองทุนตปท.' วางเป้าโตพุ่ง 30%</t>
  </si>
  <si>
    <t>ย้ายเทรด</t>
  </si>
  <si>
    <t>https://www.bangkokbiznews.com/finance/stock/1108542</t>
  </si>
  <si>
    <t>‘ITD’ ศึกหนักลุ้น 17 ม.ค.นี้ โบรก ชี้หลังชนฝาหวังเจ้าหนี้หุ้นกู้อนุมัติแผนเพื่อไปต่อ</t>
  </si>
  <si>
    <t>https://www.bangkokbiznews.com/finance/stock/1108439</t>
  </si>
  <si>
    <t>ก.ล.ต. สั่ง MORE ชี้แจงการนัดประชุมผู้ถือหุ้นเพื่อพิจารณาอนุมัติการเพิ่มทุนจดทะเบียนของบริษัท</t>
  </si>
  <si>
    <t>https://www.bangkokbiznews.com/finance/stock/1108413</t>
  </si>
  <si>
    <t>TISCO ฟาดกำไรปี 66 ที่ 7.3 พันล้าน โต 1.1% ด้านรายได้ดอกเบี้ยโต 8.6%</t>
  </si>
  <si>
    <t>https://www.bangkokbiznews.com/finance/stock/1108178</t>
  </si>
  <si>
    <t>ก.ล.ต. เตือนผู้ถือหุ้นกู้ ITD ทั้ง 5 รุ่น ใช้สิทธิประชุม 17 ม.ค. นี้ หลังขอขยายเวลาไถ่ถอน 2 ปี</t>
  </si>
  <si>
    <t>https://www.bangkokbiznews.com/finance/stock/1108132</t>
  </si>
  <si>
    <t>TFEX ขยายเวลาเทรด Currency Futures และ Precious Metal Futures เริ่ม 15 ม.ค. นี้</t>
  </si>
  <si>
    <t>https://www.bangkokbiznews.com/finance/stock/1108075</t>
  </si>
  <si>
    <t>หุ้น CPAXT เปิดเช้าบวก 8% งบไตรมาส 4/66 ดีกว่าคาด เหตุต้นทุนการเงินลดลง</t>
  </si>
  <si>
    <t>https://www.bangkokbiznews.com/finance/stock/1107861</t>
  </si>
  <si>
    <t>หุ้นกลุ่ม JMART ร่วงยกแผง ดิ่ง 5% ทิศทางกำไรไม่แข็งแกร่ง</t>
  </si>
  <si>
    <t>ไม่แข็งแกร่ง</t>
  </si>
  <si>
    <t>https://www.bangkokbiznews.com/finance/stock/1107792</t>
  </si>
  <si>
    <t>MINT ยังหนาว | ออฟเรคคอร์ด</t>
  </si>
  <si>
    <t>ย้ง</t>
  </si>
  <si>
    <t>หนาว</t>
  </si>
  <si>
    <t>https://www.bangkokbiznews.com/finance/stock/1107672</t>
  </si>
  <si>
    <t>เปิดแผนกู้วิกฤติ หุ้นกู้ ITD เสี่ยงสูง - ฉุดหุ้นแบงก์ l SET Afternoon | 10 ม.ค.67</t>
  </si>
  <si>
    <t>https://www.bangkokbiznews.com/finance/stock/1107615</t>
  </si>
  <si>
    <t>หุ้น RCL โรบอทเทรดดิ้งเทรดมากสุด 40% มูลค่ากว่า 173 ล้านบาท</t>
  </si>
  <si>
    <t>https://www.bangkokbiznews.com/finance/stock/1107603</t>
  </si>
  <si>
    <t>สำรวจ 7 หุ้น รับเหมาก่อสร้าง ผลตอบแทนราคา 1 ปี ITD ติดลบหนักสุด 55%</t>
  </si>
  <si>
    <t>https://www.bangkokbiznews.com/finance/stock/1107452</t>
  </si>
  <si>
    <t>หุ้นไทยกังวล รอเคลียร์ปมเงินดิจิทัล-ลดดอกเบี้ย l SET Afternoon | 9 ม.ค. 67</t>
  </si>
  <si>
    <t>https://www.bangkokbiznews.com/finance/stock/1107509</t>
  </si>
  <si>
    <t>“หุ้นไทยวันนี้” รีบาวด์ตามหุ้น DELTA ปิดเช้า 1,419 จุด</t>
  </si>
  <si>
    <t>https://www.bangkokbiznews.com/finance/stock/1107501</t>
  </si>
  <si>
    <t>หุ้น ALL โดน ตลท.ขึ้นเครื่องหมาย SP-NP เหตุผู้สอบบัญชีไม่แสดงความเห็นงบไตรมาส 3/66</t>
  </si>
  <si>
    <t>ไม่แสดง</t>
  </si>
  <si>
    <t>https://www.bangkokbiznews.com/finance/stock/1107468</t>
  </si>
  <si>
    <t>หุ้น RCL - PSL ร่วง 6% เดินเรือเข้าขอเส้นทางทะเลแดงกับฮูตี ‘โบรก’ แนะ ขายออกทำกำไร</t>
  </si>
  <si>
    <t>https://www.bangkokbiznews.com/finance/stock/1107401</t>
  </si>
  <si>
    <t>แบงก์ตั้งสำรองเพิ่ม ‘ITD’ จนมุมเลื่อนจ่ายหนี้ นัดประชุมผู้ถือหุ้นกู้ 17 ม.ค.</t>
  </si>
  <si>
    <t>https://www.bangkokbiznews.com/finance/stock/1107277</t>
  </si>
  <si>
    <t>แบงก์เจอหางเลข หวั่นกระทบสำรองฯ หุ้นกู้ ITD ส่อเบี้ยว l SET Afternoon | 8 ม.ค. 67</t>
  </si>
  <si>
    <t>ส่อ</t>
  </si>
  <si>
    <t>https://www.bangkokbiznews.com/finance/stock/1107287</t>
  </si>
  <si>
    <t>หุ้น ITD ดิ่งยับ 14% นักลงทุนกังวลเลื่อนจ่ายหนี้หุ้นกู้ โบรกเกอร์ แนะนำ ‘หลีกเลี่ยง’</t>
  </si>
  <si>
    <t>https://www.bangkokbiznews.com/finance/stock/1106964</t>
  </si>
  <si>
    <t>AOT เต็งจ๋า 69 บาท รับ Fund Flow รีเทิร์นตลาด TIP l SET Afternoon | 5 ม.ค.67</t>
  </si>
  <si>
    <t>https://www.bangkokbiznews.com/finance/stock/1106940</t>
  </si>
  <si>
    <t>CRC แจงกลุ่มเซ็นทรัล และพันธมิตร ไม่ได้รับการติดต่อลงทุน Selfridges</t>
  </si>
  <si>
    <t>https://www.bangkokbiznews.com/finance/stock/1106893</t>
  </si>
  <si>
    <t>HENG ลิสซิ่งสายแข็ง | ออฟเรคคอร์ด</t>
  </si>
  <si>
    <t>สายแข็ง</t>
  </si>
  <si>
    <t>ลิสซิ่ง</t>
  </si>
  <si>
    <t>https://www.bangkokbiznews.com/finance/stock/1106798</t>
  </si>
  <si>
    <t>เขย่าตลาด EV หุ้นใหญ่ PTT ลุยแบตไฟฟ้าเต็มตัว l SET Afternoon | 4 ม.ค.67</t>
  </si>
  <si>
    <t>https://www.bangkokbiznews.com/finance/stock/1106790</t>
  </si>
  <si>
    <t>GIFT เสริมทัพผู้นำรุ่นใหม่ แต่งตั้ง “โชติ เชษฐโชติศักดิ์” เป็นผู้ช่วยซีอีโอ</t>
  </si>
  <si>
    <t>เสริมทัพ</t>
  </si>
  <si>
    <t>https://www.bangkokbiznews.com/finance/stock/1106779</t>
  </si>
  <si>
    <t>EA คว้ารางวัล Sustainability Disclosure Recognition 4 ปีซ้อน</t>
  </si>
  <si>
    <t>https://www.bangkokbiznews.com/finance/stock/1106719</t>
  </si>
  <si>
    <t>PTT ให้ ‘อรุณ พลัส’ ตั้งบริษัทใหม่ ลุยโรงงานประกอบแบตเตอรี่รถอีวี</t>
  </si>
  <si>
    <t>บริษัทใหม่</t>
  </si>
  <si>
    <t>https://www.bangkokbiznews.com/finance/stock/1106535</t>
  </si>
  <si>
    <t>เส้นทางหุ้น KEX ดาวร่วงต้องผ่าธุรกิจใหญ่</t>
  </si>
  <si>
    <t>https://www.bangkokbiznews.com/finance/stock/1106540</t>
  </si>
  <si>
    <t>CPN - CRC กอดคอร่วง | ออฟเรคคอร์ด</t>
  </si>
  <si>
    <t>https://www.bangkokbiznews.com/finance/stock/1106445</t>
  </si>
  <si>
    <t>เมิน KEX ธุรกิจขนส่ง ฉุดมูลค่าราคาหุ้น ต่ำกว่าเทนเดอร์ l SET Afternoon | 2 ม.ค.67</t>
  </si>
  <si>
    <t>เมิน</t>
  </si>
  <si>
    <t>https://www.bangkokbiznews.com/finance/stock/1106481</t>
  </si>
  <si>
    <t>หุ้น KEX พุ่งกระฉูด 20.45% เด้งรับข่าว SFTH ขึ้นแท่นถือหุ้นใหญ่</t>
  </si>
  <si>
    <t>https://www.bangkokbiznews.com/finance/stock/1105682</t>
  </si>
  <si>
    <t>หุ้นนางงาม MGI พุ่ง 17% 'โบรกเกอร์' ชี้แรงเก็งกำไรระยะสั้น เตือนไม่ใช่ธีมลงทุนระยะยาว</t>
  </si>
  <si>
    <t>https://www.bangkokbiznews.com/finance/stock/1105385</t>
  </si>
  <si>
    <t>CMDF ส่งเสริมความยั่งยืน 110 ล้าน อัดฉีดเข้ากองทุน Thai ESG กองละไม่เกิน 5 ล้าน</t>
  </si>
  <si>
    <t>https://www.bangkokbiznews.com/finance/stock/1105309</t>
  </si>
  <si>
    <t>3 ปัจจัยมีผลหุ้นไทย Q1/67 เงินเฟ้อ ดอกเบี้ย เงินใหม่ l SET Afternoon | 25 ธ.ค.66</t>
  </si>
  <si>
    <t>https://www.bangkokbiznews.com/finance/stock/1105336</t>
  </si>
  <si>
    <t>NUSA แจง 4 ประเด็น หลัง ตลท. ตั้งข้อสงสัยในงบไตรมาส3/66</t>
  </si>
  <si>
    <t>https://www.bangkokbiznews.com/finance/stock/1105297</t>
  </si>
  <si>
    <t>BIOTEC ควักเงิน 285 ล้าน เข้าซื้อธุรกิจแวร์เฮาส์ในแหลมฉบัง จากกลุ่มนทลิน</t>
  </si>
  <si>
    <t>https://www.bangkokbiznews.com/finance/stock/1105135</t>
  </si>
  <si>
    <t>จับตา MGI ไร้เงา ‘หมอพงศ์ศักดิ์-สุระ’ แต่พบ ‘รายใหญ่กลุ่มใหม่’ ผงาดแทน !</t>
  </si>
  <si>
    <t>https://www.bangkokbiznews.com/finance/stock/1105041</t>
  </si>
  <si>
    <t>PTT แจ้ง ‘ประเสริฐ’ ยื่นลาออกประธานบอร์ด พร้อมแต่งตั้ง ‘ฉัตรชัย พรหมเลิศ’ แทน</t>
  </si>
  <si>
    <t>https://www.bangkokbiznews.com/finance/stock/1104952</t>
  </si>
  <si>
    <t>RCL รับเต็มๆ BDI พุ่งทะยาน 10,000 ดอลลาร์ l SET Afternoon | 22 ธ.ค. 66</t>
  </si>
  <si>
    <t>https://www.bangkokbiznews.com/finance/stock/1104863</t>
  </si>
  <si>
    <t>XPG พารวย | ออฟเรคคอร์ด</t>
  </si>
  <si>
    <t>พา</t>
  </si>
  <si>
    <t>รวย</t>
  </si>
  <si>
    <t>https://www.bangkokbiznews.com/finance/stock/1104871</t>
  </si>
  <si>
    <t>GULF ตั้ง 2 บ.ลูก ลุยลงทุนธุรกิจโรงไฟฟ้าขยะ -บริการซ่อมบำรุงธุรกิจผลิตไฟฟ้า</t>
  </si>
  <si>
    <t>https://www.bangkokbiznews.com/finance/stock/1104744</t>
  </si>
  <si>
    <t>กรรมการ NUSA ฟ้องกันเอง ปมหุ้น ”วินด์ เอนเนอร์ยี่” l SET Afternoon | 21 ธ.ค.66</t>
  </si>
  <si>
    <t>https://www.bangkokbiznews.com/finance/stock/1104731</t>
  </si>
  <si>
    <t>BGRIM จับมือ SCCC ร่วมพัฒนาโครงการพลังงานแสงอาทิตย์</t>
  </si>
  <si>
    <t>https://www.bangkokbiznews.com/finance/stock/1104721</t>
  </si>
  <si>
    <t>GULF ทำสัญญา PPA โซลาร์ฟาร์ม กับ กฟผ.อีก 12 โครงการ กำลังผลิต 644.8 เมกะวัตต์</t>
  </si>
  <si>
    <t>ทำสัญญา</t>
  </si>
  <si>
    <t>โซลาร์ฟาร์ม</t>
  </si>
  <si>
    <t>https://www.bangkokbiznews.com/finance/stock/1104713</t>
  </si>
  <si>
    <t>หุ้น JAS เปิดร่วงเฉียด 6% โดนติด Cash Balance ‘โบรก’เผย เก็งกำไรชะลอตัว</t>
  </si>
  <si>
    <t>https://www.bangkokbiznews.com/finance/stock/1104555</t>
  </si>
  <si>
    <t>ตลท. เตือนนักลงทุนระวังซื้อขาย ‘หุ้น MGI’ หลังราคาผันผวนหนัก-P/E ทะลุ 41 เท่า</t>
  </si>
  <si>
    <t>https://www.bangkokbiznews.com/finance/stock/1104426</t>
  </si>
  <si>
    <t>DELTA พยุงหุ้นไทย เปิดทางกองทุนช้อปต่อ</t>
  </si>
  <si>
    <t>https://www.bangkokbiznews.com/finance/stock/1104448</t>
  </si>
  <si>
    <t>DITTO ซื้อหุ้น NETBAY จาก ‘พิชิต วิวัฒน์รุจิราพงศ์’ สัดส่วน 24.90%</t>
  </si>
  <si>
    <t>https://www.bangkokbiznews.com/finance/stock/1104433</t>
  </si>
  <si>
    <t>หุ้น TLI โรบอตเทรดดิ้งมากสุด มูลค่ากว่า 135.27 ล้านบาท หรือ 31.06%</t>
  </si>
  <si>
    <t>https://www.bangkokbiznews.com/finance/stock/1104314</t>
  </si>
  <si>
    <t>DELTA แบกไม่ไหว แรงขายหุ้นน้ำมัน - ไฟฟ้า กดตลาดลงต่อ l SET Afternoon | 19 ธ.ค.66</t>
  </si>
  <si>
    <t>แบก</t>
  </si>
  <si>
    <t>https://www.bangkokbiznews.com/finance/stock/1104327</t>
  </si>
  <si>
    <t>ทุบสถิติ! หุ้นนางงาม MGI ชนชิลลิ่ง 4 วันติด บวกพุ่งทะลุ 211% กระแสเทรนด์ Soft power</t>
  </si>
  <si>
    <t>https://www.bangkokbiznews.com/finance/stock/1104284</t>
  </si>
  <si>
    <t>หุ้น SABUY บวกพุ่ง 7% หลังเข้าร้อง รมว.ยุติธรรม สอบสวนปม Naked Short Sell</t>
  </si>
  <si>
    <t>https://www.bangkokbiznews.com/finance/stock/1104229</t>
  </si>
  <si>
    <t>‘ทริส’ หั่นเรทติ้ง ITD สู่ระดับ Junk Bond หลังเผชิญปัญหาสภาพคล่อง</t>
  </si>
  <si>
    <t>https://www.bangkokbiznews.com/finance/stock/1104228</t>
  </si>
  <si>
    <t>THG ทุ่มเงิน 675 ล้าน ลงทุนเพิ่ม ‘รพ.ธนบุรีรังสิต’ ถือ 55%</t>
  </si>
  <si>
    <t>ทุ่มเงิน</t>
  </si>
  <si>
    <t>https://www.bangkokbiznews.com/finance/stock/1104213</t>
  </si>
  <si>
    <t>หุ้น STGT โรบอตเทรดดิ้งมากสุด มูลค่ากว่า 22.70 ล้านบาท หรือ 39.03%</t>
  </si>
  <si>
    <t>https://www.bangkokbiznews.com/finance/stock/1104191</t>
  </si>
  <si>
    <t>เช็ก 14 หุ้นเด่น ESG SCORE สูง ปีหน้าคาดกำไรโตแรง</t>
  </si>
  <si>
    <t>https://www.bangkokbiznews.com/finance/stock/1104073</t>
  </si>
  <si>
    <t>SET 1,400 จุด ระยะสั้นลุ้นต่อ ไร้แรงขายจากต่างชาติ l SET Afternoon | 18 ธ.ค.66</t>
  </si>
  <si>
    <t>https://www.bangkokbiznews.com/finance/stock/1104124</t>
  </si>
  <si>
    <t>หุ้นนางงาม MGI พุ่งทำนิวไฮ ชนซิลลิ่ง 3 วันพุ่งกระฉูดเฉียด 140% มิสแกรนด์ฟันกำไรรวมพันล้าน</t>
  </si>
  <si>
    <t>https://www.bangkokbiznews.com/finance/stock/1104074</t>
  </si>
  <si>
    <t>หุ้นเดินเรือ RCL - PSL บวก 8% Maersk ถูกโจมตีจากกลุ่มกบฏฮูตี ‘โบรกเกอร์’ แนะ เก็งกำไรระยะสั้น</t>
  </si>
  <si>
    <t>https://www.bangkokbiznews.com/finance/stock/1103842</t>
  </si>
  <si>
    <t>SABUY เอาจริง! นัดผู้ถือหุ้น พบ DSI 20 ธ.ค.นี้ หลัง ตลท.แจงไม่พบ Naked Short Sell</t>
  </si>
  <si>
    <t>https://www.bangkokbiznews.com/finance/stock/1103837</t>
  </si>
  <si>
    <t>หุ้น IRPC โรบอตเทรดดิ้งมากสุด มูลค่ากว่า 137 ล้านบาท หรือ 51.18%</t>
  </si>
  <si>
    <t>https://www.bangkokbiznews.com/finance/stock/1103644</t>
  </si>
  <si>
    <t>หุ้น TIDLOR โรบอตเทรดดิ้งมากสุด มูลค่ากว่า 410.05 ล้านบาท หรือ 47.56%</t>
  </si>
  <si>
    <t>https://www.bangkokbiznews.com/finance/stock/1103624</t>
  </si>
  <si>
    <t>มงลง! หุ้น MGI ปิดเทรดวันแรกพุ่ง 72% ณวัฒน์ - อิงฟ้า - ชาล็อต กำไรอู้ฟู่รวม 334 ล้าน</t>
  </si>
  <si>
    <t>https://www.bangkokbiznews.com/finance/stock/1103451</t>
  </si>
  <si>
    <t>หุ้น JMT โรบอตเทรดดิ้งมากสุด มูลค่ากว่า 245 ล้านบาท หรือ 36.73%</t>
  </si>
  <si>
    <t>https://www.bangkokbiznews.com/finance/stock/1103312</t>
  </si>
  <si>
    <t>หุ้น JAS ดิ่ง 27% ขึ้นเครื่องหมาย XD วันแรก กังวลแหล่งรายได้ใหม่ หลังขาย 3BB</t>
  </si>
  <si>
    <t>https://www.bangkokbiznews.com/finance/stock/1103286</t>
  </si>
  <si>
    <t>EGCO ทุ่ม 6.8 พันล้าน ถือหุ้น 30% ใน CDI ลุยไฟฟ้า-โครงสร้างพื้นฐาน อินโดนีเซีย</t>
  </si>
  <si>
    <t>https://www.bangkokbiznews.com/finance/stock/1103242</t>
  </si>
  <si>
    <t>หุ้น BJC โรบอตเทรดดิ้งมากสุด มูลค่ากว่า 68.84 ล้านบาท หรือ 38.86%</t>
  </si>
  <si>
    <t>https://www.bangkokbiznews.com/finance/stock/1103239</t>
  </si>
  <si>
    <t>CPF ขายเงินลงทุนธุรกิจไก่ในจีนให้ในกลุ่ม รวม 2,152 ล้านบาท</t>
  </si>
  <si>
    <t>https://www.bangkokbiznews.com/finance/stock/1103218</t>
  </si>
  <si>
    <t>หุ้นกลุ่มลิสซิ่ง บัตรเครดิตกอดคอดิ่ง SINGER หนักสุดร่วง 5% กังวลมาตรการแก้หนี้</t>
  </si>
  <si>
    <t>https://www.bangkokbiznews.com/finance/stock/1103128</t>
  </si>
  <si>
    <t>JKN จ่อฟ้องกลับ ‘ทีซีจีฯ” เรียกค่าเสียหาย 2.5 พันล้าน</t>
  </si>
  <si>
    <t>https://www.bangkokbiznews.com/finance/stock/1102775</t>
  </si>
  <si>
    <t>หุ้น HANA โรบอตเทรดดิ้งมากสุดกว่า 221.51 ล้านบาท หรือ 34.16%</t>
  </si>
  <si>
    <t>https://www.bangkokbiznews.com/finance/stock/1102627</t>
  </si>
  <si>
    <t>หุ้น ITD ร่วง 7% รับข่าว 5 แบงก์ลงขันจ่ายดอกเบี้ยหุ้นกู้</t>
  </si>
  <si>
    <t>https://www.bangkokbiznews.com/finance/stock/1102559</t>
  </si>
  <si>
    <t>หุ้นไทยปิดตลาด BANPU โรบอตเทรดดิ้งมากสุดกว่า 653 ล้านบาท หรือ 37.48%</t>
  </si>
  <si>
    <t>https://www.bangkokbiznews.com/finance/stock/1102533</t>
  </si>
  <si>
    <t>MASTER ขยายพอร์ตธุรกิจเสริมความงาม ทุ่ม 720 ล้าน ซื้อหุ้น วี สแควร์ คลินิก 40%</t>
  </si>
  <si>
    <t>https://www.bangkokbiznews.com/finance/stock/1102462</t>
  </si>
  <si>
    <t>JKN ขอเลื่อนส่งคำชี้แจงงบไตรมาส 3/66 เป็น 22 ธ.ค. อ้างข้อมูลในการตรวจสอบมาก</t>
  </si>
  <si>
    <t>https://www.bangkokbiznews.com/finance/stock/1102392</t>
  </si>
  <si>
    <t>JKN ยันถูก ‘ทีซีจีฯ’ ฟ้องผิดสัญญาโครงการ MU Coin แค่ศึกษาร่วมกัน</t>
  </si>
  <si>
    <t>https://www.bangkokbiznews.com/finance/stock/1102348</t>
  </si>
  <si>
    <t>หุ้นไทยปิดตลาด PSL โรบอตเทรดดิ้งมากสุดกว่า 83.96 ล้านบาท หรือ 29.10%</t>
  </si>
  <si>
    <t>โรบอตเทรดดิ้ง</t>
  </si>
  <si>
    <t>https://www.bangkokbiznews.com/finance/stock/1102313</t>
  </si>
  <si>
    <t>ขยับ EPS หุ้นไทย ปี67 เกิน 100 บาท อัปไซด์ 300 จุด l SET Afternoon | 6 ธ.ค. 66</t>
  </si>
  <si>
    <t>https://www.bangkokbiznews.com/finance/stock/1102226</t>
  </si>
  <si>
    <t>BGRIM ทุ่มเงิน 5.4 ล้านดอลลาร์ ซื้อหุ้น 'โรงไฟฟ้าโซลาร์ฟาร์ม' ในฟิลิปปินส์</t>
  </si>
  <si>
    <t>https://www.bangkokbiznews.com/finance/stock/1102208</t>
  </si>
  <si>
    <t>หุ้น ASAP เปิดตลาดพุ่ง 17% ยอดขายรถ EV ทะลุ 1 พันคัน ‘โบรกเกอร์’ เผย แรงเก็งกำไรสูง</t>
  </si>
  <si>
    <t>https://www.bangkokbiznews.com/finance/stock/1101932</t>
  </si>
  <si>
    <t>หุ้น TTA พุ่ง 12% ค่าระวางเรือ 7 วันดีดขึ้น 82% Bitcoin หนุนทำกำไร 1.4 พันล้าน</t>
  </si>
  <si>
    <t>https://www.bangkokbiznews.com/finance/stock/1101657</t>
  </si>
  <si>
    <t>หุ้นไทยปิดตลาด TKC โปรแกรมเทรดดิ้งมากสุดกว่า 23.30 ล้านบาท หรือ 14.33%</t>
  </si>
  <si>
    <t>https://www.bangkokbiznews.com/finance/stock/1101641</t>
  </si>
  <si>
    <t>CPAXT ยื่น "ฟ้องคู่ค้า" ทำเสื่อมเสียเกี่ยวข้องหมูเถื่อน</t>
  </si>
  <si>
    <t>https://www.bangkokbiznews.com/finance/stock/1101479</t>
  </si>
  <si>
    <t>หุ้นไทยปิดตลาด โรบอทเทรดดิ้ง BGRIM มากสุดกว่า 1,769 ล้านบาท หรือ 72.76%</t>
  </si>
  <si>
    <t>https://www.bangkokbiznews.com/finance/stock/1101426</t>
  </si>
  <si>
    <t>CPAXT แจงไม่เกี่ยวข้องหมูเถื่อน ยันแม็คโครทุกสาขาสินค้ามีคุณภาพ</t>
  </si>
  <si>
    <t>https://www.bangkokbiznews.com/finance/stock/1101392</t>
  </si>
  <si>
    <t>หุ้นโรงไฟฟ้าดิ่งยกแผง RATCH หนักสุดร่วง 5% ส่อหลุด MSCI เย็นนี้</t>
  </si>
  <si>
    <t>https://www.bangkokbiznews.com/finance/stock/1101335</t>
  </si>
  <si>
    <t>JKN กางไทม์ไลน์ ไม่เชิญบอร์ดประชุมฟื้นฟูกิจการ ย้ำต่อสายตรงหาทุกคนแล้ว</t>
  </si>
  <si>
    <t>ไทม์ไลน์</t>
  </si>
  <si>
    <t>https://www.bangkokbiznews.com/finance/stock/1101334</t>
  </si>
  <si>
    <t>JAS ประกาศปันผลหุ้นละ 0.60 บาท ขึ้น XD 13 ธ.ค.นี้ รวมกว่า 5,156 ล้านบาท</t>
  </si>
  <si>
    <t>https://www.bangkokbiznews.com/finance/stock/1101283</t>
  </si>
  <si>
    <t>หุ้นไทยปิดตลาด BGRIM โปรแกรมเทรดดิ้งมากสุดกว่า 390.55 ล้านบาท หรือ 39.14%</t>
  </si>
  <si>
    <t>https://www.bangkokbiznews.com/finance/stock/1101281</t>
  </si>
  <si>
    <t>ผู้ถือหุ้นกู้ เสียหาย JKN เบี้ยวหนี้ จ่อยื่นหนังสือ นายกฯ-ปลัดคลัง พรุ่งนี้</t>
  </si>
  <si>
    <t>https://www.bangkokbiznews.com/finance/stock/1101140</t>
  </si>
  <si>
    <t>JKN กางไทม์ไลน์ฟื้นฟูกิจการ ย้ำชัดหากไม่ได้รับอนุมัติ ต้องปิดกิจการมูลค่าหุ้นเหลือศูนย์</t>
  </si>
  <si>
    <t>ไม่ได้รับอนุมัติ</t>
  </si>
  <si>
    <t>หาก</t>
  </si>
  <si>
    <t>https://www.bangkokbiznews.com/finance/stock/1100984</t>
  </si>
  <si>
    <t>หุ้น CPAXT ร่วง 4% ปมหมูเถื่อน โบรกเผยกระทบเชิง sentiment</t>
  </si>
  <si>
    <t>https://www.bangkokbiznews.com/finance/stock/1100555</t>
  </si>
  <si>
    <t>เกิดอะไรกับ AOT ราคาดิ่ง วอลุ่มแน่น แรงขายต่างชาติอื้อ!</t>
  </si>
  <si>
    <t>https://www.bangkokbiznews.com/finance/stock/1100558</t>
  </si>
  <si>
    <t>หุ้นไทยปิดตลาดเย็น 24 พ.ย.66 BGRIM มูลค่าโปรแกรมเทรดดิ้ง มากสุด 381 ล้านบาท</t>
  </si>
  <si>
    <t>https://www.bangkokbiznews.com/finance/stock/1100370</t>
  </si>
  <si>
    <t>BPP พุ่งเป้าเป็นมากกว่าบริษัทขายไฟฟ้า ลุยลงทุน‘ธุรกิจแวลูเชน’พลังงาน</t>
  </si>
  <si>
    <t>https://www.bangkokbiznews.com/finance/stock/1100318</t>
  </si>
  <si>
    <t>หุ้น AOT ทำ NEW LOW ราคาดิ่งหนัก 3 วันติด พิษนักท่องเทียวจีนต่ำเป้า ฉุดงบวูบ</t>
  </si>
  <si>
    <t>https://www.bangkokbiznews.com/finance/stock/1100283</t>
  </si>
  <si>
    <t>OR กางแผนปี 67 ทุ่มงบ 2.3 หมื่นล้าน รุกธุรกิจไลฟ์สไตล์-ขยายตลาดตปท.</t>
  </si>
  <si>
    <t>https://www.bangkokbiznews.com/finance/stock/1100211</t>
  </si>
  <si>
    <t>SCGD ลดราคาขายหุ้นไอพีโอ เปิดจอง 8-13 ธ.ค. เข้าเทรดสิ้นปีนี้</t>
  </si>
  <si>
    <t>ลดราคา</t>
  </si>
  <si>
    <t>https://www.bangkokbiznews.com/finance/stock/1100157</t>
  </si>
  <si>
    <t>AOT ร่วงรายวัน | ออฟเรคคอร์ด</t>
  </si>
  <si>
    <t>https://www.bangkokbiznews.com/finance/stock/1100204</t>
  </si>
  <si>
    <t>เช็ก 10 หุ้น SETESG ระดับ AAA งบ 9 เดือน กร้าวใจ กำไรพุ่งกว่าหมื่นล้านบาท</t>
  </si>
  <si>
    <t>https://www.bangkokbiznews.com/finance/stock/1100146</t>
  </si>
  <si>
    <t>AGE ดันยอดขายถ่านหินปีนี้แตะ 4 ล้านตันตามเป้า - รุกโลจิสติกส์ภายนอก - Leasing</t>
  </si>
  <si>
    <t>ภายนอก</t>
  </si>
  <si>
    <t>https://www.bangkokbiznews.com/finance/stock/1100059</t>
  </si>
  <si>
    <t>AQUA ทุ่ม 280 ล้านบาท เข้าเพิ่มทุน PP “OTO” เตรียมขึ้นแท่นผู้ถือหุ้นใหญ่</t>
  </si>
  <si>
    <t>ผู้ถือหุ้นใหญ่</t>
  </si>
  <si>
    <t>https://www.bangkokbiznews.com/finance/stock/1100033</t>
  </si>
  <si>
    <t>OTO' เคาะเพิ่มทุน PP 720 ล้านบาท ดึง 'AQUA' ยืนหนึ่งพ่วงรายใหญ่เพิ่มทุน</t>
  </si>
  <si>
    <t>https://www.bangkokbiznews.com/finance/stock/1099998</t>
  </si>
  <si>
    <t>ThaiBMA เผย บล.เอเซียพลัส-ดาโอ เปิดประชุมผู้ถือหุ้นกู้ JKN 7 รุ่น ต้น ธ.ค.นี้</t>
  </si>
  <si>
    <t>https://www.bangkokbiznews.com/finance/stock/1099976</t>
  </si>
  <si>
    <t>KTC คว้ารางวัลบริษัทที่มีผลการดำเนินงานดีเด่น SET Awards 2023</t>
  </si>
  <si>
    <t>การดำเนินงาน</t>
  </si>
  <si>
    <t>ดีเด่น</t>
  </si>
  <si>
    <t>https://www.bangkokbiznews.com/finance/stock/1099813</t>
  </si>
  <si>
    <t>WHA จ่อปิดดีลขายที่ดินอื้อลุ้นทะลุเป้า มั่นใจรายได้ปีนี้โต10% ออลไทม์ไฮ</t>
  </si>
  <si>
    <t>https://www.bangkokbiznews.com/finance/stock/1099781</t>
  </si>
  <si>
    <t>เปิดโผ 5 หุ้นปันผลสูง SETHD ผลงานสุดปัง งบ 9 เดือน ปี 66 กำไรทะลุเกินหมื่นล้าน</t>
  </si>
  <si>
    <t>https://www.bangkokbiznews.com/finance/stock/1099767</t>
  </si>
  <si>
    <t>WHA ลุยขายทรัพย์เข้ากองWHART ชูยีลด์ 8.3%ต่อปี เตรียมเปิดจองซื้อต้น ธ.ค.นี้</t>
  </si>
  <si>
    <t>ชูยีลด์</t>
  </si>
  <si>
    <t>https://www.bangkokbiznews.com/finance/stock/1099421</t>
  </si>
  <si>
    <t>ตรวจแถว 5 หุ้นกลุ่ม JMART มาร์เก็ตแคปดิ่งเหว ตั้งแต่ต้นปี 66 กว่า 1.27 แสนล้าน</t>
  </si>
  <si>
    <t>แคป</t>
  </si>
  <si>
    <t>https://www.bangkokbiznews.com/finance/stock/1098664</t>
  </si>
  <si>
    <t>KCG ลั่นไตรมาส 4 ช่วงไฮซีซัน หนุนรายได้โตตามเป้า</t>
  </si>
  <si>
    <t>ช่วง</t>
  </si>
  <si>
    <t>https://www.bangkokbiznews.com/finance/stock/1099155</t>
  </si>
  <si>
    <t>GULF ทุ่มงบลงทุนปีหน้า 2 หมื่นล้าน-มั่นใจรายได้โต30%จากปีนี้</t>
  </si>
  <si>
    <t>https://www.bangkokbiznews.com/finance/stock/1099092</t>
  </si>
  <si>
    <t>BCPG ลุยซื้อโรงไฟฟ้าโซลาร์ในไทย มูลค่าไม่เกิน 477 ล้านบาท</t>
  </si>
  <si>
    <t>https://www.bangkokbiznews.com/finance/stock/1098977</t>
  </si>
  <si>
    <t>PRM คว้างาน ปตท.สผ. พร้อมเคาะจ่ายปันผล 0.10 บาท/หุ้น ลั่นผลงานไตรมาส 4 สดใส</t>
  </si>
  <si>
    <t>https://www.bangkokbiznews.com/finance/stock/1098975</t>
  </si>
  <si>
    <t>‘เสี่ยปู่’ เก็บหุ้น DITTO เพิ่มอีก 0.0145% ด้านไตรมาส 3/66 กำไร 96.58 ล้าน</t>
  </si>
  <si>
    <t>https://www.bangkokbiznews.com/finance/stock/1098929</t>
  </si>
  <si>
    <t>NEX กำไรพุ่ง 732% ทุ่ม 290 ล้าน ซื้อหุ้นคืนสร้างความเชื่อมั่น ดีเดย์ 17 พ.ย.66</t>
  </si>
  <si>
    <t>https://www.bangkokbiznews.com/finance/stock/1098923</t>
  </si>
  <si>
    <t>"SKY"กวาดกำไร 9 เดือน 333 ล้าน โต 165% มั่นใจไฮซีซั่นดันรายได้ท้ายปีทะยาน</t>
  </si>
  <si>
    <t>https://www.bangkokbiznews.com/finance/stock/1098921</t>
  </si>
  <si>
    <t>TOA โชว์กำไรไตรมาส3 พุ่ง86% ทุ่ม1.5พันล้าน ซื้อหุ้นคืน เริ่ม 20 พ.ย.-17 พ.ค.67</t>
  </si>
  <si>
    <t>https://www.bangkokbiznews.com/finance/stock/1098893</t>
  </si>
  <si>
    <t>อึ้งหนัก! JKN โชว์กำไร Q3 เฉียด 20 ล้าน ส่อถูกประเมินด้อยค่าสินทรัพย์ 717 ล้าน</t>
  </si>
  <si>
    <t>https://www.bangkokbiznews.com/finance/stock/1098808</t>
  </si>
  <si>
    <t>กลุ่ม JMART ร่วงแรง ‘ไร้ปัจจัย’ หรือ ‘แรงชอร์ตกระหน่ำ‘</t>
  </si>
  <si>
    <t>https://www.bangkokbiznews.com/finance/stock/1098882</t>
  </si>
  <si>
    <t>JKN กำไร 9 เดือน 115 ล้านบาท – ผู้สอบบัญชีไม่ให้ข้อสรุปต่อข้อมูลงบการเงิน</t>
  </si>
  <si>
    <t>ข้อสรุป</t>
  </si>
  <si>
    <t>ไม่ให้</t>
  </si>
  <si>
    <t>https://www.bangkokbiznews.com/finance/stock/1098795</t>
  </si>
  <si>
    <t>WHART ลุยเพิ่มทุนขยาย ‘คลังสินค้า’ ยึดเบอร์ 1 ‘กองทรัสต์ที่ใหญ่ที่สุดในไทย’</t>
  </si>
  <si>
    <t>https://www.bangkokbiznews.com/finance/stock/1098864</t>
  </si>
  <si>
    <t>ค้าน‘JKN’ฟื้นฟูกิจการ ‘เจ้าหนี้รายย่อยหุ้นกู้’โวยมีพิรุธเลี่ยงจ่ายหนี้</t>
  </si>
  <si>
    <t>ค้าน</t>
  </si>
  <si>
    <t>https://www.bangkokbiznews.com/finance/stock/1098736</t>
  </si>
  <si>
    <t>TCAP กำไร 9 เดือนปีนี้ 5.16 พันล้าน โต 25% หนุนจ่ายปันผลระหว่างกาล 1.20 บาท/หุ้น</t>
  </si>
  <si>
    <t>https://www.bangkokbiznews.com/finance/stock/1098649</t>
  </si>
  <si>
    <t>"แบมบู มาร์ท"ดันรายได้ NRF ไตรมาส 3 พุ่ง 30% แย้มโค้งท้ายโตแกร่ง</t>
  </si>
  <si>
    <t>https://www.bangkokbiznews.com/finance/stock/1098635</t>
  </si>
  <si>
    <t>JKN ตอบกลับเจ้าหนี้หุ้นกู้ ย้ำอยู่ในกระบวนการฟื้นฟูกิจการ ‘งดจ่ายหนี้’</t>
  </si>
  <si>
    <t>ตอบกลับ</t>
  </si>
  <si>
    <t>https://www.bangkokbiznews.com/finance/stock/1098603</t>
  </si>
  <si>
    <t>CPF ไตรมาส 3/66 ขาดทุน 1.8 พันล้าน เหตุต้นทุนสูง - ราคาสุกรตกต่ำ คาดไตรมาส 4 ฟื้น</t>
  </si>
  <si>
    <t>https://www.bangkokbiznews.com/finance/stock/1098597</t>
  </si>
  <si>
    <t>PTT กำไร 9 เดือนแรก โต 9.3% แตะ 7.92 หมื่นล้าน พร้อมหนุนนโยบายลดค่าไฟ</t>
  </si>
  <si>
    <t>https://www.bangkokbiznews.com/finance/stock/1098271</t>
  </si>
  <si>
    <t>เปิดงบการเงิน 5 หุ้น กลุ่ม JMART ไตรมาส 3 กำไรหด ผลงานต่ำคาด ราคาร่วงยับ</t>
  </si>
  <si>
    <t>https://www.bangkokbiznews.com/finance/stock/1098138</t>
  </si>
  <si>
    <t>ปฏิบัติการ ‘ล้มบนฟูก’ ของ JKN ยื่นฟื้นฟูหวัง ‘ยืดเวลาคืนหนี้’</t>
  </si>
  <si>
    <t>ปฏิบัติการ</t>
  </si>
  <si>
    <t>ล้มบนฟูก</t>
  </si>
  <si>
    <t>https://www.bangkokbiznews.com/finance/stock/1098088</t>
  </si>
  <si>
    <t>JKN ยังต้องลุ้น ‘เจ้าหนี้’ ส่อยื่นค้านฟื้นฟูกิจการ ยอมรับประเมินสถานะลำบาก</t>
  </si>
  <si>
    <t>สถานะ</t>
  </si>
  <si>
    <t>ลำบาก</t>
  </si>
  <si>
    <t>https://www.bangkokbiznews.com/finance/stock/1098060</t>
  </si>
  <si>
    <t>OR รั้งแชมป์ตลาดค้าน้ำมัน เดินหน้าขยายธุรกิจต่างประเทศ</t>
  </si>
  <si>
    <t>https://www.bangkokbiznews.com/finance/stock/1098052</t>
  </si>
  <si>
    <t>GULFไตรมาส3/66กำไรสุทธิ 3.36 พันล้าน โต200% มั่นใจไตรมาส4/66 รายได้ตามเป้า</t>
  </si>
  <si>
    <t>https://www.bangkokbiznews.com/finance/stock/1097988</t>
  </si>
  <si>
    <t>JKN ร่อนจดหมายถึงเจ้าหนี้-ผู้ที่เกี่ยวข้อง แจงยื่นฟื้นฟูกิจการเหมาะสมสุด</t>
  </si>
  <si>
    <t>จดหมาย</t>
  </si>
  <si>
    <t>ร่อน</t>
  </si>
  <si>
    <t>https://www.bangkokbiznews.com/finance/stock/1097933</t>
  </si>
  <si>
    <t>JKN ดิ่งฟลอร์ 29% หลังยื่นขอฟื้นฟูกิจการ ‘โบรกเกอร์’ เตือน ‘เลี่ยงลงทุน’</t>
  </si>
  <si>
    <t>เลื่ยง</t>
  </si>
  <si>
    <t>https://www.bangkokbiznews.com/finance/stock/1097922</t>
  </si>
  <si>
    <t>JKN ไม่รอด! 'ยื่นล้มละลาย' ขอฟื้นฟูกิจการ แม้สินทรัพย์รวมยังมากกว่าหนี้สิน</t>
  </si>
  <si>
    <t>https://www.bangkokbiznews.com/finance/stock/1097915</t>
  </si>
  <si>
    <t>‘FETCO’ชง2รูปแบบกองทุนออมหุ้น หวังดึงเงินระยะยาวไหลเข้าตลาดทุน</t>
  </si>
  <si>
    <t>รูปแบบ</t>
  </si>
  <si>
    <t>ชง</t>
  </si>
  <si>
    <t>https://www.bangkokbiznews.com/finance/stock/1097905</t>
  </si>
  <si>
    <t>TRC คาดสรุป 'ผู้รับเหมา - พันธมิตรใหม่' อาเซียนโปแตชชัยภูมิ สิ้นปีนี้</t>
  </si>
  <si>
    <t>สรุป</t>
  </si>
  <si>
    <t>https://www.bangkokbiznews.com/finance/stock/1097909</t>
  </si>
  <si>
    <t>TRUE แจ้งขายหุ้นกู้สำเร็จไร้กังวล ย้ำการเงินแข็งแกร่ง!</t>
  </si>
  <si>
    <t>https://www.bangkokbiznews.com/finance/stock/1097856</t>
  </si>
  <si>
    <t>OSP ไตรมาส 3/66 กำไร 642 ล้าน โต 163% ‘กลุ่มเครื่องดื่ม - ของใช้ส่วนบุคคล’ หนุน</t>
  </si>
  <si>
    <t>https://www.bangkokbiznews.com/finance/stock/1097849</t>
  </si>
  <si>
    <t>CPAXT ไตรมาส 3/66 กำไรสุทธิ 1.67 พันล้าน โต 4.7% รับ ‘ธุรกิจค้าส่ง-ปลีก’ หนุน</t>
  </si>
  <si>
    <t>https://www.bangkokbiznews.com/finance/stock/1097807</t>
  </si>
  <si>
    <t>SNNP ไตรมาส 3/66 กำไรสุทธิ 160.06 ล้าน โต 13% รับยอดขายของทุกผลิตภัณฑ์เพิ่ม</t>
  </si>
  <si>
    <t>https://www.bangkokbiznews.com/finance/stock/1097796</t>
  </si>
  <si>
    <t>PTTGC ไตรมาส 3/66 พลิกกำไร 1.43 พันล้าน อานิสงส์ธุรกิจโรงกลั่นหนุน</t>
  </si>
  <si>
    <t>https://www.bangkokbiznews.com/finance/stock/1097790</t>
  </si>
  <si>
    <t>TOP ไตรมาส 3/66 กำไรสุทธิ ‘หมื่นล้าน’ รับบันทึกกำไรสต๊อกน้ำมัน</t>
  </si>
  <si>
    <t>https://www.bangkokbiznews.com/finance/stock/1097728</t>
  </si>
  <si>
    <t>TRUE ร่วงกว่า 6% กังวลขายหุ้นกู้ไม่ได้ตามเป้า ผลประกอบการไตรมาส 3 ไม่สดใส</t>
  </si>
  <si>
    <t>https://www.bangkokbiznews.com/finance/stock/1097730</t>
  </si>
  <si>
    <t>AWC ไตรมาส3/66 กำไร 1.13 พันล้าน เพิ่มขึ้น 3.4% เหตุ ธุรกิจโรงแรมโต</t>
  </si>
  <si>
    <t>https://www.bangkokbiznews.com/finance/stock/1097659</t>
  </si>
  <si>
    <t>GULFคาดรายได้ปีหน้าแตะ2แสนล้าน เหตุโรงไฟฟ้าทยอยCODเพียบ</t>
  </si>
  <si>
    <t>https://www.bangkokbiznews.com/finance/stock/1097479</t>
  </si>
  <si>
    <t>KEX ไตรมาส 3/66 ขาดทุน 889 ล้านบาท หวังปี 67 พลิกมาเป็น ‘กำไร’</t>
  </si>
  <si>
    <t>https://www.bangkokbiznews.com/finance/stock/1097471</t>
  </si>
  <si>
    <t>GPSC ไตรมาส 3/66 กำไรสุทธิ 1.7 พันล้าน โต 441% เหตุต้นทุนพลังงานลด-IPP เพิ่ม</t>
  </si>
  <si>
    <t>https://www.bangkokbiznews.com/finance/stock/1097378</t>
  </si>
  <si>
    <t>TU ไตรมาส 3/66 กำไร 1.2 พันล้าน วูบ 52.3% - หั่นเป้ารายได้ปีนี้ลดลง 10-12%</t>
  </si>
  <si>
    <t>date</t>
  </si>
  <si>
    <t>source</t>
  </si>
  <si>
    <t>news</t>
  </si>
  <si>
    <t>symbol</t>
  </si>
  <si>
    <t>aspect</t>
  </si>
  <si>
    <t>opinion</t>
  </si>
  <si>
    <t>note</t>
  </si>
  <si>
    <t>Check by (Tine&amp;Jing)</t>
  </si>
  <si>
    <t>อัดแน่น</t>
  </si>
  <si>
    <t>ลุ้นรายได้</t>
  </si>
  <si>
    <t>https://www.kaohoon.com/stockanalysis/611221</t>
  </si>
  <si>
    <t>เก็ง 3 หุ้นสื่อวิ่งคึก! รับเม็ดเงินโฆษณา พ.ค. ทะลุหมื่นล้าน PLANB-ONEE นำทีม</t>
  </si>
  <si>
    <t>เงินโฆษณา</t>
  </si>
  <si>
    <r>
      <rPr>
        <rFont val="&quot;Google Sans&quot;, Roboto, sans-serif"/>
        <color rgb="FF1F1F1F"/>
        <sz val="9.0"/>
      </rPr>
      <t>ONEE</t>
    </r>
  </si>
  <si>
    <r>
      <rPr>
        <rFont val="&quot;Google Sans&quot;, Roboto, sans-serif"/>
        <color rgb="FF1F1F1F"/>
        <sz val="9.0"/>
      </rPr>
      <t>ONEE</t>
    </r>
  </si>
  <si>
    <t>ครึ่งแรกปีนี้</t>
  </si>
  <si>
    <t>เดินตามแผน</t>
  </si>
  <si>
    <t>ผู้โดยสาร-ทางด่วน</t>
  </si>
  <si>
    <t>เริ่มฟื้นตัว</t>
  </si>
  <si>
    <t>SME</t>
  </si>
  <si>
    <t>ต้นทุนพลังงาน</t>
  </si>
  <si>
    <t>ลูกค้ารายใหม่</t>
  </si>
  <si>
    <t>ตลาดยุโรป</t>
  </si>
  <si>
    <t>https://www.kaohoon.com/stockanalysis/607258</t>
  </si>
  <si>
    <t>NEX เร่งส่งมอบรถบัส EV พ่วงอีวี Truck ช่วงที่เหลือ จับตารายได้ปี 66 แตะ 1.55 หมื่นลบ.</t>
  </si>
  <si>
    <t>รถบัส</t>
  </si>
  <si>
    <t>เร่งส่งมอบ</t>
  </si>
  <si>
    <t>PTG โบรกชี้ไตรมาส 2/66 โตดี ค่าการตลาด-ยอดขายน้ำมันพุ่ง</t>
  </si>
  <si>
    <t>ยอดขายน้ำมัน</t>
  </si>
  <si>
    <t>เปิดประเทศ</t>
  </si>
  <si>
    <t>กำไรไตรมาส 2</t>
  </si>
  <si>
    <t>https://www.kaohoon.com/stockanalysis/606414</t>
  </si>
  <si>
    <t>SEAFCO คว้างานใหม่ต่อเนื่อง ดันแบ็กล็อกพุ่ง1.4 พันล้าน ลุ้นกำไรปีนี้แตะ 131 ล้าน</t>
  </si>
  <si>
    <t>ไตรมาส 1/66</t>
  </si>
  <si>
    <t>รายได้บริการ</t>
  </si>
  <si>
    <t>การบริโภค</t>
  </si>
  <si>
    <t>SNNP โบรกแนะซื้อเป้า 30 บาท รับอานิสงส์เปิดเทอม หนุนยอดขายเจเล่-เบนโตะเพิ่ม</t>
  </si>
  <si>
    <t>พุ่งนิวไฮ</t>
  </si>
  <si>
    <t>คาดทะลุเป้า</t>
  </si>
  <si>
    <t>คาดกลับสู่ระดับปกติ</t>
  </si>
  <si>
    <t>โตกว่าเท่าตัว</t>
  </si>
  <si>
    <t>คาดโตเกิน</t>
  </si>
  <si>
    <t>งบไตรมาส 1</t>
  </si>
  <si>
    <t>หุ้น Laggard</t>
  </si>
  <si>
    <t>ค่ายรถ EV</t>
  </si>
  <si>
    <t>ไตรมาส 1</t>
  </si>
  <si>
    <t>กำไรโตดี</t>
  </si>
  <si>
    <t>ผู้ใช้บริการ</t>
  </si>
  <si>
    <t>จำหน่ายออนไลน์</t>
  </si>
  <si>
    <t>กำไรปีนี้</t>
  </si>
  <si>
    <t>สปส.</t>
  </si>
  <si>
    <t>หุ้นโรงพยาบาล</t>
  </si>
  <si>
    <t>ชิงเค้ก</t>
  </si>
  <si>
    <t>กลุ่ม EV จีน</t>
  </si>
  <si>
    <t>ทยอยเพิ่มลงทุน</t>
  </si>
  <si>
    <r>
      <rPr>
        <rFont val="Arial"/>
        <color rgb="FF000000"/>
      </rPr>
      <t>กำไร</t>
    </r>
  </si>
  <si>
    <r>
      <rPr>
        <rFont val="Arial"/>
        <color rgb="FF000000"/>
      </rPr>
      <t>กำไร</t>
    </r>
  </si>
  <si>
    <r>
      <rPr>
        <rFont val="Arial"/>
        <color rgb="FF000000"/>
      </rPr>
      <t>กำไร</t>
    </r>
  </si>
  <si>
    <t>https://www.kaohoon.com/stockanalysis/598213</t>
  </si>
  <si>
    <t>BDMS โบรกแนะเก็งกำไรเป้า “ฟันโฟลว์” ซื้อกลับ พ่วง Operation ฟื้นต่อเนื่อง</t>
  </si>
  <si>
    <t>ฟันโฟลว์</t>
  </si>
  <si>
    <t>Operation</t>
  </si>
  <si>
    <t>ลุ้นผลงาน</t>
  </si>
  <si>
    <t>ต้นทุนกระดาษ</t>
  </si>
  <si>
    <t>ผ่านจุดพีก</t>
  </si>
  <si>
    <t>จับตากำไร</t>
  </si>
  <si>
    <t>BE8 โบรกเคาะเป้า 100 บาท จับตากำไร Q1/66 นิวไฮ หลังเริ่มรวมงบ BAYCOMS เต็มไตรมาส</t>
  </si>
  <si>
    <t>ลุยพัฒนา</t>
  </si>
  <si>
    <t>กลุ่มเซเว่น</t>
  </si>
  <si>
    <t>Non-7-11</t>
  </si>
  <si>
    <t>มาตรการจีน</t>
  </si>
  <si>
    <t>ลุ้นกำไรปีนี้</t>
  </si>
  <si>
    <t>จีนเปิดประเทศ</t>
  </si>
  <si>
    <t>เม็ดเงินลงทุน</t>
  </si>
  <si>
    <t>สนามบิน</t>
  </si>
  <si>
    <r>
      <rPr>
        <rFont val="Arial"/>
        <color rgb="FF000000"/>
      </rPr>
      <t>กำไร</t>
    </r>
  </si>
  <si>
    <t>SJWD โบรกแนะซื้อเป้า 20.50 บ. ลุ้นกำไรปีนี้แตะ 1.1 พันล้าน-พ่วงเล็งเข้า SET101</t>
  </si>
  <si>
    <t>เริ่มรับรู้</t>
  </si>
  <si>
    <t>ลุ้นดัน</t>
  </si>
  <si>
    <r>
      <rPr>
        <rFont val="Arial"/>
        <color rgb="FF000000"/>
      </rPr>
      <t>ลุ้น</t>
    </r>
  </si>
  <si>
    <t>สัดส่วนลงทุน</t>
  </si>
  <si>
    <t>ล๊อกดาวน์</t>
  </si>
  <si>
    <t>มาตรการโควิด</t>
  </si>
  <si>
    <t>มาตรการคุมโควิด</t>
  </si>
  <si>
    <t>ตอบรับเยี่ยม</t>
  </si>
  <si>
    <t>P/BV</t>
  </si>
  <si>
    <t>เริ่มคลี่คลาย</t>
  </si>
  <si>
    <t>ฟื้นสูง</t>
  </si>
  <si>
    <t>กําไร</t>
  </si>
  <si>
    <t>โควิด</t>
  </si>
  <si>
    <r>
      <rPr>
        <rFont val="Arial"/>
        <color rgb="FF000000"/>
        <sz val="11.0"/>
      </rPr>
      <t>ไฮซีซั่น</t>
    </r>
  </si>
  <si>
    <t>มาตรการล็อกดาวน์</t>
  </si>
  <si>
    <t>ผัง</t>
  </si>
  <si>
    <t>ลุยปรับ</t>
  </si>
  <si>
    <t>U-Rate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</si>
</sst>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d/mm/yyyy"/>
    <numFmt numFmtId="165" formatCode="d-m"/>
    <numFmt numFmtId="166" formatCode="m/d/yyyy"/>
    <numFmt numFmtId="167" formatCode="mm/dd/yyyy"/>
    <numFmt numFmtId="168" formatCode="dd&quot;/&quot;mm&quot;/&quot;yyyy"/>
    <numFmt numFmtId="169" formatCode="d/m/yyyy"/>
  </numFmts>
  <fonts count="24">
    <font>
      <sz val="11.0"/>
      <color theme="1"/>
      <name val="Aptos Narrow"/>
      <scheme val="minor"/>
    </font>
    <font>
      <b/>
      <sz val="11.0"/>
      <color rgb="FFFFFFFF"/>
      <name val="Arial"/>
    </font>
    <font>
      <b/>
      <sz val="11.0"/>
      <color theme="1"/>
      <name val="Arial"/>
    </font>
    <font>
      <sz val="11.0"/>
      <color theme="1"/>
      <name val="Arial"/>
    </font>
    <font>
      <u/>
      <sz val="11.0"/>
      <color rgb="FF1155CC"/>
      <name val="Arial"/>
    </font>
    <font>
      <sz val="11.0"/>
      <color rgb="FF212529"/>
      <name val="Kanit"/>
    </font>
    <font>
      <color theme="1"/>
      <name val="Arial"/>
    </font>
    <font>
      <color theme="1"/>
      <name val="Aptos Narrow"/>
      <scheme val="minor"/>
    </font>
    <font>
      <u/>
      <sz val="11.0"/>
      <color rgb="FF1155CC"/>
      <name val="Arial"/>
    </font>
    <font>
      <sz val="11.0"/>
      <color rgb="FF212529"/>
      <name val="Arial"/>
    </font>
    <font>
      <color rgb="FF212529"/>
      <name val="Kanit"/>
    </font>
    <font>
      <color rgb="FF212529"/>
      <name val="Arial"/>
    </font>
    <font>
      <b/>
      <sz val="11.0"/>
      <color theme="1"/>
      <name val="Montserrat"/>
    </font>
    <font>
      <color theme="1"/>
      <name val="Montserrat"/>
    </font>
    <font>
      <u/>
      <color rgb="FF1155CC"/>
      <name val="Arial"/>
    </font>
    <font>
      <b/>
      <sz val="11.0"/>
      <color theme="1"/>
      <name val="Aptos Narrow"/>
    </font>
    <font>
      <u/>
      <sz val="11.0"/>
      <color rgb="FF0000FF"/>
      <name val="Arial"/>
    </font>
    <font>
      <u/>
      <color rgb="FF1155CC"/>
      <name val="Arial"/>
    </font>
    <font>
      <sz val="11.0"/>
      <color theme="1"/>
      <name val="Aptos Narrow"/>
    </font>
    <font>
      <sz val="11.0"/>
      <color rgb="FF111111"/>
      <name val="Arial"/>
    </font>
    <font>
      <b/>
      <color theme="1"/>
      <name val="Arial"/>
    </font>
    <font>
      <b/>
      <color rgb="FF1F1F1F"/>
      <name val="Arial"/>
    </font>
    <font>
      <u/>
      <color rgb="FF0563C1"/>
      <name val="Arial"/>
    </font>
    <font>
      <u/>
      <sz val="11.0"/>
      <color rgb="FF0563C1"/>
      <name val="Arial"/>
    </font>
  </fonts>
  <fills count="17">
    <fill>
      <patternFill patternType="none"/>
    </fill>
    <fill>
      <patternFill patternType="lightGray"/>
    </fill>
    <fill>
      <patternFill patternType="solid">
        <fgColor rgb="FF38761D"/>
        <bgColor rgb="FF38761D"/>
      </patternFill>
    </fill>
    <fill>
      <patternFill patternType="solid">
        <fgColor rgb="FFB6D7A8"/>
        <bgColor rgb="FFB6D7A8"/>
      </patternFill>
    </fill>
    <fill>
      <patternFill patternType="solid">
        <fgColor rgb="FFF6B26B"/>
        <bgColor rgb="FFF6B26B"/>
      </patternFill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  <fill>
      <patternFill patternType="solid">
        <fgColor rgb="FFFFFF00"/>
        <bgColor rgb="FFFFFF00"/>
      </patternFill>
    </fill>
    <fill>
      <patternFill patternType="solid">
        <fgColor rgb="FF71D0A8"/>
        <bgColor rgb="FF71D0A8"/>
      </patternFill>
    </fill>
    <fill>
      <patternFill patternType="solid">
        <fgColor rgb="FFD9F2D0"/>
        <bgColor rgb="FFD9F2D0"/>
      </patternFill>
    </fill>
    <fill>
      <patternFill patternType="solid">
        <fgColor rgb="FFC9DAF8"/>
        <bgColor rgb="FFC9DAF8"/>
      </patternFill>
    </fill>
    <fill>
      <patternFill patternType="solid">
        <fgColor rgb="FFE06666"/>
        <bgColor rgb="FFE06666"/>
      </patternFill>
    </fill>
    <fill>
      <patternFill patternType="solid">
        <fgColor rgb="FFCC0000"/>
        <bgColor rgb="FFCC0000"/>
      </patternFill>
    </fill>
    <fill>
      <patternFill patternType="solid">
        <fgColor rgb="FFD9EAD3"/>
        <bgColor rgb="FFD9EAD3"/>
      </patternFill>
    </fill>
    <fill>
      <patternFill patternType="solid">
        <fgColor theme="9"/>
        <bgColor theme="9"/>
      </patternFill>
    </fill>
    <fill>
      <patternFill patternType="solid">
        <fgColor rgb="FFFF0000"/>
        <bgColor rgb="FFFF0000"/>
      </patternFill>
    </fill>
    <fill>
      <patternFill patternType="solid">
        <fgColor rgb="FFF1C232"/>
        <bgColor rgb="FFF1C232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0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vertical="bottom"/>
    </xf>
    <xf borderId="0" fillId="3" fontId="2" numFmtId="0" xfId="0" applyAlignment="1" applyFill="1" applyFont="1">
      <alignment horizontal="center" vertical="bottom"/>
    </xf>
    <xf borderId="0" fillId="3" fontId="2" numFmtId="0" xfId="0" applyAlignment="1" applyFont="1">
      <alignment horizontal="center" readingOrder="0" vertical="bottom"/>
    </xf>
    <xf borderId="0" fillId="4" fontId="2" numFmtId="0" xfId="0" applyAlignment="1" applyFill="1" applyFont="1">
      <alignment horizontal="center" readingOrder="0" vertical="bottom"/>
    </xf>
    <xf borderId="0" fillId="0" fontId="3" numFmtId="164" xfId="0" applyAlignment="1" applyFont="1" applyNumberFormat="1">
      <alignment horizontal="left" vertical="bottom"/>
    </xf>
    <xf borderId="0" fillId="0" fontId="4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5" fontId="5" numFmtId="0" xfId="0" applyAlignment="1" applyFill="1" applyFont="1">
      <alignment vertical="bottom"/>
    </xf>
    <xf borderId="0" fillId="0" fontId="6" numFmtId="0" xfId="0" applyAlignment="1" applyFont="1">
      <alignment vertical="bottom"/>
    </xf>
    <xf borderId="0" fillId="6" fontId="7" numFmtId="0" xfId="0" applyFill="1" applyFont="1"/>
    <xf borderId="0" fillId="0" fontId="8" numFmtId="0" xfId="0" applyAlignment="1" applyFont="1">
      <alignment vertical="bottom"/>
    </xf>
    <xf borderId="0" fillId="7" fontId="3" numFmtId="0" xfId="0" applyAlignment="1" applyFill="1" applyFont="1">
      <alignment vertical="bottom"/>
    </xf>
    <xf borderId="0" fillId="5" fontId="9" numFmtId="0" xfId="0" applyAlignment="1" applyFont="1">
      <alignment readingOrder="0" vertical="bottom"/>
    </xf>
    <xf borderId="0" fillId="5" fontId="9" numFmtId="0" xfId="0" applyAlignment="1" applyFont="1">
      <alignment vertical="bottom"/>
    </xf>
    <xf borderId="0" fillId="5" fontId="5" numFmtId="0" xfId="0" applyAlignment="1" applyFont="1">
      <alignment vertical="bottom"/>
    </xf>
    <xf quotePrefix="1" borderId="0" fillId="5" fontId="5" numFmtId="0" xfId="0" applyAlignment="1" applyFont="1">
      <alignment vertical="bottom"/>
    </xf>
    <xf borderId="0" fillId="0" fontId="3" numFmtId="0" xfId="0" applyAlignment="1" applyFont="1">
      <alignment horizontal="left" vertical="bottom"/>
    </xf>
    <xf borderId="0" fillId="5" fontId="3" numFmtId="0" xfId="0" applyAlignment="1" applyFont="1">
      <alignment vertical="bottom"/>
    </xf>
    <xf quotePrefix="1" borderId="0" fillId="5" fontId="5" numFmtId="0" xfId="0" applyAlignment="1" applyFont="1">
      <alignment vertical="bottom"/>
    </xf>
    <xf borderId="0" fillId="0" fontId="6" numFmtId="0" xfId="0" applyAlignment="1" applyFont="1">
      <alignment readingOrder="0" vertical="bottom"/>
    </xf>
    <xf borderId="0" fillId="0" fontId="3" numFmtId="165" xfId="0" applyAlignment="1" applyFont="1" applyNumberFormat="1">
      <alignment vertical="bottom"/>
    </xf>
    <xf borderId="0" fillId="5" fontId="10" numFmtId="0" xfId="0" applyAlignment="1" applyFont="1">
      <alignment vertical="bottom"/>
    </xf>
    <xf borderId="0" fillId="5" fontId="11" numFmtId="0" xfId="0" applyAlignment="1" applyFont="1">
      <alignment vertical="bottom"/>
    </xf>
    <xf quotePrefix="1" borderId="0" fillId="5" fontId="10" numFmtId="0" xfId="0" applyAlignment="1" applyFont="1">
      <alignment vertical="bottom"/>
    </xf>
    <xf borderId="1" fillId="8" fontId="12" numFmtId="0" xfId="0" applyAlignment="1" applyBorder="1" applyFill="1" applyFont="1">
      <alignment horizontal="center"/>
    </xf>
    <xf borderId="1" fillId="8" fontId="12" numFmtId="0" xfId="0" applyAlignment="1" applyBorder="1" applyFont="1">
      <alignment horizontal="center" readingOrder="0"/>
    </xf>
    <xf borderId="0" fillId="5" fontId="13" numFmtId="0" xfId="0" applyFont="1"/>
    <xf borderId="0" fillId="0" fontId="6" numFmtId="166" xfId="0" applyAlignment="1" applyFont="1" applyNumberFormat="1">
      <alignment horizontal="left" vertical="bottom"/>
    </xf>
    <xf borderId="0" fillId="0" fontId="14" numFmtId="0" xfId="0" applyAlignment="1" applyFont="1">
      <alignment horizontal="left" vertical="bottom"/>
    </xf>
    <xf borderId="0" fillId="0" fontId="6" numFmtId="0" xfId="0" applyAlignment="1" applyFont="1">
      <alignment horizontal="left" vertical="bottom"/>
    </xf>
    <xf borderId="0" fillId="2" fontId="7" numFmtId="0" xfId="0" applyFont="1"/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readingOrder="0"/>
    </xf>
    <xf borderId="0" fillId="0" fontId="6" numFmtId="167" xfId="0" applyAlignment="1" applyFont="1" applyNumberFormat="1">
      <alignment horizontal="left" vertical="bottom"/>
    </xf>
    <xf borderId="1" fillId="9" fontId="15" numFmtId="0" xfId="0" applyAlignment="1" applyBorder="1" applyFill="1" applyFont="1">
      <alignment horizontal="left"/>
    </xf>
    <xf borderId="1" fillId="9" fontId="2" numFmtId="0" xfId="0" applyAlignment="1" applyBorder="1" applyFont="1">
      <alignment horizontal="center" readingOrder="0"/>
    </xf>
    <xf borderId="1" fillId="9" fontId="15" numFmtId="0" xfId="0" applyAlignment="1" applyBorder="1" applyFont="1">
      <alignment horizontal="center"/>
    </xf>
    <xf borderId="0" fillId="9" fontId="2" numFmtId="0" xfId="0" applyAlignment="1" applyFont="1">
      <alignment horizontal="center" readingOrder="0"/>
    </xf>
    <xf borderId="0" fillId="5" fontId="6" numFmtId="0" xfId="0" applyAlignment="1" applyFont="1">
      <alignment horizontal="center" readingOrder="0"/>
    </xf>
    <xf borderId="0" fillId="0" fontId="16" numFmtId="0" xfId="0" applyAlignment="1" applyFont="1">
      <alignment vertical="bottom"/>
    </xf>
    <xf borderId="0" fillId="5" fontId="3" numFmtId="0" xfId="0" applyAlignment="1" applyFont="1">
      <alignment horizontal="left" vertical="bottom"/>
    </xf>
    <xf borderId="0" fillId="8" fontId="6" numFmtId="0" xfId="0" applyAlignment="1" applyFont="1">
      <alignment vertical="bottom"/>
    </xf>
    <xf borderId="0" fillId="5" fontId="6" numFmtId="0" xfId="0" applyAlignment="1" applyFont="1">
      <alignment vertical="bottom"/>
    </xf>
    <xf borderId="0" fillId="5" fontId="9" numFmtId="0" xfId="0" applyAlignment="1" applyFont="1">
      <alignment horizontal="left" vertical="bottom"/>
    </xf>
    <xf borderId="0" fillId="5" fontId="5" numFmtId="0" xfId="0" applyAlignment="1" applyFont="1">
      <alignment horizontal="left" vertical="bottom"/>
    </xf>
    <xf borderId="0" fillId="8" fontId="6" numFmtId="0" xfId="0" applyAlignment="1" applyFont="1">
      <alignment readingOrder="0" vertical="bottom"/>
    </xf>
    <xf borderId="0" fillId="10" fontId="9" numFmtId="0" xfId="0" applyAlignment="1" applyFill="1" applyFont="1">
      <alignment vertical="bottom"/>
    </xf>
    <xf borderId="0" fillId="0" fontId="7" numFmtId="0" xfId="0" applyAlignment="1" applyFont="1">
      <alignment horizontal="left" readingOrder="0"/>
    </xf>
    <xf borderId="0" fillId="5" fontId="3" numFmtId="0" xfId="0" applyAlignment="1" applyFont="1">
      <alignment readingOrder="0" vertical="bottom"/>
    </xf>
    <xf borderId="0" fillId="5" fontId="6" numFmtId="0" xfId="0" applyAlignment="1" applyFont="1">
      <alignment readingOrder="0" vertical="bottom"/>
    </xf>
    <xf quotePrefix="1" borderId="0" fillId="5" fontId="9" numFmtId="0" xfId="0" applyAlignment="1" applyFont="1">
      <alignment vertical="bottom"/>
    </xf>
    <xf borderId="0" fillId="0" fontId="17" numFmtId="0" xfId="0" applyAlignment="1" applyFont="1">
      <alignment vertical="bottom"/>
    </xf>
    <xf borderId="0" fillId="5" fontId="11" numFmtId="0" xfId="0" applyAlignment="1" applyFont="1">
      <alignment horizontal="left" vertical="bottom"/>
    </xf>
    <xf borderId="0" fillId="8" fontId="7" numFmtId="0" xfId="0" applyFont="1"/>
    <xf borderId="0" fillId="5" fontId="11" numFmtId="0" xfId="0" applyAlignment="1" applyFont="1">
      <alignment readingOrder="0" vertical="bottom"/>
    </xf>
    <xf borderId="0" fillId="5" fontId="10" numFmtId="0" xfId="0" applyAlignment="1" applyFont="1">
      <alignment horizontal="left" vertical="bottom"/>
    </xf>
    <xf quotePrefix="1" borderId="0" fillId="5" fontId="11" numFmtId="0" xfId="0" applyAlignment="1" applyFont="1">
      <alignment vertical="bottom"/>
    </xf>
    <xf borderId="0" fillId="5" fontId="7" numFmtId="0" xfId="0" applyAlignment="1" applyFont="1">
      <alignment horizontal="left" readingOrder="0"/>
    </xf>
    <xf borderId="0" fillId="5" fontId="6" numFmtId="0" xfId="0" applyAlignment="1" applyFont="1">
      <alignment horizontal="left" readingOrder="0"/>
    </xf>
    <xf borderId="0" fillId="0" fontId="11" numFmtId="0" xfId="0" applyAlignment="1" applyFont="1">
      <alignment vertical="bottom"/>
    </xf>
    <xf quotePrefix="1" borderId="0" fillId="0" fontId="11" numFmtId="0" xfId="0" applyAlignment="1" applyFont="1">
      <alignment vertical="bottom"/>
    </xf>
    <xf borderId="0" fillId="0" fontId="10" numFmtId="0" xfId="0" applyAlignment="1" applyFont="1">
      <alignment vertical="bottom"/>
    </xf>
    <xf borderId="0" fillId="0" fontId="7" numFmtId="0" xfId="0" applyFont="1"/>
    <xf borderId="0" fillId="11" fontId="7" numFmtId="0" xfId="0" applyFill="1" applyFont="1"/>
    <xf borderId="0" fillId="0" fontId="18" numFmtId="14" xfId="0" applyFont="1" applyNumberFormat="1"/>
    <xf borderId="0" fillId="12" fontId="7" numFmtId="0" xfId="0" applyFill="1" applyFont="1"/>
    <xf borderId="0" fillId="0" fontId="3" numFmtId="0" xfId="0" applyAlignment="1" applyFont="1">
      <alignment readingOrder="0" shrinkToFit="0" wrapText="1"/>
    </xf>
    <xf borderId="0" fillId="13" fontId="2" numFmtId="168" xfId="0" applyAlignment="1" applyFill="1" applyFont="1" applyNumberFormat="1">
      <alignment horizontal="center" vertical="bottom"/>
    </xf>
    <xf borderId="0" fillId="13" fontId="2" numFmtId="0" xfId="0" applyAlignment="1" applyFont="1">
      <alignment horizontal="center" vertical="bottom"/>
    </xf>
    <xf borderId="0" fillId="0" fontId="3" numFmtId="168" xfId="0" applyAlignment="1" applyFont="1" applyNumberFormat="1">
      <alignment horizontal="center" vertical="bottom"/>
    </xf>
    <xf borderId="0" fillId="5" fontId="19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14" fontId="3" numFmtId="0" xfId="0" applyAlignment="1" applyFill="1" applyFont="1">
      <alignment vertical="bottom"/>
    </xf>
    <xf borderId="0" fillId="5" fontId="19" numFmtId="0" xfId="0" applyAlignment="1" applyFont="1">
      <alignment readingOrder="0" vertical="bottom"/>
    </xf>
    <xf borderId="0" fillId="15" fontId="3" numFmtId="0" xfId="0" applyAlignment="1" applyFill="1" applyFont="1">
      <alignment vertical="bottom"/>
    </xf>
    <xf borderId="0" fillId="14" fontId="7" numFmtId="0" xfId="0" applyFont="1"/>
    <xf borderId="0" fillId="16" fontId="3" numFmtId="0" xfId="0" applyAlignment="1" applyFill="1" applyFont="1">
      <alignment vertical="bottom"/>
    </xf>
    <xf borderId="0" fillId="0" fontId="3" numFmtId="0" xfId="0" applyAlignment="1" applyFont="1">
      <alignment horizontal="left" readingOrder="0" vertical="bottom"/>
    </xf>
    <xf quotePrefix="1" borderId="0" fillId="0" fontId="3" numFmtId="0" xfId="0" applyAlignment="1" applyFont="1">
      <alignment vertical="bottom"/>
    </xf>
    <xf borderId="0" fillId="0" fontId="3" numFmtId="169" xfId="0" applyAlignment="1" applyFont="1" applyNumberFormat="1">
      <alignment horizontal="center" vertical="bottom"/>
    </xf>
    <xf borderId="0" fillId="0" fontId="3" numFmtId="169" xfId="0" applyAlignment="1" applyFont="1" applyNumberFormat="1">
      <alignment vertical="bottom"/>
    </xf>
    <xf borderId="0" fillId="13" fontId="20" numFmtId="0" xfId="0" applyAlignment="1" applyFont="1">
      <alignment horizontal="center" vertical="bottom"/>
    </xf>
    <xf borderId="0" fillId="13" fontId="20" numFmtId="0" xfId="0" applyAlignment="1" applyFont="1">
      <alignment horizontal="center" readingOrder="0" vertical="bottom"/>
    </xf>
    <xf borderId="0" fillId="13" fontId="20" numFmtId="0" xfId="0" applyAlignment="1" applyFont="1">
      <alignment horizontal="left" readingOrder="0" shrinkToFit="0" vertical="bottom" wrapText="1"/>
    </xf>
    <xf borderId="0" fillId="13" fontId="21" numFmtId="0" xfId="0" applyAlignment="1" applyFont="1">
      <alignment horizontal="center" readingOrder="0" vertical="bottom"/>
    </xf>
    <xf borderId="0" fillId="13" fontId="2" numFmtId="0" xfId="0" applyAlignment="1" applyFont="1">
      <alignment horizontal="center" readingOrder="0" vertical="bottom"/>
    </xf>
    <xf borderId="0" fillId="13" fontId="3" numFmtId="0" xfId="0" applyAlignment="1" applyFont="1">
      <alignment readingOrder="0" vertical="bottom"/>
    </xf>
    <xf borderId="0" fillId="13" fontId="3" numFmtId="0" xfId="0" applyAlignment="1" applyFont="1">
      <alignment vertical="bottom"/>
    </xf>
    <xf borderId="0" fillId="0" fontId="6" numFmtId="169" xfId="0" applyAlignment="1" applyFont="1" applyNumberFormat="1">
      <alignment horizontal="center" vertical="bottom"/>
    </xf>
    <xf borderId="0" fillId="0" fontId="22" numFmtId="0" xfId="0" applyAlignment="1" applyFont="1">
      <alignment horizontal="center" vertical="bottom"/>
    </xf>
    <xf borderId="0" fillId="0" fontId="6" numFmtId="0" xfId="0" applyAlignment="1" applyFont="1">
      <alignment horizontal="left" shrinkToFit="0" vertical="bottom" wrapText="1"/>
    </xf>
    <xf borderId="0" fillId="0" fontId="6" numFmtId="0" xfId="0" applyAlignment="1" applyFont="1">
      <alignment horizontal="center" vertical="bottom"/>
    </xf>
    <xf borderId="0" fillId="8" fontId="3" numFmtId="0" xfId="0" applyAlignment="1" applyFont="1">
      <alignment vertical="bottom"/>
    </xf>
    <xf borderId="0" fillId="0" fontId="6" numFmtId="0" xfId="0" applyAlignment="1" applyFont="1">
      <alignment horizontal="center" readingOrder="0" vertical="bottom"/>
    </xf>
    <xf borderId="0" fillId="0" fontId="7" numFmtId="0" xfId="0" applyAlignment="1" applyFont="1">
      <alignment horizontal="center" readingOrder="0"/>
    </xf>
    <xf borderId="0" fillId="0" fontId="6" numFmtId="0" xfId="0" applyAlignment="1" applyFont="1">
      <alignment horizontal="center" readingOrder="0"/>
    </xf>
    <xf borderId="0" fillId="0" fontId="18" numFmtId="0" xfId="0" applyAlignment="1" applyFont="1">
      <alignment vertical="bottom"/>
    </xf>
    <xf borderId="0" fillId="0" fontId="23" numFmtId="0" xfId="0" applyAlignment="1" applyFont="1">
      <alignment horizontal="center" vertical="bottom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horizontal="center" readingOrder="0" vertical="bottom"/>
    </xf>
    <xf borderId="0" fillId="0" fontId="18" numFmtId="0" xfId="0" applyAlignment="1" applyFont="1">
      <alignment vertical="bottom"/>
    </xf>
    <xf borderId="0" fillId="0" fontId="7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thunhoon.com/article/286817" TargetMode="External"/><Relationship Id="rId391" Type="http://schemas.openxmlformats.org/officeDocument/2006/relationships/hyperlink" Target="https://thunhoon.com/article/286816" TargetMode="External"/><Relationship Id="rId390" Type="http://schemas.openxmlformats.org/officeDocument/2006/relationships/hyperlink" Target="https://thunhoon.com/article/286816" TargetMode="External"/><Relationship Id="rId2180" Type="http://schemas.openxmlformats.org/officeDocument/2006/relationships/hyperlink" Target="https://thunhoon.com/article/291568" TargetMode="External"/><Relationship Id="rId2181" Type="http://schemas.openxmlformats.org/officeDocument/2006/relationships/hyperlink" Target="https://thunhoon.com/article/291568" TargetMode="External"/><Relationship Id="rId2182" Type="http://schemas.openxmlformats.org/officeDocument/2006/relationships/hyperlink" Target="https://thunhoon.com/article/291575" TargetMode="External"/><Relationship Id="rId2183" Type="http://schemas.openxmlformats.org/officeDocument/2006/relationships/hyperlink" Target="https://thunhoon.com/article/291575" TargetMode="External"/><Relationship Id="rId385" Type="http://schemas.openxmlformats.org/officeDocument/2006/relationships/hyperlink" Target="https://thunhoon.com/article/286809" TargetMode="External"/><Relationship Id="rId2184" Type="http://schemas.openxmlformats.org/officeDocument/2006/relationships/hyperlink" Target="https://thunhoon.com/article/291576" TargetMode="External"/><Relationship Id="rId384" Type="http://schemas.openxmlformats.org/officeDocument/2006/relationships/hyperlink" Target="https://thunhoon.com/article/286809" TargetMode="External"/><Relationship Id="rId2185" Type="http://schemas.openxmlformats.org/officeDocument/2006/relationships/hyperlink" Target="https://thunhoon.com/article/291576" TargetMode="External"/><Relationship Id="rId383" Type="http://schemas.openxmlformats.org/officeDocument/2006/relationships/hyperlink" Target="https://thunhoon.com/article/286802" TargetMode="External"/><Relationship Id="rId2186" Type="http://schemas.openxmlformats.org/officeDocument/2006/relationships/hyperlink" Target="https://thunhoon.com/article/291577" TargetMode="External"/><Relationship Id="rId382" Type="http://schemas.openxmlformats.org/officeDocument/2006/relationships/hyperlink" Target="https://thunhoon.com/article/286790" TargetMode="External"/><Relationship Id="rId2187" Type="http://schemas.openxmlformats.org/officeDocument/2006/relationships/hyperlink" Target="https://thunhoon.com/article/291577" TargetMode="External"/><Relationship Id="rId389" Type="http://schemas.openxmlformats.org/officeDocument/2006/relationships/hyperlink" Target="https://thunhoon.com/article/286815" TargetMode="External"/><Relationship Id="rId2188" Type="http://schemas.openxmlformats.org/officeDocument/2006/relationships/hyperlink" Target="https://thunhoon.com/article/291577" TargetMode="External"/><Relationship Id="rId388" Type="http://schemas.openxmlformats.org/officeDocument/2006/relationships/hyperlink" Target="https://thunhoon.com/article/286814" TargetMode="External"/><Relationship Id="rId2189" Type="http://schemas.openxmlformats.org/officeDocument/2006/relationships/hyperlink" Target="https://thunhoon.com/article/291580" TargetMode="External"/><Relationship Id="rId387" Type="http://schemas.openxmlformats.org/officeDocument/2006/relationships/hyperlink" Target="https://thunhoon.com/article/286813" TargetMode="External"/><Relationship Id="rId386" Type="http://schemas.openxmlformats.org/officeDocument/2006/relationships/hyperlink" Target="https://thunhoon.com/article/286812" TargetMode="External"/><Relationship Id="rId381" Type="http://schemas.openxmlformats.org/officeDocument/2006/relationships/hyperlink" Target="https://thunhoon.com/article/286790" TargetMode="External"/><Relationship Id="rId380" Type="http://schemas.openxmlformats.org/officeDocument/2006/relationships/hyperlink" Target="https://thunhoon.com/article/286794" TargetMode="External"/><Relationship Id="rId379" Type="http://schemas.openxmlformats.org/officeDocument/2006/relationships/hyperlink" Target="https://thunhoon.com/article/286794" TargetMode="External"/><Relationship Id="rId2170" Type="http://schemas.openxmlformats.org/officeDocument/2006/relationships/hyperlink" Target="https://thunhoon.com/article/291541" TargetMode="External"/><Relationship Id="rId2171" Type="http://schemas.openxmlformats.org/officeDocument/2006/relationships/hyperlink" Target="https://thunhoon.com/article/291560" TargetMode="External"/><Relationship Id="rId2172" Type="http://schemas.openxmlformats.org/officeDocument/2006/relationships/hyperlink" Target="https://thunhoon.com/article/291560" TargetMode="External"/><Relationship Id="rId374" Type="http://schemas.openxmlformats.org/officeDocument/2006/relationships/hyperlink" Target="https://thunhoon.com/article/286756" TargetMode="External"/><Relationship Id="rId2173" Type="http://schemas.openxmlformats.org/officeDocument/2006/relationships/hyperlink" Target="https://thunhoon.com/article/291551" TargetMode="External"/><Relationship Id="rId373" Type="http://schemas.openxmlformats.org/officeDocument/2006/relationships/hyperlink" Target="https://thunhoon.com/article/286755" TargetMode="External"/><Relationship Id="rId2174" Type="http://schemas.openxmlformats.org/officeDocument/2006/relationships/hyperlink" Target="https://thunhoon.com/article/291551" TargetMode="External"/><Relationship Id="rId372" Type="http://schemas.openxmlformats.org/officeDocument/2006/relationships/hyperlink" Target="https://thunhoon.com/article/286755" TargetMode="External"/><Relationship Id="rId2175" Type="http://schemas.openxmlformats.org/officeDocument/2006/relationships/hyperlink" Target="https://thunhoon.com/article/291551" TargetMode="External"/><Relationship Id="rId371" Type="http://schemas.openxmlformats.org/officeDocument/2006/relationships/hyperlink" Target="https://thunhoon.com/article/286743" TargetMode="External"/><Relationship Id="rId2176" Type="http://schemas.openxmlformats.org/officeDocument/2006/relationships/hyperlink" Target="https://thunhoon.com/article/291552" TargetMode="External"/><Relationship Id="rId378" Type="http://schemas.openxmlformats.org/officeDocument/2006/relationships/hyperlink" Target="https://thunhoon.com/article/286793" TargetMode="External"/><Relationship Id="rId2177" Type="http://schemas.openxmlformats.org/officeDocument/2006/relationships/hyperlink" Target="https://thunhoon.com/article/291552" TargetMode="External"/><Relationship Id="rId377" Type="http://schemas.openxmlformats.org/officeDocument/2006/relationships/hyperlink" Target="https://thunhoon.com/article/286777" TargetMode="External"/><Relationship Id="rId2178" Type="http://schemas.openxmlformats.org/officeDocument/2006/relationships/hyperlink" Target="https://thunhoon.com/article/291566" TargetMode="External"/><Relationship Id="rId376" Type="http://schemas.openxmlformats.org/officeDocument/2006/relationships/hyperlink" Target="https://thunhoon.com/article/286775" TargetMode="External"/><Relationship Id="rId2179" Type="http://schemas.openxmlformats.org/officeDocument/2006/relationships/hyperlink" Target="https://thunhoon.com/article/291566" TargetMode="External"/><Relationship Id="rId375" Type="http://schemas.openxmlformats.org/officeDocument/2006/relationships/hyperlink" Target="https://thunhoon.com/article/286770" TargetMode="External"/><Relationship Id="rId2190" Type="http://schemas.openxmlformats.org/officeDocument/2006/relationships/hyperlink" Target="https://thunhoon.com/article/291580" TargetMode="External"/><Relationship Id="rId2191" Type="http://schemas.openxmlformats.org/officeDocument/2006/relationships/hyperlink" Target="https://thunhoon.com/article/291586" TargetMode="External"/><Relationship Id="rId2192" Type="http://schemas.openxmlformats.org/officeDocument/2006/relationships/hyperlink" Target="https://thunhoon.com/article/291586" TargetMode="External"/><Relationship Id="rId2193" Type="http://schemas.openxmlformats.org/officeDocument/2006/relationships/hyperlink" Target="https://thunhoon.com/article/291589" TargetMode="External"/><Relationship Id="rId2194" Type="http://schemas.openxmlformats.org/officeDocument/2006/relationships/hyperlink" Target="https://thunhoon.com/article/291591" TargetMode="External"/><Relationship Id="rId396" Type="http://schemas.openxmlformats.org/officeDocument/2006/relationships/hyperlink" Target="https://thunhoon.com/article/286820" TargetMode="External"/><Relationship Id="rId2195" Type="http://schemas.openxmlformats.org/officeDocument/2006/relationships/hyperlink" Target="https://thunhoon.com/article/291591" TargetMode="External"/><Relationship Id="rId395" Type="http://schemas.openxmlformats.org/officeDocument/2006/relationships/hyperlink" Target="https://thunhoon.com/article/286819" TargetMode="External"/><Relationship Id="rId2196" Type="http://schemas.openxmlformats.org/officeDocument/2006/relationships/hyperlink" Target="https://thunhoon.com/article/291593" TargetMode="External"/><Relationship Id="rId394" Type="http://schemas.openxmlformats.org/officeDocument/2006/relationships/hyperlink" Target="https://thunhoon.com/article/286819" TargetMode="External"/><Relationship Id="rId2197" Type="http://schemas.openxmlformats.org/officeDocument/2006/relationships/hyperlink" Target="https://thunhoon.com/article/291593" TargetMode="External"/><Relationship Id="rId393" Type="http://schemas.openxmlformats.org/officeDocument/2006/relationships/hyperlink" Target="https://thunhoon.com/article/286817" TargetMode="External"/><Relationship Id="rId2198" Type="http://schemas.openxmlformats.org/officeDocument/2006/relationships/hyperlink" Target="https://thunhoon.com/article/291599" TargetMode="External"/><Relationship Id="rId2199" Type="http://schemas.openxmlformats.org/officeDocument/2006/relationships/hyperlink" Target="https://thunhoon.com/article/291606" TargetMode="External"/><Relationship Id="rId399" Type="http://schemas.openxmlformats.org/officeDocument/2006/relationships/hyperlink" Target="https://thunhoon.com/article/286827" TargetMode="External"/><Relationship Id="rId398" Type="http://schemas.openxmlformats.org/officeDocument/2006/relationships/hyperlink" Target="https://thunhoon.com/article/286827" TargetMode="External"/><Relationship Id="rId397" Type="http://schemas.openxmlformats.org/officeDocument/2006/relationships/hyperlink" Target="https://thunhoon.com/article/286826" TargetMode="External"/><Relationship Id="rId1730" Type="http://schemas.openxmlformats.org/officeDocument/2006/relationships/hyperlink" Target="https://thunhoon.com/article/290461" TargetMode="External"/><Relationship Id="rId1731" Type="http://schemas.openxmlformats.org/officeDocument/2006/relationships/hyperlink" Target="https://thunhoon.com/article/290465" TargetMode="External"/><Relationship Id="rId1732" Type="http://schemas.openxmlformats.org/officeDocument/2006/relationships/hyperlink" Target="https://thunhoon.com/article/290468" TargetMode="External"/><Relationship Id="rId1733" Type="http://schemas.openxmlformats.org/officeDocument/2006/relationships/hyperlink" Target="https://thunhoon.com/article/290469" TargetMode="External"/><Relationship Id="rId1734" Type="http://schemas.openxmlformats.org/officeDocument/2006/relationships/hyperlink" Target="https://thunhoon.com/article/290477" TargetMode="External"/><Relationship Id="rId1735" Type="http://schemas.openxmlformats.org/officeDocument/2006/relationships/hyperlink" Target="https://thunhoon.com/article/290480" TargetMode="External"/><Relationship Id="rId1736" Type="http://schemas.openxmlformats.org/officeDocument/2006/relationships/hyperlink" Target="https://thunhoon.com/article/290483" TargetMode="External"/><Relationship Id="rId1737" Type="http://schemas.openxmlformats.org/officeDocument/2006/relationships/hyperlink" Target="https://thunhoon.com/article/290485" TargetMode="External"/><Relationship Id="rId1738" Type="http://schemas.openxmlformats.org/officeDocument/2006/relationships/hyperlink" Target="https://thunhoon.com/article/290503" TargetMode="External"/><Relationship Id="rId1739" Type="http://schemas.openxmlformats.org/officeDocument/2006/relationships/hyperlink" Target="https://thunhoon.com/article/290508" TargetMode="External"/><Relationship Id="rId1720" Type="http://schemas.openxmlformats.org/officeDocument/2006/relationships/hyperlink" Target="https://thunhoon.com/article/290445" TargetMode="External"/><Relationship Id="rId1721" Type="http://schemas.openxmlformats.org/officeDocument/2006/relationships/hyperlink" Target="https://thunhoon.com/article/290446" TargetMode="External"/><Relationship Id="rId1722" Type="http://schemas.openxmlformats.org/officeDocument/2006/relationships/hyperlink" Target="https://thunhoon.com/article/290447" TargetMode="External"/><Relationship Id="rId1723" Type="http://schemas.openxmlformats.org/officeDocument/2006/relationships/hyperlink" Target="https://thunhoon.com/article/290447" TargetMode="External"/><Relationship Id="rId1724" Type="http://schemas.openxmlformats.org/officeDocument/2006/relationships/hyperlink" Target="https://thunhoon.com/article/290454" TargetMode="External"/><Relationship Id="rId1725" Type="http://schemas.openxmlformats.org/officeDocument/2006/relationships/hyperlink" Target="https://thunhoon.com/article/290454" TargetMode="External"/><Relationship Id="rId1726" Type="http://schemas.openxmlformats.org/officeDocument/2006/relationships/hyperlink" Target="https://thunhoon.com/article/290455" TargetMode="External"/><Relationship Id="rId1727" Type="http://schemas.openxmlformats.org/officeDocument/2006/relationships/hyperlink" Target="https://thunhoon.com/article/290457" TargetMode="External"/><Relationship Id="rId1728" Type="http://schemas.openxmlformats.org/officeDocument/2006/relationships/hyperlink" Target="https://thunhoon.com/article/290457" TargetMode="External"/><Relationship Id="rId1729" Type="http://schemas.openxmlformats.org/officeDocument/2006/relationships/hyperlink" Target="https://thunhoon.com/article/290458" TargetMode="External"/><Relationship Id="rId1752" Type="http://schemas.openxmlformats.org/officeDocument/2006/relationships/hyperlink" Target="https://thunhoon.com/article/290525" TargetMode="External"/><Relationship Id="rId1753" Type="http://schemas.openxmlformats.org/officeDocument/2006/relationships/hyperlink" Target="https://thunhoon.com/article/290525" TargetMode="External"/><Relationship Id="rId1754" Type="http://schemas.openxmlformats.org/officeDocument/2006/relationships/hyperlink" Target="https://thunhoon.com/article/290526" TargetMode="External"/><Relationship Id="rId1755" Type="http://schemas.openxmlformats.org/officeDocument/2006/relationships/hyperlink" Target="https://thunhoon.com/article/290528" TargetMode="External"/><Relationship Id="rId1756" Type="http://schemas.openxmlformats.org/officeDocument/2006/relationships/hyperlink" Target="https://thunhoon.com/article/290528" TargetMode="External"/><Relationship Id="rId1757" Type="http://schemas.openxmlformats.org/officeDocument/2006/relationships/hyperlink" Target="https://thunhoon.com/article/290532" TargetMode="External"/><Relationship Id="rId1758" Type="http://schemas.openxmlformats.org/officeDocument/2006/relationships/hyperlink" Target="https://thunhoon.com/article/290532" TargetMode="External"/><Relationship Id="rId1759" Type="http://schemas.openxmlformats.org/officeDocument/2006/relationships/hyperlink" Target="https://thunhoon.com/article/290546" TargetMode="External"/><Relationship Id="rId1750" Type="http://schemas.openxmlformats.org/officeDocument/2006/relationships/hyperlink" Target="https://thunhoon.com/article/290516" TargetMode="External"/><Relationship Id="rId1751" Type="http://schemas.openxmlformats.org/officeDocument/2006/relationships/hyperlink" Target="https://thunhoon.com/article/290525" TargetMode="External"/><Relationship Id="rId1741" Type="http://schemas.openxmlformats.org/officeDocument/2006/relationships/hyperlink" Target="https://thunhoon.com/article/290504" TargetMode="External"/><Relationship Id="rId1742" Type="http://schemas.openxmlformats.org/officeDocument/2006/relationships/hyperlink" Target="https://thunhoon.com/article/290504" TargetMode="External"/><Relationship Id="rId1743" Type="http://schemas.openxmlformats.org/officeDocument/2006/relationships/hyperlink" Target="https://thunhoon.com/article/290505" TargetMode="External"/><Relationship Id="rId1744" Type="http://schemas.openxmlformats.org/officeDocument/2006/relationships/hyperlink" Target="https://thunhoon.com/article/290491" TargetMode="External"/><Relationship Id="rId1745" Type="http://schemas.openxmlformats.org/officeDocument/2006/relationships/hyperlink" Target="https://thunhoon.com/article/290492" TargetMode="External"/><Relationship Id="rId1746" Type="http://schemas.openxmlformats.org/officeDocument/2006/relationships/hyperlink" Target="https://thunhoon.com/article/290494" TargetMode="External"/><Relationship Id="rId1747" Type="http://schemas.openxmlformats.org/officeDocument/2006/relationships/hyperlink" Target="https://thunhoon.com/article/290515" TargetMode="External"/><Relationship Id="rId1748" Type="http://schemas.openxmlformats.org/officeDocument/2006/relationships/hyperlink" Target="https://thunhoon.com/article/290515" TargetMode="External"/><Relationship Id="rId1749" Type="http://schemas.openxmlformats.org/officeDocument/2006/relationships/hyperlink" Target="https://thunhoon.com/article/290516" TargetMode="External"/><Relationship Id="rId1740" Type="http://schemas.openxmlformats.org/officeDocument/2006/relationships/hyperlink" Target="https://thunhoon.com/article/290509" TargetMode="External"/><Relationship Id="rId1710" Type="http://schemas.openxmlformats.org/officeDocument/2006/relationships/hyperlink" Target="https://thunhoon.com/article/290432" TargetMode="External"/><Relationship Id="rId1711" Type="http://schemas.openxmlformats.org/officeDocument/2006/relationships/hyperlink" Target="https://thunhoon.com/article/290436" TargetMode="External"/><Relationship Id="rId1712" Type="http://schemas.openxmlformats.org/officeDocument/2006/relationships/hyperlink" Target="https://thunhoon.com/article/290436" TargetMode="External"/><Relationship Id="rId1713" Type="http://schemas.openxmlformats.org/officeDocument/2006/relationships/hyperlink" Target="https://thunhoon.com/article/290436" TargetMode="External"/><Relationship Id="rId1714" Type="http://schemas.openxmlformats.org/officeDocument/2006/relationships/hyperlink" Target="https://thunhoon.com/article/290436" TargetMode="External"/><Relationship Id="rId1715" Type="http://schemas.openxmlformats.org/officeDocument/2006/relationships/hyperlink" Target="https://thunhoon.com/article/290436" TargetMode="External"/><Relationship Id="rId1716" Type="http://schemas.openxmlformats.org/officeDocument/2006/relationships/hyperlink" Target="https://thunhoon.com/article/290436" TargetMode="External"/><Relationship Id="rId1717" Type="http://schemas.openxmlformats.org/officeDocument/2006/relationships/hyperlink" Target="https://thunhoon.com/article/290439" TargetMode="External"/><Relationship Id="rId1718" Type="http://schemas.openxmlformats.org/officeDocument/2006/relationships/hyperlink" Target="https://thunhoon.com/article/290441" TargetMode="External"/><Relationship Id="rId1719" Type="http://schemas.openxmlformats.org/officeDocument/2006/relationships/hyperlink" Target="https://thunhoon.com/article/290441" TargetMode="External"/><Relationship Id="rId1700" Type="http://schemas.openxmlformats.org/officeDocument/2006/relationships/hyperlink" Target="https://thunhoon.com/article/290427" TargetMode="External"/><Relationship Id="rId1701" Type="http://schemas.openxmlformats.org/officeDocument/2006/relationships/hyperlink" Target="https://thunhoon.com/article/290428" TargetMode="External"/><Relationship Id="rId1702" Type="http://schemas.openxmlformats.org/officeDocument/2006/relationships/hyperlink" Target="https://thunhoon.com/article/290428" TargetMode="External"/><Relationship Id="rId1703" Type="http://schemas.openxmlformats.org/officeDocument/2006/relationships/hyperlink" Target="https://thunhoon.com/article/290428" TargetMode="External"/><Relationship Id="rId1704" Type="http://schemas.openxmlformats.org/officeDocument/2006/relationships/hyperlink" Target="https://thunhoon.com/article/290417" TargetMode="External"/><Relationship Id="rId1705" Type="http://schemas.openxmlformats.org/officeDocument/2006/relationships/hyperlink" Target="https://thunhoon.com/article/290417" TargetMode="External"/><Relationship Id="rId1706" Type="http://schemas.openxmlformats.org/officeDocument/2006/relationships/hyperlink" Target="https://thunhoon.com/article/290418" TargetMode="External"/><Relationship Id="rId1707" Type="http://schemas.openxmlformats.org/officeDocument/2006/relationships/hyperlink" Target="https://thunhoon.com/article/290420" TargetMode="External"/><Relationship Id="rId1708" Type="http://schemas.openxmlformats.org/officeDocument/2006/relationships/hyperlink" Target="https://thunhoon.com/article/290432" TargetMode="External"/><Relationship Id="rId1709" Type="http://schemas.openxmlformats.org/officeDocument/2006/relationships/hyperlink" Target="https://thunhoon.com/article/290432" TargetMode="External"/><Relationship Id="rId40" Type="http://schemas.openxmlformats.org/officeDocument/2006/relationships/hyperlink" Target="https://thunhoon.com/article/285718" TargetMode="External"/><Relationship Id="rId42" Type="http://schemas.openxmlformats.org/officeDocument/2006/relationships/hyperlink" Target="https://thunhoon.com/article/285714" TargetMode="External"/><Relationship Id="rId41" Type="http://schemas.openxmlformats.org/officeDocument/2006/relationships/hyperlink" Target="https://thunhoon.com/article/285722" TargetMode="External"/><Relationship Id="rId44" Type="http://schemas.openxmlformats.org/officeDocument/2006/relationships/hyperlink" Target="https://thunhoon.com/article/285727" TargetMode="External"/><Relationship Id="rId43" Type="http://schemas.openxmlformats.org/officeDocument/2006/relationships/hyperlink" Target="https://thunhoon.com/article/285716" TargetMode="External"/><Relationship Id="rId46" Type="http://schemas.openxmlformats.org/officeDocument/2006/relationships/hyperlink" Target="https://thunhoon.com/article/285733" TargetMode="External"/><Relationship Id="rId45" Type="http://schemas.openxmlformats.org/officeDocument/2006/relationships/hyperlink" Target="https://thunhoon.com/article/285730" TargetMode="External"/><Relationship Id="rId48" Type="http://schemas.openxmlformats.org/officeDocument/2006/relationships/hyperlink" Target="https://thunhoon.com/article/285736" TargetMode="External"/><Relationship Id="rId47" Type="http://schemas.openxmlformats.org/officeDocument/2006/relationships/hyperlink" Target="https://thunhoon.com/article/285735" TargetMode="External"/><Relationship Id="rId49" Type="http://schemas.openxmlformats.org/officeDocument/2006/relationships/hyperlink" Target="https://thunhoon.com/article/285737" TargetMode="External"/><Relationship Id="rId31" Type="http://schemas.openxmlformats.org/officeDocument/2006/relationships/hyperlink" Target="https://thunhoon.com/article/285669" TargetMode="External"/><Relationship Id="rId30" Type="http://schemas.openxmlformats.org/officeDocument/2006/relationships/hyperlink" Target="https://thunhoon.com/article/285669" TargetMode="External"/><Relationship Id="rId33" Type="http://schemas.openxmlformats.org/officeDocument/2006/relationships/hyperlink" Target="https://thunhoon.com/article/285674" TargetMode="External"/><Relationship Id="rId32" Type="http://schemas.openxmlformats.org/officeDocument/2006/relationships/hyperlink" Target="https://thunhoon.com/article/285674" TargetMode="External"/><Relationship Id="rId35" Type="http://schemas.openxmlformats.org/officeDocument/2006/relationships/hyperlink" Target="https://thunhoon.com/article/285678" TargetMode="External"/><Relationship Id="rId34" Type="http://schemas.openxmlformats.org/officeDocument/2006/relationships/hyperlink" Target="https://thunhoon.com/article/285675" TargetMode="External"/><Relationship Id="rId37" Type="http://schemas.openxmlformats.org/officeDocument/2006/relationships/hyperlink" Target="https://thunhoon.com/article/285678" TargetMode="External"/><Relationship Id="rId36" Type="http://schemas.openxmlformats.org/officeDocument/2006/relationships/hyperlink" Target="https://thunhoon.com/article/285678" TargetMode="External"/><Relationship Id="rId39" Type="http://schemas.openxmlformats.org/officeDocument/2006/relationships/hyperlink" Target="https://thunhoon.com/article/285703" TargetMode="External"/><Relationship Id="rId38" Type="http://schemas.openxmlformats.org/officeDocument/2006/relationships/hyperlink" Target="https://thunhoon.com/article/285682" TargetMode="External"/><Relationship Id="rId2203" Type="http://schemas.openxmlformats.org/officeDocument/2006/relationships/hyperlink" Target="https://thunhoon.com/article/291636" TargetMode="External"/><Relationship Id="rId2204" Type="http://schemas.openxmlformats.org/officeDocument/2006/relationships/hyperlink" Target="https://thunhoon.com/article/291636" TargetMode="External"/><Relationship Id="rId20" Type="http://schemas.openxmlformats.org/officeDocument/2006/relationships/hyperlink" Target="https://thunhoon.com/article/285639" TargetMode="External"/><Relationship Id="rId2205" Type="http://schemas.openxmlformats.org/officeDocument/2006/relationships/hyperlink" Target="https://thunhoon.com/article/291622" TargetMode="External"/><Relationship Id="rId2206" Type="http://schemas.openxmlformats.org/officeDocument/2006/relationships/hyperlink" Target="https://thunhoon.com/article/291622" TargetMode="External"/><Relationship Id="rId22" Type="http://schemas.openxmlformats.org/officeDocument/2006/relationships/hyperlink" Target="https://thunhoon.com/article/285642" TargetMode="External"/><Relationship Id="rId2207" Type="http://schemas.openxmlformats.org/officeDocument/2006/relationships/hyperlink" Target="https://thunhoon.com/article/291623" TargetMode="External"/><Relationship Id="rId21" Type="http://schemas.openxmlformats.org/officeDocument/2006/relationships/hyperlink" Target="https://thunhoon.com/article/285640" TargetMode="External"/><Relationship Id="rId2208" Type="http://schemas.openxmlformats.org/officeDocument/2006/relationships/hyperlink" Target="https://thunhoon.com/article/291623" TargetMode="External"/><Relationship Id="rId24" Type="http://schemas.openxmlformats.org/officeDocument/2006/relationships/hyperlink" Target="https://thunhoon.com/article/285646" TargetMode="External"/><Relationship Id="rId2209" Type="http://schemas.openxmlformats.org/officeDocument/2006/relationships/hyperlink" Target="https://thunhoon.com/article/291624" TargetMode="External"/><Relationship Id="rId23" Type="http://schemas.openxmlformats.org/officeDocument/2006/relationships/hyperlink" Target="https://thunhoon.com/article/285644" TargetMode="External"/><Relationship Id="rId26" Type="http://schemas.openxmlformats.org/officeDocument/2006/relationships/hyperlink" Target="https://thunhoon.com/article/285651" TargetMode="External"/><Relationship Id="rId25" Type="http://schemas.openxmlformats.org/officeDocument/2006/relationships/hyperlink" Target="https://thunhoon.com/article/285648" TargetMode="External"/><Relationship Id="rId28" Type="http://schemas.openxmlformats.org/officeDocument/2006/relationships/hyperlink" Target="https://thunhoon.com/article/285654" TargetMode="External"/><Relationship Id="rId27" Type="http://schemas.openxmlformats.org/officeDocument/2006/relationships/hyperlink" Target="https://thunhoon.com/article/285651" TargetMode="External"/><Relationship Id="rId29" Type="http://schemas.openxmlformats.org/officeDocument/2006/relationships/hyperlink" Target="https://thunhoon.com/article/285658" TargetMode="External"/><Relationship Id="rId2200" Type="http://schemas.openxmlformats.org/officeDocument/2006/relationships/hyperlink" Target="https://thunhoon.com/article/291606" TargetMode="External"/><Relationship Id="rId2201" Type="http://schemas.openxmlformats.org/officeDocument/2006/relationships/hyperlink" Target="https://thunhoon.com/article/291627" TargetMode="External"/><Relationship Id="rId2202" Type="http://schemas.openxmlformats.org/officeDocument/2006/relationships/hyperlink" Target="https://thunhoon.com/article/291633" TargetMode="External"/><Relationship Id="rId11" Type="http://schemas.openxmlformats.org/officeDocument/2006/relationships/hyperlink" Target="https://thunhoon.com/article/285634" TargetMode="External"/><Relationship Id="rId10" Type="http://schemas.openxmlformats.org/officeDocument/2006/relationships/hyperlink" Target="https://thunhoon.com/article/285631" TargetMode="External"/><Relationship Id="rId13" Type="http://schemas.openxmlformats.org/officeDocument/2006/relationships/hyperlink" Target="https://thunhoon.com/article/285625" TargetMode="External"/><Relationship Id="rId12" Type="http://schemas.openxmlformats.org/officeDocument/2006/relationships/hyperlink" Target="https://thunhoon.com/article/285634" TargetMode="External"/><Relationship Id="rId15" Type="http://schemas.openxmlformats.org/officeDocument/2006/relationships/hyperlink" Target="https://thunhoon.com/article/285626" TargetMode="External"/><Relationship Id="rId14" Type="http://schemas.openxmlformats.org/officeDocument/2006/relationships/hyperlink" Target="https://thunhoon.com/article/285625" TargetMode="External"/><Relationship Id="rId17" Type="http://schemas.openxmlformats.org/officeDocument/2006/relationships/hyperlink" Target="https://thunhoon.com/article/285626" TargetMode="External"/><Relationship Id="rId16" Type="http://schemas.openxmlformats.org/officeDocument/2006/relationships/hyperlink" Target="https://thunhoon.com/article/285626" TargetMode="External"/><Relationship Id="rId19" Type="http://schemas.openxmlformats.org/officeDocument/2006/relationships/hyperlink" Target="https://thunhoon.com/article/285628" TargetMode="External"/><Relationship Id="rId18" Type="http://schemas.openxmlformats.org/officeDocument/2006/relationships/hyperlink" Target="https://thunhoon.com/article/285627" TargetMode="External"/><Relationship Id="rId84" Type="http://schemas.openxmlformats.org/officeDocument/2006/relationships/hyperlink" Target="https://thunhoon.com/article/285804" TargetMode="External"/><Relationship Id="rId1774" Type="http://schemas.openxmlformats.org/officeDocument/2006/relationships/hyperlink" Target="https://thunhoon.com/article/290563" TargetMode="External"/><Relationship Id="rId83" Type="http://schemas.openxmlformats.org/officeDocument/2006/relationships/hyperlink" Target="https://thunhoon.com/article/285803" TargetMode="External"/><Relationship Id="rId1775" Type="http://schemas.openxmlformats.org/officeDocument/2006/relationships/hyperlink" Target="https://thunhoon.com/article/290568" TargetMode="External"/><Relationship Id="rId86" Type="http://schemas.openxmlformats.org/officeDocument/2006/relationships/hyperlink" Target="https://thunhoon.com/article/285805" TargetMode="External"/><Relationship Id="rId1776" Type="http://schemas.openxmlformats.org/officeDocument/2006/relationships/hyperlink" Target="https://thunhoon.com/article/290568" TargetMode="External"/><Relationship Id="rId85" Type="http://schemas.openxmlformats.org/officeDocument/2006/relationships/hyperlink" Target="https://thunhoon.com/article/285804" TargetMode="External"/><Relationship Id="rId1777" Type="http://schemas.openxmlformats.org/officeDocument/2006/relationships/hyperlink" Target="https://thunhoon.com/article/290569" TargetMode="External"/><Relationship Id="rId88" Type="http://schemas.openxmlformats.org/officeDocument/2006/relationships/hyperlink" Target="https://thunhoon.com/article/285809" TargetMode="External"/><Relationship Id="rId1778" Type="http://schemas.openxmlformats.org/officeDocument/2006/relationships/hyperlink" Target="https://thunhoon.com/article/290569" TargetMode="External"/><Relationship Id="rId87" Type="http://schemas.openxmlformats.org/officeDocument/2006/relationships/hyperlink" Target="https://thunhoon.com/article/285805" TargetMode="External"/><Relationship Id="rId1779" Type="http://schemas.openxmlformats.org/officeDocument/2006/relationships/hyperlink" Target="https://thunhoon.com/article/290569" TargetMode="External"/><Relationship Id="rId89" Type="http://schemas.openxmlformats.org/officeDocument/2006/relationships/hyperlink" Target="https://thunhoon.com/article/285809" TargetMode="External"/><Relationship Id="rId80" Type="http://schemas.openxmlformats.org/officeDocument/2006/relationships/hyperlink" Target="https://thunhoon.com/article/285781" TargetMode="External"/><Relationship Id="rId82" Type="http://schemas.openxmlformats.org/officeDocument/2006/relationships/hyperlink" Target="https://thunhoon.com/article/285802" TargetMode="External"/><Relationship Id="rId81" Type="http://schemas.openxmlformats.org/officeDocument/2006/relationships/hyperlink" Target="https://thunhoon.com/article/285800" TargetMode="External"/><Relationship Id="rId1770" Type="http://schemas.openxmlformats.org/officeDocument/2006/relationships/hyperlink" Target="https://thunhoon.com/article/290558" TargetMode="External"/><Relationship Id="rId1771" Type="http://schemas.openxmlformats.org/officeDocument/2006/relationships/hyperlink" Target="https://thunhoon.com/article/290558" TargetMode="External"/><Relationship Id="rId1772" Type="http://schemas.openxmlformats.org/officeDocument/2006/relationships/hyperlink" Target="https://thunhoon.com/article/290559" TargetMode="External"/><Relationship Id="rId1773" Type="http://schemas.openxmlformats.org/officeDocument/2006/relationships/hyperlink" Target="https://thunhoon.com/article/290559" TargetMode="External"/><Relationship Id="rId73" Type="http://schemas.openxmlformats.org/officeDocument/2006/relationships/hyperlink" Target="https://thunhoon.com/article/285792" TargetMode="External"/><Relationship Id="rId1763" Type="http://schemas.openxmlformats.org/officeDocument/2006/relationships/hyperlink" Target="https://thunhoon.com/article/290549" TargetMode="External"/><Relationship Id="rId72" Type="http://schemas.openxmlformats.org/officeDocument/2006/relationships/hyperlink" Target="https://thunhoon.com/article/285792" TargetMode="External"/><Relationship Id="rId1764" Type="http://schemas.openxmlformats.org/officeDocument/2006/relationships/hyperlink" Target="https://thunhoon.com/article/290550" TargetMode="External"/><Relationship Id="rId75" Type="http://schemas.openxmlformats.org/officeDocument/2006/relationships/hyperlink" Target="https://thunhoon.com/article/285792" TargetMode="External"/><Relationship Id="rId1765" Type="http://schemas.openxmlformats.org/officeDocument/2006/relationships/hyperlink" Target="https://thunhoon.com/article/290552" TargetMode="External"/><Relationship Id="rId74" Type="http://schemas.openxmlformats.org/officeDocument/2006/relationships/hyperlink" Target="https://thunhoon.com/article/285792" TargetMode="External"/><Relationship Id="rId1766" Type="http://schemas.openxmlformats.org/officeDocument/2006/relationships/hyperlink" Target="https://thunhoon.com/article/290552" TargetMode="External"/><Relationship Id="rId77" Type="http://schemas.openxmlformats.org/officeDocument/2006/relationships/hyperlink" Target="https://thunhoon.com/article/285793" TargetMode="External"/><Relationship Id="rId1767" Type="http://schemas.openxmlformats.org/officeDocument/2006/relationships/hyperlink" Target="https://thunhoon.com/article/290553" TargetMode="External"/><Relationship Id="rId76" Type="http://schemas.openxmlformats.org/officeDocument/2006/relationships/hyperlink" Target="https://thunhoon.com/article/285793" TargetMode="External"/><Relationship Id="rId1768" Type="http://schemas.openxmlformats.org/officeDocument/2006/relationships/hyperlink" Target="https://thunhoon.com/article/290553" TargetMode="External"/><Relationship Id="rId79" Type="http://schemas.openxmlformats.org/officeDocument/2006/relationships/hyperlink" Target="https://thunhoon.com/article/285781" TargetMode="External"/><Relationship Id="rId1769" Type="http://schemas.openxmlformats.org/officeDocument/2006/relationships/hyperlink" Target="https://thunhoon.com/article/290553" TargetMode="External"/><Relationship Id="rId78" Type="http://schemas.openxmlformats.org/officeDocument/2006/relationships/hyperlink" Target="https://thunhoon.com/article/285781" TargetMode="External"/><Relationship Id="rId71" Type="http://schemas.openxmlformats.org/officeDocument/2006/relationships/hyperlink" Target="https://thunhoon.com/article/285791" TargetMode="External"/><Relationship Id="rId70" Type="http://schemas.openxmlformats.org/officeDocument/2006/relationships/hyperlink" Target="https://thunhoon.com/article/285791" TargetMode="External"/><Relationship Id="rId1760" Type="http://schemas.openxmlformats.org/officeDocument/2006/relationships/hyperlink" Target="https://thunhoon.com/article/290548" TargetMode="External"/><Relationship Id="rId1761" Type="http://schemas.openxmlformats.org/officeDocument/2006/relationships/hyperlink" Target="https://thunhoon.com/article/290549" TargetMode="External"/><Relationship Id="rId1762" Type="http://schemas.openxmlformats.org/officeDocument/2006/relationships/hyperlink" Target="https://thunhoon.com/article/290549" TargetMode="External"/><Relationship Id="rId62" Type="http://schemas.openxmlformats.org/officeDocument/2006/relationships/hyperlink" Target="https://thunhoon.com/article/285794" TargetMode="External"/><Relationship Id="rId1796" Type="http://schemas.openxmlformats.org/officeDocument/2006/relationships/hyperlink" Target="https://thunhoon.com/article/290592" TargetMode="External"/><Relationship Id="rId61" Type="http://schemas.openxmlformats.org/officeDocument/2006/relationships/hyperlink" Target="https://thunhoon.com/article/285794" TargetMode="External"/><Relationship Id="rId1797" Type="http://schemas.openxmlformats.org/officeDocument/2006/relationships/hyperlink" Target="https://thunhoon.com/article/290594" TargetMode="External"/><Relationship Id="rId64" Type="http://schemas.openxmlformats.org/officeDocument/2006/relationships/hyperlink" Target="https://thunhoon.com/article/285787" TargetMode="External"/><Relationship Id="rId1798" Type="http://schemas.openxmlformats.org/officeDocument/2006/relationships/hyperlink" Target="https://thunhoon.com/article/290594" TargetMode="External"/><Relationship Id="rId63" Type="http://schemas.openxmlformats.org/officeDocument/2006/relationships/hyperlink" Target="https://thunhoon.com/article/285794" TargetMode="External"/><Relationship Id="rId1799" Type="http://schemas.openxmlformats.org/officeDocument/2006/relationships/hyperlink" Target="https://thunhoon.com/article/290595" TargetMode="External"/><Relationship Id="rId66" Type="http://schemas.openxmlformats.org/officeDocument/2006/relationships/hyperlink" Target="https://thunhoon.com/article/285788" TargetMode="External"/><Relationship Id="rId65" Type="http://schemas.openxmlformats.org/officeDocument/2006/relationships/hyperlink" Target="https://thunhoon.com/article/285787" TargetMode="External"/><Relationship Id="rId68" Type="http://schemas.openxmlformats.org/officeDocument/2006/relationships/hyperlink" Target="https://thunhoon.com/article/285789" TargetMode="External"/><Relationship Id="rId67" Type="http://schemas.openxmlformats.org/officeDocument/2006/relationships/hyperlink" Target="https://thunhoon.com/article/285788" TargetMode="External"/><Relationship Id="rId60" Type="http://schemas.openxmlformats.org/officeDocument/2006/relationships/hyperlink" Target="https://thunhoon.com/article/285780" TargetMode="External"/><Relationship Id="rId69" Type="http://schemas.openxmlformats.org/officeDocument/2006/relationships/hyperlink" Target="https://thunhoon.com/article/285791" TargetMode="External"/><Relationship Id="rId1790" Type="http://schemas.openxmlformats.org/officeDocument/2006/relationships/hyperlink" Target="https://thunhoon.com/article/290599" TargetMode="External"/><Relationship Id="rId1791" Type="http://schemas.openxmlformats.org/officeDocument/2006/relationships/hyperlink" Target="https://thunhoon.com/article/290601" TargetMode="External"/><Relationship Id="rId1792" Type="http://schemas.openxmlformats.org/officeDocument/2006/relationships/hyperlink" Target="https://thunhoon.com/article/290591" TargetMode="External"/><Relationship Id="rId1793" Type="http://schemas.openxmlformats.org/officeDocument/2006/relationships/hyperlink" Target="https://thunhoon.com/article/290591" TargetMode="External"/><Relationship Id="rId1794" Type="http://schemas.openxmlformats.org/officeDocument/2006/relationships/hyperlink" Target="https://thunhoon.com/article/290592" TargetMode="External"/><Relationship Id="rId1795" Type="http://schemas.openxmlformats.org/officeDocument/2006/relationships/hyperlink" Target="https://thunhoon.com/article/290592" TargetMode="External"/><Relationship Id="rId51" Type="http://schemas.openxmlformats.org/officeDocument/2006/relationships/hyperlink" Target="https://thunhoon.com/article/285738" TargetMode="External"/><Relationship Id="rId1785" Type="http://schemas.openxmlformats.org/officeDocument/2006/relationships/hyperlink" Target="https://thunhoon.com/article/290602" TargetMode="External"/><Relationship Id="rId50" Type="http://schemas.openxmlformats.org/officeDocument/2006/relationships/hyperlink" Target="https://thunhoon.com/article/285737" TargetMode="External"/><Relationship Id="rId1786" Type="http://schemas.openxmlformats.org/officeDocument/2006/relationships/hyperlink" Target="https://thunhoon.com/article/290603" TargetMode="External"/><Relationship Id="rId53" Type="http://schemas.openxmlformats.org/officeDocument/2006/relationships/hyperlink" Target="https://thunhoon.com/article/285748" TargetMode="External"/><Relationship Id="rId1787" Type="http://schemas.openxmlformats.org/officeDocument/2006/relationships/hyperlink" Target="https://thunhoon.com/article/290604" TargetMode="External"/><Relationship Id="rId52" Type="http://schemas.openxmlformats.org/officeDocument/2006/relationships/hyperlink" Target="https://thunhoon.com/article/285738" TargetMode="External"/><Relationship Id="rId1788" Type="http://schemas.openxmlformats.org/officeDocument/2006/relationships/hyperlink" Target="https://thunhoon.com/article/290604" TargetMode="External"/><Relationship Id="rId55" Type="http://schemas.openxmlformats.org/officeDocument/2006/relationships/hyperlink" Target="https://thunhoon.com/article/285753" TargetMode="External"/><Relationship Id="rId1789" Type="http://schemas.openxmlformats.org/officeDocument/2006/relationships/hyperlink" Target="https://thunhoon.com/article/290604" TargetMode="External"/><Relationship Id="rId54" Type="http://schemas.openxmlformats.org/officeDocument/2006/relationships/hyperlink" Target="https://thunhoon.com/article/285751" TargetMode="External"/><Relationship Id="rId57" Type="http://schemas.openxmlformats.org/officeDocument/2006/relationships/hyperlink" Target="https://thunhoon.com/article/285755" TargetMode="External"/><Relationship Id="rId56" Type="http://schemas.openxmlformats.org/officeDocument/2006/relationships/hyperlink" Target="https://thunhoon.com/article/285753" TargetMode="External"/><Relationship Id="rId59" Type="http://schemas.openxmlformats.org/officeDocument/2006/relationships/hyperlink" Target="https://thunhoon.com/article/285780" TargetMode="External"/><Relationship Id="rId58" Type="http://schemas.openxmlformats.org/officeDocument/2006/relationships/hyperlink" Target="https://thunhoon.com/article/285755" TargetMode="External"/><Relationship Id="rId1780" Type="http://schemas.openxmlformats.org/officeDocument/2006/relationships/hyperlink" Target="https://thunhoon.com/article/290570" TargetMode="External"/><Relationship Id="rId1781" Type="http://schemas.openxmlformats.org/officeDocument/2006/relationships/hyperlink" Target="https://thunhoon.com/article/290570" TargetMode="External"/><Relationship Id="rId1782" Type="http://schemas.openxmlformats.org/officeDocument/2006/relationships/hyperlink" Target="https://thunhoon.com/article/290571" TargetMode="External"/><Relationship Id="rId1783" Type="http://schemas.openxmlformats.org/officeDocument/2006/relationships/hyperlink" Target="https://thunhoon.com/article/290571" TargetMode="External"/><Relationship Id="rId1784" Type="http://schemas.openxmlformats.org/officeDocument/2006/relationships/hyperlink" Target="https://thunhoon.com/article/290602" TargetMode="External"/><Relationship Id="rId2269" Type="http://schemas.openxmlformats.org/officeDocument/2006/relationships/hyperlink" Target="https://thunhoon.com/article/291831" TargetMode="External"/><Relationship Id="rId349" Type="http://schemas.openxmlformats.org/officeDocument/2006/relationships/hyperlink" Target="https://thunhoon.com/article/286649" TargetMode="External"/><Relationship Id="rId348" Type="http://schemas.openxmlformats.org/officeDocument/2006/relationships/hyperlink" Target="https://thunhoon.com/article/286647" TargetMode="External"/><Relationship Id="rId347" Type="http://schemas.openxmlformats.org/officeDocument/2006/relationships/hyperlink" Target="https://thunhoon.com/article/286647" TargetMode="External"/><Relationship Id="rId346" Type="http://schemas.openxmlformats.org/officeDocument/2006/relationships/hyperlink" Target="https://thunhoon.com/article/286642" TargetMode="External"/><Relationship Id="rId2260" Type="http://schemas.openxmlformats.org/officeDocument/2006/relationships/hyperlink" Target="https://thunhoon.com/article/291796" TargetMode="External"/><Relationship Id="rId341" Type="http://schemas.openxmlformats.org/officeDocument/2006/relationships/hyperlink" Target="https://thunhoon.com/article/286637" TargetMode="External"/><Relationship Id="rId2261" Type="http://schemas.openxmlformats.org/officeDocument/2006/relationships/hyperlink" Target="https://thunhoon.com/article/291796" TargetMode="External"/><Relationship Id="rId340" Type="http://schemas.openxmlformats.org/officeDocument/2006/relationships/hyperlink" Target="https://thunhoon.com/article/286633" TargetMode="External"/><Relationship Id="rId2262" Type="http://schemas.openxmlformats.org/officeDocument/2006/relationships/hyperlink" Target="https://thunhoon.com/article/291796" TargetMode="External"/><Relationship Id="rId2263" Type="http://schemas.openxmlformats.org/officeDocument/2006/relationships/hyperlink" Target="https://thunhoon.com/article/291802" TargetMode="External"/><Relationship Id="rId2264" Type="http://schemas.openxmlformats.org/officeDocument/2006/relationships/hyperlink" Target="https://thunhoon.com/article/291802" TargetMode="External"/><Relationship Id="rId345" Type="http://schemas.openxmlformats.org/officeDocument/2006/relationships/hyperlink" Target="https://thunhoon.com/article/286642" TargetMode="External"/><Relationship Id="rId2265" Type="http://schemas.openxmlformats.org/officeDocument/2006/relationships/hyperlink" Target="https://thunhoon.com/article/291803" TargetMode="External"/><Relationship Id="rId344" Type="http://schemas.openxmlformats.org/officeDocument/2006/relationships/hyperlink" Target="https://thunhoon.com/article/286642" TargetMode="External"/><Relationship Id="rId2266" Type="http://schemas.openxmlformats.org/officeDocument/2006/relationships/hyperlink" Target="https://thunhoon.com/article/291804" TargetMode="External"/><Relationship Id="rId343" Type="http://schemas.openxmlformats.org/officeDocument/2006/relationships/hyperlink" Target="https://thunhoon.com/article/286640" TargetMode="External"/><Relationship Id="rId2267" Type="http://schemas.openxmlformats.org/officeDocument/2006/relationships/hyperlink" Target="https://thunhoon.com/article/291804" TargetMode="External"/><Relationship Id="rId342" Type="http://schemas.openxmlformats.org/officeDocument/2006/relationships/hyperlink" Target="https://thunhoon.com/article/286638" TargetMode="External"/><Relationship Id="rId2268" Type="http://schemas.openxmlformats.org/officeDocument/2006/relationships/hyperlink" Target="https://thunhoon.com/article/291811" TargetMode="External"/><Relationship Id="rId2258" Type="http://schemas.openxmlformats.org/officeDocument/2006/relationships/hyperlink" Target="https://thunhoon.com/article/291785" TargetMode="External"/><Relationship Id="rId2259" Type="http://schemas.openxmlformats.org/officeDocument/2006/relationships/hyperlink" Target="https://thunhoon.com/article/291785" TargetMode="External"/><Relationship Id="rId338" Type="http://schemas.openxmlformats.org/officeDocument/2006/relationships/hyperlink" Target="https://thunhoon.com/article/286627" TargetMode="External"/><Relationship Id="rId337" Type="http://schemas.openxmlformats.org/officeDocument/2006/relationships/hyperlink" Target="https://thunhoon.com/article/286626" TargetMode="External"/><Relationship Id="rId336" Type="http://schemas.openxmlformats.org/officeDocument/2006/relationships/hyperlink" Target="https://thunhoon.com/article/286615" TargetMode="External"/><Relationship Id="rId335" Type="http://schemas.openxmlformats.org/officeDocument/2006/relationships/hyperlink" Target="https://thunhoon.com/article/286615" TargetMode="External"/><Relationship Id="rId339" Type="http://schemas.openxmlformats.org/officeDocument/2006/relationships/hyperlink" Target="https://thunhoon.com/article/286632" TargetMode="External"/><Relationship Id="rId330" Type="http://schemas.openxmlformats.org/officeDocument/2006/relationships/hyperlink" Target="https://thunhoon.com/article/286603" TargetMode="External"/><Relationship Id="rId2250" Type="http://schemas.openxmlformats.org/officeDocument/2006/relationships/hyperlink" Target="https://thunhoon.com/article/291776" TargetMode="External"/><Relationship Id="rId2251" Type="http://schemas.openxmlformats.org/officeDocument/2006/relationships/hyperlink" Target="https://thunhoon.com/article/291776" TargetMode="External"/><Relationship Id="rId2252" Type="http://schemas.openxmlformats.org/officeDocument/2006/relationships/hyperlink" Target="https://thunhoon.com/article/291776" TargetMode="External"/><Relationship Id="rId2253" Type="http://schemas.openxmlformats.org/officeDocument/2006/relationships/hyperlink" Target="https://thunhoon.com/article/291779" TargetMode="External"/><Relationship Id="rId334" Type="http://schemas.openxmlformats.org/officeDocument/2006/relationships/hyperlink" Target="https://thunhoon.com/article/286613" TargetMode="External"/><Relationship Id="rId2254" Type="http://schemas.openxmlformats.org/officeDocument/2006/relationships/hyperlink" Target="https://thunhoon.com/article/291779" TargetMode="External"/><Relationship Id="rId333" Type="http://schemas.openxmlformats.org/officeDocument/2006/relationships/hyperlink" Target="https://thunhoon.com/article/286613" TargetMode="External"/><Relationship Id="rId2255" Type="http://schemas.openxmlformats.org/officeDocument/2006/relationships/hyperlink" Target="https://thunhoon.com/article/291779" TargetMode="External"/><Relationship Id="rId332" Type="http://schemas.openxmlformats.org/officeDocument/2006/relationships/hyperlink" Target="https://thunhoon.com/article/286616" TargetMode="External"/><Relationship Id="rId2256" Type="http://schemas.openxmlformats.org/officeDocument/2006/relationships/hyperlink" Target="https://thunhoon.com/article/291780" TargetMode="External"/><Relationship Id="rId331" Type="http://schemas.openxmlformats.org/officeDocument/2006/relationships/hyperlink" Target="https://thunhoon.com/article/286603" TargetMode="External"/><Relationship Id="rId2257" Type="http://schemas.openxmlformats.org/officeDocument/2006/relationships/hyperlink" Target="https://thunhoon.com/article/291782" TargetMode="External"/><Relationship Id="rId370" Type="http://schemas.openxmlformats.org/officeDocument/2006/relationships/hyperlink" Target="https://thunhoon.com/article/286739" TargetMode="External"/><Relationship Id="rId369" Type="http://schemas.openxmlformats.org/officeDocument/2006/relationships/hyperlink" Target="https://thunhoon.com/article/286739" TargetMode="External"/><Relationship Id="rId368" Type="http://schemas.openxmlformats.org/officeDocument/2006/relationships/hyperlink" Target="https://thunhoon.com/article/286738" TargetMode="External"/><Relationship Id="rId2280" Type="http://schemas.openxmlformats.org/officeDocument/2006/relationships/hyperlink" Target="https://thunhoon.com/article/291842" TargetMode="External"/><Relationship Id="rId2281" Type="http://schemas.openxmlformats.org/officeDocument/2006/relationships/hyperlink" Target="https://thunhoon.com/article/291842" TargetMode="External"/><Relationship Id="rId2282" Type="http://schemas.openxmlformats.org/officeDocument/2006/relationships/hyperlink" Target="https://thunhoon.com/article/291846" TargetMode="External"/><Relationship Id="rId363" Type="http://schemas.openxmlformats.org/officeDocument/2006/relationships/hyperlink" Target="https://thunhoon.com/article/286717" TargetMode="External"/><Relationship Id="rId2283" Type="http://schemas.openxmlformats.org/officeDocument/2006/relationships/hyperlink" Target="https://thunhoon.com/article/291848" TargetMode="External"/><Relationship Id="rId362" Type="http://schemas.openxmlformats.org/officeDocument/2006/relationships/hyperlink" Target="https://thunhoon.com/article/286712" TargetMode="External"/><Relationship Id="rId2284" Type="http://schemas.openxmlformats.org/officeDocument/2006/relationships/hyperlink" Target="https://thunhoon.com/article/291848" TargetMode="External"/><Relationship Id="rId361" Type="http://schemas.openxmlformats.org/officeDocument/2006/relationships/hyperlink" Target="https://thunhoon.com/article/286677" TargetMode="External"/><Relationship Id="rId2285" Type="http://schemas.openxmlformats.org/officeDocument/2006/relationships/hyperlink" Target="https://thunhoon.com/article/291849" TargetMode="External"/><Relationship Id="rId360" Type="http://schemas.openxmlformats.org/officeDocument/2006/relationships/hyperlink" Target="https://thunhoon.com/article/286690" TargetMode="External"/><Relationship Id="rId2286" Type="http://schemas.openxmlformats.org/officeDocument/2006/relationships/hyperlink" Target="https://thunhoon.com/article/291850" TargetMode="External"/><Relationship Id="rId367" Type="http://schemas.openxmlformats.org/officeDocument/2006/relationships/hyperlink" Target="https://thunhoon.com/article/286736" TargetMode="External"/><Relationship Id="rId2287" Type="http://schemas.openxmlformats.org/officeDocument/2006/relationships/hyperlink" Target="https://thunhoon.com/article/291850" TargetMode="External"/><Relationship Id="rId366" Type="http://schemas.openxmlformats.org/officeDocument/2006/relationships/hyperlink" Target="https://thunhoon.com/article/286733" TargetMode="External"/><Relationship Id="rId2288" Type="http://schemas.openxmlformats.org/officeDocument/2006/relationships/hyperlink" Target="https://thunhoon.com/article/291850" TargetMode="External"/><Relationship Id="rId365" Type="http://schemas.openxmlformats.org/officeDocument/2006/relationships/hyperlink" Target="https://thunhoon.com/article/286733" TargetMode="External"/><Relationship Id="rId2289" Type="http://schemas.openxmlformats.org/officeDocument/2006/relationships/hyperlink" Target="https://thunhoon.com/article/291851" TargetMode="External"/><Relationship Id="rId364" Type="http://schemas.openxmlformats.org/officeDocument/2006/relationships/hyperlink" Target="https://thunhoon.com/article/286728" TargetMode="External"/><Relationship Id="rId95" Type="http://schemas.openxmlformats.org/officeDocument/2006/relationships/hyperlink" Target="https://thunhoon.com/article/285816" TargetMode="External"/><Relationship Id="rId94" Type="http://schemas.openxmlformats.org/officeDocument/2006/relationships/hyperlink" Target="https://thunhoon.com/article/285812" TargetMode="External"/><Relationship Id="rId97" Type="http://schemas.openxmlformats.org/officeDocument/2006/relationships/hyperlink" Target="https://thunhoon.com/article/285821" TargetMode="External"/><Relationship Id="rId96" Type="http://schemas.openxmlformats.org/officeDocument/2006/relationships/hyperlink" Target="https://thunhoon.com/article/285820" TargetMode="External"/><Relationship Id="rId99" Type="http://schemas.openxmlformats.org/officeDocument/2006/relationships/hyperlink" Target="https://thunhoon.com/article/285823" TargetMode="External"/><Relationship Id="rId98" Type="http://schemas.openxmlformats.org/officeDocument/2006/relationships/hyperlink" Target="https://thunhoon.com/article/285823" TargetMode="External"/><Relationship Id="rId91" Type="http://schemas.openxmlformats.org/officeDocument/2006/relationships/hyperlink" Target="https://thunhoon.com/article/285811" TargetMode="External"/><Relationship Id="rId90" Type="http://schemas.openxmlformats.org/officeDocument/2006/relationships/hyperlink" Target="https://thunhoon.com/article/285811" TargetMode="External"/><Relationship Id="rId93" Type="http://schemas.openxmlformats.org/officeDocument/2006/relationships/hyperlink" Target="https://thunhoon.com/article/285812" TargetMode="External"/><Relationship Id="rId92" Type="http://schemas.openxmlformats.org/officeDocument/2006/relationships/hyperlink" Target="https://thunhoon.com/article/285812" TargetMode="External"/><Relationship Id="rId359" Type="http://schemas.openxmlformats.org/officeDocument/2006/relationships/hyperlink" Target="https://thunhoon.com/article/286699" TargetMode="External"/><Relationship Id="rId358" Type="http://schemas.openxmlformats.org/officeDocument/2006/relationships/hyperlink" Target="https://thunhoon.com/article/286699" TargetMode="External"/><Relationship Id="rId357" Type="http://schemas.openxmlformats.org/officeDocument/2006/relationships/hyperlink" Target="https://thunhoon.com/article/286698" TargetMode="External"/><Relationship Id="rId2270" Type="http://schemas.openxmlformats.org/officeDocument/2006/relationships/hyperlink" Target="https://thunhoon.com/article/291831" TargetMode="External"/><Relationship Id="rId2271" Type="http://schemas.openxmlformats.org/officeDocument/2006/relationships/hyperlink" Target="https://thunhoon.com/article/291824" TargetMode="External"/><Relationship Id="rId352" Type="http://schemas.openxmlformats.org/officeDocument/2006/relationships/hyperlink" Target="https://thunhoon.com/article/286661" TargetMode="External"/><Relationship Id="rId2272" Type="http://schemas.openxmlformats.org/officeDocument/2006/relationships/hyperlink" Target="https://thunhoon.com/article/291825" TargetMode="External"/><Relationship Id="rId351" Type="http://schemas.openxmlformats.org/officeDocument/2006/relationships/hyperlink" Target="https://thunhoon.com/article/286660" TargetMode="External"/><Relationship Id="rId2273" Type="http://schemas.openxmlformats.org/officeDocument/2006/relationships/hyperlink" Target="https://thunhoon.com/article/291825" TargetMode="External"/><Relationship Id="rId350" Type="http://schemas.openxmlformats.org/officeDocument/2006/relationships/hyperlink" Target="https://thunhoon.com/article/286656" TargetMode="External"/><Relationship Id="rId2274" Type="http://schemas.openxmlformats.org/officeDocument/2006/relationships/hyperlink" Target="https://thunhoon.com/article/291826" TargetMode="External"/><Relationship Id="rId2275" Type="http://schemas.openxmlformats.org/officeDocument/2006/relationships/hyperlink" Target="https://thunhoon.com/article/291826" TargetMode="External"/><Relationship Id="rId356" Type="http://schemas.openxmlformats.org/officeDocument/2006/relationships/hyperlink" Target="https://thunhoon.com/article/286698" TargetMode="External"/><Relationship Id="rId2276" Type="http://schemas.openxmlformats.org/officeDocument/2006/relationships/hyperlink" Target="https://thunhoon.com/article/291827" TargetMode="External"/><Relationship Id="rId355" Type="http://schemas.openxmlformats.org/officeDocument/2006/relationships/hyperlink" Target="https://thunhoon.com/article/286695" TargetMode="External"/><Relationship Id="rId2277" Type="http://schemas.openxmlformats.org/officeDocument/2006/relationships/hyperlink" Target="https://thunhoon.com/article/291827" TargetMode="External"/><Relationship Id="rId354" Type="http://schemas.openxmlformats.org/officeDocument/2006/relationships/hyperlink" Target="https://thunhoon.com/article/286670" TargetMode="External"/><Relationship Id="rId2278" Type="http://schemas.openxmlformats.org/officeDocument/2006/relationships/hyperlink" Target="https://thunhoon.com/article/291829" TargetMode="External"/><Relationship Id="rId353" Type="http://schemas.openxmlformats.org/officeDocument/2006/relationships/hyperlink" Target="https://thunhoon.com/article/286663" TargetMode="External"/><Relationship Id="rId2279" Type="http://schemas.openxmlformats.org/officeDocument/2006/relationships/hyperlink" Target="https://thunhoon.com/article/291830" TargetMode="External"/><Relationship Id="rId2225" Type="http://schemas.openxmlformats.org/officeDocument/2006/relationships/hyperlink" Target="https://thunhoon.com/article/291701" TargetMode="External"/><Relationship Id="rId2226" Type="http://schemas.openxmlformats.org/officeDocument/2006/relationships/hyperlink" Target="https://thunhoon.com/article/291735" TargetMode="External"/><Relationship Id="rId2227" Type="http://schemas.openxmlformats.org/officeDocument/2006/relationships/hyperlink" Target="https://thunhoon.com/article/291735" TargetMode="External"/><Relationship Id="rId2228" Type="http://schemas.openxmlformats.org/officeDocument/2006/relationships/hyperlink" Target="https://thunhoon.com/article/291672" TargetMode="External"/><Relationship Id="rId2229" Type="http://schemas.openxmlformats.org/officeDocument/2006/relationships/hyperlink" Target="https://thunhoon.com/article/291672" TargetMode="External"/><Relationship Id="rId305" Type="http://schemas.openxmlformats.org/officeDocument/2006/relationships/hyperlink" Target="https://thunhoon.com/article/286531" TargetMode="External"/><Relationship Id="rId304" Type="http://schemas.openxmlformats.org/officeDocument/2006/relationships/hyperlink" Target="https://thunhoon.com/article/286531" TargetMode="External"/><Relationship Id="rId303" Type="http://schemas.openxmlformats.org/officeDocument/2006/relationships/hyperlink" Target="https://thunhoon.com/article/286531" TargetMode="External"/><Relationship Id="rId302" Type="http://schemas.openxmlformats.org/officeDocument/2006/relationships/hyperlink" Target="https://thunhoon.com/article/286531" TargetMode="External"/><Relationship Id="rId309" Type="http://schemas.openxmlformats.org/officeDocument/2006/relationships/hyperlink" Target="https://thunhoon.com/article/286534" TargetMode="External"/><Relationship Id="rId308" Type="http://schemas.openxmlformats.org/officeDocument/2006/relationships/hyperlink" Target="https://thunhoon.com/article/286534" TargetMode="External"/><Relationship Id="rId307" Type="http://schemas.openxmlformats.org/officeDocument/2006/relationships/hyperlink" Target="https://thunhoon.com/article/286531" TargetMode="External"/><Relationship Id="rId306" Type="http://schemas.openxmlformats.org/officeDocument/2006/relationships/hyperlink" Target="https://thunhoon.com/article/286531" TargetMode="External"/><Relationship Id="rId2220" Type="http://schemas.openxmlformats.org/officeDocument/2006/relationships/hyperlink" Target="https://thunhoon.com/article/291677" TargetMode="External"/><Relationship Id="rId301" Type="http://schemas.openxmlformats.org/officeDocument/2006/relationships/hyperlink" Target="https://thunhoon.com/article/286529" TargetMode="External"/><Relationship Id="rId2221" Type="http://schemas.openxmlformats.org/officeDocument/2006/relationships/hyperlink" Target="https://thunhoon.com/article/291678" TargetMode="External"/><Relationship Id="rId300" Type="http://schemas.openxmlformats.org/officeDocument/2006/relationships/hyperlink" Target="https://thunhoon.com/article/286518" TargetMode="External"/><Relationship Id="rId2222" Type="http://schemas.openxmlformats.org/officeDocument/2006/relationships/hyperlink" Target="https://thunhoon.com/article/291678" TargetMode="External"/><Relationship Id="rId2223" Type="http://schemas.openxmlformats.org/officeDocument/2006/relationships/hyperlink" Target="https://thunhoon.com/article/291700" TargetMode="External"/><Relationship Id="rId2224" Type="http://schemas.openxmlformats.org/officeDocument/2006/relationships/hyperlink" Target="https://thunhoon.com/article/291700" TargetMode="External"/><Relationship Id="rId2214" Type="http://schemas.openxmlformats.org/officeDocument/2006/relationships/hyperlink" Target="https://thunhoon.com/article/291648" TargetMode="External"/><Relationship Id="rId2215" Type="http://schemas.openxmlformats.org/officeDocument/2006/relationships/hyperlink" Target="https://thunhoon.com/article/291650" TargetMode="External"/><Relationship Id="rId2216" Type="http://schemas.openxmlformats.org/officeDocument/2006/relationships/hyperlink" Target="https://thunhoon.com/article/291651" TargetMode="External"/><Relationship Id="rId2217" Type="http://schemas.openxmlformats.org/officeDocument/2006/relationships/hyperlink" Target="https://thunhoon.com/article/291651" TargetMode="External"/><Relationship Id="rId2218" Type="http://schemas.openxmlformats.org/officeDocument/2006/relationships/hyperlink" Target="https://thunhoon.com/article/291655" TargetMode="External"/><Relationship Id="rId2219" Type="http://schemas.openxmlformats.org/officeDocument/2006/relationships/hyperlink" Target="https://thunhoon.com/article/291670" TargetMode="External"/><Relationship Id="rId2210" Type="http://schemas.openxmlformats.org/officeDocument/2006/relationships/hyperlink" Target="https://thunhoon.com/article/291645" TargetMode="External"/><Relationship Id="rId2211" Type="http://schemas.openxmlformats.org/officeDocument/2006/relationships/hyperlink" Target="https://thunhoon.com/article/291645" TargetMode="External"/><Relationship Id="rId2212" Type="http://schemas.openxmlformats.org/officeDocument/2006/relationships/hyperlink" Target="https://thunhoon.com/article/291645" TargetMode="External"/><Relationship Id="rId2213" Type="http://schemas.openxmlformats.org/officeDocument/2006/relationships/hyperlink" Target="https://thunhoon.com/article/291645" TargetMode="External"/><Relationship Id="rId2247" Type="http://schemas.openxmlformats.org/officeDocument/2006/relationships/hyperlink" Target="https://thunhoon.com/article/291770" TargetMode="External"/><Relationship Id="rId2248" Type="http://schemas.openxmlformats.org/officeDocument/2006/relationships/hyperlink" Target="https://thunhoon.com/article/291771" TargetMode="External"/><Relationship Id="rId2249" Type="http://schemas.openxmlformats.org/officeDocument/2006/relationships/hyperlink" Target="https://thunhoon.com/article/291771" TargetMode="External"/><Relationship Id="rId327" Type="http://schemas.openxmlformats.org/officeDocument/2006/relationships/hyperlink" Target="https://thunhoon.com/article/286595" TargetMode="External"/><Relationship Id="rId326" Type="http://schemas.openxmlformats.org/officeDocument/2006/relationships/hyperlink" Target="https://thunhoon.com/article/286595" TargetMode="External"/><Relationship Id="rId325" Type="http://schemas.openxmlformats.org/officeDocument/2006/relationships/hyperlink" Target="https://thunhoon.com/article/286577" TargetMode="External"/><Relationship Id="rId324" Type="http://schemas.openxmlformats.org/officeDocument/2006/relationships/hyperlink" Target="https://thunhoon.com/article/286566" TargetMode="External"/><Relationship Id="rId329" Type="http://schemas.openxmlformats.org/officeDocument/2006/relationships/hyperlink" Target="https://thunhoon.com/article/286603" TargetMode="External"/><Relationship Id="rId328" Type="http://schemas.openxmlformats.org/officeDocument/2006/relationships/hyperlink" Target="https://thunhoon.com/article/286597" TargetMode="External"/><Relationship Id="rId2240" Type="http://schemas.openxmlformats.org/officeDocument/2006/relationships/hyperlink" Target="https://thunhoon.com/article/291743" TargetMode="External"/><Relationship Id="rId2241" Type="http://schemas.openxmlformats.org/officeDocument/2006/relationships/hyperlink" Target="https://thunhoon.com/article/291724" TargetMode="External"/><Relationship Id="rId2242" Type="http://schemas.openxmlformats.org/officeDocument/2006/relationships/hyperlink" Target="https://thunhoon.com/article/291724" TargetMode="External"/><Relationship Id="rId323" Type="http://schemas.openxmlformats.org/officeDocument/2006/relationships/hyperlink" Target="https://thunhoon.com/article/286559" TargetMode="External"/><Relationship Id="rId2243" Type="http://schemas.openxmlformats.org/officeDocument/2006/relationships/hyperlink" Target="https://thunhoon.com/article/291725" TargetMode="External"/><Relationship Id="rId322" Type="http://schemas.openxmlformats.org/officeDocument/2006/relationships/hyperlink" Target="https://thunhoon.com/article/286557" TargetMode="External"/><Relationship Id="rId2244" Type="http://schemas.openxmlformats.org/officeDocument/2006/relationships/hyperlink" Target="https://thunhoon.com/article/291726" TargetMode="External"/><Relationship Id="rId321" Type="http://schemas.openxmlformats.org/officeDocument/2006/relationships/hyperlink" Target="https://thunhoon.com/article/286555" TargetMode="External"/><Relationship Id="rId2245" Type="http://schemas.openxmlformats.org/officeDocument/2006/relationships/hyperlink" Target="https://thunhoon.com/article/291766" TargetMode="External"/><Relationship Id="rId320" Type="http://schemas.openxmlformats.org/officeDocument/2006/relationships/hyperlink" Target="https://thunhoon.com/article/286549" TargetMode="External"/><Relationship Id="rId2246" Type="http://schemas.openxmlformats.org/officeDocument/2006/relationships/hyperlink" Target="https://thunhoon.com/article/291766" TargetMode="External"/><Relationship Id="rId2236" Type="http://schemas.openxmlformats.org/officeDocument/2006/relationships/hyperlink" Target="https://thunhoon.com/article/291747" TargetMode="External"/><Relationship Id="rId2237" Type="http://schemas.openxmlformats.org/officeDocument/2006/relationships/hyperlink" Target="https://thunhoon.com/article/291747" TargetMode="External"/><Relationship Id="rId2238" Type="http://schemas.openxmlformats.org/officeDocument/2006/relationships/hyperlink" Target="https://thunhoon.com/article/291741" TargetMode="External"/><Relationship Id="rId2239" Type="http://schemas.openxmlformats.org/officeDocument/2006/relationships/hyperlink" Target="https://thunhoon.com/article/291741" TargetMode="External"/><Relationship Id="rId316" Type="http://schemas.openxmlformats.org/officeDocument/2006/relationships/hyperlink" Target="https://thunhoon.com/article/286539" TargetMode="External"/><Relationship Id="rId315" Type="http://schemas.openxmlformats.org/officeDocument/2006/relationships/hyperlink" Target="https://thunhoon.com/article/286539" TargetMode="External"/><Relationship Id="rId314" Type="http://schemas.openxmlformats.org/officeDocument/2006/relationships/hyperlink" Target="https://thunhoon.com/article/286538" TargetMode="External"/><Relationship Id="rId313" Type="http://schemas.openxmlformats.org/officeDocument/2006/relationships/hyperlink" Target="https://thunhoon.com/article/286538" TargetMode="External"/><Relationship Id="rId319" Type="http://schemas.openxmlformats.org/officeDocument/2006/relationships/hyperlink" Target="https://thunhoon.com/article/286547" TargetMode="External"/><Relationship Id="rId318" Type="http://schemas.openxmlformats.org/officeDocument/2006/relationships/hyperlink" Target="https://thunhoon.com/article/286546" TargetMode="External"/><Relationship Id="rId317" Type="http://schemas.openxmlformats.org/officeDocument/2006/relationships/hyperlink" Target="https://thunhoon.com/article/286542" TargetMode="External"/><Relationship Id="rId2230" Type="http://schemas.openxmlformats.org/officeDocument/2006/relationships/hyperlink" Target="https://thunhoon.com/article/291682" TargetMode="External"/><Relationship Id="rId2231" Type="http://schemas.openxmlformats.org/officeDocument/2006/relationships/hyperlink" Target="https://thunhoon.com/article/291682" TargetMode="External"/><Relationship Id="rId312" Type="http://schemas.openxmlformats.org/officeDocument/2006/relationships/hyperlink" Target="https://thunhoon.com/article/286538" TargetMode="External"/><Relationship Id="rId2232" Type="http://schemas.openxmlformats.org/officeDocument/2006/relationships/hyperlink" Target="https://thunhoon.com/article/291687" TargetMode="External"/><Relationship Id="rId311" Type="http://schemas.openxmlformats.org/officeDocument/2006/relationships/hyperlink" Target="https://thunhoon.com/article/286535" TargetMode="External"/><Relationship Id="rId2233" Type="http://schemas.openxmlformats.org/officeDocument/2006/relationships/hyperlink" Target="https://thunhoon.com/article/291652" TargetMode="External"/><Relationship Id="rId310" Type="http://schemas.openxmlformats.org/officeDocument/2006/relationships/hyperlink" Target="https://thunhoon.com/article/286535" TargetMode="External"/><Relationship Id="rId2234" Type="http://schemas.openxmlformats.org/officeDocument/2006/relationships/hyperlink" Target="https://thunhoon.com/article/291679" TargetMode="External"/><Relationship Id="rId2235" Type="http://schemas.openxmlformats.org/officeDocument/2006/relationships/hyperlink" Target="https://thunhoon.com/article/291679" TargetMode="External"/><Relationship Id="rId297" Type="http://schemas.openxmlformats.org/officeDocument/2006/relationships/hyperlink" Target="https://thunhoon.com/article/286505" TargetMode="External"/><Relationship Id="rId296" Type="http://schemas.openxmlformats.org/officeDocument/2006/relationships/hyperlink" Target="https://thunhoon.com/article/286505" TargetMode="External"/><Relationship Id="rId295" Type="http://schemas.openxmlformats.org/officeDocument/2006/relationships/hyperlink" Target="https://thunhoon.com/article/286502" TargetMode="External"/><Relationship Id="rId294" Type="http://schemas.openxmlformats.org/officeDocument/2006/relationships/hyperlink" Target="https://thunhoon.com/article/286486" TargetMode="External"/><Relationship Id="rId299" Type="http://schemas.openxmlformats.org/officeDocument/2006/relationships/hyperlink" Target="https://thunhoon.com/article/286515" TargetMode="External"/><Relationship Id="rId298" Type="http://schemas.openxmlformats.org/officeDocument/2006/relationships/hyperlink" Target="https://thunhoon.com/article/286513" TargetMode="External"/><Relationship Id="rId271" Type="http://schemas.openxmlformats.org/officeDocument/2006/relationships/hyperlink" Target="https://thunhoon.com/article/286429" TargetMode="External"/><Relationship Id="rId270" Type="http://schemas.openxmlformats.org/officeDocument/2006/relationships/hyperlink" Target="https://thunhoon.com/article/286396" TargetMode="External"/><Relationship Id="rId269" Type="http://schemas.openxmlformats.org/officeDocument/2006/relationships/hyperlink" Target="https://thunhoon.com/article/286389" TargetMode="External"/><Relationship Id="rId264" Type="http://schemas.openxmlformats.org/officeDocument/2006/relationships/hyperlink" Target="https://thunhoon.com/article/286394" TargetMode="External"/><Relationship Id="rId263" Type="http://schemas.openxmlformats.org/officeDocument/2006/relationships/hyperlink" Target="https://thunhoon.com/article/286375" TargetMode="External"/><Relationship Id="rId262" Type="http://schemas.openxmlformats.org/officeDocument/2006/relationships/hyperlink" Target="https://thunhoon.com/article/286375" TargetMode="External"/><Relationship Id="rId261" Type="http://schemas.openxmlformats.org/officeDocument/2006/relationships/hyperlink" Target="https://thunhoon.com/article/286364" TargetMode="External"/><Relationship Id="rId268" Type="http://schemas.openxmlformats.org/officeDocument/2006/relationships/hyperlink" Target="https://thunhoon.com/article/286400" TargetMode="External"/><Relationship Id="rId267" Type="http://schemas.openxmlformats.org/officeDocument/2006/relationships/hyperlink" Target="https://thunhoon.com/article/286400" TargetMode="External"/><Relationship Id="rId266" Type="http://schemas.openxmlformats.org/officeDocument/2006/relationships/hyperlink" Target="https://thunhoon.com/article/286405" TargetMode="External"/><Relationship Id="rId265" Type="http://schemas.openxmlformats.org/officeDocument/2006/relationships/hyperlink" Target="https://thunhoon.com/article/286394" TargetMode="External"/><Relationship Id="rId260" Type="http://schemas.openxmlformats.org/officeDocument/2006/relationships/hyperlink" Target="https://thunhoon.com/article/286361" TargetMode="External"/><Relationship Id="rId259" Type="http://schemas.openxmlformats.org/officeDocument/2006/relationships/hyperlink" Target="https://thunhoon.com/article/286360" TargetMode="External"/><Relationship Id="rId258" Type="http://schemas.openxmlformats.org/officeDocument/2006/relationships/hyperlink" Target="https://thunhoon.com/article/286360" TargetMode="External"/><Relationship Id="rId2290" Type="http://schemas.openxmlformats.org/officeDocument/2006/relationships/hyperlink" Target="https://thunhoon.com/article/291851" TargetMode="External"/><Relationship Id="rId2291" Type="http://schemas.openxmlformats.org/officeDocument/2006/relationships/hyperlink" Target="https://thunhoon.com/article/291856" TargetMode="External"/><Relationship Id="rId2292" Type="http://schemas.openxmlformats.org/officeDocument/2006/relationships/hyperlink" Target="https://thunhoon.com/article/291856" TargetMode="External"/><Relationship Id="rId2293" Type="http://schemas.openxmlformats.org/officeDocument/2006/relationships/hyperlink" Target="https://thunhoon.com/article/291856" TargetMode="External"/><Relationship Id="rId253" Type="http://schemas.openxmlformats.org/officeDocument/2006/relationships/hyperlink" Target="https://thunhoon.com/article/286340" TargetMode="External"/><Relationship Id="rId2294" Type="http://schemas.openxmlformats.org/officeDocument/2006/relationships/hyperlink" Target="https://thunhoon.com/article/291857" TargetMode="External"/><Relationship Id="rId252" Type="http://schemas.openxmlformats.org/officeDocument/2006/relationships/hyperlink" Target="https://thunhoon.com/article/286314" TargetMode="External"/><Relationship Id="rId2295" Type="http://schemas.openxmlformats.org/officeDocument/2006/relationships/hyperlink" Target="https://thunhoon.com/article/291858" TargetMode="External"/><Relationship Id="rId251" Type="http://schemas.openxmlformats.org/officeDocument/2006/relationships/hyperlink" Target="https://thunhoon.com/article/286314" TargetMode="External"/><Relationship Id="rId2296" Type="http://schemas.openxmlformats.org/officeDocument/2006/relationships/hyperlink" Target="https://thunhoon.com/article/291858" TargetMode="External"/><Relationship Id="rId250" Type="http://schemas.openxmlformats.org/officeDocument/2006/relationships/hyperlink" Target="https://thunhoon.com/article/286310" TargetMode="External"/><Relationship Id="rId2297" Type="http://schemas.openxmlformats.org/officeDocument/2006/relationships/hyperlink" Target="https://thunhoon.com/article/291860" TargetMode="External"/><Relationship Id="rId257" Type="http://schemas.openxmlformats.org/officeDocument/2006/relationships/hyperlink" Target="https://thunhoon.com/article/286352" TargetMode="External"/><Relationship Id="rId2298" Type="http://schemas.openxmlformats.org/officeDocument/2006/relationships/hyperlink" Target="https://thunhoon.com/article/291862" TargetMode="External"/><Relationship Id="rId256" Type="http://schemas.openxmlformats.org/officeDocument/2006/relationships/hyperlink" Target="https://thunhoon.com/article/286352" TargetMode="External"/><Relationship Id="rId2299" Type="http://schemas.openxmlformats.org/officeDocument/2006/relationships/hyperlink" Target="https://thunhoon.com/article/291865" TargetMode="External"/><Relationship Id="rId255" Type="http://schemas.openxmlformats.org/officeDocument/2006/relationships/hyperlink" Target="https://thunhoon.com/article/286350" TargetMode="External"/><Relationship Id="rId254" Type="http://schemas.openxmlformats.org/officeDocument/2006/relationships/hyperlink" Target="https://thunhoon.com/article/286350" TargetMode="External"/><Relationship Id="rId293" Type="http://schemas.openxmlformats.org/officeDocument/2006/relationships/hyperlink" Target="https://thunhoon.com/article/286486" TargetMode="External"/><Relationship Id="rId292" Type="http://schemas.openxmlformats.org/officeDocument/2006/relationships/hyperlink" Target="https://thunhoon.com/article/286465" TargetMode="External"/><Relationship Id="rId291" Type="http://schemas.openxmlformats.org/officeDocument/2006/relationships/hyperlink" Target="https://thunhoon.com/article/286460" TargetMode="External"/><Relationship Id="rId290" Type="http://schemas.openxmlformats.org/officeDocument/2006/relationships/hyperlink" Target="https://thunhoon.com/article/286457" TargetMode="External"/><Relationship Id="rId286" Type="http://schemas.openxmlformats.org/officeDocument/2006/relationships/hyperlink" Target="https://thunhoon.com/article/286455" TargetMode="External"/><Relationship Id="rId285" Type="http://schemas.openxmlformats.org/officeDocument/2006/relationships/hyperlink" Target="https://thunhoon.com/article/286452" TargetMode="External"/><Relationship Id="rId284" Type="http://schemas.openxmlformats.org/officeDocument/2006/relationships/hyperlink" Target="https://thunhoon.com/article/286452" TargetMode="External"/><Relationship Id="rId283" Type="http://schemas.openxmlformats.org/officeDocument/2006/relationships/hyperlink" Target="https://thunhoon.com/article/286452" TargetMode="External"/><Relationship Id="rId289" Type="http://schemas.openxmlformats.org/officeDocument/2006/relationships/hyperlink" Target="https://thunhoon.com/article/286457" TargetMode="External"/><Relationship Id="rId288" Type="http://schemas.openxmlformats.org/officeDocument/2006/relationships/hyperlink" Target="https://thunhoon.com/article/286456" TargetMode="External"/><Relationship Id="rId287" Type="http://schemas.openxmlformats.org/officeDocument/2006/relationships/hyperlink" Target="https://thunhoon.com/article/286455" TargetMode="External"/><Relationship Id="rId282" Type="http://schemas.openxmlformats.org/officeDocument/2006/relationships/hyperlink" Target="https://thunhoon.com/article/286450" TargetMode="External"/><Relationship Id="rId281" Type="http://schemas.openxmlformats.org/officeDocument/2006/relationships/hyperlink" Target="https://thunhoon.com/article/286450" TargetMode="External"/><Relationship Id="rId280" Type="http://schemas.openxmlformats.org/officeDocument/2006/relationships/hyperlink" Target="https://thunhoon.com/article/286449" TargetMode="External"/><Relationship Id="rId275" Type="http://schemas.openxmlformats.org/officeDocument/2006/relationships/hyperlink" Target="https://thunhoon.com/article/286431" TargetMode="External"/><Relationship Id="rId274" Type="http://schemas.openxmlformats.org/officeDocument/2006/relationships/hyperlink" Target="https://thunhoon.com/article/286430" TargetMode="External"/><Relationship Id="rId273" Type="http://schemas.openxmlformats.org/officeDocument/2006/relationships/hyperlink" Target="https://thunhoon.com/article/286429" TargetMode="External"/><Relationship Id="rId272" Type="http://schemas.openxmlformats.org/officeDocument/2006/relationships/hyperlink" Target="https://thunhoon.com/article/286429" TargetMode="External"/><Relationship Id="rId279" Type="http://schemas.openxmlformats.org/officeDocument/2006/relationships/hyperlink" Target="https://thunhoon.com/article/286435" TargetMode="External"/><Relationship Id="rId278" Type="http://schemas.openxmlformats.org/officeDocument/2006/relationships/hyperlink" Target="https://thunhoon.com/article/286427" TargetMode="External"/><Relationship Id="rId277" Type="http://schemas.openxmlformats.org/officeDocument/2006/relationships/hyperlink" Target="https://thunhoon.com/article/286426" TargetMode="External"/><Relationship Id="rId276" Type="http://schemas.openxmlformats.org/officeDocument/2006/relationships/hyperlink" Target="https://thunhoon.com/article/286426" TargetMode="External"/><Relationship Id="rId1851" Type="http://schemas.openxmlformats.org/officeDocument/2006/relationships/hyperlink" Target="https://thunhoon.com/article/290703" TargetMode="External"/><Relationship Id="rId1852" Type="http://schemas.openxmlformats.org/officeDocument/2006/relationships/hyperlink" Target="https://thunhoon.com/article/290703" TargetMode="External"/><Relationship Id="rId1853" Type="http://schemas.openxmlformats.org/officeDocument/2006/relationships/hyperlink" Target="https://thunhoon.com/article/290712" TargetMode="External"/><Relationship Id="rId1854" Type="http://schemas.openxmlformats.org/officeDocument/2006/relationships/hyperlink" Target="https://thunhoon.com/article/290712" TargetMode="External"/><Relationship Id="rId1855" Type="http://schemas.openxmlformats.org/officeDocument/2006/relationships/hyperlink" Target="https://thunhoon.com/article/290712" TargetMode="External"/><Relationship Id="rId1856" Type="http://schemas.openxmlformats.org/officeDocument/2006/relationships/hyperlink" Target="https://thunhoon.com/article/290728" TargetMode="External"/><Relationship Id="rId1857" Type="http://schemas.openxmlformats.org/officeDocument/2006/relationships/hyperlink" Target="https://thunhoon.com/article/290729" TargetMode="External"/><Relationship Id="rId1858" Type="http://schemas.openxmlformats.org/officeDocument/2006/relationships/hyperlink" Target="https://thunhoon.com/article/290729" TargetMode="External"/><Relationship Id="rId1859" Type="http://schemas.openxmlformats.org/officeDocument/2006/relationships/hyperlink" Target="https://thunhoon.com/article/290735" TargetMode="External"/><Relationship Id="rId1850" Type="http://schemas.openxmlformats.org/officeDocument/2006/relationships/hyperlink" Target="https://thunhoon.com/article/290697" TargetMode="External"/><Relationship Id="rId1840" Type="http://schemas.openxmlformats.org/officeDocument/2006/relationships/hyperlink" Target="https://thunhoon.com/article/290682" TargetMode="External"/><Relationship Id="rId1841" Type="http://schemas.openxmlformats.org/officeDocument/2006/relationships/hyperlink" Target="https://thunhoon.com/article/290682" TargetMode="External"/><Relationship Id="rId1842" Type="http://schemas.openxmlformats.org/officeDocument/2006/relationships/hyperlink" Target="https://thunhoon.com/article/290682" TargetMode="External"/><Relationship Id="rId1843" Type="http://schemas.openxmlformats.org/officeDocument/2006/relationships/hyperlink" Target="https://thunhoon.com/article/290683" TargetMode="External"/><Relationship Id="rId1844" Type="http://schemas.openxmlformats.org/officeDocument/2006/relationships/hyperlink" Target="https://thunhoon.com/article/290677" TargetMode="External"/><Relationship Id="rId1845" Type="http://schemas.openxmlformats.org/officeDocument/2006/relationships/hyperlink" Target="https://thunhoon.com/article/290678" TargetMode="External"/><Relationship Id="rId1846" Type="http://schemas.openxmlformats.org/officeDocument/2006/relationships/hyperlink" Target="https://thunhoon.com/article/290678" TargetMode="External"/><Relationship Id="rId1847" Type="http://schemas.openxmlformats.org/officeDocument/2006/relationships/hyperlink" Target="https://thunhoon.com/article/290679" TargetMode="External"/><Relationship Id="rId1848" Type="http://schemas.openxmlformats.org/officeDocument/2006/relationships/hyperlink" Target="https://thunhoon.com/article/290679" TargetMode="External"/><Relationship Id="rId1849" Type="http://schemas.openxmlformats.org/officeDocument/2006/relationships/hyperlink" Target="https://thunhoon.com/article/290695" TargetMode="External"/><Relationship Id="rId1873" Type="http://schemas.openxmlformats.org/officeDocument/2006/relationships/hyperlink" Target="https://thunhoon.com/article/290769" TargetMode="External"/><Relationship Id="rId1874" Type="http://schemas.openxmlformats.org/officeDocument/2006/relationships/hyperlink" Target="https://thunhoon.com/article/290769" TargetMode="External"/><Relationship Id="rId1875" Type="http://schemas.openxmlformats.org/officeDocument/2006/relationships/hyperlink" Target="https://thunhoon.com/article/290769" TargetMode="External"/><Relationship Id="rId1876" Type="http://schemas.openxmlformats.org/officeDocument/2006/relationships/hyperlink" Target="https://thunhoon.com/article/290770" TargetMode="External"/><Relationship Id="rId1877" Type="http://schemas.openxmlformats.org/officeDocument/2006/relationships/hyperlink" Target="https://thunhoon.com/article/290770" TargetMode="External"/><Relationship Id="rId1878" Type="http://schemas.openxmlformats.org/officeDocument/2006/relationships/hyperlink" Target="https://thunhoon.com/article/290771" TargetMode="External"/><Relationship Id="rId1879" Type="http://schemas.openxmlformats.org/officeDocument/2006/relationships/hyperlink" Target="https://thunhoon.com/article/290771" TargetMode="External"/><Relationship Id="rId1870" Type="http://schemas.openxmlformats.org/officeDocument/2006/relationships/hyperlink" Target="https://thunhoon.com/article/290767" TargetMode="External"/><Relationship Id="rId1871" Type="http://schemas.openxmlformats.org/officeDocument/2006/relationships/hyperlink" Target="https://thunhoon.com/article/290777" TargetMode="External"/><Relationship Id="rId1872" Type="http://schemas.openxmlformats.org/officeDocument/2006/relationships/hyperlink" Target="https://thunhoon.com/article/290777" TargetMode="External"/><Relationship Id="rId1862" Type="http://schemas.openxmlformats.org/officeDocument/2006/relationships/hyperlink" Target="https://thunhoon.com/article/290746" TargetMode="External"/><Relationship Id="rId1863" Type="http://schemas.openxmlformats.org/officeDocument/2006/relationships/hyperlink" Target="https://thunhoon.com/article/290746" TargetMode="External"/><Relationship Id="rId1864" Type="http://schemas.openxmlformats.org/officeDocument/2006/relationships/hyperlink" Target="https://thunhoon.com/article/290762" TargetMode="External"/><Relationship Id="rId1865" Type="http://schemas.openxmlformats.org/officeDocument/2006/relationships/hyperlink" Target="https://thunhoon.com/article/290762" TargetMode="External"/><Relationship Id="rId1866" Type="http://schemas.openxmlformats.org/officeDocument/2006/relationships/hyperlink" Target="https://thunhoon.com/article/290766" TargetMode="External"/><Relationship Id="rId1867" Type="http://schemas.openxmlformats.org/officeDocument/2006/relationships/hyperlink" Target="https://thunhoon.com/article/290776" TargetMode="External"/><Relationship Id="rId1868" Type="http://schemas.openxmlformats.org/officeDocument/2006/relationships/hyperlink" Target="https://thunhoon.com/article/290776" TargetMode="External"/><Relationship Id="rId1869" Type="http://schemas.openxmlformats.org/officeDocument/2006/relationships/hyperlink" Target="https://thunhoon.com/article/290767" TargetMode="External"/><Relationship Id="rId1860" Type="http://schemas.openxmlformats.org/officeDocument/2006/relationships/hyperlink" Target="https://thunhoon.com/article/290745" TargetMode="External"/><Relationship Id="rId1861" Type="http://schemas.openxmlformats.org/officeDocument/2006/relationships/hyperlink" Target="https://thunhoon.com/article/290745" TargetMode="External"/><Relationship Id="rId1810" Type="http://schemas.openxmlformats.org/officeDocument/2006/relationships/hyperlink" Target="https://thunhoon.com/article/290623" TargetMode="External"/><Relationship Id="rId1811" Type="http://schemas.openxmlformats.org/officeDocument/2006/relationships/hyperlink" Target="https://thunhoon.com/article/290623" TargetMode="External"/><Relationship Id="rId1812" Type="http://schemas.openxmlformats.org/officeDocument/2006/relationships/hyperlink" Target="https://thunhoon.com/article/290623" TargetMode="External"/><Relationship Id="rId1813" Type="http://schemas.openxmlformats.org/officeDocument/2006/relationships/hyperlink" Target="https://thunhoon.com/article/290625" TargetMode="External"/><Relationship Id="rId1814" Type="http://schemas.openxmlformats.org/officeDocument/2006/relationships/hyperlink" Target="https://thunhoon.com/article/290625" TargetMode="External"/><Relationship Id="rId1815" Type="http://schemas.openxmlformats.org/officeDocument/2006/relationships/hyperlink" Target="https://thunhoon.com/article/290631" TargetMode="External"/><Relationship Id="rId1816" Type="http://schemas.openxmlformats.org/officeDocument/2006/relationships/hyperlink" Target="https://thunhoon.com/article/290634" TargetMode="External"/><Relationship Id="rId1817" Type="http://schemas.openxmlformats.org/officeDocument/2006/relationships/hyperlink" Target="https://thunhoon.com/article/290634" TargetMode="External"/><Relationship Id="rId1818" Type="http://schemas.openxmlformats.org/officeDocument/2006/relationships/hyperlink" Target="https://thunhoon.com/article/290636" TargetMode="External"/><Relationship Id="rId1819" Type="http://schemas.openxmlformats.org/officeDocument/2006/relationships/hyperlink" Target="https://thunhoon.com/article/290636" TargetMode="External"/><Relationship Id="rId1800" Type="http://schemas.openxmlformats.org/officeDocument/2006/relationships/hyperlink" Target="https://thunhoon.com/article/290595" TargetMode="External"/><Relationship Id="rId1801" Type="http://schemas.openxmlformats.org/officeDocument/2006/relationships/hyperlink" Target="https://thunhoon.com/article/290595" TargetMode="External"/><Relationship Id="rId1802" Type="http://schemas.openxmlformats.org/officeDocument/2006/relationships/hyperlink" Target="https://thunhoon.com/article/290610" TargetMode="External"/><Relationship Id="rId1803" Type="http://schemas.openxmlformats.org/officeDocument/2006/relationships/hyperlink" Target="https://thunhoon.com/article/290613" TargetMode="External"/><Relationship Id="rId1804" Type="http://schemas.openxmlformats.org/officeDocument/2006/relationships/hyperlink" Target="https://thunhoon.com/article/290614" TargetMode="External"/><Relationship Id="rId1805" Type="http://schemas.openxmlformats.org/officeDocument/2006/relationships/hyperlink" Target="https://thunhoon.com/article/290614" TargetMode="External"/><Relationship Id="rId1806" Type="http://schemas.openxmlformats.org/officeDocument/2006/relationships/hyperlink" Target="https://thunhoon.com/article/290615" TargetMode="External"/><Relationship Id="rId1807" Type="http://schemas.openxmlformats.org/officeDocument/2006/relationships/hyperlink" Target="https://thunhoon.com/article/290615" TargetMode="External"/><Relationship Id="rId1808" Type="http://schemas.openxmlformats.org/officeDocument/2006/relationships/hyperlink" Target="https://thunhoon.com/article/290615" TargetMode="External"/><Relationship Id="rId1809" Type="http://schemas.openxmlformats.org/officeDocument/2006/relationships/hyperlink" Target="https://thunhoon.com/article/290615" TargetMode="External"/><Relationship Id="rId1830" Type="http://schemas.openxmlformats.org/officeDocument/2006/relationships/hyperlink" Target="https://thunhoon.com/article/290657" TargetMode="External"/><Relationship Id="rId1831" Type="http://schemas.openxmlformats.org/officeDocument/2006/relationships/hyperlink" Target="https://thunhoon.com/article/290657" TargetMode="External"/><Relationship Id="rId1832" Type="http://schemas.openxmlformats.org/officeDocument/2006/relationships/hyperlink" Target="https://thunhoon.com/article/290647" TargetMode="External"/><Relationship Id="rId1833" Type="http://schemas.openxmlformats.org/officeDocument/2006/relationships/hyperlink" Target="https://thunhoon.com/article/290647" TargetMode="External"/><Relationship Id="rId1834" Type="http://schemas.openxmlformats.org/officeDocument/2006/relationships/hyperlink" Target="https://thunhoon.com/article/290647" TargetMode="External"/><Relationship Id="rId1835" Type="http://schemas.openxmlformats.org/officeDocument/2006/relationships/hyperlink" Target="https://thunhoon.com/article/290628" TargetMode="External"/><Relationship Id="rId1836" Type="http://schemas.openxmlformats.org/officeDocument/2006/relationships/hyperlink" Target="https://thunhoon.com/article/290628" TargetMode="External"/><Relationship Id="rId1837" Type="http://schemas.openxmlformats.org/officeDocument/2006/relationships/hyperlink" Target="https://thunhoon.com/article/290685" TargetMode="External"/><Relationship Id="rId1838" Type="http://schemas.openxmlformats.org/officeDocument/2006/relationships/hyperlink" Target="https://thunhoon.com/article/290686" TargetMode="External"/><Relationship Id="rId1839" Type="http://schemas.openxmlformats.org/officeDocument/2006/relationships/hyperlink" Target="https://thunhoon.com/article/290686" TargetMode="External"/><Relationship Id="rId1820" Type="http://schemas.openxmlformats.org/officeDocument/2006/relationships/hyperlink" Target="https://thunhoon.com/article/290637" TargetMode="External"/><Relationship Id="rId1821" Type="http://schemas.openxmlformats.org/officeDocument/2006/relationships/hyperlink" Target="https://thunhoon.com/article/290641" TargetMode="External"/><Relationship Id="rId1822" Type="http://schemas.openxmlformats.org/officeDocument/2006/relationships/hyperlink" Target="https://thunhoon.com/article/290641" TargetMode="External"/><Relationship Id="rId1823" Type="http://schemas.openxmlformats.org/officeDocument/2006/relationships/hyperlink" Target="https://thunhoon.com/article/290641" TargetMode="External"/><Relationship Id="rId1824" Type="http://schemas.openxmlformats.org/officeDocument/2006/relationships/hyperlink" Target="https://thunhoon.com/article/290645" TargetMode="External"/><Relationship Id="rId1825" Type="http://schemas.openxmlformats.org/officeDocument/2006/relationships/hyperlink" Target="https://thunhoon.com/article/290652" TargetMode="External"/><Relationship Id="rId1826" Type="http://schemas.openxmlformats.org/officeDocument/2006/relationships/hyperlink" Target="https://thunhoon.com/article/290663" TargetMode="External"/><Relationship Id="rId1827" Type="http://schemas.openxmlformats.org/officeDocument/2006/relationships/hyperlink" Target="https://thunhoon.com/article/290616" TargetMode="External"/><Relationship Id="rId1828" Type="http://schemas.openxmlformats.org/officeDocument/2006/relationships/hyperlink" Target="https://thunhoon.com/article/290657" TargetMode="External"/><Relationship Id="rId1829" Type="http://schemas.openxmlformats.org/officeDocument/2006/relationships/hyperlink" Target="https://thunhoon.com/article/290657" TargetMode="External"/><Relationship Id="rId2302" Type="http://schemas.openxmlformats.org/officeDocument/2006/relationships/hyperlink" Target="https://thunhoon.com/article/291877" TargetMode="External"/><Relationship Id="rId2303" Type="http://schemas.openxmlformats.org/officeDocument/2006/relationships/hyperlink" Target="https://thunhoon.com/article/291877" TargetMode="External"/><Relationship Id="rId2304" Type="http://schemas.openxmlformats.org/officeDocument/2006/relationships/hyperlink" Target="https://thunhoon.com/article/291878" TargetMode="External"/><Relationship Id="rId2305" Type="http://schemas.openxmlformats.org/officeDocument/2006/relationships/hyperlink" Target="https://thunhoon.com/article/291878" TargetMode="External"/><Relationship Id="rId2306" Type="http://schemas.openxmlformats.org/officeDocument/2006/relationships/hyperlink" Target="https://thunhoon.com/article/291892" TargetMode="External"/><Relationship Id="rId2307" Type="http://schemas.openxmlformats.org/officeDocument/2006/relationships/hyperlink" Target="https://thunhoon.com/article/291892" TargetMode="External"/><Relationship Id="rId2308" Type="http://schemas.openxmlformats.org/officeDocument/2006/relationships/hyperlink" Target="https://thunhoon.com/article/291900" TargetMode="External"/><Relationship Id="rId2309" Type="http://schemas.openxmlformats.org/officeDocument/2006/relationships/hyperlink" Target="https://thunhoon.com/article/291900" TargetMode="External"/><Relationship Id="rId2300" Type="http://schemas.openxmlformats.org/officeDocument/2006/relationships/hyperlink" Target="https://thunhoon.com/article/291872" TargetMode="External"/><Relationship Id="rId2301" Type="http://schemas.openxmlformats.org/officeDocument/2006/relationships/hyperlink" Target="https://thunhoon.com/article/291872" TargetMode="External"/><Relationship Id="rId2324" Type="http://schemas.openxmlformats.org/officeDocument/2006/relationships/hyperlink" Target="https://thunhoon.com/article/291916" TargetMode="External"/><Relationship Id="rId2325" Type="http://schemas.openxmlformats.org/officeDocument/2006/relationships/hyperlink" Target="https://thunhoon.com/article/291919" TargetMode="External"/><Relationship Id="rId2326" Type="http://schemas.openxmlformats.org/officeDocument/2006/relationships/hyperlink" Target="https://thunhoon.com/article/291919" TargetMode="External"/><Relationship Id="rId2327" Type="http://schemas.openxmlformats.org/officeDocument/2006/relationships/hyperlink" Target="https://thunhoon.com/article/291919" TargetMode="External"/><Relationship Id="rId2328" Type="http://schemas.openxmlformats.org/officeDocument/2006/relationships/hyperlink" Target="https://thunhoon.com/article/291920" TargetMode="External"/><Relationship Id="rId2329" Type="http://schemas.openxmlformats.org/officeDocument/2006/relationships/hyperlink" Target="https://thunhoon.com/article/291923" TargetMode="External"/><Relationship Id="rId2320" Type="http://schemas.openxmlformats.org/officeDocument/2006/relationships/hyperlink" Target="https://thunhoon.com/article/291897" TargetMode="External"/><Relationship Id="rId2321" Type="http://schemas.openxmlformats.org/officeDocument/2006/relationships/hyperlink" Target="https://thunhoon.com/article/291915" TargetMode="External"/><Relationship Id="rId2322" Type="http://schemas.openxmlformats.org/officeDocument/2006/relationships/hyperlink" Target="https://thunhoon.com/article/291916" TargetMode="External"/><Relationship Id="rId2323" Type="http://schemas.openxmlformats.org/officeDocument/2006/relationships/hyperlink" Target="https://thunhoon.com/article/291916" TargetMode="External"/><Relationship Id="rId2313" Type="http://schemas.openxmlformats.org/officeDocument/2006/relationships/hyperlink" Target="https://thunhoon.com/article/291911" TargetMode="External"/><Relationship Id="rId2314" Type="http://schemas.openxmlformats.org/officeDocument/2006/relationships/hyperlink" Target="https://thunhoon.com/article/291908" TargetMode="External"/><Relationship Id="rId2315" Type="http://schemas.openxmlformats.org/officeDocument/2006/relationships/hyperlink" Target="https://thunhoon.com/article/291909" TargetMode="External"/><Relationship Id="rId2316" Type="http://schemas.openxmlformats.org/officeDocument/2006/relationships/hyperlink" Target="https://thunhoon.com/article/291909" TargetMode="External"/><Relationship Id="rId2317" Type="http://schemas.openxmlformats.org/officeDocument/2006/relationships/hyperlink" Target="https://thunhoon.com/article/291895" TargetMode="External"/><Relationship Id="rId2318" Type="http://schemas.openxmlformats.org/officeDocument/2006/relationships/hyperlink" Target="https://thunhoon.com/article/291895" TargetMode="External"/><Relationship Id="rId2319" Type="http://schemas.openxmlformats.org/officeDocument/2006/relationships/hyperlink" Target="https://thunhoon.com/article/291896" TargetMode="External"/><Relationship Id="rId2310" Type="http://schemas.openxmlformats.org/officeDocument/2006/relationships/hyperlink" Target="https://thunhoon.com/article/291903" TargetMode="External"/><Relationship Id="rId2311" Type="http://schemas.openxmlformats.org/officeDocument/2006/relationships/hyperlink" Target="https://thunhoon.com/article/291903" TargetMode="External"/><Relationship Id="rId2312" Type="http://schemas.openxmlformats.org/officeDocument/2006/relationships/hyperlink" Target="https://thunhoon.com/article/291911" TargetMode="External"/><Relationship Id="rId1895" Type="http://schemas.openxmlformats.org/officeDocument/2006/relationships/hyperlink" Target="https://thunhoon.com/article/290817" TargetMode="External"/><Relationship Id="rId1896" Type="http://schemas.openxmlformats.org/officeDocument/2006/relationships/hyperlink" Target="https://thunhoon.com/article/290819" TargetMode="External"/><Relationship Id="rId1897" Type="http://schemas.openxmlformats.org/officeDocument/2006/relationships/hyperlink" Target="https://thunhoon.com/article/290819" TargetMode="External"/><Relationship Id="rId1898" Type="http://schemas.openxmlformats.org/officeDocument/2006/relationships/hyperlink" Target="https://thunhoon.com/article/290838" TargetMode="External"/><Relationship Id="rId1899" Type="http://schemas.openxmlformats.org/officeDocument/2006/relationships/hyperlink" Target="https://thunhoon.com/article/290838" TargetMode="External"/><Relationship Id="rId1890" Type="http://schemas.openxmlformats.org/officeDocument/2006/relationships/hyperlink" Target="https://thunhoon.com/article/290802" TargetMode="External"/><Relationship Id="rId1891" Type="http://schemas.openxmlformats.org/officeDocument/2006/relationships/hyperlink" Target="https://thunhoon.com/article/290802" TargetMode="External"/><Relationship Id="rId1892" Type="http://schemas.openxmlformats.org/officeDocument/2006/relationships/hyperlink" Target="https://thunhoon.com/article/290809" TargetMode="External"/><Relationship Id="rId1893" Type="http://schemas.openxmlformats.org/officeDocument/2006/relationships/hyperlink" Target="https://thunhoon.com/article/290812" TargetMode="External"/><Relationship Id="rId1894" Type="http://schemas.openxmlformats.org/officeDocument/2006/relationships/hyperlink" Target="https://thunhoon.com/article/290817" TargetMode="External"/><Relationship Id="rId1884" Type="http://schemas.openxmlformats.org/officeDocument/2006/relationships/hyperlink" Target="https://thunhoon.com/article/290789" TargetMode="External"/><Relationship Id="rId1885" Type="http://schemas.openxmlformats.org/officeDocument/2006/relationships/hyperlink" Target="https://thunhoon.com/article/290793" TargetMode="External"/><Relationship Id="rId1886" Type="http://schemas.openxmlformats.org/officeDocument/2006/relationships/hyperlink" Target="https://thunhoon.com/article/290793" TargetMode="External"/><Relationship Id="rId1887" Type="http://schemas.openxmlformats.org/officeDocument/2006/relationships/hyperlink" Target="https://thunhoon.com/article/290799" TargetMode="External"/><Relationship Id="rId1888" Type="http://schemas.openxmlformats.org/officeDocument/2006/relationships/hyperlink" Target="https://thunhoon.com/article/290801" TargetMode="External"/><Relationship Id="rId1889" Type="http://schemas.openxmlformats.org/officeDocument/2006/relationships/hyperlink" Target="https://thunhoon.com/article/290802" TargetMode="External"/><Relationship Id="rId1880" Type="http://schemas.openxmlformats.org/officeDocument/2006/relationships/hyperlink" Target="https://thunhoon.com/article/290773" TargetMode="External"/><Relationship Id="rId1881" Type="http://schemas.openxmlformats.org/officeDocument/2006/relationships/hyperlink" Target="https://thunhoon.com/article/290773" TargetMode="External"/><Relationship Id="rId1882" Type="http://schemas.openxmlformats.org/officeDocument/2006/relationships/hyperlink" Target="https://thunhoon.com/article/290786" TargetMode="External"/><Relationship Id="rId1883" Type="http://schemas.openxmlformats.org/officeDocument/2006/relationships/hyperlink" Target="https://thunhoon.com/article/290786" TargetMode="External"/><Relationship Id="rId1059" Type="http://schemas.openxmlformats.org/officeDocument/2006/relationships/hyperlink" Target="https://thunhoon.com/article/288813" TargetMode="External"/><Relationship Id="rId228" Type="http://schemas.openxmlformats.org/officeDocument/2006/relationships/hyperlink" Target="https://thunhoon.com/article/286263" TargetMode="External"/><Relationship Id="rId227" Type="http://schemas.openxmlformats.org/officeDocument/2006/relationships/hyperlink" Target="https://thunhoon.com/article/286263" TargetMode="External"/><Relationship Id="rId226" Type="http://schemas.openxmlformats.org/officeDocument/2006/relationships/hyperlink" Target="https://thunhoon.com/article/286259" TargetMode="External"/><Relationship Id="rId225" Type="http://schemas.openxmlformats.org/officeDocument/2006/relationships/hyperlink" Target="https://thunhoon.com/article/286259" TargetMode="External"/><Relationship Id="rId2380" Type="http://schemas.openxmlformats.org/officeDocument/2006/relationships/hyperlink" Target="https://thunhoon.com/article/292037" TargetMode="External"/><Relationship Id="rId229" Type="http://schemas.openxmlformats.org/officeDocument/2006/relationships/hyperlink" Target="https://thunhoon.com/article/286264" TargetMode="External"/><Relationship Id="rId1050" Type="http://schemas.openxmlformats.org/officeDocument/2006/relationships/hyperlink" Target="https://thunhoon.com/article/288771" TargetMode="External"/><Relationship Id="rId2381" Type="http://schemas.openxmlformats.org/officeDocument/2006/relationships/hyperlink" Target="https://thunhoon.com/article/292039" TargetMode="External"/><Relationship Id="rId220" Type="http://schemas.openxmlformats.org/officeDocument/2006/relationships/hyperlink" Target="https://thunhoon.com/article/286218" TargetMode="External"/><Relationship Id="rId1051" Type="http://schemas.openxmlformats.org/officeDocument/2006/relationships/hyperlink" Target="https://thunhoon.com/article/288773" TargetMode="External"/><Relationship Id="rId2382" Type="http://schemas.openxmlformats.org/officeDocument/2006/relationships/hyperlink" Target="https://thunhoon.com/article/292039" TargetMode="External"/><Relationship Id="rId1052" Type="http://schemas.openxmlformats.org/officeDocument/2006/relationships/hyperlink" Target="https://thunhoon.com/article/288773" TargetMode="External"/><Relationship Id="rId2383" Type="http://schemas.openxmlformats.org/officeDocument/2006/relationships/hyperlink" Target="https://thunhoon.com/article/292043" TargetMode="External"/><Relationship Id="rId1053" Type="http://schemas.openxmlformats.org/officeDocument/2006/relationships/hyperlink" Target="https://thunhoon.com/article/288773" TargetMode="External"/><Relationship Id="rId2384" Type="http://schemas.openxmlformats.org/officeDocument/2006/relationships/hyperlink" Target="https://thunhoon.com/article/292043" TargetMode="External"/><Relationship Id="rId1054" Type="http://schemas.openxmlformats.org/officeDocument/2006/relationships/hyperlink" Target="https://thunhoon.com/article/288786" TargetMode="External"/><Relationship Id="rId2385" Type="http://schemas.openxmlformats.org/officeDocument/2006/relationships/hyperlink" Target="https://thunhoon.com/article/292045" TargetMode="External"/><Relationship Id="rId224" Type="http://schemas.openxmlformats.org/officeDocument/2006/relationships/hyperlink" Target="https://thunhoon.com/article/286259" TargetMode="External"/><Relationship Id="rId1055" Type="http://schemas.openxmlformats.org/officeDocument/2006/relationships/hyperlink" Target="https://thunhoon.com/article/288789" TargetMode="External"/><Relationship Id="rId2386" Type="http://schemas.openxmlformats.org/officeDocument/2006/relationships/hyperlink" Target="https://thunhoon.com/article/292045" TargetMode="External"/><Relationship Id="rId223" Type="http://schemas.openxmlformats.org/officeDocument/2006/relationships/hyperlink" Target="https://thunhoon.com/article/286254" TargetMode="External"/><Relationship Id="rId1056" Type="http://schemas.openxmlformats.org/officeDocument/2006/relationships/hyperlink" Target="https://thunhoon.com/article/288791" TargetMode="External"/><Relationship Id="rId2387" Type="http://schemas.openxmlformats.org/officeDocument/2006/relationships/hyperlink" Target="https://thunhoon.com/article/292046" TargetMode="External"/><Relationship Id="rId222" Type="http://schemas.openxmlformats.org/officeDocument/2006/relationships/hyperlink" Target="https://thunhoon.com/article/286254" TargetMode="External"/><Relationship Id="rId1057" Type="http://schemas.openxmlformats.org/officeDocument/2006/relationships/hyperlink" Target="https://thunhoon.com/article/288796" TargetMode="External"/><Relationship Id="rId2388" Type="http://schemas.openxmlformats.org/officeDocument/2006/relationships/hyperlink" Target="https://thunhoon.com/article/292046" TargetMode="External"/><Relationship Id="rId221" Type="http://schemas.openxmlformats.org/officeDocument/2006/relationships/hyperlink" Target="https://thunhoon.com/article/286246" TargetMode="External"/><Relationship Id="rId1058" Type="http://schemas.openxmlformats.org/officeDocument/2006/relationships/hyperlink" Target="https://thunhoon.com/article/288798" TargetMode="External"/><Relationship Id="rId2389" Type="http://schemas.openxmlformats.org/officeDocument/2006/relationships/hyperlink" Target="https://thunhoon.com/article/292047" TargetMode="External"/><Relationship Id="rId1048" Type="http://schemas.openxmlformats.org/officeDocument/2006/relationships/hyperlink" Target="https://thunhoon.com/article/288762" TargetMode="External"/><Relationship Id="rId2379" Type="http://schemas.openxmlformats.org/officeDocument/2006/relationships/hyperlink" Target="https://thunhoon.com/article/292032" TargetMode="External"/><Relationship Id="rId1049" Type="http://schemas.openxmlformats.org/officeDocument/2006/relationships/hyperlink" Target="https://thunhoon.com/article/288768" TargetMode="External"/><Relationship Id="rId217" Type="http://schemas.openxmlformats.org/officeDocument/2006/relationships/hyperlink" Target="https://thunhoon.com/article/286222" TargetMode="External"/><Relationship Id="rId216" Type="http://schemas.openxmlformats.org/officeDocument/2006/relationships/hyperlink" Target="https://thunhoon.com/article/286236" TargetMode="External"/><Relationship Id="rId215" Type="http://schemas.openxmlformats.org/officeDocument/2006/relationships/hyperlink" Target="https://thunhoon.com/article/286240" TargetMode="External"/><Relationship Id="rId214" Type="http://schemas.openxmlformats.org/officeDocument/2006/relationships/hyperlink" Target="https://thunhoon.com/article/286207" TargetMode="External"/><Relationship Id="rId219" Type="http://schemas.openxmlformats.org/officeDocument/2006/relationships/hyperlink" Target="https://thunhoon.com/article/286218" TargetMode="External"/><Relationship Id="rId218" Type="http://schemas.openxmlformats.org/officeDocument/2006/relationships/hyperlink" Target="https://thunhoon.com/article/286225" TargetMode="External"/><Relationship Id="rId2370" Type="http://schemas.openxmlformats.org/officeDocument/2006/relationships/hyperlink" Target="https://thunhoon.com/article/292015" TargetMode="External"/><Relationship Id="rId1040" Type="http://schemas.openxmlformats.org/officeDocument/2006/relationships/hyperlink" Target="https://thunhoon.com/article/288734" TargetMode="External"/><Relationship Id="rId2371" Type="http://schemas.openxmlformats.org/officeDocument/2006/relationships/hyperlink" Target="https://thunhoon.com/article/292018" TargetMode="External"/><Relationship Id="rId1041" Type="http://schemas.openxmlformats.org/officeDocument/2006/relationships/hyperlink" Target="https://thunhoon.com/article/288734" TargetMode="External"/><Relationship Id="rId2372" Type="http://schemas.openxmlformats.org/officeDocument/2006/relationships/hyperlink" Target="https://thunhoon.com/article/292022" TargetMode="External"/><Relationship Id="rId1042" Type="http://schemas.openxmlformats.org/officeDocument/2006/relationships/hyperlink" Target="https://thunhoon.com/article/288744" TargetMode="External"/><Relationship Id="rId2373" Type="http://schemas.openxmlformats.org/officeDocument/2006/relationships/hyperlink" Target="https://thunhoon.com/article/292022" TargetMode="External"/><Relationship Id="rId1043" Type="http://schemas.openxmlformats.org/officeDocument/2006/relationships/hyperlink" Target="https://thunhoon.com/article/288744" TargetMode="External"/><Relationship Id="rId2374" Type="http://schemas.openxmlformats.org/officeDocument/2006/relationships/hyperlink" Target="https://thunhoon.com/article/292027" TargetMode="External"/><Relationship Id="rId213" Type="http://schemas.openxmlformats.org/officeDocument/2006/relationships/hyperlink" Target="https://thunhoon.com/article/286194" TargetMode="External"/><Relationship Id="rId1044" Type="http://schemas.openxmlformats.org/officeDocument/2006/relationships/hyperlink" Target="https://thunhoon.com/article/288746" TargetMode="External"/><Relationship Id="rId2375" Type="http://schemas.openxmlformats.org/officeDocument/2006/relationships/hyperlink" Target="https://thunhoon.com/article/292030" TargetMode="External"/><Relationship Id="rId212" Type="http://schemas.openxmlformats.org/officeDocument/2006/relationships/hyperlink" Target="https://thunhoon.com/article/286192" TargetMode="External"/><Relationship Id="rId1045" Type="http://schemas.openxmlformats.org/officeDocument/2006/relationships/hyperlink" Target="https://thunhoon.com/article/288747" TargetMode="External"/><Relationship Id="rId2376" Type="http://schemas.openxmlformats.org/officeDocument/2006/relationships/hyperlink" Target="https://thunhoon.com/article/292030" TargetMode="External"/><Relationship Id="rId211" Type="http://schemas.openxmlformats.org/officeDocument/2006/relationships/hyperlink" Target="https://thunhoon.com/article/286192" TargetMode="External"/><Relationship Id="rId1046" Type="http://schemas.openxmlformats.org/officeDocument/2006/relationships/hyperlink" Target="https://thunhoon.com/article/288760" TargetMode="External"/><Relationship Id="rId2377" Type="http://schemas.openxmlformats.org/officeDocument/2006/relationships/hyperlink" Target="https://thunhoon.com/article/292032" TargetMode="External"/><Relationship Id="rId210" Type="http://schemas.openxmlformats.org/officeDocument/2006/relationships/hyperlink" Target="https://thunhoon.com/article/286190" TargetMode="External"/><Relationship Id="rId1047" Type="http://schemas.openxmlformats.org/officeDocument/2006/relationships/hyperlink" Target="https://thunhoon.com/article/288762" TargetMode="External"/><Relationship Id="rId2378" Type="http://schemas.openxmlformats.org/officeDocument/2006/relationships/hyperlink" Target="https://thunhoon.com/article/292032" TargetMode="External"/><Relationship Id="rId249" Type="http://schemas.openxmlformats.org/officeDocument/2006/relationships/hyperlink" Target="https://thunhoon.com/article/286333" TargetMode="External"/><Relationship Id="rId248" Type="http://schemas.openxmlformats.org/officeDocument/2006/relationships/hyperlink" Target="https://thunhoon.com/article/286329" TargetMode="External"/><Relationship Id="rId247" Type="http://schemas.openxmlformats.org/officeDocument/2006/relationships/hyperlink" Target="https://thunhoon.com/article/286328" TargetMode="External"/><Relationship Id="rId1070" Type="http://schemas.openxmlformats.org/officeDocument/2006/relationships/hyperlink" Target="https://thunhoon.com/article/288827" TargetMode="External"/><Relationship Id="rId1071" Type="http://schemas.openxmlformats.org/officeDocument/2006/relationships/hyperlink" Target="https://thunhoon.com/article/288828" TargetMode="External"/><Relationship Id="rId1072" Type="http://schemas.openxmlformats.org/officeDocument/2006/relationships/hyperlink" Target="https://thunhoon.com/article/288828" TargetMode="External"/><Relationship Id="rId242" Type="http://schemas.openxmlformats.org/officeDocument/2006/relationships/hyperlink" Target="https://thunhoon.com/article/286302" TargetMode="External"/><Relationship Id="rId1073" Type="http://schemas.openxmlformats.org/officeDocument/2006/relationships/hyperlink" Target="https://thunhoon.com/article/288832" TargetMode="External"/><Relationship Id="rId241" Type="http://schemas.openxmlformats.org/officeDocument/2006/relationships/hyperlink" Target="https://thunhoon.com/article/286296" TargetMode="External"/><Relationship Id="rId1074" Type="http://schemas.openxmlformats.org/officeDocument/2006/relationships/hyperlink" Target="https://thunhoon.com/article/288836" TargetMode="External"/><Relationship Id="rId240" Type="http://schemas.openxmlformats.org/officeDocument/2006/relationships/hyperlink" Target="https://thunhoon.com/article/286296" TargetMode="External"/><Relationship Id="rId1075" Type="http://schemas.openxmlformats.org/officeDocument/2006/relationships/hyperlink" Target="https://thunhoon.com/article/288840" TargetMode="External"/><Relationship Id="rId1076" Type="http://schemas.openxmlformats.org/officeDocument/2006/relationships/hyperlink" Target="https://thunhoon.com/article/288840" TargetMode="External"/><Relationship Id="rId246" Type="http://schemas.openxmlformats.org/officeDocument/2006/relationships/hyperlink" Target="https://thunhoon.com/article/286318" TargetMode="External"/><Relationship Id="rId1077" Type="http://schemas.openxmlformats.org/officeDocument/2006/relationships/hyperlink" Target="https://thunhoon.com/article/288846" TargetMode="External"/><Relationship Id="rId245" Type="http://schemas.openxmlformats.org/officeDocument/2006/relationships/hyperlink" Target="https://thunhoon.com/article/286316" TargetMode="External"/><Relationship Id="rId1078" Type="http://schemas.openxmlformats.org/officeDocument/2006/relationships/hyperlink" Target="https://thunhoon.com/article/288846" TargetMode="External"/><Relationship Id="rId244" Type="http://schemas.openxmlformats.org/officeDocument/2006/relationships/hyperlink" Target="https://thunhoon.com/article/286316" TargetMode="External"/><Relationship Id="rId1079" Type="http://schemas.openxmlformats.org/officeDocument/2006/relationships/hyperlink" Target="https://thunhoon.com/article/288848" TargetMode="External"/><Relationship Id="rId243" Type="http://schemas.openxmlformats.org/officeDocument/2006/relationships/hyperlink" Target="https://thunhoon.com/article/286302" TargetMode="External"/><Relationship Id="rId239" Type="http://schemas.openxmlformats.org/officeDocument/2006/relationships/hyperlink" Target="https://thunhoon.com/article/286295" TargetMode="External"/><Relationship Id="rId238" Type="http://schemas.openxmlformats.org/officeDocument/2006/relationships/hyperlink" Target="https://thunhoon.com/article/286294" TargetMode="External"/><Relationship Id="rId237" Type="http://schemas.openxmlformats.org/officeDocument/2006/relationships/hyperlink" Target="https://thunhoon.com/article/286294" TargetMode="External"/><Relationship Id="rId236" Type="http://schemas.openxmlformats.org/officeDocument/2006/relationships/hyperlink" Target="https://thunhoon.com/article/286284" TargetMode="External"/><Relationship Id="rId2390" Type="http://schemas.openxmlformats.org/officeDocument/2006/relationships/hyperlink" Target="https://thunhoon.com/article/292048" TargetMode="External"/><Relationship Id="rId1060" Type="http://schemas.openxmlformats.org/officeDocument/2006/relationships/hyperlink" Target="https://thunhoon.com/article/288813" TargetMode="External"/><Relationship Id="rId2391" Type="http://schemas.openxmlformats.org/officeDocument/2006/relationships/hyperlink" Target="https://thunhoon.com/article/292048" TargetMode="External"/><Relationship Id="rId1061" Type="http://schemas.openxmlformats.org/officeDocument/2006/relationships/hyperlink" Target="https://thunhoon.com/article/288803" TargetMode="External"/><Relationship Id="rId2392" Type="http://schemas.openxmlformats.org/officeDocument/2006/relationships/hyperlink" Target="https://thunhoon.com/article/292050" TargetMode="External"/><Relationship Id="rId231" Type="http://schemas.openxmlformats.org/officeDocument/2006/relationships/hyperlink" Target="https://thunhoon.com/article/286265" TargetMode="External"/><Relationship Id="rId1062" Type="http://schemas.openxmlformats.org/officeDocument/2006/relationships/hyperlink" Target="https://thunhoon.com/article/288808" TargetMode="External"/><Relationship Id="rId2393" Type="http://schemas.openxmlformats.org/officeDocument/2006/relationships/hyperlink" Target="https://thunhoon.com/article/292050" TargetMode="External"/><Relationship Id="rId230" Type="http://schemas.openxmlformats.org/officeDocument/2006/relationships/hyperlink" Target="https://thunhoon.com/article/286264" TargetMode="External"/><Relationship Id="rId1063" Type="http://schemas.openxmlformats.org/officeDocument/2006/relationships/hyperlink" Target="https://thunhoon.com/article/288810" TargetMode="External"/><Relationship Id="rId2394" Type="http://schemas.openxmlformats.org/officeDocument/2006/relationships/hyperlink" Target="https://thunhoon.com/article/292052" TargetMode="External"/><Relationship Id="rId1064" Type="http://schemas.openxmlformats.org/officeDocument/2006/relationships/hyperlink" Target="https://thunhoon.com/article/288818" TargetMode="External"/><Relationship Id="rId2395" Type="http://schemas.openxmlformats.org/officeDocument/2006/relationships/hyperlink" Target="https://thunhoon.com/article/292059" TargetMode="External"/><Relationship Id="rId1065" Type="http://schemas.openxmlformats.org/officeDocument/2006/relationships/hyperlink" Target="https://thunhoon.com/article/288820" TargetMode="External"/><Relationship Id="rId2396" Type="http://schemas.openxmlformats.org/officeDocument/2006/relationships/hyperlink" Target="https://thunhoon.com/article/292060" TargetMode="External"/><Relationship Id="rId235" Type="http://schemas.openxmlformats.org/officeDocument/2006/relationships/hyperlink" Target="https://thunhoon.com/article/286278" TargetMode="External"/><Relationship Id="rId1066" Type="http://schemas.openxmlformats.org/officeDocument/2006/relationships/hyperlink" Target="https://thunhoon.com/article/288820" TargetMode="External"/><Relationship Id="rId2397" Type="http://schemas.openxmlformats.org/officeDocument/2006/relationships/hyperlink" Target="https://thunhoon.com/article/292060" TargetMode="External"/><Relationship Id="rId234" Type="http://schemas.openxmlformats.org/officeDocument/2006/relationships/hyperlink" Target="https://thunhoon.com/article/286278" TargetMode="External"/><Relationship Id="rId1067" Type="http://schemas.openxmlformats.org/officeDocument/2006/relationships/hyperlink" Target="https://thunhoon.com/article/288824" TargetMode="External"/><Relationship Id="rId2398" Type="http://schemas.openxmlformats.org/officeDocument/2006/relationships/hyperlink" Target="https://thunhoon.com/article/292062" TargetMode="External"/><Relationship Id="rId233" Type="http://schemas.openxmlformats.org/officeDocument/2006/relationships/hyperlink" Target="https://thunhoon.com/article/286277" TargetMode="External"/><Relationship Id="rId1068" Type="http://schemas.openxmlformats.org/officeDocument/2006/relationships/hyperlink" Target="https://thunhoon.com/article/288824" TargetMode="External"/><Relationship Id="rId2399" Type="http://schemas.openxmlformats.org/officeDocument/2006/relationships/hyperlink" Target="https://thunhoon.com/article/292063" TargetMode="External"/><Relationship Id="rId232" Type="http://schemas.openxmlformats.org/officeDocument/2006/relationships/hyperlink" Target="https://thunhoon.com/article/286272" TargetMode="External"/><Relationship Id="rId1069" Type="http://schemas.openxmlformats.org/officeDocument/2006/relationships/hyperlink" Target="https://thunhoon.com/article/288825" TargetMode="External"/><Relationship Id="rId1015" Type="http://schemas.openxmlformats.org/officeDocument/2006/relationships/hyperlink" Target="https://thunhoon.com/article/288696" TargetMode="External"/><Relationship Id="rId2346" Type="http://schemas.openxmlformats.org/officeDocument/2006/relationships/hyperlink" Target="https://thunhoon.com/article/291940" TargetMode="External"/><Relationship Id="rId1016" Type="http://schemas.openxmlformats.org/officeDocument/2006/relationships/hyperlink" Target="https://thunhoon.com/article/288701" TargetMode="External"/><Relationship Id="rId2347" Type="http://schemas.openxmlformats.org/officeDocument/2006/relationships/hyperlink" Target="https://thunhoon.com/article/291941" TargetMode="External"/><Relationship Id="rId1017" Type="http://schemas.openxmlformats.org/officeDocument/2006/relationships/hyperlink" Target="https://thunhoon.com/article/288710" TargetMode="External"/><Relationship Id="rId2348" Type="http://schemas.openxmlformats.org/officeDocument/2006/relationships/hyperlink" Target="https://thunhoon.com/article/291941" TargetMode="External"/><Relationship Id="rId1018" Type="http://schemas.openxmlformats.org/officeDocument/2006/relationships/hyperlink" Target="https://thunhoon.com/article/288707" TargetMode="External"/><Relationship Id="rId2349" Type="http://schemas.openxmlformats.org/officeDocument/2006/relationships/hyperlink" Target="https://thunhoon.com/article/291948" TargetMode="External"/><Relationship Id="rId1019" Type="http://schemas.openxmlformats.org/officeDocument/2006/relationships/hyperlink" Target="https://thunhoon.com/article/288707" TargetMode="External"/><Relationship Id="rId2340" Type="http://schemas.openxmlformats.org/officeDocument/2006/relationships/hyperlink" Target="https://thunhoon.com/article/291934" TargetMode="External"/><Relationship Id="rId1010" Type="http://schemas.openxmlformats.org/officeDocument/2006/relationships/hyperlink" Target="https://thunhoon.com/article/288645" TargetMode="External"/><Relationship Id="rId2341" Type="http://schemas.openxmlformats.org/officeDocument/2006/relationships/hyperlink" Target="https://thunhoon.com/article/291936" TargetMode="External"/><Relationship Id="rId1011" Type="http://schemas.openxmlformats.org/officeDocument/2006/relationships/hyperlink" Target="https://thunhoon.com/article/288645" TargetMode="External"/><Relationship Id="rId2342" Type="http://schemas.openxmlformats.org/officeDocument/2006/relationships/hyperlink" Target="https://thunhoon.com/article/291936" TargetMode="External"/><Relationship Id="rId1012" Type="http://schemas.openxmlformats.org/officeDocument/2006/relationships/hyperlink" Target="https://thunhoon.com/article/288649" TargetMode="External"/><Relationship Id="rId2343" Type="http://schemas.openxmlformats.org/officeDocument/2006/relationships/hyperlink" Target="https://thunhoon.com/article/291936" TargetMode="External"/><Relationship Id="rId1013" Type="http://schemas.openxmlformats.org/officeDocument/2006/relationships/hyperlink" Target="https://thunhoon.com/article/288651" TargetMode="External"/><Relationship Id="rId2344" Type="http://schemas.openxmlformats.org/officeDocument/2006/relationships/hyperlink" Target="https://thunhoon.com/article/291936" TargetMode="External"/><Relationship Id="rId1014" Type="http://schemas.openxmlformats.org/officeDocument/2006/relationships/hyperlink" Target="https://thunhoon.com/article/288676" TargetMode="External"/><Relationship Id="rId2345" Type="http://schemas.openxmlformats.org/officeDocument/2006/relationships/hyperlink" Target="https://thunhoon.com/article/291940" TargetMode="External"/><Relationship Id="rId1004" Type="http://schemas.openxmlformats.org/officeDocument/2006/relationships/hyperlink" Target="https://thunhoon.com/article/288639" TargetMode="External"/><Relationship Id="rId2335" Type="http://schemas.openxmlformats.org/officeDocument/2006/relationships/hyperlink" Target="https://thunhoon.com/article/291928" TargetMode="External"/><Relationship Id="rId1005" Type="http://schemas.openxmlformats.org/officeDocument/2006/relationships/hyperlink" Target="https://thunhoon.com/article/288642" TargetMode="External"/><Relationship Id="rId2336" Type="http://schemas.openxmlformats.org/officeDocument/2006/relationships/hyperlink" Target="https://thunhoon.com/article/291928" TargetMode="External"/><Relationship Id="rId1006" Type="http://schemas.openxmlformats.org/officeDocument/2006/relationships/hyperlink" Target="https://thunhoon.com/article/288642" TargetMode="External"/><Relationship Id="rId2337" Type="http://schemas.openxmlformats.org/officeDocument/2006/relationships/hyperlink" Target="https://thunhoon.com/article/291928" TargetMode="External"/><Relationship Id="rId1007" Type="http://schemas.openxmlformats.org/officeDocument/2006/relationships/hyperlink" Target="https://thunhoon.com/article/288642" TargetMode="External"/><Relationship Id="rId2338" Type="http://schemas.openxmlformats.org/officeDocument/2006/relationships/hyperlink" Target="https://thunhoon.com/article/291931" TargetMode="External"/><Relationship Id="rId1008" Type="http://schemas.openxmlformats.org/officeDocument/2006/relationships/hyperlink" Target="https://thunhoon.com/article/288643" TargetMode="External"/><Relationship Id="rId2339" Type="http://schemas.openxmlformats.org/officeDocument/2006/relationships/hyperlink" Target="https://thunhoon.com/article/291931" TargetMode="External"/><Relationship Id="rId1009" Type="http://schemas.openxmlformats.org/officeDocument/2006/relationships/hyperlink" Target="https://thunhoon.com/article/288643" TargetMode="External"/><Relationship Id="rId2330" Type="http://schemas.openxmlformats.org/officeDocument/2006/relationships/hyperlink" Target="https://thunhoon.com/article/291923" TargetMode="External"/><Relationship Id="rId1000" Type="http://schemas.openxmlformats.org/officeDocument/2006/relationships/hyperlink" Target="https://thunhoon.com/article/288633" TargetMode="External"/><Relationship Id="rId2331" Type="http://schemas.openxmlformats.org/officeDocument/2006/relationships/hyperlink" Target="https://thunhoon.com/article/291924" TargetMode="External"/><Relationship Id="rId1001" Type="http://schemas.openxmlformats.org/officeDocument/2006/relationships/hyperlink" Target="https://thunhoon.com/article/288634" TargetMode="External"/><Relationship Id="rId2332" Type="http://schemas.openxmlformats.org/officeDocument/2006/relationships/hyperlink" Target="https://thunhoon.com/article/291925" TargetMode="External"/><Relationship Id="rId1002" Type="http://schemas.openxmlformats.org/officeDocument/2006/relationships/hyperlink" Target="https://thunhoon.com/article/288635" TargetMode="External"/><Relationship Id="rId2333" Type="http://schemas.openxmlformats.org/officeDocument/2006/relationships/hyperlink" Target="https://thunhoon.com/article/291925" TargetMode="External"/><Relationship Id="rId1003" Type="http://schemas.openxmlformats.org/officeDocument/2006/relationships/hyperlink" Target="https://thunhoon.com/article/288639" TargetMode="External"/><Relationship Id="rId2334" Type="http://schemas.openxmlformats.org/officeDocument/2006/relationships/hyperlink" Target="https://thunhoon.com/article/291925" TargetMode="External"/><Relationship Id="rId1037" Type="http://schemas.openxmlformats.org/officeDocument/2006/relationships/hyperlink" Target="https://thunhoon.com/article/288728" TargetMode="External"/><Relationship Id="rId2368" Type="http://schemas.openxmlformats.org/officeDocument/2006/relationships/hyperlink" Target="https://thunhoon.com/article/292002" TargetMode="External"/><Relationship Id="rId1038" Type="http://schemas.openxmlformats.org/officeDocument/2006/relationships/hyperlink" Target="https://thunhoon.com/article/288730" TargetMode="External"/><Relationship Id="rId2369" Type="http://schemas.openxmlformats.org/officeDocument/2006/relationships/hyperlink" Target="https://thunhoon.com/article/292014" TargetMode="External"/><Relationship Id="rId1039" Type="http://schemas.openxmlformats.org/officeDocument/2006/relationships/hyperlink" Target="https://thunhoon.com/article/288734" TargetMode="External"/><Relationship Id="rId206" Type="http://schemas.openxmlformats.org/officeDocument/2006/relationships/hyperlink" Target="https://thunhoon.com/article/286163" TargetMode="External"/><Relationship Id="rId205" Type="http://schemas.openxmlformats.org/officeDocument/2006/relationships/hyperlink" Target="https://thunhoon.com/article/286161" TargetMode="External"/><Relationship Id="rId204" Type="http://schemas.openxmlformats.org/officeDocument/2006/relationships/hyperlink" Target="https://thunhoon.com/article/286161" TargetMode="External"/><Relationship Id="rId203" Type="http://schemas.openxmlformats.org/officeDocument/2006/relationships/hyperlink" Target="https://thunhoon.com/article/286159" TargetMode="External"/><Relationship Id="rId209" Type="http://schemas.openxmlformats.org/officeDocument/2006/relationships/hyperlink" Target="https://thunhoon.com/article/286190" TargetMode="External"/><Relationship Id="rId208" Type="http://schemas.openxmlformats.org/officeDocument/2006/relationships/hyperlink" Target="https://thunhoon.com/article/286168" TargetMode="External"/><Relationship Id="rId207" Type="http://schemas.openxmlformats.org/officeDocument/2006/relationships/hyperlink" Target="https://thunhoon.com/article/286163" TargetMode="External"/><Relationship Id="rId2360" Type="http://schemas.openxmlformats.org/officeDocument/2006/relationships/hyperlink" Target="https://thunhoon.com/article/292008" TargetMode="External"/><Relationship Id="rId1030" Type="http://schemas.openxmlformats.org/officeDocument/2006/relationships/hyperlink" Target="https://thunhoon.com/article/288719" TargetMode="External"/><Relationship Id="rId2361" Type="http://schemas.openxmlformats.org/officeDocument/2006/relationships/hyperlink" Target="https://thunhoon.com/article/292008" TargetMode="External"/><Relationship Id="rId1031" Type="http://schemas.openxmlformats.org/officeDocument/2006/relationships/hyperlink" Target="https://thunhoon.com/article/288721" TargetMode="External"/><Relationship Id="rId2362" Type="http://schemas.openxmlformats.org/officeDocument/2006/relationships/hyperlink" Target="https://thunhoon.com/article/292009" TargetMode="External"/><Relationship Id="rId1032" Type="http://schemas.openxmlformats.org/officeDocument/2006/relationships/hyperlink" Target="https://thunhoon.com/article/288722" TargetMode="External"/><Relationship Id="rId2363" Type="http://schemas.openxmlformats.org/officeDocument/2006/relationships/hyperlink" Target="https://thunhoon.com/article/292009" TargetMode="External"/><Relationship Id="rId202" Type="http://schemas.openxmlformats.org/officeDocument/2006/relationships/hyperlink" Target="https://thunhoon.com/article/286157" TargetMode="External"/><Relationship Id="rId1033" Type="http://schemas.openxmlformats.org/officeDocument/2006/relationships/hyperlink" Target="https://thunhoon.com/article/288722" TargetMode="External"/><Relationship Id="rId2364" Type="http://schemas.openxmlformats.org/officeDocument/2006/relationships/hyperlink" Target="https://thunhoon.com/article/292004" TargetMode="External"/><Relationship Id="rId201" Type="http://schemas.openxmlformats.org/officeDocument/2006/relationships/hyperlink" Target="https://thunhoon.com/article/286155" TargetMode="External"/><Relationship Id="rId1034" Type="http://schemas.openxmlformats.org/officeDocument/2006/relationships/hyperlink" Target="https://thunhoon.com/article/288723" TargetMode="External"/><Relationship Id="rId2365" Type="http://schemas.openxmlformats.org/officeDocument/2006/relationships/hyperlink" Target="https://thunhoon.com/article/291999" TargetMode="External"/><Relationship Id="rId200" Type="http://schemas.openxmlformats.org/officeDocument/2006/relationships/hyperlink" Target="https://thunhoon.com/article/286154" TargetMode="External"/><Relationship Id="rId1035" Type="http://schemas.openxmlformats.org/officeDocument/2006/relationships/hyperlink" Target="https://thunhoon.com/article/288723" TargetMode="External"/><Relationship Id="rId2366" Type="http://schemas.openxmlformats.org/officeDocument/2006/relationships/hyperlink" Target="https://thunhoon.com/article/291999" TargetMode="External"/><Relationship Id="rId1036" Type="http://schemas.openxmlformats.org/officeDocument/2006/relationships/hyperlink" Target="https://thunhoon.com/article/288726" TargetMode="External"/><Relationship Id="rId2367" Type="http://schemas.openxmlformats.org/officeDocument/2006/relationships/hyperlink" Target="https://thunhoon.com/article/292002" TargetMode="External"/><Relationship Id="rId1026" Type="http://schemas.openxmlformats.org/officeDocument/2006/relationships/hyperlink" Target="https://thunhoon.com/article/288690" TargetMode="External"/><Relationship Id="rId2357" Type="http://schemas.openxmlformats.org/officeDocument/2006/relationships/hyperlink" Target="https://thunhoon.com/article/291933" TargetMode="External"/><Relationship Id="rId1027" Type="http://schemas.openxmlformats.org/officeDocument/2006/relationships/hyperlink" Target="https://thunhoon.com/article/288690" TargetMode="External"/><Relationship Id="rId2358" Type="http://schemas.openxmlformats.org/officeDocument/2006/relationships/hyperlink" Target="https://thunhoon.com/article/291945" TargetMode="External"/><Relationship Id="rId1028" Type="http://schemas.openxmlformats.org/officeDocument/2006/relationships/hyperlink" Target="https://thunhoon.com/article/288716" TargetMode="External"/><Relationship Id="rId2359" Type="http://schemas.openxmlformats.org/officeDocument/2006/relationships/hyperlink" Target="https://thunhoon.com/article/291932" TargetMode="External"/><Relationship Id="rId1029" Type="http://schemas.openxmlformats.org/officeDocument/2006/relationships/hyperlink" Target="https://thunhoon.com/article/288716" TargetMode="External"/><Relationship Id="rId2350" Type="http://schemas.openxmlformats.org/officeDocument/2006/relationships/hyperlink" Target="https://thunhoon.com/article/291949" TargetMode="External"/><Relationship Id="rId1020" Type="http://schemas.openxmlformats.org/officeDocument/2006/relationships/hyperlink" Target="https://thunhoon.com/article/288702" TargetMode="External"/><Relationship Id="rId2351" Type="http://schemas.openxmlformats.org/officeDocument/2006/relationships/hyperlink" Target="https://thunhoon.com/article/291949" TargetMode="External"/><Relationship Id="rId1021" Type="http://schemas.openxmlformats.org/officeDocument/2006/relationships/hyperlink" Target="https://thunhoon.com/article/288709" TargetMode="External"/><Relationship Id="rId2352" Type="http://schemas.openxmlformats.org/officeDocument/2006/relationships/hyperlink" Target="https://thunhoon.com/article/291951" TargetMode="External"/><Relationship Id="rId1022" Type="http://schemas.openxmlformats.org/officeDocument/2006/relationships/hyperlink" Target="https://thunhoon.com/article/288687" TargetMode="External"/><Relationship Id="rId2353" Type="http://schemas.openxmlformats.org/officeDocument/2006/relationships/hyperlink" Target="https://thunhoon.com/article/291951" TargetMode="External"/><Relationship Id="rId1023" Type="http://schemas.openxmlformats.org/officeDocument/2006/relationships/hyperlink" Target="https://thunhoon.com/article/288687" TargetMode="External"/><Relationship Id="rId2354" Type="http://schemas.openxmlformats.org/officeDocument/2006/relationships/hyperlink" Target="https://thunhoon.com/article/291954" TargetMode="External"/><Relationship Id="rId1024" Type="http://schemas.openxmlformats.org/officeDocument/2006/relationships/hyperlink" Target="https://thunhoon.com/article/288688" TargetMode="External"/><Relationship Id="rId2355" Type="http://schemas.openxmlformats.org/officeDocument/2006/relationships/hyperlink" Target="https://thunhoon.com/article/291954" TargetMode="External"/><Relationship Id="rId1025" Type="http://schemas.openxmlformats.org/officeDocument/2006/relationships/hyperlink" Target="https://thunhoon.com/article/288689" TargetMode="External"/><Relationship Id="rId2356" Type="http://schemas.openxmlformats.org/officeDocument/2006/relationships/hyperlink" Target="https://thunhoon.com/article/291985" TargetMode="External"/><Relationship Id="rId1910" Type="http://schemas.openxmlformats.org/officeDocument/2006/relationships/hyperlink" Target="https://thunhoon.com/article/290860" TargetMode="External"/><Relationship Id="rId1911" Type="http://schemas.openxmlformats.org/officeDocument/2006/relationships/hyperlink" Target="https://thunhoon.com/article/290860" TargetMode="External"/><Relationship Id="rId1912" Type="http://schemas.openxmlformats.org/officeDocument/2006/relationships/hyperlink" Target="https://thunhoon.com/article/290860" TargetMode="External"/><Relationship Id="rId1913" Type="http://schemas.openxmlformats.org/officeDocument/2006/relationships/hyperlink" Target="https://thunhoon.com/article/290867" TargetMode="External"/><Relationship Id="rId1914" Type="http://schemas.openxmlformats.org/officeDocument/2006/relationships/hyperlink" Target="https://thunhoon.com/article/290867" TargetMode="External"/><Relationship Id="rId1915" Type="http://schemas.openxmlformats.org/officeDocument/2006/relationships/hyperlink" Target="https://thunhoon.com/article/290867" TargetMode="External"/><Relationship Id="rId1916" Type="http://schemas.openxmlformats.org/officeDocument/2006/relationships/hyperlink" Target="https://thunhoon.com/article/290873" TargetMode="External"/><Relationship Id="rId1917" Type="http://schemas.openxmlformats.org/officeDocument/2006/relationships/hyperlink" Target="https://thunhoon.com/article/290877" TargetMode="External"/><Relationship Id="rId1918" Type="http://schemas.openxmlformats.org/officeDocument/2006/relationships/hyperlink" Target="https://thunhoon.com/article/290877" TargetMode="External"/><Relationship Id="rId1919" Type="http://schemas.openxmlformats.org/officeDocument/2006/relationships/hyperlink" Target="https://thunhoon.com/article/290881" TargetMode="External"/><Relationship Id="rId1900" Type="http://schemas.openxmlformats.org/officeDocument/2006/relationships/hyperlink" Target="https://thunhoon.com/article/290841" TargetMode="External"/><Relationship Id="rId1901" Type="http://schemas.openxmlformats.org/officeDocument/2006/relationships/hyperlink" Target="https://thunhoon.com/article/290862" TargetMode="External"/><Relationship Id="rId1902" Type="http://schemas.openxmlformats.org/officeDocument/2006/relationships/hyperlink" Target="https://thunhoon.com/article/290862" TargetMode="External"/><Relationship Id="rId1903" Type="http://schemas.openxmlformats.org/officeDocument/2006/relationships/hyperlink" Target="https://thunhoon.com/article/290862" TargetMode="External"/><Relationship Id="rId1904" Type="http://schemas.openxmlformats.org/officeDocument/2006/relationships/hyperlink" Target="https://thunhoon.com/article/290862" TargetMode="External"/><Relationship Id="rId1905" Type="http://schemas.openxmlformats.org/officeDocument/2006/relationships/hyperlink" Target="https://thunhoon.com/article/290853" TargetMode="External"/><Relationship Id="rId1906" Type="http://schemas.openxmlformats.org/officeDocument/2006/relationships/hyperlink" Target="https://thunhoon.com/article/290856" TargetMode="External"/><Relationship Id="rId1907" Type="http://schemas.openxmlformats.org/officeDocument/2006/relationships/hyperlink" Target="https://thunhoon.com/article/290856" TargetMode="External"/><Relationship Id="rId1908" Type="http://schemas.openxmlformats.org/officeDocument/2006/relationships/hyperlink" Target="https://thunhoon.com/article/290857" TargetMode="External"/><Relationship Id="rId1909" Type="http://schemas.openxmlformats.org/officeDocument/2006/relationships/hyperlink" Target="https://thunhoon.com/article/290865" TargetMode="External"/><Relationship Id="rId1090" Type="http://schemas.openxmlformats.org/officeDocument/2006/relationships/hyperlink" Target="https://thunhoon.com/article/288875" TargetMode="External"/><Relationship Id="rId1091" Type="http://schemas.openxmlformats.org/officeDocument/2006/relationships/hyperlink" Target="https://thunhoon.com/article/288893" TargetMode="External"/><Relationship Id="rId1092" Type="http://schemas.openxmlformats.org/officeDocument/2006/relationships/hyperlink" Target="https://thunhoon.com/article/288893" TargetMode="External"/><Relationship Id="rId1093" Type="http://schemas.openxmlformats.org/officeDocument/2006/relationships/hyperlink" Target="https://thunhoon.com/article/288893" TargetMode="External"/><Relationship Id="rId1094" Type="http://schemas.openxmlformats.org/officeDocument/2006/relationships/hyperlink" Target="https://thunhoon.com/article/288884" TargetMode="External"/><Relationship Id="rId1095" Type="http://schemas.openxmlformats.org/officeDocument/2006/relationships/hyperlink" Target="https://thunhoon.com/article/288885" TargetMode="External"/><Relationship Id="rId1096" Type="http://schemas.openxmlformats.org/officeDocument/2006/relationships/hyperlink" Target="https://thunhoon.com/article/288886" TargetMode="External"/><Relationship Id="rId1097" Type="http://schemas.openxmlformats.org/officeDocument/2006/relationships/hyperlink" Target="https://thunhoon.com/article/288887" TargetMode="External"/><Relationship Id="rId1098" Type="http://schemas.openxmlformats.org/officeDocument/2006/relationships/hyperlink" Target="https://thunhoon.com/article/288888" TargetMode="External"/><Relationship Id="rId1099" Type="http://schemas.openxmlformats.org/officeDocument/2006/relationships/hyperlink" Target="https://thunhoon.com/article/288889" TargetMode="External"/><Relationship Id="rId1080" Type="http://schemas.openxmlformats.org/officeDocument/2006/relationships/hyperlink" Target="https://thunhoon.com/article/288851" TargetMode="External"/><Relationship Id="rId1081" Type="http://schemas.openxmlformats.org/officeDocument/2006/relationships/hyperlink" Target="https://thunhoon.com/article/288852" TargetMode="External"/><Relationship Id="rId1082" Type="http://schemas.openxmlformats.org/officeDocument/2006/relationships/hyperlink" Target="https://thunhoon.com/article/288852" TargetMode="External"/><Relationship Id="rId1083" Type="http://schemas.openxmlformats.org/officeDocument/2006/relationships/hyperlink" Target="https://thunhoon.com/article/288864" TargetMode="External"/><Relationship Id="rId1084" Type="http://schemas.openxmlformats.org/officeDocument/2006/relationships/hyperlink" Target="https://thunhoon.com/article/288868" TargetMode="External"/><Relationship Id="rId1085" Type="http://schemas.openxmlformats.org/officeDocument/2006/relationships/hyperlink" Target="https://thunhoon.com/article/288869" TargetMode="External"/><Relationship Id="rId1086" Type="http://schemas.openxmlformats.org/officeDocument/2006/relationships/hyperlink" Target="https://thunhoon.com/article/288869" TargetMode="External"/><Relationship Id="rId1087" Type="http://schemas.openxmlformats.org/officeDocument/2006/relationships/hyperlink" Target="https://thunhoon.com/article/288872" TargetMode="External"/><Relationship Id="rId1088" Type="http://schemas.openxmlformats.org/officeDocument/2006/relationships/hyperlink" Target="https://thunhoon.com/article/288873" TargetMode="External"/><Relationship Id="rId1089" Type="http://schemas.openxmlformats.org/officeDocument/2006/relationships/hyperlink" Target="https://thunhoon.com/article/288875" TargetMode="External"/><Relationship Id="rId1972" Type="http://schemas.openxmlformats.org/officeDocument/2006/relationships/hyperlink" Target="https://thunhoon.com/article/291025" TargetMode="External"/><Relationship Id="rId1973" Type="http://schemas.openxmlformats.org/officeDocument/2006/relationships/hyperlink" Target="https://thunhoon.com/article/291025" TargetMode="External"/><Relationship Id="rId1974" Type="http://schemas.openxmlformats.org/officeDocument/2006/relationships/hyperlink" Target="https://thunhoon.com/article/291030" TargetMode="External"/><Relationship Id="rId1975" Type="http://schemas.openxmlformats.org/officeDocument/2006/relationships/hyperlink" Target="https://thunhoon.com/article/291030" TargetMode="External"/><Relationship Id="rId1976" Type="http://schemas.openxmlformats.org/officeDocument/2006/relationships/hyperlink" Target="https://thunhoon.com/article/291032" TargetMode="External"/><Relationship Id="rId1977" Type="http://schemas.openxmlformats.org/officeDocument/2006/relationships/hyperlink" Target="https://thunhoon.com/article/291034" TargetMode="External"/><Relationship Id="rId1978" Type="http://schemas.openxmlformats.org/officeDocument/2006/relationships/hyperlink" Target="https://thunhoon.com/article/291035" TargetMode="External"/><Relationship Id="rId1979" Type="http://schemas.openxmlformats.org/officeDocument/2006/relationships/hyperlink" Target="https://thunhoon.com/article/291044" TargetMode="External"/><Relationship Id="rId1970" Type="http://schemas.openxmlformats.org/officeDocument/2006/relationships/hyperlink" Target="https://thunhoon.com/article/291024" TargetMode="External"/><Relationship Id="rId1971" Type="http://schemas.openxmlformats.org/officeDocument/2006/relationships/hyperlink" Target="https://thunhoon.com/article/291025" TargetMode="External"/><Relationship Id="rId1961" Type="http://schemas.openxmlformats.org/officeDocument/2006/relationships/hyperlink" Target="https://thunhoon.com/article/291016" TargetMode="External"/><Relationship Id="rId1962" Type="http://schemas.openxmlformats.org/officeDocument/2006/relationships/hyperlink" Target="https://thunhoon.com/article/291016" TargetMode="External"/><Relationship Id="rId1963" Type="http://schemas.openxmlformats.org/officeDocument/2006/relationships/hyperlink" Target="https://thunhoon.com/article/291018" TargetMode="External"/><Relationship Id="rId1964" Type="http://schemas.openxmlformats.org/officeDocument/2006/relationships/hyperlink" Target="https://thunhoon.com/article/291018" TargetMode="External"/><Relationship Id="rId1965" Type="http://schemas.openxmlformats.org/officeDocument/2006/relationships/hyperlink" Target="https://thunhoon.com/article/291018" TargetMode="External"/><Relationship Id="rId1966" Type="http://schemas.openxmlformats.org/officeDocument/2006/relationships/hyperlink" Target="https://thunhoon.com/article/291021" TargetMode="External"/><Relationship Id="rId1967" Type="http://schemas.openxmlformats.org/officeDocument/2006/relationships/hyperlink" Target="https://thunhoon.com/article/291022" TargetMode="External"/><Relationship Id="rId1968" Type="http://schemas.openxmlformats.org/officeDocument/2006/relationships/hyperlink" Target="https://thunhoon.com/article/291023" TargetMode="External"/><Relationship Id="rId1969" Type="http://schemas.openxmlformats.org/officeDocument/2006/relationships/hyperlink" Target="https://thunhoon.com/article/291023" TargetMode="External"/><Relationship Id="rId1960" Type="http://schemas.openxmlformats.org/officeDocument/2006/relationships/hyperlink" Target="https://thunhoon.com/article/291016" TargetMode="External"/><Relationship Id="rId1994" Type="http://schemas.openxmlformats.org/officeDocument/2006/relationships/hyperlink" Target="https://thunhoon.com/article/291086" TargetMode="External"/><Relationship Id="rId1995" Type="http://schemas.openxmlformats.org/officeDocument/2006/relationships/hyperlink" Target="https://thunhoon.com/article/291115" TargetMode="External"/><Relationship Id="rId1996" Type="http://schemas.openxmlformats.org/officeDocument/2006/relationships/hyperlink" Target="https://thunhoon.com/article/291119" TargetMode="External"/><Relationship Id="rId1997" Type="http://schemas.openxmlformats.org/officeDocument/2006/relationships/hyperlink" Target="https://thunhoon.com/article/291119" TargetMode="External"/><Relationship Id="rId1998" Type="http://schemas.openxmlformats.org/officeDocument/2006/relationships/hyperlink" Target="https://thunhoon.com/article/291125" TargetMode="External"/><Relationship Id="rId1999" Type="http://schemas.openxmlformats.org/officeDocument/2006/relationships/hyperlink" Target="https://thunhoon.com/article/291125" TargetMode="External"/><Relationship Id="rId1990" Type="http://schemas.openxmlformats.org/officeDocument/2006/relationships/hyperlink" Target="https://thunhoon.com/article/291067" TargetMode="External"/><Relationship Id="rId1991" Type="http://schemas.openxmlformats.org/officeDocument/2006/relationships/hyperlink" Target="https://thunhoon.com/article/291069" TargetMode="External"/><Relationship Id="rId1992" Type="http://schemas.openxmlformats.org/officeDocument/2006/relationships/hyperlink" Target="https://thunhoon.com/article/291069" TargetMode="External"/><Relationship Id="rId1993" Type="http://schemas.openxmlformats.org/officeDocument/2006/relationships/hyperlink" Target="https://thunhoon.com/article/291070" TargetMode="External"/><Relationship Id="rId1983" Type="http://schemas.openxmlformats.org/officeDocument/2006/relationships/hyperlink" Target="https://thunhoon.com/article/291052" TargetMode="External"/><Relationship Id="rId1984" Type="http://schemas.openxmlformats.org/officeDocument/2006/relationships/hyperlink" Target="https://thunhoon.com/article/291074" TargetMode="External"/><Relationship Id="rId1985" Type="http://schemas.openxmlformats.org/officeDocument/2006/relationships/hyperlink" Target="https://thunhoon.com/article/291071" TargetMode="External"/><Relationship Id="rId1986" Type="http://schemas.openxmlformats.org/officeDocument/2006/relationships/hyperlink" Target="https://thunhoon.com/article/291071" TargetMode="External"/><Relationship Id="rId1987" Type="http://schemas.openxmlformats.org/officeDocument/2006/relationships/hyperlink" Target="https://thunhoon.com/article/291072" TargetMode="External"/><Relationship Id="rId1988" Type="http://schemas.openxmlformats.org/officeDocument/2006/relationships/hyperlink" Target="https://thunhoon.com/article/291077" TargetMode="External"/><Relationship Id="rId1989" Type="http://schemas.openxmlformats.org/officeDocument/2006/relationships/hyperlink" Target="https://thunhoon.com/article/291073" TargetMode="External"/><Relationship Id="rId1980" Type="http://schemas.openxmlformats.org/officeDocument/2006/relationships/hyperlink" Target="https://thunhoon.com/article/291044" TargetMode="External"/><Relationship Id="rId1981" Type="http://schemas.openxmlformats.org/officeDocument/2006/relationships/hyperlink" Target="https://thunhoon.com/article/291045" TargetMode="External"/><Relationship Id="rId1982" Type="http://schemas.openxmlformats.org/officeDocument/2006/relationships/hyperlink" Target="https://thunhoon.com/article/291045" TargetMode="External"/><Relationship Id="rId1930" Type="http://schemas.openxmlformats.org/officeDocument/2006/relationships/hyperlink" Target="https://thunhoon.com/article/290930" TargetMode="External"/><Relationship Id="rId1931" Type="http://schemas.openxmlformats.org/officeDocument/2006/relationships/hyperlink" Target="https://thunhoon.com/article/290919" TargetMode="External"/><Relationship Id="rId1932" Type="http://schemas.openxmlformats.org/officeDocument/2006/relationships/hyperlink" Target="https://thunhoon.com/article/290919" TargetMode="External"/><Relationship Id="rId1933" Type="http://schemas.openxmlformats.org/officeDocument/2006/relationships/hyperlink" Target="https://thunhoon.com/article/290920" TargetMode="External"/><Relationship Id="rId1934" Type="http://schemas.openxmlformats.org/officeDocument/2006/relationships/hyperlink" Target="https://thunhoon.com/article/290920" TargetMode="External"/><Relationship Id="rId1935" Type="http://schemas.openxmlformats.org/officeDocument/2006/relationships/hyperlink" Target="https://thunhoon.com/article/290920" TargetMode="External"/><Relationship Id="rId1936" Type="http://schemas.openxmlformats.org/officeDocument/2006/relationships/hyperlink" Target="https://thunhoon.com/article/290922" TargetMode="External"/><Relationship Id="rId1937" Type="http://schemas.openxmlformats.org/officeDocument/2006/relationships/hyperlink" Target="https://thunhoon.com/article/290936" TargetMode="External"/><Relationship Id="rId1938" Type="http://schemas.openxmlformats.org/officeDocument/2006/relationships/hyperlink" Target="https://thunhoon.com/article/290936" TargetMode="External"/><Relationship Id="rId1939" Type="http://schemas.openxmlformats.org/officeDocument/2006/relationships/hyperlink" Target="https://thunhoon.com/article/290938" TargetMode="External"/><Relationship Id="rId1920" Type="http://schemas.openxmlformats.org/officeDocument/2006/relationships/hyperlink" Target="https://thunhoon.com/article/290895" TargetMode="External"/><Relationship Id="rId1921" Type="http://schemas.openxmlformats.org/officeDocument/2006/relationships/hyperlink" Target="https://thunhoon.com/article/290895" TargetMode="External"/><Relationship Id="rId1922" Type="http://schemas.openxmlformats.org/officeDocument/2006/relationships/hyperlink" Target="https://thunhoon.com/article/290897" TargetMode="External"/><Relationship Id="rId1923" Type="http://schemas.openxmlformats.org/officeDocument/2006/relationships/hyperlink" Target="https://thunhoon.com/article/290898" TargetMode="External"/><Relationship Id="rId1924" Type="http://schemas.openxmlformats.org/officeDocument/2006/relationships/hyperlink" Target="https://thunhoon.com/article/290903" TargetMode="External"/><Relationship Id="rId1925" Type="http://schemas.openxmlformats.org/officeDocument/2006/relationships/hyperlink" Target="https://thunhoon.com/article/290903" TargetMode="External"/><Relationship Id="rId1926" Type="http://schemas.openxmlformats.org/officeDocument/2006/relationships/hyperlink" Target="https://thunhoon.com/article/290913" TargetMode="External"/><Relationship Id="rId1927" Type="http://schemas.openxmlformats.org/officeDocument/2006/relationships/hyperlink" Target="https://thunhoon.com/article/290913" TargetMode="External"/><Relationship Id="rId1928" Type="http://schemas.openxmlformats.org/officeDocument/2006/relationships/hyperlink" Target="https://thunhoon.com/article/290934" TargetMode="External"/><Relationship Id="rId1929" Type="http://schemas.openxmlformats.org/officeDocument/2006/relationships/hyperlink" Target="https://thunhoon.com/article/290934" TargetMode="External"/><Relationship Id="rId1950" Type="http://schemas.openxmlformats.org/officeDocument/2006/relationships/hyperlink" Target="https://thunhoon.com/article/290996" TargetMode="External"/><Relationship Id="rId1951" Type="http://schemas.openxmlformats.org/officeDocument/2006/relationships/hyperlink" Target="https://thunhoon.com/article/290997" TargetMode="External"/><Relationship Id="rId1952" Type="http://schemas.openxmlformats.org/officeDocument/2006/relationships/hyperlink" Target="https://thunhoon.com/article/290998" TargetMode="External"/><Relationship Id="rId1953" Type="http://schemas.openxmlformats.org/officeDocument/2006/relationships/hyperlink" Target="https://thunhoon.com/article/290999" TargetMode="External"/><Relationship Id="rId1954" Type="http://schemas.openxmlformats.org/officeDocument/2006/relationships/hyperlink" Target="https://thunhoon.com/article/290999" TargetMode="External"/><Relationship Id="rId1955" Type="http://schemas.openxmlformats.org/officeDocument/2006/relationships/hyperlink" Target="https://thunhoon.com/article/291012" TargetMode="External"/><Relationship Id="rId1956" Type="http://schemas.openxmlformats.org/officeDocument/2006/relationships/hyperlink" Target="https://thunhoon.com/article/291012" TargetMode="External"/><Relationship Id="rId1957" Type="http://schemas.openxmlformats.org/officeDocument/2006/relationships/hyperlink" Target="https://thunhoon.com/article/291014" TargetMode="External"/><Relationship Id="rId1958" Type="http://schemas.openxmlformats.org/officeDocument/2006/relationships/hyperlink" Target="https://thunhoon.com/article/291014" TargetMode="External"/><Relationship Id="rId1959" Type="http://schemas.openxmlformats.org/officeDocument/2006/relationships/hyperlink" Target="https://thunhoon.com/article/291016" TargetMode="External"/><Relationship Id="rId1940" Type="http://schemas.openxmlformats.org/officeDocument/2006/relationships/hyperlink" Target="https://thunhoon.com/article/290938" TargetMode="External"/><Relationship Id="rId1941" Type="http://schemas.openxmlformats.org/officeDocument/2006/relationships/hyperlink" Target="https://thunhoon.com/article/290938" TargetMode="External"/><Relationship Id="rId1942" Type="http://schemas.openxmlformats.org/officeDocument/2006/relationships/hyperlink" Target="https://thunhoon.com/article/290946" TargetMode="External"/><Relationship Id="rId1943" Type="http://schemas.openxmlformats.org/officeDocument/2006/relationships/hyperlink" Target="https://thunhoon.com/article/290948" TargetMode="External"/><Relationship Id="rId1944" Type="http://schemas.openxmlformats.org/officeDocument/2006/relationships/hyperlink" Target="https://thunhoon.com/article/290948" TargetMode="External"/><Relationship Id="rId1945" Type="http://schemas.openxmlformats.org/officeDocument/2006/relationships/hyperlink" Target="https://thunhoon.com/article/290957" TargetMode="External"/><Relationship Id="rId1946" Type="http://schemas.openxmlformats.org/officeDocument/2006/relationships/hyperlink" Target="https://thunhoon.com/article/290971" TargetMode="External"/><Relationship Id="rId1947" Type="http://schemas.openxmlformats.org/officeDocument/2006/relationships/hyperlink" Target="https://thunhoon.com/article/290989" TargetMode="External"/><Relationship Id="rId1948" Type="http://schemas.openxmlformats.org/officeDocument/2006/relationships/hyperlink" Target="https://thunhoon.com/article/290989" TargetMode="External"/><Relationship Id="rId1949" Type="http://schemas.openxmlformats.org/officeDocument/2006/relationships/hyperlink" Target="https://thunhoon.com/article/290991" TargetMode="External"/><Relationship Id="rId2423" Type="http://schemas.openxmlformats.org/officeDocument/2006/relationships/hyperlink" Target="https://thunhoon.com/article/292129" TargetMode="External"/><Relationship Id="rId2424" Type="http://schemas.openxmlformats.org/officeDocument/2006/relationships/hyperlink" Target="https://thunhoon.com/article/292132" TargetMode="External"/><Relationship Id="rId2425" Type="http://schemas.openxmlformats.org/officeDocument/2006/relationships/hyperlink" Target="https://thunhoon.com/article/292135" TargetMode="External"/><Relationship Id="rId2426" Type="http://schemas.openxmlformats.org/officeDocument/2006/relationships/hyperlink" Target="https://thunhoon.com/article/292146" TargetMode="External"/><Relationship Id="rId2427" Type="http://schemas.openxmlformats.org/officeDocument/2006/relationships/hyperlink" Target="https://thunhoon.com/article/292146" TargetMode="External"/><Relationship Id="rId2428" Type="http://schemas.openxmlformats.org/officeDocument/2006/relationships/hyperlink" Target="https://thunhoon.com/article/292146" TargetMode="External"/><Relationship Id="rId2429" Type="http://schemas.openxmlformats.org/officeDocument/2006/relationships/hyperlink" Target="https://thunhoon.com/article/292146" TargetMode="External"/><Relationship Id="rId509" Type="http://schemas.openxmlformats.org/officeDocument/2006/relationships/hyperlink" Target="https://thunhoon.com/article/287246" TargetMode="External"/><Relationship Id="rId508" Type="http://schemas.openxmlformats.org/officeDocument/2006/relationships/hyperlink" Target="https://thunhoon.com/article/287246" TargetMode="External"/><Relationship Id="rId503" Type="http://schemas.openxmlformats.org/officeDocument/2006/relationships/hyperlink" Target="https://thunhoon.com/article/287236" TargetMode="External"/><Relationship Id="rId502" Type="http://schemas.openxmlformats.org/officeDocument/2006/relationships/hyperlink" Target="https://thunhoon.com/article/287232" TargetMode="External"/><Relationship Id="rId501" Type="http://schemas.openxmlformats.org/officeDocument/2006/relationships/hyperlink" Target="https://thunhoon.com/article/287232" TargetMode="External"/><Relationship Id="rId500" Type="http://schemas.openxmlformats.org/officeDocument/2006/relationships/hyperlink" Target="https://thunhoon.com/article/287229" TargetMode="External"/><Relationship Id="rId507" Type="http://schemas.openxmlformats.org/officeDocument/2006/relationships/hyperlink" Target="https://thunhoon.com/article/287242" TargetMode="External"/><Relationship Id="rId506" Type="http://schemas.openxmlformats.org/officeDocument/2006/relationships/hyperlink" Target="https://thunhoon.com/article/287242" TargetMode="External"/><Relationship Id="rId505" Type="http://schemas.openxmlformats.org/officeDocument/2006/relationships/hyperlink" Target="https://thunhoon.com/article/287238" TargetMode="External"/><Relationship Id="rId504" Type="http://schemas.openxmlformats.org/officeDocument/2006/relationships/hyperlink" Target="https://thunhoon.com/article/287238" TargetMode="External"/><Relationship Id="rId2420" Type="http://schemas.openxmlformats.org/officeDocument/2006/relationships/hyperlink" Target="https://thunhoon.com/article/292124" TargetMode="External"/><Relationship Id="rId2421" Type="http://schemas.openxmlformats.org/officeDocument/2006/relationships/hyperlink" Target="https://thunhoon.com/article/292124" TargetMode="External"/><Relationship Id="rId2422" Type="http://schemas.openxmlformats.org/officeDocument/2006/relationships/hyperlink" Target="https://thunhoon.com/article/292126" TargetMode="External"/><Relationship Id="rId2412" Type="http://schemas.openxmlformats.org/officeDocument/2006/relationships/hyperlink" Target="https://thunhoon.com/article/292109" TargetMode="External"/><Relationship Id="rId2413" Type="http://schemas.openxmlformats.org/officeDocument/2006/relationships/hyperlink" Target="https://thunhoon.com/article/292114" TargetMode="External"/><Relationship Id="rId2414" Type="http://schemas.openxmlformats.org/officeDocument/2006/relationships/hyperlink" Target="https://thunhoon.com/article/292117" TargetMode="External"/><Relationship Id="rId2415" Type="http://schemas.openxmlformats.org/officeDocument/2006/relationships/hyperlink" Target="https://thunhoon.com/article/292118" TargetMode="External"/><Relationship Id="rId2416" Type="http://schemas.openxmlformats.org/officeDocument/2006/relationships/hyperlink" Target="https://thunhoon.com/article/292119" TargetMode="External"/><Relationship Id="rId2417" Type="http://schemas.openxmlformats.org/officeDocument/2006/relationships/hyperlink" Target="https://thunhoon.com/article/292120" TargetMode="External"/><Relationship Id="rId2418" Type="http://schemas.openxmlformats.org/officeDocument/2006/relationships/hyperlink" Target="https://thunhoon.com/article/292120" TargetMode="External"/><Relationship Id="rId2419" Type="http://schemas.openxmlformats.org/officeDocument/2006/relationships/hyperlink" Target="https://thunhoon.com/article/292124" TargetMode="External"/><Relationship Id="rId2410" Type="http://schemas.openxmlformats.org/officeDocument/2006/relationships/hyperlink" Target="https://thunhoon.com/article/292104" TargetMode="External"/><Relationship Id="rId2411" Type="http://schemas.openxmlformats.org/officeDocument/2006/relationships/hyperlink" Target="https://thunhoon.com/article/292105" TargetMode="External"/><Relationship Id="rId1114" Type="http://schemas.openxmlformats.org/officeDocument/2006/relationships/hyperlink" Target="https://thunhoon.com/article/288919" TargetMode="External"/><Relationship Id="rId2445" Type="http://schemas.openxmlformats.org/officeDocument/2006/relationships/hyperlink" Target="https://thunhoon.com/article/292202" TargetMode="External"/><Relationship Id="rId1115" Type="http://schemas.openxmlformats.org/officeDocument/2006/relationships/hyperlink" Target="https://thunhoon.com/article/288922" TargetMode="External"/><Relationship Id="rId2446" Type="http://schemas.openxmlformats.org/officeDocument/2006/relationships/hyperlink" Target="https://thunhoon.com/article/292204" TargetMode="External"/><Relationship Id="rId1116" Type="http://schemas.openxmlformats.org/officeDocument/2006/relationships/hyperlink" Target="https://thunhoon.com/article/288923" TargetMode="External"/><Relationship Id="rId2447" Type="http://schemas.openxmlformats.org/officeDocument/2006/relationships/hyperlink" Target="https://thunhoon.com/article/292204" TargetMode="External"/><Relationship Id="rId1117" Type="http://schemas.openxmlformats.org/officeDocument/2006/relationships/hyperlink" Target="https://thunhoon.com/article/288925" TargetMode="External"/><Relationship Id="rId2448" Type="http://schemas.openxmlformats.org/officeDocument/2006/relationships/hyperlink" Target="https://thunhoon.com/article/292204" TargetMode="External"/><Relationship Id="rId1118" Type="http://schemas.openxmlformats.org/officeDocument/2006/relationships/hyperlink" Target="https://thunhoon.com/article/288928" TargetMode="External"/><Relationship Id="rId2449" Type="http://schemas.openxmlformats.org/officeDocument/2006/relationships/hyperlink" Target="https://thunhoon.com/article/292205" TargetMode="External"/><Relationship Id="rId1119" Type="http://schemas.openxmlformats.org/officeDocument/2006/relationships/hyperlink" Target="https://thunhoon.com/article/288934" TargetMode="External"/><Relationship Id="rId525" Type="http://schemas.openxmlformats.org/officeDocument/2006/relationships/hyperlink" Target="https://thunhoon.com/article/287284" TargetMode="External"/><Relationship Id="rId524" Type="http://schemas.openxmlformats.org/officeDocument/2006/relationships/hyperlink" Target="https://thunhoon.com/article/287284" TargetMode="External"/><Relationship Id="rId523" Type="http://schemas.openxmlformats.org/officeDocument/2006/relationships/hyperlink" Target="https://thunhoon.com/article/287283" TargetMode="External"/><Relationship Id="rId522" Type="http://schemas.openxmlformats.org/officeDocument/2006/relationships/hyperlink" Target="https://thunhoon.com/article/287283" TargetMode="External"/><Relationship Id="rId529" Type="http://schemas.openxmlformats.org/officeDocument/2006/relationships/hyperlink" Target="https://thunhoon.com/article/287328" TargetMode="External"/><Relationship Id="rId528" Type="http://schemas.openxmlformats.org/officeDocument/2006/relationships/hyperlink" Target="https://thunhoon.com/article/287322" TargetMode="External"/><Relationship Id="rId527" Type="http://schemas.openxmlformats.org/officeDocument/2006/relationships/hyperlink" Target="https://thunhoon.com/article/287304" TargetMode="External"/><Relationship Id="rId526" Type="http://schemas.openxmlformats.org/officeDocument/2006/relationships/hyperlink" Target="https://thunhoon.com/article/287303" TargetMode="External"/><Relationship Id="rId2440" Type="http://schemas.openxmlformats.org/officeDocument/2006/relationships/hyperlink" Target="https://thunhoon.com/article/292197" TargetMode="External"/><Relationship Id="rId521" Type="http://schemas.openxmlformats.org/officeDocument/2006/relationships/hyperlink" Target="https://thunhoon.com/article/287290" TargetMode="External"/><Relationship Id="rId1110" Type="http://schemas.openxmlformats.org/officeDocument/2006/relationships/hyperlink" Target="https://thunhoon.com/article/288908" TargetMode="External"/><Relationship Id="rId2441" Type="http://schemas.openxmlformats.org/officeDocument/2006/relationships/hyperlink" Target="https://thunhoon.com/article/292198" TargetMode="External"/><Relationship Id="rId520" Type="http://schemas.openxmlformats.org/officeDocument/2006/relationships/hyperlink" Target="https://thunhoon.com/article/287289" TargetMode="External"/><Relationship Id="rId1111" Type="http://schemas.openxmlformats.org/officeDocument/2006/relationships/hyperlink" Target="https://thunhoon.com/article/288908" TargetMode="External"/><Relationship Id="rId2442" Type="http://schemas.openxmlformats.org/officeDocument/2006/relationships/hyperlink" Target="https://thunhoon.com/article/292198" TargetMode="External"/><Relationship Id="rId1112" Type="http://schemas.openxmlformats.org/officeDocument/2006/relationships/hyperlink" Target="https://thunhoon.com/article/288912" TargetMode="External"/><Relationship Id="rId2443" Type="http://schemas.openxmlformats.org/officeDocument/2006/relationships/hyperlink" Target="https://thunhoon.com/article/292199" TargetMode="External"/><Relationship Id="rId1113" Type="http://schemas.openxmlformats.org/officeDocument/2006/relationships/hyperlink" Target="https://thunhoon.com/article/288912" TargetMode="External"/><Relationship Id="rId2444" Type="http://schemas.openxmlformats.org/officeDocument/2006/relationships/hyperlink" Target="https://thunhoon.com/article/292202" TargetMode="External"/><Relationship Id="rId1103" Type="http://schemas.openxmlformats.org/officeDocument/2006/relationships/hyperlink" Target="https://thunhoon.com/article/288899" TargetMode="External"/><Relationship Id="rId2434" Type="http://schemas.openxmlformats.org/officeDocument/2006/relationships/hyperlink" Target="https://thunhoon.com/article/292163" TargetMode="External"/><Relationship Id="rId1104" Type="http://schemas.openxmlformats.org/officeDocument/2006/relationships/hyperlink" Target="https://thunhoon.com/article/288901" TargetMode="External"/><Relationship Id="rId2435" Type="http://schemas.openxmlformats.org/officeDocument/2006/relationships/hyperlink" Target="https://thunhoon.com/article/292163" TargetMode="External"/><Relationship Id="rId1105" Type="http://schemas.openxmlformats.org/officeDocument/2006/relationships/hyperlink" Target="https://thunhoon.com/article/288903" TargetMode="External"/><Relationship Id="rId2436" Type="http://schemas.openxmlformats.org/officeDocument/2006/relationships/hyperlink" Target="https://thunhoon.com/article/292166" TargetMode="External"/><Relationship Id="rId1106" Type="http://schemas.openxmlformats.org/officeDocument/2006/relationships/hyperlink" Target="https://thunhoon.com/article/288906" TargetMode="External"/><Relationship Id="rId2437" Type="http://schemas.openxmlformats.org/officeDocument/2006/relationships/hyperlink" Target="https://thunhoon.com/article/292189" TargetMode="External"/><Relationship Id="rId1107" Type="http://schemas.openxmlformats.org/officeDocument/2006/relationships/hyperlink" Target="https://thunhoon.com/article/288906" TargetMode="External"/><Relationship Id="rId2438" Type="http://schemas.openxmlformats.org/officeDocument/2006/relationships/hyperlink" Target="https://thunhoon.com/article/292190" TargetMode="External"/><Relationship Id="rId1108" Type="http://schemas.openxmlformats.org/officeDocument/2006/relationships/hyperlink" Target="https://thunhoon.com/article/288907" TargetMode="External"/><Relationship Id="rId2439" Type="http://schemas.openxmlformats.org/officeDocument/2006/relationships/hyperlink" Target="https://thunhoon.com/article/292196" TargetMode="External"/><Relationship Id="rId1109" Type="http://schemas.openxmlformats.org/officeDocument/2006/relationships/hyperlink" Target="https://thunhoon.com/article/288908" TargetMode="External"/><Relationship Id="rId519" Type="http://schemas.openxmlformats.org/officeDocument/2006/relationships/hyperlink" Target="https://thunhoon.com/article/287258" TargetMode="External"/><Relationship Id="rId514" Type="http://schemas.openxmlformats.org/officeDocument/2006/relationships/hyperlink" Target="https://thunhoon.com/article/287253" TargetMode="External"/><Relationship Id="rId513" Type="http://schemas.openxmlformats.org/officeDocument/2006/relationships/hyperlink" Target="https://thunhoon.com/article/287251" TargetMode="External"/><Relationship Id="rId512" Type="http://schemas.openxmlformats.org/officeDocument/2006/relationships/hyperlink" Target="https://thunhoon.com/article/287251" TargetMode="External"/><Relationship Id="rId511" Type="http://schemas.openxmlformats.org/officeDocument/2006/relationships/hyperlink" Target="https://thunhoon.com/article/287251" TargetMode="External"/><Relationship Id="rId518" Type="http://schemas.openxmlformats.org/officeDocument/2006/relationships/hyperlink" Target="https://thunhoon.com/article/287264" TargetMode="External"/><Relationship Id="rId517" Type="http://schemas.openxmlformats.org/officeDocument/2006/relationships/hyperlink" Target="https://thunhoon.com/article/287264" TargetMode="External"/><Relationship Id="rId516" Type="http://schemas.openxmlformats.org/officeDocument/2006/relationships/hyperlink" Target="https://thunhoon.com/article/287263" TargetMode="External"/><Relationship Id="rId515" Type="http://schemas.openxmlformats.org/officeDocument/2006/relationships/hyperlink" Target="https://thunhoon.com/article/287263" TargetMode="External"/><Relationship Id="rId510" Type="http://schemas.openxmlformats.org/officeDocument/2006/relationships/hyperlink" Target="https://thunhoon.com/article/287249" TargetMode="External"/><Relationship Id="rId2430" Type="http://schemas.openxmlformats.org/officeDocument/2006/relationships/hyperlink" Target="https://thunhoon.com/article/292176" TargetMode="External"/><Relationship Id="rId1100" Type="http://schemas.openxmlformats.org/officeDocument/2006/relationships/hyperlink" Target="https://thunhoon.com/article/288889" TargetMode="External"/><Relationship Id="rId2431" Type="http://schemas.openxmlformats.org/officeDocument/2006/relationships/hyperlink" Target="https://thunhoon.com/article/292182" TargetMode="External"/><Relationship Id="rId1101" Type="http://schemas.openxmlformats.org/officeDocument/2006/relationships/hyperlink" Target="https://thunhoon.com/article/288890" TargetMode="External"/><Relationship Id="rId2432" Type="http://schemas.openxmlformats.org/officeDocument/2006/relationships/hyperlink" Target="https://thunhoon.com/article/292182" TargetMode="External"/><Relationship Id="rId1102" Type="http://schemas.openxmlformats.org/officeDocument/2006/relationships/hyperlink" Target="https://thunhoon.com/article/288890" TargetMode="External"/><Relationship Id="rId2433" Type="http://schemas.openxmlformats.org/officeDocument/2006/relationships/hyperlink" Target="https://thunhoon.com/article/292179" TargetMode="External"/><Relationship Id="rId2401" Type="http://schemas.openxmlformats.org/officeDocument/2006/relationships/hyperlink" Target="https://thunhoon.com/article/292070" TargetMode="External"/><Relationship Id="rId2402" Type="http://schemas.openxmlformats.org/officeDocument/2006/relationships/hyperlink" Target="https://thunhoon.com/article/292090" TargetMode="External"/><Relationship Id="rId2403" Type="http://schemas.openxmlformats.org/officeDocument/2006/relationships/hyperlink" Target="https://thunhoon.com/article/292091" TargetMode="External"/><Relationship Id="rId2404" Type="http://schemas.openxmlformats.org/officeDocument/2006/relationships/hyperlink" Target="https://thunhoon.com/article/292092" TargetMode="External"/><Relationship Id="rId2405" Type="http://schemas.openxmlformats.org/officeDocument/2006/relationships/hyperlink" Target="https://thunhoon.com/article/292092" TargetMode="External"/><Relationship Id="rId2406" Type="http://schemas.openxmlformats.org/officeDocument/2006/relationships/hyperlink" Target="https://thunhoon.com/article/292093" TargetMode="External"/><Relationship Id="rId2407" Type="http://schemas.openxmlformats.org/officeDocument/2006/relationships/hyperlink" Target="https://thunhoon.com/article/292081" TargetMode="External"/><Relationship Id="rId2408" Type="http://schemas.openxmlformats.org/officeDocument/2006/relationships/hyperlink" Target="https://thunhoon.com/article/292082" TargetMode="External"/><Relationship Id="rId2409" Type="http://schemas.openxmlformats.org/officeDocument/2006/relationships/hyperlink" Target="https://thunhoon.com/article/292101" TargetMode="External"/><Relationship Id="rId2400" Type="http://schemas.openxmlformats.org/officeDocument/2006/relationships/hyperlink" Target="https://thunhoon.com/article/292070" TargetMode="External"/><Relationship Id="rId590" Type="http://schemas.openxmlformats.org/officeDocument/2006/relationships/hyperlink" Target="https://thunhoon.com/article/287536" TargetMode="External"/><Relationship Id="rId589" Type="http://schemas.openxmlformats.org/officeDocument/2006/relationships/hyperlink" Target="https://thunhoon.com/article/287532" TargetMode="External"/><Relationship Id="rId588" Type="http://schemas.openxmlformats.org/officeDocument/2006/relationships/hyperlink" Target="https://thunhoon.com/article/287532" TargetMode="External"/><Relationship Id="rId1170" Type="http://schemas.openxmlformats.org/officeDocument/2006/relationships/hyperlink" Target="https://thunhoon.com/article/289045" TargetMode="External"/><Relationship Id="rId1171" Type="http://schemas.openxmlformats.org/officeDocument/2006/relationships/hyperlink" Target="https://thunhoon.com/article/289047" TargetMode="External"/><Relationship Id="rId583" Type="http://schemas.openxmlformats.org/officeDocument/2006/relationships/hyperlink" Target="https://thunhoon.com/article/287526" TargetMode="External"/><Relationship Id="rId1172" Type="http://schemas.openxmlformats.org/officeDocument/2006/relationships/hyperlink" Target="https://thunhoon.com/article/289051" TargetMode="External"/><Relationship Id="rId582" Type="http://schemas.openxmlformats.org/officeDocument/2006/relationships/hyperlink" Target="https://thunhoon.com/article/287525" TargetMode="External"/><Relationship Id="rId1173" Type="http://schemas.openxmlformats.org/officeDocument/2006/relationships/hyperlink" Target="https://thunhoon.com/article/289055" TargetMode="External"/><Relationship Id="rId581" Type="http://schemas.openxmlformats.org/officeDocument/2006/relationships/hyperlink" Target="https://thunhoon.com/article/287522" TargetMode="External"/><Relationship Id="rId1174" Type="http://schemas.openxmlformats.org/officeDocument/2006/relationships/hyperlink" Target="https://thunhoon.com/article/289055" TargetMode="External"/><Relationship Id="rId580" Type="http://schemas.openxmlformats.org/officeDocument/2006/relationships/hyperlink" Target="https://thunhoon.com/article/287518" TargetMode="External"/><Relationship Id="rId1175" Type="http://schemas.openxmlformats.org/officeDocument/2006/relationships/hyperlink" Target="https://thunhoon.com/article/289055" TargetMode="External"/><Relationship Id="rId587" Type="http://schemas.openxmlformats.org/officeDocument/2006/relationships/hyperlink" Target="https://thunhoon.com/article/287530" TargetMode="External"/><Relationship Id="rId1176" Type="http://schemas.openxmlformats.org/officeDocument/2006/relationships/hyperlink" Target="https://thunhoon.com/article/289057" TargetMode="External"/><Relationship Id="rId586" Type="http://schemas.openxmlformats.org/officeDocument/2006/relationships/hyperlink" Target="https://thunhoon.com/article/287530" TargetMode="External"/><Relationship Id="rId1177" Type="http://schemas.openxmlformats.org/officeDocument/2006/relationships/hyperlink" Target="https://thunhoon.com/article/289077" TargetMode="External"/><Relationship Id="rId585" Type="http://schemas.openxmlformats.org/officeDocument/2006/relationships/hyperlink" Target="https://thunhoon.com/article/287528" TargetMode="External"/><Relationship Id="rId1178" Type="http://schemas.openxmlformats.org/officeDocument/2006/relationships/hyperlink" Target="https://thunhoon.com/article/288932" TargetMode="External"/><Relationship Id="rId584" Type="http://schemas.openxmlformats.org/officeDocument/2006/relationships/hyperlink" Target="https://thunhoon.com/article/287528" TargetMode="External"/><Relationship Id="rId1179" Type="http://schemas.openxmlformats.org/officeDocument/2006/relationships/hyperlink" Target="https://thunhoon.com/article/288950" TargetMode="External"/><Relationship Id="rId1169" Type="http://schemas.openxmlformats.org/officeDocument/2006/relationships/hyperlink" Target="https://thunhoon.com/article/289043" TargetMode="External"/><Relationship Id="rId579" Type="http://schemas.openxmlformats.org/officeDocument/2006/relationships/hyperlink" Target="https://thunhoon.com/article/287510" TargetMode="External"/><Relationship Id="rId578" Type="http://schemas.openxmlformats.org/officeDocument/2006/relationships/hyperlink" Target="https://thunhoon.com/article/287508" TargetMode="External"/><Relationship Id="rId577" Type="http://schemas.openxmlformats.org/officeDocument/2006/relationships/hyperlink" Target="https://thunhoon.com/article/287508" TargetMode="External"/><Relationship Id="rId2490" Type="http://schemas.openxmlformats.org/officeDocument/2006/relationships/hyperlink" Target="https://thunhoon.com/article/292296" TargetMode="External"/><Relationship Id="rId1160" Type="http://schemas.openxmlformats.org/officeDocument/2006/relationships/hyperlink" Target="https://thunhoon.com/article/289028" TargetMode="External"/><Relationship Id="rId2491" Type="http://schemas.openxmlformats.org/officeDocument/2006/relationships/hyperlink" Target="https://thunhoon.com/article/292299" TargetMode="External"/><Relationship Id="rId572" Type="http://schemas.openxmlformats.org/officeDocument/2006/relationships/hyperlink" Target="https://thunhoon.com/article/287497" TargetMode="External"/><Relationship Id="rId1161" Type="http://schemas.openxmlformats.org/officeDocument/2006/relationships/hyperlink" Target="https://thunhoon.com/article/289028" TargetMode="External"/><Relationship Id="rId2492" Type="http://schemas.openxmlformats.org/officeDocument/2006/relationships/hyperlink" Target="https://thunhoon.com/article/292306" TargetMode="External"/><Relationship Id="rId571" Type="http://schemas.openxmlformats.org/officeDocument/2006/relationships/hyperlink" Target="https://thunhoon.com/article/287475" TargetMode="External"/><Relationship Id="rId1162" Type="http://schemas.openxmlformats.org/officeDocument/2006/relationships/hyperlink" Target="https://thunhoon.com/article/289029" TargetMode="External"/><Relationship Id="rId2493" Type="http://schemas.openxmlformats.org/officeDocument/2006/relationships/hyperlink" Target="https://thunhoon.com/article/292309" TargetMode="External"/><Relationship Id="rId570" Type="http://schemas.openxmlformats.org/officeDocument/2006/relationships/hyperlink" Target="https://thunhoon.com/article/287473" TargetMode="External"/><Relationship Id="rId1163" Type="http://schemas.openxmlformats.org/officeDocument/2006/relationships/hyperlink" Target="https://thunhoon.com/article/289029" TargetMode="External"/><Relationship Id="rId2494" Type="http://schemas.openxmlformats.org/officeDocument/2006/relationships/hyperlink" Target="https://thunhoon.com/article/292313" TargetMode="External"/><Relationship Id="rId1164" Type="http://schemas.openxmlformats.org/officeDocument/2006/relationships/hyperlink" Target="https://thunhoon.com/article/289031" TargetMode="External"/><Relationship Id="rId2495" Type="http://schemas.openxmlformats.org/officeDocument/2006/relationships/hyperlink" Target="https://thunhoon.com/article/292313" TargetMode="External"/><Relationship Id="rId576" Type="http://schemas.openxmlformats.org/officeDocument/2006/relationships/hyperlink" Target="https://thunhoon.com/article/287507" TargetMode="External"/><Relationship Id="rId1165" Type="http://schemas.openxmlformats.org/officeDocument/2006/relationships/hyperlink" Target="https://thunhoon.com/article/289031" TargetMode="External"/><Relationship Id="rId2496" Type="http://schemas.openxmlformats.org/officeDocument/2006/relationships/hyperlink" Target="https://thunhoon.com/article/292317" TargetMode="External"/><Relationship Id="rId575" Type="http://schemas.openxmlformats.org/officeDocument/2006/relationships/hyperlink" Target="https://thunhoon.com/article/287505" TargetMode="External"/><Relationship Id="rId1166" Type="http://schemas.openxmlformats.org/officeDocument/2006/relationships/hyperlink" Target="https://thunhoon.com/article/289031" TargetMode="External"/><Relationship Id="rId2497" Type="http://schemas.openxmlformats.org/officeDocument/2006/relationships/hyperlink" Target="https://thunhoon.com/article/292324" TargetMode="External"/><Relationship Id="rId574" Type="http://schemas.openxmlformats.org/officeDocument/2006/relationships/hyperlink" Target="https://thunhoon.com/article/287503" TargetMode="External"/><Relationship Id="rId1167" Type="http://schemas.openxmlformats.org/officeDocument/2006/relationships/hyperlink" Target="https://thunhoon.com/article/289035" TargetMode="External"/><Relationship Id="rId2498" Type="http://schemas.openxmlformats.org/officeDocument/2006/relationships/hyperlink" Target="https://thunhoon.com/article/292324" TargetMode="External"/><Relationship Id="rId573" Type="http://schemas.openxmlformats.org/officeDocument/2006/relationships/hyperlink" Target="https://thunhoon.com/article/287503" TargetMode="External"/><Relationship Id="rId1168" Type="http://schemas.openxmlformats.org/officeDocument/2006/relationships/hyperlink" Target="https://thunhoon.com/article/289035" TargetMode="External"/><Relationship Id="rId2499" Type="http://schemas.openxmlformats.org/officeDocument/2006/relationships/hyperlink" Target="https://thunhoon.com/article/292324" TargetMode="External"/><Relationship Id="rId1190" Type="http://schemas.openxmlformats.org/officeDocument/2006/relationships/hyperlink" Target="https://thunhoon.com/article/289075" TargetMode="External"/><Relationship Id="rId1191" Type="http://schemas.openxmlformats.org/officeDocument/2006/relationships/hyperlink" Target="https://thunhoon.com/article/289092" TargetMode="External"/><Relationship Id="rId1192" Type="http://schemas.openxmlformats.org/officeDocument/2006/relationships/hyperlink" Target="https://thunhoon.com/article/289097" TargetMode="External"/><Relationship Id="rId1193" Type="http://schemas.openxmlformats.org/officeDocument/2006/relationships/hyperlink" Target="https://thunhoon.com/article/289101" TargetMode="External"/><Relationship Id="rId1194" Type="http://schemas.openxmlformats.org/officeDocument/2006/relationships/hyperlink" Target="https://thunhoon.com/article/289103" TargetMode="External"/><Relationship Id="rId1195" Type="http://schemas.openxmlformats.org/officeDocument/2006/relationships/hyperlink" Target="https://thunhoon.com/article/289104" TargetMode="External"/><Relationship Id="rId1196" Type="http://schemas.openxmlformats.org/officeDocument/2006/relationships/hyperlink" Target="https://thunhoon.com/article/289107" TargetMode="External"/><Relationship Id="rId1197" Type="http://schemas.openxmlformats.org/officeDocument/2006/relationships/hyperlink" Target="https://thunhoon.com/article/289109" TargetMode="External"/><Relationship Id="rId1198" Type="http://schemas.openxmlformats.org/officeDocument/2006/relationships/hyperlink" Target="https://thunhoon.com/article/289109" TargetMode="External"/><Relationship Id="rId1199" Type="http://schemas.openxmlformats.org/officeDocument/2006/relationships/hyperlink" Target="https://thunhoon.com/article/289109" TargetMode="External"/><Relationship Id="rId599" Type="http://schemas.openxmlformats.org/officeDocument/2006/relationships/hyperlink" Target="https://thunhoon.com/article/287572" TargetMode="External"/><Relationship Id="rId1180" Type="http://schemas.openxmlformats.org/officeDocument/2006/relationships/hyperlink" Target="https://thunhoon.com/article/288950" TargetMode="External"/><Relationship Id="rId1181" Type="http://schemas.openxmlformats.org/officeDocument/2006/relationships/hyperlink" Target="https://thunhoon.com/article/288950" TargetMode="External"/><Relationship Id="rId1182" Type="http://schemas.openxmlformats.org/officeDocument/2006/relationships/hyperlink" Target="https://thunhoon.com/article/289086" TargetMode="External"/><Relationship Id="rId594" Type="http://schemas.openxmlformats.org/officeDocument/2006/relationships/hyperlink" Target="https://thunhoon.com/article/287547" TargetMode="External"/><Relationship Id="rId1183" Type="http://schemas.openxmlformats.org/officeDocument/2006/relationships/hyperlink" Target="https://thunhoon.com/article/289082" TargetMode="External"/><Relationship Id="rId593" Type="http://schemas.openxmlformats.org/officeDocument/2006/relationships/hyperlink" Target="https://thunhoon.com/article/287547" TargetMode="External"/><Relationship Id="rId1184" Type="http://schemas.openxmlformats.org/officeDocument/2006/relationships/hyperlink" Target="https://thunhoon.com/article/289058" TargetMode="External"/><Relationship Id="rId592" Type="http://schemas.openxmlformats.org/officeDocument/2006/relationships/hyperlink" Target="https://thunhoon.com/article/287536" TargetMode="External"/><Relationship Id="rId1185" Type="http://schemas.openxmlformats.org/officeDocument/2006/relationships/hyperlink" Target="https://thunhoon.com/article/289090" TargetMode="External"/><Relationship Id="rId591" Type="http://schemas.openxmlformats.org/officeDocument/2006/relationships/hyperlink" Target="https://thunhoon.com/article/287536" TargetMode="External"/><Relationship Id="rId1186" Type="http://schemas.openxmlformats.org/officeDocument/2006/relationships/hyperlink" Target="https://thunhoon.com/article/289072" TargetMode="External"/><Relationship Id="rId598" Type="http://schemas.openxmlformats.org/officeDocument/2006/relationships/hyperlink" Target="https://thunhoon.com/article/287578" TargetMode="External"/><Relationship Id="rId1187" Type="http://schemas.openxmlformats.org/officeDocument/2006/relationships/hyperlink" Target="https://thunhoon.com/article/289073" TargetMode="External"/><Relationship Id="rId597" Type="http://schemas.openxmlformats.org/officeDocument/2006/relationships/hyperlink" Target="https://thunhoon.com/article/287577" TargetMode="External"/><Relationship Id="rId1188" Type="http://schemas.openxmlformats.org/officeDocument/2006/relationships/hyperlink" Target="https://thunhoon.com/article/289073" TargetMode="External"/><Relationship Id="rId596" Type="http://schemas.openxmlformats.org/officeDocument/2006/relationships/hyperlink" Target="https://thunhoon.com/article/287577" TargetMode="External"/><Relationship Id="rId1189" Type="http://schemas.openxmlformats.org/officeDocument/2006/relationships/hyperlink" Target="https://thunhoon.com/article/289073" TargetMode="External"/><Relationship Id="rId595" Type="http://schemas.openxmlformats.org/officeDocument/2006/relationships/hyperlink" Target="https://thunhoon.com/article/287547" TargetMode="External"/><Relationship Id="rId1136" Type="http://schemas.openxmlformats.org/officeDocument/2006/relationships/hyperlink" Target="https://thunhoon.com/article/288968" TargetMode="External"/><Relationship Id="rId2467" Type="http://schemas.openxmlformats.org/officeDocument/2006/relationships/hyperlink" Target="https://thunhoon.com/article/292251" TargetMode="External"/><Relationship Id="rId1137" Type="http://schemas.openxmlformats.org/officeDocument/2006/relationships/hyperlink" Target="https://thunhoon.com/article/288988" TargetMode="External"/><Relationship Id="rId2468" Type="http://schemas.openxmlformats.org/officeDocument/2006/relationships/hyperlink" Target="https://thunhoon.com/article/292253" TargetMode="External"/><Relationship Id="rId1138" Type="http://schemas.openxmlformats.org/officeDocument/2006/relationships/hyperlink" Target="https://thunhoon.com/article/288995" TargetMode="External"/><Relationship Id="rId2469" Type="http://schemas.openxmlformats.org/officeDocument/2006/relationships/hyperlink" Target="https://thunhoon.com/article/292271" TargetMode="External"/><Relationship Id="rId1139" Type="http://schemas.openxmlformats.org/officeDocument/2006/relationships/hyperlink" Target="https://thunhoon.com/article/288995" TargetMode="External"/><Relationship Id="rId547" Type="http://schemas.openxmlformats.org/officeDocument/2006/relationships/hyperlink" Target="https://thunhoon.com/article/287387" TargetMode="External"/><Relationship Id="rId546" Type="http://schemas.openxmlformats.org/officeDocument/2006/relationships/hyperlink" Target="https://thunhoon.com/article/287387" TargetMode="External"/><Relationship Id="rId545" Type="http://schemas.openxmlformats.org/officeDocument/2006/relationships/hyperlink" Target="https://thunhoon.com/article/287386" TargetMode="External"/><Relationship Id="rId544" Type="http://schemas.openxmlformats.org/officeDocument/2006/relationships/hyperlink" Target="https://thunhoon.com/article/287382" TargetMode="External"/><Relationship Id="rId549" Type="http://schemas.openxmlformats.org/officeDocument/2006/relationships/hyperlink" Target="https://thunhoon.com/article/287391" TargetMode="External"/><Relationship Id="rId548" Type="http://schemas.openxmlformats.org/officeDocument/2006/relationships/hyperlink" Target="https://thunhoon.com/article/287389" TargetMode="External"/><Relationship Id="rId2460" Type="http://schemas.openxmlformats.org/officeDocument/2006/relationships/hyperlink" Target="https://thunhoon.com/article/292216" TargetMode="External"/><Relationship Id="rId1130" Type="http://schemas.openxmlformats.org/officeDocument/2006/relationships/hyperlink" Target="https://thunhoon.com/article/288983" TargetMode="External"/><Relationship Id="rId2461" Type="http://schemas.openxmlformats.org/officeDocument/2006/relationships/hyperlink" Target="https://thunhoon.com/article/292217" TargetMode="External"/><Relationship Id="rId1131" Type="http://schemas.openxmlformats.org/officeDocument/2006/relationships/hyperlink" Target="https://thunhoon.com/article/288963" TargetMode="External"/><Relationship Id="rId2462" Type="http://schemas.openxmlformats.org/officeDocument/2006/relationships/hyperlink" Target="https://thunhoon.com/article/292219" TargetMode="External"/><Relationship Id="rId543" Type="http://schemas.openxmlformats.org/officeDocument/2006/relationships/hyperlink" Target="https://thunhoon.com/article/287359" TargetMode="External"/><Relationship Id="rId1132" Type="http://schemas.openxmlformats.org/officeDocument/2006/relationships/hyperlink" Target="https://thunhoon.com/article/288964" TargetMode="External"/><Relationship Id="rId2463" Type="http://schemas.openxmlformats.org/officeDocument/2006/relationships/hyperlink" Target="https://thunhoon.com/article/292227" TargetMode="External"/><Relationship Id="rId542" Type="http://schemas.openxmlformats.org/officeDocument/2006/relationships/hyperlink" Target="https://thunhoon.com/article/287357" TargetMode="External"/><Relationship Id="rId1133" Type="http://schemas.openxmlformats.org/officeDocument/2006/relationships/hyperlink" Target="https://thunhoon.com/article/288966" TargetMode="External"/><Relationship Id="rId2464" Type="http://schemas.openxmlformats.org/officeDocument/2006/relationships/hyperlink" Target="https://thunhoon.com/article/292227" TargetMode="External"/><Relationship Id="rId541" Type="http://schemas.openxmlformats.org/officeDocument/2006/relationships/hyperlink" Target="https://thunhoon.com/article/287357" TargetMode="External"/><Relationship Id="rId1134" Type="http://schemas.openxmlformats.org/officeDocument/2006/relationships/hyperlink" Target="https://thunhoon.com/article/288966" TargetMode="External"/><Relationship Id="rId2465" Type="http://schemas.openxmlformats.org/officeDocument/2006/relationships/hyperlink" Target="https://thunhoon.com/article/292229" TargetMode="External"/><Relationship Id="rId540" Type="http://schemas.openxmlformats.org/officeDocument/2006/relationships/hyperlink" Target="https://thunhoon.com/article/287357" TargetMode="External"/><Relationship Id="rId1135" Type="http://schemas.openxmlformats.org/officeDocument/2006/relationships/hyperlink" Target="https://thunhoon.com/article/288968" TargetMode="External"/><Relationship Id="rId2466" Type="http://schemas.openxmlformats.org/officeDocument/2006/relationships/hyperlink" Target="https://thunhoon.com/article/292251" TargetMode="External"/><Relationship Id="rId1125" Type="http://schemas.openxmlformats.org/officeDocument/2006/relationships/hyperlink" Target="https://thunhoon.com/article/288970" TargetMode="External"/><Relationship Id="rId2456" Type="http://schemas.openxmlformats.org/officeDocument/2006/relationships/hyperlink" Target="https://thunhoon.com/article/292213" TargetMode="External"/><Relationship Id="rId1126" Type="http://schemas.openxmlformats.org/officeDocument/2006/relationships/hyperlink" Target="https://thunhoon.com/article/288973" TargetMode="External"/><Relationship Id="rId2457" Type="http://schemas.openxmlformats.org/officeDocument/2006/relationships/hyperlink" Target="https://thunhoon.com/article/292214" TargetMode="External"/><Relationship Id="rId1127" Type="http://schemas.openxmlformats.org/officeDocument/2006/relationships/hyperlink" Target="https://thunhoon.com/article/288974" TargetMode="External"/><Relationship Id="rId2458" Type="http://schemas.openxmlformats.org/officeDocument/2006/relationships/hyperlink" Target="https://thunhoon.com/article/292214" TargetMode="External"/><Relationship Id="rId1128" Type="http://schemas.openxmlformats.org/officeDocument/2006/relationships/hyperlink" Target="https://thunhoon.com/article/288979" TargetMode="External"/><Relationship Id="rId2459" Type="http://schemas.openxmlformats.org/officeDocument/2006/relationships/hyperlink" Target="https://thunhoon.com/article/292216" TargetMode="External"/><Relationship Id="rId1129" Type="http://schemas.openxmlformats.org/officeDocument/2006/relationships/hyperlink" Target="https://thunhoon.com/article/288983" TargetMode="External"/><Relationship Id="rId536" Type="http://schemas.openxmlformats.org/officeDocument/2006/relationships/hyperlink" Target="https://thunhoon.com/article/287344" TargetMode="External"/><Relationship Id="rId535" Type="http://schemas.openxmlformats.org/officeDocument/2006/relationships/hyperlink" Target="https://thunhoon.com/article/287333" TargetMode="External"/><Relationship Id="rId534" Type="http://schemas.openxmlformats.org/officeDocument/2006/relationships/hyperlink" Target="https://thunhoon.com/article/287333" TargetMode="External"/><Relationship Id="rId533" Type="http://schemas.openxmlformats.org/officeDocument/2006/relationships/hyperlink" Target="https://thunhoon.com/article/287333" TargetMode="External"/><Relationship Id="rId539" Type="http://schemas.openxmlformats.org/officeDocument/2006/relationships/hyperlink" Target="https://thunhoon.com/article/287355" TargetMode="External"/><Relationship Id="rId538" Type="http://schemas.openxmlformats.org/officeDocument/2006/relationships/hyperlink" Target="https://thunhoon.com/article/287355" TargetMode="External"/><Relationship Id="rId537" Type="http://schemas.openxmlformats.org/officeDocument/2006/relationships/hyperlink" Target="https://thunhoon.com/article/287354" TargetMode="External"/><Relationship Id="rId2450" Type="http://schemas.openxmlformats.org/officeDocument/2006/relationships/hyperlink" Target="https://thunhoon.com/article/292205" TargetMode="External"/><Relationship Id="rId1120" Type="http://schemas.openxmlformats.org/officeDocument/2006/relationships/hyperlink" Target="https://thunhoon.com/article/288934" TargetMode="External"/><Relationship Id="rId2451" Type="http://schemas.openxmlformats.org/officeDocument/2006/relationships/hyperlink" Target="https://thunhoon.com/article/292206" TargetMode="External"/><Relationship Id="rId532" Type="http://schemas.openxmlformats.org/officeDocument/2006/relationships/hyperlink" Target="https://thunhoon.com/article/287329" TargetMode="External"/><Relationship Id="rId1121" Type="http://schemas.openxmlformats.org/officeDocument/2006/relationships/hyperlink" Target="https://thunhoon.com/article/288939" TargetMode="External"/><Relationship Id="rId2452" Type="http://schemas.openxmlformats.org/officeDocument/2006/relationships/hyperlink" Target="https://thunhoon.com/article/292206" TargetMode="External"/><Relationship Id="rId531" Type="http://schemas.openxmlformats.org/officeDocument/2006/relationships/hyperlink" Target="https://thunhoon.com/article/287329" TargetMode="External"/><Relationship Id="rId1122" Type="http://schemas.openxmlformats.org/officeDocument/2006/relationships/hyperlink" Target="https://thunhoon.com/article/288960" TargetMode="External"/><Relationship Id="rId2453" Type="http://schemas.openxmlformats.org/officeDocument/2006/relationships/hyperlink" Target="https://thunhoon.com/article/292211" TargetMode="External"/><Relationship Id="rId530" Type="http://schemas.openxmlformats.org/officeDocument/2006/relationships/hyperlink" Target="https://thunhoon.com/article/287328" TargetMode="External"/><Relationship Id="rId1123" Type="http://schemas.openxmlformats.org/officeDocument/2006/relationships/hyperlink" Target="https://thunhoon.com/article/288962" TargetMode="External"/><Relationship Id="rId2454" Type="http://schemas.openxmlformats.org/officeDocument/2006/relationships/hyperlink" Target="https://thunhoon.com/article/292213" TargetMode="External"/><Relationship Id="rId1124" Type="http://schemas.openxmlformats.org/officeDocument/2006/relationships/hyperlink" Target="https://thunhoon.com/article/288967" TargetMode="External"/><Relationship Id="rId2455" Type="http://schemas.openxmlformats.org/officeDocument/2006/relationships/hyperlink" Target="https://thunhoon.com/article/292213" TargetMode="External"/><Relationship Id="rId1158" Type="http://schemas.openxmlformats.org/officeDocument/2006/relationships/hyperlink" Target="https://thunhoon.com/article/289015" TargetMode="External"/><Relationship Id="rId2489" Type="http://schemas.openxmlformats.org/officeDocument/2006/relationships/hyperlink" Target="https://thunhoon.com/article/292294" TargetMode="External"/><Relationship Id="rId1159" Type="http://schemas.openxmlformats.org/officeDocument/2006/relationships/hyperlink" Target="https://thunhoon.com/article/289015" TargetMode="External"/><Relationship Id="rId569" Type="http://schemas.openxmlformats.org/officeDocument/2006/relationships/hyperlink" Target="https://thunhoon.com/article/287482" TargetMode="External"/><Relationship Id="rId568" Type="http://schemas.openxmlformats.org/officeDocument/2006/relationships/hyperlink" Target="https://thunhoon.com/article/287489" TargetMode="External"/><Relationship Id="rId567" Type="http://schemas.openxmlformats.org/officeDocument/2006/relationships/hyperlink" Target="https://thunhoon.com/article/287489" TargetMode="External"/><Relationship Id="rId566" Type="http://schemas.openxmlformats.org/officeDocument/2006/relationships/hyperlink" Target="https://thunhoon.com/article/287477" TargetMode="External"/><Relationship Id="rId2480" Type="http://schemas.openxmlformats.org/officeDocument/2006/relationships/hyperlink" Target="https://thunhoon.com/article/292278" TargetMode="External"/><Relationship Id="rId561" Type="http://schemas.openxmlformats.org/officeDocument/2006/relationships/hyperlink" Target="https://thunhoon.com/article/287450" TargetMode="External"/><Relationship Id="rId1150" Type="http://schemas.openxmlformats.org/officeDocument/2006/relationships/hyperlink" Target="https://thunhoon.com/article/289002" TargetMode="External"/><Relationship Id="rId2481" Type="http://schemas.openxmlformats.org/officeDocument/2006/relationships/hyperlink" Target="https://thunhoon.com/article/292278" TargetMode="External"/><Relationship Id="rId560" Type="http://schemas.openxmlformats.org/officeDocument/2006/relationships/hyperlink" Target="https://thunhoon.com/article/287449" TargetMode="External"/><Relationship Id="rId1151" Type="http://schemas.openxmlformats.org/officeDocument/2006/relationships/hyperlink" Target="https://thunhoon.com/article/289002" TargetMode="External"/><Relationship Id="rId2482" Type="http://schemas.openxmlformats.org/officeDocument/2006/relationships/hyperlink" Target="https://thunhoon.com/article/292279" TargetMode="External"/><Relationship Id="rId1152" Type="http://schemas.openxmlformats.org/officeDocument/2006/relationships/hyperlink" Target="https://thunhoon.com/article/289009" TargetMode="External"/><Relationship Id="rId2483" Type="http://schemas.openxmlformats.org/officeDocument/2006/relationships/hyperlink" Target="https://thunhoon.com/article/292279" TargetMode="External"/><Relationship Id="rId1153" Type="http://schemas.openxmlformats.org/officeDocument/2006/relationships/hyperlink" Target="https://thunhoon.com/article/289010" TargetMode="External"/><Relationship Id="rId2484" Type="http://schemas.openxmlformats.org/officeDocument/2006/relationships/hyperlink" Target="https://thunhoon.com/article/292279" TargetMode="External"/><Relationship Id="rId565" Type="http://schemas.openxmlformats.org/officeDocument/2006/relationships/hyperlink" Target="https://thunhoon.com/article/287461" TargetMode="External"/><Relationship Id="rId1154" Type="http://schemas.openxmlformats.org/officeDocument/2006/relationships/hyperlink" Target="https://thunhoon.com/article/289010" TargetMode="External"/><Relationship Id="rId2485" Type="http://schemas.openxmlformats.org/officeDocument/2006/relationships/hyperlink" Target="https://thunhoon.com/article/292280" TargetMode="External"/><Relationship Id="rId564" Type="http://schemas.openxmlformats.org/officeDocument/2006/relationships/hyperlink" Target="https://thunhoon.com/article/287461" TargetMode="External"/><Relationship Id="rId1155" Type="http://schemas.openxmlformats.org/officeDocument/2006/relationships/hyperlink" Target="https://thunhoon.com/article/289012" TargetMode="External"/><Relationship Id="rId2486" Type="http://schemas.openxmlformats.org/officeDocument/2006/relationships/hyperlink" Target="https://thunhoon.com/article/292280" TargetMode="External"/><Relationship Id="rId563" Type="http://schemas.openxmlformats.org/officeDocument/2006/relationships/hyperlink" Target="https://thunhoon.com/article/287452" TargetMode="External"/><Relationship Id="rId1156" Type="http://schemas.openxmlformats.org/officeDocument/2006/relationships/hyperlink" Target="https://thunhoon.com/article/289012" TargetMode="External"/><Relationship Id="rId2487" Type="http://schemas.openxmlformats.org/officeDocument/2006/relationships/hyperlink" Target="https://thunhoon.com/article/292284" TargetMode="External"/><Relationship Id="rId562" Type="http://schemas.openxmlformats.org/officeDocument/2006/relationships/hyperlink" Target="https://thunhoon.com/article/287450" TargetMode="External"/><Relationship Id="rId1157" Type="http://schemas.openxmlformats.org/officeDocument/2006/relationships/hyperlink" Target="https://thunhoon.com/article/289015" TargetMode="External"/><Relationship Id="rId2488" Type="http://schemas.openxmlformats.org/officeDocument/2006/relationships/hyperlink" Target="https://thunhoon.com/article/292290" TargetMode="External"/><Relationship Id="rId1147" Type="http://schemas.openxmlformats.org/officeDocument/2006/relationships/hyperlink" Target="https://thunhoon.com/article/289001" TargetMode="External"/><Relationship Id="rId2478" Type="http://schemas.openxmlformats.org/officeDocument/2006/relationships/hyperlink" Target="https://thunhoon.com/article/292272" TargetMode="External"/><Relationship Id="rId1148" Type="http://schemas.openxmlformats.org/officeDocument/2006/relationships/hyperlink" Target="https://thunhoon.com/article/289001" TargetMode="External"/><Relationship Id="rId2479" Type="http://schemas.openxmlformats.org/officeDocument/2006/relationships/hyperlink" Target="https://thunhoon.com/article/292245" TargetMode="External"/><Relationship Id="rId1149" Type="http://schemas.openxmlformats.org/officeDocument/2006/relationships/hyperlink" Target="https://thunhoon.com/article/289001" TargetMode="External"/><Relationship Id="rId558" Type="http://schemas.openxmlformats.org/officeDocument/2006/relationships/hyperlink" Target="https://thunhoon.com/article/287447" TargetMode="External"/><Relationship Id="rId557" Type="http://schemas.openxmlformats.org/officeDocument/2006/relationships/hyperlink" Target="https://thunhoon.com/article/287447" TargetMode="External"/><Relationship Id="rId556" Type="http://schemas.openxmlformats.org/officeDocument/2006/relationships/hyperlink" Target="https://thunhoon.com/article/287446" TargetMode="External"/><Relationship Id="rId555" Type="http://schemas.openxmlformats.org/officeDocument/2006/relationships/hyperlink" Target="https://thunhoon.com/article/287421" TargetMode="External"/><Relationship Id="rId559" Type="http://schemas.openxmlformats.org/officeDocument/2006/relationships/hyperlink" Target="https://thunhoon.com/article/287447" TargetMode="External"/><Relationship Id="rId550" Type="http://schemas.openxmlformats.org/officeDocument/2006/relationships/hyperlink" Target="https://thunhoon.com/article/287391" TargetMode="External"/><Relationship Id="rId2470" Type="http://schemas.openxmlformats.org/officeDocument/2006/relationships/hyperlink" Target="https://thunhoon.com/article/292265" TargetMode="External"/><Relationship Id="rId1140" Type="http://schemas.openxmlformats.org/officeDocument/2006/relationships/hyperlink" Target="https://thunhoon.com/article/288996" TargetMode="External"/><Relationship Id="rId2471" Type="http://schemas.openxmlformats.org/officeDocument/2006/relationships/hyperlink" Target="https://thunhoon.com/article/292267" TargetMode="External"/><Relationship Id="rId1141" Type="http://schemas.openxmlformats.org/officeDocument/2006/relationships/hyperlink" Target="https://thunhoon.com/article/288997" TargetMode="External"/><Relationship Id="rId2472" Type="http://schemas.openxmlformats.org/officeDocument/2006/relationships/hyperlink" Target="https://thunhoon.com/article/292268" TargetMode="External"/><Relationship Id="rId1142" Type="http://schemas.openxmlformats.org/officeDocument/2006/relationships/hyperlink" Target="https://thunhoon.com/article/288998" TargetMode="External"/><Relationship Id="rId2473" Type="http://schemas.openxmlformats.org/officeDocument/2006/relationships/hyperlink" Target="https://thunhoon.com/article/292241" TargetMode="External"/><Relationship Id="rId554" Type="http://schemas.openxmlformats.org/officeDocument/2006/relationships/hyperlink" Target="https://thunhoon.com/article/287421" TargetMode="External"/><Relationship Id="rId1143" Type="http://schemas.openxmlformats.org/officeDocument/2006/relationships/hyperlink" Target="https://thunhoon.com/article/288998" TargetMode="External"/><Relationship Id="rId2474" Type="http://schemas.openxmlformats.org/officeDocument/2006/relationships/hyperlink" Target="https://thunhoon.com/article/292242" TargetMode="External"/><Relationship Id="rId553" Type="http://schemas.openxmlformats.org/officeDocument/2006/relationships/hyperlink" Target="https://thunhoon.com/article/287413" TargetMode="External"/><Relationship Id="rId1144" Type="http://schemas.openxmlformats.org/officeDocument/2006/relationships/hyperlink" Target="https://thunhoon.com/article/288998" TargetMode="External"/><Relationship Id="rId2475" Type="http://schemas.openxmlformats.org/officeDocument/2006/relationships/hyperlink" Target="https://thunhoon.com/article/292242" TargetMode="External"/><Relationship Id="rId552" Type="http://schemas.openxmlformats.org/officeDocument/2006/relationships/hyperlink" Target="https://thunhoon.com/article/287413" TargetMode="External"/><Relationship Id="rId1145" Type="http://schemas.openxmlformats.org/officeDocument/2006/relationships/hyperlink" Target="https://thunhoon.com/article/288998" TargetMode="External"/><Relationship Id="rId2476" Type="http://schemas.openxmlformats.org/officeDocument/2006/relationships/hyperlink" Target="https://thunhoon.com/article/292242" TargetMode="External"/><Relationship Id="rId551" Type="http://schemas.openxmlformats.org/officeDocument/2006/relationships/hyperlink" Target="https://thunhoon.com/article/287409" TargetMode="External"/><Relationship Id="rId1146" Type="http://schemas.openxmlformats.org/officeDocument/2006/relationships/hyperlink" Target="https://thunhoon.com/article/288999" TargetMode="External"/><Relationship Id="rId2477" Type="http://schemas.openxmlformats.org/officeDocument/2006/relationships/hyperlink" Target="https://thunhoon.com/article/292272" TargetMode="External"/><Relationship Id="rId495" Type="http://schemas.openxmlformats.org/officeDocument/2006/relationships/hyperlink" Target="https://thunhoon.com/article/287208" TargetMode="External"/><Relationship Id="rId494" Type="http://schemas.openxmlformats.org/officeDocument/2006/relationships/hyperlink" Target="https://thunhoon.com/article/287208" TargetMode="External"/><Relationship Id="rId493" Type="http://schemas.openxmlformats.org/officeDocument/2006/relationships/hyperlink" Target="https://thunhoon.com/article/287208" TargetMode="External"/><Relationship Id="rId492" Type="http://schemas.openxmlformats.org/officeDocument/2006/relationships/hyperlink" Target="https://thunhoon.com/article/287218" TargetMode="External"/><Relationship Id="rId499" Type="http://schemas.openxmlformats.org/officeDocument/2006/relationships/hyperlink" Target="https://thunhoon.com/article/287224" TargetMode="External"/><Relationship Id="rId498" Type="http://schemas.openxmlformats.org/officeDocument/2006/relationships/hyperlink" Target="https://thunhoon.com/article/287224" TargetMode="External"/><Relationship Id="rId497" Type="http://schemas.openxmlformats.org/officeDocument/2006/relationships/hyperlink" Target="https://thunhoon.com/article/287224" TargetMode="External"/><Relationship Id="rId496" Type="http://schemas.openxmlformats.org/officeDocument/2006/relationships/hyperlink" Target="https://thunhoon.com/article/287209" TargetMode="External"/><Relationship Id="rId1213" Type="http://schemas.openxmlformats.org/officeDocument/2006/relationships/hyperlink" Target="https://thunhoon.com/article/289131" TargetMode="External"/><Relationship Id="rId2544" Type="http://schemas.openxmlformats.org/officeDocument/2006/relationships/hyperlink" Target="https://thunhoon.com/article/292441" TargetMode="External"/><Relationship Id="rId1214" Type="http://schemas.openxmlformats.org/officeDocument/2006/relationships/hyperlink" Target="https://thunhoon.com/article/289131" TargetMode="External"/><Relationship Id="rId2545" Type="http://schemas.openxmlformats.org/officeDocument/2006/relationships/hyperlink" Target="https://thunhoon.com/article/292434" TargetMode="External"/><Relationship Id="rId1215" Type="http://schemas.openxmlformats.org/officeDocument/2006/relationships/hyperlink" Target="https://thunhoon.com/article/289134" TargetMode="External"/><Relationship Id="rId2546" Type="http://schemas.openxmlformats.org/officeDocument/2006/relationships/hyperlink" Target="https://thunhoon.com/article/292435" TargetMode="External"/><Relationship Id="rId1216" Type="http://schemas.openxmlformats.org/officeDocument/2006/relationships/hyperlink" Target="https://thunhoon.com/article/289134" TargetMode="External"/><Relationship Id="rId2547" Type="http://schemas.openxmlformats.org/officeDocument/2006/relationships/hyperlink" Target="https://thunhoon.com/article/292436" TargetMode="External"/><Relationship Id="rId1217" Type="http://schemas.openxmlformats.org/officeDocument/2006/relationships/hyperlink" Target="https://thunhoon.com/article/289135" TargetMode="External"/><Relationship Id="rId2548" Type="http://schemas.openxmlformats.org/officeDocument/2006/relationships/hyperlink" Target="https://thunhoon.com/article/292437" TargetMode="External"/><Relationship Id="rId1218" Type="http://schemas.openxmlformats.org/officeDocument/2006/relationships/hyperlink" Target="https://thunhoon.com/article/289135" TargetMode="External"/><Relationship Id="rId2549" Type="http://schemas.openxmlformats.org/officeDocument/2006/relationships/hyperlink" Target="https://thunhoon.com/article/292446" TargetMode="External"/><Relationship Id="rId1219" Type="http://schemas.openxmlformats.org/officeDocument/2006/relationships/hyperlink" Target="https://thunhoon.com/article/289135" TargetMode="External"/><Relationship Id="rId2540" Type="http://schemas.openxmlformats.org/officeDocument/2006/relationships/hyperlink" Target="https://thunhoon.com/article/292383" TargetMode="External"/><Relationship Id="rId1210" Type="http://schemas.openxmlformats.org/officeDocument/2006/relationships/hyperlink" Target="https://thunhoon.com/article/289123" TargetMode="External"/><Relationship Id="rId2541" Type="http://schemas.openxmlformats.org/officeDocument/2006/relationships/hyperlink" Target="https://thunhoon.com/article/292439" TargetMode="External"/><Relationship Id="rId1211" Type="http://schemas.openxmlformats.org/officeDocument/2006/relationships/hyperlink" Target="https://thunhoon.com/article/289129" TargetMode="External"/><Relationship Id="rId2542" Type="http://schemas.openxmlformats.org/officeDocument/2006/relationships/hyperlink" Target="https://thunhoon.com/article/292439" TargetMode="External"/><Relationship Id="rId1212" Type="http://schemas.openxmlformats.org/officeDocument/2006/relationships/hyperlink" Target="https://thunhoon.com/article/289130" TargetMode="External"/><Relationship Id="rId2543" Type="http://schemas.openxmlformats.org/officeDocument/2006/relationships/hyperlink" Target="https://thunhoon.com/article/292441" TargetMode="External"/><Relationship Id="rId1202" Type="http://schemas.openxmlformats.org/officeDocument/2006/relationships/hyperlink" Target="https://thunhoon.com/article/289112" TargetMode="External"/><Relationship Id="rId2533" Type="http://schemas.openxmlformats.org/officeDocument/2006/relationships/hyperlink" Target="https://thunhoon.com/article/292414" TargetMode="External"/><Relationship Id="rId1203" Type="http://schemas.openxmlformats.org/officeDocument/2006/relationships/hyperlink" Target="https://thunhoon.com/article/289114" TargetMode="External"/><Relationship Id="rId2534" Type="http://schemas.openxmlformats.org/officeDocument/2006/relationships/hyperlink" Target="https://thunhoon.com/article/292420" TargetMode="External"/><Relationship Id="rId1204" Type="http://schemas.openxmlformats.org/officeDocument/2006/relationships/hyperlink" Target="https://thunhoon.com/article/289114" TargetMode="External"/><Relationship Id="rId2535" Type="http://schemas.openxmlformats.org/officeDocument/2006/relationships/hyperlink" Target="https://thunhoon.com/article/292420" TargetMode="External"/><Relationship Id="rId1205" Type="http://schemas.openxmlformats.org/officeDocument/2006/relationships/hyperlink" Target="https://thunhoon.com/article/289116" TargetMode="External"/><Relationship Id="rId2536" Type="http://schemas.openxmlformats.org/officeDocument/2006/relationships/hyperlink" Target="https://thunhoon.com/article/292410" TargetMode="External"/><Relationship Id="rId1206" Type="http://schemas.openxmlformats.org/officeDocument/2006/relationships/hyperlink" Target="https://thunhoon.com/article/289117" TargetMode="External"/><Relationship Id="rId2537" Type="http://schemas.openxmlformats.org/officeDocument/2006/relationships/hyperlink" Target="https://thunhoon.com/article/292410" TargetMode="External"/><Relationship Id="rId1207" Type="http://schemas.openxmlformats.org/officeDocument/2006/relationships/hyperlink" Target="https://thunhoon.com/article/289120" TargetMode="External"/><Relationship Id="rId2538" Type="http://schemas.openxmlformats.org/officeDocument/2006/relationships/hyperlink" Target="https://thunhoon.com/article/292397" TargetMode="External"/><Relationship Id="rId1208" Type="http://schemas.openxmlformats.org/officeDocument/2006/relationships/hyperlink" Target="https://thunhoon.com/article/289123" TargetMode="External"/><Relationship Id="rId2539" Type="http://schemas.openxmlformats.org/officeDocument/2006/relationships/hyperlink" Target="https://thunhoon.com/article/292383" TargetMode="External"/><Relationship Id="rId1209" Type="http://schemas.openxmlformats.org/officeDocument/2006/relationships/hyperlink" Target="https://thunhoon.com/article/289123" TargetMode="External"/><Relationship Id="rId2530" Type="http://schemas.openxmlformats.org/officeDocument/2006/relationships/hyperlink" Target="https://thunhoon.com/article/292405" TargetMode="External"/><Relationship Id="rId1200" Type="http://schemas.openxmlformats.org/officeDocument/2006/relationships/hyperlink" Target="https://thunhoon.com/article/289111" TargetMode="External"/><Relationship Id="rId2531" Type="http://schemas.openxmlformats.org/officeDocument/2006/relationships/hyperlink" Target="https://thunhoon.com/article/292405" TargetMode="External"/><Relationship Id="rId1201" Type="http://schemas.openxmlformats.org/officeDocument/2006/relationships/hyperlink" Target="https://thunhoon.com/article/289112" TargetMode="External"/><Relationship Id="rId2532" Type="http://schemas.openxmlformats.org/officeDocument/2006/relationships/hyperlink" Target="https://thunhoon.com/article/292405" TargetMode="External"/><Relationship Id="rId1235" Type="http://schemas.openxmlformats.org/officeDocument/2006/relationships/hyperlink" Target="https://thunhoon.com/article/289180" TargetMode="External"/><Relationship Id="rId2566" Type="http://schemas.openxmlformats.org/officeDocument/2006/relationships/hyperlink" Target="https://thunhoon.com/article/292497" TargetMode="External"/><Relationship Id="rId1236" Type="http://schemas.openxmlformats.org/officeDocument/2006/relationships/hyperlink" Target="https://thunhoon.com/article/289180" TargetMode="External"/><Relationship Id="rId2567" Type="http://schemas.openxmlformats.org/officeDocument/2006/relationships/hyperlink" Target="https://thunhoon.com/article/292497" TargetMode="External"/><Relationship Id="rId1237" Type="http://schemas.openxmlformats.org/officeDocument/2006/relationships/hyperlink" Target="https://thunhoon.com/article/289162" TargetMode="External"/><Relationship Id="rId2568" Type="http://schemas.openxmlformats.org/officeDocument/2006/relationships/hyperlink" Target="https://thunhoon.com/article/292523" TargetMode="External"/><Relationship Id="rId1238" Type="http://schemas.openxmlformats.org/officeDocument/2006/relationships/hyperlink" Target="https://thunhoon.com/article/289165" TargetMode="External"/><Relationship Id="rId2569" Type="http://schemas.openxmlformats.org/officeDocument/2006/relationships/hyperlink" Target="https://thunhoon.com/article/292516" TargetMode="External"/><Relationship Id="rId1239" Type="http://schemas.openxmlformats.org/officeDocument/2006/relationships/hyperlink" Target="https://thunhoon.com/article/289168" TargetMode="External"/><Relationship Id="rId409" Type="http://schemas.openxmlformats.org/officeDocument/2006/relationships/hyperlink" Target="https://thunhoon.com/article/286847" TargetMode="External"/><Relationship Id="rId404" Type="http://schemas.openxmlformats.org/officeDocument/2006/relationships/hyperlink" Target="https://thunhoon.com/article/286838" TargetMode="External"/><Relationship Id="rId403" Type="http://schemas.openxmlformats.org/officeDocument/2006/relationships/hyperlink" Target="https://thunhoon.com/article/286835" TargetMode="External"/><Relationship Id="rId402" Type="http://schemas.openxmlformats.org/officeDocument/2006/relationships/hyperlink" Target="https://thunhoon.com/article/286835" TargetMode="External"/><Relationship Id="rId401" Type="http://schemas.openxmlformats.org/officeDocument/2006/relationships/hyperlink" Target="https://thunhoon.com/article/286831" TargetMode="External"/><Relationship Id="rId408" Type="http://schemas.openxmlformats.org/officeDocument/2006/relationships/hyperlink" Target="https://thunhoon.com/article/286846" TargetMode="External"/><Relationship Id="rId407" Type="http://schemas.openxmlformats.org/officeDocument/2006/relationships/hyperlink" Target="https://thunhoon.com/article/286846" TargetMode="External"/><Relationship Id="rId406" Type="http://schemas.openxmlformats.org/officeDocument/2006/relationships/hyperlink" Target="https://thunhoon.com/article/286839" TargetMode="External"/><Relationship Id="rId405" Type="http://schemas.openxmlformats.org/officeDocument/2006/relationships/hyperlink" Target="https://thunhoon.com/article/286839" TargetMode="External"/><Relationship Id="rId2560" Type="http://schemas.openxmlformats.org/officeDocument/2006/relationships/hyperlink" Target="https://thunhoon.com/article/292488" TargetMode="External"/><Relationship Id="rId1230" Type="http://schemas.openxmlformats.org/officeDocument/2006/relationships/hyperlink" Target="https://thunhoon.com/article/289177" TargetMode="External"/><Relationship Id="rId2561" Type="http://schemas.openxmlformats.org/officeDocument/2006/relationships/hyperlink" Target="https://thunhoon.com/article/292489" TargetMode="External"/><Relationship Id="rId400" Type="http://schemas.openxmlformats.org/officeDocument/2006/relationships/hyperlink" Target="https://thunhoon.com/article/286829" TargetMode="External"/><Relationship Id="rId1231" Type="http://schemas.openxmlformats.org/officeDocument/2006/relationships/hyperlink" Target="https://thunhoon.com/article/289182" TargetMode="External"/><Relationship Id="rId2562" Type="http://schemas.openxmlformats.org/officeDocument/2006/relationships/hyperlink" Target="https://thunhoon.com/article/292493" TargetMode="External"/><Relationship Id="rId1232" Type="http://schemas.openxmlformats.org/officeDocument/2006/relationships/hyperlink" Target="https://thunhoon.com/article/289184" TargetMode="External"/><Relationship Id="rId2563" Type="http://schemas.openxmlformats.org/officeDocument/2006/relationships/hyperlink" Target="https://thunhoon.com/article/292493" TargetMode="External"/><Relationship Id="rId1233" Type="http://schemas.openxmlformats.org/officeDocument/2006/relationships/hyperlink" Target="https://thunhoon.com/article/289184" TargetMode="External"/><Relationship Id="rId2564" Type="http://schemas.openxmlformats.org/officeDocument/2006/relationships/hyperlink" Target="https://thunhoon.com/article/292495" TargetMode="External"/><Relationship Id="rId1234" Type="http://schemas.openxmlformats.org/officeDocument/2006/relationships/hyperlink" Target="https://thunhoon.com/article/289179" TargetMode="External"/><Relationship Id="rId2565" Type="http://schemas.openxmlformats.org/officeDocument/2006/relationships/hyperlink" Target="https://thunhoon.com/article/292496" TargetMode="External"/><Relationship Id="rId1224" Type="http://schemas.openxmlformats.org/officeDocument/2006/relationships/hyperlink" Target="https://thunhoon.com/article/289160" TargetMode="External"/><Relationship Id="rId2555" Type="http://schemas.openxmlformats.org/officeDocument/2006/relationships/hyperlink" Target="https://thunhoon.com/article/292475" TargetMode="External"/><Relationship Id="rId1225" Type="http://schemas.openxmlformats.org/officeDocument/2006/relationships/hyperlink" Target="https://thunhoon.com/article/289163" TargetMode="External"/><Relationship Id="rId2556" Type="http://schemas.openxmlformats.org/officeDocument/2006/relationships/hyperlink" Target="https://thunhoon.com/article/292475" TargetMode="External"/><Relationship Id="rId1226" Type="http://schemas.openxmlformats.org/officeDocument/2006/relationships/hyperlink" Target="https://thunhoon.com/article/289172" TargetMode="External"/><Relationship Id="rId2557" Type="http://schemas.openxmlformats.org/officeDocument/2006/relationships/hyperlink" Target="https://thunhoon.com/article/292484" TargetMode="External"/><Relationship Id="rId1227" Type="http://schemas.openxmlformats.org/officeDocument/2006/relationships/hyperlink" Target="https://thunhoon.com/article/289172" TargetMode="External"/><Relationship Id="rId2558" Type="http://schemas.openxmlformats.org/officeDocument/2006/relationships/hyperlink" Target="https://thunhoon.com/article/292484" TargetMode="External"/><Relationship Id="rId1228" Type="http://schemas.openxmlformats.org/officeDocument/2006/relationships/hyperlink" Target="https://thunhoon.com/article/289174" TargetMode="External"/><Relationship Id="rId2559" Type="http://schemas.openxmlformats.org/officeDocument/2006/relationships/hyperlink" Target="https://thunhoon.com/article/292488" TargetMode="External"/><Relationship Id="rId1229" Type="http://schemas.openxmlformats.org/officeDocument/2006/relationships/hyperlink" Target="https://thunhoon.com/article/289177" TargetMode="External"/><Relationship Id="rId2550" Type="http://schemas.openxmlformats.org/officeDocument/2006/relationships/hyperlink" Target="https://thunhoon.com/article/292455" TargetMode="External"/><Relationship Id="rId1220" Type="http://schemas.openxmlformats.org/officeDocument/2006/relationships/hyperlink" Target="https://thunhoon.com/article/289146" TargetMode="External"/><Relationship Id="rId2551" Type="http://schemas.openxmlformats.org/officeDocument/2006/relationships/hyperlink" Target="https://thunhoon.com/article/292455" TargetMode="External"/><Relationship Id="rId1221" Type="http://schemas.openxmlformats.org/officeDocument/2006/relationships/hyperlink" Target="https://thunhoon.com/article/289146" TargetMode="External"/><Relationship Id="rId2552" Type="http://schemas.openxmlformats.org/officeDocument/2006/relationships/hyperlink" Target="https://thunhoon.com/article/292461" TargetMode="External"/><Relationship Id="rId1222" Type="http://schemas.openxmlformats.org/officeDocument/2006/relationships/hyperlink" Target="https://thunhoon.com/article/289148" TargetMode="External"/><Relationship Id="rId2553" Type="http://schemas.openxmlformats.org/officeDocument/2006/relationships/hyperlink" Target="https://thunhoon.com/article/292469" TargetMode="External"/><Relationship Id="rId1223" Type="http://schemas.openxmlformats.org/officeDocument/2006/relationships/hyperlink" Target="https://thunhoon.com/article/289156" TargetMode="External"/><Relationship Id="rId2554" Type="http://schemas.openxmlformats.org/officeDocument/2006/relationships/hyperlink" Target="https://thunhoon.com/article/292473" TargetMode="External"/><Relationship Id="rId2500" Type="http://schemas.openxmlformats.org/officeDocument/2006/relationships/hyperlink" Target="https://thunhoon.com/article/292325" TargetMode="External"/><Relationship Id="rId2501" Type="http://schemas.openxmlformats.org/officeDocument/2006/relationships/hyperlink" Target="https://thunhoon.com/article/292325" TargetMode="External"/><Relationship Id="rId2502" Type="http://schemas.openxmlformats.org/officeDocument/2006/relationships/hyperlink" Target="https://thunhoon.com/article/292346" TargetMode="External"/><Relationship Id="rId2503" Type="http://schemas.openxmlformats.org/officeDocument/2006/relationships/hyperlink" Target="https://thunhoon.com/article/292350" TargetMode="External"/><Relationship Id="rId2504" Type="http://schemas.openxmlformats.org/officeDocument/2006/relationships/hyperlink" Target="https://thunhoon.com/article/292350" TargetMode="External"/><Relationship Id="rId2505" Type="http://schemas.openxmlformats.org/officeDocument/2006/relationships/hyperlink" Target="https://thunhoon.com/article/292351" TargetMode="External"/><Relationship Id="rId2506" Type="http://schemas.openxmlformats.org/officeDocument/2006/relationships/hyperlink" Target="https://thunhoon.com/article/292335" TargetMode="External"/><Relationship Id="rId2507" Type="http://schemas.openxmlformats.org/officeDocument/2006/relationships/hyperlink" Target="https://thunhoon.com/article/292335" TargetMode="External"/><Relationship Id="rId2508" Type="http://schemas.openxmlformats.org/officeDocument/2006/relationships/hyperlink" Target="https://thunhoon.com/article/292336" TargetMode="External"/><Relationship Id="rId2509" Type="http://schemas.openxmlformats.org/officeDocument/2006/relationships/hyperlink" Target="https://thunhoon.com/article/292358" TargetMode="External"/><Relationship Id="rId2522" Type="http://schemas.openxmlformats.org/officeDocument/2006/relationships/hyperlink" Target="https://thunhoon.com/article/292389" TargetMode="External"/><Relationship Id="rId2523" Type="http://schemas.openxmlformats.org/officeDocument/2006/relationships/hyperlink" Target="https://thunhoon.com/article/292391" TargetMode="External"/><Relationship Id="rId2524" Type="http://schemas.openxmlformats.org/officeDocument/2006/relationships/hyperlink" Target="https://thunhoon.com/article/292401" TargetMode="External"/><Relationship Id="rId2525" Type="http://schemas.openxmlformats.org/officeDocument/2006/relationships/hyperlink" Target="https://thunhoon.com/article/292401" TargetMode="External"/><Relationship Id="rId2526" Type="http://schemas.openxmlformats.org/officeDocument/2006/relationships/hyperlink" Target="https://thunhoon.com/article/292402" TargetMode="External"/><Relationship Id="rId2527" Type="http://schemas.openxmlformats.org/officeDocument/2006/relationships/hyperlink" Target="https://thunhoon.com/article/292403" TargetMode="External"/><Relationship Id="rId2528" Type="http://schemas.openxmlformats.org/officeDocument/2006/relationships/hyperlink" Target="https://thunhoon.com/article/292403" TargetMode="External"/><Relationship Id="rId2529" Type="http://schemas.openxmlformats.org/officeDocument/2006/relationships/hyperlink" Target="https://thunhoon.com/article/292403" TargetMode="External"/><Relationship Id="rId2520" Type="http://schemas.openxmlformats.org/officeDocument/2006/relationships/hyperlink" Target="https://thunhoon.com/article/292386" TargetMode="External"/><Relationship Id="rId2521" Type="http://schemas.openxmlformats.org/officeDocument/2006/relationships/hyperlink" Target="https://thunhoon.com/article/292386" TargetMode="External"/><Relationship Id="rId2511" Type="http://schemas.openxmlformats.org/officeDocument/2006/relationships/hyperlink" Target="https://thunhoon.com/article/292363" TargetMode="External"/><Relationship Id="rId2512" Type="http://schemas.openxmlformats.org/officeDocument/2006/relationships/hyperlink" Target="https://thunhoon.com/article/292370" TargetMode="External"/><Relationship Id="rId2513" Type="http://schemas.openxmlformats.org/officeDocument/2006/relationships/hyperlink" Target="https://thunhoon.com/article/292371" TargetMode="External"/><Relationship Id="rId2514" Type="http://schemas.openxmlformats.org/officeDocument/2006/relationships/hyperlink" Target="https://thunhoon.com/article/292374" TargetMode="External"/><Relationship Id="rId2515" Type="http://schemas.openxmlformats.org/officeDocument/2006/relationships/hyperlink" Target="https://thunhoon.com/article/292374" TargetMode="External"/><Relationship Id="rId2516" Type="http://schemas.openxmlformats.org/officeDocument/2006/relationships/hyperlink" Target="https://thunhoon.com/article/292375" TargetMode="External"/><Relationship Id="rId2517" Type="http://schemas.openxmlformats.org/officeDocument/2006/relationships/hyperlink" Target="https://thunhoon.com/article/292375" TargetMode="External"/><Relationship Id="rId2518" Type="http://schemas.openxmlformats.org/officeDocument/2006/relationships/hyperlink" Target="https://thunhoon.com/article/292377" TargetMode="External"/><Relationship Id="rId2519" Type="http://schemas.openxmlformats.org/officeDocument/2006/relationships/hyperlink" Target="https://thunhoon.com/article/292382" TargetMode="External"/><Relationship Id="rId2510" Type="http://schemas.openxmlformats.org/officeDocument/2006/relationships/hyperlink" Target="https://thunhoon.com/article/292362" TargetMode="External"/><Relationship Id="rId469" Type="http://schemas.openxmlformats.org/officeDocument/2006/relationships/hyperlink" Target="https://thunhoon.com/article/287102" TargetMode="External"/><Relationship Id="rId468" Type="http://schemas.openxmlformats.org/officeDocument/2006/relationships/hyperlink" Target="https://thunhoon.com/article/287093" TargetMode="External"/><Relationship Id="rId467" Type="http://schemas.openxmlformats.org/officeDocument/2006/relationships/hyperlink" Target="https://thunhoon.com/article/287091" TargetMode="External"/><Relationship Id="rId1290" Type="http://schemas.openxmlformats.org/officeDocument/2006/relationships/hyperlink" Target="https://thunhoon.com/article/289319" TargetMode="External"/><Relationship Id="rId1291" Type="http://schemas.openxmlformats.org/officeDocument/2006/relationships/hyperlink" Target="https://thunhoon.com/article/289321" TargetMode="External"/><Relationship Id="rId1292" Type="http://schemas.openxmlformats.org/officeDocument/2006/relationships/hyperlink" Target="https://thunhoon.com/article/289324" TargetMode="External"/><Relationship Id="rId462" Type="http://schemas.openxmlformats.org/officeDocument/2006/relationships/hyperlink" Target="https://thunhoon.com/article/287078" TargetMode="External"/><Relationship Id="rId1293" Type="http://schemas.openxmlformats.org/officeDocument/2006/relationships/hyperlink" Target="https://thunhoon.com/article/289328" TargetMode="External"/><Relationship Id="rId461" Type="http://schemas.openxmlformats.org/officeDocument/2006/relationships/hyperlink" Target="https://thunhoon.com/article/287078" TargetMode="External"/><Relationship Id="rId1294" Type="http://schemas.openxmlformats.org/officeDocument/2006/relationships/hyperlink" Target="https://thunhoon.com/article/289328" TargetMode="External"/><Relationship Id="rId460" Type="http://schemas.openxmlformats.org/officeDocument/2006/relationships/hyperlink" Target="https://thunhoon.com/article/287078" TargetMode="External"/><Relationship Id="rId1295" Type="http://schemas.openxmlformats.org/officeDocument/2006/relationships/hyperlink" Target="https://thunhoon.com/article/289329" TargetMode="External"/><Relationship Id="rId1296" Type="http://schemas.openxmlformats.org/officeDocument/2006/relationships/hyperlink" Target="https://thunhoon.com/article/289335" TargetMode="External"/><Relationship Id="rId466" Type="http://schemas.openxmlformats.org/officeDocument/2006/relationships/hyperlink" Target="https://thunhoon.com/article/287089" TargetMode="External"/><Relationship Id="rId1297" Type="http://schemas.openxmlformats.org/officeDocument/2006/relationships/hyperlink" Target="https://thunhoon.com/article/289335" TargetMode="External"/><Relationship Id="rId465" Type="http://schemas.openxmlformats.org/officeDocument/2006/relationships/hyperlink" Target="https://thunhoon.com/article/287083" TargetMode="External"/><Relationship Id="rId1298" Type="http://schemas.openxmlformats.org/officeDocument/2006/relationships/hyperlink" Target="https://thunhoon.com/article/289339" TargetMode="External"/><Relationship Id="rId464" Type="http://schemas.openxmlformats.org/officeDocument/2006/relationships/hyperlink" Target="https://thunhoon.com/article/287081" TargetMode="External"/><Relationship Id="rId1299" Type="http://schemas.openxmlformats.org/officeDocument/2006/relationships/hyperlink" Target="https://thunhoon.com/article/289339" TargetMode="External"/><Relationship Id="rId463" Type="http://schemas.openxmlformats.org/officeDocument/2006/relationships/hyperlink" Target="https://thunhoon.com/article/287079" TargetMode="External"/><Relationship Id="rId459" Type="http://schemas.openxmlformats.org/officeDocument/2006/relationships/hyperlink" Target="https://thunhoon.com/article/287073" TargetMode="External"/><Relationship Id="rId458" Type="http://schemas.openxmlformats.org/officeDocument/2006/relationships/hyperlink" Target="https://thunhoon.com/article/287073" TargetMode="External"/><Relationship Id="rId457" Type="http://schemas.openxmlformats.org/officeDocument/2006/relationships/hyperlink" Target="https://thunhoon.com/article/287073" TargetMode="External"/><Relationship Id="rId456" Type="http://schemas.openxmlformats.org/officeDocument/2006/relationships/hyperlink" Target="https://thunhoon.com/article/287071" TargetMode="External"/><Relationship Id="rId1280" Type="http://schemas.openxmlformats.org/officeDocument/2006/relationships/hyperlink" Target="https://thunhoon.com/article/289288" TargetMode="External"/><Relationship Id="rId1281" Type="http://schemas.openxmlformats.org/officeDocument/2006/relationships/hyperlink" Target="https://thunhoon.com/article/289290" TargetMode="External"/><Relationship Id="rId451" Type="http://schemas.openxmlformats.org/officeDocument/2006/relationships/hyperlink" Target="https://thunhoon.com/article/287012" TargetMode="External"/><Relationship Id="rId1282" Type="http://schemas.openxmlformats.org/officeDocument/2006/relationships/hyperlink" Target="https://thunhoon.com/article/289297" TargetMode="External"/><Relationship Id="rId450" Type="http://schemas.openxmlformats.org/officeDocument/2006/relationships/hyperlink" Target="https://thunhoon.com/article/287009" TargetMode="External"/><Relationship Id="rId1283" Type="http://schemas.openxmlformats.org/officeDocument/2006/relationships/hyperlink" Target="https://thunhoon.com/article/289303" TargetMode="External"/><Relationship Id="rId1284" Type="http://schemas.openxmlformats.org/officeDocument/2006/relationships/hyperlink" Target="https://thunhoon.com/article/289303" TargetMode="External"/><Relationship Id="rId1285" Type="http://schemas.openxmlformats.org/officeDocument/2006/relationships/hyperlink" Target="https://thunhoon.com/article/289307" TargetMode="External"/><Relationship Id="rId455" Type="http://schemas.openxmlformats.org/officeDocument/2006/relationships/hyperlink" Target="https://thunhoon.com/article/287069" TargetMode="External"/><Relationship Id="rId1286" Type="http://schemas.openxmlformats.org/officeDocument/2006/relationships/hyperlink" Target="https://thunhoon.com/article/289307" TargetMode="External"/><Relationship Id="rId454" Type="http://schemas.openxmlformats.org/officeDocument/2006/relationships/hyperlink" Target="https://thunhoon.com/article/287022" TargetMode="External"/><Relationship Id="rId1287" Type="http://schemas.openxmlformats.org/officeDocument/2006/relationships/hyperlink" Target="https://thunhoon.com/article/289308" TargetMode="External"/><Relationship Id="rId453" Type="http://schemas.openxmlformats.org/officeDocument/2006/relationships/hyperlink" Target="https://thunhoon.com/article/287018" TargetMode="External"/><Relationship Id="rId1288" Type="http://schemas.openxmlformats.org/officeDocument/2006/relationships/hyperlink" Target="https://thunhoon.com/article/289314" TargetMode="External"/><Relationship Id="rId452" Type="http://schemas.openxmlformats.org/officeDocument/2006/relationships/hyperlink" Target="https://thunhoon.com/article/287015" TargetMode="External"/><Relationship Id="rId1289" Type="http://schemas.openxmlformats.org/officeDocument/2006/relationships/hyperlink" Target="https://thunhoon.com/article/289318" TargetMode="External"/><Relationship Id="rId3018" Type="http://schemas.openxmlformats.org/officeDocument/2006/relationships/hyperlink" Target="https://thunhoon.com/article/293350" TargetMode="External"/><Relationship Id="rId3017" Type="http://schemas.openxmlformats.org/officeDocument/2006/relationships/hyperlink" Target="https://thunhoon.com/article/293349" TargetMode="External"/><Relationship Id="rId3019" Type="http://schemas.openxmlformats.org/officeDocument/2006/relationships/hyperlink" Target="https://thunhoon.com/article/293350" TargetMode="External"/><Relationship Id="rId491" Type="http://schemas.openxmlformats.org/officeDocument/2006/relationships/hyperlink" Target="https://thunhoon.com/article/287218" TargetMode="External"/><Relationship Id="rId490" Type="http://schemas.openxmlformats.org/officeDocument/2006/relationships/hyperlink" Target="https://thunhoon.com/article/287215" TargetMode="External"/><Relationship Id="rId489" Type="http://schemas.openxmlformats.org/officeDocument/2006/relationships/hyperlink" Target="https://thunhoon.com/article/287215" TargetMode="External"/><Relationship Id="rId484" Type="http://schemas.openxmlformats.org/officeDocument/2006/relationships/hyperlink" Target="https://thunhoon.com/article/287181" TargetMode="External"/><Relationship Id="rId3010" Type="http://schemas.openxmlformats.org/officeDocument/2006/relationships/hyperlink" Target="https://thunhoon.com/article/293341" TargetMode="External"/><Relationship Id="rId483" Type="http://schemas.openxmlformats.org/officeDocument/2006/relationships/hyperlink" Target="https://thunhoon.com/article/287175" TargetMode="External"/><Relationship Id="rId482" Type="http://schemas.openxmlformats.org/officeDocument/2006/relationships/hyperlink" Target="https://thunhoon.com/article/287167" TargetMode="External"/><Relationship Id="rId3012" Type="http://schemas.openxmlformats.org/officeDocument/2006/relationships/hyperlink" Target="https://thunhoon.com/article/293342" TargetMode="External"/><Relationship Id="rId481" Type="http://schemas.openxmlformats.org/officeDocument/2006/relationships/hyperlink" Target="https://thunhoon.com/article/287162" TargetMode="External"/><Relationship Id="rId3011" Type="http://schemas.openxmlformats.org/officeDocument/2006/relationships/hyperlink" Target="https://thunhoon.com/article/293342" TargetMode="External"/><Relationship Id="rId488" Type="http://schemas.openxmlformats.org/officeDocument/2006/relationships/hyperlink" Target="https://thunhoon.com/article/287214" TargetMode="External"/><Relationship Id="rId3014" Type="http://schemas.openxmlformats.org/officeDocument/2006/relationships/hyperlink" Target="https://thunhoon.com/article/293345" TargetMode="External"/><Relationship Id="rId487" Type="http://schemas.openxmlformats.org/officeDocument/2006/relationships/hyperlink" Target="https://thunhoon.com/article/287213" TargetMode="External"/><Relationship Id="rId3013" Type="http://schemas.openxmlformats.org/officeDocument/2006/relationships/hyperlink" Target="https://thunhoon.com/article/293345" TargetMode="External"/><Relationship Id="rId486" Type="http://schemas.openxmlformats.org/officeDocument/2006/relationships/hyperlink" Target="https://thunhoon.com/article/287182" TargetMode="External"/><Relationship Id="rId3016" Type="http://schemas.openxmlformats.org/officeDocument/2006/relationships/hyperlink" Target="https://thunhoon.com/article/293349" TargetMode="External"/><Relationship Id="rId485" Type="http://schemas.openxmlformats.org/officeDocument/2006/relationships/hyperlink" Target="https://thunhoon.com/article/287181" TargetMode="External"/><Relationship Id="rId3015" Type="http://schemas.openxmlformats.org/officeDocument/2006/relationships/hyperlink" Target="https://thunhoon.com/article/293345" TargetMode="External"/><Relationship Id="rId3007" Type="http://schemas.openxmlformats.org/officeDocument/2006/relationships/hyperlink" Target="https://thunhoon.com/article/293339" TargetMode="External"/><Relationship Id="rId3006" Type="http://schemas.openxmlformats.org/officeDocument/2006/relationships/hyperlink" Target="https://thunhoon.com/article/293339" TargetMode="External"/><Relationship Id="rId3009" Type="http://schemas.openxmlformats.org/officeDocument/2006/relationships/hyperlink" Target="https://thunhoon.com/article/293340" TargetMode="External"/><Relationship Id="rId3008" Type="http://schemas.openxmlformats.org/officeDocument/2006/relationships/hyperlink" Target="https://thunhoon.com/article/293340" TargetMode="External"/><Relationship Id="rId480" Type="http://schemas.openxmlformats.org/officeDocument/2006/relationships/hyperlink" Target="https://thunhoon.com/article/287161" TargetMode="External"/><Relationship Id="rId479" Type="http://schemas.openxmlformats.org/officeDocument/2006/relationships/hyperlink" Target="https://thunhoon.com/article/287160" TargetMode="External"/><Relationship Id="rId478" Type="http://schemas.openxmlformats.org/officeDocument/2006/relationships/hyperlink" Target="https://thunhoon.com/article/287154" TargetMode="External"/><Relationship Id="rId473" Type="http://schemas.openxmlformats.org/officeDocument/2006/relationships/hyperlink" Target="https://thunhoon.com/article/287146" TargetMode="External"/><Relationship Id="rId472" Type="http://schemas.openxmlformats.org/officeDocument/2006/relationships/hyperlink" Target="https://thunhoon.com/article/287146" TargetMode="External"/><Relationship Id="rId471" Type="http://schemas.openxmlformats.org/officeDocument/2006/relationships/hyperlink" Target="https://thunhoon.com/article/287116" TargetMode="External"/><Relationship Id="rId3001" Type="http://schemas.openxmlformats.org/officeDocument/2006/relationships/hyperlink" Target="https://thunhoon.com/article/293329" TargetMode="External"/><Relationship Id="rId470" Type="http://schemas.openxmlformats.org/officeDocument/2006/relationships/hyperlink" Target="https://thunhoon.com/article/287115" TargetMode="External"/><Relationship Id="rId3000" Type="http://schemas.openxmlformats.org/officeDocument/2006/relationships/hyperlink" Target="https://thunhoon.com/article/293328" TargetMode="External"/><Relationship Id="rId477" Type="http://schemas.openxmlformats.org/officeDocument/2006/relationships/hyperlink" Target="https://thunhoon.com/article/287136" TargetMode="External"/><Relationship Id="rId3003" Type="http://schemas.openxmlformats.org/officeDocument/2006/relationships/hyperlink" Target="https://thunhoon.com/article/293330" TargetMode="External"/><Relationship Id="rId476" Type="http://schemas.openxmlformats.org/officeDocument/2006/relationships/hyperlink" Target="https://thunhoon.com/article/287136" TargetMode="External"/><Relationship Id="rId3002" Type="http://schemas.openxmlformats.org/officeDocument/2006/relationships/hyperlink" Target="https://thunhoon.com/article/293329" TargetMode="External"/><Relationship Id="rId475" Type="http://schemas.openxmlformats.org/officeDocument/2006/relationships/hyperlink" Target="https://thunhoon.com/article/287135" TargetMode="External"/><Relationship Id="rId3005" Type="http://schemas.openxmlformats.org/officeDocument/2006/relationships/hyperlink" Target="https://thunhoon.com/article/293338" TargetMode="External"/><Relationship Id="rId474" Type="http://schemas.openxmlformats.org/officeDocument/2006/relationships/hyperlink" Target="https://thunhoon.com/article/287135" TargetMode="External"/><Relationship Id="rId3004" Type="http://schemas.openxmlformats.org/officeDocument/2006/relationships/hyperlink" Target="https://thunhoon.com/article/293330" TargetMode="External"/><Relationship Id="rId1257" Type="http://schemas.openxmlformats.org/officeDocument/2006/relationships/hyperlink" Target="https://thunhoon.com/article/289233" TargetMode="External"/><Relationship Id="rId2588" Type="http://schemas.openxmlformats.org/officeDocument/2006/relationships/hyperlink" Target="https://thunhoon.com/article/292545" TargetMode="External"/><Relationship Id="rId1258" Type="http://schemas.openxmlformats.org/officeDocument/2006/relationships/hyperlink" Target="https://thunhoon.com/article/289236" TargetMode="External"/><Relationship Id="rId2589" Type="http://schemas.openxmlformats.org/officeDocument/2006/relationships/hyperlink" Target="https://thunhoon.com/article/292551" TargetMode="External"/><Relationship Id="rId1259" Type="http://schemas.openxmlformats.org/officeDocument/2006/relationships/hyperlink" Target="https://thunhoon.com/article/289238" TargetMode="External"/><Relationship Id="rId426" Type="http://schemas.openxmlformats.org/officeDocument/2006/relationships/hyperlink" Target="https://thunhoon.com/article/286915" TargetMode="External"/><Relationship Id="rId425" Type="http://schemas.openxmlformats.org/officeDocument/2006/relationships/hyperlink" Target="https://thunhoon.com/article/286915" TargetMode="External"/><Relationship Id="rId424" Type="http://schemas.openxmlformats.org/officeDocument/2006/relationships/hyperlink" Target="https://thunhoon.com/article/286912" TargetMode="External"/><Relationship Id="rId423" Type="http://schemas.openxmlformats.org/officeDocument/2006/relationships/hyperlink" Target="https://thunhoon.com/article/286912" TargetMode="External"/><Relationship Id="rId429" Type="http://schemas.openxmlformats.org/officeDocument/2006/relationships/hyperlink" Target="https://thunhoon.com/article/286916" TargetMode="External"/><Relationship Id="rId428" Type="http://schemas.openxmlformats.org/officeDocument/2006/relationships/hyperlink" Target="https://thunhoon.com/article/286915" TargetMode="External"/><Relationship Id="rId427" Type="http://schemas.openxmlformats.org/officeDocument/2006/relationships/hyperlink" Target="https://thunhoon.com/article/286915" TargetMode="External"/><Relationship Id="rId2580" Type="http://schemas.openxmlformats.org/officeDocument/2006/relationships/hyperlink" Target="https://thunhoon.com/article/292539" TargetMode="External"/><Relationship Id="rId1250" Type="http://schemas.openxmlformats.org/officeDocument/2006/relationships/hyperlink" Target="https://thunhoon.com/article/289216" TargetMode="External"/><Relationship Id="rId2581" Type="http://schemas.openxmlformats.org/officeDocument/2006/relationships/hyperlink" Target="https://thunhoon.com/article/292540" TargetMode="External"/><Relationship Id="rId1251" Type="http://schemas.openxmlformats.org/officeDocument/2006/relationships/hyperlink" Target="https://thunhoon.com/article/289217" TargetMode="External"/><Relationship Id="rId2582" Type="http://schemas.openxmlformats.org/officeDocument/2006/relationships/hyperlink" Target="https://thunhoon.com/article/292540" TargetMode="External"/><Relationship Id="rId1252" Type="http://schemas.openxmlformats.org/officeDocument/2006/relationships/hyperlink" Target="https://thunhoon.com/article/289217" TargetMode="External"/><Relationship Id="rId2583" Type="http://schemas.openxmlformats.org/officeDocument/2006/relationships/hyperlink" Target="https://thunhoon.com/article/292541" TargetMode="External"/><Relationship Id="rId422" Type="http://schemas.openxmlformats.org/officeDocument/2006/relationships/hyperlink" Target="https://thunhoon.com/article/286897" TargetMode="External"/><Relationship Id="rId1253" Type="http://schemas.openxmlformats.org/officeDocument/2006/relationships/hyperlink" Target="https://thunhoon.com/article/289221" TargetMode="External"/><Relationship Id="rId2584" Type="http://schemas.openxmlformats.org/officeDocument/2006/relationships/hyperlink" Target="https://thunhoon.com/article/292541" TargetMode="External"/><Relationship Id="rId421" Type="http://schemas.openxmlformats.org/officeDocument/2006/relationships/hyperlink" Target="https://thunhoon.com/article/286885" TargetMode="External"/><Relationship Id="rId1254" Type="http://schemas.openxmlformats.org/officeDocument/2006/relationships/hyperlink" Target="https://thunhoon.com/article/289222" TargetMode="External"/><Relationship Id="rId2585" Type="http://schemas.openxmlformats.org/officeDocument/2006/relationships/hyperlink" Target="https://thunhoon.com/article/292542" TargetMode="External"/><Relationship Id="rId420" Type="http://schemas.openxmlformats.org/officeDocument/2006/relationships/hyperlink" Target="https://thunhoon.com/article/286884" TargetMode="External"/><Relationship Id="rId1255" Type="http://schemas.openxmlformats.org/officeDocument/2006/relationships/hyperlink" Target="https://thunhoon.com/article/289233" TargetMode="External"/><Relationship Id="rId2586" Type="http://schemas.openxmlformats.org/officeDocument/2006/relationships/hyperlink" Target="https://thunhoon.com/article/292545" TargetMode="External"/><Relationship Id="rId1256" Type="http://schemas.openxmlformats.org/officeDocument/2006/relationships/hyperlink" Target="https://thunhoon.com/article/289233" TargetMode="External"/><Relationship Id="rId2587" Type="http://schemas.openxmlformats.org/officeDocument/2006/relationships/hyperlink" Target="https://thunhoon.com/article/292545" TargetMode="External"/><Relationship Id="rId1246" Type="http://schemas.openxmlformats.org/officeDocument/2006/relationships/hyperlink" Target="https://thunhoon.com/article/289208" TargetMode="External"/><Relationship Id="rId2577" Type="http://schemas.openxmlformats.org/officeDocument/2006/relationships/hyperlink" Target="https://thunhoon.com/article/292537" TargetMode="External"/><Relationship Id="rId1247" Type="http://schemas.openxmlformats.org/officeDocument/2006/relationships/hyperlink" Target="https://thunhoon.com/article/289209" TargetMode="External"/><Relationship Id="rId2578" Type="http://schemas.openxmlformats.org/officeDocument/2006/relationships/hyperlink" Target="https://thunhoon.com/article/292538" TargetMode="External"/><Relationship Id="rId1248" Type="http://schemas.openxmlformats.org/officeDocument/2006/relationships/hyperlink" Target="https://thunhoon.com/article/289212" TargetMode="External"/><Relationship Id="rId2579" Type="http://schemas.openxmlformats.org/officeDocument/2006/relationships/hyperlink" Target="https://thunhoon.com/article/292539" TargetMode="External"/><Relationship Id="rId1249" Type="http://schemas.openxmlformats.org/officeDocument/2006/relationships/hyperlink" Target="https://thunhoon.com/article/289216" TargetMode="External"/><Relationship Id="rId415" Type="http://schemas.openxmlformats.org/officeDocument/2006/relationships/hyperlink" Target="https://thunhoon.com/article/286848" TargetMode="External"/><Relationship Id="rId414" Type="http://schemas.openxmlformats.org/officeDocument/2006/relationships/hyperlink" Target="https://thunhoon.com/article/286848" TargetMode="External"/><Relationship Id="rId413" Type="http://schemas.openxmlformats.org/officeDocument/2006/relationships/hyperlink" Target="https://thunhoon.com/article/286833" TargetMode="External"/><Relationship Id="rId412" Type="http://schemas.openxmlformats.org/officeDocument/2006/relationships/hyperlink" Target="https://thunhoon.com/article/286887" TargetMode="External"/><Relationship Id="rId419" Type="http://schemas.openxmlformats.org/officeDocument/2006/relationships/hyperlink" Target="https://thunhoon.com/article/286884" TargetMode="External"/><Relationship Id="rId418" Type="http://schemas.openxmlformats.org/officeDocument/2006/relationships/hyperlink" Target="https://thunhoon.com/article/286883" TargetMode="External"/><Relationship Id="rId417" Type="http://schemas.openxmlformats.org/officeDocument/2006/relationships/hyperlink" Target="https://thunhoon.com/article/286890" TargetMode="External"/><Relationship Id="rId416" Type="http://schemas.openxmlformats.org/officeDocument/2006/relationships/hyperlink" Target="https://thunhoon.com/article/286890" TargetMode="External"/><Relationship Id="rId2570" Type="http://schemas.openxmlformats.org/officeDocument/2006/relationships/hyperlink" Target="https://thunhoon.com/article/292516" TargetMode="External"/><Relationship Id="rId1240" Type="http://schemas.openxmlformats.org/officeDocument/2006/relationships/hyperlink" Target="https://thunhoon.com/article/289168" TargetMode="External"/><Relationship Id="rId2571" Type="http://schemas.openxmlformats.org/officeDocument/2006/relationships/hyperlink" Target="https://thunhoon.com/article/292518" TargetMode="External"/><Relationship Id="rId1241" Type="http://schemas.openxmlformats.org/officeDocument/2006/relationships/hyperlink" Target="https://thunhoon.com/article/289194" TargetMode="External"/><Relationship Id="rId2572" Type="http://schemas.openxmlformats.org/officeDocument/2006/relationships/hyperlink" Target="https://thunhoon.com/article/292519" TargetMode="External"/><Relationship Id="rId411" Type="http://schemas.openxmlformats.org/officeDocument/2006/relationships/hyperlink" Target="https://thunhoon.com/article/286864" TargetMode="External"/><Relationship Id="rId1242" Type="http://schemas.openxmlformats.org/officeDocument/2006/relationships/hyperlink" Target="https://thunhoon.com/article/289198" TargetMode="External"/><Relationship Id="rId2573" Type="http://schemas.openxmlformats.org/officeDocument/2006/relationships/hyperlink" Target="https://thunhoon.com/article/292522" TargetMode="External"/><Relationship Id="rId410" Type="http://schemas.openxmlformats.org/officeDocument/2006/relationships/hyperlink" Target="https://thunhoon.com/article/286847" TargetMode="External"/><Relationship Id="rId1243" Type="http://schemas.openxmlformats.org/officeDocument/2006/relationships/hyperlink" Target="https://thunhoon.com/article/289198" TargetMode="External"/><Relationship Id="rId2574" Type="http://schemas.openxmlformats.org/officeDocument/2006/relationships/hyperlink" Target="https://thunhoon.com/article/292522" TargetMode="External"/><Relationship Id="rId1244" Type="http://schemas.openxmlformats.org/officeDocument/2006/relationships/hyperlink" Target="https://thunhoon.com/article/289203" TargetMode="External"/><Relationship Id="rId2575" Type="http://schemas.openxmlformats.org/officeDocument/2006/relationships/hyperlink" Target="https://thunhoon.com/article/292532" TargetMode="External"/><Relationship Id="rId1245" Type="http://schemas.openxmlformats.org/officeDocument/2006/relationships/hyperlink" Target="https://thunhoon.com/article/289207" TargetMode="External"/><Relationship Id="rId2576" Type="http://schemas.openxmlformats.org/officeDocument/2006/relationships/hyperlink" Target="https://thunhoon.com/article/292537" TargetMode="External"/><Relationship Id="rId1279" Type="http://schemas.openxmlformats.org/officeDocument/2006/relationships/hyperlink" Target="https://thunhoon.com/article/289288" TargetMode="External"/><Relationship Id="rId448" Type="http://schemas.openxmlformats.org/officeDocument/2006/relationships/hyperlink" Target="https://thunhoon.com/article/287000" TargetMode="External"/><Relationship Id="rId447" Type="http://schemas.openxmlformats.org/officeDocument/2006/relationships/hyperlink" Target="https://thunhoon.com/article/286998" TargetMode="External"/><Relationship Id="rId446" Type="http://schemas.openxmlformats.org/officeDocument/2006/relationships/hyperlink" Target="https://thunhoon.com/article/286995" TargetMode="External"/><Relationship Id="rId445" Type="http://schemas.openxmlformats.org/officeDocument/2006/relationships/hyperlink" Target="https://thunhoon.com/article/286995" TargetMode="External"/><Relationship Id="rId449" Type="http://schemas.openxmlformats.org/officeDocument/2006/relationships/hyperlink" Target="https://thunhoon.com/article/287008" TargetMode="External"/><Relationship Id="rId1270" Type="http://schemas.openxmlformats.org/officeDocument/2006/relationships/hyperlink" Target="https://thunhoon.com/article/289280" TargetMode="External"/><Relationship Id="rId440" Type="http://schemas.openxmlformats.org/officeDocument/2006/relationships/hyperlink" Target="https://thunhoon.com/article/286983" TargetMode="External"/><Relationship Id="rId1271" Type="http://schemas.openxmlformats.org/officeDocument/2006/relationships/hyperlink" Target="https://thunhoon.com/article/289280" TargetMode="External"/><Relationship Id="rId1272" Type="http://schemas.openxmlformats.org/officeDocument/2006/relationships/hyperlink" Target="https://thunhoon.com/article/289291" TargetMode="External"/><Relationship Id="rId1273" Type="http://schemas.openxmlformats.org/officeDocument/2006/relationships/hyperlink" Target="https://thunhoon.com/article/289293" TargetMode="External"/><Relationship Id="rId1274" Type="http://schemas.openxmlformats.org/officeDocument/2006/relationships/hyperlink" Target="https://thunhoon.com/article/289293" TargetMode="External"/><Relationship Id="rId444" Type="http://schemas.openxmlformats.org/officeDocument/2006/relationships/hyperlink" Target="https://thunhoon.com/article/286990" TargetMode="External"/><Relationship Id="rId1275" Type="http://schemas.openxmlformats.org/officeDocument/2006/relationships/hyperlink" Target="https://thunhoon.com/article/289293" TargetMode="External"/><Relationship Id="rId443" Type="http://schemas.openxmlformats.org/officeDocument/2006/relationships/hyperlink" Target="https://thunhoon.com/article/286988" TargetMode="External"/><Relationship Id="rId1276" Type="http://schemas.openxmlformats.org/officeDocument/2006/relationships/hyperlink" Target="https://thunhoon.com/article/289283" TargetMode="External"/><Relationship Id="rId442" Type="http://schemas.openxmlformats.org/officeDocument/2006/relationships/hyperlink" Target="https://thunhoon.com/article/286966" TargetMode="External"/><Relationship Id="rId1277" Type="http://schemas.openxmlformats.org/officeDocument/2006/relationships/hyperlink" Target="https://thunhoon.com/article/289286" TargetMode="External"/><Relationship Id="rId441" Type="http://schemas.openxmlformats.org/officeDocument/2006/relationships/hyperlink" Target="https://thunhoon.com/article/286965" TargetMode="External"/><Relationship Id="rId1278" Type="http://schemas.openxmlformats.org/officeDocument/2006/relationships/hyperlink" Target="https://thunhoon.com/article/289287" TargetMode="External"/><Relationship Id="rId1268" Type="http://schemas.openxmlformats.org/officeDocument/2006/relationships/hyperlink" Target="https://thunhoon.com/article/289280" TargetMode="External"/><Relationship Id="rId2599" Type="http://schemas.openxmlformats.org/officeDocument/2006/relationships/hyperlink" Target="https://thunhoon.com/article/292591" TargetMode="External"/><Relationship Id="rId1269" Type="http://schemas.openxmlformats.org/officeDocument/2006/relationships/hyperlink" Target="https://thunhoon.com/article/289280" TargetMode="External"/><Relationship Id="rId437" Type="http://schemas.openxmlformats.org/officeDocument/2006/relationships/hyperlink" Target="https://thunhoon.com/article/286942" TargetMode="External"/><Relationship Id="rId436" Type="http://schemas.openxmlformats.org/officeDocument/2006/relationships/hyperlink" Target="https://thunhoon.com/article/286939" TargetMode="External"/><Relationship Id="rId435" Type="http://schemas.openxmlformats.org/officeDocument/2006/relationships/hyperlink" Target="https://thunhoon.com/article/286939" TargetMode="External"/><Relationship Id="rId434" Type="http://schemas.openxmlformats.org/officeDocument/2006/relationships/hyperlink" Target="https://thunhoon.com/article/286938" TargetMode="External"/><Relationship Id="rId439" Type="http://schemas.openxmlformats.org/officeDocument/2006/relationships/hyperlink" Target="https://thunhoon.com/article/286981" TargetMode="External"/><Relationship Id="rId438" Type="http://schemas.openxmlformats.org/officeDocument/2006/relationships/hyperlink" Target="https://thunhoon.com/article/286969" TargetMode="External"/><Relationship Id="rId2590" Type="http://schemas.openxmlformats.org/officeDocument/2006/relationships/hyperlink" Target="https://thunhoon.com/article/292551" TargetMode="External"/><Relationship Id="rId1260" Type="http://schemas.openxmlformats.org/officeDocument/2006/relationships/hyperlink" Target="https://thunhoon.com/article/289238" TargetMode="External"/><Relationship Id="rId2591" Type="http://schemas.openxmlformats.org/officeDocument/2006/relationships/hyperlink" Target="https://thunhoon.com/article/292560" TargetMode="External"/><Relationship Id="rId1261" Type="http://schemas.openxmlformats.org/officeDocument/2006/relationships/hyperlink" Target="https://thunhoon.com/article/289244" TargetMode="External"/><Relationship Id="rId2592" Type="http://schemas.openxmlformats.org/officeDocument/2006/relationships/hyperlink" Target="https://thunhoon.com/article/292560" TargetMode="External"/><Relationship Id="rId1262" Type="http://schemas.openxmlformats.org/officeDocument/2006/relationships/hyperlink" Target="https://thunhoon.com/article/289247" TargetMode="External"/><Relationship Id="rId2593" Type="http://schemas.openxmlformats.org/officeDocument/2006/relationships/hyperlink" Target="https://thunhoon.com/article/292561" TargetMode="External"/><Relationship Id="rId1263" Type="http://schemas.openxmlformats.org/officeDocument/2006/relationships/hyperlink" Target="https://thunhoon.com/article/289253" TargetMode="External"/><Relationship Id="rId2594" Type="http://schemas.openxmlformats.org/officeDocument/2006/relationships/hyperlink" Target="https://thunhoon.com/article/292563" TargetMode="External"/><Relationship Id="rId433" Type="http://schemas.openxmlformats.org/officeDocument/2006/relationships/hyperlink" Target="https://thunhoon.com/article/286934" TargetMode="External"/><Relationship Id="rId1264" Type="http://schemas.openxmlformats.org/officeDocument/2006/relationships/hyperlink" Target="https://thunhoon.com/article/289261" TargetMode="External"/><Relationship Id="rId2595" Type="http://schemas.openxmlformats.org/officeDocument/2006/relationships/hyperlink" Target="https://thunhoon.com/article/292577" TargetMode="External"/><Relationship Id="rId432" Type="http://schemas.openxmlformats.org/officeDocument/2006/relationships/hyperlink" Target="https://thunhoon.com/article/286932" TargetMode="External"/><Relationship Id="rId1265" Type="http://schemas.openxmlformats.org/officeDocument/2006/relationships/hyperlink" Target="https://thunhoon.com/article/289266" TargetMode="External"/><Relationship Id="rId2596" Type="http://schemas.openxmlformats.org/officeDocument/2006/relationships/hyperlink" Target="https://thunhoon.com/article/292580" TargetMode="External"/><Relationship Id="rId431" Type="http://schemas.openxmlformats.org/officeDocument/2006/relationships/hyperlink" Target="https://thunhoon.com/article/286921" TargetMode="External"/><Relationship Id="rId1266" Type="http://schemas.openxmlformats.org/officeDocument/2006/relationships/hyperlink" Target="https://thunhoon.com/article/289279" TargetMode="External"/><Relationship Id="rId2597" Type="http://schemas.openxmlformats.org/officeDocument/2006/relationships/hyperlink" Target="https://thunhoon.com/article/292590" TargetMode="External"/><Relationship Id="rId430" Type="http://schemas.openxmlformats.org/officeDocument/2006/relationships/hyperlink" Target="https://thunhoon.com/article/286916" TargetMode="External"/><Relationship Id="rId1267" Type="http://schemas.openxmlformats.org/officeDocument/2006/relationships/hyperlink" Target="https://thunhoon.com/article/289280" TargetMode="External"/><Relationship Id="rId2598" Type="http://schemas.openxmlformats.org/officeDocument/2006/relationships/hyperlink" Target="https://thunhoon.com/article/292591" TargetMode="External"/><Relationship Id="rId3070" Type="http://schemas.openxmlformats.org/officeDocument/2006/relationships/hyperlink" Target="https://thunhoon.com/article/293376" TargetMode="External"/><Relationship Id="rId3072" Type="http://schemas.openxmlformats.org/officeDocument/2006/relationships/hyperlink" Target="https://thunhoon.com/article/293377" TargetMode="External"/><Relationship Id="rId3071" Type="http://schemas.openxmlformats.org/officeDocument/2006/relationships/hyperlink" Target="https://thunhoon.com/article/293376" TargetMode="External"/><Relationship Id="rId3074" Type="http://schemas.openxmlformats.org/officeDocument/2006/relationships/hyperlink" Target="https://thunhoon.com/article/293380" TargetMode="External"/><Relationship Id="rId3073" Type="http://schemas.openxmlformats.org/officeDocument/2006/relationships/hyperlink" Target="https://thunhoon.com/article/293378" TargetMode="External"/><Relationship Id="rId3076" Type="http://schemas.openxmlformats.org/officeDocument/2006/relationships/hyperlink" Target="https://thunhoon.com/article/293389" TargetMode="External"/><Relationship Id="rId3075" Type="http://schemas.openxmlformats.org/officeDocument/2006/relationships/hyperlink" Target="https://thunhoon.com/article/293389" TargetMode="External"/><Relationship Id="rId3078" Type="http://schemas.openxmlformats.org/officeDocument/2006/relationships/hyperlink" Target="https://thunhoon.com/article/293409" TargetMode="External"/><Relationship Id="rId3077" Type="http://schemas.openxmlformats.org/officeDocument/2006/relationships/hyperlink" Target="https://thunhoon.com/article/293408" TargetMode="External"/><Relationship Id="rId3079" Type="http://schemas.openxmlformats.org/officeDocument/2006/relationships/hyperlink" Target="https://thunhoon.com/article/293409" TargetMode="External"/><Relationship Id="rId3061" Type="http://schemas.openxmlformats.org/officeDocument/2006/relationships/hyperlink" Target="https://thunhoon.com/article/293396" TargetMode="External"/><Relationship Id="rId3060" Type="http://schemas.openxmlformats.org/officeDocument/2006/relationships/hyperlink" Target="https://thunhoon.com/article/293396" TargetMode="External"/><Relationship Id="rId3063" Type="http://schemas.openxmlformats.org/officeDocument/2006/relationships/hyperlink" Target="https://thunhoon.com/article/293396" TargetMode="External"/><Relationship Id="rId3062" Type="http://schemas.openxmlformats.org/officeDocument/2006/relationships/hyperlink" Target="https://thunhoon.com/article/293396" TargetMode="External"/><Relationship Id="rId3065" Type="http://schemas.openxmlformats.org/officeDocument/2006/relationships/hyperlink" Target="https://thunhoon.com/article/293397" TargetMode="External"/><Relationship Id="rId3064" Type="http://schemas.openxmlformats.org/officeDocument/2006/relationships/hyperlink" Target="https://thunhoon.com/article/293397" TargetMode="External"/><Relationship Id="rId3067" Type="http://schemas.openxmlformats.org/officeDocument/2006/relationships/hyperlink" Target="https://thunhoon.com/article/293398" TargetMode="External"/><Relationship Id="rId3066" Type="http://schemas.openxmlformats.org/officeDocument/2006/relationships/hyperlink" Target="https://thunhoon.com/article/293398" TargetMode="External"/><Relationship Id="rId3069" Type="http://schemas.openxmlformats.org/officeDocument/2006/relationships/hyperlink" Target="https://thunhoon.com/article/293375" TargetMode="External"/><Relationship Id="rId3068" Type="http://schemas.openxmlformats.org/officeDocument/2006/relationships/hyperlink" Target="https://thunhoon.com/article/293375" TargetMode="External"/><Relationship Id="rId3090" Type="http://schemas.openxmlformats.org/officeDocument/2006/relationships/hyperlink" Target="https://thunhoon.com/article/293417" TargetMode="External"/><Relationship Id="rId3092" Type="http://schemas.openxmlformats.org/officeDocument/2006/relationships/hyperlink" Target="https://thunhoon.com/article/293419" TargetMode="External"/><Relationship Id="rId3091" Type="http://schemas.openxmlformats.org/officeDocument/2006/relationships/hyperlink" Target="https://thunhoon.com/article/293418" TargetMode="External"/><Relationship Id="rId3094" Type="http://schemas.openxmlformats.org/officeDocument/2006/relationships/hyperlink" Target="https://thunhoon.com/article/293420" TargetMode="External"/><Relationship Id="rId3093" Type="http://schemas.openxmlformats.org/officeDocument/2006/relationships/hyperlink" Target="https://thunhoon.com/article/293420" TargetMode="External"/><Relationship Id="rId3096" Type="http://schemas.openxmlformats.org/officeDocument/2006/relationships/hyperlink" Target="https://thunhoon.com/article/293423" TargetMode="External"/><Relationship Id="rId3095" Type="http://schemas.openxmlformats.org/officeDocument/2006/relationships/hyperlink" Target="https://thunhoon.com/article/293422" TargetMode="External"/><Relationship Id="rId3098" Type="http://schemas.openxmlformats.org/officeDocument/2006/relationships/hyperlink" Target="https://thunhoon.com/article/293432" TargetMode="External"/><Relationship Id="rId3097" Type="http://schemas.openxmlformats.org/officeDocument/2006/relationships/hyperlink" Target="https://thunhoon.com/article/293432" TargetMode="External"/><Relationship Id="rId3099" Type="http://schemas.openxmlformats.org/officeDocument/2006/relationships/hyperlink" Target="https://thunhoon.com/article/293433" TargetMode="External"/><Relationship Id="rId3081" Type="http://schemas.openxmlformats.org/officeDocument/2006/relationships/hyperlink" Target="https://thunhoon.com/article/293410" TargetMode="External"/><Relationship Id="rId3080" Type="http://schemas.openxmlformats.org/officeDocument/2006/relationships/hyperlink" Target="https://thunhoon.com/article/293410" TargetMode="External"/><Relationship Id="rId3083" Type="http://schemas.openxmlformats.org/officeDocument/2006/relationships/hyperlink" Target="https://thunhoon.com/article/293411" TargetMode="External"/><Relationship Id="rId3082" Type="http://schemas.openxmlformats.org/officeDocument/2006/relationships/hyperlink" Target="https://thunhoon.com/article/293411" TargetMode="External"/><Relationship Id="rId3085" Type="http://schemas.openxmlformats.org/officeDocument/2006/relationships/hyperlink" Target="https://thunhoon.com/article/293415" TargetMode="External"/><Relationship Id="rId3084" Type="http://schemas.openxmlformats.org/officeDocument/2006/relationships/hyperlink" Target="https://thunhoon.com/article/293412" TargetMode="External"/><Relationship Id="rId3087" Type="http://schemas.openxmlformats.org/officeDocument/2006/relationships/hyperlink" Target="https://thunhoon.com/article/293415" TargetMode="External"/><Relationship Id="rId3086" Type="http://schemas.openxmlformats.org/officeDocument/2006/relationships/hyperlink" Target="https://thunhoon.com/article/293415" TargetMode="External"/><Relationship Id="rId3089" Type="http://schemas.openxmlformats.org/officeDocument/2006/relationships/hyperlink" Target="https://thunhoon.com/article/293417" TargetMode="External"/><Relationship Id="rId3088" Type="http://schemas.openxmlformats.org/officeDocument/2006/relationships/hyperlink" Target="https://thunhoon.com/article/293417" TargetMode="External"/><Relationship Id="rId3039" Type="http://schemas.openxmlformats.org/officeDocument/2006/relationships/hyperlink" Target="https://thunhoon.com/article/293367" TargetMode="External"/><Relationship Id="rId1" Type="http://schemas.openxmlformats.org/officeDocument/2006/relationships/hyperlink" Target="https://thunhoon.com/article/285598" TargetMode="External"/><Relationship Id="rId2" Type="http://schemas.openxmlformats.org/officeDocument/2006/relationships/hyperlink" Target="https://thunhoon.com/article/285598" TargetMode="External"/><Relationship Id="rId3" Type="http://schemas.openxmlformats.org/officeDocument/2006/relationships/hyperlink" Target="https://thunhoon.com/article/285598" TargetMode="External"/><Relationship Id="rId4" Type="http://schemas.openxmlformats.org/officeDocument/2006/relationships/hyperlink" Target="https://thunhoon.com/article/285607" TargetMode="External"/><Relationship Id="rId3030" Type="http://schemas.openxmlformats.org/officeDocument/2006/relationships/hyperlink" Target="https://thunhoon.com/article/293357" TargetMode="External"/><Relationship Id="rId9" Type="http://schemas.openxmlformats.org/officeDocument/2006/relationships/hyperlink" Target="https://thunhoon.com/article/285631" TargetMode="External"/><Relationship Id="rId3032" Type="http://schemas.openxmlformats.org/officeDocument/2006/relationships/hyperlink" Target="https://thunhoon.com/article/293359" TargetMode="External"/><Relationship Id="rId3031" Type="http://schemas.openxmlformats.org/officeDocument/2006/relationships/hyperlink" Target="https://thunhoon.com/article/293359" TargetMode="External"/><Relationship Id="rId3034" Type="http://schemas.openxmlformats.org/officeDocument/2006/relationships/hyperlink" Target="https://thunhoon.com/article/293364" TargetMode="External"/><Relationship Id="rId3033" Type="http://schemas.openxmlformats.org/officeDocument/2006/relationships/hyperlink" Target="https://thunhoon.com/article/293361" TargetMode="External"/><Relationship Id="rId5" Type="http://schemas.openxmlformats.org/officeDocument/2006/relationships/hyperlink" Target="https://thunhoon.com/article/285578" TargetMode="External"/><Relationship Id="rId3036" Type="http://schemas.openxmlformats.org/officeDocument/2006/relationships/hyperlink" Target="https://thunhoon.com/article/293365" TargetMode="External"/><Relationship Id="rId6" Type="http://schemas.openxmlformats.org/officeDocument/2006/relationships/hyperlink" Target="https://thunhoon.com/article/285578" TargetMode="External"/><Relationship Id="rId3035" Type="http://schemas.openxmlformats.org/officeDocument/2006/relationships/hyperlink" Target="https://thunhoon.com/article/293364" TargetMode="External"/><Relationship Id="rId7" Type="http://schemas.openxmlformats.org/officeDocument/2006/relationships/hyperlink" Target="https://thunhoon.com/article/285636" TargetMode="External"/><Relationship Id="rId3038" Type="http://schemas.openxmlformats.org/officeDocument/2006/relationships/hyperlink" Target="https://thunhoon.com/article/293366" TargetMode="External"/><Relationship Id="rId8" Type="http://schemas.openxmlformats.org/officeDocument/2006/relationships/hyperlink" Target="https://thunhoon.com/article/285638" TargetMode="External"/><Relationship Id="rId3037" Type="http://schemas.openxmlformats.org/officeDocument/2006/relationships/hyperlink" Target="https://thunhoon.com/article/293365" TargetMode="External"/><Relationship Id="rId3029" Type="http://schemas.openxmlformats.org/officeDocument/2006/relationships/hyperlink" Target="https://thunhoon.com/article/293357" TargetMode="External"/><Relationship Id="rId3028" Type="http://schemas.openxmlformats.org/officeDocument/2006/relationships/hyperlink" Target="https://thunhoon.com/article/293357" TargetMode="External"/><Relationship Id="rId3021" Type="http://schemas.openxmlformats.org/officeDocument/2006/relationships/hyperlink" Target="https://thunhoon.com/article/293352" TargetMode="External"/><Relationship Id="rId3020" Type="http://schemas.openxmlformats.org/officeDocument/2006/relationships/hyperlink" Target="https://thunhoon.com/article/293351" TargetMode="External"/><Relationship Id="rId3023" Type="http://schemas.openxmlformats.org/officeDocument/2006/relationships/hyperlink" Target="https://thunhoon.com/article/293353" TargetMode="External"/><Relationship Id="rId3022" Type="http://schemas.openxmlformats.org/officeDocument/2006/relationships/hyperlink" Target="https://thunhoon.com/article/293353" TargetMode="External"/><Relationship Id="rId3025" Type="http://schemas.openxmlformats.org/officeDocument/2006/relationships/hyperlink" Target="https://thunhoon.com/article/293355" TargetMode="External"/><Relationship Id="rId3024" Type="http://schemas.openxmlformats.org/officeDocument/2006/relationships/hyperlink" Target="https://thunhoon.com/article/293355" TargetMode="External"/><Relationship Id="rId3027" Type="http://schemas.openxmlformats.org/officeDocument/2006/relationships/hyperlink" Target="https://thunhoon.com/article/293356" TargetMode="External"/><Relationship Id="rId3026" Type="http://schemas.openxmlformats.org/officeDocument/2006/relationships/hyperlink" Target="https://thunhoon.com/article/293356" TargetMode="External"/><Relationship Id="rId3050" Type="http://schemas.openxmlformats.org/officeDocument/2006/relationships/hyperlink" Target="https://thunhoon.com/article/293387" TargetMode="External"/><Relationship Id="rId3052" Type="http://schemas.openxmlformats.org/officeDocument/2006/relationships/hyperlink" Target="https://thunhoon.com/article/293390" TargetMode="External"/><Relationship Id="rId3051" Type="http://schemas.openxmlformats.org/officeDocument/2006/relationships/hyperlink" Target="https://thunhoon.com/article/293387" TargetMode="External"/><Relationship Id="rId3054" Type="http://schemas.openxmlformats.org/officeDocument/2006/relationships/hyperlink" Target="https://thunhoon.com/article/293391" TargetMode="External"/><Relationship Id="rId3053" Type="http://schemas.openxmlformats.org/officeDocument/2006/relationships/hyperlink" Target="https://thunhoon.com/article/293391" TargetMode="External"/><Relationship Id="rId3056" Type="http://schemas.openxmlformats.org/officeDocument/2006/relationships/hyperlink" Target="https://thunhoon.com/article/293396" TargetMode="External"/><Relationship Id="rId3055" Type="http://schemas.openxmlformats.org/officeDocument/2006/relationships/hyperlink" Target="https://thunhoon.com/article/293393" TargetMode="External"/><Relationship Id="rId3058" Type="http://schemas.openxmlformats.org/officeDocument/2006/relationships/hyperlink" Target="https://thunhoon.com/article/293396" TargetMode="External"/><Relationship Id="rId3057" Type="http://schemas.openxmlformats.org/officeDocument/2006/relationships/hyperlink" Target="https://thunhoon.com/article/293396" TargetMode="External"/><Relationship Id="rId3059" Type="http://schemas.openxmlformats.org/officeDocument/2006/relationships/hyperlink" Target="https://thunhoon.com/article/293396" TargetMode="External"/><Relationship Id="rId3041" Type="http://schemas.openxmlformats.org/officeDocument/2006/relationships/hyperlink" Target="https://thunhoon.com/article/293373" TargetMode="External"/><Relationship Id="rId3040" Type="http://schemas.openxmlformats.org/officeDocument/2006/relationships/hyperlink" Target="https://thunhoon.com/article/293367" TargetMode="External"/><Relationship Id="rId3043" Type="http://schemas.openxmlformats.org/officeDocument/2006/relationships/hyperlink" Target="https://thunhoon.com/article/293381" TargetMode="External"/><Relationship Id="rId3042" Type="http://schemas.openxmlformats.org/officeDocument/2006/relationships/hyperlink" Target="https://thunhoon.com/article/293381" TargetMode="External"/><Relationship Id="rId3045" Type="http://schemas.openxmlformats.org/officeDocument/2006/relationships/hyperlink" Target="https://thunhoon.com/article/293382" TargetMode="External"/><Relationship Id="rId3044" Type="http://schemas.openxmlformats.org/officeDocument/2006/relationships/hyperlink" Target="https://thunhoon.com/article/293382" TargetMode="External"/><Relationship Id="rId3047" Type="http://schemas.openxmlformats.org/officeDocument/2006/relationships/hyperlink" Target="https://thunhoon.com/article/293383" TargetMode="External"/><Relationship Id="rId3046" Type="http://schemas.openxmlformats.org/officeDocument/2006/relationships/hyperlink" Target="https://thunhoon.com/article/293383" TargetMode="External"/><Relationship Id="rId3049" Type="http://schemas.openxmlformats.org/officeDocument/2006/relationships/hyperlink" Target="https://thunhoon.com/article/293385" TargetMode="External"/><Relationship Id="rId3048" Type="http://schemas.openxmlformats.org/officeDocument/2006/relationships/hyperlink" Target="https://thunhoon.com/article/293385" TargetMode="External"/><Relationship Id="rId2600" Type="http://schemas.openxmlformats.org/officeDocument/2006/relationships/hyperlink" Target="https://thunhoon.com/article/292555" TargetMode="External"/><Relationship Id="rId2601" Type="http://schemas.openxmlformats.org/officeDocument/2006/relationships/hyperlink" Target="https://thunhoon.com/article/292562" TargetMode="External"/><Relationship Id="rId2602" Type="http://schemas.openxmlformats.org/officeDocument/2006/relationships/hyperlink" Target="https://thunhoon.com/article/292544" TargetMode="External"/><Relationship Id="rId2603" Type="http://schemas.openxmlformats.org/officeDocument/2006/relationships/hyperlink" Target="https://thunhoon.com/article/292609" TargetMode="External"/><Relationship Id="rId2604" Type="http://schemas.openxmlformats.org/officeDocument/2006/relationships/hyperlink" Target="https://thunhoon.com/article/292609" TargetMode="External"/><Relationship Id="rId2605" Type="http://schemas.openxmlformats.org/officeDocument/2006/relationships/hyperlink" Target="https://thunhoon.com/article/292610" TargetMode="External"/><Relationship Id="rId2606" Type="http://schemas.openxmlformats.org/officeDocument/2006/relationships/hyperlink" Target="https://thunhoon.com/article/292598" TargetMode="External"/><Relationship Id="rId808" Type="http://schemas.openxmlformats.org/officeDocument/2006/relationships/hyperlink" Target="https://thunhoon.com/article/288172" TargetMode="External"/><Relationship Id="rId2607" Type="http://schemas.openxmlformats.org/officeDocument/2006/relationships/hyperlink" Target="https://thunhoon.com/article/292598" TargetMode="External"/><Relationship Id="rId807" Type="http://schemas.openxmlformats.org/officeDocument/2006/relationships/hyperlink" Target="https://thunhoon.com/article/288170" TargetMode="External"/><Relationship Id="rId2608" Type="http://schemas.openxmlformats.org/officeDocument/2006/relationships/hyperlink" Target="https://thunhoon.com/article/292599" TargetMode="External"/><Relationship Id="rId806" Type="http://schemas.openxmlformats.org/officeDocument/2006/relationships/hyperlink" Target="https://thunhoon.com/article/288170" TargetMode="External"/><Relationship Id="rId2609" Type="http://schemas.openxmlformats.org/officeDocument/2006/relationships/hyperlink" Target="https://thunhoon.com/article/292600" TargetMode="External"/><Relationship Id="rId805" Type="http://schemas.openxmlformats.org/officeDocument/2006/relationships/hyperlink" Target="https://thunhoon.com/article/288169" TargetMode="External"/><Relationship Id="rId809" Type="http://schemas.openxmlformats.org/officeDocument/2006/relationships/hyperlink" Target="https://thunhoon.com/article/288172" TargetMode="External"/><Relationship Id="rId800" Type="http://schemas.openxmlformats.org/officeDocument/2006/relationships/hyperlink" Target="https://thunhoon.com/article/288175" TargetMode="External"/><Relationship Id="rId804" Type="http://schemas.openxmlformats.org/officeDocument/2006/relationships/hyperlink" Target="https://thunhoon.com/article/288169" TargetMode="External"/><Relationship Id="rId803" Type="http://schemas.openxmlformats.org/officeDocument/2006/relationships/hyperlink" Target="https://thunhoon.com/article/288169" TargetMode="External"/><Relationship Id="rId802" Type="http://schemas.openxmlformats.org/officeDocument/2006/relationships/hyperlink" Target="https://thunhoon.com/article/288179" TargetMode="External"/><Relationship Id="rId801" Type="http://schemas.openxmlformats.org/officeDocument/2006/relationships/hyperlink" Target="https://thunhoon.com/article/288178" TargetMode="External"/><Relationship Id="rId1334" Type="http://schemas.openxmlformats.org/officeDocument/2006/relationships/hyperlink" Target="https://thunhoon.com/article/289424" TargetMode="External"/><Relationship Id="rId2665" Type="http://schemas.openxmlformats.org/officeDocument/2006/relationships/hyperlink" Target="https://thunhoon.com/article/292738" TargetMode="External"/><Relationship Id="rId1335" Type="http://schemas.openxmlformats.org/officeDocument/2006/relationships/hyperlink" Target="https://thunhoon.com/article/289424" TargetMode="External"/><Relationship Id="rId2666" Type="http://schemas.openxmlformats.org/officeDocument/2006/relationships/hyperlink" Target="https://thunhoon.com/article/292743" TargetMode="External"/><Relationship Id="rId1336" Type="http://schemas.openxmlformats.org/officeDocument/2006/relationships/hyperlink" Target="https://thunhoon.com/article/289426" TargetMode="External"/><Relationship Id="rId2667" Type="http://schemas.openxmlformats.org/officeDocument/2006/relationships/hyperlink" Target="https://thunhoon.com/article/292743" TargetMode="External"/><Relationship Id="rId1337" Type="http://schemas.openxmlformats.org/officeDocument/2006/relationships/hyperlink" Target="https://thunhoon.com/article/289426" TargetMode="External"/><Relationship Id="rId2668" Type="http://schemas.openxmlformats.org/officeDocument/2006/relationships/hyperlink" Target="https://thunhoon.com/article/292747" TargetMode="External"/><Relationship Id="rId1338" Type="http://schemas.openxmlformats.org/officeDocument/2006/relationships/hyperlink" Target="https://thunhoon.com/article/289467" TargetMode="External"/><Relationship Id="rId2669" Type="http://schemas.openxmlformats.org/officeDocument/2006/relationships/hyperlink" Target="https://thunhoon.com/article/292747" TargetMode="External"/><Relationship Id="rId1339" Type="http://schemas.openxmlformats.org/officeDocument/2006/relationships/hyperlink" Target="https://thunhoon.com/article/289467" TargetMode="External"/><Relationship Id="rId745" Type="http://schemas.openxmlformats.org/officeDocument/2006/relationships/hyperlink" Target="https://thunhoon.com/article/288048" TargetMode="External"/><Relationship Id="rId744" Type="http://schemas.openxmlformats.org/officeDocument/2006/relationships/hyperlink" Target="https://thunhoon.com/article/288048" TargetMode="External"/><Relationship Id="rId743" Type="http://schemas.openxmlformats.org/officeDocument/2006/relationships/hyperlink" Target="https://thunhoon.com/article/288040" TargetMode="External"/><Relationship Id="rId742" Type="http://schemas.openxmlformats.org/officeDocument/2006/relationships/hyperlink" Target="https://thunhoon.com/article/288040" TargetMode="External"/><Relationship Id="rId749" Type="http://schemas.openxmlformats.org/officeDocument/2006/relationships/hyperlink" Target="https://thunhoon.com/article/288058" TargetMode="External"/><Relationship Id="rId748" Type="http://schemas.openxmlformats.org/officeDocument/2006/relationships/hyperlink" Target="https://thunhoon.com/article/288057" TargetMode="External"/><Relationship Id="rId747" Type="http://schemas.openxmlformats.org/officeDocument/2006/relationships/hyperlink" Target="https://thunhoon.com/article/288051" TargetMode="External"/><Relationship Id="rId746" Type="http://schemas.openxmlformats.org/officeDocument/2006/relationships/hyperlink" Target="https://thunhoon.com/article/288050" TargetMode="External"/><Relationship Id="rId2660" Type="http://schemas.openxmlformats.org/officeDocument/2006/relationships/hyperlink" Target="https://thunhoon.com/article/292729" TargetMode="External"/><Relationship Id="rId741" Type="http://schemas.openxmlformats.org/officeDocument/2006/relationships/hyperlink" Target="https://thunhoon.com/article/288038" TargetMode="External"/><Relationship Id="rId1330" Type="http://schemas.openxmlformats.org/officeDocument/2006/relationships/hyperlink" Target="https://thunhoon.com/article/289416" TargetMode="External"/><Relationship Id="rId2661" Type="http://schemas.openxmlformats.org/officeDocument/2006/relationships/hyperlink" Target="https://thunhoon.com/article/292733" TargetMode="External"/><Relationship Id="rId740" Type="http://schemas.openxmlformats.org/officeDocument/2006/relationships/hyperlink" Target="https://thunhoon.com/article/288038" TargetMode="External"/><Relationship Id="rId1331" Type="http://schemas.openxmlformats.org/officeDocument/2006/relationships/hyperlink" Target="https://thunhoon.com/article/289419" TargetMode="External"/><Relationship Id="rId2662" Type="http://schemas.openxmlformats.org/officeDocument/2006/relationships/hyperlink" Target="https://thunhoon.com/article/292733" TargetMode="External"/><Relationship Id="rId1332" Type="http://schemas.openxmlformats.org/officeDocument/2006/relationships/hyperlink" Target="https://thunhoon.com/article/289438" TargetMode="External"/><Relationship Id="rId2663" Type="http://schemas.openxmlformats.org/officeDocument/2006/relationships/hyperlink" Target="https://thunhoon.com/article/292733" TargetMode="External"/><Relationship Id="rId1333" Type="http://schemas.openxmlformats.org/officeDocument/2006/relationships/hyperlink" Target="https://thunhoon.com/article/289421" TargetMode="External"/><Relationship Id="rId2664" Type="http://schemas.openxmlformats.org/officeDocument/2006/relationships/hyperlink" Target="https://thunhoon.com/article/292738" TargetMode="External"/><Relationship Id="rId1323" Type="http://schemas.openxmlformats.org/officeDocument/2006/relationships/hyperlink" Target="https://thunhoon.com/article/289392" TargetMode="External"/><Relationship Id="rId2654" Type="http://schemas.openxmlformats.org/officeDocument/2006/relationships/hyperlink" Target="https://thunhoon.com/article/292717" TargetMode="External"/><Relationship Id="rId1324" Type="http://schemas.openxmlformats.org/officeDocument/2006/relationships/hyperlink" Target="https://thunhoon.com/article/289394" TargetMode="External"/><Relationship Id="rId2655" Type="http://schemas.openxmlformats.org/officeDocument/2006/relationships/hyperlink" Target="https://thunhoon.com/article/292718" TargetMode="External"/><Relationship Id="rId1325" Type="http://schemas.openxmlformats.org/officeDocument/2006/relationships/hyperlink" Target="https://thunhoon.com/article/289394" TargetMode="External"/><Relationship Id="rId2656" Type="http://schemas.openxmlformats.org/officeDocument/2006/relationships/hyperlink" Target="https://thunhoon.com/article/292719" TargetMode="External"/><Relationship Id="rId1326" Type="http://schemas.openxmlformats.org/officeDocument/2006/relationships/hyperlink" Target="https://thunhoon.com/article/289395" TargetMode="External"/><Relationship Id="rId2657" Type="http://schemas.openxmlformats.org/officeDocument/2006/relationships/hyperlink" Target="https://thunhoon.com/article/292721" TargetMode="External"/><Relationship Id="rId1327" Type="http://schemas.openxmlformats.org/officeDocument/2006/relationships/hyperlink" Target="https://thunhoon.com/article/289404" TargetMode="External"/><Relationship Id="rId2658" Type="http://schemas.openxmlformats.org/officeDocument/2006/relationships/hyperlink" Target="https://thunhoon.com/article/292727" TargetMode="External"/><Relationship Id="rId1328" Type="http://schemas.openxmlformats.org/officeDocument/2006/relationships/hyperlink" Target="https://thunhoon.com/article/289414" TargetMode="External"/><Relationship Id="rId2659" Type="http://schemas.openxmlformats.org/officeDocument/2006/relationships/hyperlink" Target="https://thunhoon.com/article/292729" TargetMode="External"/><Relationship Id="rId1329" Type="http://schemas.openxmlformats.org/officeDocument/2006/relationships/hyperlink" Target="https://thunhoon.com/article/289414" TargetMode="External"/><Relationship Id="rId739" Type="http://schemas.openxmlformats.org/officeDocument/2006/relationships/hyperlink" Target="https://thunhoon.com/article/288037" TargetMode="External"/><Relationship Id="rId734" Type="http://schemas.openxmlformats.org/officeDocument/2006/relationships/hyperlink" Target="https://thunhoon.com/article/288019" TargetMode="External"/><Relationship Id="rId733" Type="http://schemas.openxmlformats.org/officeDocument/2006/relationships/hyperlink" Target="https://thunhoon.com/article/288019" TargetMode="External"/><Relationship Id="rId732" Type="http://schemas.openxmlformats.org/officeDocument/2006/relationships/hyperlink" Target="https://thunhoon.com/article/288018" TargetMode="External"/><Relationship Id="rId731" Type="http://schemas.openxmlformats.org/officeDocument/2006/relationships/hyperlink" Target="https://thunhoon.com/article/288015" TargetMode="External"/><Relationship Id="rId738" Type="http://schemas.openxmlformats.org/officeDocument/2006/relationships/hyperlink" Target="https://thunhoon.com/article/288036" TargetMode="External"/><Relationship Id="rId737" Type="http://schemas.openxmlformats.org/officeDocument/2006/relationships/hyperlink" Target="https://thunhoon.com/article/288024" TargetMode="External"/><Relationship Id="rId736" Type="http://schemas.openxmlformats.org/officeDocument/2006/relationships/hyperlink" Target="https://thunhoon.com/article/288020" TargetMode="External"/><Relationship Id="rId735" Type="http://schemas.openxmlformats.org/officeDocument/2006/relationships/hyperlink" Target="https://thunhoon.com/article/288020" TargetMode="External"/><Relationship Id="rId730" Type="http://schemas.openxmlformats.org/officeDocument/2006/relationships/hyperlink" Target="https://thunhoon.com/article/288012" TargetMode="External"/><Relationship Id="rId2650" Type="http://schemas.openxmlformats.org/officeDocument/2006/relationships/hyperlink" Target="https://thunhoon.com/article/292715" TargetMode="External"/><Relationship Id="rId1320" Type="http://schemas.openxmlformats.org/officeDocument/2006/relationships/hyperlink" Target="https://thunhoon.com/article/289386" TargetMode="External"/><Relationship Id="rId2651" Type="http://schemas.openxmlformats.org/officeDocument/2006/relationships/hyperlink" Target="https://thunhoon.com/article/292716" TargetMode="External"/><Relationship Id="rId1321" Type="http://schemas.openxmlformats.org/officeDocument/2006/relationships/hyperlink" Target="https://thunhoon.com/article/289389" TargetMode="External"/><Relationship Id="rId2652" Type="http://schemas.openxmlformats.org/officeDocument/2006/relationships/hyperlink" Target="https://thunhoon.com/article/292717" TargetMode="External"/><Relationship Id="rId1322" Type="http://schemas.openxmlformats.org/officeDocument/2006/relationships/hyperlink" Target="https://thunhoon.com/article/289389" TargetMode="External"/><Relationship Id="rId2653" Type="http://schemas.openxmlformats.org/officeDocument/2006/relationships/hyperlink" Target="https://thunhoon.com/article/292717" TargetMode="External"/><Relationship Id="rId1356" Type="http://schemas.openxmlformats.org/officeDocument/2006/relationships/hyperlink" Target="https://thunhoon.com/article/289487" TargetMode="External"/><Relationship Id="rId2687" Type="http://schemas.openxmlformats.org/officeDocument/2006/relationships/hyperlink" Target="https://thunhoon.com/article/292760" TargetMode="External"/><Relationship Id="rId1357" Type="http://schemas.openxmlformats.org/officeDocument/2006/relationships/hyperlink" Target="https://thunhoon.com/article/289489" TargetMode="External"/><Relationship Id="rId2688" Type="http://schemas.openxmlformats.org/officeDocument/2006/relationships/hyperlink" Target="https://thunhoon.com/article/292734" TargetMode="External"/><Relationship Id="rId1358" Type="http://schemas.openxmlformats.org/officeDocument/2006/relationships/hyperlink" Target="https://thunhoon.com/article/289492" TargetMode="External"/><Relationship Id="rId2689" Type="http://schemas.openxmlformats.org/officeDocument/2006/relationships/hyperlink" Target="https://thunhoon.com/article/292804" TargetMode="External"/><Relationship Id="rId1359" Type="http://schemas.openxmlformats.org/officeDocument/2006/relationships/hyperlink" Target="https://thunhoon.com/article/289492" TargetMode="External"/><Relationship Id="rId767" Type="http://schemas.openxmlformats.org/officeDocument/2006/relationships/hyperlink" Target="https://thunhoon.com/article/288077" TargetMode="External"/><Relationship Id="rId766" Type="http://schemas.openxmlformats.org/officeDocument/2006/relationships/hyperlink" Target="https://thunhoon.com/article/288076" TargetMode="External"/><Relationship Id="rId765" Type="http://schemas.openxmlformats.org/officeDocument/2006/relationships/hyperlink" Target="https://thunhoon.com/article/288076" TargetMode="External"/><Relationship Id="rId764" Type="http://schemas.openxmlformats.org/officeDocument/2006/relationships/hyperlink" Target="https://thunhoon.com/article/288083" TargetMode="External"/><Relationship Id="rId769" Type="http://schemas.openxmlformats.org/officeDocument/2006/relationships/hyperlink" Target="https://thunhoon.com/article/288090" TargetMode="External"/><Relationship Id="rId768" Type="http://schemas.openxmlformats.org/officeDocument/2006/relationships/hyperlink" Target="https://thunhoon.com/article/288088" TargetMode="External"/><Relationship Id="rId2680" Type="http://schemas.openxmlformats.org/officeDocument/2006/relationships/hyperlink" Target="https://thunhoon.com/article/292720" TargetMode="External"/><Relationship Id="rId1350" Type="http://schemas.openxmlformats.org/officeDocument/2006/relationships/hyperlink" Target="https://thunhoon.com/article/289481" TargetMode="External"/><Relationship Id="rId2681" Type="http://schemas.openxmlformats.org/officeDocument/2006/relationships/hyperlink" Target="https://thunhoon.com/article/292737" TargetMode="External"/><Relationship Id="rId1351" Type="http://schemas.openxmlformats.org/officeDocument/2006/relationships/hyperlink" Target="https://thunhoon.com/article/289481" TargetMode="External"/><Relationship Id="rId2682" Type="http://schemas.openxmlformats.org/officeDocument/2006/relationships/hyperlink" Target="https://thunhoon.com/article/292737" TargetMode="External"/><Relationship Id="rId763" Type="http://schemas.openxmlformats.org/officeDocument/2006/relationships/hyperlink" Target="https://thunhoon.com/article/288083" TargetMode="External"/><Relationship Id="rId1352" Type="http://schemas.openxmlformats.org/officeDocument/2006/relationships/hyperlink" Target="https://thunhoon.com/article/289482" TargetMode="External"/><Relationship Id="rId2683" Type="http://schemas.openxmlformats.org/officeDocument/2006/relationships/hyperlink" Target="https://thunhoon.com/article/292737" TargetMode="External"/><Relationship Id="rId762" Type="http://schemas.openxmlformats.org/officeDocument/2006/relationships/hyperlink" Target="https://thunhoon.com/article/288083" TargetMode="External"/><Relationship Id="rId1353" Type="http://schemas.openxmlformats.org/officeDocument/2006/relationships/hyperlink" Target="https://thunhoon.com/article/289482" TargetMode="External"/><Relationship Id="rId2684" Type="http://schemas.openxmlformats.org/officeDocument/2006/relationships/hyperlink" Target="https://thunhoon.com/article/292765" TargetMode="External"/><Relationship Id="rId761" Type="http://schemas.openxmlformats.org/officeDocument/2006/relationships/hyperlink" Target="https://thunhoon.com/article/288081" TargetMode="External"/><Relationship Id="rId1354" Type="http://schemas.openxmlformats.org/officeDocument/2006/relationships/hyperlink" Target="https://thunhoon.com/article/289482" TargetMode="External"/><Relationship Id="rId2685" Type="http://schemas.openxmlformats.org/officeDocument/2006/relationships/hyperlink" Target="https://thunhoon.com/article/292765" TargetMode="External"/><Relationship Id="rId760" Type="http://schemas.openxmlformats.org/officeDocument/2006/relationships/hyperlink" Target="https://thunhoon.com/article/288080" TargetMode="External"/><Relationship Id="rId1355" Type="http://schemas.openxmlformats.org/officeDocument/2006/relationships/hyperlink" Target="https://thunhoon.com/article/289487" TargetMode="External"/><Relationship Id="rId2686" Type="http://schemas.openxmlformats.org/officeDocument/2006/relationships/hyperlink" Target="https://thunhoon.com/article/292726" TargetMode="External"/><Relationship Id="rId1345" Type="http://schemas.openxmlformats.org/officeDocument/2006/relationships/hyperlink" Target="https://thunhoon.com/article/289463" TargetMode="External"/><Relationship Id="rId2676" Type="http://schemas.openxmlformats.org/officeDocument/2006/relationships/hyperlink" Target="https://thunhoon.com/article/292773" TargetMode="External"/><Relationship Id="rId1346" Type="http://schemas.openxmlformats.org/officeDocument/2006/relationships/hyperlink" Target="https://thunhoon.com/article/289464" TargetMode="External"/><Relationship Id="rId2677" Type="http://schemas.openxmlformats.org/officeDocument/2006/relationships/hyperlink" Target="https://thunhoon.com/article/292782" TargetMode="External"/><Relationship Id="rId1347" Type="http://schemas.openxmlformats.org/officeDocument/2006/relationships/hyperlink" Target="https://thunhoon.com/article/289464" TargetMode="External"/><Relationship Id="rId2678" Type="http://schemas.openxmlformats.org/officeDocument/2006/relationships/hyperlink" Target="https://thunhoon.com/article/292782" TargetMode="External"/><Relationship Id="rId1348" Type="http://schemas.openxmlformats.org/officeDocument/2006/relationships/hyperlink" Target="https://thunhoon.com/article/289441" TargetMode="External"/><Relationship Id="rId2679" Type="http://schemas.openxmlformats.org/officeDocument/2006/relationships/hyperlink" Target="https://thunhoon.com/article/292720" TargetMode="External"/><Relationship Id="rId1349" Type="http://schemas.openxmlformats.org/officeDocument/2006/relationships/hyperlink" Target="https://thunhoon.com/article/289479" TargetMode="External"/><Relationship Id="rId756" Type="http://schemas.openxmlformats.org/officeDocument/2006/relationships/hyperlink" Target="https://thunhoon.com/article/288074" TargetMode="External"/><Relationship Id="rId755" Type="http://schemas.openxmlformats.org/officeDocument/2006/relationships/hyperlink" Target="https://thunhoon.com/article/288067" TargetMode="External"/><Relationship Id="rId754" Type="http://schemas.openxmlformats.org/officeDocument/2006/relationships/hyperlink" Target="https://thunhoon.com/article/288065" TargetMode="External"/><Relationship Id="rId753" Type="http://schemas.openxmlformats.org/officeDocument/2006/relationships/hyperlink" Target="https://thunhoon.com/article/288065" TargetMode="External"/><Relationship Id="rId759" Type="http://schemas.openxmlformats.org/officeDocument/2006/relationships/hyperlink" Target="https://thunhoon.com/article/288080" TargetMode="External"/><Relationship Id="rId758" Type="http://schemas.openxmlformats.org/officeDocument/2006/relationships/hyperlink" Target="https://thunhoon.com/article/288074" TargetMode="External"/><Relationship Id="rId757" Type="http://schemas.openxmlformats.org/officeDocument/2006/relationships/hyperlink" Target="https://thunhoon.com/article/288074" TargetMode="External"/><Relationship Id="rId2670" Type="http://schemas.openxmlformats.org/officeDocument/2006/relationships/hyperlink" Target="https://thunhoon.com/article/292751" TargetMode="External"/><Relationship Id="rId1340" Type="http://schemas.openxmlformats.org/officeDocument/2006/relationships/hyperlink" Target="https://thunhoon.com/article/289467" TargetMode="External"/><Relationship Id="rId2671" Type="http://schemas.openxmlformats.org/officeDocument/2006/relationships/hyperlink" Target="https://thunhoon.com/article/292756" TargetMode="External"/><Relationship Id="rId752" Type="http://schemas.openxmlformats.org/officeDocument/2006/relationships/hyperlink" Target="https://thunhoon.com/article/288062" TargetMode="External"/><Relationship Id="rId1341" Type="http://schemas.openxmlformats.org/officeDocument/2006/relationships/hyperlink" Target="https://thunhoon.com/article/289458" TargetMode="External"/><Relationship Id="rId2672" Type="http://schemas.openxmlformats.org/officeDocument/2006/relationships/hyperlink" Target="https://thunhoon.com/article/292756" TargetMode="External"/><Relationship Id="rId751" Type="http://schemas.openxmlformats.org/officeDocument/2006/relationships/hyperlink" Target="https://thunhoon.com/article/288060" TargetMode="External"/><Relationship Id="rId1342" Type="http://schemas.openxmlformats.org/officeDocument/2006/relationships/hyperlink" Target="https://thunhoon.com/article/289459" TargetMode="External"/><Relationship Id="rId2673" Type="http://schemas.openxmlformats.org/officeDocument/2006/relationships/hyperlink" Target="https://thunhoon.com/article/292758" TargetMode="External"/><Relationship Id="rId750" Type="http://schemas.openxmlformats.org/officeDocument/2006/relationships/hyperlink" Target="https://thunhoon.com/article/288058" TargetMode="External"/><Relationship Id="rId1343" Type="http://schemas.openxmlformats.org/officeDocument/2006/relationships/hyperlink" Target="https://thunhoon.com/article/289461" TargetMode="External"/><Relationship Id="rId2674" Type="http://schemas.openxmlformats.org/officeDocument/2006/relationships/hyperlink" Target="https://thunhoon.com/article/292763" TargetMode="External"/><Relationship Id="rId1344" Type="http://schemas.openxmlformats.org/officeDocument/2006/relationships/hyperlink" Target="https://thunhoon.com/article/289463" TargetMode="External"/><Relationship Id="rId2675" Type="http://schemas.openxmlformats.org/officeDocument/2006/relationships/hyperlink" Target="https://thunhoon.com/article/292773" TargetMode="External"/><Relationship Id="rId2621" Type="http://schemas.openxmlformats.org/officeDocument/2006/relationships/hyperlink" Target="https://thunhoon.com/article/292638" TargetMode="External"/><Relationship Id="rId2622" Type="http://schemas.openxmlformats.org/officeDocument/2006/relationships/hyperlink" Target="https://thunhoon.com/article/292640" TargetMode="External"/><Relationship Id="rId2623" Type="http://schemas.openxmlformats.org/officeDocument/2006/relationships/hyperlink" Target="https://thunhoon.com/article/292640" TargetMode="External"/><Relationship Id="rId2624" Type="http://schemas.openxmlformats.org/officeDocument/2006/relationships/hyperlink" Target="https://thunhoon.com/article/292644" TargetMode="External"/><Relationship Id="rId2625" Type="http://schemas.openxmlformats.org/officeDocument/2006/relationships/hyperlink" Target="https://thunhoon.com/article/292644" TargetMode="External"/><Relationship Id="rId2626" Type="http://schemas.openxmlformats.org/officeDocument/2006/relationships/hyperlink" Target="https://thunhoon.com/article/292647" TargetMode="External"/><Relationship Id="rId2627" Type="http://schemas.openxmlformats.org/officeDocument/2006/relationships/hyperlink" Target="https://thunhoon.com/article/292647" TargetMode="External"/><Relationship Id="rId2628" Type="http://schemas.openxmlformats.org/officeDocument/2006/relationships/hyperlink" Target="https://thunhoon.com/article/292648" TargetMode="External"/><Relationship Id="rId709" Type="http://schemas.openxmlformats.org/officeDocument/2006/relationships/hyperlink" Target="https://thunhoon.com/article/287929" TargetMode="External"/><Relationship Id="rId2629" Type="http://schemas.openxmlformats.org/officeDocument/2006/relationships/hyperlink" Target="https://thunhoon.com/article/292654" TargetMode="External"/><Relationship Id="rId708" Type="http://schemas.openxmlformats.org/officeDocument/2006/relationships/hyperlink" Target="https://thunhoon.com/article/287929" TargetMode="External"/><Relationship Id="rId707" Type="http://schemas.openxmlformats.org/officeDocument/2006/relationships/hyperlink" Target="https://thunhoon.com/article/287927" TargetMode="External"/><Relationship Id="rId706" Type="http://schemas.openxmlformats.org/officeDocument/2006/relationships/hyperlink" Target="https://thunhoon.com/article/287911" TargetMode="External"/><Relationship Id="rId701" Type="http://schemas.openxmlformats.org/officeDocument/2006/relationships/hyperlink" Target="https://thunhoon.com/article/287889" TargetMode="External"/><Relationship Id="rId700" Type="http://schemas.openxmlformats.org/officeDocument/2006/relationships/hyperlink" Target="https://thunhoon.com/article/287878" TargetMode="External"/><Relationship Id="rId705" Type="http://schemas.openxmlformats.org/officeDocument/2006/relationships/hyperlink" Target="https://thunhoon.com/article/287908" TargetMode="External"/><Relationship Id="rId704" Type="http://schemas.openxmlformats.org/officeDocument/2006/relationships/hyperlink" Target="https://thunhoon.com/article/287904" TargetMode="External"/><Relationship Id="rId703" Type="http://schemas.openxmlformats.org/officeDocument/2006/relationships/hyperlink" Target="https://thunhoon.com/article/287906" TargetMode="External"/><Relationship Id="rId702" Type="http://schemas.openxmlformats.org/officeDocument/2006/relationships/hyperlink" Target="https://thunhoon.com/article/287892" TargetMode="External"/><Relationship Id="rId2620" Type="http://schemas.openxmlformats.org/officeDocument/2006/relationships/hyperlink" Target="https://thunhoon.com/article/292638" TargetMode="External"/><Relationship Id="rId2610" Type="http://schemas.openxmlformats.org/officeDocument/2006/relationships/hyperlink" Target="https://thunhoon.com/article/292601" TargetMode="External"/><Relationship Id="rId2611" Type="http://schemas.openxmlformats.org/officeDocument/2006/relationships/hyperlink" Target="https://thunhoon.com/article/292622" TargetMode="External"/><Relationship Id="rId2612" Type="http://schemas.openxmlformats.org/officeDocument/2006/relationships/hyperlink" Target="https://thunhoon.com/article/292625" TargetMode="External"/><Relationship Id="rId2613" Type="http://schemas.openxmlformats.org/officeDocument/2006/relationships/hyperlink" Target="https://thunhoon.com/article/292625" TargetMode="External"/><Relationship Id="rId2614" Type="http://schemas.openxmlformats.org/officeDocument/2006/relationships/hyperlink" Target="https://thunhoon.com/article/292629" TargetMode="External"/><Relationship Id="rId2615" Type="http://schemas.openxmlformats.org/officeDocument/2006/relationships/hyperlink" Target="https://thunhoon.com/article/292629" TargetMode="External"/><Relationship Id="rId2616" Type="http://schemas.openxmlformats.org/officeDocument/2006/relationships/hyperlink" Target="https://thunhoon.com/article/292632" TargetMode="External"/><Relationship Id="rId2617" Type="http://schemas.openxmlformats.org/officeDocument/2006/relationships/hyperlink" Target="https://thunhoon.com/article/292633" TargetMode="External"/><Relationship Id="rId2618" Type="http://schemas.openxmlformats.org/officeDocument/2006/relationships/hyperlink" Target="https://thunhoon.com/article/292633" TargetMode="External"/><Relationship Id="rId2619" Type="http://schemas.openxmlformats.org/officeDocument/2006/relationships/hyperlink" Target="https://thunhoon.com/article/292634" TargetMode="External"/><Relationship Id="rId1312" Type="http://schemas.openxmlformats.org/officeDocument/2006/relationships/hyperlink" Target="https://thunhoon.com/article/289380" TargetMode="External"/><Relationship Id="rId2643" Type="http://schemas.openxmlformats.org/officeDocument/2006/relationships/hyperlink" Target="https://thunhoon.com/article/292704" TargetMode="External"/><Relationship Id="rId1313" Type="http://schemas.openxmlformats.org/officeDocument/2006/relationships/hyperlink" Target="https://thunhoon.com/article/289372" TargetMode="External"/><Relationship Id="rId2644" Type="http://schemas.openxmlformats.org/officeDocument/2006/relationships/hyperlink" Target="https://thunhoon.com/article/292682" TargetMode="External"/><Relationship Id="rId1314" Type="http://schemas.openxmlformats.org/officeDocument/2006/relationships/hyperlink" Target="https://thunhoon.com/article/289372" TargetMode="External"/><Relationship Id="rId2645" Type="http://schemas.openxmlformats.org/officeDocument/2006/relationships/hyperlink" Target="https://thunhoon.com/article/292683" TargetMode="External"/><Relationship Id="rId1315" Type="http://schemas.openxmlformats.org/officeDocument/2006/relationships/hyperlink" Target="https://thunhoon.com/article/289373" TargetMode="External"/><Relationship Id="rId2646" Type="http://schemas.openxmlformats.org/officeDocument/2006/relationships/hyperlink" Target="https://thunhoon.com/article/292684" TargetMode="External"/><Relationship Id="rId1316" Type="http://schemas.openxmlformats.org/officeDocument/2006/relationships/hyperlink" Target="https://thunhoon.com/article/289356" TargetMode="External"/><Relationship Id="rId2647" Type="http://schemas.openxmlformats.org/officeDocument/2006/relationships/hyperlink" Target="https://thunhoon.com/article/292712" TargetMode="External"/><Relationship Id="rId1317" Type="http://schemas.openxmlformats.org/officeDocument/2006/relationships/hyperlink" Target="https://thunhoon.com/article/289357" TargetMode="External"/><Relationship Id="rId2648" Type="http://schemas.openxmlformats.org/officeDocument/2006/relationships/hyperlink" Target="https://thunhoon.com/article/292712" TargetMode="External"/><Relationship Id="rId1318" Type="http://schemas.openxmlformats.org/officeDocument/2006/relationships/hyperlink" Target="https://thunhoon.com/article/289360" TargetMode="External"/><Relationship Id="rId2649" Type="http://schemas.openxmlformats.org/officeDocument/2006/relationships/hyperlink" Target="https://thunhoon.com/article/292715" TargetMode="External"/><Relationship Id="rId1319" Type="http://schemas.openxmlformats.org/officeDocument/2006/relationships/hyperlink" Target="https://thunhoon.com/article/289386" TargetMode="External"/><Relationship Id="rId729" Type="http://schemas.openxmlformats.org/officeDocument/2006/relationships/hyperlink" Target="https://thunhoon.com/article/288012" TargetMode="External"/><Relationship Id="rId728" Type="http://schemas.openxmlformats.org/officeDocument/2006/relationships/hyperlink" Target="https://thunhoon.com/article/288011" TargetMode="External"/><Relationship Id="rId723" Type="http://schemas.openxmlformats.org/officeDocument/2006/relationships/hyperlink" Target="https://thunhoon.com/article/287991" TargetMode="External"/><Relationship Id="rId722" Type="http://schemas.openxmlformats.org/officeDocument/2006/relationships/hyperlink" Target="https://thunhoon.com/article/287991" TargetMode="External"/><Relationship Id="rId721" Type="http://schemas.openxmlformats.org/officeDocument/2006/relationships/hyperlink" Target="https://thunhoon.com/article/287988" TargetMode="External"/><Relationship Id="rId720" Type="http://schemas.openxmlformats.org/officeDocument/2006/relationships/hyperlink" Target="https://thunhoon.com/article/287987" TargetMode="External"/><Relationship Id="rId727" Type="http://schemas.openxmlformats.org/officeDocument/2006/relationships/hyperlink" Target="https://thunhoon.com/article/288010" TargetMode="External"/><Relationship Id="rId726" Type="http://schemas.openxmlformats.org/officeDocument/2006/relationships/hyperlink" Target="https://thunhoon.com/article/288009" TargetMode="External"/><Relationship Id="rId725" Type="http://schemas.openxmlformats.org/officeDocument/2006/relationships/hyperlink" Target="https://thunhoon.com/article/288009" TargetMode="External"/><Relationship Id="rId724" Type="http://schemas.openxmlformats.org/officeDocument/2006/relationships/hyperlink" Target="https://thunhoon.com/article/288007" TargetMode="External"/><Relationship Id="rId2640" Type="http://schemas.openxmlformats.org/officeDocument/2006/relationships/hyperlink" Target="https://thunhoon.com/article/292699" TargetMode="External"/><Relationship Id="rId1310" Type="http://schemas.openxmlformats.org/officeDocument/2006/relationships/hyperlink" Target="https://thunhoon.com/article/289377" TargetMode="External"/><Relationship Id="rId2641" Type="http://schemas.openxmlformats.org/officeDocument/2006/relationships/hyperlink" Target="https://thunhoon.com/article/292701" TargetMode="External"/><Relationship Id="rId1311" Type="http://schemas.openxmlformats.org/officeDocument/2006/relationships/hyperlink" Target="https://thunhoon.com/article/289378" TargetMode="External"/><Relationship Id="rId2642" Type="http://schemas.openxmlformats.org/officeDocument/2006/relationships/hyperlink" Target="https://thunhoon.com/article/292702" TargetMode="External"/><Relationship Id="rId1301" Type="http://schemas.openxmlformats.org/officeDocument/2006/relationships/hyperlink" Target="https://thunhoon.com/article/289351" TargetMode="External"/><Relationship Id="rId2632" Type="http://schemas.openxmlformats.org/officeDocument/2006/relationships/hyperlink" Target="https://thunhoon.com/article/292658" TargetMode="External"/><Relationship Id="rId1302" Type="http://schemas.openxmlformats.org/officeDocument/2006/relationships/hyperlink" Target="https://thunhoon.com/article/289351" TargetMode="External"/><Relationship Id="rId2633" Type="http://schemas.openxmlformats.org/officeDocument/2006/relationships/hyperlink" Target="https://thunhoon.com/article/292658" TargetMode="External"/><Relationship Id="rId1303" Type="http://schemas.openxmlformats.org/officeDocument/2006/relationships/hyperlink" Target="https://thunhoon.com/article/289362" TargetMode="External"/><Relationship Id="rId2634" Type="http://schemas.openxmlformats.org/officeDocument/2006/relationships/hyperlink" Target="https://thunhoon.com/article/292659" TargetMode="External"/><Relationship Id="rId1304" Type="http://schemas.openxmlformats.org/officeDocument/2006/relationships/hyperlink" Target="https://thunhoon.com/article/289362" TargetMode="External"/><Relationship Id="rId2635" Type="http://schemas.openxmlformats.org/officeDocument/2006/relationships/hyperlink" Target="https://thunhoon.com/article/292674" TargetMode="External"/><Relationship Id="rId1305" Type="http://schemas.openxmlformats.org/officeDocument/2006/relationships/hyperlink" Target="https://thunhoon.com/article/289365" TargetMode="External"/><Relationship Id="rId2636" Type="http://schemas.openxmlformats.org/officeDocument/2006/relationships/hyperlink" Target="https://thunhoon.com/article/292677" TargetMode="External"/><Relationship Id="rId1306" Type="http://schemas.openxmlformats.org/officeDocument/2006/relationships/hyperlink" Target="https://thunhoon.com/article/289369" TargetMode="External"/><Relationship Id="rId2637" Type="http://schemas.openxmlformats.org/officeDocument/2006/relationships/hyperlink" Target="https://thunhoon.com/article/292677" TargetMode="External"/><Relationship Id="rId1307" Type="http://schemas.openxmlformats.org/officeDocument/2006/relationships/hyperlink" Target="https://thunhoon.com/article/289374" TargetMode="External"/><Relationship Id="rId2638" Type="http://schemas.openxmlformats.org/officeDocument/2006/relationships/hyperlink" Target="https://thunhoon.com/article/292697" TargetMode="External"/><Relationship Id="rId1308" Type="http://schemas.openxmlformats.org/officeDocument/2006/relationships/hyperlink" Target="https://thunhoon.com/article/289376" TargetMode="External"/><Relationship Id="rId2639" Type="http://schemas.openxmlformats.org/officeDocument/2006/relationships/hyperlink" Target="https://thunhoon.com/article/292697" TargetMode="External"/><Relationship Id="rId1309" Type="http://schemas.openxmlformats.org/officeDocument/2006/relationships/hyperlink" Target="https://thunhoon.com/article/289376" TargetMode="External"/><Relationship Id="rId719" Type="http://schemas.openxmlformats.org/officeDocument/2006/relationships/hyperlink" Target="https://thunhoon.com/article/287990" TargetMode="External"/><Relationship Id="rId718" Type="http://schemas.openxmlformats.org/officeDocument/2006/relationships/hyperlink" Target="https://thunhoon.com/article/287974" TargetMode="External"/><Relationship Id="rId717" Type="http://schemas.openxmlformats.org/officeDocument/2006/relationships/hyperlink" Target="https://thunhoon.com/article/287971" TargetMode="External"/><Relationship Id="rId712" Type="http://schemas.openxmlformats.org/officeDocument/2006/relationships/hyperlink" Target="https://thunhoon.com/article/287934" TargetMode="External"/><Relationship Id="rId711" Type="http://schemas.openxmlformats.org/officeDocument/2006/relationships/hyperlink" Target="https://thunhoon.com/article/287933" TargetMode="External"/><Relationship Id="rId710" Type="http://schemas.openxmlformats.org/officeDocument/2006/relationships/hyperlink" Target="https://thunhoon.com/article/287931" TargetMode="External"/><Relationship Id="rId716" Type="http://schemas.openxmlformats.org/officeDocument/2006/relationships/hyperlink" Target="https://thunhoon.com/article/287955" TargetMode="External"/><Relationship Id="rId715" Type="http://schemas.openxmlformats.org/officeDocument/2006/relationships/hyperlink" Target="https://thunhoon.com/article/287944" TargetMode="External"/><Relationship Id="rId714" Type="http://schemas.openxmlformats.org/officeDocument/2006/relationships/hyperlink" Target="https://thunhoon.com/article/287940" TargetMode="External"/><Relationship Id="rId713" Type="http://schemas.openxmlformats.org/officeDocument/2006/relationships/hyperlink" Target="https://thunhoon.com/article/287939" TargetMode="External"/><Relationship Id="rId2630" Type="http://schemas.openxmlformats.org/officeDocument/2006/relationships/hyperlink" Target="https://thunhoon.com/article/292654" TargetMode="External"/><Relationship Id="rId1300" Type="http://schemas.openxmlformats.org/officeDocument/2006/relationships/hyperlink" Target="https://thunhoon.com/article/289347" TargetMode="External"/><Relationship Id="rId2631" Type="http://schemas.openxmlformats.org/officeDocument/2006/relationships/hyperlink" Target="https://thunhoon.com/article/292658" TargetMode="External"/><Relationship Id="rId3117" Type="http://schemas.openxmlformats.org/officeDocument/2006/relationships/hyperlink" Target="https://thunhoon.com/article/293473" TargetMode="External"/><Relationship Id="rId3116" Type="http://schemas.openxmlformats.org/officeDocument/2006/relationships/hyperlink" Target="https://thunhoon.com/article/293473" TargetMode="External"/><Relationship Id="rId3119" Type="http://schemas.openxmlformats.org/officeDocument/2006/relationships/hyperlink" Target="https://thunhoon.com/article/293488" TargetMode="External"/><Relationship Id="rId3118" Type="http://schemas.openxmlformats.org/officeDocument/2006/relationships/hyperlink" Target="https://thunhoon.com/article/293488" TargetMode="External"/><Relationship Id="rId3111" Type="http://schemas.openxmlformats.org/officeDocument/2006/relationships/hyperlink" Target="https://thunhoon.com/article/293453" TargetMode="External"/><Relationship Id="rId3110" Type="http://schemas.openxmlformats.org/officeDocument/2006/relationships/hyperlink" Target="https://thunhoon.com/article/293452" TargetMode="External"/><Relationship Id="rId3113" Type="http://schemas.openxmlformats.org/officeDocument/2006/relationships/hyperlink" Target="https://thunhoon.com/article/293454" TargetMode="External"/><Relationship Id="rId3112" Type="http://schemas.openxmlformats.org/officeDocument/2006/relationships/hyperlink" Target="https://thunhoon.com/article/293453" TargetMode="External"/><Relationship Id="rId3115" Type="http://schemas.openxmlformats.org/officeDocument/2006/relationships/hyperlink" Target="https://thunhoon.com/article/293455" TargetMode="External"/><Relationship Id="rId3114" Type="http://schemas.openxmlformats.org/officeDocument/2006/relationships/hyperlink" Target="https://thunhoon.com/article/293454" TargetMode="External"/><Relationship Id="rId3106" Type="http://schemas.openxmlformats.org/officeDocument/2006/relationships/hyperlink" Target="https://thunhoon.com/article/293447" TargetMode="External"/><Relationship Id="rId3105" Type="http://schemas.openxmlformats.org/officeDocument/2006/relationships/hyperlink" Target="https://thunhoon.com/article/293442" TargetMode="External"/><Relationship Id="rId3108" Type="http://schemas.openxmlformats.org/officeDocument/2006/relationships/hyperlink" Target="https://thunhoon.com/article/293451" TargetMode="External"/><Relationship Id="rId3107" Type="http://schemas.openxmlformats.org/officeDocument/2006/relationships/hyperlink" Target="https://thunhoon.com/article/293451" TargetMode="External"/><Relationship Id="rId3109" Type="http://schemas.openxmlformats.org/officeDocument/2006/relationships/hyperlink" Target="https://thunhoon.com/article/293452" TargetMode="External"/><Relationship Id="rId3100" Type="http://schemas.openxmlformats.org/officeDocument/2006/relationships/hyperlink" Target="https://thunhoon.com/article/293434" TargetMode="External"/><Relationship Id="rId3102" Type="http://schemas.openxmlformats.org/officeDocument/2006/relationships/hyperlink" Target="https://thunhoon.com/article/293435" TargetMode="External"/><Relationship Id="rId3101" Type="http://schemas.openxmlformats.org/officeDocument/2006/relationships/hyperlink" Target="https://thunhoon.com/article/293434" TargetMode="External"/><Relationship Id="rId3104" Type="http://schemas.openxmlformats.org/officeDocument/2006/relationships/hyperlink" Target="https://thunhoon.com/article/293439" TargetMode="External"/><Relationship Id="rId3103" Type="http://schemas.openxmlformats.org/officeDocument/2006/relationships/hyperlink" Target="https://thunhoon.com/article/293436" TargetMode="External"/><Relationship Id="rId3131" Type="http://schemas.openxmlformats.org/officeDocument/2006/relationships/hyperlink" Target="https://thunhoon.com/article/293497" TargetMode="External"/><Relationship Id="rId3130" Type="http://schemas.openxmlformats.org/officeDocument/2006/relationships/hyperlink" Target="https://thunhoon.com/article/293496" TargetMode="External"/><Relationship Id="rId3133" Type="http://schemas.openxmlformats.org/officeDocument/2006/relationships/hyperlink" Target="https://thunhoon.com/article/293504" TargetMode="External"/><Relationship Id="rId3132" Type="http://schemas.openxmlformats.org/officeDocument/2006/relationships/hyperlink" Target="https://thunhoon.com/article/293497" TargetMode="External"/><Relationship Id="rId3134" Type="http://schemas.openxmlformats.org/officeDocument/2006/relationships/drawing" Target="../drawings/drawing1.xml"/><Relationship Id="rId3128" Type="http://schemas.openxmlformats.org/officeDocument/2006/relationships/hyperlink" Target="https://thunhoon.com/article/293495" TargetMode="External"/><Relationship Id="rId3127" Type="http://schemas.openxmlformats.org/officeDocument/2006/relationships/hyperlink" Target="https://thunhoon.com/article/293495" TargetMode="External"/><Relationship Id="rId3129" Type="http://schemas.openxmlformats.org/officeDocument/2006/relationships/hyperlink" Target="https://thunhoon.com/article/293496" TargetMode="External"/><Relationship Id="rId3120" Type="http://schemas.openxmlformats.org/officeDocument/2006/relationships/hyperlink" Target="https://thunhoon.com/article/293492" TargetMode="External"/><Relationship Id="rId3122" Type="http://schemas.openxmlformats.org/officeDocument/2006/relationships/hyperlink" Target="https://thunhoon.com/article/293493" TargetMode="External"/><Relationship Id="rId3121" Type="http://schemas.openxmlformats.org/officeDocument/2006/relationships/hyperlink" Target="https://thunhoon.com/article/293493" TargetMode="External"/><Relationship Id="rId3124" Type="http://schemas.openxmlformats.org/officeDocument/2006/relationships/hyperlink" Target="https://thunhoon.com/article/293494" TargetMode="External"/><Relationship Id="rId3123" Type="http://schemas.openxmlformats.org/officeDocument/2006/relationships/hyperlink" Target="https://thunhoon.com/article/293493" TargetMode="External"/><Relationship Id="rId3126" Type="http://schemas.openxmlformats.org/officeDocument/2006/relationships/hyperlink" Target="https://thunhoon.com/article/293495" TargetMode="External"/><Relationship Id="rId3125" Type="http://schemas.openxmlformats.org/officeDocument/2006/relationships/hyperlink" Target="https://thunhoon.com/article/293494" TargetMode="External"/><Relationship Id="rId1378" Type="http://schemas.openxmlformats.org/officeDocument/2006/relationships/hyperlink" Target="https://thunhoon.com/article/289556" TargetMode="External"/><Relationship Id="rId1379" Type="http://schemas.openxmlformats.org/officeDocument/2006/relationships/hyperlink" Target="https://thunhoon.com/article/289561" TargetMode="External"/><Relationship Id="rId789" Type="http://schemas.openxmlformats.org/officeDocument/2006/relationships/hyperlink" Target="https://thunhoon.com/article/288154" TargetMode="External"/><Relationship Id="rId788" Type="http://schemas.openxmlformats.org/officeDocument/2006/relationships/hyperlink" Target="https://thunhoon.com/article/288152" TargetMode="External"/><Relationship Id="rId787" Type="http://schemas.openxmlformats.org/officeDocument/2006/relationships/hyperlink" Target="https://thunhoon.com/article/288151" TargetMode="External"/><Relationship Id="rId786" Type="http://schemas.openxmlformats.org/officeDocument/2006/relationships/hyperlink" Target="https://thunhoon.com/article/288150" TargetMode="External"/><Relationship Id="rId781" Type="http://schemas.openxmlformats.org/officeDocument/2006/relationships/hyperlink" Target="https://thunhoon.com/article/288111" TargetMode="External"/><Relationship Id="rId1370" Type="http://schemas.openxmlformats.org/officeDocument/2006/relationships/hyperlink" Target="https://thunhoon.com/article/289518" TargetMode="External"/><Relationship Id="rId780" Type="http://schemas.openxmlformats.org/officeDocument/2006/relationships/hyperlink" Target="https://thunhoon.com/article/288111" TargetMode="External"/><Relationship Id="rId1371" Type="http://schemas.openxmlformats.org/officeDocument/2006/relationships/hyperlink" Target="https://thunhoon.com/article/289537" TargetMode="External"/><Relationship Id="rId1372" Type="http://schemas.openxmlformats.org/officeDocument/2006/relationships/hyperlink" Target="https://thunhoon.com/article/289552" TargetMode="External"/><Relationship Id="rId1373" Type="http://schemas.openxmlformats.org/officeDocument/2006/relationships/hyperlink" Target="https://thunhoon.com/article/289544" TargetMode="External"/><Relationship Id="rId785" Type="http://schemas.openxmlformats.org/officeDocument/2006/relationships/hyperlink" Target="https://thunhoon.com/article/288136" TargetMode="External"/><Relationship Id="rId1374" Type="http://schemas.openxmlformats.org/officeDocument/2006/relationships/hyperlink" Target="https://thunhoon.com/article/289545" TargetMode="External"/><Relationship Id="rId784" Type="http://schemas.openxmlformats.org/officeDocument/2006/relationships/hyperlink" Target="https://thunhoon.com/article/288132" TargetMode="External"/><Relationship Id="rId1375" Type="http://schemas.openxmlformats.org/officeDocument/2006/relationships/hyperlink" Target="https://thunhoon.com/article/289547" TargetMode="External"/><Relationship Id="rId783" Type="http://schemas.openxmlformats.org/officeDocument/2006/relationships/hyperlink" Target="https://thunhoon.com/article/288120" TargetMode="External"/><Relationship Id="rId1376" Type="http://schemas.openxmlformats.org/officeDocument/2006/relationships/hyperlink" Target="https://thunhoon.com/article/289556" TargetMode="External"/><Relationship Id="rId782" Type="http://schemas.openxmlformats.org/officeDocument/2006/relationships/hyperlink" Target="https://thunhoon.com/article/288115" TargetMode="External"/><Relationship Id="rId1377" Type="http://schemas.openxmlformats.org/officeDocument/2006/relationships/hyperlink" Target="https://thunhoon.com/article/289556" TargetMode="External"/><Relationship Id="rId1367" Type="http://schemas.openxmlformats.org/officeDocument/2006/relationships/hyperlink" Target="https://thunhoon.com/article/289516" TargetMode="External"/><Relationship Id="rId2698" Type="http://schemas.openxmlformats.org/officeDocument/2006/relationships/hyperlink" Target="https://thunhoon.com/article/292817" TargetMode="External"/><Relationship Id="rId1368" Type="http://schemas.openxmlformats.org/officeDocument/2006/relationships/hyperlink" Target="https://thunhoon.com/article/289516" TargetMode="External"/><Relationship Id="rId2699" Type="http://schemas.openxmlformats.org/officeDocument/2006/relationships/hyperlink" Target="https://thunhoon.com/article/292818" TargetMode="External"/><Relationship Id="rId1369" Type="http://schemas.openxmlformats.org/officeDocument/2006/relationships/hyperlink" Target="https://thunhoon.com/article/289518" TargetMode="External"/><Relationship Id="rId778" Type="http://schemas.openxmlformats.org/officeDocument/2006/relationships/hyperlink" Target="https://thunhoon.com/article/288102" TargetMode="External"/><Relationship Id="rId777" Type="http://schemas.openxmlformats.org/officeDocument/2006/relationships/hyperlink" Target="https://thunhoon.com/article/288101" TargetMode="External"/><Relationship Id="rId776" Type="http://schemas.openxmlformats.org/officeDocument/2006/relationships/hyperlink" Target="https://thunhoon.com/article/288101" TargetMode="External"/><Relationship Id="rId775" Type="http://schemas.openxmlformats.org/officeDocument/2006/relationships/hyperlink" Target="https://thunhoon.com/article/288099" TargetMode="External"/><Relationship Id="rId779" Type="http://schemas.openxmlformats.org/officeDocument/2006/relationships/hyperlink" Target="https://thunhoon.com/article/288108" TargetMode="External"/><Relationship Id="rId770" Type="http://schemas.openxmlformats.org/officeDocument/2006/relationships/hyperlink" Target="https://thunhoon.com/article/288090" TargetMode="External"/><Relationship Id="rId2690" Type="http://schemas.openxmlformats.org/officeDocument/2006/relationships/hyperlink" Target="https://thunhoon.com/article/292805" TargetMode="External"/><Relationship Id="rId1360" Type="http://schemas.openxmlformats.org/officeDocument/2006/relationships/hyperlink" Target="https://thunhoon.com/article/289498" TargetMode="External"/><Relationship Id="rId2691" Type="http://schemas.openxmlformats.org/officeDocument/2006/relationships/hyperlink" Target="https://thunhoon.com/article/292805" TargetMode="External"/><Relationship Id="rId1361" Type="http://schemas.openxmlformats.org/officeDocument/2006/relationships/hyperlink" Target="https://thunhoon.com/article/289498" TargetMode="External"/><Relationship Id="rId2692" Type="http://schemas.openxmlformats.org/officeDocument/2006/relationships/hyperlink" Target="https://thunhoon.com/article/292800" TargetMode="External"/><Relationship Id="rId1362" Type="http://schemas.openxmlformats.org/officeDocument/2006/relationships/hyperlink" Target="https://thunhoon.com/article/289499" TargetMode="External"/><Relationship Id="rId2693" Type="http://schemas.openxmlformats.org/officeDocument/2006/relationships/hyperlink" Target="https://thunhoon.com/article/292800" TargetMode="External"/><Relationship Id="rId774" Type="http://schemas.openxmlformats.org/officeDocument/2006/relationships/hyperlink" Target="https://thunhoon.com/article/288099" TargetMode="External"/><Relationship Id="rId1363" Type="http://schemas.openxmlformats.org/officeDocument/2006/relationships/hyperlink" Target="https://thunhoon.com/article/289499" TargetMode="External"/><Relationship Id="rId2694" Type="http://schemas.openxmlformats.org/officeDocument/2006/relationships/hyperlink" Target="https://thunhoon.com/article/292800" TargetMode="External"/><Relationship Id="rId773" Type="http://schemas.openxmlformats.org/officeDocument/2006/relationships/hyperlink" Target="https://thunhoon.com/article/288094" TargetMode="External"/><Relationship Id="rId1364" Type="http://schemas.openxmlformats.org/officeDocument/2006/relationships/hyperlink" Target="https://thunhoon.com/article/289503" TargetMode="External"/><Relationship Id="rId2695" Type="http://schemas.openxmlformats.org/officeDocument/2006/relationships/hyperlink" Target="https://thunhoon.com/article/292802" TargetMode="External"/><Relationship Id="rId772" Type="http://schemas.openxmlformats.org/officeDocument/2006/relationships/hyperlink" Target="https://thunhoon.com/article/288094" TargetMode="External"/><Relationship Id="rId1365" Type="http://schemas.openxmlformats.org/officeDocument/2006/relationships/hyperlink" Target="https://thunhoon.com/article/289503" TargetMode="External"/><Relationship Id="rId2696" Type="http://schemas.openxmlformats.org/officeDocument/2006/relationships/hyperlink" Target="https://thunhoon.com/article/292816" TargetMode="External"/><Relationship Id="rId771" Type="http://schemas.openxmlformats.org/officeDocument/2006/relationships/hyperlink" Target="https://thunhoon.com/article/288091" TargetMode="External"/><Relationship Id="rId1366" Type="http://schemas.openxmlformats.org/officeDocument/2006/relationships/hyperlink" Target="https://thunhoon.com/article/289503" TargetMode="External"/><Relationship Id="rId2697" Type="http://schemas.openxmlformats.org/officeDocument/2006/relationships/hyperlink" Target="https://thunhoon.com/article/292816" TargetMode="External"/><Relationship Id="rId1390" Type="http://schemas.openxmlformats.org/officeDocument/2006/relationships/hyperlink" Target="https://thunhoon.com/article/289578" TargetMode="External"/><Relationship Id="rId1391" Type="http://schemas.openxmlformats.org/officeDocument/2006/relationships/hyperlink" Target="https://thunhoon.com/article/289599" TargetMode="External"/><Relationship Id="rId1392" Type="http://schemas.openxmlformats.org/officeDocument/2006/relationships/hyperlink" Target="https://thunhoon.com/article/289603" TargetMode="External"/><Relationship Id="rId1393" Type="http://schemas.openxmlformats.org/officeDocument/2006/relationships/hyperlink" Target="https://thunhoon.com/article/289605" TargetMode="External"/><Relationship Id="rId1394" Type="http://schemas.openxmlformats.org/officeDocument/2006/relationships/hyperlink" Target="https://thunhoon.com/article/289605" TargetMode="External"/><Relationship Id="rId1395" Type="http://schemas.openxmlformats.org/officeDocument/2006/relationships/hyperlink" Target="https://thunhoon.com/article/289614" TargetMode="External"/><Relationship Id="rId1396" Type="http://schemas.openxmlformats.org/officeDocument/2006/relationships/hyperlink" Target="https://thunhoon.com/article/289625" TargetMode="External"/><Relationship Id="rId1397" Type="http://schemas.openxmlformats.org/officeDocument/2006/relationships/hyperlink" Target="https://thunhoon.com/article/289625" TargetMode="External"/><Relationship Id="rId1398" Type="http://schemas.openxmlformats.org/officeDocument/2006/relationships/hyperlink" Target="https://thunhoon.com/article/289629" TargetMode="External"/><Relationship Id="rId1399" Type="http://schemas.openxmlformats.org/officeDocument/2006/relationships/hyperlink" Target="https://thunhoon.com/article/289629" TargetMode="External"/><Relationship Id="rId1389" Type="http://schemas.openxmlformats.org/officeDocument/2006/relationships/hyperlink" Target="https://thunhoon.com/article/289578" TargetMode="External"/><Relationship Id="rId799" Type="http://schemas.openxmlformats.org/officeDocument/2006/relationships/hyperlink" Target="https://thunhoon.com/article/288138" TargetMode="External"/><Relationship Id="rId798" Type="http://schemas.openxmlformats.org/officeDocument/2006/relationships/hyperlink" Target="https://thunhoon.com/article/288138" TargetMode="External"/><Relationship Id="rId797" Type="http://schemas.openxmlformats.org/officeDocument/2006/relationships/hyperlink" Target="https://thunhoon.com/article/288138" TargetMode="External"/><Relationship Id="rId1380" Type="http://schemas.openxmlformats.org/officeDocument/2006/relationships/hyperlink" Target="https://thunhoon.com/article/289569" TargetMode="External"/><Relationship Id="rId792" Type="http://schemas.openxmlformats.org/officeDocument/2006/relationships/hyperlink" Target="https://thunhoon.com/article/288133" TargetMode="External"/><Relationship Id="rId1381" Type="http://schemas.openxmlformats.org/officeDocument/2006/relationships/hyperlink" Target="https://thunhoon.com/article/289569" TargetMode="External"/><Relationship Id="rId791" Type="http://schemas.openxmlformats.org/officeDocument/2006/relationships/hyperlink" Target="https://thunhoon.com/article/288158" TargetMode="External"/><Relationship Id="rId1382" Type="http://schemas.openxmlformats.org/officeDocument/2006/relationships/hyperlink" Target="https://thunhoon.com/article/289570" TargetMode="External"/><Relationship Id="rId790" Type="http://schemas.openxmlformats.org/officeDocument/2006/relationships/hyperlink" Target="https://thunhoon.com/article/288154" TargetMode="External"/><Relationship Id="rId1383" Type="http://schemas.openxmlformats.org/officeDocument/2006/relationships/hyperlink" Target="https://thunhoon.com/article/289570" TargetMode="External"/><Relationship Id="rId1384" Type="http://schemas.openxmlformats.org/officeDocument/2006/relationships/hyperlink" Target="https://thunhoon.com/article/289571" TargetMode="External"/><Relationship Id="rId796" Type="http://schemas.openxmlformats.org/officeDocument/2006/relationships/hyperlink" Target="https://thunhoon.com/article/288128" TargetMode="External"/><Relationship Id="rId1385" Type="http://schemas.openxmlformats.org/officeDocument/2006/relationships/hyperlink" Target="https://thunhoon.com/article/289571" TargetMode="External"/><Relationship Id="rId795" Type="http://schemas.openxmlformats.org/officeDocument/2006/relationships/hyperlink" Target="https://thunhoon.com/article/288112" TargetMode="External"/><Relationship Id="rId1386" Type="http://schemas.openxmlformats.org/officeDocument/2006/relationships/hyperlink" Target="https://thunhoon.com/article/289575" TargetMode="External"/><Relationship Id="rId794" Type="http://schemas.openxmlformats.org/officeDocument/2006/relationships/hyperlink" Target="https://thunhoon.com/article/288146" TargetMode="External"/><Relationship Id="rId1387" Type="http://schemas.openxmlformats.org/officeDocument/2006/relationships/hyperlink" Target="https://thunhoon.com/article/289575" TargetMode="External"/><Relationship Id="rId793" Type="http://schemas.openxmlformats.org/officeDocument/2006/relationships/hyperlink" Target="https://thunhoon.com/article/288133" TargetMode="External"/><Relationship Id="rId1388" Type="http://schemas.openxmlformats.org/officeDocument/2006/relationships/hyperlink" Target="https://thunhoon.com/article/289227" TargetMode="External"/><Relationship Id="rId2700" Type="http://schemas.openxmlformats.org/officeDocument/2006/relationships/hyperlink" Target="https://thunhoon.com/article/292826" TargetMode="External"/><Relationship Id="rId2701" Type="http://schemas.openxmlformats.org/officeDocument/2006/relationships/hyperlink" Target="https://thunhoon.com/article/292826" TargetMode="External"/><Relationship Id="rId2702" Type="http://schemas.openxmlformats.org/officeDocument/2006/relationships/hyperlink" Target="https://thunhoon.com/article/292830" TargetMode="External"/><Relationship Id="rId2703" Type="http://schemas.openxmlformats.org/officeDocument/2006/relationships/hyperlink" Target="https://thunhoon.com/article/292830" TargetMode="External"/><Relationship Id="rId2704" Type="http://schemas.openxmlformats.org/officeDocument/2006/relationships/hyperlink" Target="https://thunhoon.com/article/292829" TargetMode="External"/><Relationship Id="rId2705" Type="http://schemas.openxmlformats.org/officeDocument/2006/relationships/hyperlink" Target="https://thunhoon.com/article/292829" TargetMode="External"/><Relationship Id="rId2706" Type="http://schemas.openxmlformats.org/officeDocument/2006/relationships/hyperlink" Target="https://thunhoon.com/article/292836" TargetMode="External"/><Relationship Id="rId2707" Type="http://schemas.openxmlformats.org/officeDocument/2006/relationships/hyperlink" Target="https://thunhoon.com/article/292838" TargetMode="External"/><Relationship Id="rId2708" Type="http://schemas.openxmlformats.org/officeDocument/2006/relationships/hyperlink" Target="https://thunhoon.com/article/292844" TargetMode="External"/><Relationship Id="rId2709" Type="http://schemas.openxmlformats.org/officeDocument/2006/relationships/hyperlink" Target="https://thunhoon.com/article/292844" TargetMode="External"/><Relationship Id="rId2720" Type="http://schemas.openxmlformats.org/officeDocument/2006/relationships/hyperlink" Target="https://thunhoon.com/article/292857" TargetMode="External"/><Relationship Id="rId2721" Type="http://schemas.openxmlformats.org/officeDocument/2006/relationships/hyperlink" Target="https://thunhoon.com/article/292857" TargetMode="External"/><Relationship Id="rId2722" Type="http://schemas.openxmlformats.org/officeDocument/2006/relationships/hyperlink" Target="https://thunhoon.com/article/292858" TargetMode="External"/><Relationship Id="rId2723" Type="http://schemas.openxmlformats.org/officeDocument/2006/relationships/hyperlink" Target="https://thunhoon.com/article/292858" TargetMode="External"/><Relationship Id="rId2724" Type="http://schemas.openxmlformats.org/officeDocument/2006/relationships/hyperlink" Target="https://thunhoon.com/article/292867" TargetMode="External"/><Relationship Id="rId2725" Type="http://schemas.openxmlformats.org/officeDocument/2006/relationships/hyperlink" Target="https://thunhoon.com/article/292867" TargetMode="External"/><Relationship Id="rId2726" Type="http://schemas.openxmlformats.org/officeDocument/2006/relationships/hyperlink" Target="https://thunhoon.com/article/292875" TargetMode="External"/><Relationship Id="rId2727" Type="http://schemas.openxmlformats.org/officeDocument/2006/relationships/hyperlink" Target="https://thunhoon.com/article/292876" TargetMode="External"/><Relationship Id="rId2728" Type="http://schemas.openxmlformats.org/officeDocument/2006/relationships/hyperlink" Target="https://thunhoon.com/article/292876" TargetMode="External"/><Relationship Id="rId2729" Type="http://schemas.openxmlformats.org/officeDocument/2006/relationships/hyperlink" Target="https://thunhoon.com/article/292876" TargetMode="External"/><Relationship Id="rId2710" Type="http://schemas.openxmlformats.org/officeDocument/2006/relationships/hyperlink" Target="https://thunhoon.com/article/292850" TargetMode="External"/><Relationship Id="rId2711" Type="http://schemas.openxmlformats.org/officeDocument/2006/relationships/hyperlink" Target="https://thunhoon.com/article/292851" TargetMode="External"/><Relationship Id="rId2712" Type="http://schemas.openxmlformats.org/officeDocument/2006/relationships/hyperlink" Target="https://thunhoon.com/article/292852" TargetMode="External"/><Relationship Id="rId2713" Type="http://schemas.openxmlformats.org/officeDocument/2006/relationships/hyperlink" Target="https://thunhoon.com/article/292852" TargetMode="External"/><Relationship Id="rId2714" Type="http://schemas.openxmlformats.org/officeDocument/2006/relationships/hyperlink" Target="https://thunhoon.com/article/292853" TargetMode="External"/><Relationship Id="rId2715" Type="http://schemas.openxmlformats.org/officeDocument/2006/relationships/hyperlink" Target="https://thunhoon.com/article/292853" TargetMode="External"/><Relationship Id="rId2716" Type="http://schemas.openxmlformats.org/officeDocument/2006/relationships/hyperlink" Target="https://thunhoon.com/article/292854" TargetMode="External"/><Relationship Id="rId2717" Type="http://schemas.openxmlformats.org/officeDocument/2006/relationships/hyperlink" Target="https://thunhoon.com/article/292855" TargetMode="External"/><Relationship Id="rId2718" Type="http://schemas.openxmlformats.org/officeDocument/2006/relationships/hyperlink" Target="https://thunhoon.com/article/292855" TargetMode="External"/><Relationship Id="rId2719" Type="http://schemas.openxmlformats.org/officeDocument/2006/relationships/hyperlink" Target="https://thunhoon.com/article/292855" TargetMode="External"/><Relationship Id="rId1455" Type="http://schemas.openxmlformats.org/officeDocument/2006/relationships/hyperlink" Target="https://thunhoon.com/article/289785" TargetMode="External"/><Relationship Id="rId2786" Type="http://schemas.openxmlformats.org/officeDocument/2006/relationships/hyperlink" Target="https://thunhoon.com/article/292985" TargetMode="External"/><Relationship Id="rId1456" Type="http://schemas.openxmlformats.org/officeDocument/2006/relationships/hyperlink" Target="https://thunhoon.com/article/289794" TargetMode="External"/><Relationship Id="rId2787" Type="http://schemas.openxmlformats.org/officeDocument/2006/relationships/hyperlink" Target="https://thunhoon.com/article/292985" TargetMode="External"/><Relationship Id="rId1457" Type="http://schemas.openxmlformats.org/officeDocument/2006/relationships/hyperlink" Target="https://thunhoon.com/article/289794" TargetMode="External"/><Relationship Id="rId2788" Type="http://schemas.openxmlformats.org/officeDocument/2006/relationships/hyperlink" Target="https://thunhoon.com/article/292987" TargetMode="External"/><Relationship Id="rId1458" Type="http://schemas.openxmlformats.org/officeDocument/2006/relationships/hyperlink" Target="https://thunhoon.com/article/289795" TargetMode="External"/><Relationship Id="rId2789" Type="http://schemas.openxmlformats.org/officeDocument/2006/relationships/hyperlink" Target="https://thunhoon.com/article/292989" TargetMode="External"/><Relationship Id="rId1459" Type="http://schemas.openxmlformats.org/officeDocument/2006/relationships/hyperlink" Target="https://thunhoon.com/article/289802" TargetMode="External"/><Relationship Id="rId629" Type="http://schemas.openxmlformats.org/officeDocument/2006/relationships/hyperlink" Target="https://thunhoon.com/article/287639" TargetMode="External"/><Relationship Id="rId624" Type="http://schemas.openxmlformats.org/officeDocument/2006/relationships/hyperlink" Target="https://thunhoon.com/article/287647" TargetMode="External"/><Relationship Id="rId623" Type="http://schemas.openxmlformats.org/officeDocument/2006/relationships/hyperlink" Target="https://thunhoon.com/article/287652" TargetMode="External"/><Relationship Id="rId622" Type="http://schemas.openxmlformats.org/officeDocument/2006/relationships/hyperlink" Target="https://thunhoon.com/article/287652" TargetMode="External"/><Relationship Id="rId621" Type="http://schemas.openxmlformats.org/officeDocument/2006/relationships/hyperlink" Target="https://thunhoon.com/article/287651" TargetMode="External"/><Relationship Id="rId628" Type="http://schemas.openxmlformats.org/officeDocument/2006/relationships/hyperlink" Target="https://thunhoon.com/article/287649" TargetMode="External"/><Relationship Id="rId627" Type="http://schemas.openxmlformats.org/officeDocument/2006/relationships/hyperlink" Target="https://thunhoon.com/article/287649" TargetMode="External"/><Relationship Id="rId626" Type="http://schemas.openxmlformats.org/officeDocument/2006/relationships/hyperlink" Target="https://thunhoon.com/article/287648" TargetMode="External"/><Relationship Id="rId625" Type="http://schemas.openxmlformats.org/officeDocument/2006/relationships/hyperlink" Target="https://thunhoon.com/article/287647" TargetMode="External"/><Relationship Id="rId2780" Type="http://schemas.openxmlformats.org/officeDocument/2006/relationships/hyperlink" Target="https://thunhoon.com/article/292975" TargetMode="External"/><Relationship Id="rId1450" Type="http://schemas.openxmlformats.org/officeDocument/2006/relationships/hyperlink" Target="https://thunhoon.com/article/289780" TargetMode="External"/><Relationship Id="rId2781" Type="http://schemas.openxmlformats.org/officeDocument/2006/relationships/hyperlink" Target="https://thunhoon.com/article/292976" TargetMode="External"/><Relationship Id="rId620" Type="http://schemas.openxmlformats.org/officeDocument/2006/relationships/hyperlink" Target="https://thunhoon.com/article/287626" TargetMode="External"/><Relationship Id="rId1451" Type="http://schemas.openxmlformats.org/officeDocument/2006/relationships/hyperlink" Target="https://thunhoon.com/article/289780" TargetMode="External"/><Relationship Id="rId2782" Type="http://schemas.openxmlformats.org/officeDocument/2006/relationships/hyperlink" Target="https://thunhoon.com/article/292982" TargetMode="External"/><Relationship Id="rId1452" Type="http://schemas.openxmlformats.org/officeDocument/2006/relationships/hyperlink" Target="https://thunhoon.com/article/289782" TargetMode="External"/><Relationship Id="rId2783" Type="http://schemas.openxmlformats.org/officeDocument/2006/relationships/hyperlink" Target="https://thunhoon.com/article/292982" TargetMode="External"/><Relationship Id="rId1453" Type="http://schemas.openxmlformats.org/officeDocument/2006/relationships/hyperlink" Target="https://thunhoon.com/article/289784" TargetMode="External"/><Relationship Id="rId2784" Type="http://schemas.openxmlformats.org/officeDocument/2006/relationships/hyperlink" Target="https://thunhoon.com/article/292983" TargetMode="External"/><Relationship Id="rId1454" Type="http://schemas.openxmlformats.org/officeDocument/2006/relationships/hyperlink" Target="https://thunhoon.com/article/289784" TargetMode="External"/><Relationship Id="rId2785" Type="http://schemas.openxmlformats.org/officeDocument/2006/relationships/hyperlink" Target="https://thunhoon.com/article/292984" TargetMode="External"/><Relationship Id="rId1444" Type="http://schemas.openxmlformats.org/officeDocument/2006/relationships/hyperlink" Target="https://thunhoon.com/article/289748" TargetMode="External"/><Relationship Id="rId2775" Type="http://schemas.openxmlformats.org/officeDocument/2006/relationships/hyperlink" Target="https://thunhoon.com/article/292958" TargetMode="External"/><Relationship Id="rId1445" Type="http://schemas.openxmlformats.org/officeDocument/2006/relationships/hyperlink" Target="https://thunhoon.com/article/289757" TargetMode="External"/><Relationship Id="rId2776" Type="http://schemas.openxmlformats.org/officeDocument/2006/relationships/hyperlink" Target="https://thunhoon.com/article/292964" TargetMode="External"/><Relationship Id="rId1446" Type="http://schemas.openxmlformats.org/officeDocument/2006/relationships/hyperlink" Target="https://thunhoon.com/article/289757" TargetMode="External"/><Relationship Id="rId2777" Type="http://schemas.openxmlformats.org/officeDocument/2006/relationships/hyperlink" Target="https://thunhoon.com/article/292969" TargetMode="External"/><Relationship Id="rId1447" Type="http://schemas.openxmlformats.org/officeDocument/2006/relationships/hyperlink" Target="https://thunhoon.com/article/289759" TargetMode="External"/><Relationship Id="rId2778" Type="http://schemas.openxmlformats.org/officeDocument/2006/relationships/hyperlink" Target="https://thunhoon.com/article/292969" TargetMode="External"/><Relationship Id="rId1448" Type="http://schemas.openxmlformats.org/officeDocument/2006/relationships/hyperlink" Target="https://thunhoon.com/article/289759" TargetMode="External"/><Relationship Id="rId2779" Type="http://schemas.openxmlformats.org/officeDocument/2006/relationships/hyperlink" Target="https://thunhoon.com/article/292975" TargetMode="External"/><Relationship Id="rId1449" Type="http://schemas.openxmlformats.org/officeDocument/2006/relationships/hyperlink" Target="https://thunhoon.com/article/289768" TargetMode="External"/><Relationship Id="rId619" Type="http://schemas.openxmlformats.org/officeDocument/2006/relationships/hyperlink" Target="https://thunhoon.com/article/287626" TargetMode="External"/><Relationship Id="rId618" Type="http://schemas.openxmlformats.org/officeDocument/2006/relationships/hyperlink" Target="https://thunhoon.com/article/287621" TargetMode="External"/><Relationship Id="rId613" Type="http://schemas.openxmlformats.org/officeDocument/2006/relationships/hyperlink" Target="https://thunhoon.com/article/287595" TargetMode="External"/><Relationship Id="rId612" Type="http://schemas.openxmlformats.org/officeDocument/2006/relationships/hyperlink" Target="https://thunhoon.com/article/287595" TargetMode="External"/><Relationship Id="rId611" Type="http://schemas.openxmlformats.org/officeDocument/2006/relationships/hyperlink" Target="https://thunhoon.com/article/287591" TargetMode="External"/><Relationship Id="rId610" Type="http://schemas.openxmlformats.org/officeDocument/2006/relationships/hyperlink" Target="https://thunhoon.com/article/287589" TargetMode="External"/><Relationship Id="rId617" Type="http://schemas.openxmlformats.org/officeDocument/2006/relationships/hyperlink" Target="https://thunhoon.com/article/287621" TargetMode="External"/><Relationship Id="rId616" Type="http://schemas.openxmlformats.org/officeDocument/2006/relationships/hyperlink" Target="https://thunhoon.com/article/287610" TargetMode="External"/><Relationship Id="rId615" Type="http://schemas.openxmlformats.org/officeDocument/2006/relationships/hyperlink" Target="https://thunhoon.com/article/287599" TargetMode="External"/><Relationship Id="rId614" Type="http://schemas.openxmlformats.org/officeDocument/2006/relationships/hyperlink" Target="https://thunhoon.com/article/287599" TargetMode="External"/><Relationship Id="rId2770" Type="http://schemas.openxmlformats.org/officeDocument/2006/relationships/hyperlink" Target="https://thunhoon.com/article/292938" TargetMode="External"/><Relationship Id="rId1440" Type="http://schemas.openxmlformats.org/officeDocument/2006/relationships/hyperlink" Target="https://thunhoon.com/article/289729" TargetMode="External"/><Relationship Id="rId2771" Type="http://schemas.openxmlformats.org/officeDocument/2006/relationships/hyperlink" Target="https://thunhoon.com/article/292949" TargetMode="External"/><Relationship Id="rId1441" Type="http://schemas.openxmlformats.org/officeDocument/2006/relationships/hyperlink" Target="https://thunhoon.com/article/289729" TargetMode="External"/><Relationship Id="rId2772" Type="http://schemas.openxmlformats.org/officeDocument/2006/relationships/hyperlink" Target="https://thunhoon.com/article/292949" TargetMode="External"/><Relationship Id="rId1442" Type="http://schemas.openxmlformats.org/officeDocument/2006/relationships/hyperlink" Target="https://thunhoon.com/article/289737" TargetMode="External"/><Relationship Id="rId2773" Type="http://schemas.openxmlformats.org/officeDocument/2006/relationships/hyperlink" Target="https://thunhoon.com/article/292958" TargetMode="External"/><Relationship Id="rId1443" Type="http://schemas.openxmlformats.org/officeDocument/2006/relationships/hyperlink" Target="https://thunhoon.com/article/289737" TargetMode="External"/><Relationship Id="rId2774" Type="http://schemas.openxmlformats.org/officeDocument/2006/relationships/hyperlink" Target="https://thunhoon.com/article/292958" TargetMode="External"/><Relationship Id="rId1477" Type="http://schemas.openxmlformats.org/officeDocument/2006/relationships/hyperlink" Target="https://thunhoon.com/article/289877" TargetMode="External"/><Relationship Id="rId1478" Type="http://schemas.openxmlformats.org/officeDocument/2006/relationships/hyperlink" Target="https://thunhoon.com/article/289873" TargetMode="External"/><Relationship Id="rId1479" Type="http://schemas.openxmlformats.org/officeDocument/2006/relationships/hyperlink" Target="https://thunhoon.com/article/289874" TargetMode="External"/><Relationship Id="rId646" Type="http://schemas.openxmlformats.org/officeDocument/2006/relationships/hyperlink" Target="https://thunhoon.com/article/287711" TargetMode="External"/><Relationship Id="rId645" Type="http://schemas.openxmlformats.org/officeDocument/2006/relationships/hyperlink" Target="https://thunhoon.com/article/287680" TargetMode="External"/><Relationship Id="rId644" Type="http://schemas.openxmlformats.org/officeDocument/2006/relationships/hyperlink" Target="https://thunhoon.com/article/287680" TargetMode="External"/><Relationship Id="rId643" Type="http://schemas.openxmlformats.org/officeDocument/2006/relationships/hyperlink" Target="https://thunhoon.com/article/287672" TargetMode="External"/><Relationship Id="rId649" Type="http://schemas.openxmlformats.org/officeDocument/2006/relationships/hyperlink" Target="https://thunhoon.com/article/287686" TargetMode="External"/><Relationship Id="rId648" Type="http://schemas.openxmlformats.org/officeDocument/2006/relationships/hyperlink" Target="https://thunhoon.com/article/287704" TargetMode="External"/><Relationship Id="rId647" Type="http://schemas.openxmlformats.org/officeDocument/2006/relationships/hyperlink" Target="https://thunhoon.com/article/287704" TargetMode="External"/><Relationship Id="rId1470" Type="http://schemas.openxmlformats.org/officeDocument/2006/relationships/hyperlink" Target="https://thunhoon.com/article/289834" TargetMode="External"/><Relationship Id="rId1471" Type="http://schemas.openxmlformats.org/officeDocument/2006/relationships/hyperlink" Target="https://thunhoon.com/article/289800" TargetMode="External"/><Relationship Id="rId1472" Type="http://schemas.openxmlformats.org/officeDocument/2006/relationships/hyperlink" Target="https://thunhoon.com/article/289800" TargetMode="External"/><Relationship Id="rId642" Type="http://schemas.openxmlformats.org/officeDocument/2006/relationships/hyperlink" Target="https://thunhoon.com/article/287668" TargetMode="External"/><Relationship Id="rId1473" Type="http://schemas.openxmlformats.org/officeDocument/2006/relationships/hyperlink" Target="https://thunhoon.com/article/289876" TargetMode="External"/><Relationship Id="rId641" Type="http://schemas.openxmlformats.org/officeDocument/2006/relationships/hyperlink" Target="https://thunhoon.com/article/287666" TargetMode="External"/><Relationship Id="rId1474" Type="http://schemas.openxmlformats.org/officeDocument/2006/relationships/hyperlink" Target="https://thunhoon.com/article/289876" TargetMode="External"/><Relationship Id="rId640" Type="http://schemas.openxmlformats.org/officeDocument/2006/relationships/hyperlink" Target="https://thunhoon.com/article/287666" TargetMode="External"/><Relationship Id="rId1475" Type="http://schemas.openxmlformats.org/officeDocument/2006/relationships/hyperlink" Target="https://thunhoon.com/article/289877" TargetMode="External"/><Relationship Id="rId1476" Type="http://schemas.openxmlformats.org/officeDocument/2006/relationships/hyperlink" Target="https://thunhoon.com/article/289877" TargetMode="External"/><Relationship Id="rId1466" Type="http://schemas.openxmlformats.org/officeDocument/2006/relationships/hyperlink" Target="https://thunhoon.com/article/289830" TargetMode="External"/><Relationship Id="rId2797" Type="http://schemas.openxmlformats.org/officeDocument/2006/relationships/hyperlink" Target="https://thunhoon.com/article/293005" TargetMode="External"/><Relationship Id="rId1467" Type="http://schemas.openxmlformats.org/officeDocument/2006/relationships/hyperlink" Target="https://thunhoon.com/article/289837" TargetMode="External"/><Relationship Id="rId2798" Type="http://schemas.openxmlformats.org/officeDocument/2006/relationships/hyperlink" Target="https://thunhoon.com/article/293005" TargetMode="External"/><Relationship Id="rId1468" Type="http://schemas.openxmlformats.org/officeDocument/2006/relationships/hyperlink" Target="https://thunhoon.com/article/289847" TargetMode="External"/><Relationship Id="rId2799" Type="http://schemas.openxmlformats.org/officeDocument/2006/relationships/hyperlink" Target="https://thunhoon.com/article/293007" TargetMode="External"/><Relationship Id="rId1469" Type="http://schemas.openxmlformats.org/officeDocument/2006/relationships/hyperlink" Target="https://thunhoon.com/article/289847" TargetMode="External"/><Relationship Id="rId635" Type="http://schemas.openxmlformats.org/officeDocument/2006/relationships/hyperlink" Target="https://thunhoon.com/article/287658" TargetMode="External"/><Relationship Id="rId634" Type="http://schemas.openxmlformats.org/officeDocument/2006/relationships/hyperlink" Target="https://thunhoon.com/article/287658" TargetMode="External"/><Relationship Id="rId633" Type="http://schemas.openxmlformats.org/officeDocument/2006/relationships/hyperlink" Target="https://thunhoon.com/article/287642" TargetMode="External"/><Relationship Id="rId632" Type="http://schemas.openxmlformats.org/officeDocument/2006/relationships/hyperlink" Target="https://thunhoon.com/article/287641" TargetMode="External"/><Relationship Id="rId639" Type="http://schemas.openxmlformats.org/officeDocument/2006/relationships/hyperlink" Target="https://thunhoon.com/article/287662" TargetMode="External"/><Relationship Id="rId638" Type="http://schemas.openxmlformats.org/officeDocument/2006/relationships/hyperlink" Target="https://thunhoon.com/article/287662" TargetMode="External"/><Relationship Id="rId637" Type="http://schemas.openxmlformats.org/officeDocument/2006/relationships/hyperlink" Target="https://thunhoon.com/article/287660" TargetMode="External"/><Relationship Id="rId636" Type="http://schemas.openxmlformats.org/officeDocument/2006/relationships/hyperlink" Target="https://thunhoon.com/article/287660" TargetMode="External"/><Relationship Id="rId2790" Type="http://schemas.openxmlformats.org/officeDocument/2006/relationships/hyperlink" Target="https://thunhoon.com/article/292990" TargetMode="External"/><Relationship Id="rId1460" Type="http://schemas.openxmlformats.org/officeDocument/2006/relationships/hyperlink" Target="https://thunhoon.com/article/289810" TargetMode="External"/><Relationship Id="rId2791" Type="http://schemas.openxmlformats.org/officeDocument/2006/relationships/hyperlink" Target="https://thunhoon.com/article/292990" TargetMode="External"/><Relationship Id="rId1461" Type="http://schemas.openxmlformats.org/officeDocument/2006/relationships/hyperlink" Target="https://thunhoon.com/article/289810" TargetMode="External"/><Relationship Id="rId2792" Type="http://schemas.openxmlformats.org/officeDocument/2006/relationships/hyperlink" Target="https://thunhoon.com/article/292979" TargetMode="External"/><Relationship Id="rId631" Type="http://schemas.openxmlformats.org/officeDocument/2006/relationships/hyperlink" Target="https://thunhoon.com/article/287641" TargetMode="External"/><Relationship Id="rId1462" Type="http://schemas.openxmlformats.org/officeDocument/2006/relationships/hyperlink" Target="https://thunhoon.com/article/289810" TargetMode="External"/><Relationship Id="rId2793" Type="http://schemas.openxmlformats.org/officeDocument/2006/relationships/hyperlink" Target="https://thunhoon.com/article/292981" TargetMode="External"/><Relationship Id="rId630" Type="http://schemas.openxmlformats.org/officeDocument/2006/relationships/hyperlink" Target="https://thunhoon.com/article/287639" TargetMode="External"/><Relationship Id="rId1463" Type="http://schemas.openxmlformats.org/officeDocument/2006/relationships/hyperlink" Target="https://thunhoon.com/article/289814" TargetMode="External"/><Relationship Id="rId2794" Type="http://schemas.openxmlformats.org/officeDocument/2006/relationships/hyperlink" Target="https://thunhoon.com/article/292981" TargetMode="External"/><Relationship Id="rId1464" Type="http://schemas.openxmlformats.org/officeDocument/2006/relationships/hyperlink" Target="https://thunhoon.com/article/289820" TargetMode="External"/><Relationship Id="rId2795" Type="http://schemas.openxmlformats.org/officeDocument/2006/relationships/hyperlink" Target="https://thunhoon.com/article/293001" TargetMode="External"/><Relationship Id="rId1465" Type="http://schemas.openxmlformats.org/officeDocument/2006/relationships/hyperlink" Target="https://thunhoon.com/article/289821" TargetMode="External"/><Relationship Id="rId2796" Type="http://schemas.openxmlformats.org/officeDocument/2006/relationships/hyperlink" Target="https://thunhoon.com/article/293001" TargetMode="External"/><Relationship Id="rId1411" Type="http://schemas.openxmlformats.org/officeDocument/2006/relationships/hyperlink" Target="https://thunhoon.com/article/289653" TargetMode="External"/><Relationship Id="rId2742" Type="http://schemas.openxmlformats.org/officeDocument/2006/relationships/hyperlink" Target="https://thunhoon.com/article/292902" TargetMode="External"/><Relationship Id="rId1412" Type="http://schemas.openxmlformats.org/officeDocument/2006/relationships/hyperlink" Target="https://thunhoon.com/article/289653" TargetMode="External"/><Relationship Id="rId2743" Type="http://schemas.openxmlformats.org/officeDocument/2006/relationships/hyperlink" Target="https://thunhoon.com/article/292902" TargetMode="External"/><Relationship Id="rId1413" Type="http://schemas.openxmlformats.org/officeDocument/2006/relationships/hyperlink" Target="https://thunhoon.com/article/289657" TargetMode="External"/><Relationship Id="rId2744" Type="http://schemas.openxmlformats.org/officeDocument/2006/relationships/hyperlink" Target="https://thunhoon.com/article/292907" TargetMode="External"/><Relationship Id="rId1414" Type="http://schemas.openxmlformats.org/officeDocument/2006/relationships/hyperlink" Target="https://thunhoon.com/article/289657" TargetMode="External"/><Relationship Id="rId2745" Type="http://schemas.openxmlformats.org/officeDocument/2006/relationships/hyperlink" Target="https://thunhoon.com/article/292907" TargetMode="External"/><Relationship Id="rId1415" Type="http://schemas.openxmlformats.org/officeDocument/2006/relationships/hyperlink" Target="https://thunhoon.com/article/289657" TargetMode="External"/><Relationship Id="rId2746" Type="http://schemas.openxmlformats.org/officeDocument/2006/relationships/hyperlink" Target="https://thunhoon.com/article/292907" TargetMode="External"/><Relationship Id="rId1416" Type="http://schemas.openxmlformats.org/officeDocument/2006/relationships/hyperlink" Target="https://thunhoon.com/article/289661" TargetMode="External"/><Relationship Id="rId2747" Type="http://schemas.openxmlformats.org/officeDocument/2006/relationships/hyperlink" Target="https://thunhoon.com/article/292908" TargetMode="External"/><Relationship Id="rId1417" Type="http://schemas.openxmlformats.org/officeDocument/2006/relationships/hyperlink" Target="https://thunhoon.com/article/289667" TargetMode="External"/><Relationship Id="rId2748" Type="http://schemas.openxmlformats.org/officeDocument/2006/relationships/hyperlink" Target="https://thunhoon.com/article/292908" TargetMode="External"/><Relationship Id="rId1418" Type="http://schemas.openxmlformats.org/officeDocument/2006/relationships/hyperlink" Target="https://thunhoon.com/article/289667" TargetMode="External"/><Relationship Id="rId2749" Type="http://schemas.openxmlformats.org/officeDocument/2006/relationships/hyperlink" Target="https://thunhoon.com/article/292909" TargetMode="External"/><Relationship Id="rId1419" Type="http://schemas.openxmlformats.org/officeDocument/2006/relationships/hyperlink" Target="https://thunhoon.com/article/289669" TargetMode="External"/><Relationship Id="rId2740" Type="http://schemas.openxmlformats.org/officeDocument/2006/relationships/hyperlink" Target="https://thunhoon.com/article/292899" TargetMode="External"/><Relationship Id="rId1410" Type="http://schemas.openxmlformats.org/officeDocument/2006/relationships/hyperlink" Target="https://thunhoon.com/article/289636" TargetMode="External"/><Relationship Id="rId2741" Type="http://schemas.openxmlformats.org/officeDocument/2006/relationships/hyperlink" Target="https://thunhoon.com/article/292901" TargetMode="External"/><Relationship Id="rId1400" Type="http://schemas.openxmlformats.org/officeDocument/2006/relationships/hyperlink" Target="https://thunhoon.com/article/289643" TargetMode="External"/><Relationship Id="rId2731" Type="http://schemas.openxmlformats.org/officeDocument/2006/relationships/hyperlink" Target="https://thunhoon.com/article/292879" TargetMode="External"/><Relationship Id="rId1401" Type="http://schemas.openxmlformats.org/officeDocument/2006/relationships/hyperlink" Target="https://thunhoon.com/article/289643" TargetMode="External"/><Relationship Id="rId2732" Type="http://schemas.openxmlformats.org/officeDocument/2006/relationships/hyperlink" Target="https://thunhoon.com/article/292882" TargetMode="External"/><Relationship Id="rId1402" Type="http://schemas.openxmlformats.org/officeDocument/2006/relationships/hyperlink" Target="https://thunhoon.com/article/289644" TargetMode="External"/><Relationship Id="rId2733" Type="http://schemas.openxmlformats.org/officeDocument/2006/relationships/hyperlink" Target="https://thunhoon.com/article/292892" TargetMode="External"/><Relationship Id="rId1403" Type="http://schemas.openxmlformats.org/officeDocument/2006/relationships/hyperlink" Target="https://thunhoon.com/article/289640" TargetMode="External"/><Relationship Id="rId2734" Type="http://schemas.openxmlformats.org/officeDocument/2006/relationships/hyperlink" Target="https://thunhoon.com/article/292886" TargetMode="External"/><Relationship Id="rId1404" Type="http://schemas.openxmlformats.org/officeDocument/2006/relationships/hyperlink" Target="https://thunhoon.com/article/289640" TargetMode="External"/><Relationship Id="rId2735" Type="http://schemas.openxmlformats.org/officeDocument/2006/relationships/hyperlink" Target="https://thunhoon.com/article/292886" TargetMode="External"/><Relationship Id="rId1405" Type="http://schemas.openxmlformats.org/officeDocument/2006/relationships/hyperlink" Target="https://thunhoon.com/article/289633" TargetMode="External"/><Relationship Id="rId2736" Type="http://schemas.openxmlformats.org/officeDocument/2006/relationships/hyperlink" Target="https://thunhoon.com/article/292887" TargetMode="External"/><Relationship Id="rId1406" Type="http://schemas.openxmlformats.org/officeDocument/2006/relationships/hyperlink" Target="https://thunhoon.com/article/289633" TargetMode="External"/><Relationship Id="rId2737" Type="http://schemas.openxmlformats.org/officeDocument/2006/relationships/hyperlink" Target="https://thunhoon.com/article/292888" TargetMode="External"/><Relationship Id="rId1407" Type="http://schemas.openxmlformats.org/officeDocument/2006/relationships/hyperlink" Target="https://thunhoon.com/article/289635" TargetMode="External"/><Relationship Id="rId2738" Type="http://schemas.openxmlformats.org/officeDocument/2006/relationships/hyperlink" Target="https://thunhoon.com/article/292889" TargetMode="External"/><Relationship Id="rId1408" Type="http://schemas.openxmlformats.org/officeDocument/2006/relationships/hyperlink" Target="https://thunhoon.com/article/289635" TargetMode="External"/><Relationship Id="rId2739" Type="http://schemas.openxmlformats.org/officeDocument/2006/relationships/hyperlink" Target="https://thunhoon.com/article/292899" TargetMode="External"/><Relationship Id="rId1409" Type="http://schemas.openxmlformats.org/officeDocument/2006/relationships/hyperlink" Target="https://thunhoon.com/article/289636" TargetMode="External"/><Relationship Id="rId2730" Type="http://schemas.openxmlformats.org/officeDocument/2006/relationships/hyperlink" Target="https://thunhoon.com/article/292877" TargetMode="External"/><Relationship Id="rId1433" Type="http://schemas.openxmlformats.org/officeDocument/2006/relationships/hyperlink" Target="https://thunhoon.com/article/289718" TargetMode="External"/><Relationship Id="rId2764" Type="http://schemas.openxmlformats.org/officeDocument/2006/relationships/hyperlink" Target="https://thunhoon.com/article/292921" TargetMode="External"/><Relationship Id="rId1434" Type="http://schemas.openxmlformats.org/officeDocument/2006/relationships/hyperlink" Target="https://thunhoon.com/article/289718" TargetMode="External"/><Relationship Id="rId2765" Type="http://schemas.openxmlformats.org/officeDocument/2006/relationships/hyperlink" Target="https://thunhoon.com/article/292923" TargetMode="External"/><Relationship Id="rId1435" Type="http://schemas.openxmlformats.org/officeDocument/2006/relationships/hyperlink" Target="https://thunhoon.com/article/289718" TargetMode="External"/><Relationship Id="rId2766" Type="http://schemas.openxmlformats.org/officeDocument/2006/relationships/hyperlink" Target="https://thunhoon.com/article/292937" TargetMode="External"/><Relationship Id="rId1436" Type="http://schemas.openxmlformats.org/officeDocument/2006/relationships/hyperlink" Target="https://thunhoon.com/article/289726" TargetMode="External"/><Relationship Id="rId2767" Type="http://schemas.openxmlformats.org/officeDocument/2006/relationships/hyperlink" Target="https://thunhoon.com/article/292937" TargetMode="External"/><Relationship Id="rId1437" Type="http://schemas.openxmlformats.org/officeDocument/2006/relationships/hyperlink" Target="https://thunhoon.com/article/289728" TargetMode="External"/><Relationship Id="rId2768" Type="http://schemas.openxmlformats.org/officeDocument/2006/relationships/hyperlink" Target="https://thunhoon.com/article/292937" TargetMode="External"/><Relationship Id="rId1438" Type="http://schemas.openxmlformats.org/officeDocument/2006/relationships/hyperlink" Target="https://thunhoon.com/article/289728" TargetMode="External"/><Relationship Id="rId2769" Type="http://schemas.openxmlformats.org/officeDocument/2006/relationships/hyperlink" Target="https://thunhoon.com/article/292938" TargetMode="External"/><Relationship Id="rId1439" Type="http://schemas.openxmlformats.org/officeDocument/2006/relationships/hyperlink" Target="https://thunhoon.com/article/289729" TargetMode="External"/><Relationship Id="rId609" Type="http://schemas.openxmlformats.org/officeDocument/2006/relationships/hyperlink" Target="https://thunhoon.com/article/287563" TargetMode="External"/><Relationship Id="rId608" Type="http://schemas.openxmlformats.org/officeDocument/2006/relationships/hyperlink" Target="https://thunhoon.com/article/287562" TargetMode="External"/><Relationship Id="rId607" Type="http://schemas.openxmlformats.org/officeDocument/2006/relationships/hyperlink" Target="https://thunhoon.com/article/287561" TargetMode="External"/><Relationship Id="rId602" Type="http://schemas.openxmlformats.org/officeDocument/2006/relationships/hyperlink" Target="https://thunhoon.com/article/287580" TargetMode="External"/><Relationship Id="rId601" Type="http://schemas.openxmlformats.org/officeDocument/2006/relationships/hyperlink" Target="https://thunhoon.com/article/287579" TargetMode="External"/><Relationship Id="rId600" Type="http://schemas.openxmlformats.org/officeDocument/2006/relationships/hyperlink" Target="https://thunhoon.com/article/287579" TargetMode="External"/><Relationship Id="rId606" Type="http://schemas.openxmlformats.org/officeDocument/2006/relationships/hyperlink" Target="https://thunhoon.com/article/287561" TargetMode="External"/><Relationship Id="rId605" Type="http://schemas.openxmlformats.org/officeDocument/2006/relationships/hyperlink" Target="https://thunhoon.com/article/287581" TargetMode="External"/><Relationship Id="rId604" Type="http://schemas.openxmlformats.org/officeDocument/2006/relationships/hyperlink" Target="https://thunhoon.com/article/287581" TargetMode="External"/><Relationship Id="rId603" Type="http://schemas.openxmlformats.org/officeDocument/2006/relationships/hyperlink" Target="https://thunhoon.com/article/287581" TargetMode="External"/><Relationship Id="rId2760" Type="http://schemas.openxmlformats.org/officeDocument/2006/relationships/hyperlink" Target="https://thunhoon.com/article/292919" TargetMode="External"/><Relationship Id="rId1430" Type="http://schemas.openxmlformats.org/officeDocument/2006/relationships/hyperlink" Target="https://thunhoon.com/article/289701" TargetMode="External"/><Relationship Id="rId2761" Type="http://schemas.openxmlformats.org/officeDocument/2006/relationships/hyperlink" Target="https://thunhoon.com/article/292919" TargetMode="External"/><Relationship Id="rId1431" Type="http://schemas.openxmlformats.org/officeDocument/2006/relationships/hyperlink" Target="https://thunhoon.com/article/289705" TargetMode="External"/><Relationship Id="rId2762" Type="http://schemas.openxmlformats.org/officeDocument/2006/relationships/hyperlink" Target="https://thunhoon.com/article/292919" TargetMode="External"/><Relationship Id="rId1432" Type="http://schemas.openxmlformats.org/officeDocument/2006/relationships/hyperlink" Target="https://thunhoon.com/article/289705" TargetMode="External"/><Relationship Id="rId2763" Type="http://schemas.openxmlformats.org/officeDocument/2006/relationships/hyperlink" Target="https://thunhoon.com/article/292919" TargetMode="External"/><Relationship Id="rId1422" Type="http://schemas.openxmlformats.org/officeDocument/2006/relationships/hyperlink" Target="https://thunhoon.com/article/289677" TargetMode="External"/><Relationship Id="rId2753" Type="http://schemas.openxmlformats.org/officeDocument/2006/relationships/hyperlink" Target="https://thunhoon.com/article/292911" TargetMode="External"/><Relationship Id="rId1423" Type="http://schemas.openxmlformats.org/officeDocument/2006/relationships/hyperlink" Target="https://thunhoon.com/article/289677" TargetMode="External"/><Relationship Id="rId2754" Type="http://schemas.openxmlformats.org/officeDocument/2006/relationships/hyperlink" Target="https://thunhoon.com/article/292913" TargetMode="External"/><Relationship Id="rId1424" Type="http://schemas.openxmlformats.org/officeDocument/2006/relationships/hyperlink" Target="https://thunhoon.com/article/289677" TargetMode="External"/><Relationship Id="rId2755" Type="http://schemas.openxmlformats.org/officeDocument/2006/relationships/hyperlink" Target="https://thunhoon.com/article/292917" TargetMode="External"/><Relationship Id="rId1425" Type="http://schemas.openxmlformats.org/officeDocument/2006/relationships/hyperlink" Target="https://thunhoon.com/article/289678" TargetMode="External"/><Relationship Id="rId2756" Type="http://schemas.openxmlformats.org/officeDocument/2006/relationships/hyperlink" Target="https://thunhoon.com/article/292918" TargetMode="External"/><Relationship Id="rId1426" Type="http://schemas.openxmlformats.org/officeDocument/2006/relationships/hyperlink" Target="https://thunhoon.com/article/289681" TargetMode="External"/><Relationship Id="rId2757" Type="http://schemas.openxmlformats.org/officeDocument/2006/relationships/hyperlink" Target="https://thunhoon.com/article/292918" TargetMode="External"/><Relationship Id="rId1427" Type="http://schemas.openxmlformats.org/officeDocument/2006/relationships/hyperlink" Target="https://thunhoon.com/article/289716" TargetMode="External"/><Relationship Id="rId2758" Type="http://schemas.openxmlformats.org/officeDocument/2006/relationships/hyperlink" Target="https://thunhoon.com/article/292919" TargetMode="External"/><Relationship Id="rId1428" Type="http://schemas.openxmlformats.org/officeDocument/2006/relationships/hyperlink" Target="https://thunhoon.com/article/289713" TargetMode="External"/><Relationship Id="rId2759" Type="http://schemas.openxmlformats.org/officeDocument/2006/relationships/hyperlink" Target="https://thunhoon.com/article/292919" TargetMode="External"/><Relationship Id="rId1429" Type="http://schemas.openxmlformats.org/officeDocument/2006/relationships/hyperlink" Target="https://thunhoon.com/article/289701" TargetMode="External"/><Relationship Id="rId2750" Type="http://schemas.openxmlformats.org/officeDocument/2006/relationships/hyperlink" Target="https://thunhoon.com/article/292910" TargetMode="External"/><Relationship Id="rId1420" Type="http://schemas.openxmlformats.org/officeDocument/2006/relationships/hyperlink" Target="https://thunhoon.com/article/289669" TargetMode="External"/><Relationship Id="rId2751" Type="http://schemas.openxmlformats.org/officeDocument/2006/relationships/hyperlink" Target="https://thunhoon.com/article/292910" TargetMode="External"/><Relationship Id="rId1421" Type="http://schemas.openxmlformats.org/officeDocument/2006/relationships/hyperlink" Target="https://thunhoon.com/article/289670" TargetMode="External"/><Relationship Id="rId2752" Type="http://schemas.openxmlformats.org/officeDocument/2006/relationships/hyperlink" Target="https://thunhoon.com/article/292911" TargetMode="External"/><Relationship Id="rId699" Type="http://schemas.openxmlformats.org/officeDocument/2006/relationships/hyperlink" Target="https://thunhoon.com/article/287877" TargetMode="External"/><Relationship Id="rId698" Type="http://schemas.openxmlformats.org/officeDocument/2006/relationships/hyperlink" Target="https://thunhoon.com/article/287862" TargetMode="External"/><Relationship Id="rId693" Type="http://schemas.openxmlformats.org/officeDocument/2006/relationships/hyperlink" Target="https://thunhoon.com/article/287840" TargetMode="External"/><Relationship Id="rId692" Type="http://schemas.openxmlformats.org/officeDocument/2006/relationships/hyperlink" Target="https://thunhoon.com/article/287839" TargetMode="External"/><Relationship Id="rId691" Type="http://schemas.openxmlformats.org/officeDocument/2006/relationships/hyperlink" Target="https://thunhoon.com/article/287839" TargetMode="External"/><Relationship Id="rId690" Type="http://schemas.openxmlformats.org/officeDocument/2006/relationships/hyperlink" Target="https://thunhoon.com/article/287834" TargetMode="External"/><Relationship Id="rId697" Type="http://schemas.openxmlformats.org/officeDocument/2006/relationships/hyperlink" Target="https://thunhoon.com/article/287862" TargetMode="External"/><Relationship Id="rId696" Type="http://schemas.openxmlformats.org/officeDocument/2006/relationships/hyperlink" Target="https://thunhoon.com/article/287852" TargetMode="External"/><Relationship Id="rId695" Type="http://schemas.openxmlformats.org/officeDocument/2006/relationships/hyperlink" Target="https://thunhoon.com/article/287845" TargetMode="External"/><Relationship Id="rId694" Type="http://schemas.openxmlformats.org/officeDocument/2006/relationships/hyperlink" Target="https://thunhoon.com/article/287840" TargetMode="External"/><Relationship Id="rId1499" Type="http://schemas.openxmlformats.org/officeDocument/2006/relationships/hyperlink" Target="https://thunhoon.com/article/289911" TargetMode="External"/><Relationship Id="rId668" Type="http://schemas.openxmlformats.org/officeDocument/2006/relationships/hyperlink" Target="https://thunhoon.com/article/287764" TargetMode="External"/><Relationship Id="rId667" Type="http://schemas.openxmlformats.org/officeDocument/2006/relationships/hyperlink" Target="https://thunhoon.com/article/287763" TargetMode="External"/><Relationship Id="rId666" Type="http://schemas.openxmlformats.org/officeDocument/2006/relationships/hyperlink" Target="https://thunhoon.com/article/287760" TargetMode="External"/><Relationship Id="rId665" Type="http://schemas.openxmlformats.org/officeDocument/2006/relationships/hyperlink" Target="https://thunhoon.com/article/287754" TargetMode="External"/><Relationship Id="rId669" Type="http://schemas.openxmlformats.org/officeDocument/2006/relationships/hyperlink" Target="https://thunhoon.com/article/287764" TargetMode="External"/><Relationship Id="rId1490" Type="http://schemas.openxmlformats.org/officeDocument/2006/relationships/hyperlink" Target="https://thunhoon.com/article/289891" TargetMode="External"/><Relationship Id="rId660" Type="http://schemas.openxmlformats.org/officeDocument/2006/relationships/hyperlink" Target="https://thunhoon.com/article/287731" TargetMode="External"/><Relationship Id="rId1491" Type="http://schemas.openxmlformats.org/officeDocument/2006/relationships/hyperlink" Target="https://thunhoon.com/article/289893" TargetMode="External"/><Relationship Id="rId1492" Type="http://schemas.openxmlformats.org/officeDocument/2006/relationships/hyperlink" Target="https://thunhoon.com/article/289893" TargetMode="External"/><Relationship Id="rId1493" Type="http://schemas.openxmlformats.org/officeDocument/2006/relationships/hyperlink" Target="https://thunhoon.com/article/289896" TargetMode="External"/><Relationship Id="rId1494" Type="http://schemas.openxmlformats.org/officeDocument/2006/relationships/hyperlink" Target="https://thunhoon.com/article/289898" TargetMode="External"/><Relationship Id="rId664" Type="http://schemas.openxmlformats.org/officeDocument/2006/relationships/hyperlink" Target="https://thunhoon.com/article/287754" TargetMode="External"/><Relationship Id="rId1495" Type="http://schemas.openxmlformats.org/officeDocument/2006/relationships/hyperlink" Target="https://thunhoon.com/article/289900" TargetMode="External"/><Relationship Id="rId663" Type="http://schemas.openxmlformats.org/officeDocument/2006/relationships/hyperlink" Target="https://thunhoon.com/article/287748" TargetMode="External"/><Relationship Id="rId1496" Type="http://schemas.openxmlformats.org/officeDocument/2006/relationships/hyperlink" Target="https://thunhoon.com/article/289900" TargetMode="External"/><Relationship Id="rId662" Type="http://schemas.openxmlformats.org/officeDocument/2006/relationships/hyperlink" Target="https://thunhoon.com/article/287734" TargetMode="External"/><Relationship Id="rId1497" Type="http://schemas.openxmlformats.org/officeDocument/2006/relationships/hyperlink" Target="https://thunhoon.com/article/289903" TargetMode="External"/><Relationship Id="rId661" Type="http://schemas.openxmlformats.org/officeDocument/2006/relationships/hyperlink" Target="https://thunhoon.com/article/287731" TargetMode="External"/><Relationship Id="rId1498" Type="http://schemas.openxmlformats.org/officeDocument/2006/relationships/hyperlink" Target="https://thunhoon.com/article/289903" TargetMode="External"/><Relationship Id="rId1488" Type="http://schemas.openxmlformats.org/officeDocument/2006/relationships/hyperlink" Target="https://thunhoon.com/article/289889" TargetMode="External"/><Relationship Id="rId1489" Type="http://schemas.openxmlformats.org/officeDocument/2006/relationships/hyperlink" Target="https://thunhoon.com/article/289891" TargetMode="External"/><Relationship Id="rId657" Type="http://schemas.openxmlformats.org/officeDocument/2006/relationships/hyperlink" Target="https://thunhoon.com/article/287738" TargetMode="External"/><Relationship Id="rId656" Type="http://schemas.openxmlformats.org/officeDocument/2006/relationships/hyperlink" Target="https://thunhoon.com/article/287737" TargetMode="External"/><Relationship Id="rId655" Type="http://schemas.openxmlformats.org/officeDocument/2006/relationships/hyperlink" Target="https://thunhoon.com/article/287741" TargetMode="External"/><Relationship Id="rId654" Type="http://schemas.openxmlformats.org/officeDocument/2006/relationships/hyperlink" Target="https://thunhoon.com/article/287741" TargetMode="External"/><Relationship Id="rId659" Type="http://schemas.openxmlformats.org/officeDocument/2006/relationships/hyperlink" Target="https://thunhoon.com/article/287738" TargetMode="External"/><Relationship Id="rId658" Type="http://schemas.openxmlformats.org/officeDocument/2006/relationships/hyperlink" Target="https://thunhoon.com/article/287738" TargetMode="External"/><Relationship Id="rId1480" Type="http://schemas.openxmlformats.org/officeDocument/2006/relationships/hyperlink" Target="https://thunhoon.com/article/289874" TargetMode="External"/><Relationship Id="rId1481" Type="http://schemas.openxmlformats.org/officeDocument/2006/relationships/hyperlink" Target="https://thunhoon.com/article/289866" TargetMode="External"/><Relationship Id="rId1482" Type="http://schemas.openxmlformats.org/officeDocument/2006/relationships/hyperlink" Target="https://thunhoon.com/article/289866" TargetMode="External"/><Relationship Id="rId1483" Type="http://schemas.openxmlformats.org/officeDocument/2006/relationships/hyperlink" Target="https://thunhoon.com/article/289867" TargetMode="External"/><Relationship Id="rId653" Type="http://schemas.openxmlformats.org/officeDocument/2006/relationships/hyperlink" Target="https://thunhoon.com/article/287740" TargetMode="External"/><Relationship Id="rId1484" Type="http://schemas.openxmlformats.org/officeDocument/2006/relationships/hyperlink" Target="https://thunhoon.com/article/289869" TargetMode="External"/><Relationship Id="rId652" Type="http://schemas.openxmlformats.org/officeDocument/2006/relationships/hyperlink" Target="https://thunhoon.com/article/287739" TargetMode="External"/><Relationship Id="rId1485" Type="http://schemas.openxmlformats.org/officeDocument/2006/relationships/hyperlink" Target="https://thunhoon.com/article/289887" TargetMode="External"/><Relationship Id="rId651" Type="http://schemas.openxmlformats.org/officeDocument/2006/relationships/hyperlink" Target="https://thunhoon.com/article/287739" TargetMode="External"/><Relationship Id="rId1486" Type="http://schemas.openxmlformats.org/officeDocument/2006/relationships/hyperlink" Target="https://thunhoon.com/article/289887" TargetMode="External"/><Relationship Id="rId650" Type="http://schemas.openxmlformats.org/officeDocument/2006/relationships/hyperlink" Target="https://thunhoon.com/article/287717" TargetMode="External"/><Relationship Id="rId1487" Type="http://schemas.openxmlformats.org/officeDocument/2006/relationships/hyperlink" Target="https://thunhoon.com/article/289889" TargetMode="External"/><Relationship Id="rId689" Type="http://schemas.openxmlformats.org/officeDocument/2006/relationships/hyperlink" Target="https://thunhoon.com/article/287830" TargetMode="External"/><Relationship Id="rId688" Type="http://schemas.openxmlformats.org/officeDocument/2006/relationships/hyperlink" Target="https://thunhoon.com/article/287829" TargetMode="External"/><Relationship Id="rId687" Type="http://schemas.openxmlformats.org/officeDocument/2006/relationships/hyperlink" Target="https://thunhoon.com/article/287829" TargetMode="External"/><Relationship Id="rId682" Type="http://schemas.openxmlformats.org/officeDocument/2006/relationships/hyperlink" Target="https://thunhoon.com/article/287810" TargetMode="External"/><Relationship Id="rId681" Type="http://schemas.openxmlformats.org/officeDocument/2006/relationships/hyperlink" Target="https://thunhoon.com/article/287810" TargetMode="External"/><Relationship Id="rId680" Type="http://schemas.openxmlformats.org/officeDocument/2006/relationships/hyperlink" Target="https://thunhoon.com/article/287819" TargetMode="External"/><Relationship Id="rId686" Type="http://schemas.openxmlformats.org/officeDocument/2006/relationships/hyperlink" Target="https://thunhoon.com/article/287828" TargetMode="External"/><Relationship Id="rId685" Type="http://schemas.openxmlformats.org/officeDocument/2006/relationships/hyperlink" Target="https://thunhoon.com/article/287812" TargetMode="External"/><Relationship Id="rId684" Type="http://schemas.openxmlformats.org/officeDocument/2006/relationships/hyperlink" Target="https://thunhoon.com/article/287811" TargetMode="External"/><Relationship Id="rId683" Type="http://schemas.openxmlformats.org/officeDocument/2006/relationships/hyperlink" Target="https://thunhoon.com/article/287811" TargetMode="External"/><Relationship Id="rId679" Type="http://schemas.openxmlformats.org/officeDocument/2006/relationships/hyperlink" Target="https://thunhoon.com/article/287789" TargetMode="External"/><Relationship Id="rId678" Type="http://schemas.openxmlformats.org/officeDocument/2006/relationships/hyperlink" Target="https://thunhoon.com/article/287788" TargetMode="External"/><Relationship Id="rId677" Type="http://schemas.openxmlformats.org/officeDocument/2006/relationships/hyperlink" Target="https://thunhoon.com/article/287788" TargetMode="External"/><Relationship Id="rId676" Type="http://schemas.openxmlformats.org/officeDocument/2006/relationships/hyperlink" Target="https://thunhoon.com/article/287786" TargetMode="External"/><Relationship Id="rId671" Type="http://schemas.openxmlformats.org/officeDocument/2006/relationships/hyperlink" Target="https://thunhoon.com/article/287767" TargetMode="External"/><Relationship Id="rId670" Type="http://schemas.openxmlformats.org/officeDocument/2006/relationships/hyperlink" Target="https://thunhoon.com/article/287767" TargetMode="External"/><Relationship Id="rId675" Type="http://schemas.openxmlformats.org/officeDocument/2006/relationships/hyperlink" Target="https://thunhoon.com/article/287774" TargetMode="External"/><Relationship Id="rId674" Type="http://schemas.openxmlformats.org/officeDocument/2006/relationships/hyperlink" Target="https://thunhoon.com/article/287774" TargetMode="External"/><Relationship Id="rId673" Type="http://schemas.openxmlformats.org/officeDocument/2006/relationships/hyperlink" Target="https://thunhoon.com/article/287774" TargetMode="External"/><Relationship Id="rId672" Type="http://schemas.openxmlformats.org/officeDocument/2006/relationships/hyperlink" Target="https://thunhoon.com/article/287773" TargetMode="External"/><Relationship Id="rId190" Type="http://schemas.openxmlformats.org/officeDocument/2006/relationships/hyperlink" Target="https://thunhoon.com/article/286127" TargetMode="External"/><Relationship Id="rId194" Type="http://schemas.openxmlformats.org/officeDocument/2006/relationships/hyperlink" Target="https://thunhoon.com/article/286144" TargetMode="External"/><Relationship Id="rId193" Type="http://schemas.openxmlformats.org/officeDocument/2006/relationships/hyperlink" Target="https://thunhoon.com/article/286144" TargetMode="External"/><Relationship Id="rId192" Type="http://schemas.openxmlformats.org/officeDocument/2006/relationships/hyperlink" Target="https://thunhoon.com/article/286140" TargetMode="External"/><Relationship Id="rId191" Type="http://schemas.openxmlformats.org/officeDocument/2006/relationships/hyperlink" Target="https://thunhoon.com/article/286128" TargetMode="External"/><Relationship Id="rId187" Type="http://schemas.openxmlformats.org/officeDocument/2006/relationships/hyperlink" Target="https://thunhoon.com/article/286135" TargetMode="External"/><Relationship Id="rId186" Type="http://schemas.openxmlformats.org/officeDocument/2006/relationships/hyperlink" Target="https://thunhoon.com/article/286138" TargetMode="External"/><Relationship Id="rId185" Type="http://schemas.openxmlformats.org/officeDocument/2006/relationships/hyperlink" Target="https://thunhoon.com/article/286137" TargetMode="External"/><Relationship Id="rId184" Type="http://schemas.openxmlformats.org/officeDocument/2006/relationships/hyperlink" Target="https://thunhoon.com/article/286098" TargetMode="External"/><Relationship Id="rId189" Type="http://schemas.openxmlformats.org/officeDocument/2006/relationships/hyperlink" Target="https://thunhoon.com/article/286125" TargetMode="External"/><Relationship Id="rId188" Type="http://schemas.openxmlformats.org/officeDocument/2006/relationships/hyperlink" Target="https://thunhoon.com/article/286125" TargetMode="External"/><Relationship Id="rId183" Type="http://schemas.openxmlformats.org/officeDocument/2006/relationships/hyperlink" Target="https://thunhoon.com/article/286081" TargetMode="External"/><Relationship Id="rId182" Type="http://schemas.openxmlformats.org/officeDocument/2006/relationships/hyperlink" Target="https://thunhoon.com/article/286081" TargetMode="External"/><Relationship Id="rId181" Type="http://schemas.openxmlformats.org/officeDocument/2006/relationships/hyperlink" Target="https://thunhoon.com/article/286081" TargetMode="External"/><Relationship Id="rId180" Type="http://schemas.openxmlformats.org/officeDocument/2006/relationships/hyperlink" Target="https://thunhoon.com/article/286078" TargetMode="External"/><Relationship Id="rId176" Type="http://schemas.openxmlformats.org/officeDocument/2006/relationships/hyperlink" Target="https://thunhoon.com/article/286075" TargetMode="External"/><Relationship Id="rId175" Type="http://schemas.openxmlformats.org/officeDocument/2006/relationships/hyperlink" Target="https://thunhoon.com/article/286072" TargetMode="External"/><Relationship Id="rId174" Type="http://schemas.openxmlformats.org/officeDocument/2006/relationships/hyperlink" Target="https://thunhoon.com/article/286071" TargetMode="External"/><Relationship Id="rId173" Type="http://schemas.openxmlformats.org/officeDocument/2006/relationships/hyperlink" Target="https://thunhoon.com/article/286069" TargetMode="External"/><Relationship Id="rId179" Type="http://schemas.openxmlformats.org/officeDocument/2006/relationships/hyperlink" Target="https://thunhoon.com/article/286078" TargetMode="External"/><Relationship Id="rId178" Type="http://schemas.openxmlformats.org/officeDocument/2006/relationships/hyperlink" Target="https://thunhoon.com/article/286076" TargetMode="External"/><Relationship Id="rId177" Type="http://schemas.openxmlformats.org/officeDocument/2006/relationships/hyperlink" Target="https://thunhoon.com/article/286076" TargetMode="External"/><Relationship Id="rId198" Type="http://schemas.openxmlformats.org/officeDocument/2006/relationships/hyperlink" Target="https://thunhoon.com/article/286152" TargetMode="External"/><Relationship Id="rId197" Type="http://schemas.openxmlformats.org/officeDocument/2006/relationships/hyperlink" Target="https://thunhoon.com/article/286150" TargetMode="External"/><Relationship Id="rId196" Type="http://schemas.openxmlformats.org/officeDocument/2006/relationships/hyperlink" Target="https://thunhoon.com/article/286149" TargetMode="External"/><Relationship Id="rId195" Type="http://schemas.openxmlformats.org/officeDocument/2006/relationships/hyperlink" Target="https://thunhoon.com/article/286148" TargetMode="External"/><Relationship Id="rId199" Type="http://schemas.openxmlformats.org/officeDocument/2006/relationships/hyperlink" Target="https://thunhoon.com/article/286154" TargetMode="External"/><Relationship Id="rId150" Type="http://schemas.openxmlformats.org/officeDocument/2006/relationships/hyperlink" Target="https://thunhoon.com/article/285999" TargetMode="External"/><Relationship Id="rId149" Type="http://schemas.openxmlformats.org/officeDocument/2006/relationships/hyperlink" Target="https://thunhoon.com/article/285996" TargetMode="External"/><Relationship Id="rId148" Type="http://schemas.openxmlformats.org/officeDocument/2006/relationships/hyperlink" Target="https://thunhoon.com/article/285996" TargetMode="External"/><Relationship Id="rId143" Type="http://schemas.openxmlformats.org/officeDocument/2006/relationships/hyperlink" Target="https://thunhoon.com/article/285983" TargetMode="External"/><Relationship Id="rId142" Type="http://schemas.openxmlformats.org/officeDocument/2006/relationships/hyperlink" Target="https://thunhoon.com/article/285983" TargetMode="External"/><Relationship Id="rId141" Type="http://schemas.openxmlformats.org/officeDocument/2006/relationships/hyperlink" Target="https://thunhoon.com/article/285980" TargetMode="External"/><Relationship Id="rId140" Type="http://schemas.openxmlformats.org/officeDocument/2006/relationships/hyperlink" Target="https://thunhoon.com/article/285975" TargetMode="External"/><Relationship Id="rId147" Type="http://schemas.openxmlformats.org/officeDocument/2006/relationships/hyperlink" Target="https://thunhoon.com/article/285992" TargetMode="External"/><Relationship Id="rId146" Type="http://schemas.openxmlformats.org/officeDocument/2006/relationships/hyperlink" Target="https://thunhoon.com/article/285988" TargetMode="External"/><Relationship Id="rId145" Type="http://schemas.openxmlformats.org/officeDocument/2006/relationships/hyperlink" Target="https://thunhoon.com/article/285987" TargetMode="External"/><Relationship Id="rId144" Type="http://schemas.openxmlformats.org/officeDocument/2006/relationships/hyperlink" Target="https://thunhoon.com/article/285987" TargetMode="External"/><Relationship Id="rId139" Type="http://schemas.openxmlformats.org/officeDocument/2006/relationships/hyperlink" Target="https://thunhoon.com/article/285960" TargetMode="External"/><Relationship Id="rId138" Type="http://schemas.openxmlformats.org/officeDocument/2006/relationships/hyperlink" Target="https://thunhoon.com/article/285960" TargetMode="External"/><Relationship Id="rId137" Type="http://schemas.openxmlformats.org/officeDocument/2006/relationships/hyperlink" Target="https://thunhoon.com/article/285959" TargetMode="External"/><Relationship Id="rId132" Type="http://schemas.openxmlformats.org/officeDocument/2006/relationships/hyperlink" Target="https://thunhoon.com/article/285957" TargetMode="External"/><Relationship Id="rId131" Type="http://schemas.openxmlformats.org/officeDocument/2006/relationships/hyperlink" Target="https://thunhoon.com/article/285957" TargetMode="External"/><Relationship Id="rId130" Type="http://schemas.openxmlformats.org/officeDocument/2006/relationships/hyperlink" Target="https://thunhoon.com/article/285967" TargetMode="External"/><Relationship Id="rId136" Type="http://schemas.openxmlformats.org/officeDocument/2006/relationships/hyperlink" Target="https://thunhoon.com/article/285959" TargetMode="External"/><Relationship Id="rId135" Type="http://schemas.openxmlformats.org/officeDocument/2006/relationships/hyperlink" Target="https://thunhoon.com/article/285958" TargetMode="External"/><Relationship Id="rId134" Type="http://schemas.openxmlformats.org/officeDocument/2006/relationships/hyperlink" Target="https://thunhoon.com/article/285958" TargetMode="External"/><Relationship Id="rId133" Type="http://schemas.openxmlformats.org/officeDocument/2006/relationships/hyperlink" Target="https://thunhoon.com/article/285964" TargetMode="External"/><Relationship Id="rId172" Type="http://schemas.openxmlformats.org/officeDocument/2006/relationships/hyperlink" Target="https://thunhoon.com/article/286067" TargetMode="External"/><Relationship Id="rId171" Type="http://schemas.openxmlformats.org/officeDocument/2006/relationships/hyperlink" Target="https://thunhoon.com/article/286066" TargetMode="External"/><Relationship Id="rId170" Type="http://schemas.openxmlformats.org/officeDocument/2006/relationships/hyperlink" Target="https://thunhoon.com/article/286064" TargetMode="External"/><Relationship Id="rId165" Type="http://schemas.openxmlformats.org/officeDocument/2006/relationships/hyperlink" Target="https://thunhoon.com/article/286043" TargetMode="External"/><Relationship Id="rId164" Type="http://schemas.openxmlformats.org/officeDocument/2006/relationships/hyperlink" Target="https://thunhoon.com/article/286041" TargetMode="External"/><Relationship Id="rId163" Type="http://schemas.openxmlformats.org/officeDocument/2006/relationships/hyperlink" Target="https://thunhoon.com/article/286041" TargetMode="External"/><Relationship Id="rId162" Type="http://schemas.openxmlformats.org/officeDocument/2006/relationships/hyperlink" Target="https://thunhoon.com/article/286055" TargetMode="External"/><Relationship Id="rId169" Type="http://schemas.openxmlformats.org/officeDocument/2006/relationships/hyperlink" Target="https://thunhoon.com/article/286040" TargetMode="External"/><Relationship Id="rId168" Type="http://schemas.openxmlformats.org/officeDocument/2006/relationships/hyperlink" Target="https://thunhoon.com/article/286040" TargetMode="External"/><Relationship Id="rId167" Type="http://schemas.openxmlformats.org/officeDocument/2006/relationships/hyperlink" Target="https://thunhoon.com/article/286059" TargetMode="External"/><Relationship Id="rId166" Type="http://schemas.openxmlformats.org/officeDocument/2006/relationships/hyperlink" Target="https://thunhoon.com/article/286059" TargetMode="External"/><Relationship Id="rId161" Type="http://schemas.openxmlformats.org/officeDocument/2006/relationships/hyperlink" Target="https://thunhoon.com/article/286047" TargetMode="External"/><Relationship Id="rId160" Type="http://schemas.openxmlformats.org/officeDocument/2006/relationships/hyperlink" Target="https://thunhoon.com/article/286047" TargetMode="External"/><Relationship Id="rId159" Type="http://schemas.openxmlformats.org/officeDocument/2006/relationships/hyperlink" Target="https://thunhoon.com/article/286057" TargetMode="External"/><Relationship Id="rId154" Type="http://schemas.openxmlformats.org/officeDocument/2006/relationships/hyperlink" Target="https://thunhoon.com/article/286023" TargetMode="External"/><Relationship Id="rId153" Type="http://schemas.openxmlformats.org/officeDocument/2006/relationships/hyperlink" Target="https://thunhoon.com/article/286017" TargetMode="External"/><Relationship Id="rId152" Type="http://schemas.openxmlformats.org/officeDocument/2006/relationships/hyperlink" Target="https://thunhoon.com/article/286017" TargetMode="External"/><Relationship Id="rId151" Type="http://schemas.openxmlformats.org/officeDocument/2006/relationships/hyperlink" Target="https://thunhoon.com/article/286013" TargetMode="External"/><Relationship Id="rId158" Type="http://schemas.openxmlformats.org/officeDocument/2006/relationships/hyperlink" Target="https://thunhoon.com/article/286032" TargetMode="External"/><Relationship Id="rId157" Type="http://schemas.openxmlformats.org/officeDocument/2006/relationships/hyperlink" Target="https://thunhoon.com/article/286025" TargetMode="External"/><Relationship Id="rId156" Type="http://schemas.openxmlformats.org/officeDocument/2006/relationships/hyperlink" Target="https://thunhoon.com/article/286025" TargetMode="External"/><Relationship Id="rId155" Type="http://schemas.openxmlformats.org/officeDocument/2006/relationships/hyperlink" Target="https://thunhoon.com/article/286023" TargetMode="External"/><Relationship Id="rId2820" Type="http://schemas.openxmlformats.org/officeDocument/2006/relationships/hyperlink" Target="https://thunhoon.com/article/293037" TargetMode="External"/><Relationship Id="rId2821" Type="http://schemas.openxmlformats.org/officeDocument/2006/relationships/hyperlink" Target="https://thunhoon.com/article/293038" TargetMode="External"/><Relationship Id="rId2822" Type="http://schemas.openxmlformats.org/officeDocument/2006/relationships/hyperlink" Target="https://thunhoon.com/article/293042" TargetMode="External"/><Relationship Id="rId2823" Type="http://schemas.openxmlformats.org/officeDocument/2006/relationships/hyperlink" Target="https://thunhoon.com/article/293043" TargetMode="External"/><Relationship Id="rId2824" Type="http://schemas.openxmlformats.org/officeDocument/2006/relationships/hyperlink" Target="https://thunhoon.com/article/293057" TargetMode="External"/><Relationship Id="rId2825" Type="http://schemas.openxmlformats.org/officeDocument/2006/relationships/hyperlink" Target="https://thunhoon.com/article/293061" TargetMode="External"/><Relationship Id="rId2826" Type="http://schemas.openxmlformats.org/officeDocument/2006/relationships/hyperlink" Target="https://thunhoon.com/article/293062" TargetMode="External"/><Relationship Id="rId2827" Type="http://schemas.openxmlformats.org/officeDocument/2006/relationships/hyperlink" Target="https://thunhoon.com/article/293068" TargetMode="External"/><Relationship Id="rId2828" Type="http://schemas.openxmlformats.org/officeDocument/2006/relationships/hyperlink" Target="https://thunhoon.com/article/293068" TargetMode="External"/><Relationship Id="rId2829" Type="http://schemas.openxmlformats.org/officeDocument/2006/relationships/hyperlink" Target="https://thunhoon.com/article/293070" TargetMode="External"/><Relationship Id="rId2810" Type="http://schemas.openxmlformats.org/officeDocument/2006/relationships/hyperlink" Target="https://thunhoon.com/article/293019" TargetMode="External"/><Relationship Id="rId2811" Type="http://schemas.openxmlformats.org/officeDocument/2006/relationships/hyperlink" Target="https://thunhoon.com/article/293020" TargetMode="External"/><Relationship Id="rId2812" Type="http://schemas.openxmlformats.org/officeDocument/2006/relationships/hyperlink" Target="https://thunhoon.com/article/293023" TargetMode="External"/><Relationship Id="rId2813" Type="http://schemas.openxmlformats.org/officeDocument/2006/relationships/hyperlink" Target="https://thunhoon.com/article/293028" TargetMode="External"/><Relationship Id="rId2814" Type="http://schemas.openxmlformats.org/officeDocument/2006/relationships/hyperlink" Target="https://thunhoon.com/article/293029" TargetMode="External"/><Relationship Id="rId2815" Type="http://schemas.openxmlformats.org/officeDocument/2006/relationships/hyperlink" Target="https://thunhoon.com/article/293030" TargetMode="External"/><Relationship Id="rId2816" Type="http://schemas.openxmlformats.org/officeDocument/2006/relationships/hyperlink" Target="https://thunhoon.com/article/293033" TargetMode="External"/><Relationship Id="rId2817" Type="http://schemas.openxmlformats.org/officeDocument/2006/relationships/hyperlink" Target="https://thunhoon.com/article/293033" TargetMode="External"/><Relationship Id="rId2818" Type="http://schemas.openxmlformats.org/officeDocument/2006/relationships/hyperlink" Target="https://thunhoon.com/article/293034" TargetMode="External"/><Relationship Id="rId2819" Type="http://schemas.openxmlformats.org/officeDocument/2006/relationships/hyperlink" Target="https://thunhoon.com/article/293037" TargetMode="External"/><Relationship Id="rId1510" Type="http://schemas.openxmlformats.org/officeDocument/2006/relationships/hyperlink" Target="https://thunhoon.com/article/289929" TargetMode="External"/><Relationship Id="rId2841" Type="http://schemas.openxmlformats.org/officeDocument/2006/relationships/hyperlink" Target="https://thunhoon.com/article/293083" TargetMode="External"/><Relationship Id="rId1511" Type="http://schemas.openxmlformats.org/officeDocument/2006/relationships/hyperlink" Target="https://thunhoon.com/article/289929" TargetMode="External"/><Relationship Id="rId2842" Type="http://schemas.openxmlformats.org/officeDocument/2006/relationships/hyperlink" Target="https://thunhoon.com/article/293084" TargetMode="External"/><Relationship Id="rId1512" Type="http://schemas.openxmlformats.org/officeDocument/2006/relationships/hyperlink" Target="https://thunhoon.com/article/289928" TargetMode="External"/><Relationship Id="rId2843" Type="http://schemas.openxmlformats.org/officeDocument/2006/relationships/hyperlink" Target="https://thunhoon.com/article/293080" TargetMode="External"/><Relationship Id="rId1513" Type="http://schemas.openxmlformats.org/officeDocument/2006/relationships/hyperlink" Target="https://thunhoon.com/article/289928" TargetMode="External"/><Relationship Id="rId2844" Type="http://schemas.openxmlformats.org/officeDocument/2006/relationships/hyperlink" Target="https://thunhoon.com/article/293081" TargetMode="External"/><Relationship Id="rId1514" Type="http://schemas.openxmlformats.org/officeDocument/2006/relationships/hyperlink" Target="https://thunhoon.com/article/289931" TargetMode="External"/><Relationship Id="rId2845" Type="http://schemas.openxmlformats.org/officeDocument/2006/relationships/hyperlink" Target="https://thunhoon.com/article/293082" TargetMode="External"/><Relationship Id="rId1515" Type="http://schemas.openxmlformats.org/officeDocument/2006/relationships/hyperlink" Target="https://thunhoon.com/article/289946" TargetMode="External"/><Relationship Id="rId2846" Type="http://schemas.openxmlformats.org/officeDocument/2006/relationships/hyperlink" Target="https://thunhoon.com/article/293082" TargetMode="External"/><Relationship Id="rId1516" Type="http://schemas.openxmlformats.org/officeDocument/2006/relationships/hyperlink" Target="https://thunhoon.com/article/289952" TargetMode="External"/><Relationship Id="rId2847" Type="http://schemas.openxmlformats.org/officeDocument/2006/relationships/hyperlink" Target="https://thunhoon.com/article/293082" TargetMode="External"/><Relationship Id="rId1517" Type="http://schemas.openxmlformats.org/officeDocument/2006/relationships/hyperlink" Target="https://thunhoon.com/article/289952" TargetMode="External"/><Relationship Id="rId2848" Type="http://schemas.openxmlformats.org/officeDocument/2006/relationships/hyperlink" Target="https://thunhoon.com/article/293063" TargetMode="External"/><Relationship Id="rId1518" Type="http://schemas.openxmlformats.org/officeDocument/2006/relationships/hyperlink" Target="https://thunhoon.com/article/289952" TargetMode="External"/><Relationship Id="rId2849" Type="http://schemas.openxmlformats.org/officeDocument/2006/relationships/hyperlink" Target="https://thunhoon.com/article/293064" TargetMode="External"/><Relationship Id="rId1519" Type="http://schemas.openxmlformats.org/officeDocument/2006/relationships/hyperlink" Target="https://thunhoon.com/article/289950" TargetMode="External"/><Relationship Id="rId2840" Type="http://schemas.openxmlformats.org/officeDocument/2006/relationships/hyperlink" Target="https://thunhoon.com/article/293079" TargetMode="External"/><Relationship Id="rId2830" Type="http://schemas.openxmlformats.org/officeDocument/2006/relationships/hyperlink" Target="https://thunhoon.com/article/293070" TargetMode="External"/><Relationship Id="rId1500" Type="http://schemas.openxmlformats.org/officeDocument/2006/relationships/hyperlink" Target="https://thunhoon.com/article/289911" TargetMode="External"/><Relationship Id="rId2831" Type="http://schemas.openxmlformats.org/officeDocument/2006/relationships/hyperlink" Target="https://thunhoon.com/article/293071" TargetMode="External"/><Relationship Id="rId1501" Type="http://schemas.openxmlformats.org/officeDocument/2006/relationships/hyperlink" Target="https://thunhoon.com/article/289913" TargetMode="External"/><Relationship Id="rId2832" Type="http://schemas.openxmlformats.org/officeDocument/2006/relationships/hyperlink" Target="https://thunhoon.com/article/293072" TargetMode="External"/><Relationship Id="rId1502" Type="http://schemas.openxmlformats.org/officeDocument/2006/relationships/hyperlink" Target="https://thunhoon.com/article/289913" TargetMode="External"/><Relationship Id="rId2833" Type="http://schemas.openxmlformats.org/officeDocument/2006/relationships/hyperlink" Target="https://thunhoon.com/article/293072" TargetMode="External"/><Relationship Id="rId1503" Type="http://schemas.openxmlformats.org/officeDocument/2006/relationships/hyperlink" Target="https://thunhoon.com/article/289920" TargetMode="External"/><Relationship Id="rId2834" Type="http://schemas.openxmlformats.org/officeDocument/2006/relationships/hyperlink" Target="https://thunhoon.com/article/293072" TargetMode="External"/><Relationship Id="rId1504" Type="http://schemas.openxmlformats.org/officeDocument/2006/relationships/hyperlink" Target="https://thunhoon.com/article/289920" TargetMode="External"/><Relationship Id="rId2835" Type="http://schemas.openxmlformats.org/officeDocument/2006/relationships/hyperlink" Target="https://thunhoon.com/article/293073" TargetMode="External"/><Relationship Id="rId1505" Type="http://schemas.openxmlformats.org/officeDocument/2006/relationships/hyperlink" Target="https://thunhoon.com/article/289920" TargetMode="External"/><Relationship Id="rId2836" Type="http://schemas.openxmlformats.org/officeDocument/2006/relationships/hyperlink" Target="https://thunhoon.com/article/293073" TargetMode="External"/><Relationship Id="rId1506" Type="http://schemas.openxmlformats.org/officeDocument/2006/relationships/hyperlink" Target="https://thunhoon.com/article/289920" TargetMode="External"/><Relationship Id="rId2837" Type="http://schemas.openxmlformats.org/officeDocument/2006/relationships/hyperlink" Target="https://thunhoon.com/article/293076" TargetMode="External"/><Relationship Id="rId1507" Type="http://schemas.openxmlformats.org/officeDocument/2006/relationships/hyperlink" Target="https://thunhoon.com/article/289920" TargetMode="External"/><Relationship Id="rId2838" Type="http://schemas.openxmlformats.org/officeDocument/2006/relationships/hyperlink" Target="https://thunhoon.com/article/293076" TargetMode="External"/><Relationship Id="rId1508" Type="http://schemas.openxmlformats.org/officeDocument/2006/relationships/hyperlink" Target="https://thunhoon.com/article/289920" TargetMode="External"/><Relationship Id="rId2839" Type="http://schemas.openxmlformats.org/officeDocument/2006/relationships/hyperlink" Target="https://thunhoon.com/article/293076" TargetMode="External"/><Relationship Id="rId1509" Type="http://schemas.openxmlformats.org/officeDocument/2006/relationships/hyperlink" Target="https://thunhoon.com/article/289922" TargetMode="External"/><Relationship Id="rId2800" Type="http://schemas.openxmlformats.org/officeDocument/2006/relationships/hyperlink" Target="https://thunhoon.com/article/293007" TargetMode="External"/><Relationship Id="rId2801" Type="http://schemas.openxmlformats.org/officeDocument/2006/relationships/hyperlink" Target="https://thunhoon.com/article/293007" TargetMode="External"/><Relationship Id="rId2802" Type="http://schemas.openxmlformats.org/officeDocument/2006/relationships/hyperlink" Target="https://thunhoon.com/article/293009" TargetMode="External"/><Relationship Id="rId2803" Type="http://schemas.openxmlformats.org/officeDocument/2006/relationships/hyperlink" Target="https://thunhoon.com/article/293010" TargetMode="External"/><Relationship Id="rId2804" Type="http://schemas.openxmlformats.org/officeDocument/2006/relationships/hyperlink" Target="https://thunhoon.com/article/293012" TargetMode="External"/><Relationship Id="rId2805" Type="http://schemas.openxmlformats.org/officeDocument/2006/relationships/hyperlink" Target="https://thunhoon.com/article/293012" TargetMode="External"/><Relationship Id="rId2806" Type="http://schemas.openxmlformats.org/officeDocument/2006/relationships/hyperlink" Target="https://thunhoon.com/article/293016" TargetMode="External"/><Relationship Id="rId2807" Type="http://schemas.openxmlformats.org/officeDocument/2006/relationships/hyperlink" Target="https://thunhoon.com/article/293016" TargetMode="External"/><Relationship Id="rId2808" Type="http://schemas.openxmlformats.org/officeDocument/2006/relationships/hyperlink" Target="https://thunhoon.com/article/293016" TargetMode="External"/><Relationship Id="rId2809" Type="http://schemas.openxmlformats.org/officeDocument/2006/relationships/hyperlink" Target="https://thunhoon.com/article/293017" TargetMode="External"/><Relationship Id="rId1576" Type="http://schemas.openxmlformats.org/officeDocument/2006/relationships/hyperlink" Target="https://thunhoon.com/article/290104" TargetMode="External"/><Relationship Id="rId1577" Type="http://schemas.openxmlformats.org/officeDocument/2006/relationships/hyperlink" Target="https://thunhoon.com/article/290104" TargetMode="External"/><Relationship Id="rId1578" Type="http://schemas.openxmlformats.org/officeDocument/2006/relationships/hyperlink" Target="https://thunhoon.com/article/290105" TargetMode="External"/><Relationship Id="rId1579" Type="http://schemas.openxmlformats.org/officeDocument/2006/relationships/hyperlink" Target="https://thunhoon.com/article/290106" TargetMode="External"/><Relationship Id="rId987" Type="http://schemas.openxmlformats.org/officeDocument/2006/relationships/hyperlink" Target="https://thunhoon.com/article/288597" TargetMode="External"/><Relationship Id="rId986" Type="http://schemas.openxmlformats.org/officeDocument/2006/relationships/hyperlink" Target="https://thunhoon.com/article/288594" TargetMode="External"/><Relationship Id="rId985" Type="http://schemas.openxmlformats.org/officeDocument/2006/relationships/hyperlink" Target="https://thunhoon.com/article/288592" TargetMode="External"/><Relationship Id="rId984" Type="http://schemas.openxmlformats.org/officeDocument/2006/relationships/hyperlink" Target="https://thunhoon.com/article/288591" TargetMode="External"/><Relationship Id="rId989" Type="http://schemas.openxmlformats.org/officeDocument/2006/relationships/hyperlink" Target="https://thunhoon.com/article/288578" TargetMode="External"/><Relationship Id="rId988" Type="http://schemas.openxmlformats.org/officeDocument/2006/relationships/hyperlink" Target="https://thunhoon.com/article/288601" TargetMode="External"/><Relationship Id="rId1570" Type="http://schemas.openxmlformats.org/officeDocument/2006/relationships/hyperlink" Target="https://thunhoon.com/article/290100" TargetMode="External"/><Relationship Id="rId1571" Type="http://schemas.openxmlformats.org/officeDocument/2006/relationships/hyperlink" Target="https://thunhoon.com/article/290108" TargetMode="External"/><Relationship Id="rId983" Type="http://schemas.openxmlformats.org/officeDocument/2006/relationships/hyperlink" Target="https://thunhoon.com/article/288580" TargetMode="External"/><Relationship Id="rId1572" Type="http://schemas.openxmlformats.org/officeDocument/2006/relationships/hyperlink" Target="https://thunhoon.com/article/290108" TargetMode="External"/><Relationship Id="rId982" Type="http://schemas.openxmlformats.org/officeDocument/2006/relationships/hyperlink" Target="https://thunhoon.com/article/288580" TargetMode="External"/><Relationship Id="rId1573" Type="http://schemas.openxmlformats.org/officeDocument/2006/relationships/hyperlink" Target="https://thunhoon.com/article/290109" TargetMode="External"/><Relationship Id="rId981" Type="http://schemas.openxmlformats.org/officeDocument/2006/relationships/hyperlink" Target="https://thunhoon.com/article/288562" TargetMode="External"/><Relationship Id="rId1574" Type="http://schemas.openxmlformats.org/officeDocument/2006/relationships/hyperlink" Target="https://thunhoon.com/article/290109" TargetMode="External"/><Relationship Id="rId980" Type="http://schemas.openxmlformats.org/officeDocument/2006/relationships/hyperlink" Target="https://thunhoon.com/article/288562" TargetMode="External"/><Relationship Id="rId1575" Type="http://schemas.openxmlformats.org/officeDocument/2006/relationships/hyperlink" Target="https://thunhoon.com/article/290109" TargetMode="External"/><Relationship Id="rId1565" Type="http://schemas.openxmlformats.org/officeDocument/2006/relationships/hyperlink" Target="https://thunhoon.com/article/290074" TargetMode="External"/><Relationship Id="rId2896" Type="http://schemas.openxmlformats.org/officeDocument/2006/relationships/hyperlink" Target="https://thunhoon.com/article/293187" TargetMode="External"/><Relationship Id="rId1566" Type="http://schemas.openxmlformats.org/officeDocument/2006/relationships/hyperlink" Target="https://thunhoon.com/article/290074" TargetMode="External"/><Relationship Id="rId2897" Type="http://schemas.openxmlformats.org/officeDocument/2006/relationships/hyperlink" Target="https://thunhoon.com/article/293187" TargetMode="External"/><Relationship Id="rId1567" Type="http://schemas.openxmlformats.org/officeDocument/2006/relationships/hyperlink" Target="https://thunhoon.com/article/290074" TargetMode="External"/><Relationship Id="rId2898" Type="http://schemas.openxmlformats.org/officeDocument/2006/relationships/hyperlink" Target="https://thunhoon.com/article/293187" TargetMode="External"/><Relationship Id="rId1568" Type="http://schemas.openxmlformats.org/officeDocument/2006/relationships/hyperlink" Target="https://thunhoon.com/article/290074" TargetMode="External"/><Relationship Id="rId2899" Type="http://schemas.openxmlformats.org/officeDocument/2006/relationships/hyperlink" Target="https://thunhoon.com/article/293188" TargetMode="External"/><Relationship Id="rId1569" Type="http://schemas.openxmlformats.org/officeDocument/2006/relationships/hyperlink" Target="https://thunhoon.com/article/290100" TargetMode="External"/><Relationship Id="rId976" Type="http://schemas.openxmlformats.org/officeDocument/2006/relationships/hyperlink" Target="https://thunhoon.com/article/288539" TargetMode="External"/><Relationship Id="rId975" Type="http://schemas.openxmlformats.org/officeDocument/2006/relationships/hyperlink" Target="https://thunhoon.com/article/288537" TargetMode="External"/><Relationship Id="rId974" Type="http://schemas.openxmlformats.org/officeDocument/2006/relationships/hyperlink" Target="https://thunhoon.com/article/288516" TargetMode="External"/><Relationship Id="rId973" Type="http://schemas.openxmlformats.org/officeDocument/2006/relationships/hyperlink" Target="https://thunhoon.com/article/288514" TargetMode="External"/><Relationship Id="rId979" Type="http://schemas.openxmlformats.org/officeDocument/2006/relationships/hyperlink" Target="https://thunhoon.com/article/288554" TargetMode="External"/><Relationship Id="rId978" Type="http://schemas.openxmlformats.org/officeDocument/2006/relationships/hyperlink" Target="https://thunhoon.com/article/288554" TargetMode="External"/><Relationship Id="rId977" Type="http://schemas.openxmlformats.org/officeDocument/2006/relationships/hyperlink" Target="https://thunhoon.com/article/288540" TargetMode="External"/><Relationship Id="rId2890" Type="http://schemas.openxmlformats.org/officeDocument/2006/relationships/hyperlink" Target="https://thunhoon.com/article/293144" TargetMode="External"/><Relationship Id="rId1560" Type="http://schemas.openxmlformats.org/officeDocument/2006/relationships/hyperlink" Target="https://thunhoon.com/article/290071" TargetMode="External"/><Relationship Id="rId2891" Type="http://schemas.openxmlformats.org/officeDocument/2006/relationships/hyperlink" Target="https://thunhoon.com/article/293144" TargetMode="External"/><Relationship Id="rId972" Type="http://schemas.openxmlformats.org/officeDocument/2006/relationships/hyperlink" Target="https://thunhoon.com/article/288513" TargetMode="External"/><Relationship Id="rId1561" Type="http://schemas.openxmlformats.org/officeDocument/2006/relationships/hyperlink" Target="https://thunhoon.com/article/290071" TargetMode="External"/><Relationship Id="rId2892" Type="http://schemas.openxmlformats.org/officeDocument/2006/relationships/hyperlink" Target="https://thunhoon.com/article/293100" TargetMode="External"/><Relationship Id="rId971" Type="http://schemas.openxmlformats.org/officeDocument/2006/relationships/hyperlink" Target="https://thunhoon.com/article/288513" TargetMode="External"/><Relationship Id="rId1562" Type="http://schemas.openxmlformats.org/officeDocument/2006/relationships/hyperlink" Target="https://thunhoon.com/article/290072" TargetMode="External"/><Relationship Id="rId2893" Type="http://schemas.openxmlformats.org/officeDocument/2006/relationships/hyperlink" Target="https://thunhoon.com/article/293185" TargetMode="External"/><Relationship Id="rId970" Type="http://schemas.openxmlformats.org/officeDocument/2006/relationships/hyperlink" Target="https://thunhoon.com/article/288523" TargetMode="External"/><Relationship Id="rId1563" Type="http://schemas.openxmlformats.org/officeDocument/2006/relationships/hyperlink" Target="https://thunhoon.com/article/290074" TargetMode="External"/><Relationship Id="rId2894" Type="http://schemas.openxmlformats.org/officeDocument/2006/relationships/hyperlink" Target="https://thunhoon.com/article/293185" TargetMode="External"/><Relationship Id="rId1564" Type="http://schemas.openxmlformats.org/officeDocument/2006/relationships/hyperlink" Target="https://thunhoon.com/article/290074" TargetMode="External"/><Relationship Id="rId2895" Type="http://schemas.openxmlformats.org/officeDocument/2006/relationships/hyperlink" Target="https://thunhoon.com/article/293185" TargetMode="External"/><Relationship Id="rId1598" Type="http://schemas.openxmlformats.org/officeDocument/2006/relationships/hyperlink" Target="https://thunhoon.com/article/290187" TargetMode="External"/><Relationship Id="rId1599" Type="http://schemas.openxmlformats.org/officeDocument/2006/relationships/hyperlink" Target="https://thunhoon.com/article/290189" TargetMode="External"/><Relationship Id="rId1590" Type="http://schemas.openxmlformats.org/officeDocument/2006/relationships/hyperlink" Target="https://thunhoon.com/article/290129" TargetMode="External"/><Relationship Id="rId1591" Type="http://schemas.openxmlformats.org/officeDocument/2006/relationships/hyperlink" Target="https://thunhoon.com/article/290144" TargetMode="External"/><Relationship Id="rId1592" Type="http://schemas.openxmlformats.org/officeDocument/2006/relationships/hyperlink" Target="https://thunhoon.com/article/290150" TargetMode="External"/><Relationship Id="rId1593" Type="http://schemas.openxmlformats.org/officeDocument/2006/relationships/hyperlink" Target="https://thunhoon.com/article/290150" TargetMode="External"/><Relationship Id="rId1594" Type="http://schemas.openxmlformats.org/officeDocument/2006/relationships/hyperlink" Target="https://thunhoon.com/article/290152" TargetMode="External"/><Relationship Id="rId1595" Type="http://schemas.openxmlformats.org/officeDocument/2006/relationships/hyperlink" Target="https://thunhoon.com/article/290155" TargetMode="External"/><Relationship Id="rId1596" Type="http://schemas.openxmlformats.org/officeDocument/2006/relationships/hyperlink" Target="https://thunhoon.com/article/290157" TargetMode="External"/><Relationship Id="rId1597" Type="http://schemas.openxmlformats.org/officeDocument/2006/relationships/hyperlink" Target="https://thunhoon.com/article/290171" TargetMode="External"/><Relationship Id="rId1587" Type="http://schemas.openxmlformats.org/officeDocument/2006/relationships/hyperlink" Target="https://thunhoon.com/article/290119" TargetMode="External"/><Relationship Id="rId1588" Type="http://schemas.openxmlformats.org/officeDocument/2006/relationships/hyperlink" Target="https://thunhoon.com/article/290126" TargetMode="External"/><Relationship Id="rId1589" Type="http://schemas.openxmlformats.org/officeDocument/2006/relationships/hyperlink" Target="https://thunhoon.com/article/290126" TargetMode="External"/><Relationship Id="rId998" Type="http://schemas.openxmlformats.org/officeDocument/2006/relationships/hyperlink" Target="https://thunhoon.com/article/288632" TargetMode="External"/><Relationship Id="rId997" Type="http://schemas.openxmlformats.org/officeDocument/2006/relationships/hyperlink" Target="https://thunhoon.com/article/288615" TargetMode="External"/><Relationship Id="rId996" Type="http://schemas.openxmlformats.org/officeDocument/2006/relationships/hyperlink" Target="https://thunhoon.com/article/288614" TargetMode="External"/><Relationship Id="rId995" Type="http://schemas.openxmlformats.org/officeDocument/2006/relationships/hyperlink" Target="https://thunhoon.com/article/288614" TargetMode="External"/><Relationship Id="rId999" Type="http://schemas.openxmlformats.org/officeDocument/2006/relationships/hyperlink" Target="https://thunhoon.com/article/288633" TargetMode="External"/><Relationship Id="rId990" Type="http://schemas.openxmlformats.org/officeDocument/2006/relationships/hyperlink" Target="https://thunhoon.com/article/288558" TargetMode="External"/><Relationship Id="rId1580" Type="http://schemas.openxmlformats.org/officeDocument/2006/relationships/hyperlink" Target="https://thunhoon.com/article/290110" TargetMode="External"/><Relationship Id="rId1581" Type="http://schemas.openxmlformats.org/officeDocument/2006/relationships/hyperlink" Target="https://thunhoon.com/article/290110" TargetMode="External"/><Relationship Id="rId1582" Type="http://schemas.openxmlformats.org/officeDocument/2006/relationships/hyperlink" Target="https://thunhoon.com/article/290110" TargetMode="External"/><Relationship Id="rId994" Type="http://schemas.openxmlformats.org/officeDocument/2006/relationships/hyperlink" Target="https://thunhoon.com/article/288612" TargetMode="External"/><Relationship Id="rId1583" Type="http://schemas.openxmlformats.org/officeDocument/2006/relationships/hyperlink" Target="https://thunhoon.com/article/290092" TargetMode="External"/><Relationship Id="rId993" Type="http://schemas.openxmlformats.org/officeDocument/2006/relationships/hyperlink" Target="https://thunhoon.com/article/288622" TargetMode="External"/><Relationship Id="rId1584" Type="http://schemas.openxmlformats.org/officeDocument/2006/relationships/hyperlink" Target="https://thunhoon.com/article/290114" TargetMode="External"/><Relationship Id="rId992" Type="http://schemas.openxmlformats.org/officeDocument/2006/relationships/hyperlink" Target="https://thunhoon.com/article/288623" TargetMode="External"/><Relationship Id="rId1585" Type="http://schemas.openxmlformats.org/officeDocument/2006/relationships/hyperlink" Target="https://thunhoon.com/article/290114" TargetMode="External"/><Relationship Id="rId991" Type="http://schemas.openxmlformats.org/officeDocument/2006/relationships/hyperlink" Target="https://thunhoon.com/article/288623" TargetMode="External"/><Relationship Id="rId1586" Type="http://schemas.openxmlformats.org/officeDocument/2006/relationships/hyperlink" Target="https://thunhoon.com/article/290117" TargetMode="External"/><Relationship Id="rId1532" Type="http://schemas.openxmlformats.org/officeDocument/2006/relationships/hyperlink" Target="https://thunhoon.com/article/290014" TargetMode="External"/><Relationship Id="rId2863" Type="http://schemas.openxmlformats.org/officeDocument/2006/relationships/hyperlink" Target="https://thunhoon.com/article/293113" TargetMode="External"/><Relationship Id="rId1533" Type="http://schemas.openxmlformats.org/officeDocument/2006/relationships/hyperlink" Target="https://thunhoon.com/article/290014" TargetMode="External"/><Relationship Id="rId2864" Type="http://schemas.openxmlformats.org/officeDocument/2006/relationships/hyperlink" Target="https://thunhoon.com/article/293116" TargetMode="External"/><Relationship Id="rId1534" Type="http://schemas.openxmlformats.org/officeDocument/2006/relationships/hyperlink" Target="https://thunhoon.com/article/290016" TargetMode="External"/><Relationship Id="rId2865" Type="http://schemas.openxmlformats.org/officeDocument/2006/relationships/hyperlink" Target="https://thunhoon.com/article/293119" TargetMode="External"/><Relationship Id="rId1535" Type="http://schemas.openxmlformats.org/officeDocument/2006/relationships/hyperlink" Target="https://thunhoon.com/article/290016" TargetMode="External"/><Relationship Id="rId2866" Type="http://schemas.openxmlformats.org/officeDocument/2006/relationships/hyperlink" Target="https://thunhoon.com/article/293121" TargetMode="External"/><Relationship Id="rId1536" Type="http://schemas.openxmlformats.org/officeDocument/2006/relationships/hyperlink" Target="https://thunhoon.com/article/290016" TargetMode="External"/><Relationship Id="rId2867" Type="http://schemas.openxmlformats.org/officeDocument/2006/relationships/hyperlink" Target="https://thunhoon.com/article/293125" TargetMode="External"/><Relationship Id="rId1537" Type="http://schemas.openxmlformats.org/officeDocument/2006/relationships/hyperlink" Target="https://thunhoon.com/article/290026" TargetMode="External"/><Relationship Id="rId2868" Type="http://schemas.openxmlformats.org/officeDocument/2006/relationships/hyperlink" Target="https://thunhoon.com/article/293125" TargetMode="External"/><Relationship Id="rId1538" Type="http://schemas.openxmlformats.org/officeDocument/2006/relationships/hyperlink" Target="https://thunhoon.com/article/290017" TargetMode="External"/><Relationship Id="rId2869" Type="http://schemas.openxmlformats.org/officeDocument/2006/relationships/hyperlink" Target="https://thunhoon.com/article/293131" TargetMode="External"/><Relationship Id="rId1539" Type="http://schemas.openxmlformats.org/officeDocument/2006/relationships/hyperlink" Target="https://thunhoon.com/article/290017" TargetMode="External"/><Relationship Id="rId949" Type="http://schemas.openxmlformats.org/officeDocument/2006/relationships/hyperlink" Target="https://thunhoon.com/article/288467" TargetMode="External"/><Relationship Id="rId948" Type="http://schemas.openxmlformats.org/officeDocument/2006/relationships/hyperlink" Target="https://thunhoon.com/article/288462" TargetMode="External"/><Relationship Id="rId943" Type="http://schemas.openxmlformats.org/officeDocument/2006/relationships/hyperlink" Target="https://thunhoon.com/article/288455" TargetMode="External"/><Relationship Id="rId942" Type="http://schemas.openxmlformats.org/officeDocument/2006/relationships/hyperlink" Target="https://thunhoon.com/article/288454" TargetMode="External"/><Relationship Id="rId941" Type="http://schemas.openxmlformats.org/officeDocument/2006/relationships/hyperlink" Target="https://thunhoon.com/article/288452" TargetMode="External"/><Relationship Id="rId940" Type="http://schemas.openxmlformats.org/officeDocument/2006/relationships/hyperlink" Target="https://thunhoon.com/article/288447" TargetMode="External"/><Relationship Id="rId947" Type="http://schemas.openxmlformats.org/officeDocument/2006/relationships/hyperlink" Target="https://thunhoon.com/article/288462" TargetMode="External"/><Relationship Id="rId946" Type="http://schemas.openxmlformats.org/officeDocument/2006/relationships/hyperlink" Target="https://thunhoon.com/article/288457" TargetMode="External"/><Relationship Id="rId945" Type="http://schemas.openxmlformats.org/officeDocument/2006/relationships/hyperlink" Target="https://thunhoon.com/article/288457" TargetMode="External"/><Relationship Id="rId944" Type="http://schemas.openxmlformats.org/officeDocument/2006/relationships/hyperlink" Target="https://thunhoon.com/article/288455" TargetMode="External"/><Relationship Id="rId2860" Type="http://schemas.openxmlformats.org/officeDocument/2006/relationships/hyperlink" Target="https://thunhoon.com/article/293107" TargetMode="External"/><Relationship Id="rId1530" Type="http://schemas.openxmlformats.org/officeDocument/2006/relationships/hyperlink" Target="https://thunhoon.com/article/289991" TargetMode="External"/><Relationship Id="rId2861" Type="http://schemas.openxmlformats.org/officeDocument/2006/relationships/hyperlink" Target="https://thunhoon.com/article/293110" TargetMode="External"/><Relationship Id="rId1531" Type="http://schemas.openxmlformats.org/officeDocument/2006/relationships/hyperlink" Target="https://thunhoon.com/article/290008" TargetMode="External"/><Relationship Id="rId2862" Type="http://schemas.openxmlformats.org/officeDocument/2006/relationships/hyperlink" Target="https://thunhoon.com/article/293113" TargetMode="External"/><Relationship Id="rId1521" Type="http://schemas.openxmlformats.org/officeDocument/2006/relationships/hyperlink" Target="https://thunhoon.com/article/289942" TargetMode="External"/><Relationship Id="rId2852" Type="http://schemas.openxmlformats.org/officeDocument/2006/relationships/hyperlink" Target="https://thunhoon.com/article/293066" TargetMode="External"/><Relationship Id="rId1522" Type="http://schemas.openxmlformats.org/officeDocument/2006/relationships/hyperlink" Target="https://thunhoon.com/article/289961" TargetMode="External"/><Relationship Id="rId2853" Type="http://schemas.openxmlformats.org/officeDocument/2006/relationships/hyperlink" Target="https://thunhoon.com/article/293066" TargetMode="External"/><Relationship Id="rId1523" Type="http://schemas.openxmlformats.org/officeDocument/2006/relationships/hyperlink" Target="https://thunhoon.com/article/289965" TargetMode="External"/><Relationship Id="rId2854" Type="http://schemas.openxmlformats.org/officeDocument/2006/relationships/hyperlink" Target="https://thunhoon.com/article/293092" TargetMode="External"/><Relationship Id="rId1524" Type="http://schemas.openxmlformats.org/officeDocument/2006/relationships/hyperlink" Target="https://thunhoon.com/article/289971" TargetMode="External"/><Relationship Id="rId2855" Type="http://schemas.openxmlformats.org/officeDocument/2006/relationships/hyperlink" Target="https://thunhoon.com/article/293092" TargetMode="External"/><Relationship Id="rId1525" Type="http://schemas.openxmlformats.org/officeDocument/2006/relationships/hyperlink" Target="https://thunhoon.com/article/289971" TargetMode="External"/><Relationship Id="rId2856" Type="http://schemas.openxmlformats.org/officeDocument/2006/relationships/hyperlink" Target="https://thunhoon.com/article/293095" TargetMode="External"/><Relationship Id="rId1526" Type="http://schemas.openxmlformats.org/officeDocument/2006/relationships/hyperlink" Target="https://thunhoon.com/article/289979" TargetMode="External"/><Relationship Id="rId2857" Type="http://schemas.openxmlformats.org/officeDocument/2006/relationships/hyperlink" Target="https://thunhoon.com/article/293096" TargetMode="External"/><Relationship Id="rId1527" Type="http://schemas.openxmlformats.org/officeDocument/2006/relationships/hyperlink" Target="https://thunhoon.com/article/289984" TargetMode="External"/><Relationship Id="rId2858" Type="http://schemas.openxmlformats.org/officeDocument/2006/relationships/hyperlink" Target="https://thunhoon.com/article/293097" TargetMode="External"/><Relationship Id="rId1528" Type="http://schemas.openxmlformats.org/officeDocument/2006/relationships/hyperlink" Target="https://thunhoon.com/article/289988" TargetMode="External"/><Relationship Id="rId2859" Type="http://schemas.openxmlformats.org/officeDocument/2006/relationships/hyperlink" Target="https://thunhoon.com/article/293101" TargetMode="External"/><Relationship Id="rId1529" Type="http://schemas.openxmlformats.org/officeDocument/2006/relationships/hyperlink" Target="https://thunhoon.com/article/289991" TargetMode="External"/><Relationship Id="rId939" Type="http://schemas.openxmlformats.org/officeDocument/2006/relationships/hyperlink" Target="https://thunhoon.com/article/288442" TargetMode="External"/><Relationship Id="rId938" Type="http://schemas.openxmlformats.org/officeDocument/2006/relationships/hyperlink" Target="https://thunhoon.com/article/288442" TargetMode="External"/><Relationship Id="rId937" Type="http://schemas.openxmlformats.org/officeDocument/2006/relationships/hyperlink" Target="https://thunhoon.com/article/288441" TargetMode="External"/><Relationship Id="rId932" Type="http://schemas.openxmlformats.org/officeDocument/2006/relationships/hyperlink" Target="https://thunhoon.com/article/288430" TargetMode="External"/><Relationship Id="rId931" Type="http://schemas.openxmlformats.org/officeDocument/2006/relationships/hyperlink" Target="https://thunhoon.com/article/288430" TargetMode="External"/><Relationship Id="rId930" Type="http://schemas.openxmlformats.org/officeDocument/2006/relationships/hyperlink" Target="https://thunhoon.com/article/288430" TargetMode="External"/><Relationship Id="rId936" Type="http://schemas.openxmlformats.org/officeDocument/2006/relationships/hyperlink" Target="https://thunhoon.com/article/288441" TargetMode="External"/><Relationship Id="rId935" Type="http://schemas.openxmlformats.org/officeDocument/2006/relationships/hyperlink" Target="https://thunhoon.com/article/288440" TargetMode="External"/><Relationship Id="rId934" Type="http://schemas.openxmlformats.org/officeDocument/2006/relationships/hyperlink" Target="https://thunhoon.com/article/288431" TargetMode="External"/><Relationship Id="rId933" Type="http://schemas.openxmlformats.org/officeDocument/2006/relationships/hyperlink" Target="https://thunhoon.com/article/288431" TargetMode="External"/><Relationship Id="rId2850" Type="http://schemas.openxmlformats.org/officeDocument/2006/relationships/hyperlink" Target="https://thunhoon.com/article/293064" TargetMode="External"/><Relationship Id="rId1520" Type="http://schemas.openxmlformats.org/officeDocument/2006/relationships/hyperlink" Target="https://thunhoon.com/article/289941" TargetMode="External"/><Relationship Id="rId2851" Type="http://schemas.openxmlformats.org/officeDocument/2006/relationships/hyperlink" Target="https://thunhoon.com/article/293064" TargetMode="External"/><Relationship Id="rId1554" Type="http://schemas.openxmlformats.org/officeDocument/2006/relationships/hyperlink" Target="https://thunhoon.com/article/290046" TargetMode="External"/><Relationship Id="rId2885" Type="http://schemas.openxmlformats.org/officeDocument/2006/relationships/hyperlink" Target="https://thunhoon.com/article/293162" TargetMode="External"/><Relationship Id="rId1555" Type="http://schemas.openxmlformats.org/officeDocument/2006/relationships/hyperlink" Target="https://thunhoon.com/article/290047" TargetMode="External"/><Relationship Id="rId2886" Type="http://schemas.openxmlformats.org/officeDocument/2006/relationships/hyperlink" Target="https://thunhoon.com/article/293164" TargetMode="External"/><Relationship Id="rId1556" Type="http://schemas.openxmlformats.org/officeDocument/2006/relationships/hyperlink" Target="https://thunhoon.com/article/290051" TargetMode="External"/><Relationship Id="rId2887" Type="http://schemas.openxmlformats.org/officeDocument/2006/relationships/hyperlink" Target="https://thunhoon.com/article/293164" TargetMode="External"/><Relationship Id="rId1557" Type="http://schemas.openxmlformats.org/officeDocument/2006/relationships/hyperlink" Target="https://thunhoon.com/article/290051" TargetMode="External"/><Relationship Id="rId2888" Type="http://schemas.openxmlformats.org/officeDocument/2006/relationships/hyperlink" Target="https://thunhoon.com/article/293166" TargetMode="External"/><Relationship Id="rId1558" Type="http://schemas.openxmlformats.org/officeDocument/2006/relationships/hyperlink" Target="https://thunhoon.com/article/290064" TargetMode="External"/><Relationship Id="rId2889" Type="http://schemas.openxmlformats.org/officeDocument/2006/relationships/hyperlink" Target="https://thunhoon.com/article/293170" TargetMode="External"/><Relationship Id="rId1559" Type="http://schemas.openxmlformats.org/officeDocument/2006/relationships/hyperlink" Target="https://thunhoon.com/article/290070" TargetMode="External"/><Relationship Id="rId965" Type="http://schemas.openxmlformats.org/officeDocument/2006/relationships/hyperlink" Target="https://thunhoon.com/article/288507" TargetMode="External"/><Relationship Id="rId964" Type="http://schemas.openxmlformats.org/officeDocument/2006/relationships/hyperlink" Target="https://thunhoon.com/article/288493" TargetMode="External"/><Relationship Id="rId963" Type="http://schemas.openxmlformats.org/officeDocument/2006/relationships/hyperlink" Target="https://thunhoon.com/article/288493" TargetMode="External"/><Relationship Id="rId962" Type="http://schemas.openxmlformats.org/officeDocument/2006/relationships/hyperlink" Target="https://thunhoon.com/article/288493" TargetMode="External"/><Relationship Id="rId969" Type="http://schemas.openxmlformats.org/officeDocument/2006/relationships/hyperlink" Target="https://thunhoon.com/article/288525" TargetMode="External"/><Relationship Id="rId968" Type="http://schemas.openxmlformats.org/officeDocument/2006/relationships/hyperlink" Target="https://thunhoon.com/article/288520" TargetMode="External"/><Relationship Id="rId967" Type="http://schemas.openxmlformats.org/officeDocument/2006/relationships/hyperlink" Target="https://thunhoon.com/article/288512" TargetMode="External"/><Relationship Id="rId966" Type="http://schemas.openxmlformats.org/officeDocument/2006/relationships/hyperlink" Target="https://thunhoon.com/article/288510" TargetMode="External"/><Relationship Id="rId2880" Type="http://schemas.openxmlformats.org/officeDocument/2006/relationships/hyperlink" Target="https://thunhoon.com/article/293160" TargetMode="External"/><Relationship Id="rId961" Type="http://schemas.openxmlformats.org/officeDocument/2006/relationships/hyperlink" Target="https://thunhoon.com/article/288489" TargetMode="External"/><Relationship Id="rId1550" Type="http://schemas.openxmlformats.org/officeDocument/2006/relationships/hyperlink" Target="https://thunhoon.com/article/290040" TargetMode="External"/><Relationship Id="rId2881" Type="http://schemas.openxmlformats.org/officeDocument/2006/relationships/hyperlink" Target="https://thunhoon.com/article/293160" TargetMode="External"/><Relationship Id="rId960" Type="http://schemas.openxmlformats.org/officeDocument/2006/relationships/hyperlink" Target="https://thunhoon.com/article/288489" TargetMode="External"/><Relationship Id="rId1551" Type="http://schemas.openxmlformats.org/officeDocument/2006/relationships/hyperlink" Target="https://thunhoon.com/article/290044" TargetMode="External"/><Relationship Id="rId2882" Type="http://schemas.openxmlformats.org/officeDocument/2006/relationships/hyperlink" Target="https://thunhoon.com/article/293161" TargetMode="External"/><Relationship Id="rId1552" Type="http://schemas.openxmlformats.org/officeDocument/2006/relationships/hyperlink" Target="https://thunhoon.com/article/290044" TargetMode="External"/><Relationship Id="rId2883" Type="http://schemas.openxmlformats.org/officeDocument/2006/relationships/hyperlink" Target="https://thunhoon.com/article/293161" TargetMode="External"/><Relationship Id="rId1553" Type="http://schemas.openxmlformats.org/officeDocument/2006/relationships/hyperlink" Target="https://thunhoon.com/article/290046" TargetMode="External"/><Relationship Id="rId2884" Type="http://schemas.openxmlformats.org/officeDocument/2006/relationships/hyperlink" Target="https://thunhoon.com/article/293161" TargetMode="External"/><Relationship Id="rId1543" Type="http://schemas.openxmlformats.org/officeDocument/2006/relationships/hyperlink" Target="https://thunhoon.com/article/290018" TargetMode="External"/><Relationship Id="rId2874" Type="http://schemas.openxmlformats.org/officeDocument/2006/relationships/hyperlink" Target="https://thunhoon.com/article/293141" TargetMode="External"/><Relationship Id="rId1544" Type="http://schemas.openxmlformats.org/officeDocument/2006/relationships/hyperlink" Target="https://thunhoon.com/article/290018" TargetMode="External"/><Relationship Id="rId2875" Type="http://schemas.openxmlformats.org/officeDocument/2006/relationships/hyperlink" Target="https://thunhoon.com/article/293141" TargetMode="External"/><Relationship Id="rId1545" Type="http://schemas.openxmlformats.org/officeDocument/2006/relationships/hyperlink" Target="https://thunhoon.com/article/290019" TargetMode="External"/><Relationship Id="rId2876" Type="http://schemas.openxmlformats.org/officeDocument/2006/relationships/hyperlink" Target="https://thunhoon.com/article/293142" TargetMode="External"/><Relationship Id="rId1546" Type="http://schemas.openxmlformats.org/officeDocument/2006/relationships/hyperlink" Target="https://thunhoon.com/article/290020" TargetMode="External"/><Relationship Id="rId2877" Type="http://schemas.openxmlformats.org/officeDocument/2006/relationships/hyperlink" Target="https://thunhoon.com/article/293153" TargetMode="External"/><Relationship Id="rId1547" Type="http://schemas.openxmlformats.org/officeDocument/2006/relationships/hyperlink" Target="https://thunhoon.com/article/290020" TargetMode="External"/><Relationship Id="rId2878" Type="http://schemas.openxmlformats.org/officeDocument/2006/relationships/hyperlink" Target="https://thunhoon.com/article/293158" TargetMode="External"/><Relationship Id="rId1548" Type="http://schemas.openxmlformats.org/officeDocument/2006/relationships/hyperlink" Target="https://thunhoon.com/article/290021" TargetMode="External"/><Relationship Id="rId2879" Type="http://schemas.openxmlformats.org/officeDocument/2006/relationships/hyperlink" Target="https://thunhoon.com/article/293159" TargetMode="External"/><Relationship Id="rId1549" Type="http://schemas.openxmlformats.org/officeDocument/2006/relationships/hyperlink" Target="https://thunhoon.com/article/290040" TargetMode="External"/><Relationship Id="rId959" Type="http://schemas.openxmlformats.org/officeDocument/2006/relationships/hyperlink" Target="https://thunhoon.com/article/288487" TargetMode="External"/><Relationship Id="rId954" Type="http://schemas.openxmlformats.org/officeDocument/2006/relationships/hyperlink" Target="https://thunhoon.com/article/288480" TargetMode="External"/><Relationship Id="rId953" Type="http://schemas.openxmlformats.org/officeDocument/2006/relationships/hyperlink" Target="https://thunhoon.com/article/288478" TargetMode="External"/><Relationship Id="rId952" Type="http://schemas.openxmlformats.org/officeDocument/2006/relationships/hyperlink" Target="https://thunhoon.com/article/288474" TargetMode="External"/><Relationship Id="rId951" Type="http://schemas.openxmlformats.org/officeDocument/2006/relationships/hyperlink" Target="https://thunhoon.com/article/288473" TargetMode="External"/><Relationship Id="rId958" Type="http://schemas.openxmlformats.org/officeDocument/2006/relationships/hyperlink" Target="https://thunhoon.com/article/288487" TargetMode="External"/><Relationship Id="rId957" Type="http://schemas.openxmlformats.org/officeDocument/2006/relationships/hyperlink" Target="https://thunhoon.com/article/288484" TargetMode="External"/><Relationship Id="rId956" Type="http://schemas.openxmlformats.org/officeDocument/2006/relationships/hyperlink" Target="https://thunhoon.com/article/288483" TargetMode="External"/><Relationship Id="rId955" Type="http://schemas.openxmlformats.org/officeDocument/2006/relationships/hyperlink" Target="https://thunhoon.com/article/288483" TargetMode="External"/><Relationship Id="rId950" Type="http://schemas.openxmlformats.org/officeDocument/2006/relationships/hyperlink" Target="https://thunhoon.com/article/288467" TargetMode="External"/><Relationship Id="rId2870" Type="http://schemas.openxmlformats.org/officeDocument/2006/relationships/hyperlink" Target="https://thunhoon.com/article/293132" TargetMode="External"/><Relationship Id="rId1540" Type="http://schemas.openxmlformats.org/officeDocument/2006/relationships/hyperlink" Target="https://thunhoon.com/article/290017" TargetMode="External"/><Relationship Id="rId2871" Type="http://schemas.openxmlformats.org/officeDocument/2006/relationships/hyperlink" Target="https://thunhoon.com/article/293135" TargetMode="External"/><Relationship Id="rId1541" Type="http://schemas.openxmlformats.org/officeDocument/2006/relationships/hyperlink" Target="https://thunhoon.com/article/290028" TargetMode="External"/><Relationship Id="rId2872" Type="http://schemas.openxmlformats.org/officeDocument/2006/relationships/hyperlink" Target="https://thunhoon.com/article/293140" TargetMode="External"/><Relationship Id="rId1542" Type="http://schemas.openxmlformats.org/officeDocument/2006/relationships/hyperlink" Target="https://thunhoon.com/article/290018" TargetMode="External"/><Relationship Id="rId2873" Type="http://schemas.openxmlformats.org/officeDocument/2006/relationships/hyperlink" Target="https://thunhoon.com/article/293140" TargetMode="External"/><Relationship Id="rId2027" Type="http://schemas.openxmlformats.org/officeDocument/2006/relationships/hyperlink" Target="https://thunhoon.com/article/291190" TargetMode="External"/><Relationship Id="rId2028" Type="http://schemas.openxmlformats.org/officeDocument/2006/relationships/hyperlink" Target="https://thunhoon.com/article/291190" TargetMode="External"/><Relationship Id="rId2029" Type="http://schemas.openxmlformats.org/officeDocument/2006/relationships/hyperlink" Target="https://thunhoon.com/article/291190" TargetMode="External"/><Relationship Id="rId107" Type="http://schemas.openxmlformats.org/officeDocument/2006/relationships/hyperlink" Target="https://thunhoon.com/article/285864" TargetMode="External"/><Relationship Id="rId106" Type="http://schemas.openxmlformats.org/officeDocument/2006/relationships/hyperlink" Target="https://thunhoon.com/article/285863" TargetMode="External"/><Relationship Id="rId105" Type="http://schemas.openxmlformats.org/officeDocument/2006/relationships/hyperlink" Target="https://thunhoon.com/article/285872" TargetMode="External"/><Relationship Id="rId104" Type="http://schemas.openxmlformats.org/officeDocument/2006/relationships/hyperlink" Target="https://thunhoon.com/article/285871" TargetMode="External"/><Relationship Id="rId109" Type="http://schemas.openxmlformats.org/officeDocument/2006/relationships/hyperlink" Target="https://thunhoon.com/article/285868" TargetMode="External"/><Relationship Id="rId108" Type="http://schemas.openxmlformats.org/officeDocument/2006/relationships/hyperlink" Target="https://thunhoon.com/article/285865" TargetMode="External"/><Relationship Id="rId2020" Type="http://schemas.openxmlformats.org/officeDocument/2006/relationships/hyperlink" Target="https://thunhoon.com/article/291173" TargetMode="External"/><Relationship Id="rId2021" Type="http://schemas.openxmlformats.org/officeDocument/2006/relationships/hyperlink" Target="https://thunhoon.com/article/291173" TargetMode="External"/><Relationship Id="rId2022" Type="http://schemas.openxmlformats.org/officeDocument/2006/relationships/hyperlink" Target="https://thunhoon.com/article/291173" TargetMode="External"/><Relationship Id="rId103" Type="http://schemas.openxmlformats.org/officeDocument/2006/relationships/hyperlink" Target="https://thunhoon.com/article/285840" TargetMode="External"/><Relationship Id="rId2023" Type="http://schemas.openxmlformats.org/officeDocument/2006/relationships/hyperlink" Target="https://thunhoon.com/article/291179" TargetMode="External"/><Relationship Id="rId102" Type="http://schemas.openxmlformats.org/officeDocument/2006/relationships/hyperlink" Target="https://thunhoon.com/article/285837" TargetMode="External"/><Relationship Id="rId2024" Type="http://schemas.openxmlformats.org/officeDocument/2006/relationships/hyperlink" Target="https://thunhoon.com/article/291187" TargetMode="External"/><Relationship Id="rId101" Type="http://schemas.openxmlformats.org/officeDocument/2006/relationships/hyperlink" Target="https://thunhoon.com/article/285835" TargetMode="External"/><Relationship Id="rId2025" Type="http://schemas.openxmlformats.org/officeDocument/2006/relationships/hyperlink" Target="https://thunhoon.com/article/291187" TargetMode="External"/><Relationship Id="rId100" Type="http://schemas.openxmlformats.org/officeDocument/2006/relationships/hyperlink" Target="https://thunhoon.com/article/285835" TargetMode="External"/><Relationship Id="rId2026" Type="http://schemas.openxmlformats.org/officeDocument/2006/relationships/hyperlink" Target="https://thunhoon.com/article/291187" TargetMode="External"/><Relationship Id="rId2016" Type="http://schemas.openxmlformats.org/officeDocument/2006/relationships/hyperlink" Target="https://thunhoon.com/article/291170" TargetMode="External"/><Relationship Id="rId2017" Type="http://schemas.openxmlformats.org/officeDocument/2006/relationships/hyperlink" Target="https://thunhoon.com/article/291170" TargetMode="External"/><Relationship Id="rId2018" Type="http://schemas.openxmlformats.org/officeDocument/2006/relationships/hyperlink" Target="https://thunhoon.com/article/291171" TargetMode="External"/><Relationship Id="rId2019" Type="http://schemas.openxmlformats.org/officeDocument/2006/relationships/hyperlink" Target="https://thunhoon.com/article/291172" TargetMode="External"/><Relationship Id="rId2010" Type="http://schemas.openxmlformats.org/officeDocument/2006/relationships/hyperlink" Target="https://thunhoon.com/article/291151" TargetMode="External"/><Relationship Id="rId2011" Type="http://schemas.openxmlformats.org/officeDocument/2006/relationships/hyperlink" Target="https://thunhoon.com/article/291158" TargetMode="External"/><Relationship Id="rId2012" Type="http://schemas.openxmlformats.org/officeDocument/2006/relationships/hyperlink" Target="https://thunhoon.com/article/291158" TargetMode="External"/><Relationship Id="rId2013" Type="http://schemas.openxmlformats.org/officeDocument/2006/relationships/hyperlink" Target="https://thunhoon.com/article/291159" TargetMode="External"/><Relationship Id="rId2014" Type="http://schemas.openxmlformats.org/officeDocument/2006/relationships/hyperlink" Target="https://thunhoon.com/article/291160" TargetMode="External"/><Relationship Id="rId2015" Type="http://schemas.openxmlformats.org/officeDocument/2006/relationships/hyperlink" Target="https://thunhoon.com/article/291148" TargetMode="External"/><Relationship Id="rId2049" Type="http://schemas.openxmlformats.org/officeDocument/2006/relationships/hyperlink" Target="https://thunhoon.com/article/291251" TargetMode="External"/><Relationship Id="rId129" Type="http://schemas.openxmlformats.org/officeDocument/2006/relationships/hyperlink" Target="https://thunhoon.com/article/285898" TargetMode="External"/><Relationship Id="rId128" Type="http://schemas.openxmlformats.org/officeDocument/2006/relationships/hyperlink" Target="https://thunhoon.com/article/285943" TargetMode="External"/><Relationship Id="rId127" Type="http://schemas.openxmlformats.org/officeDocument/2006/relationships/hyperlink" Target="https://thunhoon.com/article/285943" TargetMode="External"/><Relationship Id="rId126" Type="http://schemas.openxmlformats.org/officeDocument/2006/relationships/hyperlink" Target="https://thunhoon.com/article/285925" TargetMode="External"/><Relationship Id="rId2040" Type="http://schemas.openxmlformats.org/officeDocument/2006/relationships/hyperlink" Target="https://thunhoon.com/article/291241" TargetMode="External"/><Relationship Id="rId121" Type="http://schemas.openxmlformats.org/officeDocument/2006/relationships/hyperlink" Target="https://thunhoon.com/article/285900" TargetMode="External"/><Relationship Id="rId2041" Type="http://schemas.openxmlformats.org/officeDocument/2006/relationships/hyperlink" Target="https://thunhoon.com/article/291241" TargetMode="External"/><Relationship Id="rId120" Type="http://schemas.openxmlformats.org/officeDocument/2006/relationships/hyperlink" Target="https://thunhoon.com/article/285900" TargetMode="External"/><Relationship Id="rId2042" Type="http://schemas.openxmlformats.org/officeDocument/2006/relationships/hyperlink" Target="https://thunhoon.com/article/291220" TargetMode="External"/><Relationship Id="rId2043" Type="http://schemas.openxmlformats.org/officeDocument/2006/relationships/hyperlink" Target="https://thunhoon.com/article/291220" TargetMode="External"/><Relationship Id="rId2044" Type="http://schemas.openxmlformats.org/officeDocument/2006/relationships/hyperlink" Target="https://thunhoon.com/article/291221" TargetMode="External"/><Relationship Id="rId125" Type="http://schemas.openxmlformats.org/officeDocument/2006/relationships/hyperlink" Target="https://thunhoon.com/article/285917" TargetMode="External"/><Relationship Id="rId2045" Type="http://schemas.openxmlformats.org/officeDocument/2006/relationships/hyperlink" Target="https://thunhoon.com/article/291221" TargetMode="External"/><Relationship Id="rId124" Type="http://schemas.openxmlformats.org/officeDocument/2006/relationships/hyperlink" Target="https://thunhoon.com/article/285908" TargetMode="External"/><Relationship Id="rId2046" Type="http://schemas.openxmlformats.org/officeDocument/2006/relationships/hyperlink" Target="https://thunhoon.com/article/291221" TargetMode="External"/><Relationship Id="rId123" Type="http://schemas.openxmlformats.org/officeDocument/2006/relationships/hyperlink" Target="https://thunhoon.com/article/285908" TargetMode="External"/><Relationship Id="rId2047" Type="http://schemas.openxmlformats.org/officeDocument/2006/relationships/hyperlink" Target="https://thunhoon.com/article/291223" TargetMode="External"/><Relationship Id="rId122" Type="http://schemas.openxmlformats.org/officeDocument/2006/relationships/hyperlink" Target="https://thunhoon.com/article/285904" TargetMode="External"/><Relationship Id="rId2048" Type="http://schemas.openxmlformats.org/officeDocument/2006/relationships/hyperlink" Target="https://thunhoon.com/article/291250" TargetMode="External"/><Relationship Id="rId2038" Type="http://schemas.openxmlformats.org/officeDocument/2006/relationships/hyperlink" Target="https://thunhoon.com/article/291239" TargetMode="External"/><Relationship Id="rId2039" Type="http://schemas.openxmlformats.org/officeDocument/2006/relationships/hyperlink" Target="https://thunhoon.com/article/291239" TargetMode="External"/><Relationship Id="rId118" Type="http://schemas.openxmlformats.org/officeDocument/2006/relationships/hyperlink" Target="https://thunhoon.com/article/285892" TargetMode="External"/><Relationship Id="rId117" Type="http://schemas.openxmlformats.org/officeDocument/2006/relationships/hyperlink" Target="https://thunhoon.com/article/285890" TargetMode="External"/><Relationship Id="rId116" Type="http://schemas.openxmlformats.org/officeDocument/2006/relationships/hyperlink" Target="https://thunhoon.com/article/285888" TargetMode="External"/><Relationship Id="rId115" Type="http://schemas.openxmlformats.org/officeDocument/2006/relationships/hyperlink" Target="https://thunhoon.com/article/285885" TargetMode="External"/><Relationship Id="rId119" Type="http://schemas.openxmlformats.org/officeDocument/2006/relationships/hyperlink" Target="https://thunhoon.com/article/285892" TargetMode="External"/><Relationship Id="rId110" Type="http://schemas.openxmlformats.org/officeDocument/2006/relationships/hyperlink" Target="https://thunhoon.com/article/285869" TargetMode="External"/><Relationship Id="rId2030" Type="http://schemas.openxmlformats.org/officeDocument/2006/relationships/hyperlink" Target="https://thunhoon.com/article/291196" TargetMode="External"/><Relationship Id="rId2031" Type="http://schemas.openxmlformats.org/officeDocument/2006/relationships/hyperlink" Target="https://thunhoon.com/article/291198" TargetMode="External"/><Relationship Id="rId2032" Type="http://schemas.openxmlformats.org/officeDocument/2006/relationships/hyperlink" Target="https://thunhoon.com/article/291198" TargetMode="External"/><Relationship Id="rId2033" Type="http://schemas.openxmlformats.org/officeDocument/2006/relationships/hyperlink" Target="https://thunhoon.com/article/291209" TargetMode="External"/><Relationship Id="rId114" Type="http://schemas.openxmlformats.org/officeDocument/2006/relationships/hyperlink" Target="https://thunhoon.com/article/285883" TargetMode="External"/><Relationship Id="rId2034" Type="http://schemas.openxmlformats.org/officeDocument/2006/relationships/hyperlink" Target="https://thunhoon.com/article/291228" TargetMode="External"/><Relationship Id="rId113" Type="http://schemas.openxmlformats.org/officeDocument/2006/relationships/hyperlink" Target="https://thunhoon.com/article/285881" TargetMode="External"/><Relationship Id="rId2035" Type="http://schemas.openxmlformats.org/officeDocument/2006/relationships/hyperlink" Target="https://thunhoon.com/article/291229" TargetMode="External"/><Relationship Id="rId112" Type="http://schemas.openxmlformats.org/officeDocument/2006/relationships/hyperlink" Target="https://thunhoon.com/article/285875" TargetMode="External"/><Relationship Id="rId2036" Type="http://schemas.openxmlformats.org/officeDocument/2006/relationships/hyperlink" Target="https://thunhoon.com/article/291229" TargetMode="External"/><Relationship Id="rId111" Type="http://schemas.openxmlformats.org/officeDocument/2006/relationships/hyperlink" Target="https://thunhoon.com/article/285869" TargetMode="External"/><Relationship Id="rId2037" Type="http://schemas.openxmlformats.org/officeDocument/2006/relationships/hyperlink" Target="https://thunhoon.com/article/291236" TargetMode="External"/><Relationship Id="rId2005" Type="http://schemas.openxmlformats.org/officeDocument/2006/relationships/hyperlink" Target="https://thunhoon.com/article/291134" TargetMode="External"/><Relationship Id="rId2006" Type="http://schemas.openxmlformats.org/officeDocument/2006/relationships/hyperlink" Target="https://thunhoon.com/article/291134" TargetMode="External"/><Relationship Id="rId2007" Type="http://schemas.openxmlformats.org/officeDocument/2006/relationships/hyperlink" Target="https://thunhoon.com/article/291144" TargetMode="External"/><Relationship Id="rId2008" Type="http://schemas.openxmlformats.org/officeDocument/2006/relationships/hyperlink" Target="https://thunhoon.com/article/291144" TargetMode="External"/><Relationship Id="rId2009" Type="http://schemas.openxmlformats.org/officeDocument/2006/relationships/hyperlink" Target="https://thunhoon.com/article/291151" TargetMode="External"/><Relationship Id="rId2000" Type="http://schemas.openxmlformats.org/officeDocument/2006/relationships/hyperlink" Target="https://thunhoon.com/article/291126" TargetMode="External"/><Relationship Id="rId2001" Type="http://schemas.openxmlformats.org/officeDocument/2006/relationships/hyperlink" Target="https://thunhoon.com/article/291126" TargetMode="External"/><Relationship Id="rId2002" Type="http://schemas.openxmlformats.org/officeDocument/2006/relationships/hyperlink" Target="https://thunhoon.com/article/291127" TargetMode="External"/><Relationship Id="rId2003" Type="http://schemas.openxmlformats.org/officeDocument/2006/relationships/hyperlink" Target="https://thunhoon.com/article/291128" TargetMode="External"/><Relationship Id="rId2004" Type="http://schemas.openxmlformats.org/officeDocument/2006/relationships/hyperlink" Target="https://thunhoon.com/article/291128" TargetMode="External"/><Relationship Id="rId2090" Type="http://schemas.openxmlformats.org/officeDocument/2006/relationships/hyperlink" Target="https://thunhoon.com/article/291352" TargetMode="External"/><Relationship Id="rId2091" Type="http://schemas.openxmlformats.org/officeDocument/2006/relationships/hyperlink" Target="https://thunhoon.com/article/291352" TargetMode="External"/><Relationship Id="rId2092" Type="http://schemas.openxmlformats.org/officeDocument/2006/relationships/hyperlink" Target="https://thunhoon.com/article/291354" TargetMode="External"/><Relationship Id="rId2093" Type="http://schemas.openxmlformats.org/officeDocument/2006/relationships/hyperlink" Target="https://thunhoon.com/article/291354" TargetMode="External"/><Relationship Id="rId2094" Type="http://schemas.openxmlformats.org/officeDocument/2006/relationships/hyperlink" Target="https://thunhoon.com/article/291382" TargetMode="External"/><Relationship Id="rId2095" Type="http://schemas.openxmlformats.org/officeDocument/2006/relationships/hyperlink" Target="https://thunhoon.com/article/291382" TargetMode="External"/><Relationship Id="rId2096" Type="http://schemas.openxmlformats.org/officeDocument/2006/relationships/hyperlink" Target="https://thunhoon.com/article/291383" TargetMode="External"/><Relationship Id="rId2097" Type="http://schemas.openxmlformats.org/officeDocument/2006/relationships/hyperlink" Target="https://thunhoon.com/article/291383" TargetMode="External"/><Relationship Id="rId2098" Type="http://schemas.openxmlformats.org/officeDocument/2006/relationships/hyperlink" Target="https://thunhoon.com/article/291383" TargetMode="External"/><Relationship Id="rId2099" Type="http://schemas.openxmlformats.org/officeDocument/2006/relationships/hyperlink" Target="https://thunhoon.com/article/291384" TargetMode="External"/><Relationship Id="rId2060" Type="http://schemas.openxmlformats.org/officeDocument/2006/relationships/hyperlink" Target="https://thunhoon.com/article/291263" TargetMode="External"/><Relationship Id="rId2061" Type="http://schemas.openxmlformats.org/officeDocument/2006/relationships/hyperlink" Target="https://thunhoon.com/article/291268" TargetMode="External"/><Relationship Id="rId2062" Type="http://schemas.openxmlformats.org/officeDocument/2006/relationships/hyperlink" Target="https://thunhoon.com/article/291272" TargetMode="External"/><Relationship Id="rId2063" Type="http://schemas.openxmlformats.org/officeDocument/2006/relationships/hyperlink" Target="https://thunhoon.com/article/291307" TargetMode="External"/><Relationship Id="rId2064" Type="http://schemas.openxmlformats.org/officeDocument/2006/relationships/hyperlink" Target="https://thunhoon.com/article/291312" TargetMode="External"/><Relationship Id="rId2065" Type="http://schemas.openxmlformats.org/officeDocument/2006/relationships/hyperlink" Target="https://thunhoon.com/article/291312" TargetMode="External"/><Relationship Id="rId2066" Type="http://schemas.openxmlformats.org/officeDocument/2006/relationships/hyperlink" Target="https://thunhoon.com/article/291313" TargetMode="External"/><Relationship Id="rId2067" Type="http://schemas.openxmlformats.org/officeDocument/2006/relationships/hyperlink" Target="https://thunhoon.com/article/291313" TargetMode="External"/><Relationship Id="rId2068" Type="http://schemas.openxmlformats.org/officeDocument/2006/relationships/hyperlink" Target="https://thunhoon.com/article/291313" TargetMode="External"/><Relationship Id="rId2069" Type="http://schemas.openxmlformats.org/officeDocument/2006/relationships/hyperlink" Target="https://thunhoon.com/article/291314" TargetMode="External"/><Relationship Id="rId2050" Type="http://schemas.openxmlformats.org/officeDocument/2006/relationships/hyperlink" Target="https://thunhoon.com/article/291252" TargetMode="External"/><Relationship Id="rId2051" Type="http://schemas.openxmlformats.org/officeDocument/2006/relationships/hyperlink" Target="https://thunhoon.com/article/291253" TargetMode="External"/><Relationship Id="rId2052" Type="http://schemas.openxmlformats.org/officeDocument/2006/relationships/hyperlink" Target="https://thunhoon.com/article/291255" TargetMode="External"/><Relationship Id="rId2053" Type="http://schemas.openxmlformats.org/officeDocument/2006/relationships/hyperlink" Target="https://thunhoon.com/article/291256" TargetMode="External"/><Relationship Id="rId2054" Type="http://schemas.openxmlformats.org/officeDocument/2006/relationships/hyperlink" Target="https://thunhoon.com/article/291258" TargetMode="External"/><Relationship Id="rId2055" Type="http://schemas.openxmlformats.org/officeDocument/2006/relationships/hyperlink" Target="https://thunhoon.com/article/291258" TargetMode="External"/><Relationship Id="rId2056" Type="http://schemas.openxmlformats.org/officeDocument/2006/relationships/hyperlink" Target="https://thunhoon.com/article/291259" TargetMode="External"/><Relationship Id="rId2057" Type="http://schemas.openxmlformats.org/officeDocument/2006/relationships/hyperlink" Target="https://thunhoon.com/article/291260" TargetMode="External"/><Relationship Id="rId2058" Type="http://schemas.openxmlformats.org/officeDocument/2006/relationships/hyperlink" Target="https://thunhoon.com/article/291262" TargetMode="External"/><Relationship Id="rId2059" Type="http://schemas.openxmlformats.org/officeDocument/2006/relationships/hyperlink" Target="https://thunhoon.com/article/291262" TargetMode="External"/><Relationship Id="rId2080" Type="http://schemas.openxmlformats.org/officeDocument/2006/relationships/hyperlink" Target="https://thunhoon.com/article/291323" TargetMode="External"/><Relationship Id="rId2081" Type="http://schemas.openxmlformats.org/officeDocument/2006/relationships/hyperlink" Target="https://thunhoon.com/article/291324" TargetMode="External"/><Relationship Id="rId2082" Type="http://schemas.openxmlformats.org/officeDocument/2006/relationships/hyperlink" Target="https://thunhoon.com/article/291329" TargetMode="External"/><Relationship Id="rId2083" Type="http://schemas.openxmlformats.org/officeDocument/2006/relationships/hyperlink" Target="https://thunhoon.com/article/291332" TargetMode="External"/><Relationship Id="rId2084" Type="http://schemas.openxmlformats.org/officeDocument/2006/relationships/hyperlink" Target="https://thunhoon.com/article/291332" TargetMode="External"/><Relationship Id="rId2085" Type="http://schemas.openxmlformats.org/officeDocument/2006/relationships/hyperlink" Target="https://thunhoon.com/article/291332" TargetMode="External"/><Relationship Id="rId2086" Type="http://schemas.openxmlformats.org/officeDocument/2006/relationships/hyperlink" Target="https://thunhoon.com/article/291336" TargetMode="External"/><Relationship Id="rId2087" Type="http://schemas.openxmlformats.org/officeDocument/2006/relationships/hyperlink" Target="https://thunhoon.com/article/291337" TargetMode="External"/><Relationship Id="rId2088" Type="http://schemas.openxmlformats.org/officeDocument/2006/relationships/hyperlink" Target="https://thunhoon.com/article/291350" TargetMode="External"/><Relationship Id="rId2089" Type="http://schemas.openxmlformats.org/officeDocument/2006/relationships/hyperlink" Target="https://thunhoon.com/article/291352" TargetMode="External"/><Relationship Id="rId2070" Type="http://schemas.openxmlformats.org/officeDocument/2006/relationships/hyperlink" Target="https://thunhoon.com/article/291300" TargetMode="External"/><Relationship Id="rId2071" Type="http://schemas.openxmlformats.org/officeDocument/2006/relationships/hyperlink" Target="https://thunhoon.com/article/291300" TargetMode="External"/><Relationship Id="rId2072" Type="http://schemas.openxmlformats.org/officeDocument/2006/relationships/hyperlink" Target="https://thunhoon.com/article/291301" TargetMode="External"/><Relationship Id="rId2073" Type="http://schemas.openxmlformats.org/officeDocument/2006/relationships/hyperlink" Target="https://thunhoon.com/article/291318" TargetMode="External"/><Relationship Id="rId2074" Type="http://schemas.openxmlformats.org/officeDocument/2006/relationships/hyperlink" Target="https://thunhoon.com/article/291321" TargetMode="External"/><Relationship Id="rId2075" Type="http://schemas.openxmlformats.org/officeDocument/2006/relationships/hyperlink" Target="https://thunhoon.com/article/291321" TargetMode="External"/><Relationship Id="rId2076" Type="http://schemas.openxmlformats.org/officeDocument/2006/relationships/hyperlink" Target="https://thunhoon.com/article/291322" TargetMode="External"/><Relationship Id="rId2077" Type="http://schemas.openxmlformats.org/officeDocument/2006/relationships/hyperlink" Target="https://thunhoon.com/article/291322" TargetMode="External"/><Relationship Id="rId2078" Type="http://schemas.openxmlformats.org/officeDocument/2006/relationships/hyperlink" Target="https://thunhoon.com/article/291323" TargetMode="External"/><Relationship Id="rId2079" Type="http://schemas.openxmlformats.org/officeDocument/2006/relationships/hyperlink" Target="https://thunhoon.com/article/291323" TargetMode="External"/><Relationship Id="rId2940" Type="http://schemas.openxmlformats.org/officeDocument/2006/relationships/hyperlink" Target="https://thunhoon.com/article/293223" TargetMode="External"/><Relationship Id="rId1610" Type="http://schemas.openxmlformats.org/officeDocument/2006/relationships/hyperlink" Target="https://thunhoon.com/article/290198" TargetMode="External"/><Relationship Id="rId2941" Type="http://schemas.openxmlformats.org/officeDocument/2006/relationships/hyperlink" Target="https://thunhoon.com/article/293228" TargetMode="External"/><Relationship Id="rId1611" Type="http://schemas.openxmlformats.org/officeDocument/2006/relationships/hyperlink" Target="https://thunhoon.com/article/290199" TargetMode="External"/><Relationship Id="rId2942" Type="http://schemas.openxmlformats.org/officeDocument/2006/relationships/hyperlink" Target="https://thunhoon.com/article/293228" TargetMode="External"/><Relationship Id="rId1612" Type="http://schemas.openxmlformats.org/officeDocument/2006/relationships/hyperlink" Target="https://thunhoon.com/article/290200" TargetMode="External"/><Relationship Id="rId2943" Type="http://schemas.openxmlformats.org/officeDocument/2006/relationships/hyperlink" Target="https://thunhoon.com/article/293228" TargetMode="External"/><Relationship Id="rId1613" Type="http://schemas.openxmlformats.org/officeDocument/2006/relationships/hyperlink" Target="https://thunhoon.com/article/290200" TargetMode="External"/><Relationship Id="rId2944" Type="http://schemas.openxmlformats.org/officeDocument/2006/relationships/hyperlink" Target="https://thunhoon.com/article/293229" TargetMode="External"/><Relationship Id="rId1614" Type="http://schemas.openxmlformats.org/officeDocument/2006/relationships/hyperlink" Target="https://thunhoon.com/article/290204" TargetMode="External"/><Relationship Id="rId2945" Type="http://schemas.openxmlformats.org/officeDocument/2006/relationships/hyperlink" Target="https://thunhoon.com/article/293229" TargetMode="External"/><Relationship Id="rId1615" Type="http://schemas.openxmlformats.org/officeDocument/2006/relationships/hyperlink" Target="https://thunhoon.com/article/290205" TargetMode="External"/><Relationship Id="rId2946" Type="http://schemas.openxmlformats.org/officeDocument/2006/relationships/hyperlink" Target="https://thunhoon.com/article/293232" TargetMode="External"/><Relationship Id="rId1616" Type="http://schemas.openxmlformats.org/officeDocument/2006/relationships/hyperlink" Target="https://thunhoon.com/article/290207" TargetMode="External"/><Relationship Id="rId2947" Type="http://schemas.openxmlformats.org/officeDocument/2006/relationships/hyperlink" Target="https://thunhoon.com/article/293233" TargetMode="External"/><Relationship Id="rId907" Type="http://schemas.openxmlformats.org/officeDocument/2006/relationships/hyperlink" Target="https://thunhoon.com/article/288397" TargetMode="External"/><Relationship Id="rId1617" Type="http://schemas.openxmlformats.org/officeDocument/2006/relationships/hyperlink" Target="https://thunhoon.com/article/290207" TargetMode="External"/><Relationship Id="rId2948" Type="http://schemas.openxmlformats.org/officeDocument/2006/relationships/hyperlink" Target="https://thunhoon.com/article/293237" TargetMode="External"/><Relationship Id="rId906" Type="http://schemas.openxmlformats.org/officeDocument/2006/relationships/hyperlink" Target="https://thunhoon.com/article/288394" TargetMode="External"/><Relationship Id="rId1618" Type="http://schemas.openxmlformats.org/officeDocument/2006/relationships/hyperlink" Target="https://thunhoon.com/article/290227" TargetMode="External"/><Relationship Id="rId2949" Type="http://schemas.openxmlformats.org/officeDocument/2006/relationships/hyperlink" Target="https://thunhoon.com/article/293239" TargetMode="External"/><Relationship Id="rId905" Type="http://schemas.openxmlformats.org/officeDocument/2006/relationships/hyperlink" Target="https://thunhoon.com/article/288394" TargetMode="External"/><Relationship Id="rId1619" Type="http://schemas.openxmlformats.org/officeDocument/2006/relationships/hyperlink" Target="https://thunhoon.com/article/290230" TargetMode="External"/><Relationship Id="rId904" Type="http://schemas.openxmlformats.org/officeDocument/2006/relationships/hyperlink" Target="https://thunhoon.com/article/288382" TargetMode="External"/><Relationship Id="rId909" Type="http://schemas.openxmlformats.org/officeDocument/2006/relationships/hyperlink" Target="https://thunhoon.com/article/288397" TargetMode="External"/><Relationship Id="rId908" Type="http://schemas.openxmlformats.org/officeDocument/2006/relationships/hyperlink" Target="https://thunhoon.com/article/288397" TargetMode="External"/><Relationship Id="rId903" Type="http://schemas.openxmlformats.org/officeDocument/2006/relationships/hyperlink" Target="https://thunhoon.com/article/288382" TargetMode="External"/><Relationship Id="rId902" Type="http://schemas.openxmlformats.org/officeDocument/2006/relationships/hyperlink" Target="https://thunhoon.com/article/288382" TargetMode="External"/><Relationship Id="rId901" Type="http://schemas.openxmlformats.org/officeDocument/2006/relationships/hyperlink" Target="https://thunhoon.com/article/288380" TargetMode="External"/><Relationship Id="rId900" Type="http://schemas.openxmlformats.org/officeDocument/2006/relationships/hyperlink" Target="https://thunhoon.com/article/288375" TargetMode="External"/><Relationship Id="rId2930" Type="http://schemas.openxmlformats.org/officeDocument/2006/relationships/hyperlink" Target="https://thunhoon.com/article/293213" TargetMode="External"/><Relationship Id="rId1600" Type="http://schemas.openxmlformats.org/officeDocument/2006/relationships/hyperlink" Target="https://thunhoon.com/article/290189" TargetMode="External"/><Relationship Id="rId2931" Type="http://schemas.openxmlformats.org/officeDocument/2006/relationships/hyperlink" Target="https://thunhoon.com/article/293216" TargetMode="External"/><Relationship Id="rId1601" Type="http://schemas.openxmlformats.org/officeDocument/2006/relationships/hyperlink" Target="https://thunhoon.com/article/290184" TargetMode="External"/><Relationship Id="rId2932" Type="http://schemas.openxmlformats.org/officeDocument/2006/relationships/hyperlink" Target="https://thunhoon.com/article/293217" TargetMode="External"/><Relationship Id="rId1602" Type="http://schemas.openxmlformats.org/officeDocument/2006/relationships/hyperlink" Target="https://thunhoon.com/article/290184" TargetMode="External"/><Relationship Id="rId2933" Type="http://schemas.openxmlformats.org/officeDocument/2006/relationships/hyperlink" Target="https://thunhoon.com/article/293220" TargetMode="External"/><Relationship Id="rId1603" Type="http://schemas.openxmlformats.org/officeDocument/2006/relationships/hyperlink" Target="https://thunhoon.com/article/290184" TargetMode="External"/><Relationship Id="rId2934" Type="http://schemas.openxmlformats.org/officeDocument/2006/relationships/hyperlink" Target="https://thunhoon.com/article/293220" TargetMode="External"/><Relationship Id="rId1604" Type="http://schemas.openxmlformats.org/officeDocument/2006/relationships/hyperlink" Target="https://thunhoon.com/article/290184" TargetMode="External"/><Relationship Id="rId2935" Type="http://schemas.openxmlformats.org/officeDocument/2006/relationships/hyperlink" Target="https://thunhoon.com/article/293220" TargetMode="External"/><Relationship Id="rId1605" Type="http://schemas.openxmlformats.org/officeDocument/2006/relationships/hyperlink" Target="https://thunhoon.com/article/290174" TargetMode="External"/><Relationship Id="rId2936" Type="http://schemas.openxmlformats.org/officeDocument/2006/relationships/hyperlink" Target="https://thunhoon.com/article/293220" TargetMode="External"/><Relationship Id="rId1606" Type="http://schemas.openxmlformats.org/officeDocument/2006/relationships/hyperlink" Target="https://thunhoon.com/article/290174" TargetMode="External"/><Relationship Id="rId2937" Type="http://schemas.openxmlformats.org/officeDocument/2006/relationships/hyperlink" Target="https://thunhoon.com/article/293223" TargetMode="External"/><Relationship Id="rId1607" Type="http://schemas.openxmlformats.org/officeDocument/2006/relationships/hyperlink" Target="https://thunhoon.com/article/290175" TargetMode="External"/><Relationship Id="rId2938" Type="http://schemas.openxmlformats.org/officeDocument/2006/relationships/hyperlink" Target="https://thunhoon.com/article/293223" TargetMode="External"/><Relationship Id="rId1608" Type="http://schemas.openxmlformats.org/officeDocument/2006/relationships/hyperlink" Target="https://thunhoon.com/article/290196" TargetMode="External"/><Relationship Id="rId2939" Type="http://schemas.openxmlformats.org/officeDocument/2006/relationships/hyperlink" Target="https://thunhoon.com/article/293223" TargetMode="External"/><Relationship Id="rId1609" Type="http://schemas.openxmlformats.org/officeDocument/2006/relationships/hyperlink" Target="https://thunhoon.com/article/290196" TargetMode="External"/><Relationship Id="rId1631" Type="http://schemas.openxmlformats.org/officeDocument/2006/relationships/hyperlink" Target="https://thunhoon.com/article/290226" TargetMode="External"/><Relationship Id="rId2962" Type="http://schemas.openxmlformats.org/officeDocument/2006/relationships/hyperlink" Target="https://thunhoon.com/article/293249" TargetMode="External"/><Relationship Id="rId1632" Type="http://schemas.openxmlformats.org/officeDocument/2006/relationships/hyperlink" Target="https://thunhoon.com/article/290268" TargetMode="External"/><Relationship Id="rId2963" Type="http://schemas.openxmlformats.org/officeDocument/2006/relationships/hyperlink" Target="https://thunhoon.com/article/293261" TargetMode="External"/><Relationship Id="rId1633" Type="http://schemas.openxmlformats.org/officeDocument/2006/relationships/hyperlink" Target="https://thunhoon.com/article/290268" TargetMode="External"/><Relationship Id="rId2964" Type="http://schemas.openxmlformats.org/officeDocument/2006/relationships/hyperlink" Target="https://thunhoon.com/article/293265" TargetMode="External"/><Relationship Id="rId1634" Type="http://schemas.openxmlformats.org/officeDocument/2006/relationships/hyperlink" Target="https://thunhoon.com/article/290264" TargetMode="External"/><Relationship Id="rId2965" Type="http://schemas.openxmlformats.org/officeDocument/2006/relationships/hyperlink" Target="https://thunhoon.com/article/293265" TargetMode="External"/><Relationship Id="rId1635" Type="http://schemas.openxmlformats.org/officeDocument/2006/relationships/hyperlink" Target="https://thunhoon.com/article/290264" TargetMode="External"/><Relationship Id="rId2966" Type="http://schemas.openxmlformats.org/officeDocument/2006/relationships/hyperlink" Target="https://thunhoon.com/article/293271" TargetMode="External"/><Relationship Id="rId1636" Type="http://schemas.openxmlformats.org/officeDocument/2006/relationships/hyperlink" Target="https://thunhoon.com/article/290265" TargetMode="External"/><Relationship Id="rId2967" Type="http://schemas.openxmlformats.org/officeDocument/2006/relationships/hyperlink" Target="https://thunhoon.com/article/293271" TargetMode="External"/><Relationship Id="rId1637" Type="http://schemas.openxmlformats.org/officeDocument/2006/relationships/hyperlink" Target="https://thunhoon.com/article/290265" TargetMode="External"/><Relationship Id="rId2968" Type="http://schemas.openxmlformats.org/officeDocument/2006/relationships/hyperlink" Target="https://thunhoon.com/article/293273" TargetMode="External"/><Relationship Id="rId1638" Type="http://schemas.openxmlformats.org/officeDocument/2006/relationships/hyperlink" Target="https://thunhoon.com/article/290259" TargetMode="External"/><Relationship Id="rId2969" Type="http://schemas.openxmlformats.org/officeDocument/2006/relationships/hyperlink" Target="https://thunhoon.com/article/293273" TargetMode="External"/><Relationship Id="rId929" Type="http://schemas.openxmlformats.org/officeDocument/2006/relationships/hyperlink" Target="https://thunhoon.com/article/288429" TargetMode="External"/><Relationship Id="rId1639" Type="http://schemas.openxmlformats.org/officeDocument/2006/relationships/hyperlink" Target="https://thunhoon.com/article/290260" TargetMode="External"/><Relationship Id="rId928" Type="http://schemas.openxmlformats.org/officeDocument/2006/relationships/hyperlink" Target="https://thunhoon.com/article/288429" TargetMode="External"/><Relationship Id="rId927" Type="http://schemas.openxmlformats.org/officeDocument/2006/relationships/hyperlink" Target="https://thunhoon.com/article/288439" TargetMode="External"/><Relationship Id="rId926" Type="http://schemas.openxmlformats.org/officeDocument/2006/relationships/hyperlink" Target="https://thunhoon.com/article/288439" TargetMode="External"/><Relationship Id="rId921" Type="http://schemas.openxmlformats.org/officeDocument/2006/relationships/hyperlink" Target="https://thunhoon.com/article/288434" TargetMode="External"/><Relationship Id="rId920" Type="http://schemas.openxmlformats.org/officeDocument/2006/relationships/hyperlink" Target="https://thunhoon.com/article/288433" TargetMode="External"/><Relationship Id="rId925" Type="http://schemas.openxmlformats.org/officeDocument/2006/relationships/hyperlink" Target="https://thunhoon.com/article/288439" TargetMode="External"/><Relationship Id="rId924" Type="http://schemas.openxmlformats.org/officeDocument/2006/relationships/hyperlink" Target="https://thunhoon.com/article/288438" TargetMode="External"/><Relationship Id="rId923" Type="http://schemas.openxmlformats.org/officeDocument/2006/relationships/hyperlink" Target="https://thunhoon.com/article/288435" TargetMode="External"/><Relationship Id="rId922" Type="http://schemas.openxmlformats.org/officeDocument/2006/relationships/hyperlink" Target="https://thunhoon.com/article/288435" TargetMode="External"/><Relationship Id="rId2960" Type="http://schemas.openxmlformats.org/officeDocument/2006/relationships/hyperlink" Target="https://thunhoon.com/article/293247" TargetMode="External"/><Relationship Id="rId1630" Type="http://schemas.openxmlformats.org/officeDocument/2006/relationships/hyperlink" Target="https://thunhoon.com/article/290226" TargetMode="External"/><Relationship Id="rId2961" Type="http://schemas.openxmlformats.org/officeDocument/2006/relationships/hyperlink" Target="https://thunhoon.com/article/293249" TargetMode="External"/><Relationship Id="rId1620" Type="http://schemas.openxmlformats.org/officeDocument/2006/relationships/hyperlink" Target="https://thunhoon.com/article/290230" TargetMode="External"/><Relationship Id="rId2951" Type="http://schemas.openxmlformats.org/officeDocument/2006/relationships/hyperlink" Target="https://thunhoon.com/article/293240" TargetMode="External"/><Relationship Id="rId1621" Type="http://schemas.openxmlformats.org/officeDocument/2006/relationships/hyperlink" Target="https://thunhoon.com/article/290231" TargetMode="External"/><Relationship Id="rId2952" Type="http://schemas.openxmlformats.org/officeDocument/2006/relationships/hyperlink" Target="https://thunhoon.com/article/293241" TargetMode="External"/><Relationship Id="rId1622" Type="http://schemas.openxmlformats.org/officeDocument/2006/relationships/hyperlink" Target="https://thunhoon.com/article/290234" TargetMode="External"/><Relationship Id="rId2953" Type="http://schemas.openxmlformats.org/officeDocument/2006/relationships/hyperlink" Target="https://thunhoon.com/article/293243" TargetMode="External"/><Relationship Id="rId1623" Type="http://schemas.openxmlformats.org/officeDocument/2006/relationships/hyperlink" Target="https://thunhoon.com/article/290240" TargetMode="External"/><Relationship Id="rId2954" Type="http://schemas.openxmlformats.org/officeDocument/2006/relationships/hyperlink" Target="https://thunhoon.com/article/293244" TargetMode="External"/><Relationship Id="rId1624" Type="http://schemas.openxmlformats.org/officeDocument/2006/relationships/hyperlink" Target="https://thunhoon.com/article/290240" TargetMode="External"/><Relationship Id="rId2955" Type="http://schemas.openxmlformats.org/officeDocument/2006/relationships/hyperlink" Target="https://thunhoon.com/article/293244" TargetMode="External"/><Relationship Id="rId1625" Type="http://schemas.openxmlformats.org/officeDocument/2006/relationships/hyperlink" Target="https://thunhoon.com/article/290240" TargetMode="External"/><Relationship Id="rId2956" Type="http://schemas.openxmlformats.org/officeDocument/2006/relationships/hyperlink" Target="https://thunhoon.com/article/293244" TargetMode="External"/><Relationship Id="rId1626" Type="http://schemas.openxmlformats.org/officeDocument/2006/relationships/hyperlink" Target="https://thunhoon.com/article/290244" TargetMode="External"/><Relationship Id="rId2957" Type="http://schemas.openxmlformats.org/officeDocument/2006/relationships/hyperlink" Target="https://thunhoon.com/article/293244" TargetMode="External"/><Relationship Id="rId1627" Type="http://schemas.openxmlformats.org/officeDocument/2006/relationships/hyperlink" Target="https://thunhoon.com/article/290238" TargetMode="External"/><Relationship Id="rId2958" Type="http://schemas.openxmlformats.org/officeDocument/2006/relationships/hyperlink" Target="https://thunhoon.com/article/293246" TargetMode="External"/><Relationship Id="rId918" Type="http://schemas.openxmlformats.org/officeDocument/2006/relationships/hyperlink" Target="https://thunhoon.com/article/288427" TargetMode="External"/><Relationship Id="rId1628" Type="http://schemas.openxmlformats.org/officeDocument/2006/relationships/hyperlink" Target="https://thunhoon.com/article/290224" TargetMode="External"/><Relationship Id="rId2959" Type="http://schemas.openxmlformats.org/officeDocument/2006/relationships/hyperlink" Target="https://thunhoon.com/article/293247" TargetMode="External"/><Relationship Id="rId917" Type="http://schemas.openxmlformats.org/officeDocument/2006/relationships/hyperlink" Target="https://thunhoon.com/article/288423" TargetMode="External"/><Relationship Id="rId1629" Type="http://schemas.openxmlformats.org/officeDocument/2006/relationships/hyperlink" Target="https://thunhoon.com/article/290216" TargetMode="External"/><Relationship Id="rId916" Type="http://schemas.openxmlformats.org/officeDocument/2006/relationships/hyperlink" Target="https://thunhoon.com/article/288423" TargetMode="External"/><Relationship Id="rId915" Type="http://schemas.openxmlformats.org/officeDocument/2006/relationships/hyperlink" Target="https://thunhoon.com/article/288421" TargetMode="External"/><Relationship Id="rId919" Type="http://schemas.openxmlformats.org/officeDocument/2006/relationships/hyperlink" Target="https://thunhoon.com/article/288428" TargetMode="External"/><Relationship Id="rId910" Type="http://schemas.openxmlformats.org/officeDocument/2006/relationships/hyperlink" Target="https://thunhoon.com/article/288399" TargetMode="External"/><Relationship Id="rId914" Type="http://schemas.openxmlformats.org/officeDocument/2006/relationships/hyperlink" Target="https://thunhoon.com/article/288416" TargetMode="External"/><Relationship Id="rId913" Type="http://schemas.openxmlformats.org/officeDocument/2006/relationships/hyperlink" Target="https://thunhoon.com/article/288406" TargetMode="External"/><Relationship Id="rId912" Type="http://schemas.openxmlformats.org/officeDocument/2006/relationships/hyperlink" Target="https://thunhoon.com/article/288406" TargetMode="External"/><Relationship Id="rId911" Type="http://schemas.openxmlformats.org/officeDocument/2006/relationships/hyperlink" Target="https://thunhoon.com/article/288401" TargetMode="External"/><Relationship Id="rId2950" Type="http://schemas.openxmlformats.org/officeDocument/2006/relationships/hyperlink" Target="https://thunhoon.com/article/293239" TargetMode="External"/><Relationship Id="rId2900" Type="http://schemas.openxmlformats.org/officeDocument/2006/relationships/hyperlink" Target="https://thunhoon.com/article/293190" TargetMode="External"/><Relationship Id="rId2901" Type="http://schemas.openxmlformats.org/officeDocument/2006/relationships/hyperlink" Target="https://thunhoon.com/article/293190" TargetMode="External"/><Relationship Id="rId2902" Type="http://schemas.openxmlformats.org/officeDocument/2006/relationships/hyperlink" Target="https://thunhoon.com/article/293191" TargetMode="External"/><Relationship Id="rId2903" Type="http://schemas.openxmlformats.org/officeDocument/2006/relationships/hyperlink" Target="https://thunhoon.com/article/293179" TargetMode="External"/><Relationship Id="rId2904" Type="http://schemas.openxmlformats.org/officeDocument/2006/relationships/hyperlink" Target="https://thunhoon.com/article/293180" TargetMode="External"/><Relationship Id="rId2905" Type="http://schemas.openxmlformats.org/officeDocument/2006/relationships/hyperlink" Target="https://thunhoon.com/article/293180" TargetMode="External"/><Relationship Id="rId2906" Type="http://schemas.openxmlformats.org/officeDocument/2006/relationships/hyperlink" Target="https://thunhoon.com/article/293180" TargetMode="External"/><Relationship Id="rId2907" Type="http://schemas.openxmlformats.org/officeDocument/2006/relationships/hyperlink" Target="https://thunhoon.com/article/293181" TargetMode="External"/><Relationship Id="rId2908" Type="http://schemas.openxmlformats.org/officeDocument/2006/relationships/hyperlink" Target="https://thunhoon.com/article/293182" TargetMode="External"/><Relationship Id="rId2909" Type="http://schemas.openxmlformats.org/officeDocument/2006/relationships/hyperlink" Target="https://thunhoon.com/article/293183" TargetMode="External"/><Relationship Id="rId2920" Type="http://schemas.openxmlformats.org/officeDocument/2006/relationships/hyperlink" Target="https://thunhoon.com/article/293204" TargetMode="External"/><Relationship Id="rId2921" Type="http://schemas.openxmlformats.org/officeDocument/2006/relationships/hyperlink" Target="https://thunhoon.com/article/293204" TargetMode="External"/><Relationship Id="rId2922" Type="http://schemas.openxmlformats.org/officeDocument/2006/relationships/hyperlink" Target="https://thunhoon.com/article/293204" TargetMode="External"/><Relationship Id="rId2923" Type="http://schemas.openxmlformats.org/officeDocument/2006/relationships/hyperlink" Target="https://thunhoon.com/article/293206" TargetMode="External"/><Relationship Id="rId2924" Type="http://schemas.openxmlformats.org/officeDocument/2006/relationships/hyperlink" Target="https://thunhoon.com/article/293206" TargetMode="External"/><Relationship Id="rId2925" Type="http://schemas.openxmlformats.org/officeDocument/2006/relationships/hyperlink" Target="https://thunhoon.com/article/293208" TargetMode="External"/><Relationship Id="rId2926" Type="http://schemas.openxmlformats.org/officeDocument/2006/relationships/hyperlink" Target="https://thunhoon.com/article/293209" TargetMode="External"/><Relationship Id="rId2927" Type="http://schemas.openxmlformats.org/officeDocument/2006/relationships/hyperlink" Target="https://thunhoon.com/article/293210" TargetMode="External"/><Relationship Id="rId2928" Type="http://schemas.openxmlformats.org/officeDocument/2006/relationships/hyperlink" Target="https://thunhoon.com/article/293211" TargetMode="External"/><Relationship Id="rId2929" Type="http://schemas.openxmlformats.org/officeDocument/2006/relationships/hyperlink" Target="https://thunhoon.com/article/293213" TargetMode="External"/><Relationship Id="rId2910" Type="http://schemas.openxmlformats.org/officeDocument/2006/relationships/hyperlink" Target="https://thunhoon.com/article/293183" TargetMode="External"/><Relationship Id="rId2911" Type="http://schemas.openxmlformats.org/officeDocument/2006/relationships/hyperlink" Target="https://thunhoon.com/article/293184" TargetMode="External"/><Relationship Id="rId2912" Type="http://schemas.openxmlformats.org/officeDocument/2006/relationships/hyperlink" Target="https://thunhoon.com/article/293197" TargetMode="External"/><Relationship Id="rId2913" Type="http://schemas.openxmlformats.org/officeDocument/2006/relationships/hyperlink" Target="https://thunhoon.com/article/293197" TargetMode="External"/><Relationship Id="rId2914" Type="http://schemas.openxmlformats.org/officeDocument/2006/relationships/hyperlink" Target="https://thunhoon.com/article/293198" TargetMode="External"/><Relationship Id="rId2915" Type="http://schemas.openxmlformats.org/officeDocument/2006/relationships/hyperlink" Target="https://thunhoon.com/article/293198" TargetMode="External"/><Relationship Id="rId2916" Type="http://schemas.openxmlformats.org/officeDocument/2006/relationships/hyperlink" Target="https://thunhoon.com/article/293198" TargetMode="External"/><Relationship Id="rId2917" Type="http://schemas.openxmlformats.org/officeDocument/2006/relationships/hyperlink" Target="https://thunhoon.com/article/293199" TargetMode="External"/><Relationship Id="rId2918" Type="http://schemas.openxmlformats.org/officeDocument/2006/relationships/hyperlink" Target="https://thunhoon.com/article/293200" TargetMode="External"/><Relationship Id="rId2919" Type="http://schemas.openxmlformats.org/officeDocument/2006/relationships/hyperlink" Target="https://thunhoon.com/article/293203" TargetMode="External"/><Relationship Id="rId1697" Type="http://schemas.openxmlformats.org/officeDocument/2006/relationships/hyperlink" Target="https://thunhoon.com/article/290402" TargetMode="External"/><Relationship Id="rId1698" Type="http://schemas.openxmlformats.org/officeDocument/2006/relationships/hyperlink" Target="https://thunhoon.com/article/290429" TargetMode="External"/><Relationship Id="rId1699" Type="http://schemas.openxmlformats.org/officeDocument/2006/relationships/hyperlink" Target="https://thunhoon.com/article/290431" TargetMode="External"/><Relationship Id="rId866" Type="http://schemas.openxmlformats.org/officeDocument/2006/relationships/hyperlink" Target="https://thunhoon.com/article/288299" TargetMode="External"/><Relationship Id="rId865" Type="http://schemas.openxmlformats.org/officeDocument/2006/relationships/hyperlink" Target="https://thunhoon.com/article/288299" TargetMode="External"/><Relationship Id="rId864" Type="http://schemas.openxmlformats.org/officeDocument/2006/relationships/hyperlink" Target="https://thunhoon.com/article/288299" TargetMode="External"/><Relationship Id="rId863" Type="http://schemas.openxmlformats.org/officeDocument/2006/relationships/hyperlink" Target="https://thunhoon.com/article/288296" TargetMode="External"/><Relationship Id="rId869" Type="http://schemas.openxmlformats.org/officeDocument/2006/relationships/hyperlink" Target="https://thunhoon.com/article/288309" TargetMode="External"/><Relationship Id="rId868" Type="http://schemas.openxmlformats.org/officeDocument/2006/relationships/hyperlink" Target="https://thunhoon.com/article/288309" TargetMode="External"/><Relationship Id="rId867" Type="http://schemas.openxmlformats.org/officeDocument/2006/relationships/hyperlink" Target="https://thunhoon.com/article/288306" TargetMode="External"/><Relationship Id="rId1690" Type="http://schemas.openxmlformats.org/officeDocument/2006/relationships/hyperlink" Target="https://thunhoon.com/article/290392" TargetMode="External"/><Relationship Id="rId1691" Type="http://schemas.openxmlformats.org/officeDocument/2006/relationships/hyperlink" Target="https://thunhoon.com/article/290394" TargetMode="External"/><Relationship Id="rId1692" Type="http://schemas.openxmlformats.org/officeDocument/2006/relationships/hyperlink" Target="https://thunhoon.com/article/290395" TargetMode="External"/><Relationship Id="rId862" Type="http://schemas.openxmlformats.org/officeDocument/2006/relationships/hyperlink" Target="https://thunhoon.com/article/288296" TargetMode="External"/><Relationship Id="rId1693" Type="http://schemas.openxmlformats.org/officeDocument/2006/relationships/hyperlink" Target="https://thunhoon.com/article/290395" TargetMode="External"/><Relationship Id="rId861" Type="http://schemas.openxmlformats.org/officeDocument/2006/relationships/hyperlink" Target="https://thunhoon.com/article/288291" TargetMode="External"/><Relationship Id="rId1694" Type="http://schemas.openxmlformats.org/officeDocument/2006/relationships/hyperlink" Target="https://thunhoon.com/article/290395" TargetMode="External"/><Relationship Id="rId860" Type="http://schemas.openxmlformats.org/officeDocument/2006/relationships/hyperlink" Target="https://thunhoon.com/article/288290" TargetMode="External"/><Relationship Id="rId1695" Type="http://schemas.openxmlformats.org/officeDocument/2006/relationships/hyperlink" Target="https://thunhoon.com/article/290399" TargetMode="External"/><Relationship Id="rId1696" Type="http://schemas.openxmlformats.org/officeDocument/2006/relationships/hyperlink" Target="https://thunhoon.com/article/290399" TargetMode="External"/><Relationship Id="rId1686" Type="http://schemas.openxmlformats.org/officeDocument/2006/relationships/hyperlink" Target="https://thunhoon.com/article/290391" TargetMode="External"/><Relationship Id="rId1687" Type="http://schemas.openxmlformats.org/officeDocument/2006/relationships/hyperlink" Target="https://thunhoon.com/article/290392" TargetMode="External"/><Relationship Id="rId1688" Type="http://schemas.openxmlformats.org/officeDocument/2006/relationships/hyperlink" Target="https://thunhoon.com/article/290392" TargetMode="External"/><Relationship Id="rId1689" Type="http://schemas.openxmlformats.org/officeDocument/2006/relationships/hyperlink" Target="https://thunhoon.com/article/290392" TargetMode="External"/><Relationship Id="rId855" Type="http://schemas.openxmlformats.org/officeDocument/2006/relationships/hyperlink" Target="https://thunhoon.com/article/288280" TargetMode="External"/><Relationship Id="rId854" Type="http://schemas.openxmlformats.org/officeDocument/2006/relationships/hyperlink" Target="https://thunhoon.com/article/288280" TargetMode="External"/><Relationship Id="rId853" Type="http://schemas.openxmlformats.org/officeDocument/2006/relationships/hyperlink" Target="https://thunhoon.com/article/288278" TargetMode="External"/><Relationship Id="rId852" Type="http://schemas.openxmlformats.org/officeDocument/2006/relationships/hyperlink" Target="https://thunhoon.com/article/288278" TargetMode="External"/><Relationship Id="rId859" Type="http://schemas.openxmlformats.org/officeDocument/2006/relationships/hyperlink" Target="https://thunhoon.com/article/288290" TargetMode="External"/><Relationship Id="rId858" Type="http://schemas.openxmlformats.org/officeDocument/2006/relationships/hyperlink" Target="https://thunhoon.com/article/288290" TargetMode="External"/><Relationship Id="rId857" Type="http://schemas.openxmlformats.org/officeDocument/2006/relationships/hyperlink" Target="https://thunhoon.com/article/288289" TargetMode="External"/><Relationship Id="rId856" Type="http://schemas.openxmlformats.org/officeDocument/2006/relationships/hyperlink" Target="https://thunhoon.com/article/288286" TargetMode="External"/><Relationship Id="rId1680" Type="http://schemas.openxmlformats.org/officeDocument/2006/relationships/hyperlink" Target="https://thunhoon.com/article/290376" TargetMode="External"/><Relationship Id="rId1681" Type="http://schemas.openxmlformats.org/officeDocument/2006/relationships/hyperlink" Target="https://thunhoon.com/article/290380" TargetMode="External"/><Relationship Id="rId851" Type="http://schemas.openxmlformats.org/officeDocument/2006/relationships/hyperlink" Target="https://thunhoon.com/article/288277" TargetMode="External"/><Relationship Id="rId1682" Type="http://schemas.openxmlformats.org/officeDocument/2006/relationships/hyperlink" Target="https://thunhoon.com/article/290380" TargetMode="External"/><Relationship Id="rId850" Type="http://schemas.openxmlformats.org/officeDocument/2006/relationships/hyperlink" Target="https://thunhoon.com/article/288276" TargetMode="External"/><Relationship Id="rId1683" Type="http://schemas.openxmlformats.org/officeDocument/2006/relationships/hyperlink" Target="https://thunhoon.com/article/290385" TargetMode="External"/><Relationship Id="rId1684" Type="http://schemas.openxmlformats.org/officeDocument/2006/relationships/hyperlink" Target="https://thunhoon.com/article/290388" TargetMode="External"/><Relationship Id="rId1685" Type="http://schemas.openxmlformats.org/officeDocument/2006/relationships/hyperlink" Target="https://thunhoon.com/article/290391" TargetMode="External"/><Relationship Id="rId888" Type="http://schemas.openxmlformats.org/officeDocument/2006/relationships/hyperlink" Target="https://thunhoon.com/article/288354" TargetMode="External"/><Relationship Id="rId887" Type="http://schemas.openxmlformats.org/officeDocument/2006/relationships/hyperlink" Target="https://thunhoon.com/article/288352" TargetMode="External"/><Relationship Id="rId886" Type="http://schemas.openxmlformats.org/officeDocument/2006/relationships/hyperlink" Target="https://thunhoon.com/article/288352" TargetMode="External"/><Relationship Id="rId885" Type="http://schemas.openxmlformats.org/officeDocument/2006/relationships/hyperlink" Target="https://thunhoon.com/article/288350" TargetMode="External"/><Relationship Id="rId889" Type="http://schemas.openxmlformats.org/officeDocument/2006/relationships/hyperlink" Target="https://thunhoon.com/article/288354" TargetMode="External"/><Relationship Id="rId880" Type="http://schemas.openxmlformats.org/officeDocument/2006/relationships/hyperlink" Target="https://thunhoon.com/article/288355" TargetMode="External"/><Relationship Id="rId884" Type="http://schemas.openxmlformats.org/officeDocument/2006/relationships/hyperlink" Target="https://thunhoon.com/article/288350" TargetMode="External"/><Relationship Id="rId883" Type="http://schemas.openxmlformats.org/officeDocument/2006/relationships/hyperlink" Target="https://thunhoon.com/article/288358" TargetMode="External"/><Relationship Id="rId882" Type="http://schemas.openxmlformats.org/officeDocument/2006/relationships/hyperlink" Target="https://thunhoon.com/article/288358" TargetMode="External"/><Relationship Id="rId881" Type="http://schemas.openxmlformats.org/officeDocument/2006/relationships/hyperlink" Target="https://thunhoon.com/article/288356" TargetMode="External"/><Relationship Id="rId877" Type="http://schemas.openxmlformats.org/officeDocument/2006/relationships/hyperlink" Target="https://thunhoon.com/article/288337" TargetMode="External"/><Relationship Id="rId876" Type="http://schemas.openxmlformats.org/officeDocument/2006/relationships/hyperlink" Target="https://thunhoon.com/article/288337" TargetMode="External"/><Relationship Id="rId875" Type="http://schemas.openxmlformats.org/officeDocument/2006/relationships/hyperlink" Target="https://thunhoon.com/article/288332" TargetMode="External"/><Relationship Id="rId874" Type="http://schemas.openxmlformats.org/officeDocument/2006/relationships/hyperlink" Target="https://thunhoon.com/article/288319" TargetMode="External"/><Relationship Id="rId879" Type="http://schemas.openxmlformats.org/officeDocument/2006/relationships/hyperlink" Target="https://thunhoon.com/article/288345" TargetMode="External"/><Relationship Id="rId878" Type="http://schemas.openxmlformats.org/officeDocument/2006/relationships/hyperlink" Target="https://thunhoon.com/article/288338" TargetMode="External"/><Relationship Id="rId873" Type="http://schemas.openxmlformats.org/officeDocument/2006/relationships/hyperlink" Target="https://thunhoon.com/article/288317" TargetMode="External"/><Relationship Id="rId872" Type="http://schemas.openxmlformats.org/officeDocument/2006/relationships/hyperlink" Target="https://thunhoon.com/article/288317" TargetMode="External"/><Relationship Id="rId871" Type="http://schemas.openxmlformats.org/officeDocument/2006/relationships/hyperlink" Target="https://thunhoon.com/article/288313" TargetMode="External"/><Relationship Id="rId870" Type="http://schemas.openxmlformats.org/officeDocument/2006/relationships/hyperlink" Target="https://thunhoon.com/article/288313" TargetMode="External"/><Relationship Id="rId1653" Type="http://schemas.openxmlformats.org/officeDocument/2006/relationships/hyperlink" Target="https://thunhoon.com/article/290303" TargetMode="External"/><Relationship Id="rId2984" Type="http://schemas.openxmlformats.org/officeDocument/2006/relationships/hyperlink" Target="https://thunhoon.com/article/293307" TargetMode="External"/><Relationship Id="rId1654" Type="http://schemas.openxmlformats.org/officeDocument/2006/relationships/hyperlink" Target="https://thunhoon.com/article/290306" TargetMode="External"/><Relationship Id="rId2985" Type="http://schemas.openxmlformats.org/officeDocument/2006/relationships/hyperlink" Target="https://thunhoon.com/article/293310" TargetMode="External"/><Relationship Id="rId1655" Type="http://schemas.openxmlformats.org/officeDocument/2006/relationships/hyperlink" Target="https://thunhoon.com/article/290306" TargetMode="External"/><Relationship Id="rId2986" Type="http://schemas.openxmlformats.org/officeDocument/2006/relationships/hyperlink" Target="https://thunhoon.com/article/293310" TargetMode="External"/><Relationship Id="rId1656" Type="http://schemas.openxmlformats.org/officeDocument/2006/relationships/hyperlink" Target="https://thunhoon.com/article/290294" TargetMode="External"/><Relationship Id="rId2987" Type="http://schemas.openxmlformats.org/officeDocument/2006/relationships/hyperlink" Target="https://thunhoon.com/article/293311" TargetMode="External"/><Relationship Id="rId1657" Type="http://schemas.openxmlformats.org/officeDocument/2006/relationships/hyperlink" Target="https://thunhoon.com/article/290316" TargetMode="External"/><Relationship Id="rId2988" Type="http://schemas.openxmlformats.org/officeDocument/2006/relationships/hyperlink" Target="https://thunhoon.com/article/293311" TargetMode="External"/><Relationship Id="rId1658" Type="http://schemas.openxmlformats.org/officeDocument/2006/relationships/hyperlink" Target="https://thunhoon.com/article/290327" TargetMode="External"/><Relationship Id="rId2989" Type="http://schemas.openxmlformats.org/officeDocument/2006/relationships/hyperlink" Target="https://thunhoon.com/article/293313" TargetMode="External"/><Relationship Id="rId1659" Type="http://schemas.openxmlformats.org/officeDocument/2006/relationships/hyperlink" Target="https://thunhoon.com/article/290327" TargetMode="External"/><Relationship Id="rId829" Type="http://schemas.openxmlformats.org/officeDocument/2006/relationships/hyperlink" Target="https://thunhoon.com/article/288230" TargetMode="External"/><Relationship Id="rId828" Type="http://schemas.openxmlformats.org/officeDocument/2006/relationships/hyperlink" Target="https://thunhoon.com/article/288230" TargetMode="External"/><Relationship Id="rId827" Type="http://schemas.openxmlformats.org/officeDocument/2006/relationships/hyperlink" Target="https://thunhoon.com/article/288227" TargetMode="External"/><Relationship Id="rId822" Type="http://schemas.openxmlformats.org/officeDocument/2006/relationships/hyperlink" Target="https://thunhoon.com/article/288209" TargetMode="External"/><Relationship Id="rId821" Type="http://schemas.openxmlformats.org/officeDocument/2006/relationships/hyperlink" Target="https://thunhoon.com/article/288207" TargetMode="External"/><Relationship Id="rId820" Type="http://schemas.openxmlformats.org/officeDocument/2006/relationships/hyperlink" Target="https://thunhoon.com/article/288207" TargetMode="External"/><Relationship Id="rId826" Type="http://schemas.openxmlformats.org/officeDocument/2006/relationships/hyperlink" Target="https://thunhoon.com/article/288227" TargetMode="External"/><Relationship Id="rId825" Type="http://schemas.openxmlformats.org/officeDocument/2006/relationships/hyperlink" Target="https://thunhoon.com/article/288219" TargetMode="External"/><Relationship Id="rId824" Type="http://schemas.openxmlformats.org/officeDocument/2006/relationships/hyperlink" Target="https://thunhoon.com/article/288213" TargetMode="External"/><Relationship Id="rId823" Type="http://schemas.openxmlformats.org/officeDocument/2006/relationships/hyperlink" Target="https://thunhoon.com/article/288210" TargetMode="External"/><Relationship Id="rId2980" Type="http://schemas.openxmlformats.org/officeDocument/2006/relationships/hyperlink" Target="https://thunhoon.com/article/293293" TargetMode="External"/><Relationship Id="rId1650" Type="http://schemas.openxmlformats.org/officeDocument/2006/relationships/hyperlink" Target="https://thunhoon.com/article/290296" TargetMode="External"/><Relationship Id="rId2981" Type="http://schemas.openxmlformats.org/officeDocument/2006/relationships/hyperlink" Target="https://thunhoon.com/article/293293" TargetMode="External"/><Relationship Id="rId1651" Type="http://schemas.openxmlformats.org/officeDocument/2006/relationships/hyperlink" Target="https://thunhoon.com/article/290298" TargetMode="External"/><Relationship Id="rId2982" Type="http://schemas.openxmlformats.org/officeDocument/2006/relationships/hyperlink" Target="https://thunhoon.com/article/293304" TargetMode="External"/><Relationship Id="rId1652" Type="http://schemas.openxmlformats.org/officeDocument/2006/relationships/hyperlink" Target="https://thunhoon.com/article/290298" TargetMode="External"/><Relationship Id="rId2983" Type="http://schemas.openxmlformats.org/officeDocument/2006/relationships/hyperlink" Target="https://thunhoon.com/article/293304" TargetMode="External"/><Relationship Id="rId1642" Type="http://schemas.openxmlformats.org/officeDocument/2006/relationships/hyperlink" Target="https://thunhoon.com/article/290273" TargetMode="External"/><Relationship Id="rId2973" Type="http://schemas.openxmlformats.org/officeDocument/2006/relationships/hyperlink" Target="https://thunhoon.com/article/293285" TargetMode="External"/><Relationship Id="rId1643" Type="http://schemas.openxmlformats.org/officeDocument/2006/relationships/hyperlink" Target="https://thunhoon.com/article/290283" TargetMode="External"/><Relationship Id="rId2974" Type="http://schemas.openxmlformats.org/officeDocument/2006/relationships/hyperlink" Target="https://thunhoon.com/article/293285" TargetMode="External"/><Relationship Id="rId1644" Type="http://schemas.openxmlformats.org/officeDocument/2006/relationships/hyperlink" Target="https://thunhoon.com/article/290288" TargetMode="External"/><Relationship Id="rId2975" Type="http://schemas.openxmlformats.org/officeDocument/2006/relationships/hyperlink" Target="https://thunhoon.com/article/293286" TargetMode="External"/><Relationship Id="rId1645" Type="http://schemas.openxmlformats.org/officeDocument/2006/relationships/hyperlink" Target="https://thunhoon.com/article/290288" TargetMode="External"/><Relationship Id="rId2976" Type="http://schemas.openxmlformats.org/officeDocument/2006/relationships/hyperlink" Target="https://thunhoon.com/article/293286" TargetMode="External"/><Relationship Id="rId1646" Type="http://schemas.openxmlformats.org/officeDocument/2006/relationships/hyperlink" Target="https://thunhoon.com/article/290290" TargetMode="External"/><Relationship Id="rId2977" Type="http://schemas.openxmlformats.org/officeDocument/2006/relationships/hyperlink" Target="https://thunhoon.com/article/293288" TargetMode="External"/><Relationship Id="rId1647" Type="http://schemas.openxmlformats.org/officeDocument/2006/relationships/hyperlink" Target="https://thunhoon.com/article/290292" TargetMode="External"/><Relationship Id="rId2978" Type="http://schemas.openxmlformats.org/officeDocument/2006/relationships/hyperlink" Target="https://thunhoon.com/article/293290" TargetMode="External"/><Relationship Id="rId1648" Type="http://schemas.openxmlformats.org/officeDocument/2006/relationships/hyperlink" Target="https://thunhoon.com/article/290292" TargetMode="External"/><Relationship Id="rId2979" Type="http://schemas.openxmlformats.org/officeDocument/2006/relationships/hyperlink" Target="https://thunhoon.com/article/293292" TargetMode="External"/><Relationship Id="rId1649" Type="http://schemas.openxmlformats.org/officeDocument/2006/relationships/hyperlink" Target="https://thunhoon.com/article/290296" TargetMode="External"/><Relationship Id="rId819" Type="http://schemas.openxmlformats.org/officeDocument/2006/relationships/hyperlink" Target="https://thunhoon.com/article/288206" TargetMode="External"/><Relationship Id="rId818" Type="http://schemas.openxmlformats.org/officeDocument/2006/relationships/hyperlink" Target="https://thunhoon.com/article/288206" TargetMode="External"/><Relationship Id="rId817" Type="http://schemas.openxmlformats.org/officeDocument/2006/relationships/hyperlink" Target="https://thunhoon.com/article/288203" TargetMode="External"/><Relationship Id="rId816" Type="http://schemas.openxmlformats.org/officeDocument/2006/relationships/hyperlink" Target="https://thunhoon.com/article/288199" TargetMode="External"/><Relationship Id="rId811" Type="http://schemas.openxmlformats.org/officeDocument/2006/relationships/hyperlink" Target="https://thunhoon.com/article/288191" TargetMode="External"/><Relationship Id="rId810" Type="http://schemas.openxmlformats.org/officeDocument/2006/relationships/hyperlink" Target="https://thunhoon.com/article/288173" TargetMode="External"/><Relationship Id="rId815" Type="http://schemas.openxmlformats.org/officeDocument/2006/relationships/hyperlink" Target="https://thunhoon.com/article/288197" TargetMode="External"/><Relationship Id="rId814" Type="http://schemas.openxmlformats.org/officeDocument/2006/relationships/hyperlink" Target="https://thunhoon.com/article/288197" TargetMode="External"/><Relationship Id="rId813" Type="http://schemas.openxmlformats.org/officeDocument/2006/relationships/hyperlink" Target="https://thunhoon.com/article/288195" TargetMode="External"/><Relationship Id="rId812" Type="http://schemas.openxmlformats.org/officeDocument/2006/relationships/hyperlink" Target="https://thunhoon.com/article/288195" TargetMode="External"/><Relationship Id="rId2970" Type="http://schemas.openxmlformats.org/officeDocument/2006/relationships/hyperlink" Target="https://thunhoon.com/article/293278" TargetMode="External"/><Relationship Id="rId1640" Type="http://schemas.openxmlformats.org/officeDocument/2006/relationships/hyperlink" Target="https://thunhoon.com/article/290261" TargetMode="External"/><Relationship Id="rId2971" Type="http://schemas.openxmlformats.org/officeDocument/2006/relationships/hyperlink" Target="https://thunhoon.com/article/293282" TargetMode="External"/><Relationship Id="rId1641" Type="http://schemas.openxmlformats.org/officeDocument/2006/relationships/hyperlink" Target="https://thunhoon.com/article/290262" TargetMode="External"/><Relationship Id="rId2972" Type="http://schemas.openxmlformats.org/officeDocument/2006/relationships/hyperlink" Target="https://thunhoon.com/article/293282" TargetMode="External"/><Relationship Id="rId1675" Type="http://schemas.openxmlformats.org/officeDocument/2006/relationships/hyperlink" Target="https://thunhoon.com/article/290363" TargetMode="External"/><Relationship Id="rId1676" Type="http://schemas.openxmlformats.org/officeDocument/2006/relationships/hyperlink" Target="https://thunhoon.com/article/290363" TargetMode="External"/><Relationship Id="rId1677" Type="http://schemas.openxmlformats.org/officeDocument/2006/relationships/hyperlink" Target="https://thunhoon.com/article/290370" TargetMode="External"/><Relationship Id="rId1678" Type="http://schemas.openxmlformats.org/officeDocument/2006/relationships/hyperlink" Target="https://thunhoon.com/article/290372" TargetMode="External"/><Relationship Id="rId1679" Type="http://schemas.openxmlformats.org/officeDocument/2006/relationships/hyperlink" Target="https://thunhoon.com/article/290372" TargetMode="External"/><Relationship Id="rId849" Type="http://schemas.openxmlformats.org/officeDocument/2006/relationships/hyperlink" Target="https://thunhoon.com/article/288275" TargetMode="External"/><Relationship Id="rId844" Type="http://schemas.openxmlformats.org/officeDocument/2006/relationships/hyperlink" Target="https://thunhoon.com/article/288259" TargetMode="External"/><Relationship Id="rId843" Type="http://schemas.openxmlformats.org/officeDocument/2006/relationships/hyperlink" Target="https://thunhoon.com/article/288259" TargetMode="External"/><Relationship Id="rId842" Type="http://schemas.openxmlformats.org/officeDocument/2006/relationships/hyperlink" Target="https://thunhoon.com/article/288255" TargetMode="External"/><Relationship Id="rId841" Type="http://schemas.openxmlformats.org/officeDocument/2006/relationships/hyperlink" Target="https://thunhoon.com/article/288255" TargetMode="External"/><Relationship Id="rId848" Type="http://schemas.openxmlformats.org/officeDocument/2006/relationships/hyperlink" Target="https://thunhoon.com/article/288275" TargetMode="External"/><Relationship Id="rId847" Type="http://schemas.openxmlformats.org/officeDocument/2006/relationships/hyperlink" Target="https://thunhoon.com/article/288262" TargetMode="External"/><Relationship Id="rId846" Type="http://schemas.openxmlformats.org/officeDocument/2006/relationships/hyperlink" Target="https://thunhoon.com/article/288268" TargetMode="External"/><Relationship Id="rId845" Type="http://schemas.openxmlformats.org/officeDocument/2006/relationships/hyperlink" Target="https://thunhoon.com/article/288260" TargetMode="External"/><Relationship Id="rId1670" Type="http://schemas.openxmlformats.org/officeDocument/2006/relationships/hyperlink" Target="https://thunhoon.com/article/290349" TargetMode="External"/><Relationship Id="rId840" Type="http://schemas.openxmlformats.org/officeDocument/2006/relationships/hyperlink" Target="https://thunhoon.com/article/288252" TargetMode="External"/><Relationship Id="rId1671" Type="http://schemas.openxmlformats.org/officeDocument/2006/relationships/hyperlink" Target="https://thunhoon.com/article/290352" TargetMode="External"/><Relationship Id="rId1672" Type="http://schemas.openxmlformats.org/officeDocument/2006/relationships/hyperlink" Target="https://thunhoon.com/article/290352" TargetMode="External"/><Relationship Id="rId1673" Type="http://schemas.openxmlformats.org/officeDocument/2006/relationships/hyperlink" Target="https://thunhoon.com/article/290353" TargetMode="External"/><Relationship Id="rId1674" Type="http://schemas.openxmlformats.org/officeDocument/2006/relationships/hyperlink" Target="https://thunhoon.com/article/290356" TargetMode="External"/><Relationship Id="rId1664" Type="http://schemas.openxmlformats.org/officeDocument/2006/relationships/hyperlink" Target="https://thunhoon.com/article/290333" TargetMode="External"/><Relationship Id="rId2995" Type="http://schemas.openxmlformats.org/officeDocument/2006/relationships/hyperlink" Target="https://thunhoon.com/article/293323" TargetMode="External"/><Relationship Id="rId1665" Type="http://schemas.openxmlformats.org/officeDocument/2006/relationships/hyperlink" Target="https://thunhoon.com/article/290340" TargetMode="External"/><Relationship Id="rId2996" Type="http://schemas.openxmlformats.org/officeDocument/2006/relationships/hyperlink" Target="https://thunhoon.com/article/293323" TargetMode="External"/><Relationship Id="rId1666" Type="http://schemas.openxmlformats.org/officeDocument/2006/relationships/hyperlink" Target="https://thunhoon.com/article/290358" TargetMode="External"/><Relationship Id="rId2997" Type="http://schemas.openxmlformats.org/officeDocument/2006/relationships/hyperlink" Target="https://thunhoon.com/article/293325" TargetMode="External"/><Relationship Id="rId1667" Type="http://schemas.openxmlformats.org/officeDocument/2006/relationships/hyperlink" Target="https://thunhoon.com/article/290358" TargetMode="External"/><Relationship Id="rId2998" Type="http://schemas.openxmlformats.org/officeDocument/2006/relationships/hyperlink" Target="https://thunhoon.com/article/293326" TargetMode="External"/><Relationship Id="rId1668" Type="http://schemas.openxmlformats.org/officeDocument/2006/relationships/hyperlink" Target="https://thunhoon.com/article/290359" TargetMode="External"/><Relationship Id="rId2999" Type="http://schemas.openxmlformats.org/officeDocument/2006/relationships/hyperlink" Target="https://thunhoon.com/article/293326" TargetMode="External"/><Relationship Id="rId1669" Type="http://schemas.openxmlformats.org/officeDocument/2006/relationships/hyperlink" Target="https://thunhoon.com/article/290349" TargetMode="External"/><Relationship Id="rId839" Type="http://schemas.openxmlformats.org/officeDocument/2006/relationships/hyperlink" Target="https://thunhoon.com/article/288250" TargetMode="External"/><Relationship Id="rId838" Type="http://schemas.openxmlformats.org/officeDocument/2006/relationships/hyperlink" Target="https://thunhoon.com/article/288249" TargetMode="External"/><Relationship Id="rId833" Type="http://schemas.openxmlformats.org/officeDocument/2006/relationships/hyperlink" Target="https://thunhoon.com/article/288237" TargetMode="External"/><Relationship Id="rId832" Type="http://schemas.openxmlformats.org/officeDocument/2006/relationships/hyperlink" Target="https://thunhoon.com/article/288234" TargetMode="External"/><Relationship Id="rId831" Type="http://schemas.openxmlformats.org/officeDocument/2006/relationships/hyperlink" Target="https://thunhoon.com/article/288234" TargetMode="External"/><Relationship Id="rId830" Type="http://schemas.openxmlformats.org/officeDocument/2006/relationships/hyperlink" Target="https://thunhoon.com/article/288230" TargetMode="External"/><Relationship Id="rId837" Type="http://schemas.openxmlformats.org/officeDocument/2006/relationships/hyperlink" Target="https://thunhoon.com/article/288249" TargetMode="External"/><Relationship Id="rId836" Type="http://schemas.openxmlformats.org/officeDocument/2006/relationships/hyperlink" Target="https://thunhoon.com/article/288249" TargetMode="External"/><Relationship Id="rId835" Type="http://schemas.openxmlformats.org/officeDocument/2006/relationships/hyperlink" Target="https://thunhoon.com/article/288238" TargetMode="External"/><Relationship Id="rId834" Type="http://schemas.openxmlformats.org/officeDocument/2006/relationships/hyperlink" Target="https://thunhoon.com/article/288238" TargetMode="External"/><Relationship Id="rId2990" Type="http://schemas.openxmlformats.org/officeDocument/2006/relationships/hyperlink" Target="https://thunhoon.com/article/293317" TargetMode="External"/><Relationship Id="rId1660" Type="http://schemas.openxmlformats.org/officeDocument/2006/relationships/hyperlink" Target="https://thunhoon.com/article/290327" TargetMode="External"/><Relationship Id="rId2991" Type="http://schemas.openxmlformats.org/officeDocument/2006/relationships/hyperlink" Target="https://thunhoon.com/article/293318" TargetMode="External"/><Relationship Id="rId1661" Type="http://schemas.openxmlformats.org/officeDocument/2006/relationships/hyperlink" Target="https://thunhoon.com/article/290329" TargetMode="External"/><Relationship Id="rId2992" Type="http://schemas.openxmlformats.org/officeDocument/2006/relationships/hyperlink" Target="https://thunhoon.com/article/293318" TargetMode="External"/><Relationship Id="rId1662" Type="http://schemas.openxmlformats.org/officeDocument/2006/relationships/hyperlink" Target="https://thunhoon.com/article/290333" TargetMode="External"/><Relationship Id="rId2993" Type="http://schemas.openxmlformats.org/officeDocument/2006/relationships/hyperlink" Target="https://thunhoon.com/article/293322" TargetMode="External"/><Relationship Id="rId1663" Type="http://schemas.openxmlformats.org/officeDocument/2006/relationships/hyperlink" Target="https://thunhoon.com/article/290333" TargetMode="External"/><Relationship Id="rId2994" Type="http://schemas.openxmlformats.org/officeDocument/2006/relationships/hyperlink" Target="https://thunhoon.com/article/293323" TargetMode="External"/><Relationship Id="rId2148" Type="http://schemas.openxmlformats.org/officeDocument/2006/relationships/hyperlink" Target="https://thunhoon.com/article/291496" TargetMode="External"/><Relationship Id="rId2149" Type="http://schemas.openxmlformats.org/officeDocument/2006/relationships/hyperlink" Target="https://thunhoon.com/article/291496" TargetMode="External"/><Relationship Id="rId2140" Type="http://schemas.openxmlformats.org/officeDocument/2006/relationships/hyperlink" Target="https://thunhoon.com/article/291472" TargetMode="External"/><Relationship Id="rId2141" Type="http://schemas.openxmlformats.org/officeDocument/2006/relationships/hyperlink" Target="https://thunhoon.com/article/291472" TargetMode="External"/><Relationship Id="rId2142" Type="http://schemas.openxmlformats.org/officeDocument/2006/relationships/hyperlink" Target="https://thunhoon.com/article/291472" TargetMode="External"/><Relationship Id="rId2143" Type="http://schemas.openxmlformats.org/officeDocument/2006/relationships/hyperlink" Target="https://thunhoon.com/article/291473" TargetMode="External"/><Relationship Id="rId2144" Type="http://schemas.openxmlformats.org/officeDocument/2006/relationships/hyperlink" Target="https://thunhoon.com/article/291473" TargetMode="External"/><Relationship Id="rId2145" Type="http://schemas.openxmlformats.org/officeDocument/2006/relationships/hyperlink" Target="https://thunhoon.com/article/291474" TargetMode="External"/><Relationship Id="rId2146" Type="http://schemas.openxmlformats.org/officeDocument/2006/relationships/hyperlink" Target="https://thunhoon.com/article/291489" TargetMode="External"/><Relationship Id="rId2147" Type="http://schemas.openxmlformats.org/officeDocument/2006/relationships/hyperlink" Target="https://thunhoon.com/article/291491" TargetMode="External"/><Relationship Id="rId2137" Type="http://schemas.openxmlformats.org/officeDocument/2006/relationships/hyperlink" Target="https://thunhoon.com/article/291476" TargetMode="External"/><Relationship Id="rId2138" Type="http://schemas.openxmlformats.org/officeDocument/2006/relationships/hyperlink" Target="https://thunhoon.com/article/291477" TargetMode="External"/><Relationship Id="rId2139" Type="http://schemas.openxmlformats.org/officeDocument/2006/relationships/hyperlink" Target="https://thunhoon.com/article/291471" TargetMode="External"/><Relationship Id="rId2130" Type="http://schemas.openxmlformats.org/officeDocument/2006/relationships/hyperlink" Target="https://thunhoon.com/article/291410" TargetMode="External"/><Relationship Id="rId2131" Type="http://schemas.openxmlformats.org/officeDocument/2006/relationships/hyperlink" Target="https://thunhoon.com/article/291440" TargetMode="External"/><Relationship Id="rId2132" Type="http://schemas.openxmlformats.org/officeDocument/2006/relationships/hyperlink" Target="https://thunhoon.com/article/291440" TargetMode="External"/><Relationship Id="rId2133" Type="http://schemas.openxmlformats.org/officeDocument/2006/relationships/hyperlink" Target="https://thunhoon.com/article/291411" TargetMode="External"/><Relationship Id="rId2134" Type="http://schemas.openxmlformats.org/officeDocument/2006/relationships/hyperlink" Target="https://thunhoon.com/article/291475" TargetMode="External"/><Relationship Id="rId2135" Type="http://schemas.openxmlformats.org/officeDocument/2006/relationships/hyperlink" Target="https://thunhoon.com/article/291480" TargetMode="External"/><Relationship Id="rId2136" Type="http://schemas.openxmlformats.org/officeDocument/2006/relationships/hyperlink" Target="https://thunhoon.com/article/291476" TargetMode="External"/><Relationship Id="rId2160" Type="http://schemas.openxmlformats.org/officeDocument/2006/relationships/hyperlink" Target="https://thunhoon.com/article/291511" TargetMode="External"/><Relationship Id="rId2161" Type="http://schemas.openxmlformats.org/officeDocument/2006/relationships/hyperlink" Target="https://thunhoon.com/article/291516" TargetMode="External"/><Relationship Id="rId2162" Type="http://schemas.openxmlformats.org/officeDocument/2006/relationships/hyperlink" Target="https://thunhoon.com/article/291516" TargetMode="External"/><Relationship Id="rId2163" Type="http://schemas.openxmlformats.org/officeDocument/2006/relationships/hyperlink" Target="https://thunhoon.com/article/291518" TargetMode="External"/><Relationship Id="rId2164" Type="http://schemas.openxmlformats.org/officeDocument/2006/relationships/hyperlink" Target="https://thunhoon.com/article/291527" TargetMode="External"/><Relationship Id="rId2165" Type="http://schemas.openxmlformats.org/officeDocument/2006/relationships/hyperlink" Target="https://thunhoon.com/article/291538" TargetMode="External"/><Relationship Id="rId2166" Type="http://schemas.openxmlformats.org/officeDocument/2006/relationships/hyperlink" Target="https://thunhoon.com/article/291555" TargetMode="External"/><Relationship Id="rId2167" Type="http://schemas.openxmlformats.org/officeDocument/2006/relationships/hyperlink" Target="https://thunhoon.com/article/291555" TargetMode="External"/><Relationship Id="rId2168" Type="http://schemas.openxmlformats.org/officeDocument/2006/relationships/hyperlink" Target="https://thunhoon.com/article/291557" TargetMode="External"/><Relationship Id="rId2169" Type="http://schemas.openxmlformats.org/officeDocument/2006/relationships/hyperlink" Target="https://thunhoon.com/article/291557" TargetMode="External"/><Relationship Id="rId2159" Type="http://schemas.openxmlformats.org/officeDocument/2006/relationships/hyperlink" Target="https://thunhoon.com/article/291511" TargetMode="External"/><Relationship Id="rId2150" Type="http://schemas.openxmlformats.org/officeDocument/2006/relationships/hyperlink" Target="https://thunhoon.com/article/291499" TargetMode="External"/><Relationship Id="rId2151" Type="http://schemas.openxmlformats.org/officeDocument/2006/relationships/hyperlink" Target="https://thunhoon.com/article/291499" TargetMode="External"/><Relationship Id="rId2152" Type="http://schemas.openxmlformats.org/officeDocument/2006/relationships/hyperlink" Target="https://thunhoon.com/article/291499" TargetMode="External"/><Relationship Id="rId2153" Type="http://schemas.openxmlformats.org/officeDocument/2006/relationships/hyperlink" Target="https://thunhoon.com/article/291503" TargetMode="External"/><Relationship Id="rId2154" Type="http://schemas.openxmlformats.org/officeDocument/2006/relationships/hyperlink" Target="https://thunhoon.com/article/291504" TargetMode="External"/><Relationship Id="rId2155" Type="http://schemas.openxmlformats.org/officeDocument/2006/relationships/hyperlink" Target="https://thunhoon.com/article/291506" TargetMode="External"/><Relationship Id="rId2156" Type="http://schemas.openxmlformats.org/officeDocument/2006/relationships/hyperlink" Target="https://thunhoon.com/article/291506" TargetMode="External"/><Relationship Id="rId2157" Type="http://schemas.openxmlformats.org/officeDocument/2006/relationships/hyperlink" Target="https://thunhoon.com/article/291501" TargetMode="External"/><Relationship Id="rId2158" Type="http://schemas.openxmlformats.org/officeDocument/2006/relationships/hyperlink" Target="https://thunhoon.com/article/291501" TargetMode="External"/><Relationship Id="rId2104" Type="http://schemas.openxmlformats.org/officeDocument/2006/relationships/hyperlink" Target="https://thunhoon.com/article/291361" TargetMode="External"/><Relationship Id="rId2105" Type="http://schemas.openxmlformats.org/officeDocument/2006/relationships/hyperlink" Target="https://thunhoon.com/article/291361" TargetMode="External"/><Relationship Id="rId2106" Type="http://schemas.openxmlformats.org/officeDocument/2006/relationships/hyperlink" Target="https://thunhoon.com/article/291362" TargetMode="External"/><Relationship Id="rId2107" Type="http://schemas.openxmlformats.org/officeDocument/2006/relationships/hyperlink" Target="https://thunhoon.com/article/291362" TargetMode="External"/><Relationship Id="rId2108" Type="http://schemas.openxmlformats.org/officeDocument/2006/relationships/hyperlink" Target="https://thunhoon.com/article/291390" TargetMode="External"/><Relationship Id="rId2109" Type="http://schemas.openxmlformats.org/officeDocument/2006/relationships/hyperlink" Target="https://thunhoon.com/article/291392" TargetMode="External"/><Relationship Id="rId2100" Type="http://schemas.openxmlformats.org/officeDocument/2006/relationships/hyperlink" Target="https://thunhoon.com/article/291384" TargetMode="External"/><Relationship Id="rId2101" Type="http://schemas.openxmlformats.org/officeDocument/2006/relationships/hyperlink" Target="https://thunhoon.com/article/291376" TargetMode="External"/><Relationship Id="rId2102" Type="http://schemas.openxmlformats.org/officeDocument/2006/relationships/hyperlink" Target="https://thunhoon.com/article/291376" TargetMode="External"/><Relationship Id="rId2103" Type="http://schemas.openxmlformats.org/officeDocument/2006/relationships/hyperlink" Target="https://thunhoon.com/article/291376" TargetMode="External"/><Relationship Id="rId899" Type="http://schemas.openxmlformats.org/officeDocument/2006/relationships/hyperlink" Target="https://thunhoon.com/article/288373" TargetMode="External"/><Relationship Id="rId898" Type="http://schemas.openxmlformats.org/officeDocument/2006/relationships/hyperlink" Target="https://thunhoon.com/article/288371" TargetMode="External"/><Relationship Id="rId897" Type="http://schemas.openxmlformats.org/officeDocument/2006/relationships/hyperlink" Target="https://thunhoon.com/article/288371" TargetMode="External"/><Relationship Id="rId896" Type="http://schemas.openxmlformats.org/officeDocument/2006/relationships/hyperlink" Target="https://thunhoon.com/article/288366" TargetMode="External"/><Relationship Id="rId891" Type="http://schemas.openxmlformats.org/officeDocument/2006/relationships/hyperlink" Target="https://thunhoon.com/article/288364" TargetMode="External"/><Relationship Id="rId890" Type="http://schemas.openxmlformats.org/officeDocument/2006/relationships/hyperlink" Target="https://thunhoon.com/article/288362" TargetMode="External"/><Relationship Id="rId895" Type="http://schemas.openxmlformats.org/officeDocument/2006/relationships/hyperlink" Target="https://thunhoon.com/article/288366" TargetMode="External"/><Relationship Id="rId894" Type="http://schemas.openxmlformats.org/officeDocument/2006/relationships/hyperlink" Target="https://thunhoon.com/article/288365" TargetMode="External"/><Relationship Id="rId893" Type="http://schemas.openxmlformats.org/officeDocument/2006/relationships/hyperlink" Target="https://thunhoon.com/article/288365" TargetMode="External"/><Relationship Id="rId892" Type="http://schemas.openxmlformats.org/officeDocument/2006/relationships/hyperlink" Target="https://thunhoon.com/article/288365" TargetMode="External"/><Relationship Id="rId2126" Type="http://schemas.openxmlformats.org/officeDocument/2006/relationships/hyperlink" Target="https://thunhoon.com/article/291443" TargetMode="External"/><Relationship Id="rId2127" Type="http://schemas.openxmlformats.org/officeDocument/2006/relationships/hyperlink" Target="https://thunhoon.com/article/291446" TargetMode="External"/><Relationship Id="rId2128" Type="http://schemas.openxmlformats.org/officeDocument/2006/relationships/hyperlink" Target="https://thunhoon.com/article/291456" TargetMode="External"/><Relationship Id="rId2129" Type="http://schemas.openxmlformats.org/officeDocument/2006/relationships/hyperlink" Target="https://thunhoon.com/article/291458" TargetMode="External"/><Relationship Id="rId2120" Type="http://schemas.openxmlformats.org/officeDocument/2006/relationships/hyperlink" Target="https://thunhoon.com/article/291418" TargetMode="External"/><Relationship Id="rId2121" Type="http://schemas.openxmlformats.org/officeDocument/2006/relationships/hyperlink" Target="https://thunhoon.com/article/291418" TargetMode="External"/><Relationship Id="rId2122" Type="http://schemas.openxmlformats.org/officeDocument/2006/relationships/hyperlink" Target="https://thunhoon.com/article/291437" TargetMode="External"/><Relationship Id="rId2123" Type="http://schemas.openxmlformats.org/officeDocument/2006/relationships/hyperlink" Target="https://thunhoon.com/article/291439" TargetMode="External"/><Relationship Id="rId2124" Type="http://schemas.openxmlformats.org/officeDocument/2006/relationships/hyperlink" Target="https://thunhoon.com/article/291443" TargetMode="External"/><Relationship Id="rId2125" Type="http://schemas.openxmlformats.org/officeDocument/2006/relationships/hyperlink" Target="https://thunhoon.com/article/291443" TargetMode="External"/><Relationship Id="rId2115" Type="http://schemas.openxmlformats.org/officeDocument/2006/relationships/hyperlink" Target="https://thunhoon.com/article/291405" TargetMode="External"/><Relationship Id="rId2116" Type="http://schemas.openxmlformats.org/officeDocument/2006/relationships/hyperlink" Target="https://thunhoon.com/article/291406" TargetMode="External"/><Relationship Id="rId2117" Type="http://schemas.openxmlformats.org/officeDocument/2006/relationships/hyperlink" Target="https://thunhoon.com/article/291412" TargetMode="External"/><Relationship Id="rId2118" Type="http://schemas.openxmlformats.org/officeDocument/2006/relationships/hyperlink" Target="https://thunhoon.com/article/291412" TargetMode="External"/><Relationship Id="rId2119" Type="http://schemas.openxmlformats.org/officeDocument/2006/relationships/hyperlink" Target="https://thunhoon.com/article/291415" TargetMode="External"/><Relationship Id="rId2110" Type="http://schemas.openxmlformats.org/officeDocument/2006/relationships/hyperlink" Target="https://thunhoon.com/article/291392" TargetMode="External"/><Relationship Id="rId2111" Type="http://schemas.openxmlformats.org/officeDocument/2006/relationships/hyperlink" Target="https://thunhoon.com/article/291392" TargetMode="External"/><Relationship Id="rId2112" Type="http://schemas.openxmlformats.org/officeDocument/2006/relationships/hyperlink" Target="https://thunhoon.com/article/291393" TargetMode="External"/><Relationship Id="rId2113" Type="http://schemas.openxmlformats.org/officeDocument/2006/relationships/hyperlink" Target="https://thunhoon.com/article/291397" TargetMode="External"/><Relationship Id="rId2114" Type="http://schemas.openxmlformats.org/officeDocument/2006/relationships/hyperlink" Target="https://thunhoon.com/article/291397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kaohoon.com/news/686681" TargetMode="External"/><Relationship Id="rId391" Type="http://schemas.openxmlformats.org/officeDocument/2006/relationships/hyperlink" Target="https://www.kaohoon.com/news/686681" TargetMode="External"/><Relationship Id="rId390" Type="http://schemas.openxmlformats.org/officeDocument/2006/relationships/hyperlink" Target="https://www.kaohoon.com/news/686668" TargetMode="External"/><Relationship Id="rId2180" Type="http://schemas.openxmlformats.org/officeDocument/2006/relationships/hyperlink" Target="https://www.kaohoon.com/breakingnews/627475" TargetMode="External"/><Relationship Id="rId2181" Type="http://schemas.openxmlformats.org/officeDocument/2006/relationships/hyperlink" Target="https://www.kaohoon.com/breakingnews/627475" TargetMode="External"/><Relationship Id="rId2182" Type="http://schemas.openxmlformats.org/officeDocument/2006/relationships/hyperlink" Target="https://www.kaohoon.com/breakingnews/627475" TargetMode="External"/><Relationship Id="rId2183" Type="http://schemas.openxmlformats.org/officeDocument/2006/relationships/hyperlink" Target="https://www.kaohoon.com/breakingnews/627469" TargetMode="External"/><Relationship Id="rId385" Type="http://schemas.openxmlformats.org/officeDocument/2006/relationships/hyperlink" Target="https://www.kaohoon.com/breakingnews/686733" TargetMode="External"/><Relationship Id="rId2184" Type="http://schemas.openxmlformats.org/officeDocument/2006/relationships/hyperlink" Target="https://www.kaohoon.com/breakingnews/627469" TargetMode="External"/><Relationship Id="rId384" Type="http://schemas.openxmlformats.org/officeDocument/2006/relationships/hyperlink" Target="https://www.kaohoon.com/news/686742" TargetMode="External"/><Relationship Id="rId2185" Type="http://schemas.openxmlformats.org/officeDocument/2006/relationships/hyperlink" Target="https://www.kaohoon.com/breakingnews/627469" TargetMode="External"/><Relationship Id="rId383" Type="http://schemas.openxmlformats.org/officeDocument/2006/relationships/hyperlink" Target="https://www.kaohoon.com/stockanalysis/686732" TargetMode="External"/><Relationship Id="rId2186" Type="http://schemas.openxmlformats.org/officeDocument/2006/relationships/hyperlink" Target="https://www.kaohoon.com/breakingnews/627469" TargetMode="External"/><Relationship Id="rId382" Type="http://schemas.openxmlformats.org/officeDocument/2006/relationships/hyperlink" Target="https://www.kaohoon.com/stockanalysis/686732" TargetMode="External"/><Relationship Id="rId2187" Type="http://schemas.openxmlformats.org/officeDocument/2006/relationships/hyperlink" Target="https://www.kaohoon.com/news/627470" TargetMode="External"/><Relationship Id="rId389" Type="http://schemas.openxmlformats.org/officeDocument/2006/relationships/hyperlink" Target="https://www.kaohoon.com/news/686668" TargetMode="External"/><Relationship Id="rId2188" Type="http://schemas.openxmlformats.org/officeDocument/2006/relationships/hyperlink" Target="https://www.kaohoon.com/breakingnews/627455" TargetMode="External"/><Relationship Id="rId388" Type="http://schemas.openxmlformats.org/officeDocument/2006/relationships/hyperlink" Target="https://www.kaohoon.com/news/686668" TargetMode="External"/><Relationship Id="rId2189" Type="http://schemas.openxmlformats.org/officeDocument/2006/relationships/hyperlink" Target="https://www.kaohoon.com/pr/627456" TargetMode="External"/><Relationship Id="rId387" Type="http://schemas.openxmlformats.org/officeDocument/2006/relationships/hyperlink" Target="https://www.kaohoon.com/news/686668" TargetMode="External"/><Relationship Id="rId386" Type="http://schemas.openxmlformats.org/officeDocument/2006/relationships/hyperlink" Target="https://www.kaohoon.com/breakingnews/686733" TargetMode="External"/><Relationship Id="rId381" Type="http://schemas.openxmlformats.org/officeDocument/2006/relationships/hyperlink" Target="https://www.kaohoon.com/stockanalysis/686732" TargetMode="External"/><Relationship Id="rId380" Type="http://schemas.openxmlformats.org/officeDocument/2006/relationships/hyperlink" Target="https://www.kaohoon.com/stockanalysis/686732" TargetMode="External"/><Relationship Id="rId379" Type="http://schemas.openxmlformats.org/officeDocument/2006/relationships/hyperlink" Target="https://www.kaohoon.com/stockanalysis/686756" TargetMode="External"/><Relationship Id="rId2170" Type="http://schemas.openxmlformats.org/officeDocument/2006/relationships/hyperlink" Target="https://www.kaohoon.com/news/627497" TargetMode="External"/><Relationship Id="rId2171" Type="http://schemas.openxmlformats.org/officeDocument/2006/relationships/hyperlink" Target="https://www.kaohoon.com/summary/627493" TargetMode="External"/><Relationship Id="rId2172" Type="http://schemas.openxmlformats.org/officeDocument/2006/relationships/hyperlink" Target="https://www.kaohoon.com/summary/627491" TargetMode="External"/><Relationship Id="rId374" Type="http://schemas.openxmlformats.org/officeDocument/2006/relationships/hyperlink" Target="https://www.kaohoon.com/news/686776" TargetMode="External"/><Relationship Id="rId2173" Type="http://schemas.openxmlformats.org/officeDocument/2006/relationships/hyperlink" Target="https://www.kaohoon.com/news/627488" TargetMode="External"/><Relationship Id="rId373" Type="http://schemas.openxmlformats.org/officeDocument/2006/relationships/hyperlink" Target="https://www.kaohoon.com/news/686784" TargetMode="External"/><Relationship Id="rId2174" Type="http://schemas.openxmlformats.org/officeDocument/2006/relationships/hyperlink" Target="https://www.kaohoon.com/news/627488" TargetMode="External"/><Relationship Id="rId372" Type="http://schemas.openxmlformats.org/officeDocument/2006/relationships/hyperlink" Target="https://www.kaohoon.com/news/686784" TargetMode="External"/><Relationship Id="rId2175" Type="http://schemas.openxmlformats.org/officeDocument/2006/relationships/hyperlink" Target="https://www.kaohoon.com/news/627485" TargetMode="External"/><Relationship Id="rId371" Type="http://schemas.openxmlformats.org/officeDocument/2006/relationships/hyperlink" Target="https://www.kaohoon.com/news/686784" TargetMode="External"/><Relationship Id="rId2176" Type="http://schemas.openxmlformats.org/officeDocument/2006/relationships/hyperlink" Target="https://www.kaohoon.com/news/627485" TargetMode="External"/><Relationship Id="rId378" Type="http://schemas.openxmlformats.org/officeDocument/2006/relationships/hyperlink" Target="https://www.kaohoon.com/stockanalysis/686756" TargetMode="External"/><Relationship Id="rId2177" Type="http://schemas.openxmlformats.org/officeDocument/2006/relationships/hyperlink" Target="https://www.kaohoon.com/breakingnews/627481" TargetMode="External"/><Relationship Id="rId377" Type="http://schemas.openxmlformats.org/officeDocument/2006/relationships/hyperlink" Target="https://www.kaohoon.com/news/686776" TargetMode="External"/><Relationship Id="rId2178" Type="http://schemas.openxmlformats.org/officeDocument/2006/relationships/hyperlink" Target="https://www.kaohoon.com/breakingnews/627481" TargetMode="External"/><Relationship Id="rId376" Type="http://schemas.openxmlformats.org/officeDocument/2006/relationships/hyperlink" Target="https://www.kaohoon.com/news/686776" TargetMode="External"/><Relationship Id="rId2179" Type="http://schemas.openxmlformats.org/officeDocument/2006/relationships/hyperlink" Target="https://www.kaohoon.com/breakingnews/627481" TargetMode="External"/><Relationship Id="rId375" Type="http://schemas.openxmlformats.org/officeDocument/2006/relationships/hyperlink" Target="https://www.kaohoon.com/news/686776" TargetMode="External"/><Relationship Id="rId2190" Type="http://schemas.openxmlformats.org/officeDocument/2006/relationships/hyperlink" Target="https://www.kaohoon.com/pr/627456" TargetMode="External"/><Relationship Id="rId2191" Type="http://schemas.openxmlformats.org/officeDocument/2006/relationships/hyperlink" Target="https://www.kaohoon.com/breakingnews/627450" TargetMode="External"/><Relationship Id="rId2192" Type="http://schemas.openxmlformats.org/officeDocument/2006/relationships/hyperlink" Target="https://www.kaohoon.com/breakingnews/627436" TargetMode="External"/><Relationship Id="rId2193" Type="http://schemas.openxmlformats.org/officeDocument/2006/relationships/hyperlink" Target="https://www.kaohoon.com/breakingnews/627436" TargetMode="External"/><Relationship Id="rId2194" Type="http://schemas.openxmlformats.org/officeDocument/2006/relationships/hyperlink" Target="https://www.kaohoon.com/news/627304" TargetMode="External"/><Relationship Id="rId396" Type="http://schemas.openxmlformats.org/officeDocument/2006/relationships/hyperlink" Target="https://www.kaohoon.com/news/686587" TargetMode="External"/><Relationship Id="rId2195" Type="http://schemas.openxmlformats.org/officeDocument/2006/relationships/hyperlink" Target="https://www.kaohoon.com/news/627304" TargetMode="External"/><Relationship Id="rId395" Type="http://schemas.openxmlformats.org/officeDocument/2006/relationships/hyperlink" Target="https://www.kaohoon.com/news/686664" TargetMode="External"/><Relationship Id="rId2196" Type="http://schemas.openxmlformats.org/officeDocument/2006/relationships/hyperlink" Target="https://www.kaohoon.com/summary/627360" TargetMode="External"/><Relationship Id="rId394" Type="http://schemas.openxmlformats.org/officeDocument/2006/relationships/hyperlink" Target="https://www.kaohoon.com/news/686664" TargetMode="External"/><Relationship Id="rId2197" Type="http://schemas.openxmlformats.org/officeDocument/2006/relationships/hyperlink" Target="https://www.kaohoon.com/summary/627358" TargetMode="External"/><Relationship Id="rId393" Type="http://schemas.openxmlformats.org/officeDocument/2006/relationships/hyperlink" Target="https://www.kaohoon.com/news/686681" TargetMode="External"/><Relationship Id="rId2198" Type="http://schemas.openxmlformats.org/officeDocument/2006/relationships/hyperlink" Target="https://www.kaohoon.com/breakingnews/627348" TargetMode="External"/><Relationship Id="rId2199" Type="http://schemas.openxmlformats.org/officeDocument/2006/relationships/hyperlink" Target="https://www.kaohoon.com/breakingnews/627348" TargetMode="External"/><Relationship Id="rId399" Type="http://schemas.openxmlformats.org/officeDocument/2006/relationships/hyperlink" Target="https://www.kaohoon.com/breakingnews/686568" TargetMode="External"/><Relationship Id="rId398" Type="http://schemas.openxmlformats.org/officeDocument/2006/relationships/hyperlink" Target="https://www.kaohoon.com/news/686587" TargetMode="External"/><Relationship Id="rId397" Type="http://schemas.openxmlformats.org/officeDocument/2006/relationships/hyperlink" Target="https://www.kaohoon.com/news/686587" TargetMode="External"/><Relationship Id="rId1730" Type="http://schemas.openxmlformats.org/officeDocument/2006/relationships/hyperlink" Target="https://www.kaohoon.com/breakingnews/630039" TargetMode="External"/><Relationship Id="rId1731" Type="http://schemas.openxmlformats.org/officeDocument/2006/relationships/hyperlink" Target="https://www.kaohoon.com/news/629936" TargetMode="External"/><Relationship Id="rId1732" Type="http://schemas.openxmlformats.org/officeDocument/2006/relationships/hyperlink" Target="https://www.kaohoon.com/news/629936" TargetMode="External"/><Relationship Id="rId1733" Type="http://schemas.openxmlformats.org/officeDocument/2006/relationships/hyperlink" Target="https://www.kaohoon.com/summary/629935" TargetMode="External"/><Relationship Id="rId1734" Type="http://schemas.openxmlformats.org/officeDocument/2006/relationships/hyperlink" Target="https://www.kaohoon.com/summary/629932" TargetMode="External"/><Relationship Id="rId1735" Type="http://schemas.openxmlformats.org/officeDocument/2006/relationships/hyperlink" Target="https://www.kaohoon.com/breakingnews/629907" TargetMode="External"/><Relationship Id="rId1736" Type="http://schemas.openxmlformats.org/officeDocument/2006/relationships/hyperlink" Target="https://www.kaohoon.com/breakingnews/629907" TargetMode="External"/><Relationship Id="rId1737" Type="http://schemas.openxmlformats.org/officeDocument/2006/relationships/hyperlink" Target="https://www.kaohoon.com/pr/629908" TargetMode="External"/><Relationship Id="rId1738" Type="http://schemas.openxmlformats.org/officeDocument/2006/relationships/hyperlink" Target="https://www.kaohoon.com/pr/629908" TargetMode="External"/><Relationship Id="rId1739" Type="http://schemas.openxmlformats.org/officeDocument/2006/relationships/hyperlink" Target="https://www.kaohoon.com/pr/629908" TargetMode="External"/><Relationship Id="rId1720" Type="http://schemas.openxmlformats.org/officeDocument/2006/relationships/hyperlink" Target="https://www.kaohoon.com/news/630109" TargetMode="External"/><Relationship Id="rId1721" Type="http://schemas.openxmlformats.org/officeDocument/2006/relationships/hyperlink" Target="https://www.kaohoon.com/summary/630094" TargetMode="External"/><Relationship Id="rId1722" Type="http://schemas.openxmlformats.org/officeDocument/2006/relationships/hyperlink" Target="https://www.kaohoon.com/summary/630089" TargetMode="External"/><Relationship Id="rId1723" Type="http://schemas.openxmlformats.org/officeDocument/2006/relationships/hyperlink" Target="https://www.kaohoon.com/news/630073" TargetMode="External"/><Relationship Id="rId1724" Type="http://schemas.openxmlformats.org/officeDocument/2006/relationships/hyperlink" Target="https://www.kaohoon.com/news/630073" TargetMode="External"/><Relationship Id="rId1725" Type="http://schemas.openxmlformats.org/officeDocument/2006/relationships/hyperlink" Target="https://www.kaohoon.com/breakingnews/630051" TargetMode="External"/><Relationship Id="rId1726" Type="http://schemas.openxmlformats.org/officeDocument/2006/relationships/hyperlink" Target="https://www.kaohoon.com/news/630052" TargetMode="External"/><Relationship Id="rId1727" Type="http://schemas.openxmlformats.org/officeDocument/2006/relationships/hyperlink" Target="https://www.kaohoon.com/news/630052" TargetMode="External"/><Relationship Id="rId1728" Type="http://schemas.openxmlformats.org/officeDocument/2006/relationships/hyperlink" Target="https://www.kaohoon.com/breakingnews/630039" TargetMode="External"/><Relationship Id="rId1729" Type="http://schemas.openxmlformats.org/officeDocument/2006/relationships/hyperlink" Target="https://www.kaohoon.com/breakingnews/630039" TargetMode="External"/><Relationship Id="rId1752" Type="http://schemas.openxmlformats.org/officeDocument/2006/relationships/hyperlink" Target="https://www.kaohoon.com/news/629882" TargetMode="External"/><Relationship Id="rId1753" Type="http://schemas.openxmlformats.org/officeDocument/2006/relationships/hyperlink" Target="https://www.kaohoon.com/news/629833" TargetMode="External"/><Relationship Id="rId1754" Type="http://schemas.openxmlformats.org/officeDocument/2006/relationships/hyperlink" Target="https://www.kaohoon.com/news/629833" TargetMode="External"/><Relationship Id="rId1755" Type="http://schemas.openxmlformats.org/officeDocument/2006/relationships/hyperlink" Target="https://www.kaohoon.com/news/629833" TargetMode="External"/><Relationship Id="rId1756" Type="http://schemas.openxmlformats.org/officeDocument/2006/relationships/hyperlink" Target="https://www.kaohoon.com/summary/629842" TargetMode="External"/><Relationship Id="rId1757" Type="http://schemas.openxmlformats.org/officeDocument/2006/relationships/hyperlink" Target="https://www.kaohoon.com/summary/629840" TargetMode="External"/><Relationship Id="rId1758" Type="http://schemas.openxmlformats.org/officeDocument/2006/relationships/hyperlink" Target="https://www.kaohoon.com/breakingnews/629836" TargetMode="External"/><Relationship Id="rId1759" Type="http://schemas.openxmlformats.org/officeDocument/2006/relationships/hyperlink" Target="https://www.kaohoon.com/breakingnews/629836" TargetMode="External"/><Relationship Id="rId1750" Type="http://schemas.openxmlformats.org/officeDocument/2006/relationships/hyperlink" Target="https://www.kaohoon.com/news/629882" TargetMode="External"/><Relationship Id="rId1751" Type="http://schemas.openxmlformats.org/officeDocument/2006/relationships/hyperlink" Target="https://www.kaohoon.com/news/629882" TargetMode="External"/><Relationship Id="rId1741" Type="http://schemas.openxmlformats.org/officeDocument/2006/relationships/hyperlink" Target="https://www.kaohoon.com/breakingnews/629898" TargetMode="External"/><Relationship Id="rId1742" Type="http://schemas.openxmlformats.org/officeDocument/2006/relationships/hyperlink" Target="https://www.kaohoon.com/breakingnews/629898" TargetMode="External"/><Relationship Id="rId1743" Type="http://schemas.openxmlformats.org/officeDocument/2006/relationships/hyperlink" Target="https://www.kaohoon.com/pr/629889" TargetMode="External"/><Relationship Id="rId1744" Type="http://schemas.openxmlformats.org/officeDocument/2006/relationships/hyperlink" Target="https://www.kaohoon.com/pr/629889" TargetMode="External"/><Relationship Id="rId1745" Type="http://schemas.openxmlformats.org/officeDocument/2006/relationships/hyperlink" Target="https://www.kaohoon.com/pr/629889" TargetMode="External"/><Relationship Id="rId1746" Type="http://schemas.openxmlformats.org/officeDocument/2006/relationships/hyperlink" Target="https://www.kaohoon.com/pr/629889" TargetMode="External"/><Relationship Id="rId1747" Type="http://schemas.openxmlformats.org/officeDocument/2006/relationships/hyperlink" Target="https://www.kaohoon.com/breakingnews/629891" TargetMode="External"/><Relationship Id="rId1748" Type="http://schemas.openxmlformats.org/officeDocument/2006/relationships/hyperlink" Target="https://www.kaohoon.com/breakingnews/629891" TargetMode="External"/><Relationship Id="rId1749" Type="http://schemas.openxmlformats.org/officeDocument/2006/relationships/hyperlink" Target="https://www.kaohoon.com/breakingnews/629891" TargetMode="External"/><Relationship Id="rId1740" Type="http://schemas.openxmlformats.org/officeDocument/2006/relationships/hyperlink" Target="https://www.kaohoon.com/breakingnews/629898" TargetMode="External"/><Relationship Id="rId1710" Type="http://schemas.openxmlformats.org/officeDocument/2006/relationships/hyperlink" Target="https://www.kaohoon.com/summary/630190" TargetMode="External"/><Relationship Id="rId1711" Type="http://schemas.openxmlformats.org/officeDocument/2006/relationships/hyperlink" Target="https://www.kaohoon.com/news/630182" TargetMode="External"/><Relationship Id="rId1712" Type="http://schemas.openxmlformats.org/officeDocument/2006/relationships/hyperlink" Target="https://www.kaohoon.com/news/630182" TargetMode="External"/><Relationship Id="rId1713" Type="http://schemas.openxmlformats.org/officeDocument/2006/relationships/hyperlink" Target="https://www.kaohoon.com/news/630182" TargetMode="External"/><Relationship Id="rId1714" Type="http://schemas.openxmlformats.org/officeDocument/2006/relationships/hyperlink" Target="https://www.kaohoon.com/news/630182" TargetMode="External"/><Relationship Id="rId1715" Type="http://schemas.openxmlformats.org/officeDocument/2006/relationships/hyperlink" Target="https://www.kaohoon.com/breakingnews/630175" TargetMode="External"/><Relationship Id="rId1716" Type="http://schemas.openxmlformats.org/officeDocument/2006/relationships/hyperlink" Target="https://www.kaohoon.com/breakingnews/630175" TargetMode="External"/><Relationship Id="rId1717" Type="http://schemas.openxmlformats.org/officeDocument/2006/relationships/hyperlink" Target="https://www.kaohoon.com/breakingnews/630175" TargetMode="External"/><Relationship Id="rId1718" Type="http://schemas.openxmlformats.org/officeDocument/2006/relationships/hyperlink" Target="https://www.kaohoon.com/news/630142" TargetMode="External"/><Relationship Id="rId1719" Type="http://schemas.openxmlformats.org/officeDocument/2006/relationships/hyperlink" Target="https://www.kaohoon.com/news/630109" TargetMode="External"/><Relationship Id="rId1700" Type="http://schemas.openxmlformats.org/officeDocument/2006/relationships/hyperlink" Target="https://www.kaohoon.com/breakingnews/630345" TargetMode="External"/><Relationship Id="rId1701" Type="http://schemas.openxmlformats.org/officeDocument/2006/relationships/hyperlink" Target="https://www.kaohoon.com/breakingnews/630330" TargetMode="External"/><Relationship Id="rId1702" Type="http://schemas.openxmlformats.org/officeDocument/2006/relationships/hyperlink" Target="https://www.kaohoon.com/breakingnews/630330" TargetMode="External"/><Relationship Id="rId1703" Type="http://schemas.openxmlformats.org/officeDocument/2006/relationships/hyperlink" Target="https://www.kaohoon.com/breakingnews/630330" TargetMode="External"/><Relationship Id="rId1704" Type="http://schemas.openxmlformats.org/officeDocument/2006/relationships/hyperlink" Target="https://www.kaohoon.com/breakingnews/630330" TargetMode="External"/><Relationship Id="rId1705" Type="http://schemas.openxmlformats.org/officeDocument/2006/relationships/hyperlink" Target="https://www.kaohoon.com/breakingnews/630315" TargetMode="External"/><Relationship Id="rId1706" Type="http://schemas.openxmlformats.org/officeDocument/2006/relationships/hyperlink" Target="https://www.kaohoon.com/breakingnews/630315" TargetMode="External"/><Relationship Id="rId1707" Type="http://schemas.openxmlformats.org/officeDocument/2006/relationships/hyperlink" Target="https://www.kaohoon.com/news/630240" TargetMode="External"/><Relationship Id="rId1708" Type="http://schemas.openxmlformats.org/officeDocument/2006/relationships/hyperlink" Target="https://www.kaohoon.com/news/630215" TargetMode="External"/><Relationship Id="rId1709" Type="http://schemas.openxmlformats.org/officeDocument/2006/relationships/hyperlink" Target="https://www.kaohoon.com/summary/630193" TargetMode="External"/><Relationship Id="rId40" Type="http://schemas.openxmlformats.org/officeDocument/2006/relationships/hyperlink" Target="https://www.kaohoon.com/news/689622" TargetMode="External"/><Relationship Id="rId3513" Type="http://schemas.openxmlformats.org/officeDocument/2006/relationships/hyperlink" Target="https://www.kaohoon.com/news/621296" TargetMode="External"/><Relationship Id="rId3512" Type="http://schemas.openxmlformats.org/officeDocument/2006/relationships/hyperlink" Target="https://www.kaohoon.com/news/621296" TargetMode="External"/><Relationship Id="rId42" Type="http://schemas.openxmlformats.org/officeDocument/2006/relationships/hyperlink" Target="https://www.kaohoon.com/news/689600" TargetMode="External"/><Relationship Id="rId3515" Type="http://schemas.openxmlformats.org/officeDocument/2006/relationships/hyperlink" Target="https://www.kaohoon.com/breakingnews/621291" TargetMode="External"/><Relationship Id="rId41" Type="http://schemas.openxmlformats.org/officeDocument/2006/relationships/hyperlink" Target="https://www.kaohoon.com/news/689600" TargetMode="External"/><Relationship Id="rId3514" Type="http://schemas.openxmlformats.org/officeDocument/2006/relationships/hyperlink" Target="https://www.kaohoon.com/breakingnews/621291" TargetMode="External"/><Relationship Id="rId44" Type="http://schemas.openxmlformats.org/officeDocument/2006/relationships/hyperlink" Target="https://www.kaohoon.com/news/689538" TargetMode="External"/><Relationship Id="rId3517" Type="http://schemas.openxmlformats.org/officeDocument/2006/relationships/hyperlink" Target="https://www.kaohoon.com/breakingnews/621291" TargetMode="External"/><Relationship Id="rId43" Type="http://schemas.openxmlformats.org/officeDocument/2006/relationships/hyperlink" Target="https://www.kaohoon.com/news/689538" TargetMode="External"/><Relationship Id="rId3516" Type="http://schemas.openxmlformats.org/officeDocument/2006/relationships/hyperlink" Target="https://www.kaohoon.com/breakingnews/621291" TargetMode="External"/><Relationship Id="rId46" Type="http://schemas.openxmlformats.org/officeDocument/2006/relationships/hyperlink" Target="https://www.kaohoon.com/news/689527" TargetMode="External"/><Relationship Id="rId3519" Type="http://schemas.openxmlformats.org/officeDocument/2006/relationships/hyperlink" Target="https://www.kaohoon.com/breakingnews/621291" TargetMode="External"/><Relationship Id="rId45" Type="http://schemas.openxmlformats.org/officeDocument/2006/relationships/hyperlink" Target="https://www.kaohoon.com/news/689538" TargetMode="External"/><Relationship Id="rId3518" Type="http://schemas.openxmlformats.org/officeDocument/2006/relationships/hyperlink" Target="https://www.kaohoon.com/breakingnews/621291" TargetMode="External"/><Relationship Id="rId48" Type="http://schemas.openxmlformats.org/officeDocument/2006/relationships/hyperlink" Target="https://www.kaohoon.com/pr/689422" TargetMode="External"/><Relationship Id="rId47" Type="http://schemas.openxmlformats.org/officeDocument/2006/relationships/hyperlink" Target="https://www.kaohoon.com/news/689527" TargetMode="External"/><Relationship Id="rId49" Type="http://schemas.openxmlformats.org/officeDocument/2006/relationships/hyperlink" Target="https://www.kaohoon.com/stockanalysis/689403" TargetMode="External"/><Relationship Id="rId3511" Type="http://schemas.openxmlformats.org/officeDocument/2006/relationships/hyperlink" Target="https://www.kaohoon.com/news/621299" TargetMode="External"/><Relationship Id="rId3510" Type="http://schemas.openxmlformats.org/officeDocument/2006/relationships/hyperlink" Target="https://www.kaohoon.com/news/621298" TargetMode="External"/><Relationship Id="rId3502" Type="http://schemas.openxmlformats.org/officeDocument/2006/relationships/hyperlink" Target="https://www.kaohoon.com/summary/621325" TargetMode="External"/><Relationship Id="rId3501" Type="http://schemas.openxmlformats.org/officeDocument/2006/relationships/hyperlink" Target="https://www.kaohoon.com/news/621328" TargetMode="External"/><Relationship Id="rId31" Type="http://schemas.openxmlformats.org/officeDocument/2006/relationships/hyperlink" Target="https://www.kaohoon.com/breakingnews/689697" TargetMode="External"/><Relationship Id="rId3504" Type="http://schemas.openxmlformats.org/officeDocument/2006/relationships/hyperlink" Target="https://www.kaohoon.com/news/621314" TargetMode="External"/><Relationship Id="rId30" Type="http://schemas.openxmlformats.org/officeDocument/2006/relationships/hyperlink" Target="https://www.kaohoon.com/breakingnews/689697" TargetMode="External"/><Relationship Id="rId3503" Type="http://schemas.openxmlformats.org/officeDocument/2006/relationships/hyperlink" Target="https://www.kaohoon.com/summary/621323" TargetMode="External"/><Relationship Id="rId33" Type="http://schemas.openxmlformats.org/officeDocument/2006/relationships/hyperlink" Target="https://www.kaohoon.com/breakingnews/689683" TargetMode="External"/><Relationship Id="rId3506" Type="http://schemas.openxmlformats.org/officeDocument/2006/relationships/hyperlink" Target="https://www.kaohoon.com/news/621314" TargetMode="External"/><Relationship Id="rId32" Type="http://schemas.openxmlformats.org/officeDocument/2006/relationships/hyperlink" Target="https://www.kaohoon.com/breakingnews/689683" TargetMode="External"/><Relationship Id="rId3505" Type="http://schemas.openxmlformats.org/officeDocument/2006/relationships/hyperlink" Target="https://www.kaohoon.com/news/621314" TargetMode="External"/><Relationship Id="rId35" Type="http://schemas.openxmlformats.org/officeDocument/2006/relationships/hyperlink" Target="https://www.kaohoon.com/news/689517" TargetMode="External"/><Relationship Id="rId3508" Type="http://schemas.openxmlformats.org/officeDocument/2006/relationships/hyperlink" Target="https://www.kaohoon.com/news/621298" TargetMode="External"/><Relationship Id="rId34" Type="http://schemas.openxmlformats.org/officeDocument/2006/relationships/hyperlink" Target="https://www.kaohoon.com/breakingnews/689683" TargetMode="External"/><Relationship Id="rId3507" Type="http://schemas.openxmlformats.org/officeDocument/2006/relationships/hyperlink" Target="https://www.kaohoon.com/news/621316" TargetMode="External"/><Relationship Id="rId3509" Type="http://schemas.openxmlformats.org/officeDocument/2006/relationships/hyperlink" Target="https://www.kaohoon.com/news/621298" TargetMode="External"/><Relationship Id="rId37" Type="http://schemas.openxmlformats.org/officeDocument/2006/relationships/hyperlink" Target="https://www.kaohoon.com/news/689626" TargetMode="External"/><Relationship Id="rId36" Type="http://schemas.openxmlformats.org/officeDocument/2006/relationships/hyperlink" Target="https://www.kaohoon.com/news/689517" TargetMode="External"/><Relationship Id="rId39" Type="http://schemas.openxmlformats.org/officeDocument/2006/relationships/hyperlink" Target="https://www.kaohoon.com/news/689622" TargetMode="External"/><Relationship Id="rId38" Type="http://schemas.openxmlformats.org/officeDocument/2006/relationships/hyperlink" Target="https://www.kaohoon.com/news/689626" TargetMode="External"/><Relationship Id="rId3500" Type="http://schemas.openxmlformats.org/officeDocument/2006/relationships/hyperlink" Target="https://www.kaohoon.com/news/621328" TargetMode="External"/><Relationship Id="rId2203" Type="http://schemas.openxmlformats.org/officeDocument/2006/relationships/hyperlink" Target="https://www.kaohoon.com/breakingnews/627341" TargetMode="External"/><Relationship Id="rId3535" Type="http://schemas.openxmlformats.org/officeDocument/2006/relationships/hyperlink" Target="https://www.kaohoon.com/news/621266" TargetMode="External"/><Relationship Id="rId2204" Type="http://schemas.openxmlformats.org/officeDocument/2006/relationships/hyperlink" Target="https://www.kaohoon.com/breakingnews/627341" TargetMode="External"/><Relationship Id="rId3534" Type="http://schemas.openxmlformats.org/officeDocument/2006/relationships/hyperlink" Target="https://www.kaohoon.com/news/621270" TargetMode="External"/><Relationship Id="rId20" Type="http://schemas.openxmlformats.org/officeDocument/2006/relationships/hyperlink" Target="https://www.kaohoon.com/breakingnews/689758" TargetMode="External"/><Relationship Id="rId2205" Type="http://schemas.openxmlformats.org/officeDocument/2006/relationships/hyperlink" Target="https://www.kaohoon.com/news/627329" TargetMode="External"/><Relationship Id="rId3537" Type="http://schemas.openxmlformats.org/officeDocument/2006/relationships/hyperlink" Target="https://www.kaohoon.com/news/621259" TargetMode="External"/><Relationship Id="rId2206" Type="http://schemas.openxmlformats.org/officeDocument/2006/relationships/hyperlink" Target="https://www.kaohoon.com/news/627329" TargetMode="External"/><Relationship Id="rId3536" Type="http://schemas.openxmlformats.org/officeDocument/2006/relationships/hyperlink" Target="https://www.kaohoon.com/news/621266" TargetMode="External"/><Relationship Id="rId22" Type="http://schemas.openxmlformats.org/officeDocument/2006/relationships/hyperlink" Target="https://www.kaohoon.com/stockanalysis/689746" TargetMode="External"/><Relationship Id="rId2207" Type="http://schemas.openxmlformats.org/officeDocument/2006/relationships/hyperlink" Target="https://www.kaohoon.com/news/627329" TargetMode="External"/><Relationship Id="rId3539" Type="http://schemas.openxmlformats.org/officeDocument/2006/relationships/hyperlink" Target="https://www.kaohoon.com/news/621260" TargetMode="External"/><Relationship Id="rId21" Type="http://schemas.openxmlformats.org/officeDocument/2006/relationships/hyperlink" Target="https://www.kaohoon.com/stockanalysis/689746" TargetMode="External"/><Relationship Id="rId2208" Type="http://schemas.openxmlformats.org/officeDocument/2006/relationships/hyperlink" Target="https://www.kaohoon.com/news/627331" TargetMode="External"/><Relationship Id="rId3538" Type="http://schemas.openxmlformats.org/officeDocument/2006/relationships/hyperlink" Target="https://www.kaohoon.com/news/621259" TargetMode="External"/><Relationship Id="rId24" Type="http://schemas.openxmlformats.org/officeDocument/2006/relationships/hyperlink" Target="https://www.kaohoon.com/stockanalysis/689744" TargetMode="External"/><Relationship Id="rId2209" Type="http://schemas.openxmlformats.org/officeDocument/2006/relationships/hyperlink" Target="https://www.kaohoon.com/news/627331" TargetMode="External"/><Relationship Id="rId23" Type="http://schemas.openxmlformats.org/officeDocument/2006/relationships/hyperlink" Target="https://www.kaohoon.com/stockanalysis/689746" TargetMode="External"/><Relationship Id="rId26" Type="http://schemas.openxmlformats.org/officeDocument/2006/relationships/hyperlink" Target="https://www.kaohoon.com/stockanalysis/689744" TargetMode="External"/><Relationship Id="rId25" Type="http://schemas.openxmlformats.org/officeDocument/2006/relationships/hyperlink" Target="https://www.kaohoon.com/stockanalysis/689744" TargetMode="External"/><Relationship Id="rId28" Type="http://schemas.openxmlformats.org/officeDocument/2006/relationships/hyperlink" Target="https://www.kaohoon.com/breakingnews/689715" TargetMode="External"/><Relationship Id="rId27" Type="http://schemas.openxmlformats.org/officeDocument/2006/relationships/hyperlink" Target="https://www.kaohoon.com/stockanalysis/689744" TargetMode="External"/><Relationship Id="rId3531" Type="http://schemas.openxmlformats.org/officeDocument/2006/relationships/hyperlink" Target="https://www.kaohoon.com/news/621272" TargetMode="External"/><Relationship Id="rId29" Type="http://schemas.openxmlformats.org/officeDocument/2006/relationships/hyperlink" Target="https://www.kaohoon.com/breakingnews/689697" TargetMode="External"/><Relationship Id="rId2200" Type="http://schemas.openxmlformats.org/officeDocument/2006/relationships/hyperlink" Target="https://www.kaohoon.com/news/627340" TargetMode="External"/><Relationship Id="rId3530" Type="http://schemas.openxmlformats.org/officeDocument/2006/relationships/hyperlink" Target="https://www.kaohoon.com/news/621277" TargetMode="External"/><Relationship Id="rId2201" Type="http://schemas.openxmlformats.org/officeDocument/2006/relationships/hyperlink" Target="https://www.kaohoon.com/news/627340" TargetMode="External"/><Relationship Id="rId3533" Type="http://schemas.openxmlformats.org/officeDocument/2006/relationships/hyperlink" Target="https://www.kaohoon.com/news/621272" TargetMode="External"/><Relationship Id="rId2202" Type="http://schemas.openxmlformats.org/officeDocument/2006/relationships/hyperlink" Target="https://www.kaohoon.com/breakingnews/627341" TargetMode="External"/><Relationship Id="rId3532" Type="http://schemas.openxmlformats.org/officeDocument/2006/relationships/hyperlink" Target="https://www.kaohoon.com/news/621272" TargetMode="External"/><Relationship Id="rId3524" Type="http://schemas.openxmlformats.org/officeDocument/2006/relationships/hyperlink" Target="https://www.kaohoon.com/news/621285" TargetMode="External"/><Relationship Id="rId3523" Type="http://schemas.openxmlformats.org/officeDocument/2006/relationships/hyperlink" Target="https://www.kaohoon.com/news/621285" TargetMode="External"/><Relationship Id="rId3526" Type="http://schemas.openxmlformats.org/officeDocument/2006/relationships/hyperlink" Target="https://www.kaohoon.com/news/621283" TargetMode="External"/><Relationship Id="rId3525" Type="http://schemas.openxmlformats.org/officeDocument/2006/relationships/hyperlink" Target="https://www.kaohoon.com/news/621283" TargetMode="External"/><Relationship Id="rId11" Type="http://schemas.openxmlformats.org/officeDocument/2006/relationships/hyperlink" Target="https://www.kaohoon.com/news/689884" TargetMode="External"/><Relationship Id="rId3528" Type="http://schemas.openxmlformats.org/officeDocument/2006/relationships/hyperlink" Target="https://www.kaohoon.com/breakingnews/621280" TargetMode="External"/><Relationship Id="rId10" Type="http://schemas.openxmlformats.org/officeDocument/2006/relationships/hyperlink" Target="https://www.kaohoon.com/news/689902" TargetMode="External"/><Relationship Id="rId3527" Type="http://schemas.openxmlformats.org/officeDocument/2006/relationships/hyperlink" Target="https://www.kaohoon.com/breakingnews/621280" TargetMode="External"/><Relationship Id="rId13" Type="http://schemas.openxmlformats.org/officeDocument/2006/relationships/hyperlink" Target="https://www.kaohoon.com/breakingnews/689830" TargetMode="External"/><Relationship Id="rId12" Type="http://schemas.openxmlformats.org/officeDocument/2006/relationships/hyperlink" Target="https://www.kaohoon.com/news/689884" TargetMode="External"/><Relationship Id="rId3529" Type="http://schemas.openxmlformats.org/officeDocument/2006/relationships/hyperlink" Target="https://www.kaohoon.com/news/621277" TargetMode="External"/><Relationship Id="rId15" Type="http://schemas.openxmlformats.org/officeDocument/2006/relationships/hyperlink" Target="https://www.kaohoon.com/breakingnews/689830" TargetMode="External"/><Relationship Id="rId14" Type="http://schemas.openxmlformats.org/officeDocument/2006/relationships/hyperlink" Target="https://www.kaohoon.com/breakingnews/689830" TargetMode="External"/><Relationship Id="rId17" Type="http://schemas.openxmlformats.org/officeDocument/2006/relationships/hyperlink" Target="https://www.kaohoon.com/news/689769" TargetMode="External"/><Relationship Id="rId16" Type="http://schemas.openxmlformats.org/officeDocument/2006/relationships/hyperlink" Target="https://www.kaohoon.com/news/689769" TargetMode="External"/><Relationship Id="rId19" Type="http://schemas.openxmlformats.org/officeDocument/2006/relationships/hyperlink" Target="https://www.kaohoon.com/breakingnews/689758" TargetMode="External"/><Relationship Id="rId3520" Type="http://schemas.openxmlformats.org/officeDocument/2006/relationships/hyperlink" Target="https://www.kaohoon.com/news/621289" TargetMode="External"/><Relationship Id="rId18" Type="http://schemas.openxmlformats.org/officeDocument/2006/relationships/hyperlink" Target="https://www.kaohoon.com/breakingnews/689758" TargetMode="External"/><Relationship Id="rId3522" Type="http://schemas.openxmlformats.org/officeDocument/2006/relationships/hyperlink" Target="https://www.kaohoon.com/news/621285" TargetMode="External"/><Relationship Id="rId3521" Type="http://schemas.openxmlformats.org/officeDocument/2006/relationships/hyperlink" Target="https://www.kaohoon.com/news/621289" TargetMode="External"/><Relationship Id="rId84" Type="http://schemas.openxmlformats.org/officeDocument/2006/relationships/hyperlink" Target="https://www.kaohoon.com/news/689069" TargetMode="External"/><Relationship Id="rId1774" Type="http://schemas.openxmlformats.org/officeDocument/2006/relationships/hyperlink" Target="https://www.kaohoon.com/news/629695" TargetMode="External"/><Relationship Id="rId83" Type="http://schemas.openxmlformats.org/officeDocument/2006/relationships/hyperlink" Target="https://www.kaohoon.com/news/689069" TargetMode="External"/><Relationship Id="rId1775" Type="http://schemas.openxmlformats.org/officeDocument/2006/relationships/hyperlink" Target="https://www.kaohoon.com/news/629695" TargetMode="External"/><Relationship Id="rId86" Type="http://schemas.openxmlformats.org/officeDocument/2006/relationships/hyperlink" Target="https://www.kaohoon.com/stockanalysis/689062" TargetMode="External"/><Relationship Id="rId1776" Type="http://schemas.openxmlformats.org/officeDocument/2006/relationships/hyperlink" Target="https://www.kaohoon.com/news/629688" TargetMode="External"/><Relationship Id="rId85" Type="http://schemas.openxmlformats.org/officeDocument/2006/relationships/hyperlink" Target="https://www.kaohoon.com/news/689069" TargetMode="External"/><Relationship Id="rId1777" Type="http://schemas.openxmlformats.org/officeDocument/2006/relationships/hyperlink" Target="https://www.kaohoon.com/news/629688" TargetMode="External"/><Relationship Id="rId88" Type="http://schemas.openxmlformats.org/officeDocument/2006/relationships/hyperlink" Target="https://www.kaohoon.com/breakingnews/689055" TargetMode="External"/><Relationship Id="rId1778" Type="http://schemas.openxmlformats.org/officeDocument/2006/relationships/hyperlink" Target="https://www.kaohoon.com/summary/629672" TargetMode="External"/><Relationship Id="rId87" Type="http://schemas.openxmlformats.org/officeDocument/2006/relationships/hyperlink" Target="https://www.kaohoon.com/stockanalysis/689062" TargetMode="External"/><Relationship Id="rId1779" Type="http://schemas.openxmlformats.org/officeDocument/2006/relationships/hyperlink" Target="https://www.kaohoon.com/summary/629670" TargetMode="External"/><Relationship Id="rId89" Type="http://schemas.openxmlformats.org/officeDocument/2006/relationships/hyperlink" Target="https://www.kaohoon.com/breakingnews/689055" TargetMode="External"/><Relationship Id="rId80" Type="http://schemas.openxmlformats.org/officeDocument/2006/relationships/hyperlink" Target="https://www.kaohoon.com/stockanalysis/689065" TargetMode="External"/><Relationship Id="rId82" Type="http://schemas.openxmlformats.org/officeDocument/2006/relationships/hyperlink" Target="https://www.kaohoon.com/stockanalysis/689065" TargetMode="External"/><Relationship Id="rId81" Type="http://schemas.openxmlformats.org/officeDocument/2006/relationships/hyperlink" Target="https://www.kaohoon.com/stockanalysis/689065" TargetMode="External"/><Relationship Id="rId1770" Type="http://schemas.openxmlformats.org/officeDocument/2006/relationships/hyperlink" Target="https://www.kaohoon.com/news/629782" TargetMode="External"/><Relationship Id="rId1771" Type="http://schemas.openxmlformats.org/officeDocument/2006/relationships/hyperlink" Target="https://www.kaohoon.com/news/629732" TargetMode="External"/><Relationship Id="rId1772" Type="http://schemas.openxmlformats.org/officeDocument/2006/relationships/hyperlink" Target="https://www.kaohoon.com/news/629732" TargetMode="External"/><Relationship Id="rId1773" Type="http://schemas.openxmlformats.org/officeDocument/2006/relationships/hyperlink" Target="https://www.kaohoon.com/news/629695" TargetMode="External"/><Relationship Id="rId73" Type="http://schemas.openxmlformats.org/officeDocument/2006/relationships/hyperlink" Target="https://www.kaohoon.com/pr/689075" TargetMode="External"/><Relationship Id="rId1763" Type="http://schemas.openxmlformats.org/officeDocument/2006/relationships/hyperlink" Target="https://www.kaohoon.com/breakingnews/629818" TargetMode="External"/><Relationship Id="rId72" Type="http://schemas.openxmlformats.org/officeDocument/2006/relationships/hyperlink" Target="https://www.kaohoon.com/news/689132" TargetMode="External"/><Relationship Id="rId1764" Type="http://schemas.openxmlformats.org/officeDocument/2006/relationships/hyperlink" Target="https://www.kaohoon.com/breakingnews/629818" TargetMode="External"/><Relationship Id="rId75" Type="http://schemas.openxmlformats.org/officeDocument/2006/relationships/hyperlink" Target="https://www.kaohoon.com/breakingnews/689121" TargetMode="External"/><Relationship Id="rId1765" Type="http://schemas.openxmlformats.org/officeDocument/2006/relationships/hyperlink" Target="https://www.kaohoon.com/breakingnews/629814" TargetMode="External"/><Relationship Id="rId74" Type="http://schemas.openxmlformats.org/officeDocument/2006/relationships/hyperlink" Target="https://www.kaohoon.com/breakingnews/689121" TargetMode="External"/><Relationship Id="rId1766" Type="http://schemas.openxmlformats.org/officeDocument/2006/relationships/hyperlink" Target="https://www.kaohoon.com/breakingnews/629814" TargetMode="External"/><Relationship Id="rId77" Type="http://schemas.openxmlformats.org/officeDocument/2006/relationships/hyperlink" Target="https://www.kaohoon.com/news/689110" TargetMode="External"/><Relationship Id="rId1767" Type="http://schemas.openxmlformats.org/officeDocument/2006/relationships/hyperlink" Target="https://www.kaohoon.com/news/629799" TargetMode="External"/><Relationship Id="rId76" Type="http://schemas.openxmlformats.org/officeDocument/2006/relationships/hyperlink" Target="https://www.kaohoon.com/news/689110" TargetMode="External"/><Relationship Id="rId1768" Type="http://schemas.openxmlformats.org/officeDocument/2006/relationships/hyperlink" Target="https://www.kaohoon.com/news/629799" TargetMode="External"/><Relationship Id="rId79" Type="http://schemas.openxmlformats.org/officeDocument/2006/relationships/hyperlink" Target="https://www.kaohoon.com/stockanalysis/689065" TargetMode="External"/><Relationship Id="rId1769" Type="http://schemas.openxmlformats.org/officeDocument/2006/relationships/hyperlink" Target="https://www.kaohoon.com/news/629782" TargetMode="External"/><Relationship Id="rId78" Type="http://schemas.openxmlformats.org/officeDocument/2006/relationships/hyperlink" Target="https://www.kaohoon.com/news/689110" TargetMode="External"/><Relationship Id="rId71" Type="http://schemas.openxmlformats.org/officeDocument/2006/relationships/hyperlink" Target="https://www.kaohoon.com/news/689132" TargetMode="External"/><Relationship Id="rId70" Type="http://schemas.openxmlformats.org/officeDocument/2006/relationships/hyperlink" Target="https://www.kaohoon.com/news/689132" TargetMode="External"/><Relationship Id="rId1760" Type="http://schemas.openxmlformats.org/officeDocument/2006/relationships/hyperlink" Target="https://www.kaohoon.com/breakingnews/629836" TargetMode="External"/><Relationship Id="rId1761" Type="http://schemas.openxmlformats.org/officeDocument/2006/relationships/hyperlink" Target="https://www.kaohoon.com/breakingnews/629836" TargetMode="External"/><Relationship Id="rId1762" Type="http://schemas.openxmlformats.org/officeDocument/2006/relationships/hyperlink" Target="https://www.kaohoon.com/breakingnews/629818" TargetMode="External"/><Relationship Id="rId62" Type="http://schemas.openxmlformats.org/officeDocument/2006/relationships/hyperlink" Target="https://www.kaohoon.com/news/689338" TargetMode="External"/><Relationship Id="rId1796" Type="http://schemas.openxmlformats.org/officeDocument/2006/relationships/hyperlink" Target="https://www.kaohoon.com/news/629528" TargetMode="External"/><Relationship Id="rId61" Type="http://schemas.openxmlformats.org/officeDocument/2006/relationships/hyperlink" Target="https://www.kaohoon.com/news/689338" TargetMode="External"/><Relationship Id="rId1797" Type="http://schemas.openxmlformats.org/officeDocument/2006/relationships/hyperlink" Target="https://www.kaohoon.com/news/629528" TargetMode="External"/><Relationship Id="rId64" Type="http://schemas.openxmlformats.org/officeDocument/2006/relationships/hyperlink" Target="https://www.kaohoon.com/news/689205" TargetMode="External"/><Relationship Id="rId1798" Type="http://schemas.openxmlformats.org/officeDocument/2006/relationships/hyperlink" Target="https://www.kaohoon.com/breakingnews/629417" TargetMode="External"/><Relationship Id="rId63" Type="http://schemas.openxmlformats.org/officeDocument/2006/relationships/hyperlink" Target="https://www.kaohoon.com/news/689205" TargetMode="External"/><Relationship Id="rId1799" Type="http://schemas.openxmlformats.org/officeDocument/2006/relationships/hyperlink" Target="https://www.kaohoon.com/breakingnews/629417" TargetMode="External"/><Relationship Id="rId66" Type="http://schemas.openxmlformats.org/officeDocument/2006/relationships/hyperlink" Target="https://www.kaohoon.com/news/689205" TargetMode="External"/><Relationship Id="rId65" Type="http://schemas.openxmlformats.org/officeDocument/2006/relationships/hyperlink" Target="https://www.kaohoon.com/news/689205" TargetMode="External"/><Relationship Id="rId68" Type="http://schemas.openxmlformats.org/officeDocument/2006/relationships/hyperlink" Target="https://www.kaohoon.com/news/689159" TargetMode="External"/><Relationship Id="rId67" Type="http://schemas.openxmlformats.org/officeDocument/2006/relationships/hyperlink" Target="https://www.kaohoon.com/news/689202" TargetMode="External"/><Relationship Id="rId60" Type="http://schemas.openxmlformats.org/officeDocument/2006/relationships/hyperlink" Target="https://www.kaohoon.com/news/689338" TargetMode="External"/><Relationship Id="rId69" Type="http://schemas.openxmlformats.org/officeDocument/2006/relationships/hyperlink" Target="https://www.kaohoon.com/news/689159" TargetMode="External"/><Relationship Id="rId1790" Type="http://schemas.openxmlformats.org/officeDocument/2006/relationships/hyperlink" Target="https://www.kaohoon.com/news/629613" TargetMode="External"/><Relationship Id="rId1791" Type="http://schemas.openxmlformats.org/officeDocument/2006/relationships/hyperlink" Target="https://www.kaohoon.com/news/629613" TargetMode="External"/><Relationship Id="rId1792" Type="http://schemas.openxmlformats.org/officeDocument/2006/relationships/hyperlink" Target="https://www.kaohoon.com/summary/629601" TargetMode="External"/><Relationship Id="rId1793" Type="http://schemas.openxmlformats.org/officeDocument/2006/relationships/hyperlink" Target="https://www.kaohoon.com/summary/629598" TargetMode="External"/><Relationship Id="rId1794" Type="http://schemas.openxmlformats.org/officeDocument/2006/relationships/hyperlink" Target="https://www.kaohoon.com/news/629534" TargetMode="External"/><Relationship Id="rId1795" Type="http://schemas.openxmlformats.org/officeDocument/2006/relationships/hyperlink" Target="https://www.kaohoon.com/news/629534" TargetMode="External"/><Relationship Id="rId51" Type="http://schemas.openxmlformats.org/officeDocument/2006/relationships/hyperlink" Target="https://www.kaohoon.com/stockanalysis/689400" TargetMode="External"/><Relationship Id="rId1785" Type="http://schemas.openxmlformats.org/officeDocument/2006/relationships/hyperlink" Target="https://www.kaohoon.com/breakingnews/629651" TargetMode="External"/><Relationship Id="rId50" Type="http://schemas.openxmlformats.org/officeDocument/2006/relationships/hyperlink" Target="https://www.kaohoon.com/stockanalysis/689403" TargetMode="External"/><Relationship Id="rId1786" Type="http://schemas.openxmlformats.org/officeDocument/2006/relationships/hyperlink" Target="https://www.kaohoon.com/breakingnews/629651" TargetMode="External"/><Relationship Id="rId53" Type="http://schemas.openxmlformats.org/officeDocument/2006/relationships/hyperlink" Target="https://www.kaohoon.com/breakingnews/689383" TargetMode="External"/><Relationship Id="rId1787" Type="http://schemas.openxmlformats.org/officeDocument/2006/relationships/hyperlink" Target="https://www.kaohoon.com/breakingnews/629633" TargetMode="External"/><Relationship Id="rId52" Type="http://schemas.openxmlformats.org/officeDocument/2006/relationships/hyperlink" Target="https://www.kaohoon.com/stockanalysis/689400" TargetMode="External"/><Relationship Id="rId1788" Type="http://schemas.openxmlformats.org/officeDocument/2006/relationships/hyperlink" Target="https://www.kaohoon.com/breakingnews/629633" TargetMode="External"/><Relationship Id="rId55" Type="http://schemas.openxmlformats.org/officeDocument/2006/relationships/hyperlink" Target="https://www.kaohoon.com/breakingnews/689383" TargetMode="External"/><Relationship Id="rId1789" Type="http://schemas.openxmlformats.org/officeDocument/2006/relationships/hyperlink" Target="https://www.kaohoon.com/breakingnews/629633" TargetMode="External"/><Relationship Id="rId54" Type="http://schemas.openxmlformats.org/officeDocument/2006/relationships/hyperlink" Target="https://www.kaohoon.com/breakingnews/689383" TargetMode="External"/><Relationship Id="rId57" Type="http://schemas.openxmlformats.org/officeDocument/2006/relationships/hyperlink" Target="https://www.kaohoon.com/breakingnews/689367" TargetMode="External"/><Relationship Id="rId56" Type="http://schemas.openxmlformats.org/officeDocument/2006/relationships/hyperlink" Target="https://www.kaohoon.com/breakingnews/689383" TargetMode="External"/><Relationship Id="rId59" Type="http://schemas.openxmlformats.org/officeDocument/2006/relationships/hyperlink" Target="https://www.kaohoon.com/breakingnews/689367" TargetMode="External"/><Relationship Id="rId58" Type="http://schemas.openxmlformats.org/officeDocument/2006/relationships/hyperlink" Target="https://www.kaohoon.com/breakingnews/689367" TargetMode="External"/><Relationship Id="rId1780" Type="http://schemas.openxmlformats.org/officeDocument/2006/relationships/hyperlink" Target="https://www.kaohoon.com/breakingnews/629663" TargetMode="External"/><Relationship Id="rId1781" Type="http://schemas.openxmlformats.org/officeDocument/2006/relationships/hyperlink" Target="https://www.kaohoon.com/breakingnews/629663" TargetMode="External"/><Relationship Id="rId1782" Type="http://schemas.openxmlformats.org/officeDocument/2006/relationships/hyperlink" Target="https://www.kaohoon.com/breakingnews/629663" TargetMode="External"/><Relationship Id="rId1783" Type="http://schemas.openxmlformats.org/officeDocument/2006/relationships/hyperlink" Target="https://www.kaohoon.com/news/629538" TargetMode="External"/><Relationship Id="rId1784" Type="http://schemas.openxmlformats.org/officeDocument/2006/relationships/hyperlink" Target="https://www.kaohoon.com/breakingnews/629651" TargetMode="External"/><Relationship Id="rId2269" Type="http://schemas.openxmlformats.org/officeDocument/2006/relationships/hyperlink" Target="https://www.kaohoon.com/summary/627025" TargetMode="External"/><Relationship Id="rId349" Type="http://schemas.openxmlformats.org/officeDocument/2006/relationships/hyperlink" Target="https://www.kaohoon.com/breakingnews/687116" TargetMode="External"/><Relationship Id="rId348" Type="http://schemas.openxmlformats.org/officeDocument/2006/relationships/hyperlink" Target="https://www.kaohoon.com/news/687125" TargetMode="External"/><Relationship Id="rId347" Type="http://schemas.openxmlformats.org/officeDocument/2006/relationships/hyperlink" Target="https://www.kaohoon.com/news/687125" TargetMode="External"/><Relationship Id="rId346" Type="http://schemas.openxmlformats.org/officeDocument/2006/relationships/hyperlink" Target="https://www.kaohoon.com/news/687125" TargetMode="External"/><Relationship Id="rId3591" Type="http://schemas.openxmlformats.org/officeDocument/2006/relationships/hyperlink" Target="https://www.kaohoon.com/news/621091" TargetMode="External"/><Relationship Id="rId2260" Type="http://schemas.openxmlformats.org/officeDocument/2006/relationships/hyperlink" Target="https://www.kaohoon.com/news/628803" TargetMode="External"/><Relationship Id="rId3590" Type="http://schemas.openxmlformats.org/officeDocument/2006/relationships/hyperlink" Target="https://www.kaohoon.com/summary/621106" TargetMode="External"/><Relationship Id="rId341" Type="http://schemas.openxmlformats.org/officeDocument/2006/relationships/hyperlink" Target="https://www.kaohoon.com/pr/687176" TargetMode="External"/><Relationship Id="rId2261" Type="http://schemas.openxmlformats.org/officeDocument/2006/relationships/hyperlink" Target="https://www.kaohoon.com/stockanalysis/627042" TargetMode="External"/><Relationship Id="rId3593" Type="http://schemas.openxmlformats.org/officeDocument/2006/relationships/hyperlink" Target="https://www.kaohoon.com/news/621091" TargetMode="External"/><Relationship Id="rId340" Type="http://schemas.openxmlformats.org/officeDocument/2006/relationships/hyperlink" Target="https://www.kaohoon.com/pr/687176" TargetMode="External"/><Relationship Id="rId2262" Type="http://schemas.openxmlformats.org/officeDocument/2006/relationships/hyperlink" Target="https://www.kaohoon.com/stockanalysis/627038" TargetMode="External"/><Relationship Id="rId3592" Type="http://schemas.openxmlformats.org/officeDocument/2006/relationships/hyperlink" Target="https://www.kaohoon.com/news/621091" TargetMode="External"/><Relationship Id="rId2263" Type="http://schemas.openxmlformats.org/officeDocument/2006/relationships/hyperlink" Target="https://www.kaohoon.com/stockanalysis/627038" TargetMode="External"/><Relationship Id="rId3595" Type="http://schemas.openxmlformats.org/officeDocument/2006/relationships/hyperlink" Target="https://www.kaohoon.com/news/621101" TargetMode="External"/><Relationship Id="rId2264" Type="http://schemas.openxmlformats.org/officeDocument/2006/relationships/hyperlink" Target="https://www.kaohoon.com/stockanalysis/627038" TargetMode="External"/><Relationship Id="rId3594" Type="http://schemas.openxmlformats.org/officeDocument/2006/relationships/hyperlink" Target="https://www.kaohoon.com/summary/621103" TargetMode="External"/><Relationship Id="rId345" Type="http://schemas.openxmlformats.org/officeDocument/2006/relationships/hyperlink" Target="https://www.kaohoon.com/breakingnews/687151" TargetMode="External"/><Relationship Id="rId2265" Type="http://schemas.openxmlformats.org/officeDocument/2006/relationships/hyperlink" Target="https://www.kaohoon.com/news/627037" TargetMode="External"/><Relationship Id="rId3597" Type="http://schemas.openxmlformats.org/officeDocument/2006/relationships/hyperlink" Target="https://www.kaohoon.com/news/621101" TargetMode="External"/><Relationship Id="rId344" Type="http://schemas.openxmlformats.org/officeDocument/2006/relationships/hyperlink" Target="https://www.kaohoon.com/stockanalysis/687137" TargetMode="External"/><Relationship Id="rId2266" Type="http://schemas.openxmlformats.org/officeDocument/2006/relationships/hyperlink" Target="https://www.kaohoon.com/news/627037" TargetMode="External"/><Relationship Id="rId3596" Type="http://schemas.openxmlformats.org/officeDocument/2006/relationships/hyperlink" Target="https://www.kaohoon.com/news/621101" TargetMode="External"/><Relationship Id="rId343" Type="http://schemas.openxmlformats.org/officeDocument/2006/relationships/hyperlink" Target="https://www.kaohoon.com/stockanalysis/687137" TargetMode="External"/><Relationship Id="rId2267" Type="http://schemas.openxmlformats.org/officeDocument/2006/relationships/hyperlink" Target="https://www.kaohoon.com/news/627035" TargetMode="External"/><Relationship Id="rId3599" Type="http://schemas.openxmlformats.org/officeDocument/2006/relationships/hyperlink" Target="https://www.kaohoon.com/news/621094" TargetMode="External"/><Relationship Id="rId342" Type="http://schemas.openxmlformats.org/officeDocument/2006/relationships/hyperlink" Target="https://www.kaohoon.com/pr/687176" TargetMode="External"/><Relationship Id="rId2268" Type="http://schemas.openxmlformats.org/officeDocument/2006/relationships/hyperlink" Target="https://www.kaohoon.com/news/627035" TargetMode="External"/><Relationship Id="rId3598" Type="http://schemas.openxmlformats.org/officeDocument/2006/relationships/hyperlink" Target="https://www.kaohoon.com/news/621094" TargetMode="External"/><Relationship Id="rId2258" Type="http://schemas.openxmlformats.org/officeDocument/2006/relationships/hyperlink" Target="https://www.kaohoon.com/breakingnews/627080" TargetMode="External"/><Relationship Id="rId2259" Type="http://schemas.openxmlformats.org/officeDocument/2006/relationships/hyperlink" Target="https://www.kaohoon.com/breakingnews/627080" TargetMode="External"/><Relationship Id="rId3589" Type="http://schemas.openxmlformats.org/officeDocument/2006/relationships/hyperlink" Target="https://www.kaohoon.com/news/621121" TargetMode="External"/><Relationship Id="rId338" Type="http://schemas.openxmlformats.org/officeDocument/2006/relationships/hyperlink" Target="https://www.kaohoon.com/stockanalysis/687175" TargetMode="External"/><Relationship Id="rId337" Type="http://schemas.openxmlformats.org/officeDocument/2006/relationships/hyperlink" Target="https://www.kaohoon.com/stockanalysis/687175" TargetMode="External"/><Relationship Id="rId336" Type="http://schemas.openxmlformats.org/officeDocument/2006/relationships/hyperlink" Target="https://www.kaohoon.com/breakingnews/687205" TargetMode="External"/><Relationship Id="rId335" Type="http://schemas.openxmlformats.org/officeDocument/2006/relationships/hyperlink" Target="https://www.kaohoon.com/breakingnews/687205" TargetMode="External"/><Relationship Id="rId3580" Type="http://schemas.openxmlformats.org/officeDocument/2006/relationships/hyperlink" Target="https://www.kaohoon.com/news/621143" TargetMode="External"/><Relationship Id="rId339" Type="http://schemas.openxmlformats.org/officeDocument/2006/relationships/hyperlink" Target="https://www.kaohoon.com/stockanalysis/687175" TargetMode="External"/><Relationship Id="rId330" Type="http://schemas.openxmlformats.org/officeDocument/2006/relationships/hyperlink" Target="https://www.kaohoon.com/news/687223" TargetMode="External"/><Relationship Id="rId2250" Type="http://schemas.openxmlformats.org/officeDocument/2006/relationships/hyperlink" Target="https://www.kaohoon.com/breakingnews/627093" TargetMode="External"/><Relationship Id="rId3582" Type="http://schemas.openxmlformats.org/officeDocument/2006/relationships/hyperlink" Target="https://www.kaohoon.com/news/621146" TargetMode="External"/><Relationship Id="rId2251" Type="http://schemas.openxmlformats.org/officeDocument/2006/relationships/hyperlink" Target="https://www.kaohoon.com/breakingnews/627093" TargetMode="External"/><Relationship Id="rId3581" Type="http://schemas.openxmlformats.org/officeDocument/2006/relationships/hyperlink" Target="https://www.kaohoon.com/news/621146" TargetMode="External"/><Relationship Id="rId2252" Type="http://schemas.openxmlformats.org/officeDocument/2006/relationships/hyperlink" Target="https://www.kaohoon.com/news/627089" TargetMode="External"/><Relationship Id="rId3584" Type="http://schemas.openxmlformats.org/officeDocument/2006/relationships/hyperlink" Target="https://www.kaohoon.com/news/621144" TargetMode="External"/><Relationship Id="rId2253" Type="http://schemas.openxmlformats.org/officeDocument/2006/relationships/hyperlink" Target="https://www.kaohoon.com/news/627089" TargetMode="External"/><Relationship Id="rId3583" Type="http://schemas.openxmlformats.org/officeDocument/2006/relationships/hyperlink" Target="https://www.kaohoon.com/news/621144" TargetMode="External"/><Relationship Id="rId334" Type="http://schemas.openxmlformats.org/officeDocument/2006/relationships/hyperlink" Target="https://www.kaohoon.com/news/687224" TargetMode="External"/><Relationship Id="rId2254" Type="http://schemas.openxmlformats.org/officeDocument/2006/relationships/hyperlink" Target="https://www.kaohoon.com/news/627089" TargetMode="External"/><Relationship Id="rId3586" Type="http://schemas.openxmlformats.org/officeDocument/2006/relationships/hyperlink" Target="https://www.kaohoon.com/news/621126" TargetMode="External"/><Relationship Id="rId333" Type="http://schemas.openxmlformats.org/officeDocument/2006/relationships/hyperlink" Target="https://www.kaohoon.com/news/687224" TargetMode="External"/><Relationship Id="rId2255" Type="http://schemas.openxmlformats.org/officeDocument/2006/relationships/hyperlink" Target="https://www.kaohoon.com/breakingnews/627076" TargetMode="External"/><Relationship Id="rId3585" Type="http://schemas.openxmlformats.org/officeDocument/2006/relationships/hyperlink" Target="https://www.kaohoon.com/news/621140" TargetMode="External"/><Relationship Id="rId332" Type="http://schemas.openxmlformats.org/officeDocument/2006/relationships/hyperlink" Target="https://www.kaohoon.com/news/687223" TargetMode="External"/><Relationship Id="rId2256" Type="http://schemas.openxmlformats.org/officeDocument/2006/relationships/hyperlink" Target="https://www.kaohoon.com/breakingnews/627076" TargetMode="External"/><Relationship Id="rId3588" Type="http://schemas.openxmlformats.org/officeDocument/2006/relationships/hyperlink" Target="https://www.kaohoon.com/news/621121" TargetMode="External"/><Relationship Id="rId331" Type="http://schemas.openxmlformats.org/officeDocument/2006/relationships/hyperlink" Target="https://www.kaohoon.com/news/687223" TargetMode="External"/><Relationship Id="rId2257" Type="http://schemas.openxmlformats.org/officeDocument/2006/relationships/hyperlink" Target="https://www.kaohoon.com/breakingnews/627076" TargetMode="External"/><Relationship Id="rId3587" Type="http://schemas.openxmlformats.org/officeDocument/2006/relationships/hyperlink" Target="https://www.kaohoon.com/news/621126" TargetMode="External"/><Relationship Id="rId370" Type="http://schemas.openxmlformats.org/officeDocument/2006/relationships/hyperlink" Target="https://www.kaohoon.com/news/686799" TargetMode="External"/><Relationship Id="rId369" Type="http://schemas.openxmlformats.org/officeDocument/2006/relationships/hyperlink" Target="https://www.kaohoon.com/news/686799" TargetMode="External"/><Relationship Id="rId368" Type="http://schemas.openxmlformats.org/officeDocument/2006/relationships/hyperlink" Target="https://www.kaohoon.com/news/686829" TargetMode="External"/><Relationship Id="rId2280" Type="http://schemas.openxmlformats.org/officeDocument/2006/relationships/hyperlink" Target="https://www.kaohoon.com/breakingnews/626999" TargetMode="External"/><Relationship Id="rId2281" Type="http://schemas.openxmlformats.org/officeDocument/2006/relationships/hyperlink" Target="https://www.kaohoon.com/breakingnews/626999" TargetMode="External"/><Relationship Id="rId2282" Type="http://schemas.openxmlformats.org/officeDocument/2006/relationships/hyperlink" Target="https://www.kaohoon.com/breakingnews/626999" TargetMode="External"/><Relationship Id="rId363" Type="http://schemas.openxmlformats.org/officeDocument/2006/relationships/hyperlink" Target="https://www.kaohoon.com/news/686885" TargetMode="External"/><Relationship Id="rId2283" Type="http://schemas.openxmlformats.org/officeDocument/2006/relationships/hyperlink" Target="https://www.kaohoon.com/breakingnews/626999" TargetMode="External"/><Relationship Id="rId362" Type="http://schemas.openxmlformats.org/officeDocument/2006/relationships/hyperlink" Target="https://www.kaohoon.com/news/686888" TargetMode="External"/><Relationship Id="rId2284" Type="http://schemas.openxmlformats.org/officeDocument/2006/relationships/hyperlink" Target="https://www.kaohoon.com/breakingnews/626985" TargetMode="External"/><Relationship Id="rId361" Type="http://schemas.openxmlformats.org/officeDocument/2006/relationships/hyperlink" Target="https://www.kaohoon.com/news/686888" TargetMode="External"/><Relationship Id="rId2285" Type="http://schemas.openxmlformats.org/officeDocument/2006/relationships/hyperlink" Target="https://www.kaohoon.com/breakingnews/626985" TargetMode="External"/><Relationship Id="rId360" Type="http://schemas.openxmlformats.org/officeDocument/2006/relationships/hyperlink" Target="https://www.kaohoon.com/news/686888" TargetMode="External"/><Relationship Id="rId2286" Type="http://schemas.openxmlformats.org/officeDocument/2006/relationships/hyperlink" Target="https://www.kaohoon.com/breakingnews/626985" TargetMode="External"/><Relationship Id="rId367" Type="http://schemas.openxmlformats.org/officeDocument/2006/relationships/hyperlink" Target="https://www.kaohoon.com/news/686829" TargetMode="External"/><Relationship Id="rId2287" Type="http://schemas.openxmlformats.org/officeDocument/2006/relationships/hyperlink" Target="https://www.kaohoon.com/breakingnews/626985" TargetMode="External"/><Relationship Id="rId366" Type="http://schemas.openxmlformats.org/officeDocument/2006/relationships/hyperlink" Target="https://www.kaohoon.com/news/686881" TargetMode="External"/><Relationship Id="rId2288" Type="http://schemas.openxmlformats.org/officeDocument/2006/relationships/hyperlink" Target="https://www.kaohoon.com/breakingnews/626985" TargetMode="External"/><Relationship Id="rId365" Type="http://schemas.openxmlformats.org/officeDocument/2006/relationships/hyperlink" Target="https://www.kaohoon.com/news/686881" TargetMode="External"/><Relationship Id="rId2289" Type="http://schemas.openxmlformats.org/officeDocument/2006/relationships/hyperlink" Target="https://www.kaohoon.com/pr/626986" TargetMode="External"/><Relationship Id="rId364" Type="http://schemas.openxmlformats.org/officeDocument/2006/relationships/hyperlink" Target="https://www.kaohoon.com/news/686885" TargetMode="External"/><Relationship Id="rId95" Type="http://schemas.openxmlformats.org/officeDocument/2006/relationships/hyperlink" Target="https://www.kaohoon.com/breakingnews/688885" TargetMode="External"/><Relationship Id="rId94" Type="http://schemas.openxmlformats.org/officeDocument/2006/relationships/hyperlink" Target="https://www.kaohoon.com/breakingnews/688987" TargetMode="External"/><Relationship Id="rId97" Type="http://schemas.openxmlformats.org/officeDocument/2006/relationships/hyperlink" Target="https://www.kaohoon.com/news/688879" TargetMode="External"/><Relationship Id="rId96" Type="http://schemas.openxmlformats.org/officeDocument/2006/relationships/hyperlink" Target="https://www.kaohoon.com/news/688879" TargetMode="External"/><Relationship Id="rId99" Type="http://schemas.openxmlformats.org/officeDocument/2006/relationships/hyperlink" Target="https://www.kaohoon.com/breakingnews/688859" TargetMode="External"/><Relationship Id="rId98" Type="http://schemas.openxmlformats.org/officeDocument/2006/relationships/hyperlink" Target="https://www.kaohoon.com/news/688879" TargetMode="External"/><Relationship Id="rId91" Type="http://schemas.openxmlformats.org/officeDocument/2006/relationships/hyperlink" Target="https://www.kaohoon.com/breakingnews/689031" TargetMode="External"/><Relationship Id="rId90" Type="http://schemas.openxmlformats.org/officeDocument/2006/relationships/hyperlink" Target="https://www.kaohoon.com/breakingnews/689055" TargetMode="External"/><Relationship Id="rId93" Type="http://schemas.openxmlformats.org/officeDocument/2006/relationships/hyperlink" Target="https://www.kaohoon.com/breakingnews/688987" TargetMode="External"/><Relationship Id="rId92" Type="http://schemas.openxmlformats.org/officeDocument/2006/relationships/hyperlink" Target="https://www.kaohoon.com/breakingnews/688987" TargetMode="External"/><Relationship Id="rId359" Type="http://schemas.openxmlformats.org/officeDocument/2006/relationships/hyperlink" Target="https://www.kaohoon.com/news/686895" TargetMode="External"/><Relationship Id="rId358" Type="http://schemas.openxmlformats.org/officeDocument/2006/relationships/hyperlink" Target="https://www.kaohoon.com/news/686895" TargetMode="External"/><Relationship Id="rId357" Type="http://schemas.openxmlformats.org/officeDocument/2006/relationships/hyperlink" Target="https://www.kaohoon.com/news/686895" TargetMode="External"/><Relationship Id="rId2270" Type="http://schemas.openxmlformats.org/officeDocument/2006/relationships/hyperlink" Target="https://www.kaohoon.com/breakingnews/627016" TargetMode="External"/><Relationship Id="rId2271" Type="http://schemas.openxmlformats.org/officeDocument/2006/relationships/hyperlink" Target="https://www.kaohoon.com/breakingnews/627016" TargetMode="External"/><Relationship Id="rId352" Type="http://schemas.openxmlformats.org/officeDocument/2006/relationships/hyperlink" Target="https://www.kaohoon.com/breakingnews/687116" TargetMode="External"/><Relationship Id="rId2272" Type="http://schemas.openxmlformats.org/officeDocument/2006/relationships/hyperlink" Target="https://www.kaohoon.com/breakingnews/627016" TargetMode="External"/><Relationship Id="rId351" Type="http://schemas.openxmlformats.org/officeDocument/2006/relationships/hyperlink" Target="https://www.kaohoon.com/breakingnews/687116" TargetMode="External"/><Relationship Id="rId2273" Type="http://schemas.openxmlformats.org/officeDocument/2006/relationships/hyperlink" Target="https://www.kaohoon.com/summary/627021" TargetMode="External"/><Relationship Id="rId350" Type="http://schemas.openxmlformats.org/officeDocument/2006/relationships/hyperlink" Target="https://www.kaohoon.com/breakingnews/687116" TargetMode="External"/><Relationship Id="rId2274" Type="http://schemas.openxmlformats.org/officeDocument/2006/relationships/hyperlink" Target="https://www.kaohoon.com/breakingnews/627014" TargetMode="External"/><Relationship Id="rId2275" Type="http://schemas.openxmlformats.org/officeDocument/2006/relationships/hyperlink" Target="https://www.kaohoon.com/breakingnews/627014" TargetMode="External"/><Relationship Id="rId356" Type="http://schemas.openxmlformats.org/officeDocument/2006/relationships/hyperlink" Target="https://www.kaohoon.com/column/686814" TargetMode="External"/><Relationship Id="rId2276" Type="http://schemas.openxmlformats.org/officeDocument/2006/relationships/hyperlink" Target="https://www.kaohoon.com/breakingnews/627014" TargetMode="External"/><Relationship Id="rId355" Type="http://schemas.openxmlformats.org/officeDocument/2006/relationships/hyperlink" Target="https://www.kaohoon.com/news/687118" TargetMode="External"/><Relationship Id="rId2277" Type="http://schemas.openxmlformats.org/officeDocument/2006/relationships/hyperlink" Target="https://www.kaohoon.com/news/627005" TargetMode="External"/><Relationship Id="rId354" Type="http://schemas.openxmlformats.org/officeDocument/2006/relationships/hyperlink" Target="https://www.kaohoon.com/news/687118" TargetMode="External"/><Relationship Id="rId2278" Type="http://schemas.openxmlformats.org/officeDocument/2006/relationships/hyperlink" Target="https://www.kaohoon.com/news/627005" TargetMode="External"/><Relationship Id="rId353" Type="http://schemas.openxmlformats.org/officeDocument/2006/relationships/hyperlink" Target="https://www.kaohoon.com/news/687118" TargetMode="External"/><Relationship Id="rId2279" Type="http://schemas.openxmlformats.org/officeDocument/2006/relationships/hyperlink" Target="https://www.kaohoon.com/news/627005" TargetMode="External"/><Relationship Id="rId2225" Type="http://schemas.openxmlformats.org/officeDocument/2006/relationships/hyperlink" Target="https://www.kaohoon.com/breakingnews/627240" TargetMode="External"/><Relationship Id="rId3557" Type="http://schemas.openxmlformats.org/officeDocument/2006/relationships/hyperlink" Target="https://www.kaohoon.com/news/621200" TargetMode="External"/><Relationship Id="rId2226" Type="http://schemas.openxmlformats.org/officeDocument/2006/relationships/hyperlink" Target="https://www.kaohoon.com/breakingnews/627241" TargetMode="External"/><Relationship Id="rId3556" Type="http://schemas.openxmlformats.org/officeDocument/2006/relationships/hyperlink" Target="https://www.kaohoon.com/news/621203" TargetMode="External"/><Relationship Id="rId2227" Type="http://schemas.openxmlformats.org/officeDocument/2006/relationships/hyperlink" Target="https://www.kaohoon.com/breakingnews/627241" TargetMode="External"/><Relationship Id="rId3559" Type="http://schemas.openxmlformats.org/officeDocument/2006/relationships/hyperlink" Target="https://www.kaohoon.com/news/621200" TargetMode="External"/><Relationship Id="rId2228" Type="http://schemas.openxmlformats.org/officeDocument/2006/relationships/hyperlink" Target="https://www.kaohoon.com/breakingnews/627241" TargetMode="External"/><Relationship Id="rId3558" Type="http://schemas.openxmlformats.org/officeDocument/2006/relationships/hyperlink" Target="https://www.kaohoon.com/news/621200" TargetMode="External"/><Relationship Id="rId2229" Type="http://schemas.openxmlformats.org/officeDocument/2006/relationships/hyperlink" Target="https://www.kaohoon.com/breakingnews/627222" TargetMode="External"/><Relationship Id="rId305" Type="http://schemas.openxmlformats.org/officeDocument/2006/relationships/hyperlink" Target="https://www.kaohoon.com/news/687487" TargetMode="External"/><Relationship Id="rId304" Type="http://schemas.openxmlformats.org/officeDocument/2006/relationships/hyperlink" Target="https://www.kaohoon.com/news/687487" TargetMode="External"/><Relationship Id="rId303" Type="http://schemas.openxmlformats.org/officeDocument/2006/relationships/hyperlink" Target="https://www.kaohoon.com/news/687545" TargetMode="External"/><Relationship Id="rId302" Type="http://schemas.openxmlformats.org/officeDocument/2006/relationships/hyperlink" Target="https://www.kaohoon.com/news/687545" TargetMode="External"/><Relationship Id="rId309" Type="http://schemas.openxmlformats.org/officeDocument/2006/relationships/hyperlink" Target="https://www.kaohoon.com/news/687427" TargetMode="External"/><Relationship Id="rId308" Type="http://schemas.openxmlformats.org/officeDocument/2006/relationships/hyperlink" Target="https://www.kaohoon.com/news/687427" TargetMode="External"/><Relationship Id="rId307" Type="http://schemas.openxmlformats.org/officeDocument/2006/relationships/hyperlink" Target="https://www.kaohoon.com/news/687427" TargetMode="External"/><Relationship Id="rId306" Type="http://schemas.openxmlformats.org/officeDocument/2006/relationships/hyperlink" Target="https://www.kaohoon.com/news/687487" TargetMode="External"/><Relationship Id="rId3551" Type="http://schemas.openxmlformats.org/officeDocument/2006/relationships/hyperlink" Target="https://www.kaohoon.com/news/621207" TargetMode="External"/><Relationship Id="rId2220" Type="http://schemas.openxmlformats.org/officeDocument/2006/relationships/hyperlink" Target="https://www.kaohoon.com/breakingnews/627257" TargetMode="External"/><Relationship Id="rId3550" Type="http://schemas.openxmlformats.org/officeDocument/2006/relationships/hyperlink" Target="https://www.kaohoon.com/news/621207" TargetMode="External"/><Relationship Id="rId301" Type="http://schemas.openxmlformats.org/officeDocument/2006/relationships/hyperlink" Target="https://www.kaohoon.com/news/687447" TargetMode="External"/><Relationship Id="rId2221" Type="http://schemas.openxmlformats.org/officeDocument/2006/relationships/hyperlink" Target="https://www.kaohoon.com/breakingnews/627257" TargetMode="External"/><Relationship Id="rId3553" Type="http://schemas.openxmlformats.org/officeDocument/2006/relationships/hyperlink" Target="https://www.kaohoon.com/news/621207" TargetMode="External"/><Relationship Id="rId300" Type="http://schemas.openxmlformats.org/officeDocument/2006/relationships/hyperlink" Target="https://www.kaohoon.com/news/687447" TargetMode="External"/><Relationship Id="rId2222" Type="http://schemas.openxmlformats.org/officeDocument/2006/relationships/hyperlink" Target="https://www.kaohoon.com/breakingnews/627257" TargetMode="External"/><Relationship Id="rId3552" Type="http://schemas.openxmlformats.org/officeDocument/2006/relationships/hyperlink" Target="https://www.kaohoon.com/news/621207" TargetMode="External"/><Relationship Id="rId2223" Type="http://schemas.openxmlformats.org/officeDocument/2006/relationships/hyperlink" Target="https://www.kaohoon.com/breakingnews/627257" TargetMode="External"/><Relationship Id="rId3555" Type="http://schemas.openxmlformats.org/officeDocument/2006/relationships/hyperlink" Target="https://www.kaohoon.com/news/621203" TargetMode="External"/><Relationship Id="rId2224" Type="http://schemas.openxmlformats.org/officeDocument/2006/relationships/hyperlink" Target="https://www.kaohoon.com/breakingnews/627240" TargetMode="External"/><Relationship Id="rId3554" Type="http://schemas.openxmlformats.org/officeDocument/2006/relationships/hyperlink" Target="https://www.kaohoon.com/news/621207" TargetMode="External"/><Relationship Id="rId2214" Type="http://schemas.openxmlformats.org/officeDocument/2006/relationships/hyperlink" Target="https://www.kaohoon.com/summary/627287" TargetMode="External"/><Relationship Id="rId3546" Type="http://schemas.openxmlformats.org/officeDocument/2006/relationships/hyperlink" Target="https://www.kaohoon.com/news/621111" TargetMode="External"/><Relationship Id="rId2215" Type="http://schemas.openxmlformats.org/officeDocument/2006/relationships/hyperlink" Target="https://www.kaohoon.com/news/627258" TargetMode="External"/><Relationship Id="rId3545" Type="http://schemas.openxmlformats.org/officeDocument/2006/relationships/hyperlink" Target="https://www.kaohoon.com/news/621111" TargetMode="External"/><Relationship Id="rId2216" Type="http://schemas.openxmlformats.org/officeDocument/2006/relationships/hyperlink" Target="https://www.kaohoon.com/news/627258" TargetMode="External"/><Relationship Id="rId3548" Type="http://schemas.openxmlformats.org/officeDocument/2006/relationships/hyperlink" Target="https://www.kaohoon.com/news/621214" TargetMode="External"/><Relationship Id="rId2217" Type="http://schemas.openxmlformats.org/officeDocument/2006/relationships/hyperlink" Target="https://www.kaohoon.com/news/627258" TargetMode="External"/><Relationship Id="rId3547" Type="http://schemas.openxmlformats.org/officeDocument/2006/relationships/hyperlink" Target="https://www.kaohoon.com/column/621174" TargetMode="External"/><Relationship Id="rId2218" Type="http://schemas.openxmlformats.org/officeDocument/2006/relationships/hyperlink" Target="https://www.kaohoon.com/breakingnews/627266" TargetMode="External"/><Relationship Id="rId2219" Type="http://schemas.openxmlformats.org/officeDocument/2006/relationships/hyperlink" Target="https://www.kaohoon.com/breakingnews/627266" TargetMode="External"/><Relationship Id="rId3549" Type="http://schemas.openxmlformats.org/officeDocument/2006/relationships/hyperlink" Target="https://www.kaohoon.com/news/621214" TargetMode="External"/><Relationship Id="rId3540" Type="http://schemas.openxmlformats.org/officeDocument/2006/relationships/hyperlink" Target="https://www.kaohoon.com/news/621260" TargetMode="External"/><Relationship Id="rId2210" Type="http://schemas.openxmlformats.org/officeDocument/2006/relationships/hyperlink" Target="https://www.kaohoon.com/news/627331" TargetMode="External"/><Relationship Id="rId3542" Type="http://schemas.openxmlformats.org/officeDocument/2006/relationships/hyperlink" Target="https://www.kaohoon.com/news/621136" TargetMode="External"/><Relationship Id="rId2211" Type="http://schemas.openxmlformats.org/officeDocument/2006/relationships/hyperlink" Target="https://www.kaohoon.com/news/627331" TargetMode="External"/><Relationship Id="rId3541" Type="http://schemas.openxmlformats.org/officeDocument/2006/relationships/hyperlink" Target="https://www.kaohoon.com/news/621136" TargetMode="External"/><Relationship Id="rId2212" Type="http://schemas.openxmlformats.org/officeDocument/2006/relationships/hyperlink" Target="https://www.kaohoon.com/stockanalysis/627300" TargetMode="External"/><Relationship Id="rId3544" Type="http://schemas.openxmlformats.org/officeDocument/2006/relationships/hyperlink" Target="https://www.kaohoon.com/news/621165" TargetMode="External"/><Relationship Id="rId2213" Type="http://schemas.openxmlformats.org/officeDocument/2006/relationships/hyperlink" Target="https://www.kaohoon.com/summary/627290" TargetMode="External"/><Relationship Id="rId3543" Type="http://schemas.openxmlformats.org/officeDocument/2006/relationships/hyperlink" Target="https://www.kaohoon.com/news/621165" TargetMode="External"/><Relationship Id="rId2247" Type="http://schemas.openxmlformats.org/officeDocument/2006/relationships/hyperlink" Target="https://www.kaohoon.com/breakingnews/627102" TargetMode="External"/><Relationship Id="rId3579" Type="http://schemas.openxmlformats.org/officeDocument/2006/relationships/hyperlink" Target="https://www.kaohoon.com/news/621148" TargetMode="External"/><Relationship Id="rId2248" Type="http://schemas.openxmlformats.org/officeDocument/2006/relationships/hyperlink" Target="https://www.kaohoon.com/breakingnews/627102" TargetMode="External"/><Relationship Id="rId3578" Type="http://schemas.openxmlformats.org/officeDocument/2006/relationships/hyperlink" Target="https://www.kaohoon.com/news/621148" TargetMode="External"/><Relationship Id="rId2249" Type="http://schemas.openxmlformats.org/officeDocument/2006/relationships/hyperlink" Target="https://www.kaohoon.com/breakingnews/627093" TargetMode="External"/><Relationship Id="rId327" Type="http://schemas.openxmlformats.org/officeDocument/2006/relationships/hyperlink" Target="https://www.kaohoon.com/pr/687252" TargetMode="External"/><Relationship Id="rId326" Type="http://schemas.openxmlformats.org/officeDocument/2006/relationships/hyperlink" Target="https://www.kaohoon.com/news/687256" TargetMode="External"/><Relationship Id="rId325" Type="http://schemas.openxmlformats.org/officeDocument/2006/relationships/hyperlink" Target="https://www.kaohoon.com/news/687256" TargetMode="External"/><Relationship Id="rId324" Type="http://schemas.openxmlformats.org/officeDocument/2006/relationships/hyperlink" Target="https://www.kaohoon.com/news/687334" TargetMode="External"/><Relationship Id="rId329" Type="http://schemas.openxmlformats.org/officeDocument/2006/relationships/hyperlink" Target="https://www.kaohoon.com/pr/687236" TargetMode="External"/><Relationship Id="rId328" Type="http://schemas.openxmlformats.org/officeDocument/2006/relationships/hyperlink" Target="https://www.kaohoon.com/pr/687252" TargetMode="External"/><Relationship Id="rId3571" Type="http://schemas.openxmlformats.org/officeDocument/2006/relationships/hyperlink" Target="https://www.kaohoon.com/news/621153" TargetMode="External"/><Relationship Id="rId2240" Type="http://schemas.openxmlformats.org/officeDocument/2006/relationships/hyperlink" Target="https://www.kaohoon.com/breakingnews/627203" TargetMode="External"/><Relationship Id="rId3570" Type="http://schemas.openxmlformats.org/officeDocument/2006/relationships/hyperlink" Target="https://www.kaohoon.com/news/621168" TargetMode="External"/><Relationship Id="rId2241" Type="http://schemas.openxmlformats.org/officeDocument/2006/relationships/hyperlink" Target="https://www.kaohoon.com/summary/627125" TargetMode="External"/><Relationship Id="rId3573" Type="http://schemas.openxmlformats.org/officeDocument/2006/relationships/hyperlink" Target="https://www.kaohoon.com/news/621153" TargetMode="External"/><Relationship Id="rId2242" Type="http://schemas.openxmlformats.org/officeDocument/2006/relationships/hyperlink" Target="https://www.kaohoon.com/summary/627122" TargetMode="External"/><Relationship Id="rId3572" Type="http://schemas.openxmlformats.org/officeDocument/2006/relationships/hyperlink" Target="https://www.kaohoon.com/news/621153" TargetMode="External"/><Relationship Id="rId323" Type="http://schemas.openxmlformats.org/officeDocument/2006/relationships/hyperlink" Target="https://www.kaohoon.com/news/687334" TargetMode="External"/><Relationship Id="rId2243" Type="http://schemas.openxmlformats.org/officeDocument/2006/relationships/hyperlink" Target="https://www.kaohoon.com/breakingnews/627110" TargetMode="External"/><Relationship Id="rId3575" Type="http://schemas.openxmlformats.org/officeDocument/2006/relationships/hyperlink" Target="https://www.kaohoon.com/news/621159" TargetMode="External"/><Relationship Id="rId322" Type="http://schemas.openxmlformats.org/officeDocument/2006/relationships/hyperlink" Target="https://www.kaohoon.com/stockanalysis/687387" TargetMode="External"/><Relationship Id="rId2244" Type="http://schemas.openxmlformats.org/officeDocument/2006/relationships/hyperlink" Target="https://www.kaohoon.com/breakingnews/627110" TargetMode="External"/><Relationship Id="rId3574" Type="http://schemas.openxmlformats.org/officeDocument/2006/relationships/hyperlink" Target="https://www.kaohoon.com/news/621159" TargetMode="External"/><Relationship Id="rId321" Type="http://schemas.openxmlformats.org/officeDocument/2006/relationships/hyperlink" Target="https://www.kaohoon.com/stockanalysis/687387" TargetMode="External"/><Relationship Id="rId2245" Type="http://schemas.openxmlformats.org/officeDocument/2006/relationships/hyperlink" Target="https://www.kaohoon.com/breakingnews/627110" TargetMode="External"/><Relationship Id="rId3577" Type="http://schemas.openxmlformats.org/officeDocument/2006/relationships/hyperlink" Target="https://www.kaohoon.com/news/621157" TargetMode="External"/><Relationship Id="rId320" Type="http://schemas.openxmlformats.org/officeDocument/2006/relationships/hyperlink" Target="https://www.kaohoon.com/stockanalysis/687390" TargetMode="External"/><Relationship Id="rId2246" Type="http://schemas.openxmlformats.org/officeDocument/2006/relationships/hyperlink" Target="https://www.kaohoon.com/news/627087" TargetMode="External"/><Relationship Id="rId3576" Type="http://schemas.openxmlformats.org/officeDocument/2006/relationships/hyperlink" Target="https://www.kaohoon.com/news/621157" TargetMode="External"/><Relationship Id="rId2236" Type="http://schemas.openxmlformats.org/officeDocument/2006/relationships/hyperlink" Target="https://www.kaohoon.com/breakingnews/627226" TargetMode="External"/><Relationship Id="rId3568" Type="http://schemas.openxmlformats.org/officeDocument/2006/relationships/hyperlink" Target="https://www.kaohoon.com/news/621168" TargetMode="External"/><Relationship Id="rId2237" Type="http://schemas.openxmlformats.org/officeDocument/2006/relationships/hyperlink" Target="https://www.kaohoon.com/breakingnews/627218" TargetMode="External"/><Relationship Id="rId3567" Type="http://schemas.openxmlformats.org/officeDocument/2006/relationships/hyperlink" Target="https://www.kaohoon.com/news/621168" TargetMode="External"/><Relationship Id="rId2238" Type="http://schemas.openxmlformats.org/officeDocument/2006/relationships/hyperlink" Target="https://www.kaohoon.com/breakingnews/627218" TargetMode="External"/><Relationship Id="rId2239" Type="http://schemas.openxmlformats.org/officeDocument/2006/relationships/hyperlink" Target="https://www.kaohoon.com/breakingnews/627203" TargetMode="External"/><Relationship Id="rId3569" Type="http://schemas.openxmlformats.org/officeDocument/2006/relationships/hyperlink" Target="https://www.kaohoon.com/news/621168" TargetMode="External"/><Relationship Id="rId316" Type="http://schemas.openxmlformats.org/officeDocument/2006/relationships/hyperlink" Target="https://www.kaohoon.com/breakingnews/687404" TargetMode="External"/><Relationship Id="rId315" Type="http://schemas.openxmlformats.org/officeDocument/2006/relationships/hyperlink" Target="https://www.kaohoon.com/breakingnews/687394" TargetMode="External"/><Relationship Id="rId314" Type="http://schemas.openxmlformats.org/officeDocument/2006/relationships/hyperlink" Target="https://www.kaohoon.com/breakingnews/687394" TargetMode="External"/><Relationship Id="rId313" Type="http://schemas.openxmlformats.org/officeDocument/2006/relationships/hyperlink" Target="https://www.kaohoon.com/news/687414" TargetMode="External"/><Relationship Id="rId319" Type="http://schemas.openxmlformats.org/officeDocument/2006/relationships/hyperlink" Target="https://www.kaohoon.com/stockanalysis/687390" TargetMode="External"/><Relationship Id="rId318" Type="http://schemas.openxmlformats.org/officeDocument/2006/relationships/hyperlink" Target="https://www.kaohoon.com/pr/687395" TargetMode="External"/><Relationship Id="rId317" Type="http://schemas.openxmlformats.org/officeDocument/2006/relationships/hyperlink" Target="https://www.kaohoon.com/pr/687395" TargetMode="External"/><Relationship Id="rId3560" Type="http://schemas.openxmlformats.org/officeDocument/2006/relationships/hyperlink" Target="https://www.kaohoon.com/news/621197" TargetMode="External"/><Relationship Id="rId2230" Type="http://schemas.openxmlformats.org/officeDocument/2006/relationships/hyperlink" Target="https://www.kaohoon.com/breakingnews/627222" TargetMode="External"/><Relationship Id="rId3562" Type="http://schemas.openxmlformats.org/officeDocument/2006/relationships/hyperlink" Target="https://www.kaohoon.com/news/621197" TargetMode="External"/><Relationship Id="rId2231" Type="http://schemas.openxmlformats.org/officeDocument/2006/relationships/hyperlink" Target="https://www.kaohoon.com/breakingnews/627222" TargetMode="External"/><Relationship Id="rId3561" Type="http://schemas.openxmlformats.org/officeDocument/2006/relationships/hyperlink" Target="https://www.kaohoon.com/news/621197" TargetMode="External"/><Relationship Id="rId312" Type="http://schemas.openxmlformats.org/officeDocument/2006/relationships/hyperlink" Target="https://www.kaohoon.com/news/687414" TargetMode="External"/><Relationship Id="rId2232" Type="http://schemas.openxmlformats.org/officeDocument/2006/relationships/hyperlink" Target="https://www.kaohoon.com/pr/627225" TargetMode="External"/><Relationship Id="rId3564" Type="http://schemas.openxmlformats.org/officeDocument/2006/relationships/hyperlink" Target="https://www.kaohoon.com/news/621188" TargetMode="External"/><Relationship Id="rId311" Type="http://schemas.openxmlformats.org/officeDocument/2006/relationships/hyperlink" Target="https://www.kaohoon.com/news/687417" TargetMode="External"/><Relationship Id="rId2233" Type="http://schemas.openxmlformats.org/officeDocument/2006/relationships/hyperlink" Target="https://www.kaohoon.com/pr/627225" TargetMode="External"/><Relationship Id="rId3563" Type="http://schemas.openxmlformats.org/officeDocument/2006/relationships/hyperlink" Target="https://www.kaohoon.com/news/621188" TargetMode="External"/><Relationship Id="rId310" Type="http://schemas.openxmlformats.org/officeDocument/2006/relationships/hyperlink" Target="https://www.kaohoon.com/news/687417" TargetMode="External"/><Relationship Id="rId2234" Type="http://schemas.openxmlformats.org/officeDocument/2006/relationships/hyperlink" Target="https://www.kaohoon.com/breakingnews/627226" TargetMode="External"/><Relationship Id="rId3566" Type="http://schemas.openxmlformats.org/officeDocument/2006/relationships/hyperlink" Target="https://www.kaohoon.com/news/621171" TargetMode="External"/><Relationship Id="rId2235" Type="http://schemas.openxmlformats.org/officeDocument/2006/relationships/hyperlink" Target="https://www.kaohoon.com/breakingnews/627226" TargetMode="External"/><Relationship Id="rId3565" Type="http://schemas.openxmlformats.org/officeDocument/2006/relationships/hyperlink" Target="https://www.kaohoon.com/news/621171" TargetMode="External"/><Relationship Id="rId4040" Type="http://schemas.openxmlformats.org/officeDocument/2006/relationships/hyperlink" Target="https://www.kaohoon.com/breakingnews/618722" TargetMode="External"/><Relationship Id="rId4042" Type="http://schemas.openxmlformats.org/officeDocument/2006/relationships/hyperlink" Target="https://www.kaohoon.com/breakingnews/618722" TargetMode="External"/><Relationship Id="rId4041" Type="http://schemas.openxmlformats.org/officeDocument/2006/relationships/hyperlink" Target="https://www.kaohoon.com/breakingnews/618722" TargetMode="External"/><Relationship Id="rId4044" Type="http://schemas.openxmlformats.org/officeDocument/2006/relationships/hyperlink" Target="https://www.kaohoon.com/breakingnews/618716" TargetMode="External"/><Relationship Id="rId4043" Type="http://schemas.openxmlformats.org/officeDocument/2006/relationships/hyperlink" Target="https://www.kaohoon.com/breakingnews/618716" TargetMode="External"/><Relationship Id="rId4046" Type="http://schemas.openxmlformats.org/officeDocument/2006/relationships/hyperlink" Target="https://www.kaohoon.com/news/618704" TargetMode="External"/><Relationship Id="rId4045" Type="http://schemas.openxmlformats.org/officeDocument/2006/relationships/hyperlink" Target="https://www.kaohoon.com/news/618703" TargetMode="External"/><Relationship Id="rId4048" Type="http://schemas.openxmlformats.org/officeDocument/2006/relationships/hyperlink" Target="https://www.kaohoon.com/news/618704" TargetMode="External"/><Relationship Id="rId4047" Type="http://schemas.openxmlformats.org/officeDocument/2006/relationships/hyperlink" Target="https://www.kaohoon.com/news/618704" TargetMode="External"/><Relationship Id="rId4049" Type="http://schemas.openxmlformats.org/officeDocument/2006/relationships/hyperlink" Target="https://www.kaohoon.com/finance/618698" TargetMode="External"/><Relationship Id="rId4031" Type="http://schemas.openxmlformats.org/officeDocument/2006/relationships/hyperlink" Target="https://www.kaohoon.com/stockanalysis/618763" TargetMode="External"/><Relationship Id="rId4030" Type="http://schemas.openxmlformats.org/officeDocument/2006/relationships/hyperlink" Target="https://www.kaohoon.com/stockanalysis/618765" TargetMode="External"/><Relationship Id="rId297" Type="http://schemas.openxmlformats.org/officeDocument/2006/relationships/hyperlink" Target="https://www.kaohoon.com/news/687606" TargetMode="External"/><Relationship Id="rId4033" Type="http://schemas.openxmlformats.org/officeDocument/2006/relationships/hyperlink" Target="https://www.kaohoon.com/stockanalysis/618763" TargetMode="External"/><Relationship Id="rId296" Type="http://schemas.openxmlformats.org/officeDocument/2006/relationships/hyperlink" Target="https://www.kaohoon.com/news/687606" TargetMode="External"/><Relationship Id="rId4032" Type="http://schemas.openxmlformats.org/officeDocument/2006/relationships/hyperlink" Target="https://www.kaohoon.com/stockanalysis/618763" TargetMode="External"/><Relationship Id="rId295" Type="http://schemas.openxmlformats.org/officeDocument/2006/relationships/hyperlink" Target="https://www.kaohoon.com/news/687606" TargetMode="External"/><Relationship Id="rId4035" Type="http://schemas.openxmlformats.org/officeDocument/2006/relationships/hyperlink" Target="https://www.kaohoon.com/news/618753" TargetMode="External"/><Relationship Id="rId294" Type="http://schemas.openxmlformats.org/officeDocument/2006/relationships/hyperlink" Target="https://www.kaohoon.com/breakingnews/687636" TargetMode="External"/><Relationship Id="rId4034" Type="http://schemas.openxmlformats.org/officeDocument/2006/relationships/hyperlink" Target="https://www.kaohoon.com/stockanalysis/618763" TargetMode="External"/><Relationship Id="rId4037" Type="http://schemas.openxmlformats.org/officeDocument/2006/relationships/hyperlink" Target="https://www.kaohoon.com/summary/618744" TargetMode="External"/><Relationship Id="rId4036" Type="http://schemas.openxmlformats.org/officeDocument/2006/relationships/hyperlink" Target="https://www.kaohoon.com/summary/618746" TargetMode="External"/><Relationship Id="rId299" Type="http://schemas.openxmlformats.org/officeDocument/2006/relationships/hyperlink" Target="https://www.kaohoon.com/infographic/687596" TargetMode="External"/><Relationship Id="rId4039" Type="http://schemas.openxmlformats.org/officeDocument/2006/relationships/hyperlink" Target="https://www.kaohoon.com/news/618741" TargetMode="External"/><Relationship Id="rId298" Type="http://schemas.openxmlformats.org/officeDocument/2006/relationships/hyperlink" Target="https://www.kaohoon.com/infographic/687596" TargetMode="External"/><Relationship Id="rId4038" Type="http://schemas.openxmlformats.org/officeDocument/2006/relationships/hyperlink" Target="https://www.kaohoon.com/news/618741" TargetMode="External"/><Relationship Id="rId4060" Type="http://schemas.openxmlformats.org/officeDocument/2006/relationships/hyperlink" Target="https://www.kaohoon.com/summary/618589" TargetMode="External"/><Relationship Id="rId4062" Type="http://schemas.openxmlformats.org/officeDocument/2006/relationships/hyperlink" Target="https://www.kaohoon.com/news/618571" TargetMode="External"/><Relationship Id="rId4061" Type="http://schemas.openxmlformats.org/officeDocument/2006/relationships/hyperlink" Target="https://www.kaohoon.com/news/618571" TargetMode="External"/><Relationship Id="rId4064" Type="http://schemas.openxmlformats.org/officeDocument/2006/relationships/hyperlink" Target="https://www.kaohoon.com/breakingnews/618570" TargetMode="External"/><Relationship Id="rId4063" Type="http://schemas.openxmlformats.org/officeDocument/2006/relationships/hyperlink" Target="https://www.kaohoon.com/news/618571" TargetMode="External"/><Relationship Id="rId4066" Type="http://schemas.openxmlformats.org/officeDocument/2006/relationships/hyperlink" Target="https://www.kaohoon.com/breakingnews/618570" TargetMode="External"/><Relationship Id="rId4065" Type="http://schemas.openxmlformats.org/officeDocument/2006/relationships/hyperlink" Target="https://www.kaohoon.com/breakingnews/618570" TargetMode="External"/><Relationship Id="rId4068" Type="http://schemas.openxmlformats.org/officeDocument/2006/relationships/hyperlink" Target="https://www.kaohoon.com/breakingnews/618559" TargetMode="External"/><Relationship Id="rId4067" Type="http://schemas.openxmlformats.org/officeDocument/2006/relationships/hyperlink" Target="https://www.kaohoon.com/breakingnews/618570" TargetMode="External"/><Relationship Id="rId4069" Type="http://schemas.openxmlformats.org/officeDocument/2006/relationships/hyperlink" Target="https://www.kaohoon.com/breakingnews/618559" TargetMode="External"/><Relationship Id="rId4051" Type="http://schemas.openxmlformats.org/officeDocument/2006/relationships/hyperlink" Target="https://www.kaohoon.com/finance/618698" TargetMode="External"/><Relationship Id="rId4050" Type="http://schemas.openxmlformats.org/officeDocument/2006/relationships/hyperlink" Target="https://www.kaohoon.com/finance/618698" TargetMode="External"/><Relationship Id="rId4053" Type="http://schemas.openxmlformats.org/officeDocument/2006/relationships/hyperlink" Target="https://www.kaohoon.com/news/618681" TargetMode="External"/><Relationship Id="rId4052" Type="http://schemas.openxmlformats.org/officeDocument/2006/relationships/hyperlink" Target="https://www.kaohoon.com/news/618681" TargetMode="External"/><Relationship Id="rId4055" Type="http://schemas.openxmlformats.org/officeDocument/2006/relationships/hyperlink" Target="https://www.kaohoon.com/news/618621" TargetMode="External"/><Relationship Id="rId4054" Type="http://schemas.openxmlformats.org/officeDocument/2006/relationships/hyperlink" Target="https://www.kaohoon.com/news/618681" TargetMode="External"/><Relationship Id="rId4057" Type="http://schemas.openxmlformats.org/officeDocument/2006/relationships/hyperlink" Target="https://www.kaohoon.com/news/618621" TargetMode="External"/><Relationship Id="rId4056" Type="http://schemas.openxmlformats.org/officeDocument/2006/relationships/hyperlink" Target="https://www.kaohoon.com/news/618621" TargetMode="External"/><Relationship Id="rId4059" Type="http://schemas.openxmlformats.org/officeDocument/2006/relationships/hyperlink" Target="https://www.kaohoon.com/summary/618591" TargetMode="External"/><Relationship Id="rId4058" Type="http://schemas.openxmlformats.org/officeDocument/2006/relationships/hyperlink" Target="https://www.kaohoon.com/news/618618" TargetMode="External"/><Relationship Id="rId4008" Type="http://schemas.openxmlformats.org/officeDocument/2006/relationships/hyperlink" Target="https://www.kaohoon.com/stockanalysis/619076" TargetMode="External"/><Relationship Id="rId4007" Type="http://schemas.openxmlformats.org/officeDocument/2006/relationships/hyperlink" Target="https://www.kaohoon.com/stockanalysis/619076" TargetMode="External"/><Relationship Id="rId4009" Type="http://schemas.openxmlformats.org/officeDocument/2006/relationships/hyperlink" Target="https://www.kaohoon.com/summary/619054" TargetMode="External"/><Relationship Id="rId271" Type="http://schemas.openxmlformats.org/officeDocument/2006/relationships/hyperlink" Target="https://www.kaohoon.com/breakingnews/687720" TargetMode="External"/><Relationship Id="rId270" Type="http://schemas.openxmlformats.org/officeDocument/2006/relationships/hyperlink" Target="https://www.kaohoon.com/breakingnews/687720" TargetMode="External"/><Relationship Id="rId269" Type="http://schemas.openxmlformats.org/officeDocument/2006/relationships/hyperlink" Target="https://www.kaohoon.com/breakingnews/687720" TargetMode="External"/><Relationship Id="rId264" Type="http://schemas.openxmlformats.org/officeDocument/2006/relationships/hyperlink" Target="https://www.kaohoon.com/news/687730" TargetMode="External"/><Relationship Id="rId4000" Type="http://schemas.openxmlformats.org/officeDocument/2006/relationships/hyperlink" Target="https://www.kaohoon.com/summary/619106" TargetMode="External"/><Relationship Id="rId263" Type="http://schemas.openxmlformats.org/officeDocument/2006/relationships/hyperlink" Target="https://www.kaohoon.com/news/687730" TargetMode="External"/><Relationship Id="rId262" Type="http://schemas.openxmlformats.org/officeDocument/2006/relationships/hyperlink" Target="https://www.kaohoon.com/news/687730" TargetMode="External"/><Relationship Id="rId4002" Type="http://schemas.openxmlformats.org/officeDocument/2006/relationships/hyperlink" Target="https://www.kaohoon.com/breakingnews/619097" TargetMode="External"/><Relationship Id="rId261" Type="http://schemas.openxmlformats.org/officeDocument/2006/relationships/hyperlink" Target="https://www.kaohoon.com/news/687730" TargetMode="External"/><Relationship Id="rId4001" Type="http://schemas.openxmlformats.org/officeDocument/2006/relationships/hyperlink" Target="https://www.kaohoon.com/summary/619103" TargetMode="External"/><Relationship Id="rId268" Type="http://schemas.openxmlformats.org/officeDocument/2006/relationships/hyperlink" Target="https://www.kaohoon.com/breakingnews/687718" TargetMode="External"/><Relationship Id="rId4004" Type="http://schemas.openxmlformats.org/officeDocument/2006/relationships/hyperlink" Target="https://www.kaohoon.com/stockanalysis/619087" TargetMode="External"/><Relationship Id="rId267" Type="http://schemas.openxmlformats.org/officeDocument/2006/relationships/hyperlink" Target="https://www.kaohoon.com/breakingnews/687718" TargetMode="External"/><Relationship Id="rId4003" Type="http://schemas.openxmlformats.org/officeDocument/2006/relationships/hyperlink" Target="https://www.kaohoon.com/breakingnews/619097" TargetMode="External"/><Relationship Id="rId266" Type="http://schemas.openxmlformats.org/officeDocument/2006/relationships/hyperlink" Target="https://www.kaohoon.com/breakingnews/687718" TargetMode="External"/><Relationship Id="rId4006" Type="http://schemas.openxmlformats.org/officeDocument/2006/relationships/hyperlink" Target="https://www.kaohoon.com/stockanalysis/619076" TargetMode="External"/><Relationship Id="rId265" Type="http://schemas.openxmlformats.org/officeDocument/2006/relationships/hyperlink" Target="https://www.kaohoon.com/news/687730" TargetMode="External"/><Relationship Id="rId4005" Type="http://schemas.openxmlformats.org/officeDocument/2006/relationships/hyperlink" Target="https://www.kaohoon.com/stockanalysis/619087" TargetMode="External"/><Relationship Id="rId260" Type="http://schemas.openxmlformats.org/officeDocument/2006/relationships/hyperlink" Target="https://www.kaohoon.com/news/687806" TargetMode="External"/><Relationship Id="rId259" Type="http://schemas.openxmlformats.org/officeDocument/2006/relationships/hyperlink" Target="https://www.kaohoon.com/news/687806" TargetMode="External"/><Relationship Id="rId258" Type="http://schemas.openxmlformats.org/officeDocument/2006/relationships/hyperlink" Target="https://www.kaohoon.com/news/687806" TargetMode="External"/><Relationship Id="rId2290" Type="http://schemas.openxmlformats.org/officeDocument/2006/relationships/hyperlink" Target="https://www.kaohoon.com/news/626975" TargetMode="External"/><Relationship Id="rId2291" Type="http://schemas.openxmlformats.org/officeDocument/2006/relationships/hyperlink" Target="https://www.kaohoon.com/news/626975" TargetMode="External"/><Relationship Id="rId2292" Type="http://schemas.openxmlformats.org/officeDocument/2006/relationships/hyperlink" Target="https://www.kaohoon.com/breakingnews/626976" TargetMode="External"/><Relationship Id="rId2293" Type="http://schemas.openxmlformats.org/officeDocument/2006/relationships/hyperlink" Target="https://www.kaohoon.com/breakingnews/626976" TargetMode="External"/><Relationship Id="rId253" Type="http://schemas.openxmlformats.org/officeDocument/2006/relationships/hyperlink" Target="https://www.kaohoon.com/news/687749" TargetMode="External"/><Relationship Id="rId2294" Type="http://schemas.openxmlformats.org/officeDocument/2006/relationships/hyperlink" Target="https://www.kaohoon.com/breakingnews/626959" TargetMode="External"/><Relationship Id="rId252" Type="http://schemas.openxmlformats.org/officeDocument/2006/relationships/hyperlink" Target="https://www.kaohoon.com/news/687749" TargetMode="External"/><Relationship Id="rId2295" Type="http://schemas.openxmlformats.org/officeDocument/2006/relationships/hyperlink" Target="https://www.kaohoon.com/breakingnews/626959" TargetMode="External"/><Relationship Id="rId251" Type="http://schemas.openxmlformats.org/officeDocument/2006/relationships/hyperlink" Target="https://www.kaohoon.com/news/687878" TargetMode="External"/><Relationship Id="rId2296" Type="http://schemas.openxmlformats.org/officeDocument/2006/relationships/hyperlink" Target="https://www.kaohoon.com/news/626969" TargetMode="External"/><Relationship Id="rId250" Type="http://schemas.openxmlformats.org/officeDocument/2006/relationships/hyperlink" Target="https://www.kaohoon.com/breakingnews/687880" TargetMode="External"/><Relationship Id="rId2297" Type="http://schemas.openxmlformats.org/officeDocument/2006/relationships/hyperlink" Target="https://www.kaohoon.com/news/626953" TargetMode="External"/><Relationship Id="rId257" Type="http://schemas.openxmlformats.org/officeDocument/2006/relationships/hyperlink" Target="https://www.kaohoon.com/news/687749" TargetMode="External"/><Relationship Id="rId2298" Type="http://schemas.openxmlformats.org/officeDocument/2006/relationships/hyperlink" Target="https://www.kaohoon.com/news/626953" TargetMode="External"/><Relationship Id="rId256" Type="http://schemas.openxmlformats.org/officeDocument/2006/relationships/hyperlink" Target="https://www.kaohoon.com/news/687749" TargetMode="External"/><Relationship Id="rId2299" Type="http://schemas.openxmlformats.org/officeDocument/2006/relationships/hyperlink" Target="https://www.kaohoon.com/news/626954" TargetMode="External"/><Relationship Id="rId255" Type="http://schemas.openxmlformats.org/officeDocument/2006/relationships/hyperlink" Target="https://www.kaohoon.com/news/687749" TargetMode="External"/><Relationship Id="rId254" Type="http://schemas.openxmlformats.org/officeDocument/2006/relationships/hyperlink" Target="https://www.kaohoon.com/news/687749" TargetMode="External"/><Relationship Id="rId4029" Type="http://schemas.openxmlformats.org/officeDocument/2006/relationships/hyperlink" Target="https://www.kaohoon.com/stockanalysis/618765" TargetMode="External"/><Relationship Id="rId293" Type="http://schemas.openxmlformats.org/officeDocument/2006/relationships/hyperlink" Target="https://www.kaohoon.com/breakingnews/687636" TargetMode="External"/><Relationship Id="rId292" Type="http://schemas.openxmlformats.org/officeDocument/2006/relationships/hyperlink" Target="https://www.kaohoon.com/breakingnews/687649" TargetMode="External"/><Relationship Id="rId291" Type="http://schemas.openxmlformats.org/officeDocument/2006/relationships/hyperlink" Target="https://www.kaohoon.com/breakingnews/687649" TargetMode="External"/><Relationship Id="rId290" Type="http://schemas.openxmlformats.org/officeDocument/2006/relationships/hyperlink" Target="https://www.kaohoon.com/breakingnews/687649" TargetMode="External"/><Relationship Id="rId4020" Type="http://schemas.openxmlformats.org/officeDocument/2006/relationships/hyperlink" Target="https://www.kaohoon.com/news/618995" TargetMode="External"/><Relationship Id="rId286" Type="http://schemas.openxmlformats.org/officeDocument/2006/relationships/hyperlink" Target="https://www.kaohoon.com/news/687654" TargetMode="External"/><Relationship Id="rId4022" Type="http://schemas.openxmlformats.org/officeDocument/2006/relationships/hyperlink" Target="https://www.kaohoon.com/column/618789" TargetMode="External"/><Relationship Id="rId285" Type="http://schemas.openxmlformats.org/officeDocument/2006/relationships/hyperlink" Target="https://www.kaohoon.com/news/687654" TargetMode="External"/><Relationship Id="rId4021" Type="http://schemas.openxmlformats.org/officeDocument/2006/relationships/hyperlink" Target="https://www.kaohoon.com/news/618995" TargetMode="External"/><Relationship Id="rId284" Type="http://schemas.openxmlformats.org/officeDocument/2006/relationships/hyperlink" Target="https://www.kaohoon.com/stockanalysis/687701" TargetMode="External"/><Relationship Id="rId4024" Type="http://schemas.openxmlformats.org/officeDocument/2006/relationships/hyperlink" Target="https://www.kaohoon.com/column/618780" TargetMode="External"/><Relationship Id="rId283" Type="http://schemas.openxmlformats.org/officeDocument/2006/relationships/hyperlink" Target="https://www.kaohoon.com/stockanalysis/687701" TargetMode="External"/><Relationship Id="rId4023" Type="http://schemas.openxmlformats.org/officeDocument/2006/relationships/hyperlink" Target="https://www.kaohoon.com/column/618780" TargetMode="External"/><Relationship Id="rId4026" Type="http://schemas.openxmlformats.org/officeDocument/2006/relationships/hyperlink" Target="https://www.kaohoon.com/summary/618812" TargetMode="External"/><Relationship Id="rId289" Type="http://schemas.openxmlformats.org/officeDocument/2006/relationships/hyperlink" Target="https://www.kaohoon.com/news/687654" TargetMode="External"/><Relationship Id="rId4025" Type="http://schemas.openxmlformats.org/officeDocument/2006/relationships/hyperlink" Target="https://www.kaohoon.com/summary/618814" TargetMode="External"/><Relationship Id="rId288" Type="http://schemas.openxmlformats.org/officeDocument/2006/relationships/hyperlink" Target="https://www.kaohoon.com/news/687654" TargetMode="External"/><Relationship Id="rId4028" Type="http://schemas.openxmlformats.org/officeDocument/2006/relationships/hyperlink" Target="https://www.kaohoon.com/news/618800" TargetMode="External"/><Relationship Id="rId287" Type="http://schemas.openxmlformats.org/officeDocument/2006/relationships/hyperlink" Target="https://www.kaohoon.com/news/687654" TargetMode="External"/><Relationship Id="rId4027" Type="http://schemas.openxmlformats.org/officeDocument/2006/relationships/hyperlink" Target="https://www.kaohoon.com/news/618800" TargetMode="External"/><Relationship Id="rId4019" Type="http://schemas.openxmlformats.org/officeDocument/2006/relationships/hyperlink" Target="https://www.kaohoon.com/news/618995" TargetMode="External"/><Relationship Id="rId4018" Type="http://schemas.openxmlformats.org/officeDocument/2006/relationships/hyperlink" Target="https://www.kaohoon.com/breakingnews/619011" TargetMode="External"/><Relationship Id="rId282" Type="http://schemas.openxmlformats.org/officeDocument/2006/relationships/hyperlink" Target="https://www.kaohoon.com/stockanalysis/687701" TargetMode="External"/><Relationship Id="rId281" Type="http://schemas.openxmlformats.org/officeDocument/2006/relationships/hyperlink" Target="https://www.kaohoon.com/stockanalysis/687701" TargetMode="External"/><Relationship Id="rId280" Type="http://schemas.openxmlformats.org/officeDocument/2006/relationships/hyperlink" Target="https://www.kaohoon.com/news/687700" TargetMode="External"/><Relationship Id="rId275" Type="http://schemas.openxmlformats.org/officeDocument/2006/relationships/hyperlink" Target="https://www.kaohoon.com/breakingnews/687712" TargetMode="External"/><Relationship Id="rId4011" Type="http://schemas.openxmlformats.org/officeDocument/2006/relationships/hyperlink" Target="https://www.kaohoon.com/breakingnews/619040" TargetMode="External"/><Relationship Id="rId274" Type="http://schemas.openxmlformats.org/officeDocument/2006/relationships/hyperlink" Target="https://www.kaohoon.com/breakingnews/687712" TargetMode="External"/><Relationship Id="rId4010" Type="http://schemas.openxmlformats.org/officeDocument/2006/relationships/hyperlink" Target="https://www.kaohoon.com/summary/619052" TargetMode="External"/><Relationship Id="rId273" Type="http://schemas.openxmlformats.org/officeDocument/2006/relationships/hyperlink" Target="https://www.kaohoon.com/breakingnews/687712" TargetMode="External"/><Relationship Id="rId4013" Type="http://schemas.openxmlformats.org/officeDocument/2006/relationships/hyperlink" Target="https://www.kaohoon.com/breakingnews/619040" TargetMode="External"/><Relationship Id="rId272" Type="http://schemas.openxmlformats.org/officeDocument/2006/relationships/hyperlink" Target="https://www.kaohoon.com/breakingnews/687720" TargetMode="External"/><Relationship Id="rId4012" Type="http://schemas.openxmlformats.org/officeDocument/2006/relationships/hyperlink" Target="https://www.kaohoon.com/breakingnews/619040" TargetMode="External"/><Relationship Id="rId279" Type="http://schemas.openxmlformats.org/officeDocument/2006/relationships/hyperlink" Target="https://www.kaohoon.com/news/687700" TargetMode="External"/><Relationship Id="rId4015" Type="http://schemas.openxmlformats.org/officeDocument/2006/relationships/hyperlink" Target="https://www.kaohoon.com/breakingnews/619022" TargetMode="External"/><Relationship Id="rId278" Type="http://schemas.openxmlformats.org/officeDocument/2006/relationships/hyperlink" Target="https://www.kaohoon.com/stockanalysis/687706" TargetMode="External"/><Relationship Id="rId4014" Type="http://schemas.openxmlformats.org/officeDocument/2006/relationships/hyperlink" Target="https://www.kaohoon.com/breakingnews/619022" TargetMode="External"/><Relationship Id="rId277" Type="http://schemas.openxmlformats.org/officeDocument/2006/relationships/hyperlink" Target="https://www.kaohoon.com/stockanalysis/687706" TargetMode="External"/><Relationship Id="rId4017" Type="http://schemas.openxmlformats.org/officeDocument/2006/relationships/hyperlink" Target="https://www.kaohoon.com/breakingnews/619011" TargetMode="External"/><Relationship Id="rId276" Type="http://schemas.openxmlformats.org/officeDocument/2006/relationships/hyperlink" Target="https://www.kaohoon.com/stockanalysis/687706" TargetMode="External"/><Relationship Id="rId4016" Type="http://schemas.openxmlformats.org/officeDocument/2006/relationships/hyperlink" Target="https://www.kaohoon.com/breakingnews/619022" TargetMode="External"/><Relationship Id="rId1851" Type="http://schemas.openxmlformats.org/officeDocument/2006/relationships/hyperlink" Target="https://www.kaohoon.com/news/629125" TargetMode="External"/><Relationship Id="rId1852" Type="http://schemas.openxmlformats.org/officeDocument/2006/relationships/hyperlink" Target="https://www.kaohoon.com/news/629125" TargetMode="External"/><Relationship Id="rId1853" Type="http://schemas.openxmlformats.org/officeDocument/2006/relationships/hyperlink" Target="https://www.kaohoon.com/news/629125" TargetMode="External"/><Relationship Id="rId1854" Type="http://schemas.openxmlformats.org/officeDocument/2006/relationships/hyperlink" Target="https://www.kaohoon.com/news/629125" TargetMode="External"/><Relationship Id="rId1855" Type="http://schemas.openxmlformats.org/officeDocument/2006/relationships/hyperlink" Target="https://www.kaohoon.com/news/629118" TargetMode="External"/><Relationship Id="rId1856" Type="http://schemas.openxmlformats.org/officeDocument/2006/relationships/hyperlink" Target="https://www.kaohoon.com/news/629118" TargetMode="External"/><Relationship Id="rId1857" Type="http://schemas.openxmlformats.org/officeDocument/2006/relationships/hyperlink" Target="https://www.kaohoon.com/news/629118" TargetMode="External"/><Relationship Id="rId1858" Type="http://schemas.openxmlformats.org/officeDocument/2006/relationships/hyperlink" Target="https://www.kaohoon.com/news/629118" TargetMode="External"/><Relationship Id="rId1859" Type="http://schemas.openxmlformats.org/officeDocument/2006/relationships/hyperlink" Target="https://www.kaohoon.com/news/629116" TargetMode="External"/><Relationship Id="rId1850" Type="http://schemas.openxmlformats.org/officeDocument/2006/relationships/hyperlink" Target="https://www.kaohoon.com/column/629047" TargetMode="External"/><Relationship Id="rId1840" Type="http://schemas.openxmlformats.org/officeDocument/2006/relationships/hyperlink" Target="https://www.kaohoon.com/breakingnews/629259" TargetMode="External"/><Relationship Id="rId1841" Type="http://schemas.openxmlformats.org/officeDocument/2006/relationships/hyperlink" Target="https://www.kaohoon.com/news/629252" TargetMode="External"/><Relationship Id="rId1842" Type="http://schemas.openxmlformats.org/officeDocument/2006/relationships/hyperlink" Target="https://www.kaohoon.com/news/629252" TargetMode="External"/><Relationship Id="rId1843" Type="http://schemas.openxmlformats.org/officeDocument/2006/relationships/hyperlink" Target="https://www.kaohoon.com/news/629252" TargetMode="External"/><Relationship Id="rId1844" Type="http://schemas.openxmlformats.org/officeDocument/2006/relationships/hyperlink" Target="https://www.kaohoon.com/breakingnews/629249" TargetMode="External"/><Relationship Id="rId1845" Type="http://schemas.openxmlformats.org/officeDocument/2006/relationships/hyperlink" Target="https://www.kaohoon.com/news/629225" TargetMode="External"/><Relationship Id="rId1846" Type="http://schemas.openxmlformats.org/officeDocument/2006/relationships/hyperlink" Target="https://www.kaohoon.com/news/629120" TargetMode="External"/><Relationship Id="rId1847" Type="http://schemas.openxmlformats.org/officeDocument/2006/relationships/hyperlink" Target="https://www.kaohoon.com/news/629120" TargetMode="External"/><Relationship Id="rId1848" Type="http://schemas.openxmlformats.org/officeDocument/2006/relationships/hyperlink" Target="https://www.kaohoon.com/news/629120" TargetMode="External"/><Relationship Id="rId1849" Type="http://schemas.openxmlformats.org/officeDocument/2006/relationships/hyperlink" Target="https://www.kaohoon.com/column/629054" TargetMode="External"/><Relationship Id="rId1873" Type="http://schemas.openxmlformats.org/officeDocument/2006/relationships/hyperlink" Target="https://www.kaohoon.com/stockanalysis/629025" TargetMode="External"/><Relationship Id="rId1874" Type="http://schemas.openxmlformats.org/officeDocument/2006/relationships/hyperlink" Target="https://www.kaohoon.com/stockanalysis/629023" TargetMode="External"/><Relationship Id="rId1875" Type="http://schemas.openxmlformats.org/officeDocument/2006/relationships/hyperlink" Target="https://www.kaohoon.com/stockanalysis/629023" TargetMode="External"/><Relationship Id="rId1876" Type="http://schemas.openxmlformats.org/officeDocument/2006/relationships/hyperlink" Target="https://www.kaohoon.com/summary/629015" TargetMode="External"/><Relationship Id="rId1877" Type="http://schemas.openxmlformats.org/officeDocument/2006/relationships/hyperlink" Target="https://www.kaohoon.com/summary/629010" TargetMode="External"/><Relationship Id="rId1878" Type="http://schemas.openxmlformats.org/officeDocument/2006/relationships/hyperlink" Target="https://www.kaohoon.com/breakingnews/628974" TargetMode="External"/><Relationship Id="rId1879" Type="http://schemas.openxmlformats.org/officeDocument/2006/relationships/hyperlink" Target="https://www.kaohoon.com/breakingnews/628974" TargetMode="External"/><Relationship Id="rId1870" Type="http://schemas.openxmlformats.org/officeDocument/2006/relationships/hyperlink" Target="https://www.kaohoon.com/breakingnews/629078" TargetMode="External"/><Relationship Id="rId1871" Type="http://schemas.openxmlformats.org/officeDocument/2006/relationships/hyperlink" Target="https://www.kaohoon.com/stockanalysis/629025" TargetMode="External"/><Relationship Id="rId1872" Type="http://schemas.openxmlformats.org/officeDocument/2006/relationships/hyperlink" Target="https://www.kaohoon.com/stockanalysis/629025" TargetMode="External"/><Relationship Id="rId1862" Type="http://schemas.openxmlformats.org/officeDocument/2006/relationships/hyperlink" Target="https://www.kaohoon.com/news/629104" TargetMode="External"/><Relationship Id="rId1863" Type="http://schemas.openxmlformats.org/officeDocument/2006/relationships/hyperlink" Target="https://www.kaohoon.com/summary/629097" TargetMode="External"/><Relationship Id="rId1864" Type="http://schemas.openxmlformats.org/officeDocument/2006/relationships/hyperlink" Target="https://www.kaohoon.com/summary/629095" TargetMode="External"/><Relationship Id="rId1865" Type="http://schemas.openxmlformats.org/officeDocument/2006/relationships/hyperlink" Target="https://www.kaohoon.com/news/629093" TargetMode="External"/><Relationship Id="rId1866" Type="http://schemas.openxmlformats.org/officeDocument/2006/relationships/hyperlink" Target="https://www.kaohoon.com/news/629090" TargetMode="External"/><Relationship Id="rId1867" Type="http://schemas.openxmlformats.org/officeDocument/2006/relationships/hyperlink" Target="https://www.kaohoon.com/news/629090" TargetMode="External"/><Relationship Id="rId1868" Type="http://schemas.openxmlformats.org/officeDocument/2006/relationships/hyperlink" Target="https://www.kaohoon.com/breakingnews/629078" TargetMode="External"/><Relationship Id="rId1869" Type="http://schemas.openxmlformats.org/officeDocument/2006/relationships/hyperlink" Target="https://www.kaohoon.com/breakingnews/629078" TargetMode="External"/><Relationship Id="rId1860" Type="http://schemas.openxmlformats.org/officeDocument/2006/relationships/hyperlink" Target="https://www.kaohoon.com/news/629116" TargetMode="External"/><Relationship Id="rId1861" Type="http://schemas.openxmlformats.org/officeDocument/2006/relationships/hyperlink" Target="https://www.kaohoon.com/news/629116" TargetMode="External"/><Relationship Id="rId1810" Type="http://schemas.openxmlformats.org/officeDocument/2006/relationships/hyperlink" Target="https://www.kaohoon.com/breakingnews/629382" TargetMode="External"/><Relationship Id="rId1811" Type="http://schemas.openxmlformats.org/officeDocument/2006/relationships/hyperlink" Target="https://www.kaohoon.com/breakingnews/629382" TargetMode="External"/><Relationship Id="rId1812" Type="http://schemas.openxmlformats.org/officeDocument/2006/relationships/hyperlink" Target="https://www.kaohoon.com/breakingnews/629382" TargetMode="External"/><Relationship Id="rId1813" Type="http://schemas.openxmlformats.org/officeDocument/2006/relationships/hyperlink" Target="https://www.kaohoon.com/stockanalysis/629336" TargetMode="External"/><Relationship Id="rId1814" Type="http://schemas.openxmlformats.org/officeDocument/2006/relationships/hyperlink" Target="https://www.kaohoon.com/stockanalysis/629336" TargetMode="External"/><Relationship Id="rId1815" Type="http://schemas.openxmlformats.org/officeDocument/2006/relationships/hyperlink" Target="https://www.kaohoon.com/stockanalysis/629331" TargetMode="External"/><Relationship Id="rId1816" Type="http://schemas.openxmlformats.org/officeDocument/2006/relationships/hyperlink" Target="https://www.kaohoon.com/stockanalysis/629331" TargetMode="External"/><Relationship Id="rId1817" Type="http://schemas.openxmlformats.org/officeDocument/2006/relationships/hyperlink" Target="https://www.kaohoon.com/stockanalysis/629331" TargetMode="External"/><Relationship Id="rId1818" Type="http://schemas.openxmlformats.org/officeDocument/2006/relationships/hyperlink" Target="https://www.kaohoon.com/stockanalysis/629331" TargetMode="External"/><Relationship Id="rId1819" Type="http://schemas.openxmlformats.org/officeDocument/2006/relationships/hyperlink" Target="https://www.kaohoon.com/news/629329" TargetMode="External"/><Relationship Id="rId4080" Type="http://schemas.openxmlformats.org/officeDocument/2006/relationships/hyperlink" Target="https://www.kaohoon.com/summary/618508" TargetMode="External"/><Relationship Id="rId4082" Type="http://schemas.openxmlformats.org/officeDocument/2006/relationships/hyperlink" Target="https://www.kaohoon.com/breakingnews/618500" TargetMode="External"/><Relationship Id="rId4081" Type="http://schemas.openxmlformats.org/officeDocument/2006/relationships/hyperlink" Target="https://www.kaohoon.com/breakingnews/618500" TargetMode="External"/><Relationship Id="rId4084" Type="http://schemas.openxmlformats.org/officeDocument/2006/relationships/hyperlink" Target="https://www.kaohoon.com/breakingnews/618500" TargetMode="External"/><Relationship Id="rId4083" Type="http://schemas.openxmlformats.org/officeDocument/2006/relationships/hyperlink" Target="https://www.kaohoon.com/breakingnews/618500" TargetMode="External"/><Relationship Id="rId4086" Type="http://schemas.openxmlformats.org/officeDocument/2006/relationships/hyperlink" Target="https://www.kaohoon.com/breakingnews/618489" TargetMode="External"/><Relationship Id="rId4085" Type="http://schemas.openxmlformats.org/officeDocument/2006/relationships/hyperlink" Target="https://www.kaohoon.com/breakingnews/618489" TargetMode="External"/><Relationship Id="rId4088" Type="http://schemas.openxmlformats.org/officeDocument/2006/relationships/hyperlink" Target="https://www.kaohoon.com/breakingnews/618484" TargetMode="External"/><Relationship Id="rId4087" Type="http://schemas.openxmlformats.org/officeDocument/2006/relationships/hyperlink" Target="https://www.kaohoon.com/breakingnews/618484" TargetMode="External"/><Relationship Id="rId4089" Type="http://schemas.openxmlformats.org/officeDocument/2006/relationships/hyperlink" Target="https://www.kaohoon.com/breakingnews/618484" TargetMode="External"/><Relationship Id="rId1800" Type="http://schemas.openxmlformats.org/officeDocument/2006/relationships/hyperlink" Target="https://www.kaohoon.com/breakingnews/629417" TargetMode="External"/><Relationship Id="rId1801" Type="http://schemas.openxmlformats.org/officeDocument/2006/relationships/hyperlink" Target="https://www.kaohoon.com/news/629408" TargetMode="External"/><Relationship Id="rId1802" Type="http://schemas.openxmlformats.org/officeDocument/2006/relationships/hyperlink" Target="https://www.kaohoon.com/news/629408" TargetMode="External"/><Relationship Id="rId1803" Type="http://schemas.openxmlformats.org/officeDocument/2006/relationships/hyperlink" Target="https://www.kaohoon.com/news/629408" TargetMode="External"/><Relationship Id="rId1804" Type="http://schemas.openxmlformats.org/officeDocument/2006/relationships/hyperlink" Target="https://www.kaohoon.com/news/629406" TargetMode="External"/><Relationship Id="rId1805" Type="http://schemas.openxmlformats.org/officeDocument/2006/relationships/hyperlink" Target="https://www.kaohoon.com/summary/629401" TargetMode="External"/><Relationship Id="rId1806" Type="http://schemas.openxmlformats.org/officeDocument/2006/relationships/hyperlink" Target="https://www.kaohoon.com/summary/629395" TargetMode="External"/><Relationship Id="rId1807" Type="http://schemas.openxmlformats.org/officeDocument/2006/relationships/hyperlink" Target="https://www.kaohoon.com/news/629387" TargetMode="External"/><Relationship Id="rId1808" Type="http://schemas.openxmlformats.org/officeDocument/2006/relationships/hyperlink" Target="https://www.kaohoon.com/news/629387" TargetMode="External"/><Relationship Id="rId1809" Type="http://schemas.openxmlformats.org/officeDocument/2006/relationships/hyperlink" Target="https://www.kaohoon.com/news/629387" TargetMode="External"/><Relationship Id="rId4071" Type="http://schemas.openxmlformats.org/officeDocument/2006/relationships/hyperlink" Target="https://www.kaohoon.com/news/618543" TargetMode="External"/><Relationship Id="rId4070" Type="http://schemas.openxmlformats.org/officeDocument/2006/relationships/hyperlink" Target="https://www.kaohoon.com/breakingnews/618559" TargetMode="External"/><Relationship Id="rId4073" Type="http://schemas.openxmlformats.org/officeDocument/2006/relationships/hyperlink" Target="https://www.kaohoon.com/news/618539" TargetMode="External"/><Relationship Id="rId4072" Type="http://schemas.openxmlformats.org/officeDocument/2006/relationships/hyperlink" Target="https://www.kaohoon.com/news/618539" TargetMode="External"/><Relationship Id="rId4075" Type="http://schemas.openxmlformats.org/officeDocument/2006/relationships/hyperlink" Target="https://www.kaohoon.com/stockanalysis/618512" TargetMode="External"/><Relationship Id="rId4074" Type="http://schemas.openxmlformats.org/officeDocument/2006/relationships/hyperlink" Target="https://www.kaohoon.com/summary/618516" TargetMode="External"/><Relationship Id="rId4077" Type="http://schemas.openxmlformats.org/officeDocument/2006/relationships/hyperlink" Target="https://www.kaohoon.com/stockanalysis/618509" TargetMode="External"/><Relationship Id="rId4076" Type="http://schemas.openxmlformats.org/officeDocument/2006/relationships/hyperlink" Target="https://www.kaohoon.com/stockanalysis/618512" TargetMode="External"/><Relationship Id="rId4079" Type="http://schemas.openxmlformats.org/officeDocument/2006/relationships/hyperlink" Target="https://www.kaohoon.com/stockanalysis/618509" TargetMode="External"/><Relationship Id="rId4078" Type="http://schemas.openxmlformats.org/officeDocument/2006/relationships/hyperlink" Target="https://www.kaohoon.com/stockanalysis/618509" TargetMode="External"/><Relationship Id="rId1830" Type="http://schemas.openxmlformats.org/officeDocument/2006/relationships/hyperlink" Target="https://www.kaohoon.com/pr/629311" TargetMode="External"/><Relationship Id="rId1831" Type="http://schemas.openxmlformats.org/officeDocument/2006/relationships/hyperlink" Target="https://www.kaohoon.com/pr/629311" TargetMode="External"/><Relationship Id="rId1832" Type="http://schemas.openxmlformats.org/officeDocument/2006/relationships/hyperlink" Target="https://www.kaohoon.com/pr/629311" TargetMode="External"/><Relationship Id="rId1833" Type="http://schemas.openxmlformats.org/officeDocument/2006/relationships/hyperlink" Target="https://www.kaohoon.com/breakingnews/629275" TargetMode="External"/><Relationship Id="rId1834" Type="http://schemas.openxmlformats.org/officeDocument/2006/relationships/hyperlink" Target="https://www.kaohoon.com/breakingnews/629275" TargetMode="External"/><Relationship Id="rId1835" Type="http://schemas.openxmlformats.org/officeDocument/2006/relationships/hyperlink" Target="https://www.kaohoon.com/breakingnews/629279" TargetMode="External"/><Relationship Id="rId1836" Type="http://schemas.openxmlformats.org/officeDocument/2006/relationships/hyperlink" Target="https://www.kaohoon.com/breakingnews/629279" TargetMode="External"/><Relationship Id="rId1837" Type="http://schemas.openxmlformats.org/officeDocument/2006/relationships/hyperlink" Target="https://www.kaohoon.com/breakingnews/629279" TargetMode="External"/><Relationship Id="rId1838" Type="http://schemas.openxmlformats.org/officeDocument/2006/relationships/hyperlink" Target="https://www.kaohoon.com/breakingnews/629279" TargetMode="External"/><Relationship Id="rId1839" Type="http://schemas.openxmlformats.org/officeDocument/2006/relationships/hyperlink" Target="https://www.kaohoon.com/breakingnews/629259" TargetMode="External"/><Relationship Id="rId1820" Type="http://schemas.openxmlformats.org/officeDocument/2006/relationships/hyperlink" Target="https://www.kaohoon.com/summary/629327" TargetMode="External"/><Relationship Id="rId1821" Type="http://schemas.openxmlformats.org/officeDocument/2006/relationships/hyperlink" Target="https://www.kaohoon.com/news/629325" TargetMode="External"/><Relationship Id="rId1822" Type="http://schemas.openxmlformats.org/officeDocument/2006/relationships/hyperlink" Target="https://www.kaohoon.com/news/629325" TargetMode="External"/><Relationship Id="rId1823" Type="http://schemas.openxmlformats.org/officeDocument/2006/relationships/hyperlink" Target="https://www.kaohoon.com/news/629325" TargetMode="External"/><Relationship Id="rId1824" Type="http://schemas.openxmlformats.org/officeDocument/2006/relationships/hyperlink" Target="https://www.kaohoon.com/news/629319" TargetMode="External"/><Relationship Id="rId1825" Type="http://schemas.openxmlformats.org/officeDocument/2006/relationships/hyperlink" Target="https://www.kaohoon.com/news/629319" TargetMode="External"/><Relationship Id="rId1826" Type="http://schemas.openxmlformats.org/officeDocument/2006/relationships/hyperlink" Target="https://www.kaohoon.com/breakingnews/629315" TargetMode="External"/><Relationship Id="rId1827" Type="http://schemas.openxmlformats.org/officeDocument/2006/relationships/hyperlink" Target="https://www.kaohoon.com/breakingnews/629315" TargetMode="External"/><Relationship Id="rId1828" Type="http://schemas.openxmlformats.org/officeDocument/2006/relationships/hyperlink" Target="https://www.kaohoon.com/breakingnews/629315" TargetMode="External"/><Relationship Id="rId1829" Type="http://schemas.openxmlformats.org/officeDocument/2006/relationships/hyperlink" Target="https://www.kaohoon.com/breakingnews/629315" TargetMode="External"/><Relationship Id="rId4091" Type="http://schemas.openxmlformats.org/officeDocument/2006/relationships/hyperlink" Target="https://www.kaohoon.com/breakingnews/618479" TargetMode="External"/><Relationship Id="rId4090" Type="http://schemas.openxmlformats.org/officeDocument/2006/relationships/hyperlink" Target="https://www.kaohoon.com/breakingnews/618479" TargetMode="External"/><Relationship Id="rId4093" Type="http://schemas.openxmlformats.org/officeDocument/2006/relationships/hyperlink" Target="https://www.kaohoon.com/breakingnews/618469" TargetMode="External"/><Relationship Id="rId4092" Type="http://schemas.openxmlformats.org/officeDocument/2006/relationships/hyperlink" Target="https://www.kaohoon.com/breakingnews/618479" TargetMode="External"/><Relationship Id="rId4095" Type="http://schemas.openxmlformats.org/officeDocument/2006/relationships/hyperlink" Target="https://www.kaohoon.com/breakingnews/618469" TargetMode="External"/><Relationship Id="rId4094" Type="http://schemas.openxmlformats.org/officeDocument/2006/relationships/hyperlink" Target="https://www.kaohoon.com/breakingnews/618469" TargetMode="External"/><Relationship Id="rId4097" Type="http://schemas.openxmlformats.org/officeDocument/2006/relationships/hyperlink" Target="https://www.kaohoon.com/breakingnews/618463" TargetMode="External"/><Relationship Id="rId4096" Type="http://schemas.openxmlformats.org/officeDocument/2006/relationships/hyperlink" Target="https://www.kaohoon.com/breakingnews/618469" TargetMode="External"/><Relationship Id="rId4099" Type="http://schemas.openxmlformats.org/officeDocument/2006/relationships/hyperlink" Target="https://www.kaohoon.com/news/618461" TargetMode="External"/><Relationship Id="rId4098" Type="http://schemas.openxmlformats.org/officeDocument/2006/relationships/hyperlink" Target="https://www.kaohoon.com/breakingnews/618463" TargetMode="External"/><Relationship Id="rId2302" Type="http://schemas.openxmlformats.org/officeDocument/2006/relationships/hyperlink" Target="https://www.kaohoon.com/news/626794" TargetMode="External"/><Relationship Id="rId3634" Type="http://schemas.openxmlformats.org/officeDocument/2006/relationships/hyperlink" Target="https://www.kaohoon.com/news/620976" TargetMode="External"/><Relationship Id="rId2303" Type="http://schemas.openxmlformats.org/officeDocument/2006/relationships/hyperlink" Target="https://www.kaohoon.com/news/626794" TargetMode="External"/><Relationship Id="rId3633" Type="http://schemas.openxmlformats.org/officeDocument/2006/relationships/hyperlink" Target="https://www.kaohoon.com/breakingnews/620972" TargetMode="External"/><Relationship Id="rId2304" Type="http://schemas.openxmlformats.org/officeDocument/2006/relationships/hyperlink" Target="https://www.kaohoon.com/summary/626816" TargetMode="External"/><Relationship Id="rId3636" Type="http://schemas.openxmlformats.org/officeDocument/2006/relationships/hyperlink" Target="https://www.kaohoon.com/news/620954" TargetMode="External"/><Relationship Id="rId2305" Type="http://schemas.openxmlformats.org/officeDocument/2006/relationships/hyperlink" Target="https://www.kaohoon.com/summary/626814" TargetMode="External"/><Relationship Id="rId3635" Type="http://schemas.openxmlformats.org/officeDocument/2006/relationships/hyperlink" Target="https://www.kaohoon.com/news/620973" TargetMode="External"/><Relationship Id="rId2306" Type="http://schemas.openxmlformats.org/officeDocument/2006/relationships/hyperlink" Target="https://www.kaohoon.com/news/626808" TargetMode="External"/><Relationship Id="rId3638" Type="http://schemas.openxmlformats.org/officeDocument/2006/relationships/hyperlink" Target="https://www.kaohoon.com/news/620839" TargetMode="External"/><Relationship Id="rId2307" Type="http://schemas.openxmlformats.org/officeDocument/2006/relationships/hyperlink" Target="https://www.kaohoon.com/news/626808" TargetMode="External"/><Relationship Id="rId3637" Type="http://schemas.openxmlformats.org/officeDocument/2006/relationships/hyperlink" Target="https://www.kaohoon.com/news/620839" TargetMode="External"/><Relationship Id="rId2308" Type="http://schemas.openxmlformats.org/officeDocument/2006/relationships/hyperlink" Target="https://www.kaohoon.com/news/626808" TargetMode="External"/><Relationship Id="rId2309" Type="http://schemas.openxmlformats.org/officeDocument/2006/relationships/hyperlink" Target="https://www.kaohoon.com/breakingnews/626800" TargetMode="External"/><Relationship Id="rId3639" Type="http://schemas.openxmlformats.org/officeDocument/2006/relationships/hyperlink" Target="https://www.kaohoon.com/news/620839" TargetMode="External"/><Relationship Id="rId3630" Type="http://schemas.openxmlformats.org/officeDocument/2006/relationships/hyperlink" Target="https://www.kaohoon.com/breakingnews/620981" TargetMode="External"/><Relationship Id="rId2300" Type="http://schemas.openxmlformats.org/officeDocument/2006/relationships/hyperlink" Target="https://www.kaohoon.com/news/626794" TargetMode="External"/><Relationship Id="rId3632" Type="http://schemas.openxmlformats.org/officeDocument/2006/relationships/hyperlink" Target="https://www.kaohoon.com/breakingnews/620972" TargetMode="External"/><Relationship Id="rId2301" Type="http://schemas.openxmlformats.org/officeDocument/2006/relationships/hyperlink" Target="https://www.kaohoon.com/news/626794" TargetMode="External"/><Relationship Id="rId3631" Type="http://schemas.openxmlformats.org/officeDocument/2006/relationships/hyperlink" Target="https://www.kaohoon.com/breakingnews/620981" TargetMode="External"/><Relationship Id="rId3623" Type="http://schemas.openxmlformats.org/officeDocument/2006/relationships/hyperlink" Target="https://www.kaohoon.com/breakingnews/621002" TargetMode="External"/><Relationship Id="rId3622" Type="http://schemas.openxmlformats.org/officeDocument/2006/relationships/hyperlink" Target="https://www.kaohoon.com/breakingnews/621019" TargetMode="External"/><Relationship Id="rId3625" Type="http://schemas.openxmlformats.org/officeDocument/2006/relationships/hyperlink" Target="https://www.kaohoon.com/breakingnews/620985" TargetMode="External"/><Relationship Id="rId3624" Type="http://schemas.openxmlformats.org/officeDocument/2006/relationships/hyperlink" Target="https://www.kaohoon.com/breakingnews/621002" TargetMode="External"/><Relationship Id="rId3627" Type="http://schemas.openxmlformats.org/officeDocument/2006/relationships/hyperlink" Target="https://www.kaohoon.com/breakingnews/620984" TargetMode="External"/><Relationship Id="rId3626" Type="http://schemas.openxmlformats.org/officeDocument/2006/relationships/hyperlink" Target="https://www.kaohoon.com/breakingnews/620985" TargetMode="External"/><Relationship Id="rId3629" Type="http://schemas.openxmlformats.org/officeDocument/2006/relationships/hyperlink" Target="https://www.kaohoon.com/breakingnews/620981" TargetMode="External"/><Relationship Id="rId3628" Type="http://schemas.openxmlformats.org/officeDocument/2006/relationships/hyperlink" Target="https://www.kaohoon.com/breakingnews/620984" TargetMode="External"/><Relationship Id="rId3621" Type="http://schemas.openxmlformats.org/officeDocument/2006/relationships/hyperlink" Target="https://www.kaohoon.com/breakingnews/621019" TargetMode="External"/><Relationship Id="rId3620" Type="http://schemas.openxmlformats.org/officeDocument/2006/relationships/hyperlink" Target="https://www.kaohoon.com/breakingnews/621019" TargetMode="External"/><Relationship Id="rId2324" Type="http://schemas.openxmlformats.org/officeDocument/2006/relationships/hyperlink" Target="https://www.kaohoon.com/stockanalysis/626762" TargetMode="External"/><Relationship Id="rId3656" Type="http://schemas.openxmlformats.org/officeDocument/2006/relationships/hyperlink" Target="https://www.kaohoon.com/news/620882" TargetMode="External"/><Relationship Id="rId2325" Type="http://schemas.openxmlformats.org/officeDocument/2006/relationships/hyperlink" Target="https://www.kaohoon.com/stockanalysis/626762" TargetMode="External"/><Relationship Id="rId3655" Type="http://schemas.openxmlformats.org/officeDocument/2006/relationships/hyperlink" Target="https://www.kaohoon.com/news/620885" TargetMode="External"/><Relationship Id="rId2326" Type="http://schemas.openxmlformats.org/officeDocument/2006/relationships/hyperlink" Target="https://www.kaohoon.com/stockanalysis/626760" TargetMode="External"/><Relationship Id="rId3658" Type="http://schemas.openxmlformats.org/officeDocument/2006/relationships/hyperlink" Target="https://www.kaohoon.com/news/620863" TargetMode="External"/><Relationship Id="rId2327" Type="http://schemas.openxmlformats.org/officeDocument/2006/relationships/hyperlink" Target="https://www.kaohoon.com/stockanalysis/626760" TargetMode="External"/><Relationship Id="rId3657" Type="http://schemas.openxmlformats.org/officeDocument/2006/relationships/hyperlink" Target="https://www.kaohoon.com/news/620874" TargetMode="External"/><Relationship Id="rId2328" Type="http://schemas.openxmlformats.org/officeDocument/2006/relationships/hyperlink" Target="https://www.kaohoon.com/summary/626749" TargetMode="External"/><Relationship Id="rId2329" Type="http://schemas.openxmlformats.org/officeDocument/2006/relationships/hyperlink" Target="https://www.kaohoon.com/summary/626747" TargetMode="External"/><Relationship Id="rId3659" Type="http://schemas.openxmlformats.org/officeDocument/2006/relationships/hyperlink" Target="https://www.kaohoon.com/news/620863" TargetMode="External"/><Relationship Id="rId3650" Type="http://schemas.openxmlformats.org/officeDocument/2006/relationships/hyperlink" Target="https://www.kaohoon.com/news/620893" TargetMode="External"/><Relationship Id="rId2320" Type="http://schemas.openxmlformats.org/officeDocument/2006/relationships/hyperlink" Target="https://www.kaohoon.com/news/626764" TargetMode="External"/><Relationship Id="rId3652" Type="http://schemas.openxmlformats.org/officeDocument/2006/relationships/hyperlink" Target="https://www.kaohoon.com/news/620890" TargetMode="External"/><Relationship Id="rId2321" Type="http://schemas.openxmlformats.org/officeDocument/2006/relationships/hyperlink" Target="https://www.kaohoon.com/breakingnews/626784" TargetMode="External"/><Relationship Id="rId3651" Type="http://schemas.openxmlformats.org/officeDocument/2006/relationships/hyperlink" Target="https://www.kaohoon.com/news/620890" TargetMode="External"/><Relationship Id="rId2322" Type="http://schemas.openxmlformats.org/officeDocument/2006/relationships/hyperlink" Target="https://www.kaohoon.com/breakingnews/626784" TargetMode="External"/><Relationship Id="rId3654" Type="http://schemas.openxmlformats.org/officeDocument/2006/relationships/hyperlink" Target="https://www.kaohoon.com/news/620885" TargetMode="External"/><Relationship Id="rId2323" Type="http://schemas.openxmlformats.org/officeDocument/2006/relationships/hyperlink" Target="https://www.kaohoon.com/breakingnews/626784" TargetMode="External"/><Relationship Id="rId3653" Type="http://schemas.openxmlformats.org/officeDocument/2006/relationships/hyperlink" Target="https://www.kaohoon.com/news/620885" TargetMode="External"/><Relationship Id="rId2313" Type="http://schemas.openxmlformats.org/officeDocument/2006/relationships/hyperlink" Target="https://www.kaohoon.com/news/626787" TargetMode="External"/><Relationship Id="rId3645" Type="http://schemas.openxmlformats.org/officeDocument/2006/relationships/hyperlink" Target="https://www.kaohoon.com/column/620904" TargetMode="External"/><Relationship Id="rId2314" Type="http://schemas.openxmlformats.org/officeDocument/2006/relationships/hyperlink" Target="https://www.kaohoon.com/news/626796" TargetMode="External"/><Relationship Id="rId3644" Type="http://schemas.openxmlformats.org/officeDocument/2006/relationships/hyperlink" Target="https://www.kaohoon.com/news/620802" TargetMode="External"/><Relationship Id="rId2315" Type="http://schemas.openxmlformats.org/officeDocument/2006/relationships/hyperlink" Target="https://www.kaohoon.com/news/626796" TargetMode="External"/><Relationship Id="rId3647" Type="http://schemas.openxmlformats.org/officeDocument/2006/relationships/hyperlink" Target="https://www.kaohoon.com/news/620896" TargetMode="External"/><Relationship Id="rId2316" Type="http://schemas.openxmlformats.org/officeDocument/2006/relationships/hyperlink" Target="https://www.kaohoon.com/news/626764" TargetMode="External"/><Relationship Id="rId3646" Type="http://schemas.openxmlformats.org/officeDocument/2006/relationships/hyperlink" Target="https://www.kaohoon.com/news/620896" TargetMode="External"/><Relationship Id="rId2317" Type="http://schemas.openxmlformats.org/officeDocument/2006/relationships/hyperlink" Target="https://www.kaohoon.com/news/626764" TargetMode="External"/><Relationship Id="rId3649" Type="http://schemas.openxmlformats.org/officeDocument/2006/relationships/hyperlink" Target="https://www.kaohoon.com/news/620889" TargetMode="External"/><Relationship Id="rId2318" Type="http://schemas.openxmlformats.org/officeDocument/2006/relationships/hyperlink" Target="https://www.kaohoon.com/news/626764" TargetMode="External"/><Relationship Id="rId3648" Type="http://schemas.openxmlformats.org/officeDocument/2006/relationships/hyperlink" Target="https://www.kaohoon.com/news/620896" TargetMode="External"/><Relationship Id="rId2319" Type="http://schemas.openxmlformats.org/officeDocument/2006/relationships/hyperlink" Target="https://www.kaohoon.com/news/626764" TargetMode="External"/><Relationship Id="rId3641" Type="http://schemas.openxmlformats.org/officeDocument/2006/relationships/hyperlink" Target="https://www.kaohoon.com/news/620934" TargetMode="External"/><Relationship Id="rId2310" Type="http://schemas.openxmlformats.org/officeDocument/2006/relationships/hyperlink" Target="https://www.kaohoon.com/breakingnews/626800" TargetMode="External"/><Relationship Id="rId3640" Type="http://schemas.openxmlformats.org/officeDocument/2006/relationships/hyperlink" Target="https://www.kaohoon.com/news/620944" TargetMode="External"/><Relationship Id="rId2311" Type="http://schemas.openxmlformats.org/officeDocument/2006/relationships/hyperlink" Target="https://www.kaohoon.com/breakingnews/626800" TargetMode="External"/><Relationship Id="rId3643" Type="http://schemas.openxmlformats.org/officeDocument/2006/relationships/hyperlink" Target="https://www.kaohoon.com/news/620802" TargetMode="External"/><Relationship Id="rId2312" Type="http://schemas.openxmlformats.org/officeDocument/2006/relationships/hyperlink" Target="https://www.kaohoon.com/news/626787" TargetMode="External"/><Relationship Id="rId3642" Type="http://schemas.openxmlformats.org/officeDocument/2006/relationships/hyperlink" Target="https://www.kaohoon.com/news/620802" TargetMode="External"/><Relationship Id="rId1895" Type="http://schemas.openxmlformats.org/officeDocument/2006/relationships/hyperlink" Target="https://www.kaohoon.com/news/628960" TargetMode="External"/><Relationship Id="rId1896" Type="http://schemas.openxmlformats.org/officeDocument/2006/relationships/hyperlink" Target="https://www.kaohoon.com/news/628960" TargetMode="External"/><Relationship Id="rId1897" Type="http://schemas.openxmlformats.org/officeDocument/2006/relationships/hyperlink" Target="https://www.kaohoon.com/news/628954" TargetMode="External"/><Relationship Id="rId1898" Type="http://schemas.openxmlformats.org/officeDocument/2006/relationships/hyperlink" Target="https://www.kaohoon.com/news/628954" TargetMode="External"/><Relationship Id="rId1899" Type="http://schemas.openxmlformats.org/officeDocument/2006/relationships/hyperlink" Target="https://www.kaohoon.com/news/628954" TargetMode="External"/><Relationship Id="rId1890" Type="http://schemas.openxmlformats.org/officeDocument/2006/relationships/hyperlink" Target="https://www.kaohoon.com/breakingnews/628969" TargetMode="External"/><Relationship Id="rId1891" Type="http://schemas.openxmlformats.org/officeDocument/2006/relationships/hyperlink" Target="https://www.kaohoon.com/breakingnews/628969" TargetMode="External"/><Relationship Id="rId1892" Type="http://schemas.openxmlformats.org/officeDocument/2006/relationships/hyperlink" Target="https://www.kaohoon.com/breakingnews/628964" TargetMode="External"/><Relationship Id="rId1893" Type="http://schemas.openxmlformats.org/officeDocument/2006/relationships/hyperlink" Target="https://www.kaohoon.com/breakingnews/628964" TargetMode="External"/><Relationship Id="rId1894" Type="http://schemas.openxmlformats.org/officeDocument/2006/relationships/hyperlink" Target="https://www.kaohoon.com/breakingnews/628962" TargetMode="External"/><Relationship Id="rId1884" Type="http://schemas.openxmlformats.org/officeDocument/2006/relationships/hyperlink" Target="https://www.kaohoon.com/breakingnews/628977" TargetMode="External"/><Relationship Id="rId1885" Type="http://schemas.openxmlformats.org/officeDocument/2006/relationships/hyperlink" Target="https://www.kaohoon.com/breakingnews/628977" TargetMode="External"/><Relationship Id="rId1886" Type="http://schemas.openxmlformats.org/officeDocument/2006/relationships/hyperlink" Target="https://www.kaohoon.com/news/628973" TargetMode="External"/><Relationship Id="rId1887" Type="http://schemas.openxmlformats.org/officeDocument/2006/relationships/hyperlink" Target="https://www.kaohoon.com/news/628973" TargetMode="External"/><Relationship Id="rId1888" Type="http://schemas.openxmlformats.org/officeDocument/2006/relationships/hyperlink" Target="https://www.kaohoon.com/news/628973" TargetMode="External"/><Relationship Id="rId1889" Type="http://schemas.openxmlformats.org/officeDocument/2006/relationships/hyperlink" Target="https://www.kaohoon.com/breakingnews/628969" TargetMode="External"/><Relationship Id="rId1880" Type="http://schemas.openxmlformats.org/officeDocument/2006/relationships/hyperlink" Target="https://www.kaohoon.com/breakingnews/628974" TargetMode="External"/><Relationship Id="rId1881" Type="http://schemas.openxmlformats.org/officeDocument/2006/relationships/hyperlink" Target="https://www.kaohoon.com/breakingnews/628977" TargetMode="External"/><Relationship Id="rId1882" Type="http://schemas.openxmlformats.org/officeDocument/2006/relationships/hyperlink" Target="https://www.kaohoon.com/breakingnews/628977" TargetMode="External"/><Relationship Id="rId1883" Type="http://schemas.openxmlformats.org/officeDocument/2006/relationships/hyperlink" Target="https://www.kaohoon.com/breakingnews/628977" TargetMode="External"/><Relationship Id="rId3612" Type="http://schemas.openxmlformats.org/officeDocument/2006/relationships/hyperlink" Target="https://www.kaohoon.com/news/621006" TargetMode="External"/><Relationship Id="rId3611" Type="http://schemas.openxmlformats.org/officeDocument/2006/relationships/hyperlink" Target="https://www.kaohoon.com/news/621060" TargetMode="External"/><Relationship Id="rId3614" Type="http://schemas.openxmlformats.org/officeDocument/2006/relationships/hyperlink" Target="https://www.kaohoon.com/news/621006" TargetMode="External"/><Relationship Id="rId3613" Type="http://schemas.openxmlformats.org/officeDocument/2006/relationships/hyperlink" Target="https://www.kaohoon.com/news/621006" TargetMode="External"/><Relationship Id="rId3616" Type="http://schemas.openxmlformats.org/officeDocument/2006/relationships/hyperlink" Target="https://www.kaohoon.com/summary/621029" TargetMode="External"/><Relationship Id="rId3615" Type="http://schemas.openxmlformats.org/officeDocument/2006/relationships/hyperlink" Target="https://www.kaohoon.com/summary/621031" TargetMode="External"/><Relationship Id="rId3618" Type="http://schemas.openxmlformats.org/officeDocument/2006/relationships/hyperlink" Target="https://www.kaohoon.com/news/621026" TargetMode="External"/><Relationship Id="rId3617" Type="http://schemas.openxmlformats.org/officeDocument/2006/relationships/hyperlink" Target="https://www.kaohoon.com/news/621026" TargetMode="External"/><Relationship Id="rId3619" Type="http://schemas.openxmlformats.org/officeDocument/2006/relationships/hyperlink" Target="https://www.kaohoon.com/breakingnews/621019" TargetMode="External"/><Relationship Id="rId3610" Type="http://schemas.openxmlformats.org/officeDocument/2006/relationships/hyperlink" Target="https://www.kaohoon.com/news/621060" TargetMode="External"/><Relationship Id="rId3601" Type="http://schemas.openxmlformats.org/officeDocument/2006/relationships/hyperlink" Target="https://www.kaohoon.com/news/621086" TargetMode="External"/><Relationship Id="rId3600" Type="http://schemas.openxmlformats.org/officeDocument/2006/relationships/hyperlink" Target="https://www.kaohoon.com/news/621086" TargetMode="External"/><Relationship Id="rId3603" Type="http://schemas.openxmlformats.org/officeDocument/2006/relationships/hyperlink" Target="https://www.kaohoon.com/news/621059" TargetMode="External"/><Relationship Id="rId3602" Type="http://schemas.openxmlformats.org/officeDocument/2006/relationships/hyperlink" Target="https://www.kaohoon.com/news/621059" TargetMode="External"/><Relationship Id="rId3605" Type="http://schemas.openxmlformats.org/officeDocument/2006/relationships/hyperlink" Target="https://www.kaohoon.com/breakingnews/621080" TargetMode="External"/><Relationship Id="rId3604" Type="http://schemas.openxmlformats.org/officeDocument/2006/relationships/hyperlink" Target="https://www.kaohoon.com/news/621059" TargetMode="External"/><Relationship Id="rId3607" Type="http://schemas.openxmlformats.org/officeDocument/2006/relationships/hyperlink" Target="https://www.kaohoon.com/breakingnews/621071" TargetMode="External"/><Relationship Id="rId3606" Type="http://schemas.openxmlformats.org/officeDocument/2006/relationships/hyperlink" Target="https://www.kaohoon.com/breakingnews/621080" TargetMode="External"/><Relationship Id="rId3609" Type="http://schemas.openxmlformats.org/officeDocument/2006/relationships/hyperlink" Target="https://www.kaohoon.com/news/621068" TargetMode="External"/><Relationship Id="rId3608" Type="http://schemas.openxmlformats.org/officeDocument/2006/relationships/hyperlink" Target="https://www.kaohoon.com/breakingnews/621071" TargetMode="External"/><Relationship Id="rId1059" Type="http://schemas.openxmlformats.org/officeDocument/2006/relationships/hyperlink" Target="https://www.kaohoon.com/breakingnews/679094" TargetMode="External"/><Relationship Id="rId228" Type="http://schemas.openxmlformats.org/officeDocument/2006/relationships/hyperlink" Target="https://www.kaohoon.com/news/688010" TargetMode="External"/><Relationship Id="rId227" Type="http://schemas.openxmlformats.org/officeDocument/2006/relationships/hyperlink" Target="https://www.kaohoon.com/news/688010" TargetMode="External"/><Relationship Id="rId226" Type="http://schemas.openxmlformats.org/officeDocument/2006/relationships/hyperlink" Target="https://www.kaohoon.com/news/688015" TargetMode="External"/><Relationship Id="rId225" Type="http://schemas.openxmlformats.org/officeDocument/2006/relationships/hyperlink" Target="https://www.kaohoon.com/news/688015" TargetMode="External"/><Relationship Id="rId2380" Type="http://schemas.openxmlformats.org/officeDocument/2006/relationships/hyperlink" Target="https://www.kaohoon.com/stockanalysis/626463" TargetMode="External"/><Relationship Id="rId229" Type="http://schemas.openxmlformats.org/officeDocument/2006/relationships/hyperlink" Target="https://www.kaohoon.com/news/688010" TargetMode="External"/><Relationship Id="rId1050" Type="http://schemas.openxmlformats.org/officeDocument/2006/relationships/hyperlink" Target="https://www.kaohoon.com/breakingnews/679144" TargetMode="External"/><Relationship Id="rId2381" Type="http://schemas.openxmlformats.org/officeDocument/2006/relationships/hyperlink" Target="https://www.kaohoon.com/stockanalysis/626463" TargetMode="External"/><Relationship Id="rId220" Type="http://schemas.openxmlformats.org/officeDocument/2006/relationships/hyperlink" Target="https://www.kaohoon.com/news/688210" TargetMode="External"/><Relationship Id="rId1051" Type="http://schemas.openxmlformats.org/officeDocument/2006/relationships/hyperlink" Target="https://www.kaohoon.com/breakingnews/679144" TargetMode="External"/><Relationship Id="rId2382" Type="http://schemas.openxmlformats.org/officeDocument/2006/relationships/hyperlink" Target="https://www.kaohoon.com/summary/626458" TargetMode="External"/><Relationship Id="rId1052" Type="http://schemas.openxmlformats.org/officeDocument/2006/relationships/hyperlink" Target="https://www.kaohoon.com/news/679140" TargetMode="External"/><Relationship Id="rId2383" Type="http://schemas.openxmlformats.org/officeDocument/2006/relationships/hyperlink" Target="https://www.kaohoon.com/summary/626456" TargetMode="External"/><Relationship Id="rId1053" Type="http://schemas.openxmlformats.org/officeDocument/2006/relationships/hyperlink" Target="https://www.kaohoon.com/news/679140" TargetMode="External"/><Relationship Id="rId2384" Type="http://schemas.openxmlformats.org/officeDocument/2006/relationships/hyperlink" Target="https://www.kaohoon.com/news/626450" TargetMode="External"/><Relationship Id="rId1054" Type="http://schemas.openxmlformats.org/officeDocument/2006/relationships/hyperlink" Target="https://www.kaohoon.com/news/679140" TargetMode="External"/><Relationship Id="rId2385" Type="http://schemas.openxmlformats.org/officeDocument/2006/relationships/hyperlink" Target="https://www.kaohoon.com/news/626446" TargetMode="External"/><Relationship Id="rId224" Type="http://schemas.openxmlformats.org/officeDocument/2006/relationships/hyperlink" Target="https://www.kaohoon.com/column/688054" TargetMode="External"/><Relationship Id="rId1055" Type="http://schemas.openxmlformats.org/officeDocument/2006/relationships/hyperlink" Target="https://www.kaohoon.com/breakingnews/679135" TargetMode="External"/><Relationship Id="rId2386" Type="http://schemas.openxmlformats.org/officeDocument/2006/relationships/hyperlink" Target="https://www.kaohoon.com/news/626446" TargetMode="External"/><Relationship Id="rId223" Type="http://schemas.openxmlformats.org/officeDocument/2006/relationships/hyperlink" Target="https://www.kaohoon.com/column/688081" TargetMode="External"/><Relationship Id="rId1056" Type="http://schemas.openxmlformats.org/officeDocument/2006/relationships/hyperlink" Target="https://www.kaohoon.com/breakingnews/679135" TargetMode="External"/><Relationship Id="rId2387" Type="http://schemas.openxmlformats.org/officeDocument/2006/relationships/hyperlink" Target="https://www.kaohoon.com/breakingnews/626433" TargetMode="External"/><Relationship Id="rId222" Type="http://schemas.openxmlformats.org/officeDocument/2006/relationships/hyperlink" Target="https://www.kaohoon.com/breakingnews/688206" TargetMode="External"/><Relationship Id="rId1057" Type="http://schemas.openxmlformats.org/officeDocument/2006/relationships/hyperlink" Target="https://www.kaohoon.com/pr/679127" TargetMode="External"/><Relationship Id="rId2388" Type="http://schemas.openxmlformats.org/officeDocument/2006/relationships/hyperlink" Target="https://www.kaohoon.com/breakingnews/626433" TargetMode="External"/><Relationship Id="rId221" Type="http://schemas.openxmlformats.org/officeDocument/2006/relationships/hyperlink" Target="https://www.kaohoon.com/breakingnews/688206" TargetMode="External"/><Relationship Id="rId1058" Type="http://schemas.openxmlformats.org/officeDocument/2006/relationships/hyperlink" Target="https://www.kaohoon.com/pr/679127" TargetMode="External"/><Relationship Id="rId2389" Type="http://schemas.openxmlformats.org/officeDocument/2006/relationships/hyperlink" Target="https://www.kaohoon.com/breakingnews/626421" TargetMode="External"/><Relationship Id="rId1048" Type="http://schemas.openxmlformats.org/officeDocument/2006/relationships/hyperlink" Target="https://www.kaohoon.com/news/679150" TargetMode="External"/><Relationship Id="rId2379" Type="http://schemas.openxmlformats.org/officeDocument/2006/relationships/hyperlink" Target="https://www.kaohoon.com/stockanalysis/626463" TargetMode="External"/><Relationship Id="rId1049" Type="http://schemas.openxmlformats.org/officeDocument/2006/relationships/hyperlink" Target="https://www.kaohoon.com/news/679150" TargetMode="External"/><Relationship Id="rId217" Type="http://schemas.openxmlformats.org/officeDocument/2006/relationships/hyperlink" Target="https://www.kaohoon.com/news/688223" TargetMode="External"/><Relationship Id="rId216" Type="http://schemas.openxmlformats.org/officeDocument/2006/relationships/hyperlink" Target="https://www.kaohoon.com/news/688223" TargetMode="External"/><Relationship Id="rId215" Type="http://schemas.openxmlformats.org/officeDocument/2006/relationships/hyperlink" Target="https://www.kaohoon.com/news/688229" TargetMode="External"/><Relationship Id="rId214" Type="http://schemas.openxmlformats.org/officeDocument/2006/relationships/hyperlink" Target="https://www.kaohoon.com/news/688229" TargetMode="External"/><Relationship Id="rId219" Type="http://schemas.openxmlformats.org/officeDocument/2006/relationships/hyperlink" Target="https://www.kaohoon.com/news/688210" TargetMode="External"/><Relationship Id="rId218" Type="http://schemas.openxmlformats.org/officeDocument/2006/relationships/hyperlink" Target="https://www.kaohoon.com/news/688210" TargetMode="External"/><Relationship Id="rId2370" Type="http://schemas.openxmlformats.org/officeDocument/2006/relationships/hyperlink" Target="https://www.kaohoon.com/breakingnews/626511" TargetMode="External"/><Relationship Id="rId1040" Type="http://schemas.openxmlformats.org/officeDocument/2006/relationships/hyperlink" Target="https://www.kaohoon.com/breakingnews/679301" TargetMode="External"/><Relationship Id="rId2371" Type="http://schemas.openxmlformats.org/officeDocument/2006/relationships/hyperlink" Target="https://www.kaohoon.com/breakingnews/626511" TargetMode="External"/><Relationship Id="rId1041" Type="http://schemas.openxmlformats.org/officeDocument/2006/relationships/hyperlink" Target="https://www.kaohoon.com/breakingnews/679301" TargetMode="External"/><Relationship Id="rId2372" Type="http://schemas.openxmlformats.org/officeDocument/2006/relationships/hyperlink" Target="https://www.kaohoon.com/breakingnews/626503" TargetMode="External"/><Relationship Id="rId1042" Type="http://schemas.openxmlformats.org/officeDocument/2006/relationships/hyperlink" Target="https://www.kaohoon.com/pr/679347" TargetMode="External"/><Relationship Id="rId2373" Type="http://schemas.openxmlformats.org/officeDocument/2006/relationships/hyperlink" Target="https://www.kaohoon.com/breakingnews/626503" TargetMode="External"/><Relationship Id="rId1043" Type="http://schemas.openxmlformats.org/officeDocument/2006/relationships/hyperlink" Target="https://www.kaohoon.com/news/679170" TargetMode="External"/><Relationship Id="rId2374" Type="http://schemas.openxmlformats.org/officeDocument/2006/relationships/hyperlink" Target="https://www.kaohoon.com/breakingnews/626503" TargetMode="External"/><Relationship Id="rId213" Type="http://schemas.openxmlformats.org/officeDocument/2006/relationships/hyperlink" Target="https://www.kaohoon.com/stockanalysis/688231" TargetMode="External"/><Relationship Id="rId1044" Type="http://schemas.openxmlformats.org/officeDocument/2006/relationships/hyperlink" Target="https://www.kaohoon.com/news/679170" TargetMode="External"/><Relationship Id="rId2375" Type="http://schemas.openxmlformats.org/officeDocument/2006/relationships/hyperlink" Target="https://www.kaohoon.com/news/626472" TargetMode="External"/><Relationship Id="rId212" Type="http://schemas.openxmlformats.org/officeDocument/2006/relationships/hyperlink" Target="https://www.kaohoon.com/stockanalysis/688231" TargetMode="External"/><Relationship Id="rId1045" Type="http://schemas.openxmlformats.org/officeDocument/2006/relationships/hyperlink" Target="https://www.kaohoon.com/news/679177" TargetMode="External"/><Relationship Id="rId2376" Type="http://schemas.openxmlformats.org/officeDocument/2006/relationships/hyperlink" Target="https://www.kaohoon.com/news/626472" TargetMode="External"/><Relationship Id="rId211" Type="http://schemas.openxmlformats.org/officeDocument/2006/relationships/hyperlink" Target="https://www.kaohoon.com/stockanalysis/688233" TargetMode="External"/><Relationship Id="rId1046" Type="http://schemas.openxmlformats.org/officeDocument/2006/relationships/hyperlink" Target="https://www.kaohoon.com/news/679177" TargetMode="External"/><Relationship Id="rId2377" Type="http://schemas.openxmlformats.org/officeDocument/2006/relationships/hyperlink" Target="https://www.kaohoon.com/stockanalysis/626466" TargetMode="External"/><Relationship Id="rId210" Type="http://schemas.openxmlformats.org/officeDocument/2006/relationships/hyperlink" Target="https://www.kaohoon.com/stockanalysis/688233" TargetMode="External"/><Relationship Id="rId1047" Type="http://schemas.openxmlformats.org/officeDocument/2006/relationships/hyperlink" Target="https://www.kaohoon.com/news/679177" TargetMode="External"/><Relationship Id="rId2378" Type="http://schemas.openxmlformats.org/officeDocument/2006/relationships/hyperlink" Target="https://www.kaohoon.com/stockanalysis/626466" TargetMode="External"/><Relationship Id="rId4107" Type="http://schemas.openxmlformats.org/officeDocument/2006/relationships/hyperlink" Target="https://www.kaohoon.com/breakingnews/618330" TargetMode="External"/><Relationship Id="rId4106" Type="http://schemas.openxmlformats.org/officeDocument/2006/relationships/hyperlink" Target="https://www.kaohoon.com/breakingnews/618330" TargetMode="External"/><Relationship Id="rId4109" Type="http://schemas.openxmlformats.org/officeDocument/2006/relationships/hyperlink" Target="https://www.kaohoon.com/breakingnews/618312" TargetMode="External"/><Relationship Id="rId4108" Type="http://schemas.openxmlformats.org/officeDocument/2006/relationships/hyperlink" Target="https://www.kaohoon.com/pr/618325" TargetMode="External"/><Relationship Id="rId249" Type="http://schemas.openxmlformats.org/officeDocument/2006/relationships/hyperlink" Target="https://www.kaohoon.com/breakingnews/687880" TargetMode="External"/><Relationship Id="rId248" Type="http://schemas.openxmlformats.org/officeDocument/2006/relationships/hyperlink" Target="https://www.kaohoon.com/stockanalysis/687873" TargetMode="External"/><Relationship Id="rId247" Type="http://schemas.openxmlformats.org/officeDocument/2006/relationships/hyperlink" Target="https://www.kaohoon.com/stockanalysis/687873" TargetMode="External"/><Relationship Id="rId1070" Type="http://schemas.openxmlformats.org/officeDocument/2006/relationships/hyperlink" Target="https://www.kaohoon.com/stockanalysis/679053" TargetMode="External"/><Relationship Id="rId1071" Type="http://schemas.openxmlformats.org/officeDocument/2006/relationships/hyperlink" Target="https://www.kaohoon.com/news/678925" TargetMode="External"/><Relationship Id="rId1072" Type="http://schemas.openxmlformats.org/officeDocument/2006/relationships/hyperlink" Target="https://www.kaohoon.com/news/678925" TargetMode="External"/><Relationship Id="rId242" Type="http://schemas.openxmlformats.org/officeDocument/2006/relationships/hyperlink" Target="https://www.kaohoon.com/news/687887" TargetMode="External"/><Relationship Id="rId1073" Type="http://schemas.openxmlformats.org/officeDocument/2006/relationships/hyperlink" Target="https://www.kaohoon.com/news/678925" TargetMode="External"/><Relationship Id="rId241" Type="http://schemas.openxmlformats.org/officeDocument/2006/relationships/hyperlink" Target="https://www.kaohoon.com/stockanalysis/687896" TargetMode="External"/><Relationship Id="rId1074" Type="http://schemas.openxmlformats.org/officeDocument/2006/relationships/hyperlink" Target="https://www.kaohoon.com/news/678913" TargetMode="External"/><Relationship Id="rId240" Type="http://schemas.openxmlformats.org/officeDocument/2006/relationships/hyperlink" Target="https://www.kaohoon.com/stockanalysis/687896" TargetMode="External"/><Relationship Id="rId1075" Type="http://schemas.openxmlformats.org/officeDocument/2006/relationships/hyperlink" Target="https://www.kaohoon.com/news/678913" TargetMode="External"/><Relationship Id="rId4101" Type="http://schemas.openxmlformats.org/officeDocument/2006/relationships/hyperlink" Target="https://www.kaohoon.com/summary/618351" TargetMode="External"/><Relationship Id="rId1076" Type="http://schemas.openxmlformats.org/officeDocument/2006/relationships/hyperlink" Target="https://www.kaohoon.com/news/678904" TargetMode="External"/><Relationship Id="rId4100" Type="http://schemas.openxmlformats.org/officeDocument/2006/relationships/hyperlink" Target="https://www.kaohoon.com/news/618461" TargetMode="External"/><Relationship Id="rId246" Type="http://schemas.openxmlformats.org/officeDocument/2006/relationships/hyperlink" Target="https://www.kaohoon.com/breakingnews/687890" TargetMode="External"/><Relationship Id="rId1077" Type="http://schemas.openxmlformats.org/officeDocument/2006/relationships/hyperlink" Target="https://www.kaohoon.com/news/678904" TargetMode="External"/><Relationship Id="rId4103" Type="http://schemas.openxmlformats.org/officeDocument/2006/relationships/hyperlink" Target="https://www.kaohoon.com/news/618336" TargetMode="External"/><Relationship Id="rId245" Type="http://schemas.openxmlformats.org/officeDocument/2006/relationships/hyperlink" Target="https://www.kaohoon.com/breakingnews/687890" TargetMode="External"/><Relationship Id="rId1078" Type="http://schemas.openxmlformats.org/officeDocument/2006/relationships/hyperlink" Target="https://www.kaohoon.com/news/678892" TargetMode="External"/><Relationship Id="rId4102" Type="http://schemas.openxmlformats.org/officeDocument/2006/relationships/hyperlink" Target="https://www.kaohoon.com/summary/618349" TargetMode="External"/><Relationship Id="rId244" Type="http://schemas.openxmlformats.org/officeDocument/2006/relationships/hyperlink" Target="https://www.kaohoon.com/breakingnews/687890" TargetMode="External"/><Relationship Id="rId1079" Type="http://schemas.openxmlformats.org/officeDocument/2006/relationships/hyperlink" Target="https://www.kaohoon.com/news/678892" TargetMode="External"/><Relationship Id="rId4105" Type="http://schemas.openxmlformats.org/officeDocument/2006/relationships/hyperlink" Target="https://www.kaohoon.com/breakingnews/618330" TargetMode="External"/><Relationship Id="rId243" Type="http://schemas.openxmlformats.org/officeDocument/2006/relationships/hyperlink" Target="https://www.kaohoon.com/news/687887" TargetMode="External"/><Relationship Id="rId4104" Type="http://schemas.openxmlformats.org/officeDocument/2006/relationships/hyperlink" Target="https://www.kaohoon.com/news/618336" TargetMode="External"/><Relationship Id="rId239" Type="http://schemas.openxmlformats.org/officeDocument/2006/relationships/hyperlink" Target="https://www.kaohoon.com/breakingnews/687909" TargetMode="External"/><Relationship Id="rId238" Type="http://schemas.openxmlformats.org/officeDocument/2006/relationships/hyperlink" Target="https://www.kaohoon.com/breakingnews/687909" TargetMode="External"/><Relationship Id="rId237" Type="http://schemas.openxmlformats.org/officeDocument/2006/relationships/hyperlink" Target="https://www.kaohoon.com/breakingnews/687909" TargetMode="External"/><Relationship Id="rId236" Type="http://schemas.openxmlformats.org/officeDocument/2006/relationships/hyperlink" Target="https://www.kaohoon.com/breakingnews/687909" TargetMode="External"/><Relationship Id="rId2390" Type="http://schemas.openxmlformats.org/officeDocument/2006/relationships/hyperlink" Target="https://www.kaohoon.com/breakingnews/626421" TargetMode="External"/><Relationship Id="rId1060" Type="http://schemas.openxmlformats.org/officeDocument/2006/relationships/hyperlink" Target="https://www.kaohoon.com/breakingnews/679094" TargetMode="External"/><Relationship Id="rId2391" Type="http://schemas.openxmlformats.org/officeDocument/2006/relationships/hyperlink" Target="https://www.kaohoon.com/breakingnews/626421" TargetMode="External"/><Relationship Id="rId1061" Type="http://schemas.openxmlformats.org/officeDocument/2006/relationships/hyperlink" Target="https://www.kaohoon.com/breakingnews/679094" TargetMode="External"/><Relationship Id="rId2392" Type="http://schemas.openxmlformats.org/officeDocument/2006/relationships/hyperlink" Target="https://www.kaohoon.com/breakingnews/626413" TargetMode="External"/><Relationship Id="rId231" Type="http://schemas.openxmlformats.org/officeDocument/2006/relationships/hyperlink" Target="https://www.kaohoon.com/news/687973" TargetMode="External"/><Relationship Id="rId1062" Type="http://schemas.openxmlformats.org/officeDocument/2006/relationships/hyperlink" Target="https://www.kaohoon.com/news/679089" TargetMode="External"/><Relationship Id="rId2393" Type="http://schemas.openxmlformats.org/officeDocument/2006/relationships/hyperlink" Target="https://www.kaohoon.com/breakingnews/626413" TargetMode="External"/><Relationship Id="rId230" Type="http://schemas.openxmlformats.org/officeDocument/2006/relationships/hyperlink" Target="https://www.kaohoon.com/news/687973" TargetMode="External"/><Relationship Id="rId1063" Type="http://schemas.openxmlformats.org/officeDocument/2006/relationships/hyperlink" Target="https://www.kaohoon.com/news/679089" TargetMode="External"/><Relationship Id="rId2394" Type="http://schemas.openxmlformats.org/officeDocument/2006/relationships/hyperlink" Target="https://www.kaohoon.com/breakingnews/626413" TargetMode="External"/><Relationship Id="rId1064" Type="http://schemas.openxmlformats.org/officeDocument/2006/relationships/hyperlink" Target="https://www.kaohoon.com/breakingnews/679059" TargetMode="External"/><Relationship Id="rId2395" Type="http://schemas.openxmlformats.org/officeDocument/2006/relationships/hyperlink" Target="https://www.kaohoon.com/breakingnews/626391" TargetMode="External"/><Relationship Id="rId1065" Type="http://schemas.openxmlformats.org/officeDocument/2006/relationships/hyperlink" Target="https://www.kaohoon.com/breakingnews/679059" TargetMode="External"/><Relationship Id="rId2396" Type="http://schemas.openxmlformats.org/officeDocument/2006/relationships/hyperlink" Target="https://www.kaohoon.com/breakingnews/626391" TargetMode="External"/><Relationship Id="rId235" Type="http://schemas.openxmlformats.org/officeDocument/2006/relationships/hyperlink" Target="https://www.kaohoon.com/news/687943" TargetMode="External"/><Relationship Id="rId1066" Type="http://schemas.openxmlformats.org/officeDocument/2006/relationships/hyperlink" Target="https://www.kaohoon.com/stockanalysis/679055" TargetMode="External"/><Relationship Id="rId2397" Type="http://schemas.openxmlformats.org/officeDocument/2006/relationships/hyperlink" Target="https://www.kaohoon.com/breakingnews/626391" TargetMode="External"/><Relationship Id="rId234" Type="http://schemas.openxmlformats.org/officeDocument/2006/relationships/hyperlink" Target="https://www.kaohoon.com/news/687943" TargetMode="External"/><Relationship Id="rId1067" Type="http://schemas.openxmlformats.org/officeDocument/2006/relationships/hyperlink" Target="https://www.kaohoon.com/stockanalysis/679055" TargetMode="External"/><Relationship Id="rId2398" Type="http://schemas.openxmlformats.org/officeDocument/2006/relationships/hyperlink" Target="https://www.kaohoon.com/pr/626394" TargetMode="External"/><Relationship Id="rId233" Type="http://schemas.openxmlformats.org/officeDocument/2006/relationships/hyperlink" Target="https://www.kaohoon.com/news/687950" TargetMode="External"/><Relationship Id="rId1068" Type="http://schemas.openxmlformats.org/officeDocument/2006/relationships/hyperlink" Target="https://www.kaohoon.com/news/679036" TargetMode="External"/><Relationship Id="rId2399" Type="http://schemas.openxmlformats.org/officeDocument/2006/relationships/hyperlink" Target="https://www.kaohoon.com/breakingnews/626387" TargetMode="External"/><Relationship Id="rId232" Type="http://schemas.openxmlformats.org/officeDocument/2006/relationships/hyperlink" Target="https://www.kaohoon.com/news/687950" TargetMode="External"/><Relationship Id="rId1069" Type="http://schemas.openxmlformats.org/officeDocument/2006/relationships/hyperlink" Target="https://www.kaohoon.com/news/679036" TargetMode="External"/><Relationship Id="rId1015" Type="http://schemas.openxmlformats.org/officeDocument/2006/relationships/hyperlink" Target="https://www.kaohoon.com/news/679432" TargetMode="External"/><Relationship Id="rId2346" Type="http://schemas.openxmlformats.org/officeDocument/2006/relationships/hyperlink" Target="https://www.kaohoon.com/breakingnews/626699" TargetMode="External"/><Relationship Id="rId3678" Type="http://schemas.openxmlformats.org/officeDocument/2006/relationships/hyperlink" Target="https://www.kaohoon.com/stockanalysis/620780" TargetMode="External"/><Relationship Id="rId1016" Type="http://schemas.openxmlformats.org/officeDocument/2006/relationships/hyperlink" Target="https://www.kaohoon.com/breakingnews/679428" TargetMode="External"/><Relationship Id="rId2347" Type="http://schemas.openxmlformats.org/officeDocument/2006/relationships/hyperlink" Target="https://www.kaohoon.com/breakingnews/626699" TargetMode="External"/><Relationship Id="rId3677" Type="http://schemas.openxmlformats.org/officeDocument/2006/relationships/hyperlink" Target="https://www.kaohoon.com/news/620786" TargetMode="External"/><Relationship Id="rId1017" Type="http://schemas.openxmlformats.org/officeDocument/2006/relationships/hyperlink" Target="https://www.kaohoon.com/breakingnews/679428" TargetMode="External"/><Relationship Id="rId2348" Type="http://schemas.openxmlformats.org/officeDocument/2006/relationships/hyperlink" Target="https://www.kaohoon.com/breakingnews/626680" TargetMode="External"/><Relationship Id="rId1018" Type="http://schemas.openxmlformats.org/officeDocument/2006/relationships/hyperlink" Target="https://www.kaohoon.com/news/679421" TargetMode="External"/><Relationship Id="rId2349" Type="http://schemas.openxmlformats.org/officeDocument/2006/relationships/hyperlink" Target="https://www.kaohoon.com/breakingnews/626680" TargetMode="External"/><Relationship Id="rId3679" Type="http://schemas.openxmlformats.org/officeDocument/2006/relationships/hyperlink" Target="https://www.kaohoon.com/stockanalysis/620780" TargetMode="External"/><Relationship Id="rId1019" Type="http://schemas.openxmlformats.org/officeDocument/2006/relationships/hyperlink" Target="https://www.kaohoon.com/news/679421" TargetMode="External"/><Relationship Id="rId3670" Type="http://schemas.openxmlformats.org/officeDocument/2006/relationships/hyperlink" Target="https://www.kaohoon.com/news/620815" TargetMode="External"/><Relationship Id="rId2340" Type="http://schemas.openxmlformats.org/officeDocument/2006/relationships/hyperlink" Target="https://www.kaohoon.com/breakingnews/626726" TargetMode="External"/><Relationship Id="rId3672" Type="http://schemas.openxmlformats.org/officeDocument/2006/relationships/hyperlink" Target="https://www.kaohoon.com/news/620812" TargetMode="External"/><Relationship Id="rId1010" Type="http://schemas.openxmlformats.org/officeDocument/2006/relationships/hyperlink" Target="https://www.kaohoon.com/breakingnews/679443" TargetMode="External"/><Relationship Id="rId2341" Type="http://schemas.openxmlformats.org/officeDocument/2006/relationships/hyperlink" Target="https://www.kaohoon.com/breakingnews/626716" TargetMode="External"/><Relationship Id="rId3671" Type="http://schemas.openxmlformats.org/officeDocument/2006/relationships/hyperlink" Target="https://www.kaohoon.com/news/620812" TargetMode="External"/><Relationship Id="rId1011" Type="http://schemas.openxmlformats.org/officeDocument/2006/relationships/hyperlink" Target="https://www.kaohoon.com/breakingnews/679443" TargetMode="External"/><Relationship Id="rId2342" Type="http://schemas.openxmlformats.org/officeDocument/2006/relationships/hyperlink" Target="https://www.kaohoon.com/breakingnews/626716" TargetMode="External"/><Relationship Id="rId3674" Type="http://schemas.openxmlformats.org/officeDocument/2006/relationships/hyperlink" Target="https://www.kaohoon.com/news/620803" TargetMode="External"/><Relationship Id="rId1012" Type="http://schemas.openxmlformats.org/officeDocument/2006/relationships/hyperlink" Target="https://www.kaohoon.com/news/679432" TargetMode="External"/><Relationship Id="rId2343" Type="http://schemas.openxmlformats.org/officeDocument/2006/relationships/hyperlink" Target="https://www.kaohoon.com/breakingnews/626716" TargetMode="External"/><Relationship Id="rId3673" Type="http://schemas.openxmlformats.org/officeDocument/2006/relationships/hyperlink" Target="https://www.kaohoon.com/news/620812" TargetMode="External"/><Relationship Id="rId1013" Type="http://schemas.openxmlformats.org/officeDocument/2006/relationships/hyperlink" Target="https://www.kaohoon.com/news/679432" TargetMode="External"/><Relationship Id="rId2344" Type="http://schemas.openxmlformats.org/officeDocument/2006/relationships/hyperlink" Target="https://www.kaohoon.com/breakingnews/626716" TargetMode="External"/><Relationship Id="rId3676" Type="http://schemas.openxmlformats.org/officeDocument/2006/relationships/hyperlink" Target="https://www.kaohoon.com/news/620786" TargetMode="External"/><Relationship Id="rId1014" Type="http://schemas.openxmlformats.org/officeDocument/2006/relationships/hyperlink" Target="https://www.kaohoon.com/news/679432" TargetMode="External"/><Relationship Id="rId2345" Type="http://schemas.openxmlformats.org/officeDocument/2006/relationships/hyperlink" Target="https://www.kaohoon.com/breakingnews/626701" TargetMode="External"/><Relationship Id="rId3675" Type="http://schemas.openxmlformats.org/officeDocument/2006/relationships/hyperlink" Target="https://www.kaohoon.com/news/620786" TargetMode="External"/><Relationship Id="rId1004" Type="http://schemas.openxmlformats.org/officeDocument/2006/relationships/hyperlink" Target="https://www.kaohoon.com/pr/679437" TargetMode="External"/><Relationship Id="rId2335" Type="http://schemas.openxmlformats.org/officeDocument/2006/relationships/hyperlink" Target="https://www.kaohoon.com/breakingnews/626738" TargetMode="External"/><Relationship Id="rId3667" Type="http://schemas.openxmlformats.org/officeDocument/2006/relationships/hyperlink" Target="https://www.kaohoon.com/news/620826" TargetMode="External"/><Relationship Id="rId1005" Type="http://schemas.openxmlformats.org/officeDocument/2006/relationships/hyperlink" Target="https://www.kaohoon.com/pr/679437" TargetMode="External"/><Relationship Id="rId2336" Type="http://schemas.openxmlformats.org/officeDocument/2006/relationships/hyperlink" Target="https://www.kaohoon.com/breakingnews/626730" TargetMode="External"/><Relationship Id="rId3666" Type="http://schemas.openxmlformats.org/officeDocument/2006/relationships/hyperlink" Target="https://www.kaohoon.com/news/620843" TargetMode="External"/><Relationship Id="rId1006" Type="http://schemas.openxmlformats.org/officeDocument/2006/relationships/hyperlink" Target="https://www.kaohoon.com/breakingnews/679452" TargetMode="External"/><Relationship Id="rId2337" Type="http://schemas.openxmlformats.org/officeDocument/2006/relationships/hyperlink" Target="https://www.kaohoon.com/breakingnews/626730" TargetMode="External"/><Relationship Id="rId3669" Type="http://schemas.openxmlformats.org/officeDocument/2006/relationships/hyperlink" Target="https://www.kaohoon.com/summary/620819" TargetMode="External"/><Relationship Id="rId1007" Type="http://schemas.openxmlformats.org/officeDocument/2006/relationships/hyperlink" Target="https://www.kaohoon.com/breakingnews/679452" TargetMode="External"/><Relationship Id="rId2338" Type="http://schemas.openxmlformats.org/officeDocument/2006/relationships/hyperlink" Target="https://www.kaohoon.com/breakingnews/626726" TargetMode="External"/><Relationship Id="rId3668" Type="http://schemas.openxmlformats.org/officeDocument/2006/relationships/hyperlink" Target="https://www.kaohoon.com/summary/620822" TargetMode="External"/><Relationship Id="rId1008" Type="http://schemas.openxmlformats.org/officeDocument/2006/relationships/hyperlink" Target="https://www.kaohoon.com/breakingnews/679452" TargetMode="External"/><Relationship Id="rId2339" Type="http://schemas.openxmlformats.org/officeDocument/2006/relationships/hyperlink" Target="https://www.kaohoon.com/breakingnews/626726" TargetMode="External"/><Relationship Id="rId1009" Type="http://schemas.openxmlformats.org/officeDocument/2006/relationships/hyperlink" Target="https://www.kaohoon.com/breakingnews/679443" TargetMode="External"/><Relationship Id="rId3661" Type="http://schemas.openxmlformats.org/officeDocument/2006/relationships/hyperlink" Target="https://www.kaohoon.com/news/620864" TargetMode="External"/><Relationship Id="rId2330" Type="http://schemas.openxmlformats.org/officeDocument/2006/relationships/hyperlink" Target="https://www.kaohoon.com/breakingnews/626741" TargetMode="External"/><Relationship Id="rId3660" Type="http://schemas.openxmlformats.org/officeDocument/2006/relationships/hyperlink" Target="https://www.kaohoon.com/news/620863" TargetMode="External"/><Relationship Id="rId1000" Type="http://schemas.openxmlformats.org/officeDocument/2006/relationships/hyperlink" Target="https://www.kaohoon.com/news/679446" TargetMode="External"/><Relationship Id="rId2331" Type="http://schemas.openxmlformats.org/officeDocument/2006/relationships/hyperlink" Target="https://www.kaohoon.com/breakingnews/626741" TargetMode="External"/><Relationship Id="rId3663" Type="http://schemas.openxmlformats.org/officeDocument/2006/relationships/hyperlink" Target="https://www.kaohoon.com/news/620854" TargetMode="External"/><Relationship Id="rId1001" Type="http://schemas.openxmlformats.org/officeDocument/2006/relationships/hyperlink" Target="https://www.kaohoon.com/news/679446" TargetMode="External"/><Relationship Id="rId2332" Type="http://schemas.openxmlformats.org/officeDocument/2006/relationships/hyperlink" Target="https://www.kaohoon.com/breakingnews/626741" TargetMode="External"/><Relationship Id="rId3662" Type="http://schemas.openxmlformats.org/officeDocument/2006/relationships/hyperlink" Target="https://www.kaohoon.com/news/620864" TargetMode="External"/><Relationship Id="rId1002" Type="http://schemas.openxmlformats.org/officeDocument/2006/relationships/hyperlink" Target="https://www.kaohoon.com/news/679446" TargetMode="External"/><Relationship Id="rId2333" Type="http://schemas.openxmlformats.org/officeDocument/2006/relationships/hyperlink" Target="https://www.kaohoon.com/breakingnews/626741" TargetMode="External"/><Relationship Id="rId3665" Type="http://schemas.openxmlformats.org/officeDocument/2006/relationships/hyperlink" Target="https://www.kaohoon.com/news/620843" TargetMode="External"/><Relationship Id="rId1003" Type="http://schemas.openxmlformats.org/officeDocument/2006/relationships/hyperlink" Target="https://www.kaohoon.com/column/679540" TargetMode="External"/><Relationship Id="rId2334" Type="http://schemas.openxmlformats.org/officeDocument/2006/relationships/hyperlink" Target="https://www.kaohoon.com/breakingnews/626738" TargetMode="External"/><Relationship Id="rId3664" Type="http://schemas.openxmlformats.org/officeDocument/2006/relationships/hyperlink" Target="https://www.kaohoon.com/news/620854" TargetMode="External"/><Relationship Id="rId1037" Type="http://schemas.openxmlformats.org/officeDocument/2006/relationships/hyperlink" Target="https://www.kaohoon.com/breakingnews/679351" TargetMode="External"/><Relationship Id="rId2368" Type="http://schemas.openxmlformats.org/officeDocument/2006/relationships/hyperlink" Target="https://www.kaohoon.com/breakingnews/626536" TargetMode="External"/><Relationship Id="rId1038" Type="http://schemas.openxmlformats.org/officeDocument/2006/relationships/hyperlink" Target="https://www.kaohoon.com/breakingnews/679301" TargetMode="External"/><Relationship Id="rId2369" Type="http://schemas.openxmlformats.org/officeDocument/2006/relationships/hyperlink" Target="https://www.kaohoon.com/breakingnews/626511" TargetMode="External"/><Relationship Id="rId3699" Type="http://schemas.openxmlformats.org/officeDocument/2006/relationships/hyperlink" Target="https://www.kaohoon.com/news/620706" TargetMode="External"/><Relationship Id="rId1039" Type="http://schemas.openxmlformats.org/officeDocument/2006/relationships/hyperlink" Target="https://www.kaohoon.com/breakingnews/679301" TargetMode="External"/><Relationship Id="rId206" Type="http://schemas.openxmlformats.org/officeDocument/2006/relationships/hyperlink" Target="https://www.kaohoon.com/news/688251" TargetMode="External"/><Relationship Id="rId205" Type="http://schemas.openxmlformats.org/officeDocument/2006/relationships/hyperlink" Target="https://www.kaohoon.com/news/688253" TargetMode="External"/><Relationship Id="rId204" Type="http://schemas.openxmlformats.org/officeDocument/2006/relationships/hyperlink" Target="https://www.kaohoon.com/news/688253" TargetMode="External"/><Relationship Id="rId203" Type="http://schemas.openxmlformats.org/officeDocument/2006/relationships/hyperlink" Target="https://www.kaohoon.com/news/688253" TargetMode="External"/><Relationship Id="rId209" Type="http://schemas.openxmlformats.org/officeDocument/2006/relationships/hyperlink" Target="https://www.kaohoon.com/stockanalysis/688233" TargetMode="External"/><Relationship Id="rId208" Type="http://schemas.openxmlformats.org/officeDocument/2006/relationships/hyperlink" Target="https://www.kaohoon.com/news/688246" TargetMode="External"/><Relationship Id="rId3690" Type="http://schemas.openxmlformats.org/officeDocument/2006/relationships/hyperlink" Target="https://www.kaohoon.com/news/620723" TargetMode="External"/><Relationship Id="rId207" Type="http://schemas.openxmlformats.org/officeDocument/2006/relationships/hyperlink" Target="https://www.kaohoon.com/news/688246" TargetMode="External"/><Relationship Id="rId2360" Type="http://schemas.openxmlformats.org/officeDocument/2006/relationships/hyperlink" Target="https://www.kaohoon.com/column/626517" TargetMode="External"/><Relationship Id="rId3692" Type="http://schemas.openxmlformats.org/officeDocument/2006/relationships/hyperlink" Target="https://www.kaohoon.com/news/620720" TargetMode="External"/><Relationship Id="rId1030" Type="http://schemas.openxmlformats.org/officeDocument/2006/relationships/hyperlink" Target="https://www.kaohoon.com/stockanalysis/679357" TargetMode="External"/><Relationship Id="rId2361" Type="http://schemas.openxmlformats.org/officeDocument/2006/relationships/hyperlink" Target="https://www.kaohoon.com/column/626506" TargetMode="External"/><Relationship Id="rId3691" Type="http://schemas.openxmlformats.org/officeDocument/2006/relationships/hyperlink" Target="https://www.kaohoon.com/news/620723" TargetMode="External"/><Relationship Id="rId1031" Type="http://schemas.openxmlformats.org/officeDocument/2006/relationships/hyperlink" Target="https://www.kaohoon.com/stockanalysis/679357" TargetMode="External"/><Relationship Id="rId2362" Type="http://schemas.openxmlformats.org/officeDocument/2006/relationships/hyperlink" Target="https://www.kaohoon.com/column/626506" TargetMode="External"/><Relationship Id="rId3694" Type="http://schemas.openxmlformats.org/officeDocument/2006/relationships/hyperlink" Target="https://www.kaohoon.com/breakingnews/620713" TargetMode="External"/><Relationship Id="rId1032" Type="http://schemas.openxmlformats.org/officeDocument/2006/relationships/hyperlink" Target="https://www.kaohoon.com/news/679362" TargetMode="External"/><Relationship Id="rId2363" Type="http://schemas.openxmlformats.org/officeDocument/2006/relationships/hyperlink" Target="https://www.kaohoon.com/news/626581" TargetMode="External"/><Relationship Id="rId3693" Type="http://schemas.openxmlformats.org/officeDocument/2006/relationships/hyperlink" Target="https://www.kaohoon.com/breakingnews/620713" TargetMode="External"/><Relationship Id="rId202" Type="http://schemas.openxmlformats.org/officeDocument/2006/relationships/hyperlink" Target="https://www.kaohoon.com/news/688267" TargetMode="External"/><Relationship Id="rId1033" Type="http://schemas.openxmlformats.org/officeDocument/2006/relationships/hyperlink" Target="https://www.kaohoon.com/stockanalysis/679350" TargetMode="External"/><Relationship Id="rId2364" Type="http://schemas.openxmlformats.org/officeDocument/2006/relationships/hyperlink" Target="https://www.kaohoon.com/summary/626545" TargetMode="External"/><Relationship Id="rId3696" Type="http://schemas.openxmlformats.org/officeDocument/2006/relationships/hyperlink" Target="https://www.kaohoon.com/news/620714" TargetMode="External"/><Relationship Id="rId201" Type="http://schemas.openxmlformats.org/officeDocument/2006/relationships/hyperlink" Target="https://www.kaohoon.com/news/688267" TargetMode="External"/><Relationship Id="rId1034" Type="http://schemas.openxmlformats.org/officeDocument/2006/relationships/hyperlink" Target="https://www.kaohoon.com/stockanalysis/679350" TargetMode="External"/><Relationship Id="rId2365" Type="http://schemas.openxmlformats.org/officeDocument/2006/relationships/hyperlink" Target="https://www.kaohoon.com/summary/626542" TargetMode="External"/><Relationship Id="rId3695" Type="http://schemas.openxmlformats.org/officeDocument/2006/relationships/hyperlink" Target="https://www.kaohoon.com/breakingnews/620713" TargetMode="External"/><Relationship Id="rId200" Type="http://schemas.openxmlformats.org/officeDocument/2006/relationships/hyperlink" Target="https://www.kaohoon.com/news/688267" TargetMode="External"/><Relationship Id="rId1035" Type="http://schemas.openxmlformats.org/officeDocument/2006/relationships/hyperlink" Target="https://www.kaohoon.com/stockanalysis/679350" TargetMode="External"/><Relationship Id="rId2366" Type="http://schemas.openxmlformats.org/officeDocument/2006/relationships/hyperlink" Target="https://www.kaohoon.com/breakingnews/626536" TargetMode="External"/><Relationship Id="rId3698" Type="http://schemas.openxmlformats.org/officeDocument/2006/relationships/hyperlink" Target="https://www.kaohoon.com/news/620714" TargetMode="External"/><Relationship Id="rId1036" Type="http://schemas.openxmlformats.org/officeDocument/2006/relationships/hyperlink" Target="https://www.kaohoon.com/breakingnews/679351" TargetMode="External"/><Relationship Id="rId2367" Type="http://schemas.openxmlformats.org/officeDocument/2006/relationships/hyperlink" Target="https://www.kaohoon.com/breakingnews/626536" TargetMode="External"/><Relationship Id="rId3697" Type="http://schemas.openxmlformats.org/officeDocument/2006/relationships/hyperlink" Target="https://www.kaohoon.com/news/620714" TargetMode="External"/><Relationship Id="rId1026" Type="http://schemas.openxmlformats.org/officeDocument/2006/relationships/hyperlink" Target="https://www.kaohoon.com/news/679381" TargetMode="External"/><Relationship Id="rId2357" Type="http://schemas.openxmlformats.org/officeDocument/2006/relationships/hyperlink" Target="https://www.kaohoon.com/news/626615" TargetMode="External"/><Relationship Id="rId3689" Type="http://schemas.openxmlformats.org/officeDocument/2006/relationships/hyperlink" Target="https://www.kaohoon.com/news/620723" TargetMode="External"/><Relationship Id="rId1027" Type="http://schemas.openxmlformats.org/officeDocument/2006/relationships/hyperlink" Target="https://www.kaohoon.com/breakingnews/679368" TargetMode="External"/><Relationship Id="rId2358" Type="http://schemas.openxmlformats.org/officeDocument/2006/relationships/hyperlink" Target="https://www.kaohoon.com/news/626615" TargetMode="External"/><Relationship Id="rId3688" Type="http://schemas.openxmlformats.org/officeDocument/2006/relationships/hyperlink" Target="https://www.kaohoon.com/news/620731" TargetMode="External"/><Relationship Id="rId1028" Type="http://schemas.openxmlformats.org/officeDocument/2006/relationships/hyperlink" Target="https://www.kaohoon.com/breakingnews/679368" TargetMode="External"/><Relationship Id="rId2359" Type="http://schemas.openxmlformats.org/officeDocument/2006/relationships/hyperlink" Target="https://www.kaohoon.com/news/626615" TargetMode="External"/><Relationship Id="rId1029" Type="http://schemas.openxmlformats.org/officeDocument/2006/relationships/hyperlink" Target="https://www.kaohoon.com/breakingnews/679368" TargetMode="External"/><Relationship Id="rId3681" Type="http://schemas.openxmlformats.org/officeDocument/2006/relationships/hyperlink" Target="https://www.kaohoon.com/stockanalysis/620780" TargetMode="External"/><Relationship Id="rId2350" Type="http://schemas.openxmlformats.org/officeDocument/2006/relationships/hyperlink" Target="https://www.kaohoon.com/breakingnews/626680" TargetMode="External"/><Relationship Id="rId3680" Type="http://schemas.openxmlformats.org/officeDocument/2006/relationships/hyperlink" Target="https://www.kaohoon.com/stockanalysis/620780" TargetMode="External"/><Relationship Id="rId1020" Type="http://schemas.openxmlformats.org/officeDocument/2006/relationships/hyperlink" Target="https://www.kaohoon.com/news/679419" TargetMode="External"/><Relationship Id="rId2351" Type="http://schemas.openxmlformats.org/officeDocument/2006/relationships/hyperlink" Target="https://www.kaohoon.com/breakingnews/626680" TargetMode="External"/><Relationship Id="rId3683" Type="http://schemas.openxmlformats.org/officeDocument/2006/relationships/hyperlink" Target="https://www.kaohoon.com/breakingnews/620740" TargetMode="External"/><Relationship Id="rId1021" Type="http://schemas.openxmlformats.org/officeDocument/2006/relationships/hyperlink" Target="https://www.kaohoon.com/pr/679392" TargetMode="External"/><Relationship Id="rId2352" Type="http://schemas.openxmlformats.org/officeDocument/2006/relationships/hyperlink" Target="https://www.kaohoon.com/breakingnews/626688" TargetMode="External"/><Relationship Id="rId3682" Type="http://schemas.openxmlformats.org/officeDocument/2006/relationships/hyperlink" Target="https://www.kaohoon.com/summary/620759" TargetMode="External"/><Relationship Id="rId1022" Type="http://schemas.openxmlformats.org/officeDocument/2006/relationships/hyperlink" Target="https://www.kaohoon.com/pr/679392" TargetMode="External"/><Relationship Id="rId2353" Type="http://schemas.openxmlformats.org/officeDocument/2006/relationships/hyperlink" Target="https://www.kaohoon.com/breakingnews/626688" TargetMode="External"/><Relationship Id="rId3685" Type="http://schemas.openxmlformats.org/officeDocument/2006/relationships/hyperlink" Target="https://www.kaohoon.com/breakingnews/620740" TargetMode="External"/><Relationship Id="rId1023" Type="http://schemas.openxmlformats.org/officeDocument/2006/relationships/hyperlink" Target="https://www.kaohoon.com/pr/679392" TargetMode="External"/><Relationship Id="rId2354" Type="http://schemas.openxmlformats.org/officeDocument/2006/relationships/hyperlink" Target="https://www.kaohoon.com/news/626683" TargetMode="External"/><Relationship Id="rId3684" Type="http://schemas.openxmlformats.org/officeDocument/2006/relationships/hyperlink" Target="https://www.kaohoon.com/breakingnews/620740" TargetMode="External"/><Relationship Id="rId1024" Type="http://schemas.openxmlformats.org/officeDocument/2006/relationships/hyperlink" Target="https://www.kaohoon.com/news/679381" TargetMode="External"/><Relationship Id="rId2355" Type="http://schemas.openxmlformats.org/officeDocument/2006/relationships/hyperlink" Target="https://www.kaohoon.com/news/626667" TargetMode="External"/><Relationship Id="rId3687" Type="http://schemas.openxmlformats.org/officeDocument/2006/relationships/hyperlink" Target="https://www.kaohoon.com/news/620731" TargetMode="External"/><Relationship Id="rId1025" Type="http://schemas.openxmlformats.org/officeDocument/2006/relationships/hyperlink" Target="https://www.kaohoon.com/news/679381" TargetMode="External"/><Relationship Id="rId2356" Type="http://schemas.openxmlformats.org/officeDocument/2006/relationships/hyperlink" Target="https://www.kaohoon.com/news/626667" TargetMode="External"/><Relationship Id="rId3686" Type="http://schemas.openxmlformats.org/officeDocument/2006/relationships/hyperlink" Target="https://www.kaohoon.com/news/620731" TargetMode="External"/><Relationship Id="rId4161" Type="http://schemas.openxmlformats.org/officeDocument/2006/relationships/hyperlink" Target="https://www.kaohoon.com/breakingnews/617962" TargetMode="External"/><Relationship Id="rId4160" Type="http://schemas.openxmlformats.org/officeDocument/2006/relationships/hyperlink" Target="https://www.kaohoon.com/breakingnews/617962" TargetMode="External"/><Relationship Id="rId4163" Type="http://schemas.openxmlformats.org/officeDocument/2006/relationships/hyperlink" Target="https://www.kaohoon.com/column/617902" TargetMode="External"/><Relationship Id="rId4162" Type="http://schemas.openxmlformats.org/officeDocument/2006/relationships/hyperlink" Target="https://www.kaohoon.com/breakingnews/617962" TargetMode="External"/><Relationship Id="rId4165" Type="http://schemas.openxmlformats.org/officeDocument/2006/relationships/hyperlink" Target="https://www.kaohoon.com/news/617801" TargetMode="External"/><Relationship Id="rId4164" Type="http://schemas.openxmlformats.org/officeDocument/2006/relationships/hyperlink" Target="https://www.kaohoon.com/column/617861" TargetMode="External"/><Relationship Id="rId4167" Type="http://schemas.openxmlformats.org/officeDocument/2006/relationships/hyperlink" Target="https://www.kaohoon.com/news/617798" TargetMode="External"/><Relationship Id="rId4166" Type="http://schemas.openxmlformats.org/officeDocument/2006/relationships/hyperlink" Target="https://www.kaohoon.com/news/617801" TargetMode="External"/><Relationship Id="rId4169" Type="http://schemas.openxmlformats.org/officeDocument/2006/relationships/hyperlink" Target="https://www.kaohoon.com/news/617795" TargetMode="External"/><Relationship Id="rId4168" Type="http://schemas.openxmlformats.org/officeDocument/2006/relationships/hyperlink" Target="https://www.kaohoon.com/news/617798" TargetMode="External"/><Relationship Id="rId4150" Type="http://schemas.openxmlformats.org/officeDocument/2006/relationships/hyperlink" Target="https://www.kaohoon.com/breakingnews/618010" TargetMode="External"/><Relationship Id="rId4152" Type="http://schemas.openxmlformats.org/officeDocument/2006/relationships/hyperlink" Target="https://www.kaohoon.com/breakingnews/618010" TargetMode="External"/><Relationship Id="rId4151" Type="http://schemas.openxmlformats.org/officeDocument/2006/relationships/hyperlink" Target="https://www.kaohoon.com/breakingnews/618010" TargetMode="External"/><Relationship Id="rId4154" Type="http://schemas.openxmlformats.org/officeDocument/2006/relationships/hyperlink" Target="https://www.kaohoon.com/breakingnews/618002" TargetMode="External"/><Relationship Id="rId4153" Type="http://schemas.openxmlformats.org/officeDocument/2006/relationships/hyperlink" Target="https://www.kaohoon.com/breakingnews/618002" TargetMode="External"/><Relationship Id="rId4156" Type="http://schemas.openxmlformats.org/officeDocument/2006/relationships/hyperlink" Target="https://www.kaohoon.com/news/617997" TargetMode="External"/><Relationship Id="rId4155" Type="http://schemas.openxmlformats.org/officeDocument/2006/relationships/hyperlink" Target="https://www.kaohoon.com/breakingnews/618002" TargetMode="External"/><Relationship Id="rId4158" Type="http://schemas.openxmlformats.org/officeDocument/2006/relationships/hyperlink" Target="https://www.kaohoon.com/news/617997" TargetMode="External"/><Relationship Id="rId4157" Type="http://schemas.openxmlformats.org/officeDocument/2006/relationships/hyperlink" Target="https://www.kaohoon.com/news/617997" TargetMode="External"/><Relationship Id="rId4159" Type="http://schemas.openxmlformats.org/officeDocument/2006/relationships/hyperlink" Target="https://www.kaohoon.com/breakingnews/617962" TargetMode="External"/><Relationship Id="rId1910" Type="http://schemas.openxmlformats.org/officeDocument/2006/relationships/hyperlink" Target="https://www.kaohoon.com/summary/628850" TargetMode="External"/><Relationship Id="rId1911" Type="http://schemas.openxmlformats.org/officeDocument/2006/relationships/hyperlink" Target="https://www.kaohoon.com/news/628828" TargetMode="External"/><Relationship Id="rId1912" Type="http://schemas.openxmlformats.org/officeDocument/2006/relationships/hyperlink" Target="https://www.kaohoon.com/news/628828" TargetMode="External"/><Relationship Id="rId1913" Type="http://schemas.openxmlformats.org/officeDocument/2006/relationships/hyperlink" Target="https://www.kaohoon.com/news/628828" TargetMode="External"/><Relationship Id="rId1914" Type="http://schemas.openxmlformats.org/officeDocument/2006/relationships/hyperlink" Target="https://www.kaohoon.com/news/628828" TargetMode="External"/><Relationship Id="rId1915" Type="http://schemas.openxmlformats.org/officeDocument/2006/relationships/hyperlink" Target="https://www.kaohoon.com/breakingnews/628812" TargetMode="External"/><Relationship Id="rId1916" Type="http://schemas.openxmlformats.org/officeDocument/2006/relationships/hyperlink" Target="https://www.kaohoon.com/breakingnews/628812" TargetMode="External"/><Relationship Id="rId1917" Type="http://schemas.openxmlformats.org/officeDocument/2006/relationships/hyperlink" Target="https://www.kaohoon.com/breakingnews/628812" TargetMode="External"/><Relationship Id="rId1918" Type="http://schemas.openxmlformats.org/officeDocument/2006/relationships/hyperlink" Target="https://www.kaohoon.com/breakingnews/628793" TargetMode="External"/><Relationship Id="rId1919" Type="http://schemas.openxmlformats.org/officeDocument/2006/relationships/hyperlink" Target="https://www.kaohoon.com/breakingnews/628793" TargetMode="External"/><Relationship Id="rId4181" Type="http://schemas.openxmlformats.org/officeDocument/2006/relationships/hyperlink" Target="https://www.kaohoon.com/breakingnews/617734" TargetMode="External"/><Relationship Id="rId4180" Type="http://schemas.openxmlformats.org/officeDocument/2006/relationships/hyperlink" Target="https://www.kaohoon.com/breakingnews/617734" TargetMode="External"/><Relationship Id="rId4183" Type="http://schemas.openxmlformats.org/officeDocument/2006/relationships/hyperlink" Target="https://www.kaohoon.com/stockanalysis/617707" TargetMode="External"/><Relationship Id="rId4182" Type="http://schemas.openxmlformats.org/officeDocument/2006/relationships/hyperlink" Target="https://www.kaohoon.com/breakingnews/617734" TargetMode="External"/><Relationship Id="rId4185" Type="http://schemas.openxmlformats.org/officeDocument/2006/relationships/hyperlink" Target="https://www.kaohoon.com/stockanalysis/617707" TargetMode="External"/><Relationship Id="rId4184" Type="http://schemas.openxmlformats.org/officeDocument/2006/relationships/hyperlink" Target="https://www.kaohoon.com/stockanalysis/617707" TargetMode="External"/><Relationship Id="rId4187" Type="http://schemas.openxmlformats.org/officeDocument/2006/relationships/hyperlink" Target="https://www.kaohoon.com/summary/617703" TargetMode="External"/><Relationship Id="rId4186" Type="http://schemas.openxmlformats.org/officeDocument/2006/relationships/hyperlink" Target="https://www.kaohoon.com/summary/617705" TargetMode="External"/><Relationship Id="rId4189" Type="http://schemas.openxmlformats.org/officeDocument/2006/relationships/hyperlink" Target="https://www.kaohoon.com/breakingnews/617652" TargetMode="External"/><Relationship Id="rId4188" Type="http://schemas.openxmlformats.org/officeDocument/2006/relationships/hyperlink" Target="https://www.kaohoon.com/news/617680" TargetMode="External"/><Relationship Id="rId1900" Type="http://schemas.openxmlformats.org/officeDocument/2006/relationships/hyperlink" Target="https://www.kaohoon.com/news/628946" TargetMode="External"/><Relationship Id="rId1901" Type="http://schemas.openxmlformats.org/officeDocument/2006/relationships/hyperlink" Target="https://www.kaohoon.com/news/628946" TargetMode="External"/><Relationship Id="rId1902" Type="http://schemas.openxmlformats.org/officeDocument/2006/relationships/hyperlink" Target="https://www.kaohoon.com/news/628946" TargetMode="External"/><Relationship Id="rId1903" Type="http://schemas.openxmlformats.org/officeDocument/2006/relationships/hyperlink" Target="https://www.kaohoon.com/news/628950" TargetMode="External"/><Relationship Id="rId1904" Type="http://schemas.openxmlformats.org/officeDocument/2006/relationships/hyperlink" Target="https://www.kaohoon.com/news/628950" TargetMode="External"/><Relationship Id="rId1905" Type="http://schemas.openxmlformats.org/officeDocument/2006/relationships/hyperlink" Target="https://www.kaohoon.com/news/628858" TargetMode="External"/><Relationship Id="rId1906" Type="http://schemas.openxmlformats.org/officeDocument/2006/relationships/hyperlink" Target="https://www.kaohoon.com/news/628858" TargetMode="External"/><Relationship Id="rId1907" Type="http://schemas.openxmlformats.org/officeDocument/2006/relationships/hyperlink" Target="https://www.kaohoon.com/news/628854" TargetMode="External"/><Relationship Id="rId1908" Type="http://schemas.openxmlformats.org/officeDocument/2006/relationships/hyperlink" Target="https://www.kaohoon.com/news/628854" TargetMode="External"/><Relationship Id="rId1909" Type="http://schemas.openxmlformats.org/officeDocument/2006/relationships/hyperlink" Target="https://www.kaohoon.com/summary/628852" TargetMode="External"/><Relationship Id="rId4170" Type="http://schemas.openxmlformats.org/officeDocument/2006/relationships/hyperlink" Target="https://www.kaohoon.com/news/617795" TargetMode="External"/><Relationship Id="rId4172" Type="http://schemas.openxmlformats.org/officeDocument/2006/relationships/hyperlink" Target="https://www.kaohoon.com/summary/617772" TargetMode="External"/><Relationship Id="rId4171" Type="http://schemas.openxmlformats.org/officeDocument/2006/relationships/hyperlink" Target="https://www.kaohoon.com/summary/617774" TargetMode="External"/><Relationship Id="rId4174" Type="http://schemas.openxmlformats.org/officeDocument/2006/relationships/hyperlink" Target="https://www.kaohoon.com/news/617763" TargetMode="External"/><Relationship Id="rId4173" Type="http://schemas.openxmlformats.org/officeDocument/2006/relationships/hyperlink" Target="https://www.kaohoon.com/news/617763" TargetMode="External"/><Relationship Id="rId4176" Type="http://schemas.openxmlformats.org/officeDocument/2006/relationships/hyperlink" Target="https://www.kaohoon.com/breakingnews/617765" TargetMode="External"/><Relationship Id="rId4175" Type="http://schemas.openxmlformats.org/officeDocument/2006/relationships/hyperlink" Target="https://www.kaohoon.com/breakingnews/617765" TargetMode="External"/><Relationship Id="rId4178" Type="http://schemas.openxmlformats.org/officeDocument/2006/relationships/hyperlink" Target="https://www.kaohoon.com/breakingnews/617752" TargetMode="External"/><Relationship Id="rId4177" Type="http://schemas.openxmlformats.org/officeDocument/2006/relationships/hyperlink" Target="https://www.kaohoon.com/breakingnews/617752" TargetMode="External"/><Relationship Id="rId4179" Type="http://schemas.openxmlformats.org/officeDocument/2006/relationships/hyperlink" Target="https://www.kaohoon.com/breakingnews/617752" TargetMode="External"/><Relationship Id="rId4129" Type="http://schemas.openxmlformats.org/officeDocument/2006/relationships/hyperlink" Target="https://www.kaohoon.com/breakingnews/618256" TargetMode="External"/><Relationship Id="rId4128" Type="http://schemas.openxmlformats.org/officeDocument/2006/relationships/hyperlink" Target="https://www.kaohoon.com/breakingnews/618272" TargetMode="External"/><Relationship Id="rId1090" Type="http://schemas.openxmlformats.org/officeDocument/2006/relationships/hyperlink" Target="https://www.kaohoon.com/stockanalysis/678802" TargetMode="External"/><Relationship Id="rId1091" Type="http://schemas.openxmlformats.org/officeDocument/2006/relationships/hyperlink" Target="https://www.kaohoon.com/stockanalysis/678802" TargetMode="External"/><Relationship Id="rId1092" Type="http://schemas.openxmlformats.org/officeDocument/2006/relationships/hyperlink" Target="https://www.kaohoon.com/stockanalysis/678802" TargetMode="External"/><Relationship Id="rId1093" Type="http://schemas.openxmlformats.org/officeDocument/2006/relationships/hyperlink" Target="https://www.kaohoon.com/stockanalysis/678753" TargetMode="External"/><Relationship Id="rId1094" Type="http://schemas.openxmlformats.org/officeDocument/2006/relationships/hyperlink" Target="https://www.kaohoon.com/news/678786" TargetMode="External"/><Relationship Id="rId1095" Type="http://schemas.openxmlformats.org/officeDocument/2006/relationships/hyperlink" Target="https://www.kaohoon.com/news/678786" TargetMode="External"/><Relationship Id="rId4121" Type="http://schemas.openxmlformats.org/officeDocument/2006/relationships/hyperlink" Target="https://www.kaohoon.com/breakingnews/618277" TargetMode="External"/><Relationship Id="rId1096" Type="http://schemas.openxmlformats.org/officeDocument/2006/relationships/hyperlink" Target="https://www.kaohoon.com/breakingnews/678745" TargetMode="External"/><Relationship Id="rId4120" Type="http://schemas.openxmlformats.org/officeDocument/2006/relationships/hyperlink" Target="https://www.kaohoon.com/news/618287" TargetMode="External"/><Relationship Id="rId1097" Type="http://schemas.openxmlformats.org/officeDocument/2006/relationships/hyperlink" Target="https://www.kaohoon.com/breakingnews/678745" TargetMode="External"/><Relationship Id="rId4123" Type="http://schemas.openxmlformats.org/officeDocument/2006/relationships/hyperlink" Target="https://www.kaohoon.com/breakingnews/618277" TargetMode="External"/><Relationship Id="rId1098" Type="http://schemas.openxmlformats.org/officeDocument/2006/relationships/hyperlink" Target="https://www.kaohoon.com/column/678668" TargetMode="External"/><Relationship Id="rId4122" Type="http://schemas.openxmlformats.org/officeDocument/2006/relationships/hyperlink" Target="https://www.kaohoon.com/breakingnews/618277" TargetMode="External"/><Relationship Id="rId1099" Type="http://schemas.openxmlformats.org/officeDocument/2006/relationships/hyperlink" Target="https://www.kaohoon.com/news/678663" TargetMode="External"/><Relationship Id="rId4125" Type="http://schemas.openxmlformats.org/officeDocument/2006/relationships/hyperlink" Target="https://www.kaohoon.com/breakingnews/618272" TargetMode="External"/><Relationship Id="rId4124" Type="http://schemas.openxmlformats.org/officeDocument/2006/relationships/hyperlink" Target="https://www.kaohoon.com/breakingnews/618277" TargetMode="External"/><Relationship Id="rId4127" Type="http://schemas.openxmlformats.org/officeDocument/2006/relationships/hyperlink" Target="https://www.kaohoon.com/breakingnews/618272" TargetMode="External"/><Relationship Id="rId4126" Type="http://schemas.openxmlformats.org/officeDocument/2006/relationships/hyperlink" Target="https://www.kaohoon.com/breakingnews/618272" TargetMode="External"/><Relationship Id="rId4118" Type="http://schemas.openxmlformats.org/officeDocument/2006/relationships/hyperlink" Target="https://www.kaohoon.com/summary/618295" TargetMode="External"/><Relationship Id="rId4117" Type="http://schemas.openxmlformats.org/officeDocument/2006/relationships/hyperlink" Target="https://www.kaohoon.com/summary/618300" TargetMode="External"/><Relationship Id="rId4119" Type="http://schemas.openxmlformats.org/officeDocument/2006/relationships/hyperlink" Target="https://www.kaohoon.com/news/618287" TargetMode="External"/><Relationship Id="rId1080" Type="http://schemas.openxmlformats.org/officeDocument/2006/relationships/hyperlink" Target="https://www.kaohoon.com/news/678892" TargetMode="External"/><Relationship Id="rId1081" Type="http://schemas.openxmlformats.org/officeDocument/2006/relationships/hyperlink" Target="https://www.kaohoon.com/news/678892" TargetMode="External"/><Relationship Id="rId1082" Type="http://schemas.openxmlformats.org/officeDocument/2006/relationships/hyperlink" Target="https://www.kaohoon.com/news/678879" TargetMode="External"/><Relationship Id="rId1083" Type="http://schemas.openxmlformats.org/officeDocument/2006/relationships/hyperlink" Target="https://www.kaohoon.com/news/678879" TargetMode="External"/><Relationship Id="rId1084" Type="http://schemas.openxmlformats.org/officeDocument/2006/relationships/hyperlink" Target="https://www.kaohoon.com/news/678799" TargetMode="External"/><Relationship Id="rId4110" Type="http://schemas.openxmlformats.org/officeDocument/2006/relationships/hyperlink" Target="https://www.kaohoon.com/breakingnews/618312" TargetMode="External"/><Relationship Id="rId1085" Type="http://schemas.openxmlformats.org/officeDocument/2006/relationships/hyperlink" Target="https://www.kaohoon.com/news/678799" TargetMode="External"/><Relationship Id="rId1086" Type="http://schemas.openxmlformats.org/officeDocument/2006/relationships/hyperlink" Target="https://www.kaohoon.com/news/678810" TargetMode="External"/><Relationship Id="rId4112" Type="http://schemas.openxmlformats.org/officeDocument/2006/relationships/hyperlink" Target="https://www.kaohoon.com/news/618309" TargetMode="External"/><Relationship Id="rId1087" Type="http://schemas.openxmlformats.org/officeDocument/2006/relationships/hyperlink" Target="https://www.kaohoon.com/news/678808" TargetMode="External"/><Relationship Id="rId4111" Type="http://schemas.openxmlformats.org/officeDocument/2006/relationships/hyperlink" Target="https://www.kaohoon.com/breakingnews/618312" TargetMode="External"/><Relationship Id="rId1088" Type="http://schemas.openxmlformats.org/officeDocument/2006/relationships/hyperlink" Target="https://www.kaohoon.com/news/678808" TargetMode="External"/><Relationship Id="rId4114" Type="http://schemas.openxmlformats.org/officeDocument/2006/relationships/hyperlink" Target="https://www.kaohoon.com/stockanalysis/618296" TargetMode="External"/><Relationship Id="rId1089" Type="http://schemas.openxmlformats.org/officeDocument/2006/relationships/hyperlink" Target="https://www.kaohoon.com/news/678808" TargetMode="External"/><Relationship Id="rId4113" Type="http://schemas.openxmlformats.org/officeDocument/2006/relationships/hyperlink" Target="https://www.kaohoon.com/news/618309" TargetMode="External"/><Relationship Id="rId4116" Type="http://schemas.openxmlformats.org/officeDocument/2006/relationships/hyperlink" Target="https://www.kaohoon.com/stockanalysis/618296" TargetMode="External"/><Relationship Id="rId4115" Type="http://schemas.openxmlformats.org/officeDocument/2006/relationships/hyperlink" Target="https://www.kaohoon.com/stockanalysis/618296" TargetMode="External"/><Relationship Id="rId4141" Type="http://schemas.openxmlformats.org/officeDocument/2006/relationships/hyperlink" Target="https://www.kaohoon.com/breakingnews/618069" TargetMode="External"/><Relationship Id="rId4140" Type="http://schemas.openxmlformats.org/officeDocument/2006/relationships/hyperlink" Target="https://www.kaohoon.com/breakingnews/618069" TargetMode="External"/><Relationship Id="rId4143" Type="http://schemas.openxmlformats.org/officeDocument/2006/relationships/hyperlink" Target="https://www.kaohoon.com/pr/618063" TargetMode="External"/><Relationship Id="rId4142" Type="http://schemas.openxmlformats.org/officeDocument/2006/relationships/hyperlink" Target="https://www.kaohoon.com/breakingnews/618069" TargetMode="External"/><Relationship Id="rId4145" Type="http://schemas.openxmlformats.org/officeDocument/2006/relationships/hyperlink" Target="https://www.kaohoon.com/summary/618025" TargetMode="External"/><Relationship Id="rId4144" Type="http://schemas.openxmlformats.org/officeDocument/2006/relationships/hyperlink" Target="https://www.kaohoon.com/pr/618063" TargetMode="External"/><Relationship Id="rId4147" Type="http://schemas.openxmlformats.org/officeDocument/2006/relationships/hyperlink" Target="https://www.kaohoon.com/pr/618017" TargetMode="External"/><Relationship Id="rId4146" Type="http://schemas.openxmlformats.org/officeDocument/2006/relationships/hyperlink" Target="https://www.kaohoon.com/summary/618023" TargetMode="External"/><Relationship Id="rId4149" Type="http://schemas.openxmlformats.org/officeDocument/2006/relationships/hyperlink" Target="https://www.kaohoon.com/pr/618017" TargetMode="External"/><Relationship Id="rId4148" Type="http://schemas.openxmlformats.org/officeDocument/2006/relationships/hyperlink" Target="https://www.kaohoon.com/pr/618017" TargetMode="External"/><Relationship Id="rId4139" Type="http://schemas.openxmlformats.org/officeDocument/2006/relationships/hyperlink" Target="https://www.kaohoon.com/breakingnews/618069" TargetMode="External"/><Relationship Id="rId4130" Type="http://schemas.openxmlformats.org/officeDocument/2006/relationships/hyperlink" Target="https://www.kaohoon.com/breakingnews/618256" TargetMode="External"/><Relationship Id="rId4132" Type="http://schemas.openxmlformats.org/officeDocument/2006/relationships/hyperlink" Target="https://www.kaohoon.com/breakingnews/618238" TargetMode="External"/><Relationship Id="rId4131" Type="http://schemas.openxmlformats.org/officeDocument/2006/relationships/hyperlink" Target="https://www.kaohoon.com/breakingnews/618256" TargetMode="External"/><Relationship Id="rId4134" Type="http://schemas.openxmlformats.org/officeDocument/2006/relationships/hyperlink" Target="https://www.kaohoon.com/breakingnews/618238" TargetMode="External"/><Relationship Id="rId4133" Type="http://schemas.openxmlformats.org/officeDocument/2006/relationships/hyperlink" Target="https://www.kaohoon.com/breakingnews/618238" TargetMode="External"/><Relationship Id="rId4136" Type="http://schemas.openxmlformats.org/officeDocument/2006/relationships/hyperlink" Target="https://www.kaohoon.com/news/618123" TargetMode="External"/><Relationship Id="rId4135" Type="http://schemas.openxmlformats.org/officeDocument/2006/relationships/hyperlink" Target="https://www.kaohoon.com/news/618123" TargetMode="External"/><Relationship Id="rId4138" Type="http://schemas.openxmlformats.org/officeDocument/2006/relationships/hyperlink" Target="https://www.kaohoon.com/summary/618106" TargetMode="External"/><Relationship Id="rId4137" Type="http://schemas.openxmlformats.org/officeDocument/2006/relationships/hyperlink" Target="https://www.kaohoon.com/summary/618109" TargetMode="External"/><Relationship Id="rId1972" Type="http://schemas.openxmlformats.org/officeDocument/2006/relationships/hyperlink" Target="https://www.kaohoon.com/news/628579" TargetMode="External"/><Relationship Id="rId1973" Type="http://schemas.openxmlformats.org/officeDocument/2006/relationships/hyperlink" Target="https://www.kaohoon.com/news/628579" TargetMode="External"/><Relationship Id="rId1974" Type="http://schemas.openxmlformats.org/officeDocument/2006/relationships/hyperlink" Target="https://www.kaohoon.com/summary/628577" TargetMode="External"/><Relationship Id="rId1975" Type="http://schemas.openxmlformats.org/officeDocument/2006/relationships/hyperlink" Target="https://www.kaohoon.com/summary/628572" TargetMode="External"/><Relationship Id="rId1976" Type="http://schemas.openxmlformats.org/officeDocument/2006/relationships/hyperlink" Target="https://www.kaohoon.com/breakingnews/628553" TargetMode="External"/><Relationship Id="rId1977" Type="http://schemas.openxmlformats.org/officeDocument/2006/relationships/hyperlink" Target="https://www.kaohoon.com/breakingnews/628553" TargetMode="External"/><Relationship Id="rId1978" Type="http://schemas.openxmlformats.org/officeDocument/2006/relationships/hyperlink" Target="https://www.kaohoon.com/breakingnews/628553" TargetMode="External"/><Relationship Id="rId1979" Type="http://schemas.openxmlformats.org/officeDocument/2006/relationships/hyperlink" Target="https://www.kaohoon.com/breakingnews/628554" TargetMode="External"/><Relationship Id="rId1970" Type="http://schemas.openxmlformats.org/officeDocument/2006/relationships/hyperlink" Target="https://www.kaohoon.com/news/628594" TargetMode="External"/><Relationship Id="rId1971" Type="http://schemas.openxmlformats.org/officeDocument/2006/relationships/hyperlink" Target="https://www.kaohoon.com/news/628579" TargetMode="External"/><Relationship Id="rId1961" Type="http://schemas.openxmlformats.org/officeDocument/2006/relationships/hyperlink" Target="https://www.kaohoon.com/breakingnews/628693" TargetMode="External"/><Relationship Id="rId1962" Type="http://schemas.openxmlformats.org/officeDocument/2006/relationships/hyperlink" Target="https://www.kaohoon.com/news/628677" TargetMode="External"/><Relationship Id="rId1963" Type="http://schemas.openxmlformats.org/officeDocument/2006/relationships/hyperlink" Target="https://www.kaohoon.com/news/628677" TargetMode="External"/><Relationship Id="rId1964" Type="http://schemas.openxmlformats.org/officeDocument/2006/relationships/hyperlink" Target="https://www.kaohoon.com/news/628677" TargetMode="External"/><Relationship Id="rId1965" Type="http://schemas.openxmlformats.org/officeDocument/2006/relationships/hyperlink" Target="https://www.kaohoon.com/news/628678" TargetMode="External"/><Relationship Id="rId1966" Type="http://schemas.openxmlformats.org/officeDocument/2006/relationships/hyperlink" Target="https://www.kaohoon.com/news/628678" TargetMode="External"/><Relationship Id="rId1967" Type="http://schemas.openxmlformats.org/officeDocument/2006/relationships/hyperlink" Target="https://www.kaohoon.com/news/628678" TargetMode="External"/><Relationship Id="rId1968" Type="http://schemas.openxmlformats.org/officeDocument/2006/relationships/hyperlink" Target="https://www.kaohoon.com/news/628594" TargetMode="External"/><Relationship Id="rId1969" Type="http://schemas.openxmlformats.org/officeDocument/2006/relationships/hyperlink" Target="https://www.kaohoon.com/news/628594" TargetMode="External"/><Relationship Id="rId1960" Type="http://schemas.openxmlformats.org/officeDocument/2006/relationships/hyperlink" Target="https://www.kaohoon.com/breakingnews/628693" TargetMode="External"/><Relationship Id="rId1994" Type="http://schemas.openxmlformats.org/officeDocument/2006/relationships/hyperlink" Target="https://www.kaohoon.com/breakingnews/628513" TargetMode="External"/><Relationship Id="rId1995" Type="http://schemas.openxmlformats.org/officeDocument/2006/relationships/hyperlink" Target="https://www.kaohoon.com/breakingnews/628513" TargetMode="External"/><Relationship Id="rId1996" Type="http://schemas.openxmlformats.org/officeDocument/2006/relationships/hyperlink" Target="https://www.kaohoon.com/breakingnews/628513" TargetMode="External"/><Relationship Id="rId1997" Type="http://schemas.openxmlformats.org/officeDocument/2006/relationships/hyperlink" Target="https://www.kaohoon.com/column/628503" TargetMode="External"/><Relationship Id="rId1998" Type="http://schemas.openxmlformats.org/officeDocument/2006/relationships/hyperlink" Target="https://www.kaohoon.com/stockanalysis/628486" TargetMode="External"/><Relationship Id="rId1999" Type="http://schemas.openxmlformats.org/officeDocument/2006/relationships/hyperlink" Target="https://www.kaohoon.com/stockanalysis/628486" TargetMode="External"/><Relationship Id="rId1990" Type="http://schemas.openxmlformats.org/officeDocument/2006/relationships/hyperlink" Target="https://www.kaohoon.com/news/628520" TargetMode="External"/><Relationship Id="rId1991" Type="http://schemas.openxmlformats.org/officeDocument/2006/relationships/hyperlink" Target="https://www.kaohoon.com/news/628520" TargetMode="External"/><Relationship Id="rId1992" Type="http://schemas.openxmlformats.org/officeDocument/2006/relationships/hyperlink" Target="https://www.kaohoon.com/news/628509" TargetMode="External"/><Relationship Id="rId1993" Type="http://schemas.openxmlformats.org/officeDocument/2006/relationships/hyperlink" Target="https://www.kaohoon.com/news/628509" TargetMode="External"/><Relationship Id="rId1983" Type="http://schemas.openxmlformats.org/officeDocument/2006/relationships/hyperlink" Target="https://www.kaohoon.com/breakingnews/628546" TargetMode="External"/><Relationship Id="rId1984" Type="http://schemas.openxmlformats.org/officeDocument/2006/relationships/hyperlink" Target="https://www.kaohoon.com/breakingnews/628546" TargetMode="External"/><Relationship Id="rId1985" Type="http://schemas.openxmlformats.org/officeDocument/2006/relationships/hyperlink" Target="https://www.kaohoon.com/breakingnews/628546" TargetMode="External"/><Relationship Id="rId1986" Type="http://schemas.openxmlformats.org/officeDocument/2006/relationships/hyperlink" Target="https://www.kaohoon.com/breakingnews/628546" TargetMode="External"/><Relationship Id="rId1987" Type="http://schemas.openxmlformats.org/officeDocument/2006/relationships/hyperlink" Target="https://www.kaohoon.com/news/628526" TargetMode="External"/><Relationship Id="rId1988" Type="http://schemas.openxmlformats.org/officeDocument/2006/relationships/hyperlink" Target="https://www.kaohoon.com/news/628526" TargetMode="External"/><Relationship Id="rId1989" Type="http://schemas.openxmlformats.org/officeDocument/2006/relationships/hyperlink" Target="https://www.kaohoon.com/news/628526" TargetMode="External"/><Relationship Id="rId1980" Type="http://schemas.openxmlformats.org/officeDocument/2006/relationships/hyperlink" Target="https://www.kaohoon.com/breakingnews/628554" TargetMode="External"/><Relationship Id="rId1981" Type="http://schemas.openxmlformats.org/officeDocument/2006/relationships/hyperlink" Target="https://www.kaohoon.com/breakingnews/628544" TargetMode="External"/><Relationship Id="rId1982" Type="http://schemas.openxmlformats.org/officeDocument/2006/relationships/hyperlink" Target="https://www.kaohoon.com/breakingnews/628544" TargetMode="External"/><Relationship Id="rId1930" Type="http://schemas.openxmlformats.org/officeDocument/2006/relationships/hyperlink" Target="https://www.kaohoon.com/stockanalysis/628765" TargetMode="External"/><Relationship Id="rId1931" Type="http://schemas.openxmlformats.org/officeDocument/2006/relationships/hyperlink" Target="https://www.kaohoon.com/stockanalysis/628765" TargetMode="External"/><Relationship Id="rId1932" Type="http://schemas.openxmlformats.org/officeDocument/2006/relationships/hyperlink" Target="https://www.kaohoon.com/stockanalysis/628761" TargetMode="External"/><Relationship Id="rId1933" Type="http://schemas.openxmlformats.org/officeDocument/2006/relationships/hyperlink" Target="https://www.kaohoon.com/stockanalysis/628761" TargetMode="External"/><Relationship Id="rId1934" Type="http://schemas.openxmlformats.org/officeDocument/2006/relationships/hyperlink" Target="https://www.kaohoon.com/summary/628750" TargetMode="External"/><Relationship Id="rId1935" Type="http://schemas.openxmlformats.org/officeDocument/2006/relationships/hyperlink" Target="https://www.kaohoon.com/news/628732" TargetMode="External"/><Relationship Id="rId1936" Type="http://schemas.openxmlformats.org/officeDocument/2006/relationships/hyperlink" Target="https://www.kaohoon.com/news/628732" TargetMode="External"/><Relationship Id="rId1937" Type="http://schemas.openxmlformats.org/officeDocument/2006/relationships/hyperlink" Target="https://www.kaohoon.com/news/628732" TargetMode="External"/><Relationship Id="rId1938" Type="http://schemas.openxmlformats.org/officeDocument/2006/relationships/hyperlink" Target="https://www.kaohoon.com/news/628732" TargetMode="External"/><Relationship Id="rId1939" Type="http://schemas.openxmlformats.org/officeDocument/2006/relationships/hyperlink" Target="https://www.kaohoon.com/summary/628748" TargetMode="External"/><Relationship Id="rId1920" Type="http://schemas.openxmlformats.org/officeDocument/2006/relationships/hyperlink" Target="https://www.kaohoon.com/breakingnews/628793" TargetMode="External"/><Relationship Id="rId1921" Type="http://schemas.openxmlformats.org/officeDocument/2006/relationships/hyperlink" Target="https://www.kaohoon.com/breakingnews/628793" TargetMode="External"/><Relationship Id="rId1922" Type="http://schemas.openxmlformats.org/officeDocument/2006/relationships/hyperlink" Target="https://www.kaohoon.com/breakingnews/628783" TargetMode="External"/><Relationship Id="rId1923" Type="http://schemas.openxmlformats.org/officeDocument/2006/relationships/hyperlink" Target="https://www.kaohoon.com/breakingnews/628783" TargetMode="External"/><Relationship Id="rId1924" Type="http://schemas.openxmlformats.org/officeDocument/2006/relationships/hyperlink" Target="https://www.kaohoon.com/breakingnews/628783" TargetMode="External"/><Relationship Id="rId1925" Type="http://schemas.openxmlformats.org/officeDocument/2006/relationships/hyperlink" Target="https://www.kaohoon.com/breakingnews/628783" TargetMode="External"/><Relationship Id="rId1926" Type="http://schemas.openxmlformats.org/officeDocument/2006/relationships/hyperlink" Target="https://www.kaohoon.com/news/628753" TargetMode="External"/><Relationship Id="rId1927" Type="http://schemas.openxmlformats.org/officeDocument/2006/relationships/hyperlink" Target="https://www.kaohoon.com/news/628753" TargetMode="External"/><Relationship Id="rId1928" Type="http://schemas.openxmlformats.org/officeDocument/2006/relationships/hyperlink" Target="https://www.kaohoon.com/news/628753" TargetMode="External"/><Relationship Id="rId1929" Type="http://schemas.openxmlformats.org/officeDocument/2006/relationships/hyperlink" Target="https://www.kaohoon.com/stockanalysis/628765" TargetMode="External"/><Relationship Id="rId4190" Type="http://schemas.openxmlformats.org/officeDocument/2006/relationships/hyperlink" Target="https://www.kaohoon.com/news/617680" TargetMode="External"/><Relationship Id="rId4192" Type="http://schemas.openxmlformats.org/officeDocument/2006/relationships/hyperlink" Target="https://www.kaohoon.com/news/617670" TargetMode="External"/><Relationship Id="rId4191" Type="http://schemas.openxmlformats.org/officeDocument/2006/relationships/hyperlink" Target="https://www.kaohoon.com/breakingnews/617652" TargetMode="External"/><Relationship Id="rId4194" Type="http://schemas.openxmlformats.org/officeDocument/2006/relationships/hyperlink" Target="https://www.kaohoon.com/breakingnews/617664" TargetMode="External"/><Relationship Id="rId4193" Type="http://schemas.openxmlformats.org/officeDocument/2006/relationships/hyperlink" Target="https://www.kaohoon.com/news/617670" TargetMode="External"/><Relationship Id="rId4196" Type="http://schemas.openxmlformats.org/officeDocument/2006/relationships/hyperlink" Target="https://www.kaohoon.com/breakingnews/617664" TargetMode="External"/><Relationship Id="rId4195" Type="http://schemas.openxmlformats.org/officeDocument/2006/relationships/hyperlink" Target="https://www.kaohoon.com/breakingnews/617664" TargetMode="External"/><Relationship Id="rId4198" Type="http://schemas.openxmlformats.org/officeDocument/2006/relationships/hyperlink" Target="https://www.kaohoon.com/breakingnews/617595" TargetMode="External"/><Relationship Id="rId4197" Type="http://schemas.openxmlformats.org/officeDocument/2006/relationships/hyperlink" Target="https://www.kaohoon.com/breakingnews/617595" TargetMode="External"/><Relationship Id="rId4199" Type="http://schemas.openxmlformats.org/officeDocument/2006/relationships/hyperlink" Target="https://www.kaohoon.com/breakingnews/617595" TargetMode="External"/><Relationship Id="rId1950" Type="http://schemas.openxmlformats.org/officeDocument/2006/relationships/hyperlink" Target="https://www.kaohoon.com/breakingnews/628692" TargetMode="External"/><Relationship Id="rId1951" Type="http://schemas.openxmlformats.org/officeDocument/2006/relationships/hyperlink" Target="https://www.kaohoon.com/breakingnews/628692" TargetMode="External"/><Relationship Id="rId1952" Type="http://schemas.openxmlformats.org/officeDocument/2006/relationships/hyperlink" Target="https://www.kaohoon.com/breakingnews/628692" TargetMode="External"/><Relationship Id="rId1953" Type="http://schemas.openxmlformats.org/officeDocument/2006/relationships/hyperlink" Target="https://www.kaohoon.com/breakingnews/628692" TargetMode="External"/><Relationship Id="rId1954" Type="http://schemas.openxmlformats.org/officeDocument/2006/relationships/hyperlink" Target="https://www.kaohoon.com/breakingnews/628711" TargetMode="External"/><Relationship Id="rId1955" Type="http://schemas.openxmlformats.org/officeDocument/2006/relationships/hyperlink" Target="https://www.kaohoon.com/breakingnews/628711" TargetMode="External"/><Relationship Id="rId1956" Type="http://schemas.openxmlformats.org/officeDocument/2006/relationships/hyperlink" Target="https://www.kaohoon.com/breakingnews/628711" TargetMode="External"/><Relationship Id="rId1957" Type="http://schemas.openxmlformats.org/officeDocument/2006/relationships/hyperlink" Target="https://www.kaohoon.com/news/628705" TargetMode="External"/><Relationship Id="rId1958" Type="http://schemas.openxmlformats.org/officeDocument/2006/relationships/hyperlink" Target="https://www.kaohoon.com/news/628705" TargetMode="External"/><Relationship Id="rId1959" Type="http://schemas.openxmlformats.org/officeDocument/2006/relationships/hyperlink" Target="https://www.kaohoon.com/news/628705" TargetMode="External"/><Relationship Id="rId1940" Type="http://schemas.openxmlformats.org/officeDocument/2006/relationships/hyperlink" Target="https://www.kaohoon.com/breakingnews/628733" TargetMode="External"/><Relationship Id="rId1941" Type="http://schemas.openxmlformats.org/officeDocument/2006/relationships/hyperlink" Target="https://www.kaohoon.com/breakingnews/628733" TargetMode="External"/><Relationship Id="rId1942" Type="http://schemas.openxmlformats.org/officeDocument/2006/relationships/hyperlink" Target="https://www.kaohoon.com/breakingnews/628733" TargetMode="External"/><Relationship Id="rId1943" Type="http://schemas.openxmlformats.org/officeDocument/2006/relationships/hyperlink" Target="https://www.kaohoon.com/breakingnews/628733" TargetMode="External"/><Relationship Id="rId1944" Type="http://schemas.openxmlformats.org/officeDocument/2006/relationships/hyperlink" Target="https://www.kaohoon.com/breakingnews/628729" TargetMode="External"/><Relationship Id="rId1945" Type="http://schemas.openxmlformats.org/officeDocument/2006/relationships/hyperlink" Target="https://www.kaohoon.com/breakingnews/628729" TargetMode="External"/><Relationship Id="rId1946" Type="http://schemas.openxmlformats.org/officeDocument/2006/relationships/hyperlink" Target="https://www.kaohoon.com/breakingnews/628710" TargetMode="External"/><Relationship Id="rId1947" Type="http://schemas.openxmlformats.org/officeDocument/2006/relationships/hyperlink" Target="https://www.kaohoon.com/breakingnews/628710" TargetMode="External"/><Relationship Id="rId1948" Type="http://schemas.openxmlformats.org/officeDocument/2006/relationships/hyperlink" Target="https://www.kaohoon.com/breakingnews/628710" TargetMode="External"/><Relationship Id="rId1949" Type="http://schemas.openxmlformats.org/officeDocument/2006/relationships/hyperlink" Target="https://www.kaohoon.com/breakingnews/628710" TargetMode="External"/><Relationship Id="rId2423" Type="http://schemas.openxmlformats.org/officeDocument/2006/relationships/hyperlink" Target="https://www.kaohoon.com/summary/626264" TargetMode="External"/><Relationship Id="rId3755" Type="http://schemas.openxmlformats.org/officeDocument/2006/relationships/hyperlink" Target="https://www.kaohoon.com/breakingnews/620517" TargetMode="External"/><Relationship Id="rId2424" Type="http://schemas.openxmlformats.org/officeDocument/2006/relationships/hyperlink" Target="https://www.kaohoon.com/summary/626262" TargetMode="External"/><Relationship Id="rId3754" Type="http://schemas.openxmlformats.org/officeDocument/2006/relationships/hyperlink" Target="https://www.kaohoon.com/breakingnews/620517" TargetMode="External"/><Relationship Id="rId2425" Type="http://schemas.openxmlformats.org/officeDocument/2006/relationships/hyperlink" Target="https://www.kaohoon.com/news/626256" TargetMode="External"/><Relationship Id="rId3757" Type="http://schemas.openxmlformats.org/officeDocument/2006/relationships/hyperlink" Target="https://www.kaohoon.com/breakingnews/620534" TargetMode="External"/><Relationship Id="rId2426" Type="http://schemas.openxmlformats.org/officeDocument/2006/relationships/hyperlink" Target="https://www.kaohoon.com/news/626256" TargetMode="External"/><Relationship Id="rId3756" Type="http://schemas.openxmlformats.org/officeDocument/2006/relationships/hyperlink" Target="https://www.kaohoon.com/breakingnews/620517" TargetMode="External"/><Relationship Id="rId2427" Type="http://schemas.openxmlformats.org/officeDocument/2006/relationships/hyperlink" Target="https://www.kaohoon.com/breakingnews/626251" TargetMode="External"/><Relationship Id="rId3759" Type="http://schemas.openxmlformats.org/officeDocument/2006/relationships/hyperlink" Target="https://www.kaohoon.com/breakingnews/620534" TargetMode="External"/><Relationship Id="rId2428" Type="http://schemas.openxmlformats.org/officeDocument/2006/relationships/hyperlink" Target="https://www.kaohoon.com/breakingnews/626251" TargetMode="External"/><Relationship Id="rId3758" Type="http://schemas.openxmlformats.org/officeDocument/2006/relationships/hyperlink" Target="https://www.kaohoon.com/breakingnews/620534" TargetMode="External"/><Relationship Id="rId2429" Type="http://schemas.openxmlformats.org/officeDocument/2006/relationships/hyperlink" Target="https://www.kaohoon.com/breakingnews/626251" TargetMode="External"/><Relationship Id="rId509" Type="http://schemas.openxmlformats.org/officeDocument/2006/relationships/hyperlink" Target="https://www.kaohoon.com/news/685301" TargetMode="External"/><Relationship Id="rId508" Type="http://schemas.openxmlformats.org/officeDocument/2006/relationships/hyperlink" Target="https://www.kaohoon.com/breakingnews/685304" TargetMode="External"/><Relationship Id="rId503" Type="http://schemas.openxmlformats.org/officeDocument/2006/relationships/hyperlink" Target="https://www.kaohoon.com/news/685307" TargetMode="External"/><Relationship Id="rId502" Type="http://schemas.openxmlformats.org/officeDocument/2006/relationships/hyperlink" Target="https://www.kaohoon.com/news/685307" TargetMode="External"/><Relationship Id="rId501" Type="http://schemas.openxmlformats.org/officeDocument/2006/relationships/hyperlink" Target="https://www.kaohoon.com/news/685324" TargetMode="External"/><Relationship Id="rId500" Type="http://schemas.openxmlformats.org/officeDocument/2006/relationships/hyperlink" Target="https://www.kaohoon.com/news/685324" TargetMode="External"/><Relationship Id="rId507" Type="http://schemas.openxmlformats.org/officeDocument/2006/relationships/hyperlink" Target="https://www.kaohoon.com/breakingnews/685304" TargetMode="External"/><Relationship Id="rId506" Type="http://schemas.openxmlformats.org/officeDocument/2006/relationships/hyperlink" Target="https://www.kaohoon.com/breakingnews/685304" TargetMode="External"/><Relationship Id="rId505" Type="http://schemas.openxmlformats.org/officeDocument/2006/relationships/hyperlink" Target="https://www.kaohoon.com/breakingnews/685304" TargetMode="External"/><Relationship Id="rId504" Type="http://schemas.openxmlformats.org/officeDocument/2006/relationships/hyperlink" Target="https://www.kaohoon.com/news/685307" TargetMode="External"/><Relationship Id="rId3751" Type="http://schemas.openxmlformats.org/officeDocument/2006/relationships/hyperlink" Target="https://www.kaohoon.com/summary/620552" TargetMode="External"/><Relationship Id="rId2420" Type="http://schemas.openxmlformats.org/officeDocument/2006/relationships/hyperlink" Target="https://www.kaohoon.com/breakingnews/626265" TargetMode="External"/><Relationship Id="rId3750" Type="http://schemas.openxmlformats.org/officeDocument/2006/relationships/hyperlink" Target="https://www.kaohoon.com/news/620561" TargetMode="External"/><Relationship Id="rId2421" Type="http://schemas.openxmlformats.org/officeDocument/2006/relationships/hyperlink" Target="https://www.kaohoon.com/breakingnews/626265" TargetMode="External"/><Relationship Id="rId3753" Type="http://schemas.openxmlformats.org/officeDocument/2006/relationships/hyperlink" Target="https://www.kaohoon.com/news/620235" TargetMode="External"/><Relationship Id="rId2422" Type="http://schemas.openxmlformats.org/officeDocument/2006/relationships/hyperlink" Target="https://www.kaohoon.com/breakingnews/626265" TargetMode="External"/><Relationship Id="rId3752" Type="http://schemas.openxmlformats.org/officeDocument/2006/relationships/hyperlink" Target="https://www.kaohoon.com/summary/620550" TargetMode="External"/><Relationship Id="rId2412" Type="http://schemas.openxmlformats.org/officeDocument/2006/relationships/hyperlink" Target="https://www.kaohoon.com/news/626284" TargetMode="External"/><Relationship Id="rId3744" Type="http://schemas.openxmlformats.org/officeDocument/2006/relationships/hyperlink" Target="https://www.kaohoon.com/news/620573" TargetMode="External"/><Relationship Id="rId2413" Type="http://schemas.openxmlformats.org/officeDocument/2006/relationships/hyperlink" Target="https://www.kaohoon.com/news/626276" TargetMode="External"/><Relationship Id="rId3743" Type="http://schemas.openxmlformats.org/officeDocument/2006/relationships/hyperlink" Target="https://www.kaohoon.com/news/620573" TargetMode="External"/><Relationship Id="rId2414" Type="http://schemas.openxmlformats.org/officeDocument/2006/relationships/hyperlink" Target="https://www.kaohoon.com/news/626276" TargetMode="External"/><Relationship Id="rId3746" Type="http://schemas.openxmlformats.org/officeDocument/2006/relationships/hyperlink" Target="https://www.kaohoon.com/news/620573" TargetMode="External"/><Relationship Id="rId2415" Type="http://schemas.openxmlformats.org/officeDocument/2006/relationships/hyperlink" Target="https://www.kaohoon.com/news/626249" TargetMode="External"/><Relationship Id="rId3745" Type="http://schemas.openxmlformats.org/officeDocument/2006/relationships/hyperlink" Target="https://www.kaohoon.com/news/620573" TargetMode="External"/><Relationship Id="rId2416" Type="http://schemas.openxmlformats.org/officeDocument/2006/relationships/hyperlink" Target="https://www.kaohoon.com/news/626249" TargetMode="External"/><Relationship Id="rId3748" Type="http://schemas.openxmlformats.org/officeDocument/2006/relationships/hyperlink" Target="https://www.kaohoon.com/news/620568" TargetMode="External"/><Relationship Id="rId2417" Type="http://schemas.openxmlformats.org/officeDocument/2006/relationships/hyperlink" Target="https://www.kaohoon.com/news/626249" TargetMode="External"/><Relationship Id="rId3747" Type="http://schemas.openxmlformats.org/officeDocument/2006/relationships/hyperlink" Target="https://www.kaohoon.com/news/620570" TargetMode="External"/><Relationship Id="rId2418" Type="http://schemas.openxmlformats.org/officeDocument/2006/relationships/hyperlink" Target="https://www.kaohoon.com/breakingnews/626267" TargetMode="External"/><Relationship Id="rId2419" Type="http://schemas.openxmlformats.org/officeDocument/2006/relationships/hyperlink" Target="https://www.kaohoon.com/breakingnews/626267" TargetMode="External"/><Relationship Id="rId3749" Type="http://schemas.openxmlformats.org/officeDocument/2006/relationships/hyperlink" Target="https://www.kaohoon.com/news/620568" TargetMode="External"/><Relationship Id="rId3740" Type="http://schemas.openxmlformats.org/officeDocument/2006/relationships/hyperlink" Target="https://www.kaohoon.com/news/620579" TargetMode="External"/><Relationship Id="rId2410" Type="http://schemas.openxmlformats.org/officeDocument/2006/relationships/hyperlink" Target="https://www.kaohoon.com/news/626292" TargetMode="External"/><Relationship Id="rId3742" Type="http://schemas.openxmlformats.org/officeDocument/2006/relationships/hyperlink" Target="https://www.kaohoon.com/news/620579" TargetMode="External"/><Relationship Id="rId2411" Type="http://schemas.openxmlformats.org/officeDocument/2006/relationships/hyperlink" Target="https://www.kaohoon.com/news/626284" TargetMode="External"/><Relationship Id="rId3741" Type="http://schemas.openxmlformats.org/officeDocument/2006/relationships/hyperlink" Target="https://www.kaohoon.com/news/620579" TargetMode="External"/><Relationship Id="rId1114" Type="http://schemas.openxmlformats.org/officeDocument/2006/relationships/hyperlink" Target="https://www.kaohoon.com/news/634075" TargetMode="External"/><Relationship Id="rId2445" Type="http://schemas.openxmlformats.org/officeDocument/2006/relationships/hyperlink" Target="https://www.kaohoon.com/breakingnews/626191" TargetMode="External"/><Relationship Id="rId3777" Type="http://schemas.openxmlformats.org/officeDocument/2006/relationships/hyperlink" Target="https://www.kaohoon.com/news/620467" TargetMode="External"/><Relationship Id="rId1115" Type="http://schemas.openxmlformats.org/officeDocument/2006/relationships/hyperlink" Target="https://www.kaohoon.com/breakingnews/634032" TargetMode="External"/><Relationship Id="rId2446" Type="http://schemas.openxmlformats.org/officeDocument/2006/relationships/hyperlink" Target="https://www.kaohoon.com/breakingnews/626188" TargetMode="External"/><Relationship Id="rId3776" Type="http://schemas.openxmlformats.org/officeDocument/2006/relationships/hyperlink" Target="https://www.kaohoon.com/stockanalysis/620478" TargetMode="External"/><Relationship Id="rId1116" Type="http://schemas.openxmlformats.org/officeDocument/2006/relationships/hyperlink" Target="https://www.kaohoon.com/breakingnews/634032" TargetMode="External"/><Relationship Id="rId2447" Type="http://schemas.openxmlformats.org/officeDocument/2006/relationships/hyperlink" Target="https://www.kaohoon.com/breakingnews/626188" TargetMode="External"/><Relationship Id="rId3779" Type="http://schemas.openxmlformats.org/officeDocument/2006/relationships/hyperlink" Target="https://www.kaohoon.com/summary/620469" TargetMode="External"/><Relationship Id="rId1117" Type="http://schemas.openxmlformats.org/officeDocument/2006/relationships/hyperlink" Target="https://www.kaohoon.com/breakingnews/634032" TargetMode="External"/><Relationship Id="rId2448" Type="http://schemas.openxmlformats.org/officeDocument/2006/relationships/hyperlink" Target="https://www.kaohoon.com/breakingnews/626169" TargetMode="External"/><Relationship Id="rId3778" Type="http://schemas.openxmlformats.org/officeDocument/2006/relationships/hyperlink" Target="https://www.kaohoon.com/news/620467" TargetMode="External"/><Relationship Id="rId1118" Type="http://schemas.openxmlformats.org/officeDocument/2006/relationships/hyperlink" Target="https://www.kaohoon.com/news/634046" TargetMode="External"/><Relationship Id="rId2449" Type="http://schemas.openxmlformats.org/officeDocument/2006/relationships/hyperlink" Target="https://www.kaohoon.com/breakingnews/626169" TargetMode="External"/><Relationship Id="rId1119" Type="http://schemas.openxmlformats.org/officeDocument/2006/relationships/hyperlink" Target="https://www.kaohoon.com/news/634046" TargetMode="External"/><Relationship Id="rId525" Type="http://schemas.openxmlformats.org/officeDocument/2006/relationships/hyperlink" Target="https://www.kaohoon.com/news/685244" TargetMode="External"/><Relationship Id="rId524" Type="http://schemas.openxmlformats.org/officeDocument/2006/relationships/hyperlink" Target="https://www.kaohoon.com/news/685244" TargetMode="External"/><Relationship Id="rId523" Type="http://schemas.openxmlformats.org/officeDocument/2006/relationships/hyperlink" Target="https://www.kaohoon.com/news/685246" TargetMode="External"/><Relationship Id="rId522" Type="http://schemas.openxmlformats.org/officeDocument/2006/relationships/hyperlink" Target="https://www.kaohoon.com/news/685246" TargetMode="External"/><Relationship Id="rId529" Type="http://schemas.openxmlformats.org/officeDocument/2006/relationships/hyperlink" Target="https://www.kaohoon.com/news/685234" TargetMode="External"/><Relationship Id="rId528" Type="http://schemas.openxmlformats.org/officeDocument/2006/relationships/hyperlink" Target="https://www.kaohoon.com/news/685234" TargetMode="External"/><Relationship Id="rId527" Type="http://schemas.openxmlformats.org/officeDocument/2006/relationships/hyperlink" Target="https://www.kaohoon.com/news/685234" TargetMode="External"/><Relationship Id="rId526" Type="http://schemas.openxmlformats.org/officeDocument/2006/relationships/hyperlink" Target="https://www.kaohoon.com/news/685244" TargetMode="External"/><Relationship Id="rId3771" Type="http://schemas.openxmlformats.org/officeDocument/2006/relationships/hyperlink" Target="https://www.kaohoon.com/news/620456" TargetMode="External"/><Relationship Id="rId2440" Type="http://schemas.openxmlformats.org/officeDocument/2006/relationships/hyperlink" Target="https://www.kaohoon.com/stockanalysis/626205" TargetMode="External"/><Relationship Id="rId3770" Type="http://schemas.openxmlformats.org/officeDocument/2006/relationships/hyperlink" Target="https://www.kaohoon.com/news/620499" TargetMode="External"/><Relationship Id="rId521" Type="http://schemas.openxmlformats.org/officeDocument/2006/relationships/hyperlink" Target="https://www.kaohoon.com/news/685246" TargetMode="External"/><Relationship Id="rId1110" Type="http://schemas.openxmlformats.org/officeDocument/2006/relationships/hyperlink" Target="https://www.kaohoon.com/news/634095" TargetMode="External"/><Relationship Id="rId2441" Type="http://schemas.openxmlformats.org/officeDocument/2006/relationships/hyperlink" Target="https://www.kaohoon.com/summary/626199" TargetMode="External"/><Relationship Id="rId3773" Type="http://schemas.openxmlformats.org/officeDocument/2006/relationships/hyperlink" Target="https://www.kaohoon.com/stockanalysis/620481" TargetMode="External"/><Relationship Id="rId520" Type="http://schemas.openxmlformats.org/officeDocument/2006/relationships/hyperlink" Target="https://www.kaohoon.com/breakingnews/685265" TargetMode="External"/><Relationship Id="rId1111" Type="http://schemas.openxmlformats.org/officeDocument/2006/relationships/hyperlink" Target="https://www.kaohoon.com/news/634095" TargetMode="External"/><Relationship Id="rId2442" Type="http://schemas.openxmlformats.org/officeDocument/2006/relationships/hyperlink" Target="https://www.kaohoon.com/news/626194" TargetMode="External"/><Relationship Id="rId3772" Type="http://schemas.openxmlformats.org/officeDocument/2006/relationships/hyperlink" Target="https://www.kaohoon.com/stockanalysis/620481" TargetMode="External"/><Relationship Id="rId1112" Type="http://schemas.openxmlformats.org/officeDocument/2006/relationships/hyperlink" Target="https://www.kaohoon.com/news/634095" TargetMode="External"/><Relationship Id="rId2443" Type="http://schemas.openxmlformats.org/officeDocument/2006/relationships/hyperlink" Target="https://www.kaohoon.com/summary/626196" TargetMode="External"/><Relationship Id="rId3775" Type="http://schemas.openxmlformats.org/officeDocument/2006/relationships/hyperlink" Target="https://www.kaohoon.com/stockanalysis/620478" TargetMode="External"/><Relationship Id="rId1113" Type="http://schemas.openxmlformats.org/officeDocument/2006/relationships/hyperlink" Target="https://www.kaohoon.com/breakingnews/634085" TargetMode="External"/><Relationship Id="rId2444" Type="http://schemas.openxmlformats.org/officeDocument/2006/relationships/hyperlink" Target="https://www.kaohoon.com/breakingnews/626191" TargetMode="External"/><Relationship Id="rId3774" Type="http://schemas.openxmlformats.org/officeDocument/2006/relationships/hyperlink" Target="https://www.kaohoon.com/stockanalysis/620481" TargetMode="External"/><Relationship Id="rId1103" Type="http://schemas.openxmlformats.org/officeDocument/2006/relationships/hyperlink" Target="https://www.kaohoon.com/news/678601" TargetMode="External"/><Relationship Id="rId2434" Type="http://schemas.openxmlformats.org/officeDocument/2006/relationships/hyperlink" Target="https://www.kaohoon.com/news/626212" TargetMode="External"/><Relationship Id="rId3766" Type="http://schemas.openxmlformats.org/officeDocument/2006/relationships/hyperlink" Target="https://www.kaohoon.com/news/620521" TargetMode="External"/><Relationship Id="rId1104" Type="http://schemas.openxmlformats.org/officeDocument/2006/relationships/hyperlink" Target="https://www.kaohoon.com/news/678601" TargetMode="External"/><Relationship Id="rId2435" Type="http://schemas.openxmlformats.org/officeDocument/2006/relationships/hyperlink" Target="https://www.kaohoon.com/stockanalysis/626210" TargetMode="External"/><Relationship Id="rId3765" Type="http://schemas.openxmlformats.org/officeDocument/2006/relationships/hyperlink" Target="https://www.kaohoon.com/news/620521" TargetMode="External"/><Relationship Id="rId1105" Type="http://schemas.openxmlformats.org/officeDocument/2006/relationships/hyperlink" Target="https://www.kaohoon.com/news/678559" TargetMode="External"/><Relationship Id="rId2436" Type="http://schemas.openxmlformats.org/officeDocument/2006/relationships/hyperlink" Target="https://www.kaohoon.com/stockanalysis/626210" TargetMode="External"/><Relationship Id="rId3768" Type="http://schemas.openxmlformats.org/officeDocument/2006/relationships/hyperlink" Target="https://www.kaohoon.com/news/620506" TargetMode="External"/><Relationship Id="rId1106" Type="http://schemas.openxmlformats.org/officeDocument/2006/relationships/hyperlink" Target="https://www.kaohoon.com/news/678559" TargetMode="External"/><Relationship Id="rId2437" Type="http://schemas.openxmlformats.org/officeDocument/2006/relationships/hyperlink" Target="https://www.kaohoon.com/stockanalysis/626210" TargetMode="External"/><Relationship Id="rId3767" Type="http://schemas.openxmlformats.org/officeDocument/2006/relationships/hyperlink" Target="https://www.kaohoon.com/news/620506" TargetMode="External"/><Relationship Id="rId1107" Type="http://schemas.openxmlformats.org/officeDocument/2006/relationships/hyperlink" Target="https://www.kaohoon.com/pr/678579" TargetMode="External"/><Relationship Id="rId2438" Type="http://schemas.openxmlformats.org/officeDocument/2006/relationships/hyperlink" Target="https://www.kaohoon.com/stockanalysis/626210" TargetMode="External"/><Relationship Id="rId1108" Type="http://schemas.openxmlformats.org/officeDocument/2006/relationships/hyperlink" Target="https://www.kaohoon.com/pr/678579" TargetMode="External"/><Relationship Id="rId2439" Type="http://schemas.openxmlformats.org/officeDocument/2006/relationships/hyperlink" Target="https://www.kaohoon.com/stockanalysis/626210" TargetMode="External"/><Relationship Id="rId3769" Type="http://schemas.openxmlformats.org/officeDocument/2006/relationships/hyperlink" Target="https://www.kaohoon.com/news/620491" TargetMode="External"/><Relationship Id="rId1109" Type="http://schemas.openxmlformats.org/officeDocument/2006/relationships/hyperlink" Target="https://www.kaohoon.com/news/678519" TargetMode="External"/><Relationship Id="rId519" Type="http://schemas.openxmlformats.org/officeDocument/2006/relationships/hyperlink" Target="https://www.kaohoon.com/breakingnews/685265" TargetMode="External"/><Relationship Id="rId514" Type="http://schemas.openxmlformats.org/officeDocument/2006/relationships/hyperlink" Target="https://www.kaohoon.com/stockanalysis/685272" TargetMode="External"/><Relationship Id="rId513" Type="http://schemas.openxmlformats.org/officeDocument/2006/relationships/hyperlink" Target="https://www.kaohoon.com/news/685290" TargetMode="External"/><Relationship Id="rId512" Type="http://schemas.openxmlformats.org/officeDocument/2006/relationships/hyperlink" Target="https://www.kaohoon.com/news/685290" TargetMode="External"/><Relationship Id="rId511" Type="http://schemas.openxmlformats.org/officeDocument/2006/relationships/hyperlink" Target="https://www.kaohoon.com/news/685301" TargetMode="External"/><Relationship Id="rId518" Type="http://schemas.openxmlformats.org/officeDocument/2006/relationships/hyperlink" Target="https://www.kaohoon.com/stockanalysis/685269" TargetMode="External"/><Relationship Id="rId517" Type="http://schemas.openxmlformats.org/officeDocument/2006/relationships/hyperlink" Target="https://www.kaohoon.com/stockanalysis/685269" TargetMode="External"/><Relationship Id="rId516" Type="http://schemas.openxmlformats.org/officeDocument/2006/relationships/hyperlink" Target="https://www.kaohoon.com/stockanalysis/685272" TargetMode="External"/><Relationship Id="rId515" Type="http://schemas.openxmlformats.org/officeDocument/2006/relationships/hyperlink" Target="https://www.kaohoon.com/stockanalysis/685272" TargetMode="External"/><Relationship Id="rId3760" Type="http://schemas.openxmlformats.org/officeDocument/2006/relationships/hyperlink" Target="https://www.kaohoon.com/news/620531" TargetMode="External"/><Relationship Id="rId510" Type="http://schemas.openxmlformats.org/officeDocument/2006/relationships/hyperlink" Target="https://www.kaohoon.com/news/685301" TargetMode="External"/><Relationship Id="rId2430" Type="http://schemas.openxmlformats.org/officeDocument/2006/relationships/hyperlink" Target="https://www.kaohoon.com/breakingnews/626251" TargetMode="External"/><Relationship Id="rId3762" Type="http://schemas.openxmlformats.org/officeDocument/2006/relationships/hyperlink" Target="https://www.kaohoon.com/breakingnews/620518" TargetMode="External"/><Relationship Id="rId1100" Type="http://schemas.openxmlformats.org/officeDocument/2006/relationships/hyperlink" Target="https://www.kaohoon.com/breakingnews/678585" TargetMode="External"/><Relationship Id="rId2431" Type="http://schemas.openxmlformats.org/officeDocument/2006/relationships/hyperlink" Target="https://www.kaohoon.com/news/626217" TargetMode="External"/><Relationship Id="rId3761" Type="http://schemas.openxmlformats.org/officeDocument/2006/relationships/hyperlink" Target="https://www.kaohoon.com/news/620531" TargetMode="External"/><Relationship Id="rId1101" Type="http://schemas.openxmlformats.org/officeDocument/2006/relationships/hyperlink" Target="https://www.kaohoon.com/breakingnews/678585" TargetMode="External"/><Relationship Id="rId2432" Type="http://schemas.openxmlformats.org/officeDocument/2006/relationships/hyperlink" Target="https://www.kaohoon.com/news/626217" TargetMode="External"/><Relationship Id="rId3764" Type="http://schemas.openxmlformats.org/officeDocument/2006/relationships/hyperlink" Target="https://www.kaohoon.com/breakingnews/620518" TargetMode="External"/><Relationship Id="rId1102" Type="http://schemas.openxmlformats.org/officeDocument/2006/relationships/hyperlink" Target="https://www.kaohoon.com/news/678601" TargetMode="External"/><Relationship Id="rId2433" Type="http://schemas.openxmlformats.org/officeDocument/2006/relationships/hyperlink" Target="https://www.kaohoon.com/news/626217" TargetMode="External"/><Relationship Id="rId3763" Type="http://schemas.openxmlformats.org/officeDocument/2006/relationships/hyperlink" Target="https://www.kaohoon.com/breakingnews/620518" TargetMode="External"/><Relationship Id="rId3711" Type="http://schemas.openxmlformats.org/officeDocument/2006/relationships/hyperlink" Target="https://www.kaohoon.com/news/620679" TargetMode="External"/><Relationship Id="rId3710" Type="http://schemas.openxmlformats.org/officeDocument/2006/relationships/hyperlink" Target="https://www.kaohoon.com/news/620679" TargetMode="External"/><Relationship Id="rId3713" Type="http://schemas.openxmlformats.org/officeDocument/2006/relationships/hyperlink" Target="https://www.kaohoon.com/news/620678" TargetMode="External"/><Relationship Id="rId3712" Type="http://schemas.openxmlformats.org/officeDocument/2006/relationships/hyperlink" Target="https://www.kaohoon.com/news/620679" TargetMode="External"/><Relationship Id="rId3715" Type="http://schemas.openxmlformats.org/officeDocument/2006/relationships/hyperlink" Target="https://www.kaohoon.com/news/620678" TargetMode="External"/><Relationship Id="rId3714" Type="http://schemas.openxmlformats.org/officeDocument/2006/relationships/hyperlink" Target="https://www.kaohoon.com/news/620678" TargetMode="External"/><Relationship Id="rId3717" Type="http://schemas.openxmlformats.org/officeDocument/2006/relationships/hyperlink" Target="https://www.kaohoon.com/news/620674" TargetMode="External"/><Relationship Id="rId3716" Type="http://schemas.openxmlformats.org/officeDocument/2006/relationships/hyperlink" Target="https://www.kaohoon.com/news/620674" TargetMode="External"/><Relationship Id="rId3719" Type="http://schemas.openxmlformats.org/officeDocument/2006/relationships/hyperlink" Target="https://www.kaohoon.com/news/620674" TargetMode="External"/><Relationship Id="rId3718" Type="http://schemas.openxmlformats.org/officeDocument/2006/relationships/hyperlink" Target="https://www.kaohoon.com/news/620674" TargetMode="External"/><Relationship Id="rId3700" Type="http://schemas.openxmlformats.org/officeDocument/2006/relationships/hyperlink" Target="https://www.kaohoon.com/news/620706" TargetMode="External"/><Relationship Id="rId3702" Type="http://schemas.openxmlformats.org/officeDocument/2006/relationships/hyperlink" Target="https://www.kaohoon.com/breakingnews/620699" TargetMode="External"/><Relationship Id="rId3701" Type="http://schemas.openxmlformats.org/officeDocument/2006/relationships/hyperlink" Target="https://www.kaohoon.com/news/620706" TargetMode="External"/><Relationship Id="rId3704" Type="http://schemas.openxmlformats.org/officeDocument/2006/relationships/hyperlink" Target="https://www.kaohoon.com/breakingnews/620693" TargetMode="External"/><Relationship Id="rId3703" Type="http://schemas.openxmlformats.org/officeDocument/2006/relationships/hyperlink" Target="https://www.kaohoon.com/breakingnews/620699" TargetMode="External"/><Relationship Id="rId3706" Type="http://schemas.openxmlformats.org/officeDocument/2006/relationships/hyperlink" Target="https://www.kaohoon.com/news/620677" TargetMode="External"/><Relationship Id="rId3705" Type="http://schemas.openxmlformats.org/officeDocument/2006/relationships/hyperlink" Target="https://www.kaohoon.com/breakingnews/620693" TargetMode="External"/><Relationship Id="rId3708" Type="http://schemas.openxmlformats.org/officeDocument/2006/relationships/hyperlink" Target="https://www.kaohoon.com/news/620677" TargetMode="External"/><Relationship Id="rId3707" Type="http://schemas.openxmlformats.org/officeDocument/2006/relationships/hyperlink" Target="https://www.kaohoon.com/news/620677" TargetMode="External"/><Relationship Id="rId3709" Type="http://schemas.openxmlformats.org/officeDocument/2006/relationships/hyperlink" Target="https://www.kaohoon.com/news/620685" TargetMode="External"/><Relationship Id="rId2401" Type="http://schemas.openxmlformats.org/officeDocument/2006/relationships/hyperlink" Target="https://www.kaohoon.com/breakingnews/626387" TargetMode="External"/><Relationship Id="rId3733" Type="http://schemas.openxmlformats.org/officeDocument/2006/relationships/hyperlink" Target="https://www.kaohoon.com/news/620597" TargetMode="External"/><Relationship Id="rId2402" Type="http://schemas.openxmlformats.org/officeDocument/2006/relationships/hyperlink" Target="https://www.kaohoon.com/breakingnews/626388" TargetMode="External"/><Relationship Id="rId3732" Type="http://schemas.openxmlformats.org/officeDocument/2006/relationships/hyperlink" Target="https://www.kaohoon.com/news/620597" TargetMode="External"/><Relationship Id="rId2403" Type="http://schemas.openxmlformats.org/officeDocument/2006/relationships/hyperlink" Target="https://www.kaohoon.com/breakingnews/626388" TargetMode="External"/><Relationship Id="rId3735" Type="http://schemas.openxmlformats.org/officeDocument/2006/relationships/hyperlink" Target="https://www.kaohoon.com/news/620557" TargetMode="External"/><Relationship Id="rId2404" Type="http://schemas.openxmlformats.org/officeDocument/2006/relationships/hyperlink" Target="https://www.kaohoon.com/breakingnews/626388" TargetMode="External"/><Relationship Id="rId3734" Type="http://schemas.openxmlformats.org/officeDocument/2006/relationships/hyperlink" Target="https://www.kaohoon.com/news/620557" TargetMode="External"/><Relationship Id="rId2405" Type="http://schemas.openxmlformats.org/officeDocument/2006/relationships/hyperlink" Target="https://www.kaohoon.com/news/626283" TargetMode="External"/><Relationship Id="rId3737" Type="http://schemas.openxmlformats.org/officeDocument/2006/relationships/hyperlink" Target="https://www.kaohoon.com/news/620587" TargetMode="External"/><Relationship Id="rId2406" Type="http://schemas.openxmlformats.org/officeDocument/2006/relationships/hyperlink" Target="https://www.kaohoon.com/news/626243" TargetMode="External"/><Relationship Id="rId3736" Type="http://schemas.openxmlformats.org/officeDocument/2006/relationships/hyperlink" Target="https://www.kaohoon.com/news/620557" TargetMode="External"/><Relationship Id="rId2407" Type="http://schemas.openxmlformats.org/officeDocument/2006/relationships/hyperlink" Target="https://www.kaohoon.com/news/626243" TargetMode="External"/><Relationship Id="rId3739" Type="http://schemas.openxmlformats.org/officeDocument/2006/relationships/hyperlink" Target="https://www.kaohoon.com/news/620587" TargetMode="External"/><Relationship Id="rId2408" Type="http://schemas.openxmlformats.org/officeDocument/2006/relationships/hyperlink" Target="https://www.kaohoon.com/column/626314" TargetMode="External"/><Relationship Id="rId3738" Type="http://schemas.openxmlformats.org/officeDocument/2006/relationships/hyperlink" Target="https://www.kaohoon.com/news/620587" TargetMode="External"/><Relationship Id="rId2409" Type="http://schemas.openxmlformats.org/officeDocument/2006/relationships/hyperlink" Target="https://www.kaohoon.com/column/626324" TargetMode="External"/><Relationship Id="rId3731" Type="http://schemas.openxmlformats.org/officeDocument/2006/relationships/hyperlink" Target="https://www.kaohoon.com/news/620604" TargetMode="External"/><Relationship Id="rId2400" Type="http://schemas.openxmlformats.org/officeDocument/2006/relationships/hyperlink" Target="https://www.kaohoon.com/breakingnews/626387" TargetMode="External"/><Relationship Id="rId3730" Type="http://schemas.openxmlformats.org/officeDocument/2006/relationships/hyperlink" Target="https://www.kaohoon.com/news/620604" TargetMode="External"/><Relationship Id="rId3722" Type="http://schemas.openxmlformats.org/officeDocument/2006/relationships/hyperlink" Target="https://www.kaohoon.com/news/620669" TargetMode="External"/><Relationship Id="rId3721" Type="http://schemas.openxmlformats.org/officeDocument/2006/relationships/hyperlink" Target="https://www.kaohoon.com/news/620669" TargetMode="External"/><Relationship Id="rId3724" Type="http://schemas.openxmlformats.org/officeDocument/2006/relationships/hyperlink" Target="https://www.kaohoon.com/news/620663" TargetMode="External"/><Relationship Id="rId3723" Type="http://schemas.openxmlformats.org/officeDocument/2006/relationships/hyperlink" Target="https://www.kaohoon.com/news/620669" TargetMode="External"/><Relationship Id="rId3726" Type="http://schemas.openxmlformats.org/officeDocument/2006/relationships/hyperlink" Target="https://www.kaohoon.com/news/620663" TargetMode="External"/><Relationship Id="rId3725" Type="http://schemas.openxmlformats.org/officeDocument/2006/relationships/hyperlink" Target="https://www.kaohoon.com/news/620663" TargetMode="External"/><Relationship Id="rId3728" Type="http://schemas.openxmlformats.org/officeDocument/2006/relationships/hyperlink" Target="https://www.kaohoon.com/news/620604" TargetMode="External"/><Relationship Id="rId3727" Type="http://schemas.openxmlformats.org/officeDocument/2006/relationships/hyperlink" Target="https://www.kaohoon.com/news/620636" TargetMode="External"/><Relationship Id="rId3729" Type="http://schemas.openxmlformats.org/officeDocument/2006/relationships/hyperlink" Target="https://www.kaohoon.com/news/620604" TargetMode="External"/><Relationship Id="rId3720" Type="http://schemas.openxmlformats.org/officeDocument/2006/relationships/hyperlink" Target="https://www.kaohoon.com/news/620669" TargetMode="External"/><Relationship Id="rId4206" Type="http://schemas.openxmlformats.org/officeDocument/2006/relationships/hyperlink" Target="https://www.kaohoon.com/breakingnews/617523" TargetMode="External"/><Relationship Id="rId4205" Type="http://schemas.openxmlformats.org/officeDocument/2006/relationships/hyperlink" Target="https://www.kaohoon.com/summary/617535" TargetMode="External"/><Relationship Id="rId4208" Type="http://schemas.openxmlformats.org/officeDocument/2006/relationships/hyperlink" Target="https://www.kaohoon.com/breakingnews/617523" TargetMode="External"/><Relationship Id="rId4207" Type="http://schemas.openxmlformats.org/officeDocument/2006/relationships/hyperlink" Target="https://www.kaohoon.com/breakingnews/617523" TargetMode="External"/><Relationship Id="rId590" Type="http://schemas.openxmlformats.org/officeDocument/2006/relationships/hyperlink" Target="https://www.kaohoon.com/news/684420" TargetMode="External"/><Relationship Id="rId4209" Type="http://schemas.openxmlformats.org/officeDocument/2006/relationships/hyperlink" Target="https://www.kaohoon.com/news/617518" TargetMode="External"/><Relationship Id="rId589" Type="http://schemas.openxmlformats.org/officeDocument/2006/relationships/hyperlink" Target="https://www.kaohoon.com/news/684420" TargetMode="External"/><Relationship Id="rId588" Type="http://schemas.openxmlformats.org/officeDocument/2006/relationships/hyperlink" Target="https://www.kaohoon.com/news/684420" TargetMode="External"/><Relationship Id="rId1170" Type="http://schemas.openxmlformats.org/officeDocument/2006/relationships/hyperlink" Target="https://www.kaohoon.com/breakingnews/633653" TargetMode="External"/><Relationship Id="rId1171" Type="http://schemas.openxmlformats.org/officeDocument/2006/relationships/hyperlink" Target="https://www.kaohoon.com/breakingnews/633653" TargetMode="External"/><Relationship Id="rId583" Type="http://schemas.openxmlformats.org/officeDocument/2006/relationships/hyperlink" Target="https://www.kaohoon.com/news/684500" TargetMode="External"/><Relationship Id="rId1172" Type="http://schemas.openxmlformats.org/officeDocument/2006/relationships/hyperlink" Target="https://www.kaohoon.com/breakingnews/633649" TargetMode="External"/><Relationship Id="rId582" Type="http://schemas.openxmlformats.org/officeDocument/2006/relationships/hyperlink" Target="https://www.kaohoon.com/news/684500" TargetMode="External"/><Relationship Id="rId1173" Type="http://schemas.openxmlformats.org/officeDocument/2006/relationships/hyperlink" Target="https://www.kaohoon.com/stockanalysis/633636" TargetMode="External"/><Relationship Id="rId581" Type="http://schemas.openxmlformats.org/officeDocument/2006/relationships/hyperlink" Target="https://www.kaohoon.com/breakingnews/684505" TargetMode="External"/><Relationship Id="rId1174" Type="http://schemas.openxmlformats.org/officeDocument/2006/relationships/hyperlink" Target="https://www.kaohoon.com/stockanalysis/633636" TargetMode="External"/><Relationship Id="rId4200" Type="http://schemas.openxmlformats.org/officeDocument/2006/relationships/hyperlink" Target="https://www.kaohoon.com/news/617577" TargetMode="External"/><Relationship Id="rId580" Type="http://schemas.openxmlformats.org/officeDocument/2006/relationships/hyperlink" Target="https://www.kaohoon.com/breakingnews/684505" TargetMode="External"/><Relationship Id="rId1175" Type="http://schemas.openxmlformats.org/officeDocument/2006/relationships/hyperlink" Target="https://www.kaohoon.com/stockanalysis/633636" TargetMode="External"/><Relationship Id="rId587" Type="http://schemas.openxmlformats.org/officeDocument/2006/relationships/hyperlink" Target="https://www.kaohoon.com/stockanalysis/684412" TargetMode="External"/><Relationship Id="rId1176" Type="http://schemas.openxmlformats.org/officeDocument/2006/relationships/hyperlink" Target="https://www.kaohoon.com/stockanalysis/633636" TargetMode="External"/><Relationship Id="rId4202" Type="http://schemas.openxmlformats.org/officeDocument/2006/relationships/hyperlink" Target="https://www.kaohoon.com/news/617574" TargetMode="External"/><Relationship Id="rId586" Type="http://schemas.openxmlformats.org/officeDocument/2006/relationships/hyperlink" Target="https://www.kaohoon.com/stockanalysis/684412" TargetMode="External"/><Relationship Id="rId1177" Type="http://schemas.openxmlformats.org/officeDocument/2006/relationships/hyperlink" Target="https://www.kaohoon.com/stockanalysis/633628" TargetMode="External"/><Relationship Id="rId4201" Type="http://schemas.openxmlformats.org/officeDocument/2006/relationships/hyperlink" Target="https://www.kaohoon.com/news/617577" TargetMode="External"/><Relationship Id="rId585" Type="http://schemas.openxmlformats.org/officeDocument/2006/relationships/hyperlink" Target="https://www.kaohoon.com/stockanalysis/684412" TargetMode="External"/><Relationship Id="rId1178" Type="http://schemas.openxmlformats.org/officeDocument/2006/relationships/hyperlink" Target="https://www.kaohoon.com/summary/633621" TargetMode="External"/><Relationship Id="rId4204" Type="http://schemas.openxmlformats.org/officeDocument/2006/relationships/hyperlink" Target="https://www.kaohoon.com/summary/617538" TargetMode="External"/><Relationship Id="rId584" Type="http://schemas.openxmlformats.org/officeDocument/2006/relationships/hyperlink" Target="https://www.kaohoon.com/news/684466" TargetMode="External"/><Relationship Id="rId1179" Type="http://schemas.openxmlformats.org/officeDocument/2006/relationships/hyperlink" Target="https://www.kaohoon.com/summary/633619" TargetMode="External"/><Relationship Id="rId4203" Type="http://schemas.openxmlformats.org/officeDocument/2006/relationships/hyperlink" Target="https://www.kaohoon.com/news/617574" TargetMode="External"/><Relationship Id="rId1169" Type="http://schemas.openxmlformats.org/officeDocument/2006/relationships/hyperlink" Target="https://www.kaohoon.com/pr/633660" TargetMode="External"/><Relationship Id="rId579" Type="http://schemas.openxmlformats.org/officeDocument/2006/relationships/hyperlink" Target="https://www.kaohoon.com/breakingnews/684505" TargetMode="External"/><Relationship Id="rId578" Type="http://schemas.openxmlformats.org/officeDocument/2006/relationships/hyperlink" Target="https://www.kaohoon.com/news/684513" TargetMode="External"/><Relationship Id="rId577" Type="http://schemas.openxmlformats.org/officeDocument/2006/relationships/hyperlink" Target="https://www.kaohoon.com/news/684513" TargetMode="External"/><Relationship Id="rId2490" Type="http://schemas.openxmlformats.org/officeDocument/2006/relationships/hyperlink" Target="https://www.kaohoon.com/breakingnews/625901" TargetMode="External"/><Relationship Id="rId1160" Type="http://schemas.openxmlformats.org/officeDocument/2006/relationships/hyperlink" Target="https://www.kaohoon.com/breakingnews/633684" TargetMode="External"/><Relationship Id="rId2491" Type="http://schemas.openxmlformats.org/officeDocument/2006/relationships/hyperlink" Target="https://www.kaohoon.com/breakingnews/625901" TargetMode="External"/><Relationship Id="rId572" Type="http://schemas.openxmlformats.org/officeDocument/2006/relationships/hyperlink" Target="https://www.kaohoon.com/breakingnews/684688" TargetMode="External"/><Relationship Id="rId1161" Type="http://schemas.openxmlformats.org/officeDocument/2006/relationships/hyperlink" Target="https://www.kaohoon.com/pr/633664" TargetMode="External"/><Relationship Id="rId2492" Type="http://schemas.openxmlformats.org/officeDocument/2006/relationships/hyperlink" Target="https://www.kaohoon.com/column/625812" TargetMode="External"/><Relationship Id="rId571" Type="http://schemas.openxmlformats.org/officeDocument/2006/relationships/hyperlink" Target="https://www.kaohoon.com/breakingnews/684711" TargetMode="External"/><Relationship Id="rId1162" Type="http://schemas.openxmlformats.org/officeDocument/2006/relationships/hyperlink" Target="https://www.kaohoon.com/pr/633664" TargetMode="External"/><Relationship Id="rId2493" Type="http://schemas.openxmlformats.org/officeDocument/2006/relationships/hyperlink" Target="https://www.kaohoon.com/summary/625782" TargetMode="External"/><Relationship Id="rId570" Type="http://schemas.openxmlformats.org/officeDocument/2006/relationships/hyperlink" Target="https://www.kaohoon.com/breakingnews/684711" TargetMode="External"/><Relationship Id="rId1163" Type="http://schemas.openxmlformats.org/officeDocument/2006/relationships/hyperlink" Target="https://www.kaohoon.com/breakingnews/633678" TargetMode="External"/><Relationship Id="rId2494" Type="http://schemas.openxmlformats.org/officeDocument/2006/relationships/hyperlink" Target="https://www.kaohoon.com/summary/625779" TargetMode="External"/><Relationship Id="rId1164" Type="http://schemas.openxmlformats.org/officeDocument/2006/relationships/hyperlink" Target="https://www.kaohoon.com/breakingnews/633678" TargetMode="External"/><Relationship Id="rId2495" Type="http://schemas.openxmlformats.org/officeDocument/2006/relationships/hyperlink" Target="https://www.kaohoon.com/news/625756" TargetMode="External"/><Relationship Id="rId576" Type="http://schemas.openxmlformats.org/officeDocument/2006/relationships/hyperlink" Target="https://www.kaohoon.com/news/684573" TargetMode="External"/><Relationship Id="rId1165" Type="http://schemas.openxmlformats.org/officeDocument/2006/relationships/hyperlink" Target="https://www.kaohoon.com/breakingnews/633678" TargetMode="External"/><Relationship Id="rId2496" Type="http://schemas.openxmlformats.org/officeDocument/2006/relationships/hyperlink" Target="https://www.kaohoon.com/news/625756" TargetMode="External"/><Relationship Id="rId575" Type="http://schemas.openxmlformats.org/officeDocument/2006/relationships/hyperlink" Target="https://www.kaohoon.com/news/684671" TargetMode="External"/><Relationship Id="rId1166" Type="http://schemas.openxmlformats.org/officeDocument/2006/relationships/hyperlink" Target="https://www.kaohoon.com/breakingnews/633678" TargetMode="External"/><Relationship Id="rId2497" Type="http://schemas.openxmlformats.org/officeDocument/2006/relationships/hyperlink" Target="https://www.kaohoon.com/breakingnews/625736" TargetMode="External"/><Relationship Id="rId574" Type="http://schemas.openxmlformats.org/officeDocument/2006/relationships/hyperlink" Target="https://www.kaohoon.com/news/684671" TargetMode="External"/><Relationship Id="rId1167" Type="http://schemas.openxmlformats.org/officeDocument/2006/relationships/hyperlink" Target="https://www.kaohoon.com/breakingnews/633678" TargetMode="External"/><Relationship Id="rId2498" Type="http://schemas.openxmlformats.org/officeDocument/2006/relationships/hyperlink" Target="https://www.kaohoon.com/breakingnews/625736" TargetMode="External"/><Relationship Id="rId573" Type="http://schemas.openxmlformats.org/officeDocument/2006/relationships/hyperlink" Target="https://www.kaohoon.com/breakingnews/684688" TargetMode="External"/><Relationship Id="rId1168" Type="http://schemas.openxmlformats.org/officeDocument/2006/relationships/hyperlink" Target="https://www.kaohoon.com/news/633662" TargetMode="External"/><Relationship Id="rId2499" Type="http://schemas.openxmlformats.org/officeDocument/2006/relationships/hyperlink" Target="https://www.kaohoon.com/breakingnews/625736" TargetMode="External"/><Relationship Id="rId4228" Type="http://schemas.openxmlformats.org/officeDocument/2006/relationships/hyperlink" Target="https://www.kaohoon.com/summary/617295" TargetMode="External"/><Relationship Id="rId4227" Type="http://schemas.openxmlformats.org/officeDocument/2006/relationships/hyperlink" Target="https://www.kaohoon.com/summary/617297" TargetMode="External"/><Relationship Id="rId4229" Type="http://schemas.openxmlformats.org/officeDocument/2006/relationships/hyperlink" Target="https://www.kaohoon.com/pr/617279" TargetMode="External"/><Relationship Id="rId1190" Type="http://schemas.openxmlformats.org/officeDocument/2006/relationships/hyperlink" Target="https://www.kaohoon.com/breakingnews/633522" TargetMode="External"/><Relationship Id="rId1191" Type="http://schemas.openxmlformats.org/officeDocument/2006/relationships/hyperlink" Target="https://www.kaohoon.com/news/633401" TargetMode="External"/><Relationship Id="rId1192" Type="http://schemas.openxmlformats.org/officeDocument/2006/relationships/hyperlink" Target="https://www.kaohoon.com/breakingnews/633406" TargetMode="External"/><Relationship Id="rId1193" Type="http://schemas.openxmlformats.org/officeDocument/2006/relationships/hyperlink" Target="https://www.kaohoon.com/summary/633407" TargetMode="External"/><Relationship Id="rId1194" Type="http://schemas.openxmlformats.org/officeDocument/2006/relationships/hyperlink" Target="https://www.kaohoon.com/summary/633403" TargetMode="External"/><Relationship Id="rId4220" Type="http://schemas.openxmlformats.org/officeDocument/2006/relationships/hyperlink" Target="https://www.kaohoon.com/summary/617475" TargetMode="External"/><Relationship Id="rId1195" Type="http://schemas.openxmlformats.org/officeDocument/2006/relationships/hyperlink" Target="https://www.kaohoon.com/breakingnews/633392" TargetMode="External"/><Relationship Id="rId1196" Type="http://schemas.openxmlformats.org/officeDocument/2006/relationships/hyperlink" Target="https://www.kaohoon.com/breakingnews/633393" TargetMode="External"/><Relationship Id="rId4222" Type="http://schemas.openxmlformats.org/officeDocument/2006/relationships/hyperlink" Target="https://www.kaohoon.com/breakingnews/617420" TargetMode="External"/><Relationship Id="rId1197" Type="http://schemas.openxmlformats.org/officeDocument/2006/relationships/hyperlink" Target="https://www.kaohoon.com/breakingnews/633393" TargetMode="External"/><Relationship Id="rId4221" Type="http://schemas.openxmlformats.org/officeDocument/2006/relationships/hyperlink" Target="https://www.kaohoon.com/summary/617474" TargetMode="External"/><Relationship Id="rId1198" Type="http://schemas.openxmlformats.org/officeDocument/2006/relationships/hyperlink" Target="https://www.kaohoon.com/breakingnews/633393" TargetMode="External"/><Relationship Id="rId4224" Type="http://schemas.openxmlformats.org/officeDocument/2006/relationships/hyperlink" Target="https://www.kaohoon.com/breakingnews/617414" TargetMode="External"/><Relationship Id="rId1199" Type="http://schemas.openxmlformats.org/officeDocument/2006/relationships/hyperlink" Target="https://www.kaohoon.com/breakingnews/633386" TargetMode="External"/><Relationship Id="rId4223" Type="http://schemas.openxmlformats.org/officeDocument/2006/relationships/hyperlink" Target="https://www.kaohoon.com/breakingnews/617396" TargetMode="External"/><Relationship Id="rId4226" Type="http://schemas.openxmlformats.org/officeDocument/2006/relationships/hyperlink" Target="https://www.kaohoon.com/breakingnews/617414" TargetMode="External"/><Relationship Id="rId4225" Type="http://schemas.openxmlformats.org/officeDocument/2006/relationships/hyperlink" Target="https://www.kaohoon.com/breakingnews/617414" TargetMode="External"/><Relationship Id="rId4217" Type="http://schemas.openxmlformats.org/officeDocument/2006/relationships/hyperlink" Target="https://www.kaohoon.com/stockanalysis/617483" TargetMode="External"/><Relationship Id="rId4216" Type="http://schemas.openxmlformats.org/officeDocument/2006/relationships/hyperlink" Target="https://www.kaohoon.com/stockanalysis/617485" TargetMode="External"/><Relationship Id="rId4219" Type="http://schemas.openxmlformats.org/officeDocument/2006/relationships/hyperlink" Target="https://www.kaohoon.com/stockanalysis/617483" TargetMode="External"/><Relationship Id="rId4218" Type="http://schemas.openxmlformats.org/officeDocument/2006/relationships/hyperlink" Target="https://www.kaohoon.com/stockanalysis/617483" TargetMode="External"/><Relationship Id="rId599" Type="http://schemas.openxmlformats.org/officeDocument/2006/relationships/hyperlink" Target="https://www.kaohoon.com/news/684356" TargetMode="External"/><Relationship Id="rId1180" Type="http://schemas.openxmlformats.org/officeDocument/2006/relationships/hyperlink" Target="https://www.kaohoon.com/news/633600" TargetMode="External"/><Relationship Id="rId1181" Type="http://schemas.openxmlformats.org/officeDocument/2006/relationships/hyperlink" Target="https://www.kaohoon.com/news/633600" TargetMode="External"/><Relationship Id="rId1182" Type="http://schemas.openxmlformats.org/officeDocument/2006/relationships/hyperlink" Target="https://www.kaohoon.com/news/633597" TargetMode="External"/><Relationship Id="rId594" Type="http://schemas.openxmlformats.org/officeDocument/2006/relationships/hyperlink" Target="https://www.kaohoon.com/news/684398" TargetMode="External"/><Relationship Id="rId1183" Type="http://schemas.openxmlformats.org/officeDocument/2006/relationships/hyperlink" Target="https://www.kaohoon.com/breakingnews/633578" TargetMode="External"/><Relationship Id="rId593" Type="http://schemas.openxmlformats.org/officeDocument/2006/relationships/hyperlink" Target="https://www.kaohoon.com/news/684400" TargetMode="External"/><Relationship Id="rId1184" Type="http://schemas.openxmlformats.org/officeDocument/2006/relationships/hyperlink" Target="https://www.kaohoon.com/breakingnews/633578" TargetMode="External"/><Relationship Id="rId592" Type="http://schemas.openxmlformats.org/officeDocument/2006/relationships/hyperlink" Target="https://www.kaohoon.com/news/684400" TargetMode="External"/><Relationship Id="rId1185" Type="http://schemas.openxmlformats.org/officeDocument/2006/relationships/hyperlink" Target="https://www.kaohoon.com/breakingnews/633578" TargetMode="External"/><Relationship Id="rId4211" Type="http://schemas.openxmlformats.org/officeDocument/2006/relationships/hyperlink" Target="https://www.kaohoon.com/breakingnews/617508" TargetMode="External"/><Relationship Id="rId591" Type="http://schemas.openxmlformats.org/officeDocument/2006/relationships/hyperlink" Target="https://www.kaohoon.com/news/684400" TargetMode="External"/><Relationship Id="rId1186" Type="http://schemas.openxmlformats.org/officeDocument/2006/relationships/hyperlink" Target="https://www.kaohoon.com/news/633580" TargetMode="External"/><Relationship Id="rId4210" Type="http://schemas.openxmlformats.org/officeDocument/2006/relationships/hyperlink" Target="https://www.kaohoon.com/news/617518" TargetMode="External"/><Relationship Id="rId598" Type="http://schemas.openxmlformats.org/officeDocument/2006/relationships/hyperlink" Target="https://www.kaohoon.com/news/684356" TargetMode="External"/><Relationship Id="rId1187" Type="http://schemas.openxmlformats.org/officeDocument/2006/relationships/hyperlink" Target="https://www.kaohoon.com/breakingnews/633559" TargetMode="External"/><Relationship Id="rId4213" Type="http://schemas.openxmlformats.org/officeDocument/2006/relationships/hyperlink" Target="https://www.kaohoon.com/breakingnews/617508" TargetMode="External"/><Relationship Id="rId597" Type="http://schemas.openxmlformats.org/officeDocument/2006/relationships/hyperlink" Target="https://www.kaohoon.com/news/684358" TargetMode="External"/><Relationship Id="rId1188" Type="http://schemas.openxmlformats.org/officeDocument/2006/relationships/hyperlink" Target="https://www.kaohoon.com/breakingnews/633559" TargetMode="External"/><Relationship Id="rId4212" Type="http://schemas.openxmlformats.org/officeDocument/2006/relationships/hyperlink" Target="https://www.kaohoon.com/breakingnews/617508" TargetMode="External"/><Relationship Id="rId596" Type="http://schemas.openxmlformats.org/officeDocument/2006/relationships/hyperlink" Target="https://www.kaohoon.com/news/684388" TargetMode="External"/><Relationship Id="rId1189" Type="http://schemas.openxmlformats.org/officeDocument/2006/relationships/hyperlink" Target="https://www.kaohoon.com/breakingnews/633534" TargetMode="External"/><Relationship Id="rId4215" Type="http://schemas.openxmlformats.org/officeDocument/2006/relationships/hyperlink" Target="https://www.kaohoon.com/stockanalysis/617485" TargetMode="External"/><Relationship Id="rId595" Type="http://schemas.openxmlformats.org/officeDocument/2006/relationships/hyperlink" Target="https://www.kaohoon.com/news/684388" TargetMode="External"/><Relationship Id="rId4214" Type="http://schemas.openxmlformats.org/officeDocument/2006/relationships/hyperlink" Target="https://www.kaohoon.com/stockanalysis/617485" TargetMode="External"/><Relationship Id="rId1136" Type="http://schemas.openxmlformats.org/officeDocument/2006/relationships/hyperlink" Target="https://www.kaohoon.com/news/633912" TargetMode="External"/><Relationship Id="rId2467" Type="http://schemas.openxmlformats.org/officeDocument/2006/relationships/hyperlink" Target="https://www.kaohoon.com/news/626019" TargetMode="External"/><Relationship Id="rId3799" Type="http://schemas.openxmlformats.org/officeDocument/2006/relationships/hyperlink" Target="https://www.kaohoon.com/news/620396" TargetMode="External"/><Relationship Id="rId1137" Type="http://schemas.openxmlformats.org/officeDocument/2006/relationships/hyperlink" Target="https://www.kaohoon.com/news/633912" TargetMode="External"/><Relationship Id="rId2468" Type="http://schemas.openxmlformats.org/officeDocument/2006/relationships/hyperlink" Target="https://www.kaohoon.com/news/626000" TargetMode="External"/><Relationship Id="rId3798" Type="http://schemas.openxmlformats.org/officeDocument/2006/relationships/hyperlink" Target="https://www.kaohoon.com/news/620396" TargetMode="External"/><Relationship Id="rId1138" Type="http://schemas.openxmlformats.org/officeDocument/2006/relationships/hyperlink" Target="https://www.kaohoon.com/news/633912" TargetMode="External"/><Relationship Id="rId2469" Type="http://schemas.openxmlformats.org/officeDocument/2006/relationships/hyperlink" Target="https://www.kaohoon.com/news/626000" TargetMode="External"/><Relationship Id="rId1139" Type="http://schemas.openxmlformats.org/officeDocument/2006/relationships/hyperlink" Target="https://www.kaohoon.com/news/633923" TargetMode="External"/><Relationship Id="rId547" Type="http://schemas.openxmlformats.org/officeDocument/2006/relationships/hyperlink" Target="https://www.kaohoon.com/pr/684953" TargetMode="External"/><Relationship Id="rId546" Type="http://schemas.openxmlformats.org/officeDocument/2006/relationships/hyperlink" Target="https://www.kaohoon.com/pr/684953" TargetMode="External"/><Relationship Id="rId545" Type="http://schemas.openxmlformats.org/officeDocument/2006/relationships/hyperlink" Target="https://www.kaohoon.com/breakingnews/684954" TargetMode="External"/><Relationship Id="rId544" Type="http://schemas.openxmlformats.org/officeDocument/2006/relationships/hyperlink" Target="https://www.kaohoon.com/breakingnews/684954" TargetMode="External"/><Relationship Id="rId549" Type="http://schemas.openxmlformats.org/officeDocument/2006/relationships/hyperlink" Target="https://www.kaohoon.com/news/684940" TargetMode="External"/><Relationship Id="rId548" Type="http://schemas.openxmlformats.org/officeDocument/2006/relationships/hyperlink" Target="https://www.kaohoon.com/news/684940" TargetMode="External"/><Relationship Id="rId3791" Type="http://schemas.openxmlformats.org/officeDocument/2006/relationships/hyperlink" Target="https://www.kaohoon.com/news/620424" TargetMode="External"/><Relationship Id="rId2460" Type="http://schemas.openxmlformats.org/officeDocument/2006/relationships/hyperlink" Target="https://www.kaohoon.com/news/626032" TargetMode="External"/><Relationship Id="rId3790" Type="http://schemas.openxmlformats.org/officeDocument/2006/relationships/hyperlink" Target="https://www.kaohoon.com/news/620424" TargetMode="External"/><Relationship Id="rId1130" Type="http://schemas.openxmlformats.org/officeDocument/2006/relationships/hyperlink" Target="https://www.kaohoon.com/news/633952" TargetMode="External"/><Relationship Id="rId2461" Type="http://schemas.openxmlformats.org/officeDocument/2006/relationships/hyperlink" Target="https://www.kaohoon.com/news/626032" TargetMode="External"/><Relationship Id="rId3793" Type="http://schemas.openxmlformats.org/officeDocument/2006/relationships/hyperlink" Target="https://www.kaohoon.com/news/620415" TargetMode="External"/><Relationship Id="rId1131" Type="http://schemas.openxmlformats.org/officeDocument/2006/relationships/hyperlink" Target="https://www.kaohoon.com/news/633953" TargetMode="External"/><Relationship Id="rId2462" Type="http://schemas.openxmlformats.org/officeDocument/2006/relationships/hyperlink" Target="https://www.kaohoon.com/news/626032" TargetMode="External"/><Relationship Id="rId3792" Type="http://schemas.openxmlformats.org/officeDocument/2006/relationships/hyperlink" Target="https://www.kaohoon.com/news/620415" TargetMode="External"/><Relationship Id="rId543" Type="http://schemas.openxmlformats.org/officeDocument/2006/relationships/hyperlink" Target="https://www.kaohoon.com/news/684959" TargetMode="External"/><Relationship Id="rId1132" Type="http://schemas.openxmlformats.org/officeDocument/2006/relationships/hyperlink" Target="https://www.kaohoon.com/news/633953" TargetMode="External"/><Relationship Id="rId2463" Type="http://schemas.openxmlformats.org/officeDocument/2006/relationships/hyperlink" Target="https://www.kaohoon.com/news/626024" TargetMode="External"/><Relationship Id="rId3795" Type="http://schemas.openxmlformats.org/officeDocument/2006/relationships/hyperlink" Target="https://www.kaohoon.com/news/620409" TargetMode="External"/><Relationship Id="rId542" Type="http://schemas.openxmlformats.org/officeDocument/2006/relationships/hyperlink" Target="https://www.kaohoon.com/news/684959" TargetMode="External"/><Relationship Id="rId1133" Type="http://schemas.openxmlformats.org/officeDocument/2006/relationships/hyperlink" Target="https://www.kaohoon.com/news/633953" TargetMode="External"/><Relationship Id="rId2464" Type="http://schemas.openxmlformats.org/officeDocument/2006/relationships/hyperlink" Target="https://www.kaohoon.com/breakingnews/626017" TargetMode="External"/><Relationship Id="rId3794" Type="http://schemas.openxmlformats.org/officeDocument/2006/relationships/hyperlink" Target="https://www.kaohoon.com/news/620409" TargetMode="External"/><Relationship Id="rId541" Type="http://schemas.openxmlformats.org/officeDocument/2006/relationships/hyperlink" Target="https://www.kaohoon.com/news/684959" TargetMode="External"/><Relationship Id="rId1134" Type="http://schemas.openxmlformats.org/officeDocument/2006/relationships/hyperlink" Target="https://www.kaohoon.com/news/633912" TargetMode="External"/><Relationship Id="rId2465" Type="http://schemas.openxmlformats.org/officeDocument/2006/relationships/hyperlink" Target="https://www.kaohoon.com/breakingnews/626017" TargetMode="External"/><Relationship Id="rId3797" Type="http://schemas.openxmlformats.org/officeDocument/2006/relationships/hyperlink" Target="https://www.kaohoon.com/news/620403" TargetMode="External"/><Relationship Id="rId540" Type="http://schemas.openxmlformats.org/officeDocument/2006/relationships/hyperlink" Target="https://www.kaohoon.com/news/684959" TargetMode="External"/><Relationship Id="rId1135" Type="http://schemas.openxmlformats.org/officeDocument/2006/relationships/hyperlink" Target="https://www.kaohoon.com/news/633912" TargetMode="External"/><Relationship Id="rId2466" Type="http://schemas.openxmlformats.org/officeDocument/2006/relationships/hyperlink" Target="https://www.kaohoon.com/news/626019" TargetMode="External"/><Relationship Id="rId3796" Type="http://schemas.openxmlformats.org/officeDocument/2006/relationships/hyperlink" Target="https://www.kaohoon.com/news/620403" TargetMode="External"/><Relationship Id="rId1125" Type="http://schemas.openxmlformats.org/officeDocument/2006/relationships/hyperlink" Target="https://www.kaohoon.com/news/634001" TargetMode="External"/><Relationship Id="rId2456" Type="http://schemas.openxmlformats.org/officeDocument/2006/relationships/hyperlink" Target="https://www.kaohoon.com/summary/626047" TargetMode="External"/><Relationship Id="rId3788" Type="http://schemas.openxmlformats.org/officeDocument/2006/relationships/hyperlink" Target="https://www.kaohoon.com/news/620428" TargetMode="External"/><Relationship Id="rId1126" Type="http://schemas.openxmlformats.org/officeDocument/2006/relationships/hyperlink" Target="https://www.kaohoon.com/news/633952" TargetMode="External"/><Relationship Id="rId2457" Type="http://schemas.openxmlformats.org/officeDocument/2006/relationships/hyperlink" Target="https://www.kaohoon.com/summary/626045" TargetMode="External"/><Relationship Id="rId3787" Type="http://schemas.openxmlformats.org/officeDocument/2006/relationships/hyperlink" Target="https://www.kaohoon.com/news/620428" TargetMode="External"/><Relationship Id="rId1127" Type="http://schemas.openxmlformats.org/officeDocument/2006/relationships/hyperlink" Target="https://www.kaohoon.com/news/633952" TargetMode="External"/><Relationship Id="rId2458" Type="http://schemas.openxmlformats.org/officeDocument/2006/relationships/hyperlink" Target="https://www.kaohoon.com/news/626029" TargetMode="External"/><Relationship Id="rId1128" Type="http://schemas.openxmlformats.org/officeDocument/2006/relationships/hyperlink" Target="https://www.kaohoon.com/news/633952" TargetMode="External"/><Relationship Id="rId2459" Type="http://schemas.openxmlformats.org/officeDocument/2006/relationships/hyperlink" Target="https://www.kaohoon.com/news/626029" TargetMode="External"/><Relationship Id="rId3789" Type="http://schemas.openxmlformats.org/officeDocument/2006/relationships/hyperlink" Target="https://www.kaohoon.com/news/620424" TargetMode="External"/><Relationship Id="rId1129" Type="http://schemas.openxmlformats.org/officeDocument/2006/relationships/hyperlink" Target="https://www.kaohoon.com/news/633952" TargetMode="External"/><Relationship Id="rId536" Type="http://schemas.openxmlformats.org/officeDocument/2006/relationships/hyperlink" Target="https://www.kaohoon.com/news/685040" TargetMode="External"/><Relationship Id="rId535" Type="http://schemas.openxmlformats.org/officeDocument/2006/relationships/hyperlink" Target="https://www.kaohoon.com/news/685040" TargetMode="External"/><Relationship Id="rId534" Type="http://schemas.openxmlformats.org/officeDocument/2006/relationships/hyperlink" Target="https://www.kaohoon.com/news/685116" TargetMode="External"/><Relationship Id="rId533" Type="http://schemas.openxmlformats.org/officeDocument/2006/relationships/hyperlink" Target="https://www.kaohoon.com/news/685116" TargetMode="External"/><Relationship Id="rId539" Type="http://schemas.openxmlformats.org/officeDocument/2006/relationships/hyperlink" Target="https://www.kaohoon.com/news/684959" TargetMode="External"/><Relationship Id="rId538" Type="http://schemas.openxmlformats.org/officeDocument/2006/relationships/hyperlink" Target="https://www.kaohoon.com/news/685032" TargetMode="External"/><Relationship Id="rId537" Type="http://schemas.openxmlformats.org/officeDocument/2006/relationships/hyperlink" Target="https://www.kaohoon.com/news/685032" TargetMode="External"/><Relationship Id="rId3780" Type="http://schemas.openxmlformats.org/officeDocument/2006/relationships/hyperlink" Target="https://www.kaohoon.com/summary/620466" TargetMode="External"/><Relationship Id="rId2450" Type="http://schemas.openxmlformats.org/officeDocument/2006/relationships/hyperlink" Target="https://www.kaohoon.com/breakingnews/626169" TargetMode="External"/><Relationship Id="rId3782" Type="http://schemas.openxmlformats.org/officeDocument/2006/relationships/hyperlink" Target="https://www.kaohoon.com/pr/620451" TargetMode="External"/><Relationship Id="rId1120" Type="http://schemas.openxmlformats.org/officeDocument/2006/relationships/hyperlink" Target="https://www.kaohoon.com/news/634036" TargetMode="External"/><Relationship Id="rId2451" Type="http://schemas.openxmlformats.org/officeDocument/2006/relationships/hyperlink" Target="https://www.kaohoon.com/breakingnews/626169" TargetMode="External"/><Relationship Id="rId3781" Type="http://schemas.openxmlformats.org/officeDocument/2006/relationships/hyperlink" Target="https://www.kaohoon.com/pr/620451" TargetMode="External"/><Relationship Id="rId532" Type="http://schemas.openxmlformats.org/officeDocument/2006/relationships/hyperlink" Target="https://www.kaohoon.com/news/685131" TargetMode="External"/><Relationship Id="rId1121" Type="http://schemas.openxmlformats.org/officeDocument/2006/relationships/hyperlink" Target="https://www.kaohoon.com/news/634036" TargetMode="External"/><Relationship Id="rId2452" Type="http://schemas.openxmlformats.org/officeDocument/2006/relationships/hyperlink" Target="https://www.kaohoon.com/breakingnews/626165" TargetMode="External"/><Relationship Id="rId3784" Type="http://schemas.openxmlformats.org/officeDocument/2006/relationships/hyperlink" Target="https://www.kaohoon.com/breakingnews/620447" TargetMode="External"/><Relationship Id="rId531" Type="http://schemas.openxmlformats.org/officeDocument/2006/relationships/hyperlink" Target="https://www.kaohoon.com/news/685227" TargetMode="External"/><Relationship Id="rId1122" Type="http://schemas.openxmlformats.org/officeDocument/2006/relationships/hyperlink" Target="https://www.kaohoon.com/news/634036" TargetMode="External"/><Relationship Id="rId2453" Type="http://schemas.openxmlformats.org/officeDocument/2006/relationships/hyperlink" Target="https://www.kaohoon.com/breakingnews/626146" TargetMode="External"/><Relationship Id="rId3783" Type="http://schemas.openxmlformats.org/officeDocument/2006/relationships/hyperlink" Target="https://www.kaohoon.com/pr/620451" TargetMode="External"/><Relationship Id="rId530" Type="http://schemas.openxmlformats.org/officeDocument/2006/relationships/hyperlink" Target="https://www.kaohoon.com/news/685227" TargetMode="External"/><Relationship Id="rId1123" Type="http://schemas.openxmlformats.org/officeDocument/2006/relationships/hyperlink" Target="https://www.kaohoon.com/news/634036" TargetMode="External"/><Relationship Id="rId2454" Type="http://schemas.openxmlformats.org/officeDocument/2006/relationships/hyperlink" Target="https://www.kaohoon.com/breakingnews/626146" TargetMode="External"/><Relationship Id="rId3786" Type="http://schemas.openxmlformats.org/officeDocument/2006/relationships/hyperlink" Target="https://www.kaohoon.com/news/620432" TargetMode="External"/><Relationship Id="rId1124" Type="http://schemas.openxmlformats.org/officeDocument/2006/relationships/hyperlink" Target="https://www.kaohoon.com/news/634001" TargetMode="External"/><Relationship Id="rId2455" Type="http://schemas.openxmlformats.org/officeDocument/2006/relationships/hyperlink" Target="https://www.kaohoon.com/breakingnews/626146" TargetMode="External"/><Relationship Id="rId3785" Type="http://schemas.openxmlformats.org/officeDocument/2006/relationships/hyperlink" Target="https://www.kaohoon.com/news/620432" TargetMode="External"/><Relationship Id="rId1158" Type="http://schemas.openxmlformats.org/officeDocument/2006/relationships/hyperlink" Target="https://www.kaohoon.com/breakingnews/633683" TargetMode="External"/><Relationship Id="rId2489" Type="http://schemas.openxmlformats.org/officeDocument/2006/relationships/hyperlink" Target="https://www.kaohoon.com/breakingnews/625901" TargetMode="External"/><Relationship Id="rId1159" Type="http://schemas.openxmlformats.org/officeDocument/2006/relationships/hyperlink" Target="https://www.kaohoon.com/breakingnews/633684" TargetMode="External"/><Relationship Id="rId569" Type="http://schemas.openxmlformats.org/officeDocument/2006/relationships/hyperlink" Target="https://www.kaohoon.com/stockanalysis/684727" TargetMode="External"/><Relationship Id="rId568" Type="http://schemas.openxmlformats.org/officeDocument/2006/relationships/hyperlink" Target="https://www.kaohoon.com/stockanalysis/684727" TargetMode="External"/><Relationship Id="rId567" Type="http://schemas.openxmlformats.org/officeDocument/2006/relationships/hyperlink" Target="https://www.kaohoon.com/stockanalysis/684727" TargetMode="External"/><Relationship Id="rId566" Type="http://schemas.openxmlformats.org/officeDocument/2006/relationships/hyperlink" Target="https://www.kaohoon.com/news/684740" TargetMode="External"/><Relationship Id="rId2480" Type="http://schemas.openxmlformats.org/officeDocument/2006/relationships/hyperlink" Target="https://www.kaohoon.com/news/625942" TargetMode="External"/><Relationship Id="rId561" Type="http://schemas.openxmlformats.org/officeDocument/2006/relationships/hyperlink" Target="https://www.kaohoon.com/stockanalysis/684927" TargetMode="External"/><Relationship Id="rId1150" Type="http://schemas.openxmlformats.org/officeDocument/2006/relationships/hyperlink" Target="https://www.kaohoon.com/summary/633865" TargetMode="External"/><Relationship Id="rId2481" Type="http://schemas.openxmlformats.org/officeDocument/2006/relationships/hyperlink" Target="https://www.kaohoon.com/news/625934" TargetMode="External"/><Relationship Id="rId560" Type="http://schemas.openxmlformats.org/officeDocument/2006/relationships/hyperlink" Target="https://www.kaohoon.com/stockanalysis/684927" TargetMode="External"/><Relationship Id="rId1151" Type="http://schemas.openxmlformats.org/officeDocument/2006/relationships/hyperlink" Target="https://www.kaohoon.com/news/633790" TargetMode="External"/><Relationship Id="rId2482" Type="http://schemas.openxmlformats.org/officeDocument/2006/relationships/hyperlink" Target="https://www.kaohoon.com/news/625934" TargetMode="External"/><Relationship Id="rId1152" Type="http://schemas.openxmlformats.org/officeDocument/2006/relationships/hyperlink" Target="https://www.kaohoon.com/news/633790" TargetMode="External"/><Relationship Id="rId2483" Type="http://schemas.openxmlformats.org/officeDocument/2006/relationships/hyperlink" Target="https://www.kaohoon.com/breakingnews/625919" TargetMode="External"/><Relationship Id="rId1153" Type="http://schemas.openxmlformats.org/officeDocument/2006/relationships/hyperlink" Target="https://www.kaohoon.com/summary/633697" TargetMode="External"/><Relationship Id="rId2484" Type="http://schemas.openxmlformats.org/officeDocument/2006/relationships/hyperlink" Target="https://www.kaohoon.com/breakingnews/625908" TargetMode="External"/><Relationship Id="rId565" Type="http://schemas.openxmlformats.org/officeDocument/2006/relationships/hyperlink" Target="https://www.kaohoon.com/news/684736" TargetMode="External"/><Relationship Id="rId1154" Type="http://schemas.openxmlformats.org/officeDocument/2006/relationships/hyperlink" Target="https://www.kaohoon.com/summary/633695" TargetMode="External"/><Relationship Id="rId2485" Type="http://schemas.openxmlformats.org/officeDocument/2006/relationships/hyperlink" Target="https://www.kaohoon.com/breakingnews/625908" TargetMode="External"/><Relationship Id="rId564" Type="http://schemas.openxmlformats.org/officeDocument/2006/relationships/hyperlink" Target="https://www.kaohoon.com/pr/684661" TargetMode="External"/><Relationship Id="rId1155" Type="http://schemas.openxmlformats.org/officeDocument/2006/relationships/hyperlink" Target="https://www.kaohoon.com/news/633689" TargetMode="External"/><Relationship Id="rId2486" Type="http://schemas.openxmlformats.org/officeDocument/2006/relationships/hyperlink" Target="https://www.kaohoon.com/breakingnews/625908" TargetMode="External"/><Relationship Id="rId563" Type="http://schemas.openxmlformats.org/officeDocument/2006/relationships/hyperlink" Target="https://www.kaohoon.com/news/684799" TargetMode="External"/><Relationship Id="rId1156" Type="http://schemas.openxmlformats.org/officeDocument/2006/relationships/hyperlink" Target="https://www.kaohoon.com/news/633689" TargetMode="External"/><Relationship Id="rId2487" Type="http://schemas.openxmlformats.org/officeDocument/2006/relationships/hyperlink" Target="https://www.kaohoon.com/breakingnews/625896" TargetMode="External"/><Relationship Id="rId562" Type="http://schemas.openxmlformats.org/officeDocument/2006/relationships/hyperlink" Target="https://www.kaohoon.com/news/684799" TargetMode="External"/><Relationship Id="rId1157" Type="http://schemas.openxmlformats.org/officeDocument/2006/relationships/hyperlink" Target="https://www.kaohoon.com/news/633689" TargetMode="External"/><Relationship Id="rId2488" Type="http://schemas.openxmlformats.org/officeDocument/2006/relationships/hyperlink" Target="https://www.kaohoon.com/breakingnews/625896" TargetMode="External"/><Relationship Id="rId1147" Type="http://schemas.openxmlformats.org/officeDocument/2006/relationships/hyperlink" Target="https://www.kaohoon.com/stockanalysis/633873" TargetMode="External"/><Relationship Id="rId2478" Type="http://schemas.openxmlformats.org/officeDocument/2006/relationships/hyperlink" Target="https://www.kaohoon.com/breakingnews/625950" TargetMode="External"/><Relationship Id="rId1148" Type="http://schemas.openxmlformats.org/officeDocument/2006/relationships/hyperlink" Target="https://www.kaohoon.com/stockanalysis/633873" TargetMode="External"/><Relationship Id="rId2479" Type="http://schemas.openxmlformats.org/officeDocument/2006/relationships/hyperlink" Target="https://www.kaohoon.com/breakingnews/625950" TargetMode="External"/><Relationship Id="rId1149" Type="http://schemas.openxmlformats.org/officeDocument/2006/relationships/hyperlink" Target="https://www.kaohoon.com/summary/633867" TargetMode="External"/><Relationship Id="rId558" Type="http://schemas.openxmlformats.org/officeDocument/2006/relationships/hyperlink" Target="https://www.kaohoon.com/stockanalysis/684927" TargetMode="External"/><Relationship Id="rId557" Type="http://schemas.openxmlformats.org/officeDocument/2006/relationships/hyperlink" Target="https://www.kaohoon.com/breakingnews/684924" TargetMode="External"/><Relationship Id="rId556" Type="http://schemas.openxmlformats.org/officeDocument/2006/relationships/hyperlink" Target="https://www.kaohoon.com/breakingnews/684924" TargetMode="External"/><Relationship Id="rId555" Type="http://schemas.openxmlformats.org/officeDocument/2006/relationships/hyperlink" Target="https://www.kaohoon.com/breakingnews/684924" TargetMode="External"/><Relationship Id="rId559" Type="http://schemas.openxmlformats.org/officeDocument/2006/relationships/hyperlink" Target="https://www.kaohoon.com/stockanalysis/684927" TargetMode="External"/><Relationship Id="rId550" Type="http://schemas.openxmlformats.org/officeDocument/2006/relationships/hyperlink" Target="https://www.kaohoon.com/stockanalysis/684946" TargetMode="External"/><Relationship Id="rId2470" Type="http://schemas.openxmlformats.org/officeDocument/2006/relationships/hyperlink" Target="https://www.kaohoon.com/news/626000" TargetMode="External"/><Relationship Id="rId1140" Type="http://schemas.openxmlformats.org/officeDocument/2006/relationships/hyperlink" Target="https://www.kaohoon.com/news/633923" TargetMode="External"/><Relationship Id="rId2471" Type="http://schemas.openxmlformats.org/officeDocument/2006/relationships/hyperlink" Target="https://www.kaohoon.com/stockanalysis/625978" TargetMode="External"/><Relationship Id="rId1141" Type="http://schemas.openxmlformats.org/officeDocument/2006/relationships/hyperlink" Target="https://www.kaohoon.com/summary/633915" TargetMode="External"/><Relationship Id="rId2472" Type="http://schemas.openxmlformats.org/officeDocument/2006/relationships/hyperlink" Target="https://www.kaohoon.com/stockanalysis/625978" TargetMode="External"/><Relationship Id="rId1142" Type="http://schemas.openxmlformats.org/officeDocument/2006/relationships/hyperlink" Target="https://www.kaohoon.com/summary/633913" TargetMode="External"/><Relationship Id="rId2473" Type="http://schemas.openxmlformats.org/officeDocument/2006/relationships/hyperlink" Target="https://www.kaohoon.com/stockanalysis/625974" TargetMode="External"/><Relationship Id="rId554" Type="http://schemas.openxmlformats.org/officeDocument/2006/relationships/hyperlink" Target="https://www.kaohoon.com/news/684943" TargetMode="External"/><Relationship Id="rId1143" Type="http://schemas.openxmlformats.org/officeDocument/2006/relationships/hyperlink" Target="https://www.kaohoon.com/breakingnews/633893" TargetMode="External"/><Relationship Id="rId2474" Type="http://schemas.openxmlformats.org/officeDocument/2006/relationships/hyperlink" Target="https://www.kaohoon.com/stockanalysis/625974" TargetMode="External"/><Relationship Id="rId553" Type="http://schemas.openxmlformats.org/officeDocument/2006/relationships/hyperlink" Target="https://www.kaohoon.com/news/684943" TargetMode="External"/><Relationship Id="rId1144" Type="http://schemas.openxmlformats.org/officeDocument/2006/relationships/hyperlink" Target="https://www.kaohoon.com/breakingnews/633893" TargetMode="External"/><Relationship Id="rId2475" Type="http://schemas.openxmlformats.org/officeDocument/2006/relationships/hyperlink" Target="https://www.kaohoon.com/summary/625966" TargetMode="External"/><Relationship Id="rId552" Type="http://schemas.openxmlformats.org/officeDocument/2006/relationships/hyperlink" Target="https://www.kaohoon.com/news/684947" TargetMode="External"/><Relationship Id="rId1145" Type="http://schemas.openxmlformats.org/officeDocument/2006/relationships/hyperlink" Target="https://www.kaohoon.com/news/633876" TargetMode="External"/><Relationship Id="rId2476" Type="http://schemas.openxmlformats.org/officeDocument/2006/relationships/hyperlink" Target="https://www.kaohoon.com/summary/625964" TargetMode="External"/><Relationship Id="rId551" Type="http://schemas.openxmlformats.org/officeDocument/2006/relationships/hyperlink" Target="https://www.kaohoon.com/stockanalysis/684946" TargetMode="External"/><Relationship Id="rId1146" Type="http://schemas.openxmlformats.org/officeDocument/2006/relationships/hyperlink" Target="https://www.kaohoon.com/news/633876" TargetMode="External"/><Relationship Id="rId2477" Type="http://schemas.openxmlformats.org/officeDocument/2006/relationships/hyperlink" Target="https://www.kaohoon.com/breakingnews/625950" TargetMode="External"/><Relationship Id="rId4280" Type="http://schemas.openxmlformats.org/officeDocument/2006/relationships/hyperlink" Target="https://www.kaohoon.com/summary/616841" TargetMode="External"/><Relationship Id="rId4282" Type="http://schemas.openxmlformats.org/officeDocument/2006/relationships/hyperlink" Target="https://www.kaohoon.com/breakingnews/616812" TargetMode="External"/><Relationship Id="rId4281" Type="http://schemas.openxmlformats.org/officeDocument/2006/relationships/hyperlink" Target="https://www.kaohoon.com/summary/616839" TargetMode="External"/><Relationship Id="rId4284" Type="http://schemas.openxmlformats.org/officeDocument/2006/relationships/hyperlink" Target="https://www.kaohoon.com/breakingnews/616812" TargetMode="External"/><Relationship Id="rId4283" Type="http://schemas.openxmlformats.org/officeDocument/2006/relationships/hyperlink" Target="https://www.kaohoon.com/breakingnews/616812" TargetMode="External"/><Relationship Id="rId4286" Type="http://schemas.openxmlformats.org/officeDocument/2006/relationships/hyperlink" Target="https://www.kaohoon.com/breakingnews/616806" TargetMode="External"/><Relationship Id="rId4285" Type="http://schemas.openxmlformats.org/officeDocument/2006/relationships/hyperlink" Target="https://www.kaohoon.com/breakingnews/616783" TargetMode="External"/><Relationship Id="rId4288" Type="http://schemas.openxmlformats.org/officeDocument/2006/relationships/hyperlink" Target="https://www.kaohoon.com/breakingnews/616806" TargetMode="External"/><Relationship Id="rId4287" Type="http://schemas.openxmlformats.org/officeDocument/2006/relationships/hyperlink" Target="https://www.kaohoon.com/breakingnews/616806" TargetMode="External"/><Relationship Id="rId4289" Type="http://schemas.openxmlformats.org/officeDocument/2006/relationships/hyperlink" Target="https://www.kaohoon.com/news/616803" TargetMode="External"/><Relationship Id="rId4271" Type="http://schemas.openxmlformats.org/officeDocument/2006/relationships/hyperlink" Target="https://www.kaohoon.com/breakingnews/616957" TargetMode="External"/><Relationship Id="rId4270" Type="http://schemas.openxmlformats.org/officeDocument/2006/relationships/hyperlink" Target="https://www.kaohoon.com/breakingnews/616957" TargetMode="External"/><Relationship Id="rId4273" Type="http://schemas.openxmlformats.org/officeDocument/2006/relationships/hyperlink" Target="https://www.kaohoon.com/breakingnews/616954" TargetMode="External"/><Relationship Id="rId4272" Type="http://schemas.openxmlformats.org/officeDocument/2006/relationships/hyperlink" Target="https://www.kaohoon.com/breakingnews/616954" TargetMode="External"/><Relationship Id="rId4275" Type="http://schemas.openxmlformats.org/officeDocument/2006/relationships/hyperlink" Target="https://www.kaohoon.com/breakingnews/616954" TargetMode="External"/><Relationship Id="rId4274" Type="http://schemas.openxmlformats.org/officeDocument/2006/relationships/hyperlink" Target="https://www.kaohoon.com/breakingnews/616954" TargetMode="External"/><Relationship Id="rId4277" Type="http://schemas.openxmlformats.org/officeDocument/2006/relationships/hyperlink" Target="https://www.kaohoon.com/breakingnews/616938" TargetMode="External"/><Relationship Id="rId4276" Type="http://schemas.openxmlformats.org/officeDocument/2006/relationships/hyperlink" Target="https://www.kaohoon.com/breakingnews/616938" TargetMode="External"/><Relationship Id="rId4279" Type="http://schemas.openxmlformats.org/officeDocument/2006/relationships/hyperlink" Target="https://www.kaohoon.com/news/616932" TargetMode="External"/><Relationship Id="rId4278" Type="http://schemas.openxmlformats.org/officeDocument/2006/relationships/hyperlink" Target="https://www.kaohoon.com/breakingnews/616938" TargetMode="External"/><Relationship Id="rId4291" Type="http://schemas.openxmlformats.org/officeDocument/2006/relationships/hyperlink" Target="https://www.kaohoon.com/breakingnews/616796" TargetMode="External"/><Relationship Id="rId4290" Type="http://schemas.openxmlformats.org/officeDocument/2006/relationships/hyperlink" Target="https://www.kaohoon.com/news/616803" TargetMode="External"/><Relationship Id="rId4293" Type="http://schemas.openxmlformats.org/officeDocument/2006/relationships/hyperlink" Target="https://www.kaohoon.com/news/616780" TargetMode="External"/><Relationship Id="rId4292" Type="http://schemas.openxmlformats.org/officeDocument/2006/relationships/hyperlink" Target="https://www.kaohoon.com/breakingnews/616796" TargetMode="External"/><Relationship Id="rId4295" Type="http://schemas.openxmlformats.org/officeDocument/2006/relationships/hyperlink" Target="https://www.kaohoon.com/news/616780" TargetMode="External"/><Relationship Id="rId4294" Type="http://schemas.openxmlformats.org/officeDocument/2006/relationships/hyperlink" Target="https://www.kaohoon.com/news/616780" TargetMode="External"/><Relationship Id="rId4297" Type="http://schemas.openxmlformats.org/officeDocument/2006/relationships/hyperlink" Target="https://www.kaohoon.com/news/616780" TargetMode="External"/><Relationship Id="rId4296" Type="http://schemas.openxmlformats.org/officeDocument/2006/relationships/hyperlink" Target="https://www.kaohoon.com/stockanalysis/616764" TargetMode="External"/><Relationship Id="rId4299" Type="http://schemas.openxmlformats.org/officeDocument/2006/relationships/hyperlink" Target="https://www.kaohoon.com/stockanalysis/616751" TargetMode="External"/><Relationship Id="rId4298" Type="http://schemas.openxmlformats.org/officeDocument/2006/relationships/hyperlink" Target="https://www.kaohoon.com/news/616780" TargetMode="External"/><Relationship Id="rId4249" Type="http://schemas.openxmlformats.org/officeDocument/2006/relationships/hyperlink" Target="https://www.kaohoon.com/breakingnews/617176" TargetMode="External"/><Relationship Id="rId4240" Type="http://schemas.openxmlformats.org/officeDocument/2006/relationships/hyperlink" Target="https://www.kaohoon.com/breakingnews/617190" TargetMode="External"/><Relationship Id="rId4242" Type="http://schemas.openxmlformats.org/officeDocument/2006/relationships/hyperlink" Target="https://www.kaohoon.com/breakingnews/617194" TargetMode="External"/><Relationship Id="rId4241" Type="http://schemas.openxmlformats.org/officeDocument/2006/relationships/hyperlink" Target="https://www.kaohoon.com/breakingnews/617190" TargetMode="External"/><Relationship Id="rId4244" Type="http://schemas.openxmlformats.org/officeDocument/2006/relationships/hyperlink" Target="https://www.kaohoon.com/breakingnews/617191" TargetMode="External"/><Relationship Id="rId4243" Type="http://schemas.openxmlformats.org/officeDocument/2006/relationships/hyperlink" Target="https://www.kaohoon.com/breakingnews/617194" TargetMode="External"/><Relationship Id="rId4246" Type="http://schemas.openxmlformats.org/officeDocument/2006/relationships/hyperlink" Target="https://www.kaohoon.com/breakingnews/617191" TargetMode="External"/><Relationship Id="rId4245" Type="http://schemas.openxmlformats.org/officeDocument/2006/relationships/hyperlink" Target="https://www.kaohoon.com/breakingnews/617191" TargetMode="External"/><Relationship Id="rId4248" Type="http://schemas.openxmlformats.org/officeDocument/2006/relationships/hyperlink" Target="https://www.kaohoon.com/breakingnews/617176" TargetMode="External"/><Relationship Id="rId4247" Type="http://schemas.openxmlformats.org/officeDocument/2006/relationships/hyperlink" Target="https://www.kaohoon.com/breakingnews/617182" TargetMode="External"/><Relationship Id="rId4239" Type="http://schemas.openxmlformats.org/officeDocument/2006/relationships/hyperlink" Target="https://www.kaohoon.com/breakingnews/617190" TargetMode="External"/><Relationship Id="rId4238" Type="http://schemas.openxmlformats.org/officeDocument/2006/relationships/hyperlink" Target="https://www.kaohoon.com/breakingnews/617190" TargetMode="External"/><Relationship Id="rId495" Type="http://schemas.openxmlformats.org/officeDocument/2006/relationships/hyperlink" Target="https://www.kaohoon.com/column/685439" TargetMode="External"/><Relationship Id="rId4231" Type="http://schemas.openxmlformats.org/officeDocument/2006/relationships/hyperlink" Target="https://www.kaohoon.com/pr/617279" TargetMode="External"/><Relationship Id="rId494" Type="http://schemas.openxmlformats.org/officeDocument/2006/relationships/hyperlink" Target="https://www.kaohoon.com/column/685441" TargetMode="External"/><Relationship Id="rId4230" Type="http://schemas.openxmlformats.org/officeDocument/2006/relationships/hyperlink" Target="https://www.kaohoon.com/pr/617279" TargetMode="External"/><Relationship Id="rId493" Type="http://schemas.openxmlformats.org/officeDocument/2006/relationships/hyperlink" Target="https://www.kaohoon.com/column/685441" TargetMode="External"/><Relationship Id="rId4233" Type="http://schemas.openxmlformats.org/officeDocument/2006/relationships/hyperlink" Target="https://www.kaohoon.com/news/617274" TargetMode="External"/><Relationship Id="rId492" Type="http://schemas.openxmlformats.org/officeDocument/2006/relationships/hyperlink" Target="https://www.kaohoon.com/news/685552" TargetMode="External"/><Relationship Id="rId4232" Type="http://schemas.openxmlformats.org/officeDocument/2006/relationships/hyperlink" Target="https://www.kaohoon.com/news/617274" TargetMode="External"/><Relationship Id="rId499" Type="http://schemas.openxmlformats.org/officeDocument/2006/relationships/hyperlink" Target="https://www.kaohoon.com/news/685324" TargetMode="External"/><Relationship Id="rId4235" Type="http://schemas.openxmlformats.org/officeDocument/2006/relationships/hyperlink" Target="https://www.kaohoon.com/news/617246" TargetMode="External"/><Relationship Id="rId498" Type="http://schemas.openxmlformats.org/officeDocument/2006/relationships/hyperlink" Target="https://www.kaohoon.com/news/685324" TargetMode="External"/><Relationship Id="rId4234" Type="http://schemas.openxmlformats.org/officeDocument/2006/relationships/hyperlink" Target="https://www.kaohoon.com/news/617246" TargetMode="External"/><Relationship Id="rId497" Type="http://schemas.openxmlformats.org/officeDocument/2006/relationships/hyperlink" Target="https://www.kaohoon.com/news/685411" TargetMode="External"/><Relationship Id="rId4237" Type="http://schemas.openxmlformats.org/officeDocument/2006/relationships/hyperlink" Target="https://www.kaohoon.com/summary/617221" TargetMode="External"/><Relationship Id="rId496" Type="http://schemas.openxmlformats.org/officeDocument/2006/relationships/hyperlink" Target="https://www.kaohoon.com/news/685411" TargetMode="External"/><Relationship Id="rId4236" Type="http://schemas.openxmlformats.org/officeDocument/2006/relationships/hyperlink" Target="https://www.kaohoon.com/summary/617223" TargetMode="External"/><Relationship Id="rId4260" Type="http://schemas.openxmlformats.org/officeDocument/2006/relationships/hyperlink" Target="https://www.kaohoon.com/summary/617056" TargetMode="External"/><Relationship Id="rId4262" Type="http://schemas.openxmlformats.org/officeDocument/2006/relationships/hyperlink" Target="https://www.kaohoon.com/news/617036" TargetMode="External"/><Relationship Id="rId4261" Type="http://schemas.openxmlformats.org/officeDocument/2006/relationships/hyperlink" Target="https://www.kaohoon.com/news/617036" TargetMode="External"/><Relationship Id="rId4264" Type="http://schemas.openxmlformats.org/officeDocument/2006/relationships/hyperlink" Target="https://www.kaohoon.com/summary/616989" TargetMode="External"/><Relationship Id="rId4263" Type="http://schemas.openxmlformats.org/officeDocument/2006/relationships/hyperlink" Target="https://www.kaohoon.com/news/617036" TargetMode="External"/><Relationship Id="rId4266" Type="http://schemas.openxmlformats.org/officeDocument/2006/relationships/hyperlink" Target="https://www.kaohoon.com/breakingnews/616963" TargetMode="External"/><Relationship Id="rId4265" Type="http://schemas.openxmlformats.org/officeDocument/2006/relationships/hyperlink" Target="https://www.kaohoon.com/summary/616987" TargetMode="External"/><Relationship Id="rId4268" Type="http://schemas.openxmlformats.org/officeDocument/2006/relationships/hyperlink" Target="https://www.kaohoon.com/breakingnews/616963" TargetMode="External"/><Relationship Id="rId4267" Type="http://schemas.openxmlformats.org/officeDocument/2006/relationships/hyperlink" Target="https://www.kaohoon.com/breakingnews/616963" TargetMode="External"/><Relationship Id="rId4269" Type="http://schemas.openxmlformats.org/officeDocument/2006/relationships/hyperlink" Target="https://www.kaohoon.com/breakingnews/616957" TargetMode="External"/><Relationship Id="rId4251" Type="http://schemas.openxmlformats.org/officeDocument/2006/relationships/hyperlink" Target="https://www.kaohoon.com/breakingnews/617176" TargetMode="External"/><Relationship Id="rId4250" Type="http://schemas.openxmlformats.org/officeDocument/2006/relationships/hyperlink" Target="https://www.kaohoon.com/breakingnews/617176" TargetMode="External"/><Relationship Id="rId4253" Type="http://schemas.openxmlformats.org/officeDocument/2006/relationships/hyperlink" Target="https://www.kaohoon.com/breakingnews/617167" TargetMode="External"/><Relationship Id="rId4252" Type="http://schemas.openxmlformats.org/officeDocument/2006/relationships/hyperlink" Target="https://www.kaohoon.com/breakingnews/617167" TargetMode="External"/><Relationship Id="rId4255" Type="http://schemas.openxmlformats.org/officeDocument/2006/relationships/hyperlink" Target="https://www.kaohoon.com/breakingnews/617161" TargetMode="External"/><Relationship Id="rId4254" Type="http://schemas.openxmlformats.org/officeDocument/2006/relationships/hyperlink" Target="https://www.kaohoon.com/breakingnews/617161" TargetMode="External"/><Relationship Id="rId4257" Type="http://schemas.openxmlformats.org/officeDocument/2006/relationships/hyperlink" Target="https://www.kaohoon.com/breakingnews/617168" TargetMode="External"/><Relationship Id="rId4256" Type="http://schemas.openxmlformats.org/officeDocument/2006/relationships/hyperlink" Target="https://www.kaohoon.com/breakingnews/617168" TargetMode="External"/><Relationship Id="rId4259" Type="http://schemas.openxmlformats.org/officeDocument/2006/relationships/hyperlink" Target="https://www.kaohoon.com/summary/617060" TargetMode="External"/><Relationship Id="rId4258" Type="http://schemas.openxmlformats.org/officeDocument/2006/relationships/hyperlink" Target="https://www.kaohoon.com/breakingnews/617168" TargetMode="External"/><Relationship Id="rId3810" Type="http://schemas.openxmlformats.org/officeDocument/2006/relationships/hyperlink" Target="https://www.kaohoon.com/news/620229" TargetMode="External"/><Relationship Id="rId3812" Type="http://schemas.openxmlformats.org/officeDocument/2006/relationships/hyperlink" Target="https://www.kaohoon.com/breakingnews/620224" TargetMode="External"/><Relationship Id="rId3811" Type="http://schemas.openxmlformats.org/officeDocument/2006/relationships/hyperlink" Target="https://www.kaohoon.com/news/620229" TargetMode="External"/><Relationship Id="rId3814" Type="http://schemas.openxmlformats.org/officeDocument/2006/relationships/hyperlink" Target="https://www.kaohoon.com/news/620304" TargetMode="External"/><Relationship Id="rId3813" Type="http://schemas.openxmlformats.org/officeDocument/2006/relationships/hyperlink" Target="https://www.kaohoon.com/breakingnews/620224" TargetMode="External"/><Relationship Id="rId3816" Type="http://schemas.openxmlformats.org/officeDocument/2006/relationships/hyperlink" Target="https://www.kaohoon.com/news/620304" TargetMode="External"/><Relationship Id="rId3815" Type="http://schemas.openxmlformats.org/officeDocument/2006/relationships/hyperlink" Target="https://www.kaohoon.com/news/620304" TargetMode="External"/><Relationship Id="rId3818" Type="http://schemas.openxmlformats.org/officeDocument/2006/relationships/hyperlink" Target="https://www.kaohoon.com/news/620301" TargetMode="External"/><Relationship Id="rId3817" Type="http://schemas.openxmlformats.org/officeDocument/2006/relationships/hyperlink" Target="https://www.kaohoon.com/news/620301" TargetMode="External"/><Relationship Id="rId3819" Type="http://schemas.openxmlformats.org/officeDocument/2006/relationships/hyperlink" Target="https://www.kaohoon.com/news/620284" TargetMode="External"/><Relationship Id="rId3801" Type="http://schemas.openxmlformats.org/officeDocument/2006/relationships/hyperlink" Target="https://www.kaohoon.com/news/620396" TargetMode="External"/><Relationship Id="rId3800" Type="http://schemas.openxmlformats.org/officeDocument/2006/relationships/hyperlink" Target="https://www.kaohoon.com/news/620396" TargetMode="External"/><Relationship Id="rId3803" Type="http://schemas.openxmlformats.org/officeDocument/2006/relationships/hyperlink" Target="https://www.kaohoon.com/news/620389" TargetMode="External"/><Relationship Id="rId3802" Type="http://schemas.openxmlformats.org/officeDocument/2006/relationships/hyperlink" Target="https://www.kaohoon.com/news/620389" TargetMode="External"/><Relationship Id="rId3805" Type="http://schemas.openxmlformats.org/officeDocument/2006/relationships/hyperlink" Target="https://www.kaohoon.com/breakingnews/620386" TargetMode="External"/><Relationship Id="rId3804" Type="http://schemas.openxmlformats.org/officeDocument/2006/relationships/hyperlink" Target="https://www.kaohoon.com/news/620389" TargetMode="External"/><Relationship Id="rId3807" Type="http://schemas.openxmlformats.org/officeDocument/2006/relationships/hyperlink" Target="https://www.kaohoon.com/news/620374" TargetMode="External"/><Relationship Id="rId3806" Type="http://schemas.openxmlformats.org/officeDocument/2006/relationships/hyperlink" Target="https://www.kaohoon.com/breakingnews/620386" TargetMode="External"/><Relationship Id="rId3809" Type="http://schemas.openxmlformats.org/officeDocument/2006/relationships/hyperlink" Target="https://www.kaohoon.com/news/620374" TargetMode="External"/><Relationship Id="rId3808" Type="http://schemas.openxmlformats.org/officeDocument/2006/relationships/hyperlink" Target="https://www.kaohoon.com/news/620374" TargetMode="External"/><Relationship Id="rId1213" Type="http://schemas.openxmlformats.org/officeDocument/2006/relationships/hyperlink" Target="https://www.kaohoon.com/news/633322" TargetMode="External"/><Relationship Id="rId2544" Type="http://schemas.openxmlformats.org/officeDocument/2006/relationships/hyperlink" Target="https://www.kaohoon.com/news/625434" TargetMode="External"/><Relationship Id="rId3876" Type="http://schemas.openxmlformats.org/officeDocument/2006/relationships/hyperlink" Target="https://www.kaohoon.com/news/619934" TargetMode="External"/><Relationship Id="rId1214" Type="http://schemas.openxmlformats.org/officeDocument/2006/relationships/hyperlink" Target="https://www.kaohoon.com/breakingnews/633306" TargetMode="External"/><Relationship Id="rId2545" Type="http://schemas.openxmlformats.org/officeDocument/2006/relationships/hyperlink" Target="https://www.kaohoon.com/breakingnews/625423" TargetMode="External"/><Relationship Id="rId3875" Type="http://schemas.openxmlformats.org/officeDocument/2006/relationships/hyperlink" Target="https://www.kaohoon.com/column/619891" TargetMode="External"/><Relationship Id="rId1215" Type="http://schemas.openxmlformats.org/officeDocument/2006/relationships/hyperlink" Target="https://www.kaohoon.com/breakingnews/633285" TargetMode="External"/><Relationship Id="rId2546" Type="http://schemas.openxmlformats.org/officeDocument/2006/relationships/hyperlink" Target="https://www.kaohoon.com/breakingnews/625423" TargetMode="External"/><Relationship Id="rId3878" Type="http://schemas.openxmlformats.org/officeDocument/2006/relationships/hyperlink" Target="https://www.kaohoon.com/news/619934" TargetMode="External"/><Relationship Id="rId1216" Type="http://schemas.openxmlformats.org/officeDocument/2006/relationships/hyperlink" Target="https://www.kaohoon.com/breakingnews/633285" TargetMode="External"/><Relationship Id="rId2547" Type="http://schemas.openxmlformats.org/officeDocument/2006/relationships/hyperlink" Target="https://www.kaohoon.com/breakingnews/625423" TargetMode="External"/><Relationship Id="rId3877" Type="http://schemas.openxmlformats.org/officeDocument/2006/relationships/hyperlink" Target="https://www.kaohoon.com/news/619934" TargetMode="External"/><Relationship Id="rId1217" Type="http://schemas.openxmlformats.org/officeDocument/2006/relationships/hyperlink" Target="https://www.kaohoon.com/breakingnews/633280" TargetMode="External"/><Relationship Id="rId2548" Type="http://schemas.openxmlformats.org/officeDocument/2006/relationships/hyperlink" Target="https://www.kaohoon.com/breakingnews/625423" TargetMode="External"/><Relationship Id="rId1218" Type="http://schemas.openxmlformats.org/officeDocument/2006/relationships/hyperlink" Target="https://www.kaohoon.com/breakingnews/633280" TargetMode="External"/><Relationship Id="rId2549" Type="http://schemas.openxmlformats.org/officeDocument/2006/relationships/hyperlink" Target="https://www.kaohoon.com/breakingnews/625426" TargetMode="External"/><Relationship Id="rId3879" Type="http://schemas.openxmlformats.org/officeDocument/2006/relationships/hyperlink" Target="https://www.kaohoon.com/news/619909" TargetMode="External"/><Relationship Id="rId1219" Type="http://schemas.openxmlformats.org/officeDocument/2006/relationships/hyperlink" Target="https://www.kaohoon.com/breakingnews/633280" TargetMode="External"/><Relationship Id="rId3870" Type="http://schemas.openxmlformats.org/officeDocument/2006/relationships/hyperlink" Target="https://www.kaohoon.com/news/619991" TargetMode="External"/><Relationship Id="rId2540" Type="http://schemas.openxmlformats.org/officeDocument/2006/relationships/hyperlink" Target="https://www.kaohoon.com/breakingnews/625553" TargetMode="External"/><Relationship Id="rId3872" Type="http://schemas.openxmlformats.org/officeDocument/2006/relationships/hyperlink" Target="https://www.kaohoon.com/column/619893" TargetMode="External"/><Relationship Id="rId1210" Type="http://schemas.openxmlformats.org/officeDocument/2006/relationships/hyperlink" Target="https://www.kaohoon.com/news/633323" TargetMode="External"/><Relationship Id="rId2541" Type="http://schemas.openxmlformats.org/officeDocument/2006/relationships/hyperlink" Target="https://www.kaohoon.com/summary/625482" TargetMode="External"/><Relationship Id="rId3871" Type="http://schemas.openxmlformats.org/officeDocument/2006/relationships/hyperlink" Target="https://www.kaohoon.com/news/619991" TargetMode="External"/><Relationship Id="rId1211" Type="http://schemas.openxmlformats.org/officeDocument/2006/relationships/hyperlink" Target="https://www.kaohoon.com/news/633322" TargetMode="External"/><Relationship Id="rId2542" Type="http://schemas.openxmlformats.org/officeDocument/2006/relationships/hyperlink" Target="https://www.kaohoon.com/summary/625480" TargetMode="External"/><Relationship Id="rId3874" Type="http://schemas.openxmlformats.org/officeDocument/2006/relationships/hyperlink" Target="https://www.kaohoon.com/column/619891" TargetMode="External"/><Relationship Id="rId1212" Type="http://schemas.openxmlformats.org/officeDocument/2006/relationships/hyperlink" Target="https://www.kaohoon.com/news/633322" TargetMode="External"/><Relationship Id="rId2543" Type="http://schemas.openxmlformats.org/officeDocument/2006/relationships/hyperlink" Target="https://www.kaohoon.com/news/625434" TargetMode="External"/><Relationship Id="rId3873" Type="http://schemas.openxmlformats.org/officeDocument/2006/relationships/hyperlink" Target="https://www.kaohoon.com/column/619893" TargetMode="External"/><Relationship Id="rId1202" Type="http://schemas.openxmlformats.org/officeDocument/2006/relationships/hyperlink" Target="https://www.kaohoon.com/stockanalysis/633349" TargetMode="External"/><Relationship Id="rId2533" Type="http://schemas.openxmlformats.org/officeDocument/2006/relationships/hyperlink" Target="https://www.kaohoon.com/summary/625571" TargetMode="External"/><Relationship Id="rId3865" Type="http://schemas.openxmlformats.org/officeDocument/2006/relationships/hyperlink" Target="https://www.kaohoon.com/breakingnews/620106" TargetMode="External"/><Relationship Id="rId1203" Type="http://schemas.openxmlformats.org/officeDocument/2006/relationships/hyperlink" Target="https://www.kaohoon.com/stockanalysis/633349" TargetMode="External"/><Relationship Id="rId2534" Type="http://schemas.openxmlformats.org/officeDocument/2006/relationships/hyperlink" Target="https://www.kaohoon.com/summary/625559" TargetMode="External"/><Relationship Id="rId3864" Type="http://schemas.openxmlformats.org/officeDocument/2006/relationships/hyperlink" Target="https://www.kaohoon.com/breakingnews/620106" TargetMode="External"/><Relationship Id="rId1204" Type="http://schemas.openxmlformats.org/officeDocument/2006/relationships/hyperlink" Target="https://www.kaohoon.com/stockanalysis/633349" TargetMode="External"/><Relationship Id="rId2535" Type="http://schemas.openxmlformats.org/officeDocument/2006/relationships/hyperlink" Target="https://www.kaohoon.com/breakingnews/625546" TargetMode="External"/><Relationship Id="rId3867" Type="http://schemas.openxmlformats.org/officeDocument/2006/relationships/hyperlink" Target="https://www.kaohoon.com/breakingnews/620088" TargetMode="External"/><Relationship Id="rId1205" Type="http://schemas.openxmlformats.org/officeDocument/2006/relationships/hyperlink" Target="https://www.kaohoon.com/stockanalysis/633346" TargetMode="External"/><Relationship Id="rId2536" Type="http://schemas.openxmlformats.org/officeDocument/2006/relationships/hyperlink" Target="https://www.kaohoon.com/breakingnews/625546" TargetMode="External"/><Relationship Id="rId3866" Type="http://schemas.openxmlformats.org/officeDocument/2006/relationships/hyperlink" Target="https://www.kaohoon.com/breakingnews/620088" TargetMode="External"/><Relationship Id="rId1206" Type="http://schemas.openxmlformats.org/officeDocument/2006/relationships/hyperlink" Target="https://www.kaohoon.com/stockanalysis/633346" TargetMode="External"/><Relationship Id="rId2537" Type="http://schemas.openxmlformats.org/officeDocument/2006/relationships/hyperlink" Target="https://www.kaohoon.com/breakingnews/625546" TargetMode="External"/><Relationship Id="rId3869" Type="http://schemas.openxmlformats.org/officeDocument/2006/relationships/hyperlink" Target="https://www.kaohoon.com/breakingnews/620085" TargetMode="External"/><Relationship Id="rId1207" Type="http://schemas.openxmlformats.org/officeDocument/2006/relationships/hyperlink" Target="https://www.kaohoon.com/summary/633337" TargetMode="External"/><Relationship Id="rId2538" Type="http://schemas.openxmlformats.org/officeDocument/2006/relationships/hyperlink" Target="https://www.kaohoon.com/breakingnews/625553" TargetMode="External"/><Relationship Id="rId3868" Type="http://schemas.openxmlformats.org/officeDocument/2006/relationships/hyperlink" Target="https://www.kaohoon.com/breakingnews/620088" TargetMode="External"/><Relationship Id="rId1208" Type="http://schemas.openxmlformats.org/officeDocument/2006/relationships/hyperlink" Target="https://www.kaohoon.com/summary/633335" TargetMode="External"/><Relationship Id="rId2539" Type="http://schemas.openxmlformats.org/officeDocument/2006/relationships/hyperlink" Target="https://www.kaohoon.com/breakingnews/625553" TargetMode="External"/><Relationship Id="rId1209" Type="http://schemas.openxmlformats.org/officeDocument/2006/relationships/hyperlink" Target="https://www.kaohoon.com/news/633323" TargetMode="External"/><Relationship Id="rId3861" Type="http://schemas.openxmlformats.org/officeDocument/2006/relationships/hyperlink" Target="https://www.kaohoon.com/breakingnews/620111" TargetMode="External"/><Relationship Id="rId2530" Type="http://schemas.openxmlformats.org/officeDocument/2006/relationships/hyperlink" Target="https://www.kaohoon.com/column/625603" TargetMode="External"/><Relationship Id="rId3860" Type="http://schemas.openxmlformats.org/officeDocument/2006/relationships/hyperlink" Target="https://www.kaohoon.com/breakingnews/620111" TargetMode="External"/><Relationship Id="rId1200" Type="http://schemas.openxmlformats.org/officeDocument/2006/relationships/hyperlink" Target="https://www.kaohoon.com/breakingnews/633386" TargetMode="External"/><Relationship Id="rId2531" Type="http://schemas.openxmlformats.org/officeDocument/2006/relationships/hyperlink" Target="https://www.kaohoon.com/column/625601" TargetMode="External"/><Relationship Id="rId3863" Type="http://schemas.openxmlformats.org/officeDocument/2006/relationships/hyperlink" Target="https://www.kaohoon.com/breakingnews/620106" TargetMode="External"/><Relationship Id="rId1201" Type="http://schemas.openxmlformats.org/officeDocument/2006/relationships/hyperlink" Target="https://www.kaohoon.com/breakingnews/633386" TargetMode="External"/><Relationship Id="rId2532" Type="http://schemas.openxmlformats.org/officeDocument/2006/relationships/hyperlink" Target="https://www.kaohoon.com/column/625601" TargetMode="External"/><Relationship Id="rId3862" Type="http://schemas.openxmlformats.org/officeDocument/2006/relationships/hyperlink" Target="https://www.kaohoon.com/breakingnews/620111" TargetMode="External"/><Relationship Id="rId1235" Type="http://schemas.openxmlformats.org/officeDocument/2006/relationships/hyperlink" Target="https://www.kaohoon.com/news/633166" TargetMode="External"/><Relationship Id="rId2566" Type="http://schemas.openxmlformats.org/officeDocument/2006/relationships/hyperlink" Target="https://www.kaohoon.com/breakingnews/625207" TargetMode="External"/><Relationship Id="rId3898" Type="http://schemas.openxmlformats.org/officeDocument/2006/relationships/hyperlink" Target="https://www.kaohoon.com/stockanalysis/619895" TargetMode="External"/><Relationship Id="rId1236" Type="http://schemas.openxmlformats.org/officeDocument/2006/relationships/hyperlink" Target="https://www.kaohoon.com/news/633166" TargetMode="External"/><Relationship Id="rId2567" Type="http://schemas.openxmlformats.org/officeDocument/2006/relationships/hyperlink" Target="https://www.kaohoon.com/breakingnews/625207" TargetMode="External"/><Relationship Id="rId3897" Type="http://schemas.openxmlformats.org/officeDocument/2006/relationships/hyperlink" Target="https://www.kaohoon.com/news/619861" TargetMode="External"/><Relationship Id="rId1237" Type="http://schemas.openxmlformats.org/officeDocument/2006/relationships/hyperlink" Target="https://www.kaohoon.com/news/633178" TargetMode="External"/><Relationship Id="rId2568" Type="http://schemas.openxmlformats.org/officeDocument/2006/relationships/hyperlink" Target="https://www.kaohoon.com/summary/625212" TargetMode="External"/><Relationship Id="rId1238" Type="http://schemas.openxmlformats.org/officeDocument/2006/relationships/hyperlink" Target="https://www.kaohoon.com/breakingnews/633172" TargetMode="External"/><Relationship Id="rId2569" Type="http://schemas.openxmlformats.org/officeDocument/2006/relationships/hyperlink" Target="https://www.kaohoon.com/breakingnews/625198" TargetMode="External"/><Relationship Id="rId3899" Type="http://schemas.openxmlformats.org/officeDocument/2006/relationships/hyperlink" Target="https://www.kaohoon.com/stockanalysis/619895" TargetMode="External"/><Relationship Id="rId1239" Type="http://schemas.openxmlformats.org/officeDocument/2006/relationships/hyperlink" Target="https://www.kaohoon.com/breakingnews/633172" TargetMode="External"/><Relationship Id="rId409" Type="http://schemas.openxmlformats.org/officeDocument/2006/relationships/hyperlink" Target="https://www.kaohoon.com/news/686530" TargetMode="External"/><Relationship Id="rId404" Type="http://schemas.openxmlformats.org/officeDocument/2006/relationships/hyperlink" Target="https://www.kaohoon.com/breakingnews/686559" TargetMode="External"/><Relationship Id="rId403" Type="http://schemas.openxmlformats.org/officeDocument/2006/relationships/hyperlink" Target="https://www.kaohoon.com/breakingnews/686559" TargetMode="External"/><Relationship Id="rId402" Type="http://schemas.openxmlformats.org/officeDocument/2006/relationships/hyperlink" Target="https://www.kaohoon.com/breakingnews/686559" TargetMode="External"/><Relationship Id="rId401" Type="http://schemas.openxmlformats.org/officeDocument/2006/relationships/hyperlink" Target="https://www.kaohoon.com/breakingnews/686568" TargetMode="External"/><Relationship Id="rId408" Type="http://schemas.openxmlformats.org/officeDocument/2006/relationships/hyperlink" Target="https://www.kaohoon.com/breakingnews/686537" TargetMode="External"/><Relationship Id="rId407" Type="http://schemas.openxmlformats.org/officeDocument/2006/relationships/hyperlink" Target="https://www.kaohoon.com/breakingnews/686557" TargetMode="External"/><Relationship Id="rId406" Type="http://schemas.openxmlformats.org/officeDocument/2006/relationships/hyperlink" Target="https://www.kaohoon.com/breakingnews/686557" TargetMode="External"/><Relationship Id="rId405" Type="http://schemas.openxmlformats.org/officeDocument/2006/relationships/hyperlink" Target="https://www.kaohoon.com/breakingnews/686557" TargetMode="External"/><Relationship Id="rId3890" Type="http://schemas.openxmlformats.org/officeDocument/2006/relationships/hyperlink" Target="https://www.kaohoon.com/breakingnews/619915" TargetMode="External"/><Relationship Id="rId2560" Type="http://schemas.openxmlformats.org/officeDocument/2006/relationships/hyperlink" Target="https://www.kaohoon.com/news/625210" TargetMode="External"/><Relationship Id="rId3892" Type="http://schemas.openxmlformats.org/officeDocument/2006/relationships/hyperlink" Target="https://www.kaohoon.com/breakingnews/619911" TargetMode="External"/><Relationship Id="rId1230" Type="http://schemas.openxmlformats.org/officeDocument/2006/relationships/hyperlink" Target="https://www.kaohoon.com/news/633220" TargetMode="External"/><Relationship Id="rId2561" Type="http://schemas.openxmlformats.org/officeDocument/2006/relationships/hyperlink" Target="https://www.kaohoon.com/news/625210" TargetMode="External"/><Relationship Id="rId3891" Type="http://schemas.openxmlformats.org/officeDocument/2006/relationships/hyperlink" Target="https://www.kaohoon.com/breakingnews/619915" TargetMode="External"/><Relationship Id="rId400" Type="http://schemas.openxmlformats.org/officeDocument/2006/relationships/hyperlink" Target="https://www.kaohoon.com/breakingnews/686568" TargetMode="External"/><Relationship Id="rId1231" Type="http://schemas.openxmlformats.org/officeDocument/2006/relationships/hyperlink" Target="https://www.kaohoon.com/news/633213" TargetMode="External"/><Relationship Id="rId2562" Type="http://schemas.openxmlformats.org/officeDocument/2006/relationships/hyperlink" Target="https://www.kaohoon.com/news/625217" TargetMode="External"/><Relationship Id="rId3894" Type="http://schemas.openxmlformats.org/officeDocument/2006/relationships/hyperlink" Target="https://www.kaohoon.com/breakingnews/619911" TargetMode="External"/><Relationship Id="rId1232" Type="http://schemas.openxmlformats.org/officeDocument/2006/relationships/hyperlink" Target="https://www.kaohoon.com/news/633213" TargetMode="External"/><Relationship Id="rId2563" Type="http://schemas.openxmlformats.org/officeDocument/2006/relationships/hyperlink" Target="https://www.kaohoon.com/news/625217" TargetMode="External"/><Relationship Id="rId3893" Type="http://schemas.openxmlformats.org/officeDocument/2006/relationships/hyperlink" Target="https://www.kaohoon.com/breakingnews/619911" TargetMode="External"/><Relationship Id="rId1233" Type="http://schemas.openxmlformats.org/officeDocument/2006/relationships/hyperlink" Target="https://www.kaohoon.com/summary/633189" TargetMode="External"/><Relationship Id="rId2564" Type="http://schemas.openxmlformats.org/officeDocument/2006/relationships/hyperlink" Target="https://www.kaohoon.com/summary/625214" TargetMode="External"/><Relationship Id="rId3896" Type="http://schemas.openxmlformats.org/officeDocument/2006/relationships/hyperlink" Target="https://www.kaohoon.com/news/619861" TargetMode="External"/><Relationship Id="rId1234" Type="http://schemas.openxmlformats.org/officeDocument/2006/relationships/hyperlink" Target="https://www.kaohoon.com/summary/633187" TargetMode="External"/><Relationship Id="rId2565" Type="http://schemas.openxmlformats.org/officeDocument/2006/relationships/hyperlink" Target="https://www.kaohoon.com/breakingnews/625207" TargetMode="External"/><Relationship Id="rId3895" Type="http://schemas.openxmlformats.org/officeDocument/2006/relationships/hyperlink" Target="https://www.kaohoon.com/breakingnews/619911" TargetMode="External"/><Relationship Id="rId1224" Type="http://schemas.openxmlformats.org/officeDocument/2006/relationships/hyperlink" Target="https://www.kaohoon.com/news/633150" TargetMode="External"/><Relationship Id="rId2555" Type="http://schemas.openxmlformats.org/officeDocument/2006/relationships/hyperlink" Target="https://www.kaohoon.com/column/625318" TargetMode="External"/><Relationship Id="rId3887" Type="http://schemas.openxmlformats.org/officeDocument/2006/relationships/hyperlink" Target="https://www.kaohoon.com/breakingnews/619919" TargetMode="External"/><Relationship Id="rId1225" Type="http://schemas.openxmlformats.org/officeDocument/2006/relationships/hyperlink" Target="https://www.kaohoon.com/news/633150" TargetMode="External"/><Relationship Id="rId2556" Type="http://schemas.openxmlformats.org/officeDocument/2006/relationships/hyperlink" Target="https://www.kaohoon.com/breakingnews/625231" TargetMode="External"/><Relationship Id="rId3886" Type="http://schemas.openxmlformats.org/officeDocument/2006/relationships/hyperlink" Target="https://www.kaohoon.com/breakingnews/619919" TargetMode="External"/><Relationship Id="rId1226" Type="http://schemas.openxmlformats.org/officeDocument/2006/relationships/hyperlink" Target="https://www.kaohoon.com/news/633150" TargetMode="External"/><Relationship Id="rId2557" Type="http://schemas.openxmlformats.org/officeDocument/2006/relationships/hyperlink" Target="https://www.kaohoon.com/breakingnews/625231" TargetMode="External"/><Relationship Id="rId3889" Type="http://schemas.openxmlformats.org/officeDocument/2006/relationships/hyperlink" Target="https://www.kaohoon.com/breakingnews/619915" TargetMode="External"/><Relationship Id="rId1227" Type="http://schemas.openxmlformats.org/officeDocument/2006/relationships/hyperlink" Target="https://www.kaohoon.com/news/633220" TargetMode="External"/><Relationship Id="rId2558" Type="http://schemas.openxmlformats.org/officeDocument/2006/relationships/hyperlink" Target="https://www.kaohoon.com/breakingnews/625231" TargetMode="External"/><Relationship Id="rId3888" Type="http://schemas.openxmlformats.org/officeDocument/2006/relationships/hyperlink" Target="https://www.kaohoon.com/breakingnews/619919" TargetMode="External"/><Relationship Id="rId1228" Type="http://schemas.openxmlformats.org/officeDocument/2006/relationships/hyperlink" Target="https://www.kaohoon.com/news/633220" TargetMode="External"/><Relationship Id="rId2559" Type="http://schemas.openxmlformats.org/officeDocument/2006/relationships/hyperlink" Target="https://www.kaohoon.com/breakingnews/625231" TargetMode="External"/><Relationship Id="rId1229" Type="http://schemas.openxmlformats.org/officeDocument/2006/relationships/hyperlink" Target="https://www.kaohoon.com/news/633220" TargetMode="External"/><Relationship Id="rId3881" Type="http://schemas.openxmlformats.org/officeDocument/2006/relationships/hyperlink" Target="https://www.kaohoon.com/news/619909" TargetMode="External"/><Relationship Id="rId2550" Type="http://schemas.openxmlformats.org/officeDocument/2006/relationships/hyperlink" Target="https://www.kaohoon.com/breakingnews/625426" TargetMode="External"/><Relationship Id="rId3880" Type="http://schemas.openxmlformats.org/officeDocument/2006/relationships/hyperlink" Target="https://www.kaohoon.com/news/619909" TargetMode="External"/><Relationship Id="rId1220" Type="http://schemas.openxmlformats.org/officeDocument/2006/relationships/hyperlink" Target="https://www.kaohoon.com/breakingnews/633280" TargetMode="External"/><Relationship Id="rId2551" Type="http://schemas.openxmlformats.org/officeDocument/2006/relationships/hyperlink" Target="https://www.kaohoon.com/breakingnews/625426" TargetMode="External"/><Relationship Id="rId3883" Type="http://schemas.openxmlformats.org/officeDocument/2006/relationships/hyperlink" Target="https://www.kaohoon.com/summary/619923" TargetMode="External"/><Relationship Id="rId1221" Type="http://schemas.openxmlformats.org/officeDocument/2006/relationships/hyperlink" Target="https://www.kaohoon.com/news/633266" TargetMode="External"/><Relationship Id="rId2552" Type="http://schemas.openxmlformats.org/officeDocument/2006/relationships/hyperlink" Target="https://www.kaohoon.com/breakingnews/625407" TargetMode="External"/><Relationship Id="rId3882" Type="http://schemas.openxmlformats.org/officeDocument/2006/relationships/hyperlink" Target="https://www.kaohoon.com/summary/619925" TargetMode="External"/><Relationship Id="rId1222" Type="http://schemas.openxmlformats.org/officeDocument/2006/relationships/hyperlink" Target="https://www.kaohoon.com/news/633266" TargetMode="External"/><Relationship Id="rId2553" Type="http://schemas.openxmlformats.org/officeDocument/2006/relationships/hyperlink" Target="https://www.kaohoon.com/breakingnews/625407" TargetMode="External"/><Relationship Id="rId3885" Type="http://schemas.openxmlformats.org/officeDocument/2006/relationships/hyperlink" Target="https://www.kaohoon.com/breakingnews/619919" TargetMode="External"/><Relationship Id="rId1223" Type="http://schemas.openxmlformats.org/officeDocument/2006/relationships/hyperlink" Target="https://www.kaohoon.com/news/633150" TargetMode="External"/><Relationship Id="rId2554" Type="http://schemas.openxmlformats.org/officeDocument/2006/relationships/hyperlink" Target="https://www.kaohoon.com/breakingnews/625407" TargetMode="External"/><Relationship Id="rId3884" Type="http://schemas.openxmlformats.org/officeDocument/2006/relationships/hyperlink" Target="https://www.kaohoon.com/breakingnews/619919" TargetMode="External"/><Relationship Id="rId2500" Type="http://schemas.openxmlformats.org/officeDocument/2006/relationships/hyperlink" Target="https://www.kaohoon.com/news/625720" TargetMode="External"/><Relationship Id="rId3832" Type="http://schemas.openxmlformats.org/officeDocument/2006/relationships/hyperlink" Target="https://www.kaohoon.com/news/620255" TargetMode="External"/><Relationship Id="rId2501" Type="http://schemas.openxmlformats.org/officeDocument/2006/relationships/hyperlink" Target="https://www.kaohoon.com/news/625720" TargetMode="External"/><Relationship Id="rId3831" Type="http://schemas.openxmlformats.org/officeDocument/2006/relationships/hyperlink" Target="https://www.kaohoon.com/news/620255" TargetMode="External"/><Relationship Id="rId2502" Type="http://schemas.openxmlformats.org/officeDocument/2006/relationships/hyperlink" Target="https://www.kaohoon.com/news/625712" TargetMode="External"/><Relationship Id="rId3834" Type="http://schemas.openxmlformats.org/officeDocument/2006/relationships/hyperlink" Target="https://www.kaohoon.com/summary/620241" TargetMode="External"/><Relationship Id="rId2503" Type="http://schemas.openxmlformats.org/officeDocument/2006/relationships/hyperlink" Target="https://www.kaohoon.com/news/625712" TargetMode="External"/><Relationship Id="rId3833" Type="http://schemas.openxmlformats.org/officeDocument/2006/relationships/hyperlink" Target="https://www.kaohoon.com/news/620255" TargetMode="External"/><Relationship Id="rId2504" Type="http://schemas.openxmlformats.org/officeDocument/2006/relationships/hyperlink" Target="https://www.kaohoon.com/news/625712" TargetMode="External"/><Relationship Id="rId3836" Type="http://schemas.openxmlformats.org/officeDocument/2006/relationships/hyperlink" Target="https://www.kaohoon.com/news/620208" TargetMode="External"/><Relationship Id="rId2505" Type="http://schemas.openxmlformats.org/officeDocument/2006/relationships/hyperlink" Target="https://www.kaohoon.com/news/625709" TargetMode="External"/><Relationship Id="rId3835" Type="http://schemas.openxmlformats.org/officeDocument/2006/relationships/hyperlink" Target="https://www.kaohoon.com/summary/620239" TargetMode="External"/><Relationship Id="rId2506" Type="http://schemas.openxmlformats.org/officeDocument/2006/relationships/hyperlink" Target="https://www.kaohoon.com/news/625709" TargetMode="External"/><Relationship Id="rId3838" Type="http://schemas.openxmlformats.org/officeDocument/2006/relationships/hyperlink" Target="https://www.kaohoon.com/news/620208" TargetMode="External"/><Relationship Id="rId2507" Type="http://schemas.openxmlformats.org/officeDocument/2006/relationships/hyperlink" Target="https://www.kaohoon.com/news/625709" TargetMode="External"/><Relationship Id="rId3837" Type="http://schemas.openxmlformats.org/officeDocument/2006/relationships/hyperlink" Target="https://www.kaohoon.com/news/620208" TargetMode="External"/><Relationship Id="rId2508" Type="http://schemas.openxmlformats.org/officeDocument/2006/relationships/hyperlink" Target="https://www.kaohoon.com/summary/625704" TargetMode="External"/><Relationship Id="rId2509" Type="http://schemas.openxmlformats.org/officeDocument/2006/relationships/hyperlink" Target="https://www.kaohoon.com/summary/625702" TargetMode="External"/><Relationship Id="rId3839" Type="http://schemas.openxmlformats.org/officeDocument/2006/relationships/hyperlink" Target="https://www.kaohoon.com/news/620206" TargetMode="External"/><Relationship Id="rId3830" Type="http://schemas.openxmlformats.org/officeDocument/2006/relationships/hyperlink" Target="https://www.kaohoon.com/news/620261" TargetMode="External"/><Relationship Id="rId3821" Type="http://schemas.openxmlformats.org/officeDocument/2006/relationships/hyperlink" Target="https://www.kaohoon.com/news/620284" TargetMode="External"/><Relationship Id="rId3820" Type="http://schemas.openxmlformats.org/officeDocument/2006/relationships/hyperlink" Target="https://www.kaohoon.com/news/620284" TargetMode="External"/><Relationship Id="rId3823" Type="http://schemas.openxmlformats.org/officeDocument/2006/relationships/hyperlink" Target="https://www.kaohoon.com/news/620259" TargetMode="External"/><Relationship Id="rId3822" Type="http://schemas.openxmlformats.org/officeDocument/2006/relationships/hyperlink" Target="https://www.kaohoon.com/news/620270" TargetMode="External"/><Relationship Id="rId3825" Type="http://schemas.openxmlformats.org/officeDocument/2006/relationships/hyperlink" Target="https://www.kaohoon.com/news/620259" TargetMode="External"/><Relationship Id="rId3824" Type="http://schemas.openxmlformats.org/officeDocument/2006/relationships/hyperlink" Target="https://www.kaohoon.com/news/620259" TargetMode="External"/><Relationship Id="rId3827" Type="http://schemas.openxmlformats.org/officeDocument/2006/relationships/hyperlink" Target="https://www.kaohoon.com/news/620265" TargetMode="External"/><Relationship Id="rId3826" Type="http://schemas.openxmlformats.org/officeDocument/2006/relationships/hyperlink" Target="https://www.kaohoon.com/news/620265" TargetMode="External"/><Relationship Id="rId3829" Type="http://schemas.openxmlformats.org/officeDocument/2006/relationships/hyperlink" Target="https://www.kaohoon.com/news/620261" TargetMode="External"/><Relationship Id="rId3828" Type="http://schemas.openxmlformats.org/officeDocument/2006/relationships/hyperlink" Target="https://www.kaohoon.com/news/620265" TargetMode="External"/><Relationship Id="rId2522" Type="http://schemas.openxmlformats.org/officeDocument/2006/relationships/hyperlink" Target="https://www.kaohoon.com/breakingnews/625661" TargetMode="External"/><Relationship Id="rId3854" Type="http://schemas.openxmlformats.org/officeDocument/2006/relationships/hyperlink" Target="https://www.kaohoon.com/summary/620140" TargetMode="External"/><Relationship Id="rId2523" Type="http://schemas.openxmlformats.org/officeDocument/2006/relationships/hyperlink" Target="https://www.kaohoon.com/breakingnews/625661" TargetMode="External"/><Relationship Id="rId3853" Type="http://schemas.openxmlformats.org/officeDocument/2006/relationships/hyperlink" Target="https://www.kaohoon.com/news/620145" TargetMode="External"/><Relationship Id="rId2524" Type="http://schemas.openxmlformats.org/officeDocument/2006/relationships/hyperlink" Target="https://www.kaohoon.com/breakingnews/625643" TargetMode="External"/><Relationship Id="rId3856" Type="http://schemas.openxmlformats.org/officeDocument/2006/relationships/hyperlink" Target="https://www.kaohoon.com/news/620131" TargetMode="External"/><Relationship Id="rId2525" Type="http://schemas.openxmlformats.org/officeDocument/2006/relationships/hyperlink" Target="https://www.kaohoon.com/breakingnews/625654" TargetMode="External"/><Relationship Id="rId3855" Type="http://schemas.openxmlformats.org/officeDocument/2006/relationships/hyperlink" Target="https://www.kaohoon.com/summary/620137" TargetMode="External"/><Relationship Id="rId2526" Type="http://schemas.openxmlformats.org/officeDocument/2006/relationships/hyperlink" Target="https://www.kaohoon.com/stockanalysis/625642" TargetMode="External"/><Relationship Id="rId3858" Type="http://schemas.openxmlformats.org/officeDocument/2006/relationships/hyperlink" Target="https://www.kaohoon.com/breakingnews/620121" TargetMode="External"/><Relationship Id="rId2527" Type="http://schemas.openxmlformats.org/officeDocument/2006/relationships/hyperlink" Target="https://www.kaohoon.com/stockanalysis/625642" TargetMode="External"/><Relationship Id="rId3857" Type="http://schemas.openxmlformats.org/officeDocument/2006/relationships/hyperlink" Target="https://www.kaohoon.com/breakingnews/620121" TargetMode="External"/><Relationship Id="rId2528" Type="http://schemas.openxmlformats.org/officeDocument/2006/relationships/hyperlink" Target="https://www.kaohoon.com/stockanalysis/625634" TargetMode="External"/><Relationship Id="rId2529" Type="http://schemas.openxmlformats.org/officeDocument/2006/relationships/hyperlink" Target="https://www.kaohoon.com/column/625593" TargetMode="External"/><Relationship Id="rId3859" Type="http://schemas.openxmlformats.org/officeDocument/2006/relationships/hyperlink" Target="https://www.kaohoon.com/breakingnews/620121" TargetMode="External"/><Relationship Id="rId3850" Type="http://schemas.openxmlformats.org/officeDocument/2006/relationships/hyperlink" Target="https://www.kaohoon.com/stockanalysis/620130" TargetMode="External"/><Relationship Id="rId2520" Type="http://schemas.openxmlformats.org/officeDocument/2006/relationships/hyperlink" Target="https://www.kaohoon.com/breakingnews/625661" TargetMode="External"/><Relationship Id="rId3852" Type="http://schemas.openxmlformats.org/officeDocument/2006/relationships/hyperlink" Target="https://www.kaohoon.com/news/620145" TargetMode="External"/><Relationship Id="rId2521" Type="http://schemas.openxmlformats.org/officeDocument/2006/relationships/hyperlink" Target="https://www.kaohoon.com/breakingnews/625661" TargetMode="External"/><Relationship Id="rId3851" Type="http://schemas.openxmlformats.org/officeDocument/2006/relationships/hyperlink" Target="https://www.kaohoon.com/stockanalysis/620130" TargetMode="External"/><Relationship Id="rId2511" Type="http://schemas.openxmlformats.org/officeDocument/2006/relationships/hyperlink" Target="https://www.kaohoon.com/news/625698" TargetMode="External"/><Relationship Id="rId3843" Type="http://schemas.openxmlformats.org/officeDocument/2006/relationships/hyperlink" Target="https://www.kaohoon.com/breakingnews/620182" TargetMode="External"/><Relationship Id="rId2512" Type="http://schemas.openxmlformats.org/officeDocument/2006/relationships/hyperlink" Target="https://www.kaohoon.com/breakingnews/625693" TargetMode="External"/><Relationship Id="rId3842" Type="http://schemas.openxmlformats.org/officeDocument/2006/relationships/hyperlink" Target="https://www.kaohoon.com/breakingnews/620182" TargetMode="External"/><Relationship Id="rId2513" Type="http://schemas.openxmlformats.org/officeDocument/2006/relationships/hyperlink" Target="https://www.kaohoon.com/breakingnews/625693" TargetMode="External"/><Relationship Id="rId3845" Type="http://schemas.openxmlformats.org/officeDocument/2006/relationships/hyperlink" Target="https://www.kaohoon.com/news/620159" TargetMode="External"/><Relationship Id="rId2514" Type="http://schemas.openxmlformats.org/officeDocument/2006/relationships/hyperlink" Target="https://www.kaohoon.com/breakingnews/625693" TargetMode="External"/><Relationship Id="rId3844" Type="http://schemas.openxmlformats.org/officeDocument/2006/relationships/hyperlink" Target="https://www.kaohoon.com/breakingnews/620182" TargetMode="External"/><Relationship Id="rId2515" Type="http://schemas.openxmlformats.org/officeDocument/2006/relationships/hyperlink" Target="https://www.kaohoon.com/pr/625667" TargetMode="External"/><Relationship Id="rId3847" Type="http://schemas.openxmlformats.org/officeDocument/2006/relationships/hyperlink" Target="https://www.kaohoon.com/stockanalysis/620135" TargetMode="External"/><Relationship Id="rId2516" Type="http://schemas.openxmlformats.org/officeDocument/2006/relationships/hyperlink" Target="https://www.kaohoon.com/breakingnews/625662" TargetMode="External"/><Relationship Id="rId3846" Type="http://schemas.openxmlformats.org/officeDocument/2006/relationships/hyperlink" Target="https://www.kaohoon.com/stockanalysis/620135" TargetMode="External"/><Relationship Id="rId2517" Type="http://schemas.openxmlformats.org/officeDocument/2006/relationships/hyperlink" Target="https://www.kaohoon.com/breakingnews/625662" TargetMode="External"/><Relationship Id="rId3849" Type="http://schemas.openxmlformats.org/officeDocument/2006/relationships/hyperlink" Target="https://www.kaohoon.com/stockanalysis/620130" TargetMode="External"/><Relationship Id="rId2518" Type="http://schemas.openxmlformats.org/officeDocument/2006/relationships/hyperlink" Target="https://www.kaohoon.com/breakingnews/625662" TargetMode="External"/><Relationship Id="rId3848" Type="http://schemas.openxmlformats.org/officeDocument/2006/relationships/hyperlink" Target="https://www.kaohoon.com/stockanalysis/620135" TargetMode="External"/><Relationship Id="rId2519" Type="http://schemas.openxmlformats.org/officeDocument/2006/relationships/hyperlink" Target="https://www.kaohoon.com/breakingnews/625662" TargetMode="External"/><Relationship Id="rId3841" Type="http://schemas.openxmlformats.org/officeDocument/2006/relationships/hyperlink" Target="https://www.kaohoon.com/breakingnews/620182" TargetMode="External"/><Relationship Id="rId2510" Type="http://schemas.openxmlformats.org/officeDocument/2006/relationships/hyperlink" Target="https://www.kaohoon.com/news/625698" TargetMode="External"/><Relationship Id="rId3840" Type="http://schemas.openxmlformats.org/officeDocument/2006/relationships/hyperlink" Target="https://www.kaohoon.com/news/620206" TargetMode="External"/><Relationship Id="rId4327" Type="http://schemas.openxmlformats.org/officeDocument/2006/relationships/hyperlink" Target="https://www.kaohoon.com/breakingnews/616392" TargetMode="External"/><Relationship Id="rId4326" Type="http://schemas.openxmlformats.org/officeDocument/2006/relationships/hyperlink" Target="https://www.kaohoon.com/stockanalysis/616420" TargetMode="External"/><Relationship Id="rId4329" Type="http://schemas.openxmlformats.org/officeDocument/2006/relationships/hyperlink" Target="https://www.kaohoon.com/breakingnews/616392" TargetMode="External"/><Relationship Id="rId4328" Type="http://schemas.openxmlformats.org/officeDocument/2006/relationships/hyperlink" Target="https://www.kaohoon.com/breakingnews/616392" TargetMode="External"/><Relationship Id="rId469" Type="http://schemas.openxmlformats.org/officeDocument/2006/relationships/hyperlink" Target="https://www.kaohoon.com/news/685840" TargetMode="External"/><Relationship Id="rId468" Type="http://schemas.openxmlformats.org/officeDocument/2006/relationships/hyperlink" Target="https://www.kaohoon.com/news/685860" TargetMode="External"/><Relationship Id="rId467" Type="http://schemas.openxmlformats.org/officeDocument/2006/relationships/hyperlink" Target="https://www.kaohoon.com/stockanalysis/685878" TargetMode="External"/><Relationship Id="rId1290" Type="http://schemas.openxmlformats.org/officeDocument/2006/relationships/hyperlink" Target="https://www.kaohoon.com/news/632907" TargetMode="External"/><Relationship Id="rId1291" Type="http://schemas.openxmlformats.org/officeDocument/2006/relationships/hyperlink" Target="https://www.kaohoon.com/column/632898" TargetMode="External"/><Relationship Id="rId1292" Type="http://schemas.openxmlformats.org/officeDocument/2006/relationships/hyperlink" Target="https://www.kaohoon.com/pr/632892" TargetMode="External"/><Relationship Id="rId462" Type="http://schemas.openxmlformats.org/officeDocument/2006/relationships/hyperlink" Target="https://www.kaohoon.com/stockanalysis/685882" TargetMode="External"/><Relationship Id="rId1293" Type="http://schemas.openxmlformats.org/officeDocument/2006/relationships/hyperlink" Target="https://www.kaohoon.com/news/632849" TargetMode="External"/><Relationship Id="rId461" Type="http://schemas.openxmlformats.org/officeDocument/2006/relationships/hyperlink" Target="https://www.kaohoon.com/stockanalysis/685882" TargetMode="External"/><Relationship Id="rId1294" Type="http://schemas.openxmlformats.org/officeDocument/2006/relationships/hyperlink" Target="https://www.kaohoon.com/news/632849" TargetMode="External"/><Relationship Id="rId460" Type="http://schemas.openxmlformats.org/officeDocument/2006/relationships/hyperlink" Target="https://www.kaohoon.com/news/685941" TargetMode="External"/><Relationship Id="rId1295" Type="http://schemas.openxmlformats.org/officeDocument/2006/relationships/hyperlink" Target="https://www.kaohoon.com/summary/632846" TargetMode="External"/><Relationship Id="rId4321" Type="http://schemas.openxmlformats.org/officeDocument/2006/relationships/hyperlink" Target="https://www.kaohoon.com/breakingnews/616623" TargetMode="External"/><Relationship Id="rId1296" Type="http://schemas.openxmlformats.org/officeDocument/2006/relationships/hyperlink" Target="https://www.kaohoon.com/breakingnews/632842" TargetMode="External"/><Relationship Id="rId4320" Type="http://schemas.openxmlformats.org/officeDocument/2006/relationships/hyperlink" Target="https://www.kaohoon.com/breakingnews/616623" TargetMode="External"/><Relationship Id="rId466" Type="http://schemas.openxmlformats.org/officeDocument/2006/relationships/hyperlink" Target="https://www.kaohoon.com/stockanalysis/685878" TargetMode="External"/><Relationship Id="rId1297" Type="http://schemas.openxmlformats.org/officeDocument/2006/relationships/hyperlink" Target="https://www.kaohoon.com/breakingnews/632842" TargetMode="External"/><Relationship Id="rId4323" Type="http://schemas.openxmlformats.org/officeDocument/2006/relationships/hyperlink" Target="https://www.kaohoon.com/summary/616458" TargetMode="External"/><Relationship Id="rId465" Type="http://schemas.openxmlformats.org/officeDocument/2006/relationships/hyperlink" Target="https://www.kaohoon.com/stockanalysis/685878" TargetMode="External"/><Relationship Id="rId1298" Type="http://schemas.openxmlformats.org/officeDocument/2006/relationships/hyperlink" Target="https://www.kaohoon.com/breakingnews/632842" TargetMode="External"/><Relationship Id="rId4322" Type="http://schemas.openxmlformats.org/officeDocument/2006/relationships/hyperlink" Target="https://www.kaohoon.com/news/616632" TargetMode="External"/><Relationship Id="rId464" Type="http://schemas.openxmlformats.org/officeDocument/2006/relationships/hyperlink" Target="https://www.kaohoon.com/stockanalysis/685882" TargetMode="External"/><Relationship Id="rId1299" Type="http://schemas.openxmlformats.org/officeDocument/2006/relationships/hyperlink" Target="https://www.kaohoon.com/breakingnews/632842" TargetMode="External"/><Relationship Id="rId4325" Type="http://schemas.openxmlformats.org/officeDocument/2006/relationships/hyperlink" Target="https://www.kaohoon.com/stockanalysis/616420" TargetMode="External"/><Relationship Id="rId463" Type="http://schemas.openxmlformats.org/officeDocument/2006/relationships/hyperlink" Target="https://www.kaohoon.com/stockanalysis/685882" TargetMode="External"/><Relationship Id="rId4324" Type="http://schemas.openxmlformats.org/officeDocument/2006/relationships/hyperlink" Target="https://www.kaohoon.com/summary/616456" TargetMode="External"/><Relationship Id="rId4316" Type="http://schemas.openxmlformats.org/officeDocument/2006/relationships/hyperlink" Target="https://www.kaohoon.com/breakingnews/616643" TargetMode="External"/><Relationship Id="rId4315" Type="http://schemas.openxmlformats.org/officeDocument/2006/relationships/hyperlink" Target="https://www.kaohoon.com/breakingnews/616643" TargetMode="External"/><Relationship Id="rId4318" Type="http://schemas.openxmlformats.org/officeDocument/2006/relationships/hyperlink" Target="https://www.kaohoon.com/breakingnews/616647" TargetMode="External"/><Relationship Id="rId4317" Type="http://schemas.openxmlformats.org/officeDocument/2006/relationships/hyperlink" Target="https://www.kaohoon.com/breakingnews/616647" TargetMode="External"/><Relationship Id="rId4319" Type="http://schemas.openxmlformats.org/officeDocument/2006/relationships/hyperlink" Target="https://www.kaohoon.com/breakingnews/616644" TargetMode="External"/><Relationship Id="rId459" Type="http://schemas.openxmlformats.org/officeDocument/2006/relationships/hyperlink" Target="https://www.kaohoon.com/news/685941" TargetMode="External"/><Relationship Id="rId458" Type="http://schemas.openxmlformats.org/officeDocument/2006/relationships/hyperlink" Target="https://www.kaohoon.com/breakingnews/685931" TargetMode="External"/><Relationship Id="rId457" Type="http://schemas.openxmlformats.org/officeDocument/2006/relationships/hyperlink" Target="https://www.kaohoon.com/breakingnews/685931" TargetMode="External"/><Relationship Id="rId456" Type="http://schemas.openxmlformats.org/officeDocument/2006/relationships/hyperlink" Target="https://www.kaohoon.com/breakingnews/685931" TargetMode="External"/><Relationship Id="rId1280" Type="http://schemas.openxmlformats.org/officeDocument/2006/relationships/hyperlink" Target="https://www.kaohoon.com/news/633013" TargetMode="External"/><Relationship Id="rId1281" Type="http://schemas.openxmlformats.org/officeDocument/2006/relationships/hyperlink" Target="https://www.kaohoon.com/news/633013" TargetMode="External"/><Relationship Id="rId451" Type="http://schemas.openxmlformats.org/officeDocument/2006/relationships/hyperlink" Target="https://www.kaohoon.com/breakingnews/686190" TargetMode="External"/><Relationship Id="rId1282" Type="http://schemas.openxmlformats.org/officeDocument/2006/relationships/hyperlink" Target="https://www.kaohoon.com/news/632963" TargetMode="External"/><Relationship Id="rId450" Type="http://schemas.openxmlformats.org/officeDocument/2006/relationships/hyperlink" Target="https://www.kaohoon.com/breakingnews/686193" TargetMode="External"/><Relationship Id="rId1283" Type="http://schemas.openxmlformats.org/officeDocument/2006/relationships/hyperlink" Target="https://www.kaohoon.com/news/632963" TargetMode="External"/><Relationship Id="rId1284" Type="http://schemas.openxmlformats.org/officeDocument/2006/relationships/hyperlink" Target="https://www.kaohoon.com/news/632963" TargetMode="External"/><Relationship Id="rId4310" Type="http://schemas.openxmlformats.org/officeDocument/2006/relationships/hyperlink" Target="https://www.kaohoon.com/breakingnews/616653" TargetMode="External"/><Relationship Id="rId1285" Type="http://schemas.openxmlformats.org/officeDocument/2006/relationships/hyperlink" Target="https://www.kaohoon.com/news/632963" TargetMode="External"/><Relationship Id="rId455" Type="http://schemas.openxmlformats.org/officeDocument/2006/relationships/hyperlink" Target="https://www.kaohoon.com/news/685965" TargetMode="External"/><Relationship Id="rId1286" Type="http://schemas.openxmlformats.org/officeDocument/2006/relationships/hyperlink" Target="https://www.kaohoon.com/news/632927" TargetMode="External"/><Relationship Id="rId4312" Type="http://schemas.openxmlformats.org/officeDocument/2006/relationships/hyperlink" Target="https://www.kaohoon.com/breakingnews/616653" TargetMode="External"/><Relationship Id="rId454" Type="http://schemas.openxmlformats.org/officeDocument/2006/relationships/hyperlink" Target="https://www.kaohoon.com/news/685965" TargetMode="External"/><Relationship Id="rId1287" Type="http://schemas.openxmlformats.org/officeDocument/2006/relationships/hyperlink" Target="https://www.kaohoon.com/news/632927" TargetMode="External"/><Relationship Id="rId4311" Type="http://schemas.openxmlformats.org/officeDocument/2006/relationships/hyperlink" Target="https://www.kaohoon.com/breakingnews/616653" TargetMode="External"/><Relationship Id="rId453" Type="http://schemas.openxmlformats.org/officeDocument/2006/relationships/hyperlink" Target="https://www.kaohoon.com/news/685965" TargetMode="External"/><Relationship Id="rId1288" Type="http://schemas.openxmlformats.org/officeDocument/2006/relationships/hyperlink" Target="https://www.kaohoon.com/news/632927" TargetMode="External"/><Relationship Id="rId4314" Type="http://schemas.openxmlformats.org/officeDocument/2006/relationships/hyperlink" Target="https://www.kaohoon.com/breakingnews/616643" TargetMode="External"/><Relationship Id="rId452" Type="http://schemas.openxmlformats.org/officeDocument/2006/relationships/hyperlink" Target="https://www.kaohoon.com/breakingnews/686190" TargetMode="External"/><Relationship Id="rId1289" Type="http://schemas.openxmlformats.org/officeDocument/2006/relationships/hyperlink" Target="https://www.kaohoon.com/news/632907" TargetMode="External"/><Relationship Id="rId4313" Type="http://schemas.openxmlformats.org/officeDocument/2006/relationships/hyperlink" Target="https://www.kaohoon.com/breakingnews/616643" TargetMode="External"/><Relationship Id="rId3018" Type="http://schemas.openxmlformats.org/officeDocument/2006/relationships/hyperlink" Target="https://www.kaohoon.com/summary/623145" TargetMode="External"/><Relationship Id="rId4349" Type="http://schemas.openxmlformats.org/officeDocument/2006/relationships/hyperlink" Target="https://www.kaohoon.com/stockanalysis/616189" TargetMode="External"/><Relationship Id="rId3017" Type="http://schemas.openxmlformats.org/officeDocument/2006/relationships/hyperlink" Target="https://www.kaohoon.com/news/623188" TargetMode="External"/><Relationship Id="rId4348" Type="http://schemas.openxmlformats.org/officeDocument/2006/relationships/hyperlink" Target="https://www.kaohoon.com/stockanalysis/616189" TargetMode="External"/><Relationship Id="rId3019" Type="http://schemas.openxmlformats.org/officeDocument/2006/relationships/hyperlink" Target="https://www.kaohoon.com/summary/623142" TargetMode="External"/><Relationship Id="rId491" Type="http://schemas.openxmlformats.org/officeDocument/2006/relationships/hyperlink" Target="https://www.kaohoon.com/news/685552" TargetMode="External"/><Relationship Id="rId490" Type="http://schemas.openxmlformats.org/officeDocument/2006/relationships/hyperlink" Target="https://www.kaohoon.com/news/685552" TargetMode="External"/><Relationship Id="rId489" Type="http://schemas.openxmlformats.org/officeDocument/2006/relationships/hyperlink" Target="https://www.kaohoon.com/news/685552" TargetMode="External"/><Relationship Id="rId484" Type="http://schemas.openxmlformats.org/officeDocument/2006/relationships/hyperlink" Target="https://www.kaohoon.com/breakingnews/685584" TargetMode="External"/><Relationship Id="rId3010" Type="http://schemas.openxmlformats.org/officeDocument/2006/relationships/hyperlink" Target="https://www.kaohoon.com/news/623135" TargetMode="External"/><Relationship Id="rId4341" Type="http://schemas.openxmlformats.org/officeDocument/2006/relationships/hyperlink" Target="https://www.kaohoon.com/breakingnews/616226" TargetMode="External"/><Relationship Id="rId483" Type="http://schemas.openxmlformats.org/officeDocument/2006/relationships/hyperlink" Target="https://www.kaohoon.com/breakingnews/685584" TargetMode="External"/><Relationship Id="rId4340" Type="http://schemas.openxmlformats.org/officeDocument/2006/relationships/hyperlink" Target="https://www.kaohoon.com/breakingnews/616230" TargetMode="External"/><Relationship Id="rId482" Type="http://schemas.openxmlformats.org/officeDocument/2006/relationships/hyperlink" Target="https://www.kaohoon.com/stockanalysis/685601" TargetMode="External"/><Relationship Id="rId3012" Type="http://schemas.openxmlformats.org/officeDocument/2006/relationships/hyperlink" Target="https://www.kaohoon.com/news/623143" TargetMode="External"/><Relationship Id="rId4343" Type="http://schemas.openxmlformats.org/officeDocument/2006/relationships/hyperlink" Target="https://www.kaohoon.com/breakingnews/616219" TargetMode="External"/><Relationship Id="rId481" Type="http://schemas.openxmlformats.org/officeDocument/2006/relationships/hyperlink" Target="https://www.kaohoon.com/stockanalysis/685601" TargetMode="External"/><Relationship Id="rId3011" Type="http://schemas.openxmlformats.org/officeDocument/2006/relationships/hyperlink" Target="https://www.kaohoon.com/news/623143" TargetMode="External"/><Relationship Id="rId4342" Type="http://schemas.openxmlformats.org/officeDocument/2006/relationships/hyperlink" Target="https://www.kaohoon.com/breakingnews/616226" TargetMode="External"/><Relationship Id="rId488" Type="http://schemas.openxmlformats.org/officeDocument/2006/relationships/hyperlink" Target="https://www.kaohoon.com/breakingnews/685587" TargetMode="External"/><Relationship Id="rId3014" Type="http://schemas.openxmlformats.org/officeDocument/2006/relationships/hyperlink" Target="https://www.kaohoon.com/news/623195" TargetMode="External"/><Relationship Id="rId4345" Type="http://schemas.openxmlformats.org/officeDocument/2006/relationships/hyperlink" Target="https://www.kaohoon.com/stockanalysis/616191" TargetMode="External"/><Relationship Id="rId487" Type="http://schemas.openxmlformats.org/officeDocument/2006/relationships/hyperlink" Target="https://www.kaohoon.com/breakingnews/685586" TargetMode="External"/><Relationship Id="rId3013" Type="http://schemas.openxmlformats.org/officeDocument/2006/relationships/hyperlink" Target="https://www.kaohoon.com/news/623195" TargetMode="External"/><Relationship Id="rId4344" Type="http://schemas.openxmlformats.org/officeDocument/2006/relationships/hyperlink" Target="https://www.kaohoon.com/breakingnews/616219" TargetMode="External"/><Relationship Id="rId486" Type="http://schemas.openxmlformats.org/officeDocument/2006/relationships/hyperlink" Target="https://www.kaohoon.com/breakingnews/685585" TargetMode="External"/><Relationship Id="rId3016" Type="http://schemas.openxmlformats.org/officeDocument/2006/relationships/hyperlink" Target="https://www.kaohoon.com/news/623188" TargetMode="External"/><Relationship Id="rId4347" Type="http://schemas.openxmlformats.org/officeDocument/2006/relationships/hyperlink" Target="https://www.kaohoon.com/stockanalysis/616189" TargetMode="External"/><Relationship Id="rId485" Type="http://schemas.openxmlformats.org/officeDocument/2006/relationships/hyperlink" Target="https://www.kaohoon.com/breakingnews/685584" TargetMode="External"/><Relationship Id="rId3015" Type="http://schemas.openxmlformats.org/officeDocument/2006/relationships/hyperlink" Target="https://www.kaohoon.com/news/623191" TargetMode="External"/><Relationship Id="rId4346" Type="http://schemas.openxmlformats.org/officeDocument/2006/relationships/hyperlink" Target="https://www.kaohoon.com/stockanalysis/616191" TargetMode="External"/><Relationship Id="rId3007" Type="http://schemas.openxmlformats.org/officeDocument/2006/relationships/hyperlink" Target="https://www.kaohoon.com/news/623149" TargetMode="External"/><Relationship Id="rId4338" Type="http://schemas.openxmlformats.org/officeDocument/2006/relationships/hyperlink" Target="https://www.kaohoon.com/breakingnews/616230" TargetMode="External"/><Relationship Id="rId3006" Type="http://schemas.openxmlformats.org/officeDocument/2006/relationships/hyperlink" Target="https://www.kaohoon.com/news/623149" TargetMode="External"/><Relationship Id="rId4337" Type="http://schemas.openxmlformats.org/officeDocument/2006/relationships/hyperlink" Target="https://www.kaohoon.com/breakingnews/616240" TargetMode="External"/><Relationship Id="rId3009" Type="http://schemas.openxmlformats.org/officeDocument/2006/relationships/hyperlink" Target="https://www.kaohoon.com/news/623135" TargetMode="External"/><Relationship Id="rId3008" Type="http://schemas.openxmlformats.org/officeDocument/2006/relationships/hyperlink" Target="https://www.kaohoon.com/news/623135" TargetMode="External"/><Relationship Id="rId4339" Type="http://schemas.openxmlformats.org/officeDocument/2006/relationships/hyperlink" Target="https://www.kaohoon.com/breakingnews/616230" TargetMode="External"/><Relationship Id="rId480" Type="http://schemas.openxmlformats.org/officeDocument/2006/relationships/hyperlink" Target="https://www.kaohoon.com/stockanalysis/685604" TargetMode="External"/><Relationship Id="rId479" Type="http://schemas.openxmlformats.org/officeDocument/2006/relationships/hyperlink" Target="https://www.kaohoon.com/stockanalysis/685604" TargetMode="External"/><Relationship Id="rId478" Type="http://schemas.openxmlformats.org/officeDocument/2006/relationships/hyperlink" Target="https://www.kaohoon.com/stockanalysis/685604" TargetMode="External"/><Relationship Id="rId473" Type="http://schemas.openxmlformats.org/officeDocument/2006/relationships/hyperlink" Target="https://www.kaohoon.com/breakingnews/685831" TargetMode="External"/><Relationship Id="rId4330" Type="http://schemas.openxmlformats.org/officeDocument/2006/relationships/hyperlink" Target="https://www.kaohoon.com/breakingnews/616374" TargetMode="External"/><Relationship Id="rId472" Type="http://schemas.openxmlformats.org/officeDocument/2006/relationships/hyperlink" Target="https://www.kaohoon.com/breakingnews/685831" TargetMode="External"/><Relationship Id="rId471" Type="http://schemas.openxmlformats.org/officeDocument/2006/relationships/hyperlink" Target="https://www.kaohoon.com/breakingnews/685782" TargetMode="External"/><Relationship Id="rId3001" Type="http://schemas.openxmlformats.org/officeDocument/2006/relationships/hyperlink" Target="https://www.kaohoon.com/news/623272" TargetMode="External"/><Relationship Id="rId4332" Type="http://schemas.openxmlformats.org/officeDocument/2006/relationships/hyperlink" Target="https://www.kaohoon.com/breakingnews/616351" TargetMode="External"/><Relationship Id="rId470" Type="http://schemas.openxmlformats.org/officeDocument/2006/relationships/hyperlink" Target="https://www.kaohoon.com/breakingnews/685782" TargetMode="External"/><Relationship Id="rId3000" Type="http://schemas.openxmlformats.org/officeDocument/2006/relationships/hyperlink" Target="https://www.kaohoon.com/news/623272" TargetMode="External"/><Relationship Id="rId4331" Type="http://schemas.openxmlformats.org/officeDocument/2006/relationships/hyperlink" Target="https://www.kaohoon.com/breakingnews/616374" TargetMode="External"/><Relationship Id="rId477" Type="http://schemas.openxmlformats.org/officeDocument/2006/relationships/hyperlink" Target="https://www.kaohoon.com/stockanalysis/685604" TargetMode="External"/><Relationship Id="rId3003" Type="http://schemas.openxmlformats.org/officeDocument/2006/relationships/hyperlink" Target="https://www.kaohoon.com/news/623268" TargetMode="External"/><Relationship Id="rId4334" Type="http://schemas.openxmlformats.org/officeDocument/2006/relationships/hyperlink" Target="https://www.kaohoon.com/breakingnews/616351" TargetMode="External"/><Relationship Id="rId476" Type="http://schemas.openxmlformats.org/officeDocument/2006/relationships/hyperlink" Target="https://www.kaohoon.com/news/685680" TargetMode="External"/><Relationship Id="rId3002" Type="http://schemas.openxmlformats.org/officeDocument/2006/relationships/hyperlink" Target="https://www.kaohoon.com/news/623272" TargetMode="External"/><Relationship Id="rId4333" Type="http://schemas.openxmlformats.org/officeDocument/2006/relationships/hyperlink" Target="https://www.kaohoon.com/breakingnews/616351" TargetMode="External"/><Relationship Id="rId475" Type="http://schemas.openxmlformats.org/officeDocument/2006/relationships/hyperlink" Target="https://www.kaohoon.com/news/685680" TargetMode="External"/><Relationship Id="rId3005" Type="http://schemas.openxmlformats.org/officeDocument/2006/relationships/hyperlink" Target="https://www.kaohoon.com/news/623149" TargetMode="External"/><Relationship Id="rId4336" Type="http://schemas.openxmlformats.org/officeDocument/2006/relationships/hyperlink" Target="https://www.kaohoon.com/breakingnews/616240" TargetMode="External"/><Relationship Id="rId474" Type="http://schemas.openxmlformats.org/officeDocument/2006/relationships/hyperlink" Target="https://www.kaohoon.com/news/685738" TargetMode="External"/><Relationship Id="rId3004" Type="http://schemas.openxmlformats.org/officeDocument/2006/relationships/hyperlink" Target="https://www.kaohoon.com/news/623268" TargetMode="External"/><Relationship Id="rId4335" Type="http://schemas.openxmlformats.org/officeDocument/2006/relationships/hyperlink" Target="https://www.kaohoon.com/breakingnews/616240" TargetMode="External"/><Relationship Id="rId1257" Type="http://schemas.openxmlformats.org/officeDocument/2006/relationships/hyperlink" Target="https://www.kaohoon.com/news/633106" TargetMode="External"/><Relationship Id="rId2588" Type="http://schemas.openxmlformats.org/officeDocument/2006/relationships/hyperlink" Target="https://www.kaohoon.com/breakingnews/625129" TargetMode="External"/><Relationship Id="rId1258" Type="http://schemas.openxmlformats.org/officeDocument/2006/relationships/hyperlink" Target="https://www.kaohoon.com/news/633106" TargetMode="External"/><Relationship Id="rId2589" Type="http://schemas.openxmlformats.org/officeDocument/2006/relationships/hyperlink" Target="https://www.kaohoon.com/breakingnews/625130" TargetMode="External"/><Relationship Id="rId1259" Type="http://schemas.openxmlformats.org/officeDocument/2006/relationships/hyperlink" Target="https://www.kaohoon.com/news/633106" TargetMode="External"/><Relationship Id="rId426" Type="http://schemas.openxmlformats.org/officeDocument/2006/relationships/hyperlink" Target="https://www.kaohoon.com/stockanalysis/686477" TargetMode="External"/><Relationship Id="rId425" Type="http://schemas.openxmlformats.org/officeDocument/2006/relationships/hyperlink" Target="https://www.kaohoon.com/stockanalysis/686485" TargetMode="External"/><Relationship Id="rId424" Type="http://schemas.openxmlformats.org/officeDocument/2006/relationships/hyperlink" Target="https://www.kaohoon.com/stockanalysis/686485" TargetMode="External"/><Relationship Id="rId423" Type="http://schemas.openxmlformats.org/officeDocument/2006/relationships/hyperlink" Target="https://www.kaohoon.com/stockanalysis/686485" TargetMode="External"/><Relationship Id="rId429" Type="http://schemas.openxmlformats.org/officeDocument/2006/relationships/hyperlink" Target="https://www.kaohoon.com/news/686460" TargetMode="External"/><Relationship Id="rId428" Type="http://schemas.openxmlformats.org/officeDocument/2006/relationships/hyperlink" Target="https://www.kaohoon.com/stockanalysis/686477" TargetMode="External"/><Relationship Id="rId427" Type="http://schemas.openxmlformats.org/officeDocument/2006/relationships/hyperlink" Target="https://www.kaohoon.com/stockanalysis/686477" TargetMode="External"/><Relationship Id="rId2580" Type="http://schemas.openxmlformats.org/officeDocument/2006/relationships/hyperlink" Target="https://www.kaohoon.com/stockanalysis/625153" TargetMode="External"/><Relationship Id="rId1250" Type="http://schemas.openxmlformats.org/officeDocument/2006/relationships/hyperlink" Target="https://www.kaohoon.com/stockanalysis/633141" TargetMode="External"/><Relationship Id="rId2581" Type="http://schemas.openxmlformats.org/officeDocument/2006/relationships/hyperlink" Target="https://www.kaohoon.com/stockanalysis/625151" TargetMode="External"/><Relationship Id="rId1251" Type="http://schemas.openxmlformats.org/officeDocument/2006/relationships/hyperlink" Target="https://www.kaohoon.com/stockanalysis/633141" TargetMode="External"/><Relationship Id="rId2582" Type="http://schemas.openxmlformats.org/officeDocument/2006/relationships/hyperlink" Target="https://www.kaohoon.com/stockanalysis/625151" TargetMode="External"/><Relationship Id="rId1252" Type="http://schemas.openxmlformats.org/officeDocument/2006/relationships/hyperlink" Target="https://www.kaohoon.com/stockanalysis/633141" TargetMode="External"/><Relationship Id="rId2583" Type="http://schemas.openxmlformats.org/officeDocument/2006/relationships/hyperlink" Target="https://www.kaohoon.com/stockanalysis/625151" TargetMode="External"/><Relationship Id="rId422" Type="http://schemas.openxmlformats.org/officeDocument/2006/relationships/hyperlink" Target="https://www.kaohoon.com/news/686502" TargetMode="External"/><Relationship Id="rId1253" Type="http://schemas.openxmlformats.org/officeDocument/2006/relationships/hyperlink" Target="https://www.kaohoon.com/summary/633128" TargetMode="External"/><Relationship Id="rId2584" Type="http://schemas.openxmlformats.org/officeDocument/2006/relationships/hyperlink" Target="https://www.kaohoon.com/summary/625148" TargetMode="External"/><Relationship Id="rId421" Type="http://schemas.openxmlformats.org/officeDocument/2006/relationships/hyperlink" Target="https://www.kaohoon.com/news/686502" TargetMode="External"/><Relationship Id="rId1254" Type="http://schemas.openxmlformats.org/officeDocument/2006/relationships/hyperlink" Target="https://www.kaohoon.com/summary/633126" TargetMode="External"/><Relationship Id="rId2585" Type="http://schemas.openxmlformats.org/officeDocument/2006/relationships/hyperlink" Target="https://www.kaohoon.com/summary/625146" TargetMode="External"/><Relationship Id="rId420" Type="http://schemas.openxmlformats.org/officeDocument/2006/relationships/hyperlink" Target="https://www.kaohoon.com/news/686502" TargetMode="External"/><Relationship Id="rId1255" Type="http://schemas.openxmlformats.org/officeDocument/2006/relationships/hyperlink" Target="https://www.kaohoon.com/news/633105" TargetMode="External"/><Relationship Id="rId2586" Type="http://schemas.openxmlformats.org/officeDocument/2006/relationships/hyperlink" Target="https://www.kaohoon.com/breakingnews/625129" TargetMode="External"/><Relationship Id="rId1256" Type="http://schemas.openxmlformats.org/officeDocument/2006/relationships/hyperlink" Target="https://www.kaohoon.com/news/633105" TargetMode="External"/><Relationship Id="rId2587" Type="http://schemas.openxmlformats.org/officeDocument/2006/relationships/hyperlink" Target="https://www.kaohoon.com/breakingnews/625129" TargetMode="External"/><Relationship Id="rId1246" Type="http://schemas.openxmlformats.org/officeDocument/2006/relationships/hyperlink" Target="https://www.kaohoon.com/stockanalysis/633144" TargetMode="External"/><Relationship Id="rId2577" Type="http://schemas.openxmlformats.org/officeDocument/2006/relationships/hyperlink" Target="https://www.kaohoon.com/news/625143" TargetMode="External"/><Relationship Id="rId1247" Type="http://schemas.openxmlformats.org/officeDocument/2006/relationships/hyperlink" Target="https://www.kaohoon.com/stockanalysis/633144" TargetMode="External"/><Relationship Id="rId2578" Type="http://schemas.openxmlformats.org/officeDocument/2006/relationships/hyperlink" Target="https://www.kaohoon.com/news/625143" TargetMode="External"/><Relationship Id="rId1248" Type="http://schemas.openxmlformats.org/officeDocument/2006/relationships/hyperlink" Target="https://www.kaohoon.com/stockanalysis/633144" TargetMode="External"/><Relationship Id="rId2579" Type="http://schemas.openxmlformats.org/officeDocument/2006/relationships/hyperlink" Target="https://www.kaohoon.com/stockanalysis/625153" TargetMode="External"/><Relationship Id="rId1249" Type="http://schemas.openxmlformats.org/officeDocument/2006/relationships/hyperlink" Target="https://www.kaohoon.com/stockanalysis/633144" TargetMode="External"/><Relationship Id="rId415" Type="http://schemas.openxmlformats.org/officeDocument/2006/relationships/hyperlink" Target="https://www.kaohoon.com/news/686524" TargetMode="External"/><Relationship Id="rId414" Type="http://schemas.openxmlformats.org/officeDocument/2006/relationships/hyperlink" Target="https://www.kaohoon.com/news/686524" TargetMode="External"/><Relationship Id="rId413" Type="http://schemas.openxmlformats.org/officeDocument/2006/relationships/hyperlink" Target="https://www.kaohoon.com/breakingnews/686531" TargetMode="External"/><Relationship Id="rId412" Type="http://schemas.openxmlformats.org/officeDocument/2006/relationships/hyperlink" Target="https://www.kaohoon.com/breakingnews/686531" TargetMode="External"/><Relationship Id="rId419" Type="http://schemas.openxmlformats.org/officeDocument/2006/relationships/hyperlink" Target="https://www.kaohoon.com/news/686523" TargetMode="External"/><Relationship Id="rId418" Type="http://schemas.openxmlformats.org/officeDocument/2006/relationships/hyperlink" Target="https://www.kaohoon.com/news/686523" TargetMode="External"/><Relationship Id="rId417" Type="http://schemas.openxmlformats.org/officeDocument/2006/relationships/hyperlink" Target="https://www.kaohoon.com/news/686523" TargetMode="External"/><Relationship Id="rId416" Type="http://schemas.openxmlformats.org/officeDocument/2006/relationships/hyperlink" Target="https://www.kaohoon.com/news/686524" TargetMode="External"/><Relationship Id="rId2570" Type="http://schemas.openxmlformats.org/officeDocument/2006/relationships/hyperlink" Target="https://www.kaohoon.com/breakingnews/625198" TargetMode="External"/><Relationship Id="rId1240" Type="http://schemas.openxmlformats.org/officeDocument/2006/relationships/hyperlink" Target="https://www.kaohoon.com/news/633164" TargetMode="External"/><Relationship Id="rId2571" Type="http://schemas.openxmlformats.org/officeDocument/2006/relationships/hyperlink" Target="https://www.kaohoon.com/breakingnews/625198" TargetMode="External"/><Relationship Id="rId1241" Type="http://schemas.openxmlformats.org/officeDocument/2006/relationships/hyperlink" Target="https://www.kaohoon.com/news/633164" TargetMode="External"/><Relationship Id="rId2572" Type="http://schemas.openxmlformats.org/officeDocument/2006/relationships/hyperlink" Target="https://www.kaohoon.com/breakingnews/625198" TargetMode="External"/><Relationship Id="rId411" Type="http://schemas.openxmlformats.org/officeDocument/2006/relationships/hyperlink" Target="https://www.kaohoon.com/news/686530" TargetMode="External"/><Relationship Id="rId1242" Type="http://schemas.openxmlformats.org/officeDocument/2006/relationships/hyperlink" Target="https://www.kaohoon.com/news/633164" TargetMode="External"/><Relationship Id="rId2573" Type="http://schemas.openxmlformats.org/officeDocument/2006/relationships/hyperlink" Target="https://www.kaohoon.com/news/625181" TargetMode="External"/><Relationship Id="rId410" Type="http://schemas.openxmlformats.org/officeDocument/2006/relationships/hyperlink" Target="https://www.kaohoon.com/news/686530" TargetMode="External"/><Relationship Id="rId1243" Type="http://schemas.openxmlformats.org/officeDocument/2006/relationships/hyperlink" Target="https://www.kaohoon.com/pr/633124" TargetMode="External"/><Relationship Id="rId2574" Type="http://schemas.openxmlformats.org/officeDocument/2006/relationships/hyperlink" Target="https://www.kaohoon.com/breakingnews/625173" TargetMode="External"/><Relationship Id="rId1244" Type="http://schemas.openxmlformats.org/officeDocument/2006/relationships/hyperlink" Target="https://www.kaohoon.com/pr/633124" TargetMode="External"/><Relationship Id="rId2575" Type="http://schemas.openxmlformats.org/officeDocument/2006/relationships/hyperlink" Target="https://www.kaohoon.com/breakingnews/625173" TargetMode="External"/><Relationship Id="rId1245" Type="http://schemas.openxmlformats.org/officeDocument/2006/relationships/hyperlink" Target="https://www.kaohoon.com/pr/633124" TargetMode="External"/><Relationship Id="rId2576" Type="http://schemas.openxmlformats.org/officeDocument/2006/relationships/hyperlink" Target="https://www.kaohoon.com/breakingnews/625173" TargetMode="External"/><Relationship Id="rId1279" Type="http://schemas.openxmlformats.org/officeDocument/2006/relationships/hyperlink" Target="https://www.kaohoon.com/breakingnews/633038" TargetMode="External"/><Relationship Id="rId4305" Type="http://schemas.openxmlformats.org/officeDocument/2006/relationships/hyperlink" Target="https://www.kaohoon.com/breakingnews/616682" TargetMode="External"/><Relationship Id="rId4304" Type="http://schemas.openxmlformats.org/officeDocument/2006/relationships/hyperlink" Target="https://www.kaohoon.com/breakingnews/616682" TargetMode="External"/><Relationship Id="rId4307" Type="http://schemas.openxmlformats.org/officeDocument/2006/relationships/hyperlink" Target="https://www.kaohoon.com/breakingnews/616672" TargetMode="External"/><Relationship Id="rId4306" Type="http://schemas.openxmlformats.org/officeDocument/2006/relationships/hyperlink" Target="https://www.kaohoon.com/breakingnews/616672" TargetMode="External"/><Relationship Id="rId4309" Type="http://schemas.openxmlformats.org/officeDocument/2006/relationships/hyperlink" Target="https://www.kaohoon.com/breakingnews/616653" TargetMode="External"/><Relationship Id="rId4308" Type="http://schemas.openxmlformats.org/officeDocument/2006/relationships/hyperlink" Target="https://www.kaohoon.com/breakingnews/616672" TargetMode="External"/><Relationship Id="rId448" Type="http://schemas.openxmlformats.org/officeDocument/2006/relationships/hyperlink" Target="https://www.kaohoon.com/breakingnews/686193" TargetMode="External"/><Relationship Id="rId447" Type="http://schemas.openxmlformats.org/officeDocument/2006/relationships/hyperlink" Target="https://www.kaohoon.com/breakingnews/686197" TargetMode="External"/><Relationship Id="rId446" Type="http://schemas.openxmlformats.org/officeDocument/2006/relationships/hyperlink" Target="https://www.kaohoon.com/breakingnews/686197" TargetMode="External"/><Relationship Id="rId445" Type="http://schemas.openxmlformats.org/officeDocument/2006/relationships/hyperlink" Target="https://www.kaohoon.com/breakingnews/686197" TargetMode="External"/><Relationship Id="rId449" Type="http://schemas.openxmlformats.org/officeDocument/2006/relationships/hyperlink" Target="https://www.kaohoon.com/breakingnews/686193" TargetMode="External"/><Relationship Id="rId1270" Type="http://schemas.openxmlformats.org/officeDocument/2006/relationships/hyperlink" Target="https://www.kaohoon.com/news/633088" TargetMode="External"/><Relationship Id="rId440" Type="http://schemas.openxmlformats.org/officeDocument/2006/relationships/hyperlink" Target="https://www.kaohoon.com/stockanalysis/686247" TargetMode="External"/><Relationship Id="rId1271" Type="http://schemas.openxmlformats.org/officeDocument/2006/relationships/hyperlink" Target="https://www.kaohoon.com/news/633088" TargetMode="External"/><Relationship Id="rId1272" Type="http://schemas.openxmlformats.org/officeDocument/2006/relationships/hyperlink" Target="https://www.kaohoon.com/breakingnews/633048" TargetMode="External"/><Relationship Id="rId1273" Type="http://schemas.openxmlformats.org/officeDocument/2006/relationships/hyperlink" Target="https://www.kaohoon.com/breakingnews/633048" TargetMode="External"/><Relationship Id="rId1274" Type="http://schemas.openxmlformats.org/officeDocument/2006/relationships/hyperlink" Target="https://www.kaohoon.com/breakingnews/633048" TargetMode="External"/><Relationship Id="rId444" Type="http://schemas.openxmlformats.org/officeDocument/2006/relationships/hyperlink" Target="https://www.kaohoon.com/news/686239" TargetMode="External"/><Relationship Id="rId1275" Type="http://schemas.openxmlformats.org/officeDocument/2006/relationships/hyperlink" Target="https://www.kaohoon.com/breakingnews/633048" TargetMode="External"/><Relationship Id="rId4301" Type="http://schemas.openxmlformats.org/officeDocument/2006/relationships/hyperlink" Target="https://www.kaohoon.com/summary/616690" TargetMode="External"/><Relationship Id="rId443" Type="http://schemas.openxmlformats.org/officeDocument/2006/relationships/hyperlink" Target="https://www.kaohoon.com/stockanalysis/686245" TargetMode="External"/><Relationship Id="rId1276" Type="http://schemas.openxmlformats.org/officeDocument/2006/relationships/hyperlink" Target="https://www.kaohoon.com/news/633058" TargetMode="External"/><Relationship Id="rId4300" Type="http://schemas.openxmlformats.org/officeDocument/2006/relationships/hyperlink" Target="https://www.kaohoon.com/stockanalysis/616751" TargetMode="External"/><Relationship Id="rId442" Type="http://schemas.openxmlformats.org/officeDocument/2006/relationships/hyperlink" Target="https://www.kaohoon.com/stockanalysis/686245" TargetMode="External"/><Relationship Id="rId1277" Type="http://schemas.openxmlformats.org/officeDocument/2006/relationships/hyperlink" Target="https://www.kaohoon.com/news/633042" TargetMode="External"/><Relationship Id="rId4303" Type="http://schemas.openxmlformats.org/officeDocument/2006/relationships/hyperlink" Target="https://www.kaohoon.com/breakingnews/616682" TargetMode="External"/><Relationship Id="rId441" Type="http://schemas.openxmlformats.org/officeDocument/2006/relationships/hyperlink" Target="https://www.kaohoon.com/stockanalysis/686245" TargetMode="External"/><Relationship Id="rId1278" Type="http://schemas.openxmlformats.org/officeDocument/2006/relationships/hyperlink" Target="https://www.kaohoon.com/news/633042" TargetMode="External"/><Relationship Id="rId4302" Type="http://schemas.openxmlformats.org/officeDocument/2006/relationships/hyperlink" Target="https://www.kaohoon.com/summary/616688" TargetMode="External"/><Relationship Id="rId1268" Type="http://schemas.openxmlformats.org/officeDocument/2006/relationships/hyperlink" Target="https://www.kaohoon.com/news/633088" TargetMode="External"/><Relationship Id="rId2599" Type="http://schemas.openxmlformats.org/officeDocument/2006/relationships/hyperlink" Target="https://www.kaohoon.com/breakingnews/625100" TargetMode="External"/><Relationship Id="rId1269" Type="http://schemas.openxmlformats.org/officeDocument/2006/relationships/hyperlink" Target="https://www.kaohoon.com/news/633088" TargetMode="External"/><Relationship Id="rId437" Type="http://schemas.openxmlformats.org/officeDocument/2006/relationships/hyperlink" Target="https://www.kaohoon.com/news/686271" TargetMode="External"/><Relationship Id="rId436" Type="http://schemas.openxmlformats.org/officeDocument/2006/relationships/hyperlink" Target="https://www.kaohoon.com/news/686280" TargetMode="External"/><Relationship Id="rId435" Type="http://schemas.openxmlformats.org/officeDocument/2006/relationships/hyperlink" Target="https://www.kaohoon.com/news/686280" TargetMode="External"/><Relationship Id="rId434" Type="http://schemas.openxmlformats.org/officeDocument/2006/relationships/hyperlink" Target="https://www.kaohoon.com/breakingnews/686428" TargetMode="External"/><Relationship Id="rId439" Type="http://schemas.openxmlformats.org/officeDocument/2006/relationships/hyperlink" Target="https://www.kaohoon.com/stockanalysis/686247" TargetMode="External"/><Relationship Id="rId438" Type="http://schemas.openxmlformats.org/officeDocument/2006/relationships/hyperlink" Target="https://www.kaohoon.com/news/686271" TargetMode="External"/><Relationship Id="rId2590" Type="http://schemas.openxmlformats.org/officeDocument/2006/relationships/hyperlink" Target="https://www.kaohoon.com/breakingnews/625130" TargetMode="External"/><Relationship Id="rId1260" Type="http://schemas.openxmlformats.org/officeDocument/2006/relationships/hyperlink" Target="https://www.kaohoon.com/news/633106" TargetMode="External"/><Relationship Id="rId2591" Type="http://schemas.openxmlformats.org/officeDocument/2006/relationships/hyperlink" Target="https://www.kaohoon.com/breakingnews/625130" TargetMode="External"/><Relationship Id="rId1261" Type="http://schemas.openxmlformats.org/officeDocument/2006/relationships/hyperlink" Target="https://www.kaohoon.com/news/633106" TargetMode="External"/><Relationship Id="rId2592" Type="http://schemas.openxmlformats.org/officeDocument/2006/relationships/hyperlink" Target="https://www.kaohoon.com/breakingnews/625124" TargetMode="External"/><Relationship Id="rId1262" Type="http://schemas.openxmlformats.org/officeDocument/2006/relationships/hyperlink" Target="https://www.kaohoon.com/news/633106" TargetMode="External"/><Relationship Id="rId2593" Type="http://schemas.openxmlformats.org/officeDocument/2006/relationships/hyperlink" Target="https://www.kaohoon.com/breakingnews/625124" TargetMode="External"/><Relationship Id="rId1263" Type="http://schemas.openxmlformats.org/officeDocument/2006/relationships/hyperlink" Target="https://www.kaohoon.com/news/633106" TargetMode="External"/><Relationship Id="rId2594" Type="http://schemas.openxmlformats.org/officeDocument/2006/relationships/hyperlink" Target="https://www.kaohoon.com/breakingnews/625124" TargetMode="External"/><Relationship Id="rId433" Type="http://schemas.openxmlformats.org/officeDocument/2006/relationships/hyperlink" Target="https://www.kaohoon.com/breakingnews/686428" TargetMode="External"/><Relationship Id="rId1264" Type="http://schemas.openxmlformats.org/officeDocument/2006/relationships/hyperlink" Target="https://www.kaohoon.com/news/633106" TargetMode="External"/><Relationship Id="rId2595" Type="http://schemas.openxmlformats.org/officeDocument/2006/relationships/hyperlink" Target="https://www.kaohoon.com/breakingnews/625105" TargetMode="External"/><Relationship Id="rId432" Type="http://schemas.openxmlformats.org/officeDocument/2006/relationships/hyperlink" Target="https://www.kaohoon.com/breakingnews/686448" TargetMode="External"/><Relationship Id="rId1265" Type="http://schemas.openxmlformats.org/officeDocument/2006/relationships/hyperlink" Target="https://www.kaohoon.com/news/633098" TargetMode="External"/><Relationship Id="rId2596" Type="http://schemas.openxmlformats.org/officeDocument/2006/relationships/hyperlink" Target="https://www.kaohoon.com/breakingnews/625105" TargetMode="External"/><Relationship Id="rId431" Type="http://schemas.openxmlformats.org/officeDocument/2006/relationships/hyperlink" Target="https://www.kaohoon.com/breakingnews/686448" TargetMode="External"/><Relationship Id="rId1266" Type="http://schemas.openxmlformats.org/officeDocument/2006/relationships/hyperlink" Target="https://www.kaohoon.com/news/633098" TargetMode="External"/><Relationship Id="rId2597" Type="http://schemas.openxmlformats.org/officeDocument/2006/relationships/hyperlink" Target="https://www.kaohoon.com/breakingnews/625105" TargetMode="External"/><Relationship Id="rId430" Type="http://schemas.openxmlformats.org/officeDocument/2006/relationships/hyperlink" Target="https://www.kaohoon.com/breakingnews/686448" TargetMode="External"/><Relationship Id="rId1267" Type="http://schemas.openxmlformats.org/officeDocument/2006/relationships/hyperlink" Target="https://www.kaohoon.com/news/633098" TargetMode="External"/><Relationship Id="rId2598" Type="http://schemas.openxmlformats.org/officeDocument/2006/relationships/hyperlink" Target="https://www.kaohoon.com/breakingnews/625105" TargetMode="External"/><Relationship Id="rId3070" Type="http://schemas.openxmlformats.org/officeDocument/2006/relationships/hyperlink" Target="https://www.kaohoon.com/breakingnews/622842" TargetMode="External"/><Relationship Id="rId3072" Type="http://schemas.openxmlformats.org/officeDocument/2006/relationships/hyperlink" Target="https://www.kaohoon.com/breakingnews/622832" TargetMode="External"/><Relationship Id="rId3071" Type="http://schemas.openxmlformats.org/officeDocument/2006/relationships/hyperlink" Target="https://www.kaohoon.com/breakingnews/622842" TargetMode="External"/><Relationship Id="rId3074" Type="http://schemas.openxmlformats.org/officeDocument/2006/relationships/hyperlink" Target="https://www.kaohoon.com/news/622827" TargetMode="External"/><Relationship Id="rId3073" Type="http://schemas.openxmlformats.org/officeDocument/2006/relationships/hyperlink" Target="https://www.kaohoon.com/news/622827" TargetMode="External"/><Relationship Id="rId3076" Type="http://schemas.openxmlformats.org/officeDocument/2006/relationships/hyperlink" Target="https://www.kaohoon.com/breakingnews/622823" TargetMode="External"/><Relationship Id="rId3075" Type="http://schemas.openxmlformats.org/officeDocument/2006/relationships/hyperlink" Target="https://www.kaohoon.com/breakingnews/622823" TargetMode="External"/><Relationship Id="rId3078" Type="http://schemas.openxmlformats.org/officeDocument/2006/relationships/hyperlink" Target="https://www.kaohoon.com/breakingnews/622818" TargetMode="External"/><Relationship Id="rId3077" Type="http://schemas.openxmlformats.org/officeDocument/2006/relationships/hyperlink" Target="https://www.kaohoon.com/breakingnews/622823" TargetMode="External"/><Relationship Id="rId3079" Type="http://schemas.openxmlformats.org/officeDocument/2006/relationships/hyperlink" Target="https://www.kaohoon.com/breakingnews/622818" TargetMode="External"/><Relationship Id="rId4390" Type="http://schemas.openxmlformats.org/officeDocument/2006/relationships/hyperlink" Target="https://www.kaohoon.com/news/615869" TargetMode="External"/><Relationship Id="rId3061" Type="http://schemas.openxmlformats.org/officeDocument/2006/relationships/hyperlink" Target="https://www.kaohoon.com/news/622846" TargetMode="External"/><Relationship Id="rId4392" Type="http://schemas.openxmlformats.org/officeDocument/2006/relationships/hyperlink" Target="https://www.kaohoon.com/breakingnews/615720" TargetMode="External"/><Relationship Id="rId3060" Type="http://schemas.openxmlformats.org/officeDocument/2006/relationships/hyperlink" Target="https://www.kaohoon.com/news/622989" TargetMode="External"/><Relationship Id="rId4391" Type="http://schemas.openxmlformats.org/officeDocument/2006/relationships/hyperlink" Target="https://www.kaohoon.com/news/615869" TargetMode="External"/><Relationship Id="rId3063" Type="http://schemas.openxmlformats.org/officeDocument/2006/relationships/hyperlink" Target="https://www.kaohoon.com/news/622846" TargetMode="External"/><Relationship Id="rId4394" Type="http://schemas.openxmlformats.org/officeDocument/2006/relationships/hyperlink" Target="https://www.kaohoon.com/breakingnews/615720" TargetMode="External"/><Relationship Id="rId3062" Type="http://schemas.openxmlformats.org/officeDocument/2006/relationships/hyperlink" Target="https://www.kaohoon.com/news/622846" TargetMode="External"/><Relationship Id="rId4393" Type="http://schemas.openxmlformats.org/officeDocument/2006/relationships/hyperlink" Target="https://www.kaohoon.com/breakingnews/615720" TargetMode="External"/><Relationship Id="rId3065" Type="http://schemas.openxmlformats.org/officeDocument/2006/relationships/hyperlink" Target="https://www.kaohoon.com/news/622876" TargetMode="External"/><Relationship Id="rId4396" Type="http://schemas.openxmlformats.org/officeDocument/2006/relationships/hyperlink" Target="https://www.kaohoon.com/breakingnews/615706" TargetMode="External"/><Relationship Id="rId3064" Type="http://schemas.openxmlformats.org/officeDocument/2006/relationships/hyperlink" Target="https://www.kaohoon.com/news/622876" TargetMode="External"/><Relationship Id="rId4395" Type="http://schemas.openxmlformats.org/officeDocument/2006/relationships/hyperlink" Target="https://www.kaohoon.com/breakingnews/615706" TargetMode="External"/><Relationship Id="rId3067" Type="http://schemas.openxmlformats.org/officeDocument/2006/relationships/hyperlink" Target="https://www.kaohoon.com/summary/622857" TargetMode="External"/><Relationship Id="rId4398" Type="http://schemas.openxmlformats.org/officeDocument/2006/relationships/hyperlink" Target="https://www.kaohoon.com/breakingnews/615706" TargetMode="External"/><Relationship Id="rId3066" Type="http://schemas.openxmlformats.org/officeDocument/2006/relationships/hyperlink" Target="https://www.kaohoon.com/news/622876" TargetMode="External"/><Relationship Id="rId4397" Type="http://schemas.openxmlformats.org/officeDocument/2006/relationships/hyperlink" Target="https://www.kaohoon.com/breakingnews/615706" TargetMode="External"/><Relationship Id="rId3069" Type="http://schemas.openxmlformats.org/officeDocument/2006/relationships/hyperlink" Target="https://www.kaohoon.com/breakingnews/622842" TargetMode="External"/><Relationship Id="rId3068" Type="http://schemas.openxmlformats.org/officeDocument/2006/relationships/hyperlink" Target="https://www.kaohoon.com/summary/622851" TargetMode="External"/><Relationship Id="rId4399" Type="http://schemas.openxmlformats.org/officeDocument/2006/relationships/hyperlink" Target="https://www.kaohoon.com/breakingnews/615711" TargetMode="External"/><Relationship Id="rId3090" Type="http://schemas.openxmlformats.org/officeDocument/2006/relationships/hyperlink" Target="https://www.kaohoon.com/summary/622769" TargetMode="External"/><Relationship Id="rId3092" Type="http://schemas.openxmlformats.org/officeDocument/2006/relationships/hyperlink" Target="https://www.kaohoon.com/news/622742" TargetMode="External"/><Relationship Id="rId3091" Type="http://schemas.openxmlformats.org/officeDocument/2006/relationships/hyperlink" Target="https://www.kaohoon.com/summary/622767" TargetMode="External"/><Relationship Id="rId3094" Type="http://schemas.openxmlformats.org/officeDocument/2006/relationships/hyperlink" Target="https://www.kaohoon.com/news/622742" TargetMode="External"/><Relationship Id="rId3093" Type="http://schemas.openxmlformats.org/officeDocument/2006/relationships/hyperlink" Target="https://www.kaohoon.com/news/622742" TargetMode="External"/><Relationship Id="rId3096" Type="http://schemas.openxmlformats.org/officeDocument/2006/relationships/hyperlink" Target="https://www.kaohoon.com/breakingnews/622738" TargetMode="External"/><Relationship Id="rId3095" Type="http://schemas.openxmlformats.org/officeDocument/2006/relationships/hyperlink" Target="https://www.kaohoon.com/breakingnews/622738" TargetMode="External"/><Relationship Id="rId3098" Type="http://schemas.openxmlformats.org/officeDocument/2006/relationships/hyperlink" Target="https://www.kaohoon.com/breakingnews/622719" TargetMode="External"/><Relationship Id="rId3097" Type="http://schemas.openxmlformats.org/officeDocument/2006/relationships/hyperlink" Target="https://www.kaohoon.com/breakingnews/622738" TargetMode="External"/><Relationship Id="rId3099" Type="http://schemas.openxmlformats.org/officeDocument/2006/relationships/hyperlink" Target="https://www.kaohoon.com/breakingnews/622719" TargetMode="External"/><Relationship Id="rId3081" Type="http://schemas.openxmlformats.org/officeDocument/2006/relationships/hyperlink" Target="https://www.kaohoon.com/breakingnews/622815" TargetMode="External"/><Relationship Id="rId3080" Type="http://schemas.openxmlformats.org/officeDocument/2006/relationships/hyperlink" Target="https://www.kaohoon.com/breakingnews/622815" TargetMode="External"/><Relationship Id="rId3083" Type="http://schemas.openxmlformats.org/officeDocument/2006/relationships/hyperlink" Target="https://www.kaohoon.com/breakingnews/622815" TargetMode="External"/><Relationship Id="rId3082" Type="http://schemas.openxmlformats.org/officeDocument/2006/relationships/hyperlink" Target="https://www.kaohoon.com/breakingnews/622815" TargetMode="External"/><Relationship Id="rId3085" Type="http://schemas.openxmlformats.org/officeDocument/2006/relationships/hyperlink" Target="https://www.kaohoon.com/pr/622784" TargetMode="External"/><Relationship Id="rId3084" Type="http://schemas.openxmlformats.org/officeDocument/2006/relationships/hyperlink" Target="https://www.kaohoon.com/pr/622784" TargetMode="External"/><Relationship Id="rId3087" Type="http://schemas.openxmlformats.org/officeDocument/2006/relationships/hyperlink" Target="https://www.kaohoon.com/breakingnews/622773" TargetMode="External"/><Relationship Id="rId3086" Type="http://schemas.openxmlformats.org/officeDocument/2006/relationships/hyperlink" Target="https://www.kaohoon.com/breakingnews/622773" TargetMode="External"/><Relationship Id="rId3089" Type="http://schemas.openxmlformats.org/officeDocument/2006/relationships/hyperlink" Target="https://www.kaohoon.com/breakingnews/622773" TargetMode="External"/><Relationship Id="rId3088" Type="http://schemas.openxmlformats.org/officeDocument/2006/relationships/hyperlink" Target="https://www.kaohoon.com/breakingnews/622773" TargetMode="External"/><Relationship Id="rId3039" Type="http://schemas.openxmlformats.org/officeDocument/2006/relationships/hyperlink" Target="https://www.kaohoon.com/stockanalysis/623076" TargetMode="External"/><Relationship Id="rId1" Type="http://schemas.openxmlformats.org/officeDocument/2006/relationships/hyperlink" Target="https://www.kaohoon.com/news/689931" TargetMode="External"/><Relationship Id="rId2" Type="http://schemas.openxmlformats.org/officeDocument/2006/relationships/hyperlink" Target="https://www.kaohoon.com/news/689931" TargetMode="External"/><Relationship Id="rId3" Type="http://schemas.openxmlformats.org/officeDocument/2006/relationships/hyperlink" Target="https://www.kaohoon.com/news/689918" TargetMode="External"/><Relationship Id="rId4" Type="http://schemas.openxmlformats.org/officeDocument/2006/relationships/hyperlink" Target="https://www.kaohoon.com/news/689918" TargetMode="External"/><Relationship Id="rId3030" Type="http://schemas.openxmlformats.org/officeDocument/2006/relationships/hyperlink" Target="https://www.kaohoon.com/breakingnews/623104" TargetMode="External"/><Relationship Id="rId4361" Type="http://schemas.openxmlformats.org/officeDocument/2006/relationships/hyperlink" Target="https://www.kaohoon.com/breakingnews/616146" TargetMode="External"/><Relationship Id="rId4360" Type="http://schemas.openxmlformats.org/officeDocument/2006/relationships/hyperlink" Target="https://www.kaohoon.com/breakingnews/616146" TargetMode="External"/><Relationship Id="rId9" Type="http://schemas.openxmlformats.org/officeDocument/2006/relationships/hyperlink" Target="https://www.kaohoon.com/news/689902" TargetMode="External"/><Relationship Id="rId3032" Type="http://schemas.openxmlformats.org/officeDocument/2006/relationships/hyperlink" Target="https://www.kaohoon.com/breakingnews/623104" TargetMode="External"/><Relationship Id="rId4363" Type="http://schemas.openxmlformats.org/officeDocument/2006/relationships/hyperlink" Target="https://www.kaohoon.com/breakingnews/616135" TargetMode="External"/><Relationship Id="rId3031" Type="http://schemas.openxmlformats.org/officeDocument/2006/relationships/hyperlink" Target="https://www.kaohoon.com/breakingnews/623104" TargetMode="External"/><Relationship Id="rId4362" Type="http://schemas.openxmlformats.org/officeDocument/2006/relationships/hyperlink" Target="https://www.kaohoon.com/breakingnews/616146" TargetMode="External"/><Relationship Id="rId3034" Type="http://schemas.openxmlformats.org/officeDocument/2006/relationships/hyperlink" Target="https://www.kaohoon.com/news/623036" TargetMode="External"/><Relationship Id="rId4365" Type="http://schemas.openxmlformats.org/officeDocument/2006/relationships/hyperlink" Target="https://www.kaohoon.com/breakingnews/616135" TargetMode="External"/><Relationship Id="rId3033" Type="http://schemas.openxmlformats.org/officeDocument/2006/relationships/hyperlink" Target="https://www.kaohoon.com/news/623036" TargetMode="External"/><Relationship Id="rId4364" Type="http://schemas.openxmlformats.org/officeDocument/2006/relationships/hyperlink" Target="https://www.kaohoon.com/breakingnews/616135" TargetMode="External"/><Relationship Id="rId5" Type="http://schemas.openxmlformats.org/officeDocument/2006/relationships/hyperlink" Target="https://www.kaohoon.com/news/689907" TargetMode="External"/><Relationship Id="rId3036" Type="http://schemas.openxmlformats.org/officeDocument/2006/relationships/hyperlink" Target="https://www.kaohoon.com/stockanalysis/623083" TargetMode="External"/><Relationship Id="rId4367" Type="http://schemas.openxmlformats.org/officeDocument/2006/relationships/hyperlink" Target="https://www.kaohoon.com/breakingnews/616120" TargetMode="External"/><Relationship Id="rId6" Type="http://schemas.openxmlformats.org/officeDocument/2006/relationships/hyperlink" Target="https://www.kaohoon.com/news/689907" TargetMode="External"/><Relationship Id="rId3035" Type="http://schemas.openxmlformats.org/officeDocument/2006/relationships/hyperlink" Target="https://www.kaohoon.com/stockanalysis/623083" TargetMode="External"/><Relationship Id="rId4366" Type="http://schemas.openxmlformats.org/officeDocument/2006/relationships/hyperlink" Target="https://www.kaohoon.com/breakingnews/616120" TargetMode="External"/><Relationship Id="rId7" Type="http://schemas.openxmlformats.org/officeDocument/2006/relationships/hyperlink" Target="https://www.kaohoon.com/news/689902" TargetMode="External"/><Relationship Id="rId3038" Type="http://schemas.openxmlformats.org/officeDocument/2006/relationships/hyperlink" Target="https://www.kaohoon.com/stockanalysis/623076" TargetMode="External"/><Relationship Id="rId4369" Type="http://schemas.openxmlformats.org/officeDocument/2006/relationships/hyperlink" Target="https://www.kaohoon.com/news/616018" TargetMode="External"/><Relationship Id="rId8" Type="http://schemas.openxmlformats.org/officeDocument/2006/relationships/hyperlink" Target="https://www.kaohoon.com/news/689902" TargetMode="External"/><Relationship Id="rId3037" Type="http://schemas.openxmlformats.org/officeDocument/2006/relationships/hyperlink" Target="https://www.kaohoon.com/stockanalysis/623076" TargetMode="External"/><Relationship Id="rId4368" Type="http://schemas.openxmlformats.org/officeDocument/2006/relationships/hyperlink" Target="https://www.kaohoon.com/breakingnews/616120" TargetMode="External"/><Relationship Id="rId3029" Type="http://schemas.openxmlformats.org/officeDocument/2006/relationships/hyperlink" Target="https://www.kaohoon.com/breakingnews/623121" TargetMode="External"/><Relationship Id="rId3028" Type="http://schemas.openxmlformats.org/officeDocument/2006/relationships/hyperlink" Target="https://www.kaohoon.com/breakingnews/623121" TargetMode="External"/><Relationship Id="rId4359" Type="http://schemas.openxmlformats.org/officeDocument/2006/relationships/hyperlink" Target="https://www.kaohoon.com/breakingnews/616146" TargetMode="External"/><Relationship Id="rId4350" Type="http://schemas.openxmlformats.org/officeDocument/2006/relationships/hyperlink" Target="https://www.kaohoon.com/news/616133" TargetMode="External"/><Relationship Id="rId3021" Type="http://schemas.openxmlformats.org/officeDocument/2006/relationships/hyperlink" Target="https://www.kaohoon.com/news/623118" TargetMode="External"/><Relationship Id="rId4352" Type="http://schemas.openxmlformats.org/officeDocument/2006/relationships/hyperlink" Target="https://www.kaohoon.com/breakingnews/616165" TargetMode="External"/><Relationship Id="rId3020" Type="http://schemas.openxmlformats.org/officeDocument/2006/relationships/hyperlink" Target="https://www.kaohoon.com/news/623118" TargetMode="External"/><Relationship Id="rId4351" Type="http://schemas.openxmlformats.org/officeDocument/2006/relationships/hyperlink" Target="https://www.kaohoon.com/news/616133" TargetMode="External"/><Relationship Id="rId3023" Type="http://schemas.openxmlformats.org/officeDocument/2006/relationships/hyperlink" Target="https://www.kaohoon.com/breakingnews/623136" TargetMode="External"/><Relationship Id="rId4354" Type="http://schemas.openxmlformats.org/officeDocument/2006/relationships/hyperlink" Target="https://www.kaohoon.com/breakingnews/616165" TargetMode="External"/><Relationship Id="rId3022" Type="http://schemas.openxmlformats.org/officeDocument/2006/relationships/hyperlink" Target="https://www.kaohoon.com/news/623118" TargetMode="External"/><Relationship Id="rId4353" Type="http://schemas.openxmlformats.org/officeDocument/2006/relationships/hyperlink" Target="https://www.kaohoon.com/breakingnews/616165" TargetMode="External"/><Relationship Id="rId3025" Type="http://schemas.openxmlformats.org/officeDocument/2006/relationships/hyperlink" Target="https://www.kaohoon.com/breakingnews/623136" TargetMode="External"/><Relationship Id="rId4356" Type="http://schemas.openxmlformats.org/officeDocument/2006/relationships/hyperlink" Target="https://www.kaohoon.com/news/616144" TargetMode="External"/><Relationship Id="rId3024" Type="http://schemas.openxmlformats.org/officeDocument/2006/relationships/hyperlink" Target="https://www.kaohoon.com/breakingnews/623136" TargetMode="External"/><Relationship Id="rId4355" Type="http://schemas.openxmlformats.org/officeDocument/2006/relationships/hyperlink" Target="https://www.kaohoon.com/news/616144" TargetMode="External"/><Relationship Id="rId3027" Type="http://schemas.openxmlformats.org/officeDocument/2006/relationships/hyperlink" Target="https://www.kaohoon.com/breakingnews/623121" TargetMode="External"/><Relationship Id="rId4358" Type="http://schemas.openxmlformats.org/officeDocument/2006/relationships/hyperlink" Target="https://www.kaohoon.com/news/616144" TargetMode="External"/><Relationship Id="rId3026" Type="http://schemas.openxmlformats.org/officeDocument/2006/relationships/hyperlink" Target="https://www.kaohoon.com/news/623129" TargetMode="External"/><Relationship Id="rId4357" Type="http://schemas.openxmlformats.org/officeDocument/2006/relationships/hyperlink" Target="https://www.kaohoon.com/news/616144" TargetMode="External"/><Relationship Id="rId3050" Type="http://schemas.openxmlformats.org/officeDocument/2006/relationships/hyperlink" Target="https://www.kaohoon.com/breakingnews/623037" TargetMode="External"/><Relationship Id="rId4381" Type="http://schemas.openxmlformats.org/officeDocument/2006/relationships/hyperlink" Target="https://www.kaohoon.com/news/615923" TargetMode="External"/><Relationship Id="rId4380" Type="http://schemas.openxmlformats.org/officeDocument/2006/relationships/hyperlink" Target="https://www.kaohoon.com/news/615923" TargetMode="External"/><Relationship Id="rId3052" Type="http://schemas.openxmlformats.org/officeDocument/2006/relationships/hyperlink" Target="https://www.kaohoon.com/breakingnews/623032" TargetMode="External"/><Relationship Id="rId4383" Type="http://schemas.openxmlformats.org/officeDocument/2006/relationships/hyperlink" Target="https://www.kaohoon.com/breakingnews/615882" TargetMode="External"/><Relationship Id="rId3051" Type="http://schemas.openxmlformats.org/officeDocument/2006/relationships/hyperlink" Target="https://www.kaohoon.com/breakingnews/623037" TargetMode="External"/><Relationship Id="rId4382" Type="http://schemas.openxmlformats.org/officeDocument/2006/relationships/hyperlink" Target="https://www.kaohoon.com/news/615923" TargetMode="External"/><Relationship Id="rId3054" Type="http://schemas.openxmlformats.org/officeDocument/2006/relationships/hyperlink" Target="https://www.kaohoon.com/breakingnews/623032" TargetMode="External"/><Relationship Id="rId4385" Type="http://schemas.openxmlformats.org/officeDocument/2006/relationships/hyperlink" Target="https://www.kaohoon.com/breakingnews/615879" TargetMode="External"/><Relationship Id="rId3053" Type="http://schemas.openxmlformats.org/officeDocument/2006/relationships/hyperlink" Target="https://www.kaohoon.com/breakingnews/623032" TargetMode="External"/><Relationship Id="rId4384" Type="http://schemas.openxmlformats.org/officeDocument/2006/relationships/hyperlink" Target="https://www.kaohoon.com/breakingnews/615882" TargetMode="External"/><Relationship Id="rId3056" Type="http://schemas.openxmlformats.org/officeDocument/2006/relationships/hyperlink" Target="https://www.kaohoon.com/pr/623026" TargetMode="External"/><Relationship Id="rId4387" Type="http://schemas.openxmlformats.org/officeDocument/2006/relationships/hyperlink" Target="https://www.kaohoon.com/breakingnews/615879" TargetMode="External"/><Relationship Id="rId3055" Type="http://schemas.openxmlformats.org/officeDocument/2006/relationships/hyperlink" Target="https://www.kaohoon.com/pr/623026" TargetMode="External"/><Relationship Id="rId4386" Type="http://schemas.openxmlformats.org/officeDocument/2006/relationships/hyperlink" Target="https://www.kaohoon.com/breakingnews/615879" TargetMode="External"/><Relationship Id="rId3058" Type="http://schemas.openxmlformats.org/officeDocument/2006/relationships/hyperlink" Target="https://www.kaohoon.com/breakingnews/623014" TargetMode="External"/><Relationship Id="rId4389" Type="http://schemas.openxmlformats.org/officeDocument/2006/relationships/hyperlink" Target="https://www.kaohoon.com/news/615869" TargetMode="External"/><Relationship Id="rId3057" Type="http://schemas.openxmlformats.org/officeDocument/2006/relationships/hyperlink" Target="https://www.kaohoon.com/pr/623026" TargetMode="External"/><Relationship Id="rId4388" Type="http://schemas.openxmlformats.org/officeDocument/2006/relationships/hyperlink" Target="https://www.kaohoon.com/breakingnews/615879" TargetMode="External"/><Relationship Id="rId3059" Type="http://schemas.openxmlformats.org/officeDocument/2006/relationships/hyperlink" Target="https://www.kaohoon.com/news/622989" TargetMode="External"/><Relationship Id="rId4370" Type="http://schemas.openxmlformats.org/officeDocument/2006/relationships/hyperlink" Target="https://www.kaohoon.com/news/616018" TargetMode="External"/><Relationship Id="rId3041" Type="http://schemas.openxmlformats.org/officeDocument/2006/relationships/hyperlink" Target="https://www.kaohoon.com/summary/623071" TargetMode="External"/><Relationship Id="rId4372" Type="http://schemas.openxmlformats.org/officeDocument/2006/relationships/hyperlink" Target="https://www.kaohoon.com/breakingnews/615999" TargetMode="External"/><Relationship Id="rId3040" Type="http://schemas.openxmlformats.org/officeDocument/2006/relationships/hyperlink" Target="https://www.kaohoon.com/summary/623073" TargetMode="External"/><Relationship Id="rId4371" Type="http://schemas.openxmlformats.org/officeDocument/2006/relationships/hyperlink" Target="https://www.kaohoon.com/news/616018" TargetMode="External"/><Relationship Id="rId3043" Type="http://schemas.openxmlformats.org/officeDocument/2006/relationships/hyperlink" Target="https://www.kaohoon.com/breakingnews/623053" TargetMode="External"/><Relationship Id="rId4374" Type="http://schemas.openxmlformats.org/officeDocument/2006/relationships/hyperlink" Target="https://www.kaohoon.com/breakingnews/615999" TargetMode="External"/><Relationship Id="rId3042" Type="http://schemas.openxmlformats.org/officeDocument/2006/relationships/hyperlink" Target="https://www.kaohoon.com/breakingnews/623053" TargetMode="External"/><Relationship Id="rId4373" Type="http://schemas.openxmlformats.org/officeDocument/2006/relationships/hyperlink" Target="https://www.kaohoon.com/breakingnews/615999" TargetMode="External"/><Relationship Id="rId3045" Type="http://schemas.openxmlformats.org/officeDocument/2006/relationships/hyperlink" Target="https://www.kaohoon.com/breakingnews/623048" TargetMode="External"/><Relationship Id="rId4376" Type="http://schemas.openxmlformats.org/officeDocument/2006/relationships/hyperlink" Target="https://www.kaohoon.com/breakingnews/615973" TargetMode="External"/><Relationship Id="rId3044" Type="http://schemas.openxmlformats.org/officeDocument/2006/relationships/hyperlink" Target="https://www.kaohoon.com/breakingnews/623053" TargetMode="External"/><Relationship Id="rId4375" Type="http://schemas.openxmlformats.org/officeDocument/2006/relationships/hyperlink" Target="https://www.kaohoon.com/breakingnews/615999" TargetMode="External"/><Relationship Id="rId3047" Type="http://schemas.openxmlformats.org/officeDocument/2006/relationships/hyperlink" Target="https://www.kaohoon.com/breakingnews/623048" TargetMode="External"/><Relationship Id="rId4378" Type="http://schemas.openxmlformats.org/officeDocument/2006/relationships/hyperlink" Target="https://www.kaohoon.com/breakingnews/615932" TargetMode="External"/><Relationship Id="rId3046" Type="http://schemas.openxmlformats.org/officeDocument/2006/relationships/hyperlink" Target="https://www.kaohoon.com/breakingnews/623048" TargetMode="External"/><Relationship Id="rId4377" Type="http://schemas.openxmlformats.org/officeDocument/2006/relationships/hyperlink" Target="https://www.kaohoon.com/breakingnews/615973" TargetMode="External"/><Relationship Id="rId3049" Type="http://schemas.openxmlformats.org/officeDocument/2006/relationships/hyperlink" Target="https://www.kaohoon.com/breakingnews/623037" TargetMode="External"/><Relationship Id="rId3048" Type="http://schemas.openxmlformats.org/officeDocument/2006/relationships/hyperlink" Target="https://www.kaohoon.com/breakingnews/623037" TargetMode="External"/><Relationship Id="rId4379" Type="http://schemas.openxmlformats.org/officeDocument/2006/relationships/hyperlink" Target="https://www.kaohoon.com/news/615923" TargetMode="External"/><Relationship Id="rId3911" Type="http://schemas.openxmlformats.org/officeDocument/2006/relationships/hyperlink" Target="https://www.kaohoon.com/breakingnews/619864" TargetMode="External"/><Relationship Id="rId3910" Type="http://schemas.openxmlformats.org/officeDocument/2006/relationships/hyperlink" Target="https://www.kaohoon.com/breakingnews/619864" TargetMode="External"/><Relationship Id="rId3913" Type="http://schemas.openxmlformats.org/officeDocument/2006/relationships/hyperlink" Target="https://www.kaohoon.com/breakingnews/619857" TargetMode="External"/><Relationship Id="rId3912" Type="http://schemas.openxmlformats.org/officeDocument/2006/relationships/hyperlink" Target="https://www.kaohoon.com/breakingnews/619857" TargetMode="External"/><Relationship Id="rId3915" Type="http://schemas.openxmlformats.org/officeDocument/2006/relationships/hyperlink" Target="https://www.kaohoon.com/breakingnews/619852" TargetMode="External"/><Relationship Id="rId3914" Type="http://schemas.openxmlformats.org/officeDocument/2006/relationships/hyperlink" Target="https://www.kaohoon.com/breakingnews/619852" TargetMode="External"/><Relationship Id="rId3917" Type="http://schemas.openxmlformats.org/officeDocument/2006/relationships/hyperlink" Target="https://www.kaohoon.com/breakingnews/619847" TargetMode="External"/><Relationship Id="rId3916" Type="http://schemas.openxmlformats.org/officeDocument/2006/relationships/hyperlink" Target="https://www.kaohoon.com/breakingnews/619852" TargetMode="External"/><Relationship Id="rId3919" Type="http://schemas.openxmlformats.org/officeDocument/2006/relationships/hyperlink" Target="https://www.kaohoon.com/breakingnews/619847" TargetMode="External"/><Relationship Id="rId3918" Type="http://schemas.openxmlformats.org/officeDocument/2006/relationships/hyperlink" Target="https://www.kaohoon.com/breakingnews/619847" TargetMode="External"/><Relationship Id="rId3900" Type="http://schemas.openxmlformats.org/officeDocument/2006/relationships/hyperlink" Target="https://www.kaohoon.com/stockanalysis/619895" TargetMode="External"/><Relationship Id="rId3902" Type="http://schemas.openxmlformats.org/officeDocument/2006/relationships/hyperlink" Target="https://www.kaohoon.com/stockanalysis/619884" TargetMode="External"/><Relationship Id="rId3901" Type="http://schemas.openxmlformats.org/officeDocument/2006/relationships/hyperlink" Target="https://www.kaohoon.com/stockanalysis/619884" TargetMode="External"/><Relationship Id="rId3904" Type="http://schemas.openxmlformats.org/officeDocument/2006/relationships/hyperlink" Target="https://www.kaohoon.com/news/619883" TargetMode="External"/><Relationship Id="rId3903" Type="http://schemas.openxmlformats.org/officeDocument/2006/relationships/hyperlink" Target="https://www.kaohoon.com/stockanalysis/619884" TargetMode="External"/><Relationship Id="rId3906" Type="http://schemas.openxmlformats.org/officeDocument/2006/relationships/hyperlink" Target="https://www.kaohoon.com/summary/619881" TargetMode="External"/><Relationship Id="rId3905" Type="http://schemas.openxmlformats.org/officeDocument/2006/relationships/hyperlink" Target="https://www.kaohoon.com/news/619883" TargetMode="External"/><Relationship Id="rId3908" Type="http://schemas.openxmlformats.org/officeDocument/2006/relationships/hyperlink" Target="https://www.kaohoon.com/breakingnews/619864" TargetMode="External"/><Relationship Id="rId3907" Type="http://schemas.openxmlformats.org/officeDocument/2006/relationships/hyperlink" Target="https://www.kaohoon.com/summary/619879" TargetMode="External"/><Relationship Id="rId3909" Type="http://schemas.openxmlformats.org/officeDocument/2006/relationships/hyperlink" Target="https://www.kaohoon.com/breakingnews/619864" TargetMode="External"/><Relationship Id="rId3931" Type="http://schemas.openxmlformats.org/officeDocument/2006/relationships/hyperlink" Target="https://www.kaohoon.com/news/619746" TargetMode="External"/><Relationship Id="rId2600" Type="http://schemas.openxmlformats.org/officeDocument/2006/relationships/hyperlink" Target="https://www.kaohoon.com/breakingnews/625100" TargetMode="External"/><Relationship Id="rId3930" Type="http://schemas.openxmlformats.org/officeDocument/2006/relationships/hyperlink" Target="https://www.kaohoon.com/news/619746" TargetMode="External"/><Relationship Id="rId2601" Type="http://schemas.openxmlformats.org/officeDocument/2006/relationships/hyperlink" Target="https://www.kaohoon.com/breakingnews/625100" TargetMode="External"/><Relationship Id="rId3933" Type="http://schemas.openxmlformats.org/officeDocument/2006/relationships/hyperlink" Target="https://www.kaohoon.com/breakingnews/619714" TargetMode="External"/><Relationship Id="rId2602" Type="http://schemas.openxmlformats.org/officeDocument/2006/relationships/hyperlink" Target="https://www.kaohoon.com/breakingnews/625100" TargetMode="External"/><Relationship Id="rId3932" Type="http://schemas.openxmlformats.org/officeDocument/2006/relationships/hyperlink" Target="https://www.kaohoon.com/summary/619717" TargetMode="External"/><Relationship Id="rId2603" Type="http://schemas.openxmlformats.org/officeDocument/2006/relationships/hyperlink" Target="https://www.kaohoon.com/news/625089" TargetMode="External"/><Relationship Id="rId3935" Type="http://schemas.openxmlformats.org/officeDocument/2006/relationships/hyperlink" Target="https://www.kaohoon.com/breakingnews/619710" TargetMode="External"/><Relationship Id="rId2604" Type="http://schemas.openxmlformats.org/officeDocument/2006/relationships/hyperlink" Target="https://www.kaohoon.com/news/625090" TargetMode="External"/><Relationship Id="rId3934" Type="http://schemas.openxmlformats.org/officeDocument/2006/relationships/hyperlink" Target="https://www.kaohoon.com/summary/619715" TargetMode="External"/><Relationship Id="rId2605" Type="http://schemas.openxmlformats.org/officeDocument/2006/relationships/hyperlink" Target="https://www.kaohoon.com/news/625090" TargetMode="External"/><Relationship Id="rId3937" Type="http://schemas.openxmlformats.org/officeDocument/2006/relationships/hyperlink" Target="https://www.kaohoon.com/breakingnews/619710" TargetMode="External"/><Relationship Id="rId2606" Type="http://schemas.openxmlformats.org/officeDocument/2006/relationships/hyperlink" Target="https://www.kaohoon.com/news/625020" TargetMode="External"/><Relationship Id="rId3936" Type="http://schemas.openxmlformats.org/officeDocument/2006/relationships/hyperlink" Target="https://www.kaohoon.com/breakingnews/619710" TargetMode="External"/><Relationship Id="rId808" Type="http://schemas.openxmlformats.org/officeDocument/2006/relationships/hyperlink" Target="https://www.kaohoon.com/breakingnews/681773" TargetMode="External"/><Relationship Id="rId2607" Type="http://schemas.openxmlformats.org/officeDocument/2006/relationships/hyperlink" Target="https://www.kaohoon.com/news/625023" TargetMode="External"/><Relationship Id="rId3939" Type="http://schemas.openxmlformats.org/officeDocument/2006/relationships/hyperlink" Target="https://www.kaohoon.com/breakingnews/619700" TargetMode="External"/><Relationship Id="rId807" Type="http://schemas.openxmlformats.org/officeDocument/2006/relationships/hyperlink" Target="https://www.kaohoon.com/news/681788" TargetMode="External"/><Relationship Id="rId2608" Type="http://schemas.openxmlformats.org/officeDocument/2006/relationships/hyperlink" Target="https://www.kaohoon.com/news/625023" TargetMode="External"/><Relationship Id="rId3938" Type="http://schemas.openxmlformats.org/officeDocument/2006/relationships/hyperlink" Target="https://www.kaohoon.com/breakingnews/619710" TargetMode="External"/><Relationship Id="rId806" Type="http://schemas.openxmlformats.org/officeDocument/2006/relationships/hyperlink" Target="https://www.kaohoon.com/news/681788" TargetMode="External"/><Relationship Id="rId2609" Type="http://schemas.openxmlformats.org/officeDocument/2006/relationships/hyperlink" Target="https://www.kaohoon.com/news/625019" TargetMode="External"/><Relationship Id="rId805" Type="http://schemas.openxmlformats.org/officeDocument/2006/relationships/hyperlink" Target="https://www.kaohoon.com/news/681788" TargetMode="External"/><Relationship Id="rId809" Type="http://schemas.openxmlformats.org/officeDocument/2006/relationships/hyperlink" Target="https://www.kaohoon.com/pr/681564" TargetMode="External"/><Relationship Id="rId800" Type="http://schemas.openxmlformats.org/officeDocument/2006/relationships/hyperlink" Target="https://www.kaohoon.com/news/681798" TargetMode="External"/><Relationship Id="rId804" Type="http://schemas.openxmlformats.org/officeDocument/2006/relationships/hyperlink" Target="https://www.kaohoon.com/news/681793" TargetMode="External"/><Relationship Id="rId803" Type="http://schemas.openxmlformats.org/officeDocument/2006/relationships/hyperlink" Target="https://www.kaohoon.com/news/681798" TargetMode="External"/><Relationship Id="rId802" Type="http://schemas.openxmlformats.org/officeDocument/2006/relationships/hyperlink" Target="https://www.kaohoon.com/news/681798" TargetMode="External"/><Relationship Id="rId801" Type="http://schemas.openxmlformats.org/officeDocument/2006/relationships/hyperlink" Target="https://www.kaohoon.com/news/681798" TargetMode="External"/><Relationship Id="rId3920" Type="http://schemas.openxmlformats.org/officeDocument/2006/relationships/hyperlink" Target="https://www.kaohoon.com/breakingnews/619847" TargetMode="External"/><Relationship Id="rId3922" Type="http://schemas.openxmlformats.org/officeDocument/2006/relationships/hyperlink" Target="https://www.kaohoon.com/breakingnews/619834" TargetMode="External"/><Relationship Id="rId3921" Type="http://schemas.openxmlformats.org/officeDocument/2006/relationships/hyperlink" Target="https://www.kaohoon.com/breakingnews/619834" TargetMode="External"/><Relationship Id="rId3924" Type="http://schemas.openxmlformats.org/officeDocument/2006/relationships/hyperlink" Target="https://www.kaohoon.com/news/619825" TargetMode="External"/><Relationship Id="rId3923" Type="http://schemas.openxmlformats.org/officeDocument/2006/relationships/hyperlink" Target="https://www.kaohoon.com/breakingnews/619834" TargetMode="External"/><Relationship Id="rId3926" Type="http://schemas.openxmlformats.org/officeDocument/2006/relationships/hyperlink" Target="https://www.kaohoon.com/breakingnews/619835" TargetMode="External"/><Relationship Id="rId3925" Type="http://schemas.openxmlformats.org/officeDocument/2006/relationships/hyperlink" Target="https://www.kaohoon.com/news/619825" TargetMode="External"/><Relationship Id="rId3928" Type="http://schemas.openxmlformats.org/officeDocument/2006/relationships/hyperlink" Target="https://www.kaohoon.com/column/619758" TargetMode="External"/><Relationship Id="rId3927" Type="http://schemas.openxmlformats.org/officeDocument/2006/relationships/hyperlink" Target="https://www.kaohoon.com/breakingnews/619835" TargetMode="External"/><Relationship Id="rId3929" Type="http://schemas.openxmlformats.org/officeDocument/2006/relationships/hyperlink" Target="https://www.kaohoon.com/news/619746" TargetMode="External"/><Relationship Id="rId1334" Type="http://schemas.openxmlformats.org/officeDocument/2006/relationships/hyperlink" Target="https://www.kaohoon.com/breakingnews/632734" TargetMode="External"/><Relationship Id="rId2665" Type="http://schemas.openxmlformats.org/officeDocument/2006/relationships/hyperlink" Target="https://www.kaohoon.com/breakingnews/624724" TargetMode="External"/><Relationship Id="rId3997" Type="http://schemas.openxmlformats.org/officeDocument/2006/relationships/hyperlink" Target="https://www.kaohoon.com/news/619270" TargetMode="External"/><Relationship Id="rId1335" Type="http://schemas.openxmlformats.org/officeDocument/2006/relationships/hyperlink" Target="https://www.kaohoon.com/breakingnews/632734" TargetMode="External"/><Relationship Id="rId2666" Type="http://schemas.openxmlformats.org/officeDocument/2006/relationships/hyperlink" Target="https://www.kaohoon.com/breakingnews/624724" TargetMode="External"/><Relationship Id="rId3996" Type="http://schemas.openxmlformats.org/officeDocument/2006/relationships/hyperlink" Target="https://www.kaohoon.com/breakingnews/619286" TargetMode="External"/><Relationship Id="rId1336" Type="http://schemas.openxmlformats.org/officeDocument/2006/relationships/hyperlink" Target="https://www.kaohoon.com/news/632682" TargetMode="External"/><Relationship Id="rId2667" Type="http://schemas.openxmlformats.org/officeDocument/2006/relationships/hyperlink" Target="https://www.kaohoon.com/breakingnews/624724" TargetMode="External"/><Relationship Id="rId3999" Type="http://schemas.openxmlformats.org/officeDocument/2006/relationships/hyperlink" Target="https://www.kaohoon.com/news/619126" TargetMode="External"/><Relationship Id="rId1337" Type="http://schemas.openxmlformats.org/officeDocument/2006/relationships/hyperlink" Target="https://www.kaohoon.com/news/632682" TargetMode="External"/><Relationship Id="rId2668" Type="http://schemas.openxmlformats.org/officeDocument/2006/relationships/hyperlink" Target="https://www.kaohoon.com/breakingnews/624714" TargetMode="External"/><Relationship Id="rId3998" Type="http://schemas.openxmlformats.org/officeDocument/2006/relationships/hyperlink" Target="https://www.kaohoon.com/news/619126" TargetMode="External"/><Relationship Id="rId1338" Type="http://schemas.openxmlformats.org/officeDocument/2006/relationships/hyperlink" Target="https://www.kaohoon.com/news/632648" TargetMode="External"/><Relationship Id="rId2669" Type="http://schemas.openxmlformats.org/officeDocument/2006/relationships/hyperlink" Target="https://www.kaohoon.com/news/624663" TargetMode="External"/><Relationship Id="rId1339" Type="http://schemas.openxmlformats.org/officeDocument/2006/relationships/hyperlink" Target="https://www.kaohoon.com/news/632648" TargetMode="External"/><Relationship Id="rId745" Type="http://schemas.openxmlformats.org/officeDocument/2006/relationships/hyperlink" Target="https://www.kaohoon.com/stockanalysis/682718" TargetMode="External"/><Relationship Id="rId744" Type="http://schemas.openxmlformats.org/officeDocument/2006/relationships/hyperlink" Target="https://www.kaohoon.com/stockanalysis/682718" TargetMode="External"/><Relationship Id="rId743" Type="http://schemas.openxmlformats.org/officeDocument/2006/relationships/hyperlink" Target="https://www.kaohoon.com/news/682729" TargetMode="External"/><Relationship Id="rId742" Type="http://schemas.openxmlformats.org/officeDocument/2006/relationships/hyperlink" Target="https://www.kaohoon.com/news/682729" TargetMode="External"/><Relationship Id="rId749" Type="http://schemas.openxmlformats.org/officeDocument/2006/relationships/hyperlink" Target="https://www.kaohoon.com/stockanalysis/682716" TargetMode="External"/><Relationship Id="rId748" Type="http://schemas.openxmlformats.org/officeDocument/2006/relationships/hyperlink" Target="https://www.kaohoon.com/stockanalysis/682716" TargetMode="External"/><Relationship Id="rId747" Type="http://schemas.openxmlformats.org/officeDocument/2006/relationships/hyperlink" Target="https://www.kaohoon.com/stockanalysis/682718" TargetMode="External"/><Relationship Id="rId746" Type="http://schemas.openxmlformats.org/officeDocument/2006/relationships/hyperlink" Target="https://www.kaohoon.com/stockanalysis/682718" TargetMode="External"/><Relationship Id="rId3991" Type="http://schemas.openxmlformats.org/officeDocument/2006/relationships/hyperlink" Target="https://www.kaohoon.com/breakingnews/619300" TargetMode="External"/><Relationship Id="rId2660" Type="http://schemas.openxmlformats.org/officeDocument/2006/relationships/hyperlink" Target="https://www.kaohoon.com/breakingnews/624743" TargetMode="External"/><Relationship Id="rId3990" Type="http://schemas.openxmlformats.org/officeDocument/2006/relationships/hyperlink" Target="https://www.kaohoon.com/breakingnews/619300" TargetMode="External"/><Relationship Id="rId741" Type="http://schemas.openxmlformats.org/officeDocument/2006/relationships/hyperlink" Target="https://www.kaohoon.com/news/682751" TargetMode="External"/><Relationship Id="rId1330" Type="http://schemas.openxmlformats.org/officeDocument/2006/relationships/hyperlink" Target="https://www.kaohoon.com/breakingnews/632746" TargetMode="External"/><Relationship Id="rId2661" Type="http://schemas.openxmlformats.org/officeDocument/2006/relationships/hyperlink" Target="https://www.kaohoon.com/breakingnews/624739" TargetMode="External"/><Relationship Id="rId3993" Type="http://schemas.openxmlformats.org/officeDocument/2006/relationships/hyperlink" Target="https://www.kaohoon.com/pr/619292" TargetMode="External"/><Relationship Id="rId740" Type="http://schemas.openxmlformats.org/officeDocument/2006/relationships/hyperlink" Target="https://www.kaohoon.com/news/682751" TargetMode="External"/><Relationship Id="rId1331" Type="http://schemas.openxmlformats.org/officeDocument/2006/relationships/hyperlink" Target="https://www.kaohoon.com/breakingnews/632746" TargetMode="External"/><Relationship Id="rId2662" Type="http://schemas.openxmlformats.org/officeDocument/2006/relationships/hyperlink" Target="https://www.kaohoon.com/breakingnews/624739" TargetMode="External"/><Relationship Id="rId3992" Type="http://schemas.openxmlformats.org/officeDocument/2006/relationships/hyperlink" Target="https://www.kaohoon.com/breakingnews/619300" TargetMode="External"/><Relationship Id="rId1332" Type="http://schemas.openxmlformats.org/officeDocument/2006/relationships/hyperlink" Target="https://www.kaohoon.com/breakingnews/632743" TargetMode="External"/><Relationship Id="rId2663" Type="http://schemas.openxmlformats.org/officeDocument/2006/relationships/hyperlink" Target="https://www.kaohoon.com/breakingnews/624739" TargetMode="External"/><Relationship Id="rId3995" Type="http://schemas.openxmlformats.org/officeDocument/2006/relationships/hyperlink" Target="https://www.kaohoon.com/breakingnews/619286" TargetMode="External"/><Relationship Id="rId1333" Type="http://schemas.openxmlformats.org/officeDocument/2006/relationships/hyperlink" Target="https://www.kaohoon.com/breakingnews/632743" TargetMode="External"/><Relationship Id="rId2664" Type="http://schemas.openxmlformats.org/officeDocument/2006/relationships/hyperlink" Target="https://www.kaohoon.com/breakingnews/624724" TargetMode="External"/><Relationship Id="rId3994" Type="http://schemas.openxmlformats.org/officeDocument/2006/relationships/hyperlink" Target="https://www.kaohoon.com/pr/619292" TargetMode="External"/><Relationship Id="rId1323" Type="http://schemas.openxmlformats.org/officeDocument/2006/relationships/hyperlink" Target="https://www.kaohoon.com/breakingnews/632742" TargetMode="External"/><Relationship Id="rId2654" Type="http://schemas.openxmlformats.org/officeDocument/2006/relationships/hyperlink" Target="https://www.kaohoon.com/summary/624757" TargetMode="External"/><Relationship Id="rId3986" Type="http://schemas.openxmlformats.org/officeDocument/2006/relationships/hyperlink" Target="https://www.kaohoon.com/breakingnews/619321" TargetMode="External"/><Relationship Id="rId1324" Type="http://schemas.openxmlformats.org/officeDocument/2006/relationships/hyperlink" Target="https://www.kaohoon.com/breakingnews/632742" TargetMode="External"/><Relationship Id="rId2655" Type="http://schemas.openxmlformats.org/officeDocument/2006/relationships/hyperlink" Target="https://www.kaohoon.com/breakingnews/624737" TargetMode="External"/><Relationship Id="rId3985" Type="http://schemas.openxmlformats.org/officeDocument/2006/relationships/hyperlink" Target="https://www.kaohoon.com/breakingnews/619321" TargetMode="External"/><Relationship Id="rId1325" Type="http://schemas.openxmlformats.org/officeDocument/2006/relationships/hyperlink" Target="https://www.kaohoon.com/breakingnews/632742" TargetMode="External"/><Relationship Id="rId2656" Type="http://schemas.openxmlformats.org/officeDocument/2006/relationships/hyperlink" Target="https://www.kaohoon.com/breakingnews/624748" TargetMode="External"/><Relationship Id="rId3988" Type="http://schemas.openxmlformats.org/officeDocument/2006/relationships/hyperlink" Target="https://www.kaohoon.com/news/619317" TargetMode="External"/><Relationship Id="rId1326" Type="http://schemas.openxmlformats.org/officeDocument/2006/relationships/hyperlink" Target="https://www.kaohoon.com/breakingnews/632742" TargetMode="External"/><Relationship Id="rId2657" Type="http://schemas.openxmlformats.org/officeDocument/2006/relationships/hyperlink" Target="https://www.kaohoon.com/breakingnews/624748" TargetMode="External"/><Relationship Id="rId3987" Type="http://schemas.openxmlformats.org/officeDocument/2006/relationships/hyperlink" Target="https://www.kaohoon.com/breakingnews/619321" TargetMode="External"/><Relationship Id="rId1327" Type="http://schemas.openxmlformats.org/officeDocument/2006/relationships/hyperlink" Target="https://www.kaohoon.com/breakingnews/632742" TargetMode="External"/><Relationship Id="rId2658" Type="http://schemas.openxmlformats.org/officeDocument/2006/relationships/hyperlink" Target="https://www.kaohoon.com/breakingnews/624743" TargetMode="External"/><Relationship Id="rId1328" Type="http://schemas.openxmlformats.org/officeDocument/2006/relationships/hyperlink" Target="https://www.kaohoon.com/breakingnews/632746" TargetMode="External"/><Relationship Id="rId2659" Type="http://schemas.openxmlformats.org/officeDocument/2006/relationships/hyperlink" Target="https://www.kaohoon.com/breakingnews/624743" TargetMode="External"/><Relationship Id="rId3989" Type="http://schemas.openxmlformats.org/officeDocument/2006/relationships/hyperlink" Target="https://www.kaohoon.com/news/619317" TargetMode="External"/><Relationship Id="rId1329" Type="http://schemas.openxmlformats.org/officeDocument/2006/relationships/hyperlink" Target="https://www.kaohoon.com/breakingnews/632746" TargetMode="External"/><Relationship Id="rId739" Type="http://schemas.openxmlformats.org/officeDocument/2006/relationships/hyperlink" Target="https://www.kaohoon.com/news/682751" TargetMode="External"/><Relationship Id="rId734" Type="http://schemas.openxmlformats.org/officeDocument/2006/relationships/hyperlink" Target="https://www.kaohoon.com/stockanalysis/682927" TargetMode="External"/><Relationship Id="rId733" Type="http://schemas.openxmlformats.org/officeDocument/2006/relationships/hyperlink" Target="https://www.kaohoon.com/stockanalysis/682961" TargetMode="External"/><Relationship Id="rId732" Type="http://schemas.openxmlformats.org/officeDocument/2006/relationships/hyperlink" Target="https://www.kaohoon.com/stockanalysis/682961" TargetMode="External"/><Relationship Id="rId731" Type="http://schemas.openxmlformats.org/officeDocument/2006/relationships/hyperlink" Target="https://www.kaohoon.com/news/682988" TargetMode="External"/><Relationship Id="rId738" Type="http://schemas.openxmlformats.org/officeDocument/2006/relationships/hyperlink" Target="https://www.kaohoon.com/news/682835" TargetMode="External"/><Relationship Id="rId737" Type="http://schemas.openxmlformats.org/officeDocument/2006/relationships/hyperlink" Target="https://www.kaohoon.com/stockanalysis/682927" TargetMode="External"/><Relationship Id="rId736" Type="http://schemas.openxmlformats.org/officeDocument/2006/relationships/hyperlink" Target="https://www.kaohoon.com/stockanalysis/682927" TargetMode="External"/><Relationship Id="rId735" Type="http://schemas.openxmlformats.org/officeDocument/2006/relationships/hyperlink" Target="https://www.kaohoon.com/stockanalysis/682927" TargetMode="External"/><Relationship Id="rId3980" Type="http://schemas.openxmlformats.org/officeDocument/2006/relationships/hyperlink" Target="https://www.kaohoon.com/stockanalysis/619351" TargetMode="External"/><Relationship Id="rId730" Type="http://schemas.openxmlformats.org/officeDocument/2006/relationships/hyperlink" Target="https://www.kaohoon.com/news/682988" TargetMode="External"/><Relationship Id="rId2650" Type="http://schemas.openxmlformats.org/officeDocument/2006/relationships/hyperlink" Target="https://www.kaohoon.com/news/624793" TargetMode="External"/><Relationship Id="rId3982" Type="http://schemas.openxmlformats.org/officeDocument/2006/relationships/hyperlink" Target="https://www.kaohoon.com/stockanalysis/619351" TargetMode="External"/><Relationship Id="rId1320" Type="http://schemas.openxmlformats.org/officeDocument/2006/relationships/hyperlink" Target="https://www.kaohoon.com/breakingnews/632742" TargetMode="External"/><Relationship Id="rId2651" Type="http://schemas.openxmlformats.org/officeDocument/2006/relationships/hyperlink" Target="https://www.kaohoon.com/pr/624789" TargetMode="External"/><Relationship Id="rId3981" Type="http://schemas.openxmlformats.org/officeDocument/2006/relationships/hyperlink" Target="https://www.kaohoon.com/stockanalysis/619351" TargetMode="External"/><Relationship Id="rId1321" Type="http://schemas.openxmlformats.org/officeDocument/2006/relationships/hyperlink" Target="https://www.kaohoon.com/breakingnews/632742" TargetMode="External"/><Relationship Id="rId2652" Type="http://schemas.openxmlformats.org/officeDocument/2006/relationships/hyperlink" Target="https://www.kaohoon.com/news/624782" TargetMode="External"/><Relationship Id="rId3984" Type="http://schemas.openxmlformats.org/officeDocument/2006/relationships/hyperlink" Target="https://www.kaohoon.com/summary/619344" TargetMode="External"/><Relationship Id="rId1322" Type="http://schemas.openxmlformats.org/officeDocument/2006/relationships/hyperlink" Target="https://www.kaohoon.com/breakingnews/632742" TargetMode="External"/><Relationship Id="rId2653" Type="http://schemas.openxmlformats.org/officeDocument/2006/relationships/hyperlink" Target="https://www.kaohoon.com/summary/624759" TargetMode="External"/><Relationship Id="rId3983" Type="http://schemas.openxmlformats.org/officeDocument/2006/relationships/hyperlink" Target="https://www.kaohoon.com/summary/619346" TargetMode="External"/><Relationship Id="rId1356" Type="http://schemas.openxmlformats.org/officeDocument/2006/relationships/hyperlink" Target="https://www.kaohoon.com/news/632572" TargetMode="External"/><Relationship Id="rId2687" Type="http://schemas.openxmlformats.org/officeDocument/2006/relationships/hyperlink" Target="https://www.kaohoon.com/breakingnews/624606" TargetMode="External"/><Relationship Id="rId1357" Type="http://schemas.openxmlformats.org/officeDocument/2006/relationships/hyperlink" Target="https://www.kaohoon.com/stockanalysis/632547" TargetMode="External"/><Relationship Id="rId2688" Type="http://schemas.openxmlformats.org/officeDocument/2006/relationships/hyperlink" Target="https://www.kaohoon.com/breakingnews/624606" TargetMode="External"/><Relationship Id="rId1358" Type="http://schemas.openxmlformats.org/officeDocument/2006/relationships/hyperlink" Target="https://www.kaohoon.com/stockanalysis/632547" TargetMode="External"/><Relationship Id="rId2689" Type="http://schemas.openxmlformats.org/officeDocument/2006/relationships/hyperlink" Target="https://www.kaohoon.com/breakingnews/624606" TargetMode="External"/><Relationship Id="rId1359" Type="http://schemas.openxmlformats.org/officeDocument/2006/relationships/hyperlink" Target="https://www.kaohoon.com/stockanalysis/632547" TargetMode="External"/><Relationship Id="rId767" Type="http://schemas.openxmlformats.org/officeDocument/2006/relationships/hyperlink" Target="https://www.kaohoon.com/news/682333" TargetMode="External"/><Relationship Id="rId766" Type="http://schemas.openxmlformats.org/officeDocument/2006/relationships/hyperlink" Target="https://www.kaohoon.com/news/682352" TargetMode="External"/><Relationship Id="rId765" Type="http://schemas.openxmlformats.org/officeDocument/2006/relationships/hyperlink" Target="https://www.kaohoon.com/news/682352" TargetMode="External"/><Relationship Id="rId764" Type="http://schemas.openxmlformats.org/officeDocument/2006/relationships/hyperlink" Target="https://www.kaohoon.com/breakingnews/682321" TargetMode="External"/><Relationship Id="rId769" Type="http://schemas.openxmlformats.org/officeDocument/2006/relationships/hyperlink" Target="https://www.kaohoon.com/news/682181" TargetMode="External"/><Relationship Id="rId768" Type="http://schemas.openxmlformats.org/officeDocument/2006/relationships/hyperlink" Target="https://www.kaohoon.com/news/682239" TargetMode="External"/><Relationship Id="rId2680" Type="http://schemas.openxmlformats.org/officeDocument/2006/relationships/hyperlink" Target="https://www.kaohoon.com/news/624632" TargetMode="External"/><Relationship Id="rId1350" Type="http://schemas.openxmlformats.org/officeDocument/2006/relationships/hyperlink" Target="https://www.kaohoon.com/summary/632606" TargetMode="External"/><Relationship Id="rId2681" Type="http://schemas.openxmlformats.org/officeDocument/2006/relationships/hyperlink" Target="https://www.kaohoon.com/news/624632" TargetMode="External"/><Relationship Id="rId1351" Type="http://schemas.openxmlformats.org/officeDocument/2006/relationships/hyperlink" Target="https://www.kaohoon.com/breakingnews/632582" TargetMode="External"/><Relationship Id="rId2682" Type="http://schemas.openxmlformats.org/officeDocument/2006/relationships/hyperlink" Target="https://www.kaohoon.com/news/624632" TargetMode="External"/><Relationship Id="rId763" Type="http://schemas.openxmlformats.org/officeDocument/2006/relationships/hyperlink" Target="https://www.kaohoon.com/breakingnews/682321" TargetMode="External"/><Relationship Id="rId1352" Type="http://schemas.openxmlformats.org/officeDocument/2006/relationships/hyperlink" Target="https://www.kaohoon.com/breakingnews/632582" TargetMode="External"/><Relationship Id="rId2683" Type="http://schemas.openxmlformats.org/officeDocument/2006/relationships/hyperlink" Target="https://www.kaohoon.com/news/624632" TargetMode="External"/><Relationship Id="rId762" Type="http://schemas.openxmlformats.org/officeDocument/2006/relationships/hyperlink" Target="https://www.kaohoon.com/breakingnews/682321" TargetMode="External"/><Relationship Id="rId1353" Type="http://schemas.openxmlformats.org/officeDocument/2006/relationships/hyperlink" Target="https://www.kaohoon.com/breakingnews/632582" TargetMode="External"/><Relationship Id="rId2684" Type="http://schemas.openxmlformats.org/officeDocument/2006/relationships/hyperlink" Target="https://www.kaohoon.com/news/624627" TargetMode="External"/><Relationship Id="rId761" Type="http://schemas.openxmlformats.org/officeDocument/2006/relationships/hyperlink" Target="https://www.kaohoon.com/breakingnews/682321" TargetMode="External"/><Relationship Id="rId1354" Type="http://schemas.openxmlformats.org/officeDocument/2006/relationships/hyperlink" Target="https://www.kaohoon.com/breakingnews/632582" TargetMode="External"/><Relationship Id="rId2685" Type="http://schemas.openxmlformats.org/officeDocument/2006/relationships/hyperlink" Target="https://www.kaohoon.com/pr/624617" TargetMode="External"/><Relationship Id="rId760" Type="http://schemas.openxmlformats.org/officeDocument/2006/relationships/hyperlink" Target="https://www.kaohoon.com/news/682376" TargetMode="External"/><Relationship Id="rId1355" Type="http://schemas.openxmlformats.org/officeDocument/2006/relationships/hyperlink" Target="https://www.kaohoon.com/news/632572" TargetMode="External"/><Relationship Id="rId2686" Type="http://schemas.openxmlformats.org/officeDocument/2006/relationships/hyperlink" Target="https://www.kaohoon.com/breakingnews/624606" TargetMode="External"/><Relationship Id="rId1345" Type="http://schemas.openxmlformats.org/officeDocument/2006/relationships/hyperlink" Target="https://www.kaohoon.com/news/632634" TargetMode="External"/><Relationship Id="rId2676" Type="http://schemas.openxmlformats.org/officeDocument/2006/relationships/hyperlink" Target="https://www.kaohoon.com/breakingnews/624650" TargetMode="External"/><Relationship Id="rId1346" Type="http://schemas.openxmlformats.org/officeDocument/2006/relationships/hyperlink" Target="https://www.kaohoon.com/news/632621" TargetMode="External"/><Relationship Id="rId2677" Type="http://schemas.openxmlformats.org/officeDocument/2006/relationships/hyperlink" Target="https://www.kaohoon.com/breakingnews/624650" TargetMode="External"/><Relationship Id="rId1347" Type="http://schemas.openxmlformats.org/officeDocument/2006/relationships/hyperlink" Target="https://www.kaohoon.com/news/632621" TargetMode="External"/><Relationship Id="rId2678" Type="http://schemas.openxmlformats.org/officeDocument/2006/relationships/hyperlink" Target="https://www.kaohoon.com/news/624640" TargetMode="External"/><Relationship Id="rId1348" Type="http://schemas.openxmlformats.org/officeDocument/2006/relationships/hyperlink" Target="https://www.kaohoon.com/news/632621" TargetMode="External"/><Relationship Id="rId2679" Type="http://schemas.openxmlformats.org/officeDocument/2006/relationships/hyperlink" Target="https://www.kaohoon.com/news/624640" TargetMode="External"/><Relationship Id="rId1349" Type="http://schemas.openxmlformats.org/officeDocument/2006/relationships/hyperlink" Target="https://www.kaohoon.com/summary/632608" TargetMode="External"/><Relationship Id="rId756" Type="http://schemas.openxmlformats.org/officeDocument/2006/relationships/hyperlink" Target="https://www.kaohoon.com/stockanalysis/682381" TargetMode="External"/><Relationship Id="rId755" Type="http://schemas.openxmlformats.org/officeDocument/2006/relationships/hyperlink" Target="https://www.kaohoon.com/stockanalysis/682381" TargetMode="External"/><Relationship Id="rId754" Type="http://schemas.openxmlformats.org/officeDocument/2006/relationships/hyperlink" Target="https://www.kaohoon.com/news/682413" TargetMode="External"/><Relationship Id="rId753" Type="http://schemas.openxmlformats.org/officeDocument/2006/relationships/hyperlink" Target="https://www.kaohoon.com/news/682504" TargetMode="External"/><Relationship Id="rId759" Type="http://schemas.openxmlformats.org/officeDocument/2006/relationships/hyperlink" Target="https://www.kaohoon.com/stockanalysis/682375" TargetMode="External"/><Relationship Id="rId758" Type="http://schemas.openxmlformats.org/officeDocument/2006/relationships/hyperlink" Target="https://www.kaohoon.com/stockanalysis/682375" TargetMode="External"/><Relationship Id="rId757" Type="http://schemas.openxmlformats.org/officeDocument/2006/relationships/hyperlink" Target="https://www.kaohoon.com/stockanalysis/682381" TargetMode="External"/><Relationship Id="rId2670" Type="http://schemas.openxmlformats.org/officeDocument/2006/relationships/hyperlink" Target="https://www.kaohoon.com/summary/624658" TargetMode="External"/><Relationship Id="rId1340" Type="http://schemas.openxmlformats.org/officeDocument/2006/relationships/hyperlink" Target="https://www.kaohoon.com/news/632648" TargetMode="External"/><Relationship Id="rId2671" Type="http://schemas.openxmlformats.org/officeDocument/2006/relationships/hyperlink" Target="https://www.kaohoon.com/summary/624656" TargetMode="External"/><Relationship Id="rId752" Type="http://schemas.openxmlformats.org/officeDocument/2006/relationships/hyperlink" Target="https://www.kaohoon.com/column/682553" TargetMode="External"/><Relationship Id="rId1341" Type="http://schemas.openxmlformats.org/officeDocument/2006/relationships/hyperlink" Target="https://www.kaohoon.com/news/632635" TargetMode="External"/><Relationship Id="rId2672" Type="http://schemas.openxmlformats.org/officeDocument/2006/relationships/hyperlink" Target="https://www.kaohoon.com/news/624651" TargetMode="External"/><Relationship Id="rId751" Type="http://schemas.openxmlformats.org/officeDocument/2006/relationships/hyperlink" Target="https://www.kaohoon.com/news/682686" TargetMode="External"/><Relationship Id="rId1342" Type="http://schemas.openxmlformats.org/officeDocument/2006/relationships/hyperlink" Target="https://www.kaohoon.com/news/632635" TargetMode="External"/><Relationship Id="rId2673" Type="http://schemas.openxmlformats.org/officeDocument/2006/relationships/hyperlink" Target="https://www.kaohoon.com/news/624651" TargetMode="External"/><Relationship Id="rId750" Type="http://schemas.openxmlformats.org/officeDocument/2006/relationships/hyperlink" Target="https://www.kaohoon.com/stockanalysis/682716" TargetMode="External"/><Relationship Id="rId1343" Type="http://schemas.openxmlformats.org/officeDocument/2006/relationships/hyperlink" Target="https://www.kaohoon.com/news/632635" TargetMode="External"/><Relationship Id="rId2674" Type="http://schemas.openxmlformats.org/officeDocument/2006/relationships/hyperlink" Target="https://www.kaohoon.com/news/624651" TargetMode="External"/><Relationship Id="rId1344" Type="http://schemas.openxmlformats.org/officeDocument/2006/relationships/hyperlink" Target="https://www.kaohoon.com/news/632634" TargetMode="External"/><Relationship Id="rId2675" Type="http://schemas.openxmlformats.org/officeDocument/2006/relationships/hyperlink" Target="https://www.kaohoon.com/breakingnews/624650" TargetMode="External"/><Relationship Id="rId2621" Type="http://schemas.openxmlformats.org/officeDocument/2006/relationships/hyperlink" Target="https://www.kaohoon.com/news/624970" TargetMode="External"/><Relationship Id="rId3953" Type="http://schemas.openxmlformats.org/officeDocument/2006/relationships/hyperlink" Target="https://www.kaohoon.com/news/619663" TargetMode="External"/><Relationship Id="rId2622" Type="http://schemas.openxmlformats.org/officeDocument/2006/relationships/hyperlink" Target="https://www.kaohoon.com/news/624970" TargetMode="External"/><Relationship Id="rId3952" Type="http://schemas.openxmlformats.org/officeDocument/2006/relationships/hyperlink" Target="https://www.kaohoon.com/news/619675" TargetMode="External"/><Relationship Id="rId2623" Type="http://schemas.openxmlformats.org/officeDocument/2006/relationships/hyperlink" Target="https://www.kaohoon.com/breakingnews/624966" TargetMode="External"/><Relationship Id="rId3955" Type="http://schemas.openxmlformats.org/officeDocument/2006/relationships/hyperlink" Target="https://www.kaohoon.com/stockanalysis/619642" TargetMode="External"/><Relationship Id="rId2624" Type="http://schemas.openxmlformats.org/officeDocument/2006/relationships/hyperlink" Target="https://www.kaohoon.com/breakingnews/624966" TargetMode="External"/><Relationship Id="rId3954" Type="http://schemas.openxmlformats.org/officeDocument/2006/relationships/hyperlink" Target="https://www.kaohoon.com/news/619663" TargetMode="External"/><Relationship Id="rId2625" Type="http://schemas.openxmlformats.org/officeDocument/2006/relationships/hyperlink" Target="https://www.kaohoon.com/breakingnews/624966" TargetMode="External"/><Relationship Id="rId3957" Type="http://schemas.openxmlformats.org/officeDocument/2006/relationships/hyperlink" Target="https://www.kaohoon.com/stockanalysis/619642" TargetMode="External"/><Relationship Id="rId2626" Type="http://schemas.openxmlformats.org/officeDocument/2006/relationships/hyperlink" Target="https://www.kaohoon.com/summary/624937" TargetMode="External"/><Relationship Id="rId3956" Type="http://schemas.openxmlformats.org/officeDocument/2006/relationships/hyperlink" Target="https://www.kaohoon.com/stockanalysis/619642" TargetMode="External"/><Relationship Id="rId2627" Type="http://schemas.openxmlformats.org/officeDocument/2006/relationships/hyperlink" Target="https://www.kaohoon.com/summary/624935" TargetMode="External"/><Relationship Id="rId3959" Type="http://schemas.openxmlformats.org/officeDocument/2006/relationships/hyperlink" Target="https://www.kaohoon.com/news/619632" TargetMode="External"/><Relationship Id="rId2628" Type="http://schemas.openxmlformats.org/officeDocument/2006/relationships/hyperlink" Target="https://www.kaohoon.com/breakingnews/624920" TargetMode="External"/><Relationship Id="rId3958" Type="http://schemas.openxmlformats.org/officeDocument/2006/relationships/hyperlink" Target="https://www.kaohoon.com/news/619632" TargetMode="External"/><Relationship Id="rId709" Type="http://schemas.openxmlformats.org/officeDocument/2006/relationships/hyperlink" Target="https://www.kaohoon.com/news/683208" TargetMode="External"/><Relationship Id="rId2629" Type="http://schemas.openxmlformats.org/officeDocument/2006/relationships/hyperlink" Target="https://www.kaohoon.com/breakingnews/624920" TargetMode="External"/><Relationship Id="rId708" Type="http://schemas.openxmlformats.org/officeDocument/2006/relationships/hyperlink" Target="https://www.kaohoon.com/news/683208" TargetMode="External"/><Relationship Id="rId707" Type="http://schemas.openxmlformats.org/officeDocument/2006/relationships/hyperlink" Target="https://www.kaohoon.com/stockanalysis/683247" TargetMode="External"/><Relationship Id="rId706" Type="http://schemas.openxmlformats.org/officeDocument/2006/relationships/hyperlink" Target="https://www.kaohoon.com/stockanalysis/683247" TargetMode="External"/><Relationship Id="rId701" Type="http://schemas.openxmlformats.org/officeDocument/2006/relationships/hyperlink" Target="https://www.kaohoon.com/news/683225" TargetMode="External"/><Relationship Id="rId700" Type="http://schemas.openxmlformats.org/officeDocument/2006/relationships/hyperlink" Target="https://www.kaohoon.com/news/683277" TargetMode="External"/><Relationship Id="rId705" Type="http://schemas.openxmlformats.org/officeDocument/2006/relationships/hyperlink" Target="https://www.kaohoon.com/stockanalysis/683247" TargetMode="External"/><Relationship Id="rId704" Type="http://schemas.openxmlformats.org/officeDocument/2006/relationships/hyperlink" Target="https://www.kaohoon.com/stockanalysis/683252" TargetMode="External"/><Relationship Id="rId703" Type="http://schemas.openxmlformats.org/officeDocument/2006/relationships/hyperlink" Target="https://www.kaohoon.com/stockanalysis/683252" TargetMode="External"/><Relationship Id="rId702" Type="http://schemas.openxmlformats.org/officeDocument/2006/relationships/hyperlink" Target="https://www.kaohoon.com/stockanalysis/683252" TargetMode="External"/><Relationship Id="rId3951" Type="http://schemas.openxmlformats.org/officeDocument/2006/relationships/hyperlink" Target="https://www.kaohoon.com/breakingnews/619681" TargetMode="External"/><Relationship Id="rId2620" Type="http://schemas.openxmlformats.org/officeDocument/2006/relationships/hyperlink" Target="https://www.kaohoon.com/breakingnews/624973" TargetMode="External"/><Relationship Id="rId3950" Type="http://schemas.openxmlformats.org/officeDocument/2006/relationships/hyperlink" Target="https://www.kaohoon.com/breakingnews/619681" TargetMode="External"/><Relationship Id="rId2610" Type="http://schemas.openxmlformats.org/officeDocument/2006/relationships/hyperlink" Target="https://www.kaohoon.com/news/625012" TargetMode="External"/><Relationship Id="rId3942" Type="http://schemas.openxmlformats.org/officeDocument/2006/relationships/hyperlink" Target="https://www.kaohoon.com/breakingnews/619685" TargetMode="External"/><Relationship Id="rId2611" Type="http://schemas.openxmlformats.org/officeDocument/2006/relationships/hyperlink" Target="https://www.kaohoon.com/news/625012" TargetMode="External"/><Relationship Id="rId3941" Type="http://schemas.openxmlformats.org/officeDocument/2006/relationships/hyperlink" Target="https://www.kaohoon.com/breakingnews/619700" TargetMode="External"/><Relationship Id="rId2612" Type="http://schemas.openxmlformats.org/officeDocument/2006/relationships/hyperlink" Target="https://www.kaohoon.com/summary/624994" TargetMode="External"/><Relationship Id="rId3944" Type="http://schemas.openxmlformats.org/officeDocument/2006/relationships/hyperlink" Target="https://www.kaohoon.com/breakingnews/619685" TargetMode="External"/><Relationship Id="rId2613" Type="http://schemas.openxmlformats.org/officeDocument/2006/relationships/hyperlink" Target="https://www.kaohoon.com/summary/624991" TargetMode="External"/><Relationship Id="rId3943" Type="http://schemas.openxmlformats.org/officeDocument/2006/relationships/hyperlink" Target="https://www.kaohoon.com/breakingnews/619685" TargetMode="External"/><Relationship Id="rId2614" Type="http://schemas.openxmlformats.org/officeDocument/2006/relationships/hyperlink" Target="https://www.kaohoon.com/news/624982" TargetMode="External"/><Relationship Id="rId3946" Type="http://schemas.openxmlformats.org/officeDocument/2006/relationships/hyperlink" Target="https://www.kaohoon.com/breakingnews/619680" TargetMode="External"/><Relationship Id="rId2615" Type="http://schemas.openxmlformats.org/officeDocument/2006/relationships/hyperlink" Target="https://www.kaohoon.com/news/624982" TargetMode="External"/><Relationship Id="rId3945" Type="http://schemas.openxmlformats.org/officeDocument/2006/relationships/hyperlink" Target="https://www.kaohoon.com/breakingnews/619685" TargetMode="External"/><Relationship Id="rId2616" Type="http://schemas.openxmlformats.org/officeDocument/2006/relationships/hyperlink" Target="https://www.kaohoon.com/news/624978" TargetMode="External"/><Relationship Id="rId3948" Type="http://schemas.openxmlformats.org/officeDocument/2006/relationships/hyperlink" Target="https://www.kaohoon.com/breakingnews/619680" TargetMode="External"/><Relationship Id="rId2617" Type="http://schemas.openxmlformats.org/officeDocument/2006/relationships/hyperlink" Target="https://www.kaohoon.com/news/624976" TargetMode="External"/><Relationship Id="rId3947" Type="http://schemas.openxmlformats.org/officeDocument/2006/relationships/hyperlink" Target="https://www.kaohoon.com/breakingnews/619680" TargetMode="External"/><Relationship Id="rId2618" Type="http://schemas.openxmlformats.org/officeDocument/2006/relationships/hyperlink" Target="https://www.kaohoon.com/breakingnews/624973" TargetMode="External"/><Relationship Id="rId2619" Type="http://schemas.openxmlformats.org/officeDocument/2006/relationships/hyperlink" Target="https://www.kaohoon.com/breakingnews/624973" TargetMode="External"/><Relationship Id="rId3949" Type="http://schemas.openxmlformats.org/officeDocument/2006/relationships/hyperlink" Target="https://www.kaohoon.com/breakingnews/619681" TargetMode="External"/><Relationship Id="rId3940" Type="http://schemas.openxmlformats.org/officeDocument/2006/relationships/hyperlink" Target="https://www.kaohoon.com/breakingnews/619700" TargetMode="External"/><Relationship Id="rId1312" Type="http://schemas.openxmlformats.org/officeDocument/2006/relationships/hyperlink" Target="https://www.kaohoon.com/breakingnews/632777" TargetMode="External"/><Relationship Id="rId2643" Type="http://schemas.openxmlformats.org/officeDocument/2006/relationships/hyperlink" Target="https://www.kaohoon.com/breakingnews/624876" TargetMode="External"/><Relationship Id="rId3975" Type="http://schemas.openxmlformats.org/officeDocument/2006/relationships/hyperlink" Target="https://www.kaohoon.com/breakingnews/619544" TargetMode="External"/><Relationship Id="rId1313" Type="http://schemas.openxmlformats.org/officeDocument/2006/relationships/hyperlink" Target="https://www.kaohoon.com/breakingnews/632777" TargetMode="External"/><Relationship Id="rId2644" Type="http://schemas.openxmlformats.org/officeDocument/2006/relationships/hyperlink" Target="https://www.kaohoon.com/breakingnews/624876" TargetMode="External"/><Relationship Id="rId3974" Type="http://schemas.openxmlformats.org/officeDocument/2006/relationships/hyperlink" Target="https://www.kaohoon.com/breakingnews/619550" TargetMode="External"/><Relationship Id="rId1314" Type="http://schemas.openxmlformats.org/officeDocument/2006/relationships/hyperlink" Target="https://www.kaohoon.com/breakingnews/632767" TargetMode="External"/><Relationship Id="rId2645" Type="http://schemas.openxmlformats.org/officeDocument/2006/relationships/hyperlink" Target="https://www.kaohoon.com/news/624884" TargetMode="External"/><Relationship Id="rId3977" Type="http://schemas.openxmlformats.org/officeDocument/2006/relationships/hyperlink" Target="https://www.kaohoon.com/summary/619439" TargetMode="External"/><Relationship Id="rId1315" Type="http://schemas.openxmlformats.org/officeDocument/2006/relationships/hyperlink" Target="https://www.kaohoon.com/breakingnews/632767" TargetMode="External"/><Relationship Id="rId2646" Type="http://schemas.openxmlformats.org/officeDocument/2006/relationships/hyperlink" Target="https://www.kaohoon.com/news/624884" TargetMode="External"/><Relationship Id="rId3976" Type="http://schemas.openxmlformats.org/officeDocument/2006/relationships/hyperlink" Target="https://www.kaohoon.com/summary/619441" TargetMode="External"/><Relationship Id="rId1316" Type="http://schemas.openxmlformats.org/officeDocument/2006/relationships/hyperlink" Target="https://www.kaohoon.com/breakingnews/632767" TargetMode="External"/><Relationship Id="rId2647" Type="http://schemas.openxmlformats.org/officeDocument/2006/relationships/hyperlink" Target="https://www.kaohoon.com/news/624873" TargetMode="External"/><Relationship Id="rId3979" Type="http://schemas.openxmlformats.org/officeDocument/2006/relationships/hyperlink" Target="https://www.kaohoon.com/news/619343" TargetMode="External"/><Relationship Id="rId1317" Type="http://schemas.openxmlformats.org/officeDocument/2006/relationships/hyperlink" Target="https://www.kaohoon.com/breakingnews/632767" TargetMode="External"/><Relationship Id="rId2648" Type="http://schemas.openxmlformats.org/officeDocument/2006/relationships/hyperlink" Target="https://www.kaohoon.com/news/624873" TargetMode="External"/><Relationship Id="rId3978" Type="http://schemas.openxmlformats.org/officeDocument/2006/relationships/hyperlink" Target="https://www.kaohoon.com/news/619343" TargetMode="External"/><Relationship Id="rId1318" Type="http://schemas.openxmlformats.org/officeDocument/2006/relationships/hyperlink" Target="https://www.kaohoon.com/news/632766" TargetMode="External"/><Relationship Id="rId2649" Type="http://schemas.openxmlformats.org/officeDocument/2006/relationships/hyperlink" Target="https://www.kaohoon.com/news/624873" TargetMode="External"/><Relationship Id="rId1319" Type="http://schemas.openxmlformats.org/officeDocument/2006/relationships/hyperlink" Target="https://www.kaohoon.com/news/632766" TargetMode="External"/><Relationship Id="rId729" Type="http://schemas.openxmlformats.org/officeDocument/2006/relationships/hyperlink" Target="https://www.kaohoon.com/news/682988" TargetMode="External"/><Relationship Id="rId728" Type="http://schemas.openxmlformats.org/officeDocument/2006/relationships/hyperlink" Target="https://www.kaohoon.com/news/683034" TargetMode="External"/><Relationship Id="rId723" Type="http://schemas.openxmlformats.org/officeDocument/2006/relationships/hyperlink" Target="https://www.kaohoon.com/breakingnews/683048" TargetMode="External"/><Relationship Id="rId722" Type="http://schemas.openxmlformats.org/officeDocument/2006/relationships/hyperlink" Target="https://www.kaohoon.com/breakingnews/683048" TargetMode="External"/><Relationship Id="rId721" Type="http://schemas.openxmlformats.org/officeDocument/2006/relationships/hyperlink" Target="https://www.kaohoon.com/news/683076" TargetMode="External"/><Relationship Id="rId720" Type="http://schemas.openxmlformats.org/officeDocument/2006/relationships/hyperlink" Target="https://www.kaohoon.com/news/683076" TargetMode="External"/><Relationship Id="rId727" Type="http://schemas.openxmlformats.org/officeDocument/2006/relationships/hyperlink" Target="https://www.kaohoon.com/news/683034" TargetMode="External"/><Relationship Id="rId726" Type="http://schemas.openxmlformats.org/officeDocument/2006/relationships/hyperlink" Target="https://www.kaohoon.com/news/683034" TargetMode="External"/><Relationship Id="rId725" Type="http://schemas.openxmlformats.org/officeDocument/2006/relationships/hyperlink" Target="https://www.kaohoon.com/breakingnews/683048" TargetMode="External"/><Relationship Id="rId724" Type="http://schemas.openxmlformats.org/officeDocument/2006/relationships/hyperlink" Target="https://www.kaohoon.com/breakingnews/683048" TargetMode="External"/><Relationship Id="rId3971" Type="http://schemas.openxmlformats.org/officeDocument/2006/relationships/hyperlink" Target="https://www.kaohoon.com/breakingnews/619556" TargetMode="External"/><Relationship Id="rId2640" Type="http://schemas.openxmlformats.org/officeDocument/2006/relationships/hyperlink" Target="https://www.kaohoon.com/breakingnews/624897" TargetMode="External"/><Relationship Id="rId3970" Type="http://schemas.openxmlformats.org/officeDocument/2006/relationships/hyperlink" Target="https://www.kaohoon.com/breakingnews/619556" TargetMode="External"/><Relationship Id="rId1310" Type="http://schemas.openxmlformats.org/officeDocument/2006/relationships/hyperlink" Target="https://www.kaohoon.com/summary/632790" TargetMode="External"/><Relationship Id="rId2641" Type="http://schemas.openxmlformats.org/officeDocument/2006/relationships/hyperlink" Target="https://www.kaohoon.com/breakingnews/624897" TargetMode="External"/><Relationship Id="rId3973" Type="http://schemas.openxmlformats.org/officeDocument/2006/relationships/hyperlink" Target="https://www.kaohoon.com/breakingnews/619556" TargetMode="External"/><Relationship Id="rId1311" Type="http://schemas.openxmlformats.org/officeDocument/2006/relationships/hyperlink" Target="https://www.kaohoon.com/breakingnews/632777" TargetMode="External"/><Relationship Id="rId2642" Type="http://schemas.openxmlformats.org/officeDocument/2006/relationships/hyperlink" Target="https://www.kaohoon.com/breakingnews/624897" TargetMode="External"/><Relationship Id="rId3972" Type="http://schemas.openxmlformats.org/officeDocument/2006/relationships/hyperlink" Target="https://www.kaohoon.com/breakingnews/619556" TargetMode="External"/><Relationship Id="rId1301" Type="http://schemas.openxmlformats.org/officeDocument/2006/relationships/hyperlink" Target="https://www.kaohoon.com/news/632833" TargetMode="External"/><Relationship Id="rId2632" Type="http://schemas.openxmlformats.org/officeDocument/2006/relationships/hyperlink" Target="https://www.kaohoon.com/breakingnews/624917" TargetMode="External"/><Relationship Id="rId3964" Type="http://schemas.openxmlformats.org/officeDocument/2006/relationships/hyperlink" Target="https://www.kaohoon.com/news/619600" TargetMode="External"/><Relationship Id="rId1302" Type="http://schemas.openxmlformats.org/officeDocument/2006/relationships/hyperlink" Target="https://www.kaohoon.com/news/632833" TargetMode="External"/><Relationship Id="rId2633" Type="http://schemas.openxmlformats.org/officeDocument/2006/relationships/hyperlink" Target="https://www.kaohoon.com/breakingnews/624917" TargetMode="External"/><Relationship Id="rId3963" Type="http://schemas.openxmlformats.org/officeDocument/2006/relationships/hyperlink" Target="https://www.kaohoon.com/breakingnews/619607" TargetMode="External"/><Relationship Id="rId1303" Type="http://schemas.openxmlformats.org/officeDocument/2006/relationships/hyperlink" Target="https://www.kaohoon.com/news/632823" TargetMode="External"/><Relationship Id="rId2634" Type="http://schemas.openxmlformats.org/officeDocument/2006/relationships/hyperlink" Target="https://www.kaohoon.com/breakingnews/624917" TargetMode="External"/><Relationship Id="rId3966" Type="http://schemas.openxmlformats.org/officeDocument/2006/relationships/hyperlink" Target="https://www.kaohoon.com/news/619577" TargetMode="External"/><Relationship Id="rId1304" Type="http://schemas.openxmlformats.org/officeDocument/2006/relationships/hyperlink" Target="https://www.kaohoon.com/news/632823" TargetMode="External"/><Relationship Id="rId2635" Type="http://schemas.openxmlformats.org/officeDocument/2006/relationships/hyperlink" Target="https://www.kaohoon.com/breakingnews/624907" TargetMode="External"/><Relationship Id="rId3965" Type="http://schemas.openxmlformats.org/officeDocument/2006/relationships/hyperlink" Target="https://www.kaohoon.com/news/619585" TargetMode="External"/><Relationship Id="rId1305" Type="http://schemas.openxmlformats.org/officeDocument/2006/relationships/hyperlink" Target="https://www.kaohoon.com/news/632823" TargetMode="External"/><Relationship Id="rId2636" Type="http://schemas.openxmlformats.org/officeDocument/2006/relationships/hyperlink" Target="https://www.kaohoon.com/breakingnews/624907" TargetMode="External"/><Relationship Id="rId3968" Type="http://schemas.openxmlformats.org/officeDocument/2006/relationships/hyperlink" Target="https://www.kaohoon.com/pr/619564" TargetMode="External"/><Relationship Id="rId1306" Type="http://schemas.openxmlformats.org/officeDocument/2006/relationships/hyperlink" Target="https://www.kaohoon.com/stockanalysis/632805" TargetMode="External"/><Relationship Id="rId2637" Type="http://schemas.openxmlformats.org/officeDocument/2006/relationships/hyperlink" Target="https://www.kaohoon.com/breakingnews/624900" TargetMode="External"/><Relationship Id="rId3967" Type="http://schemas.openxmlformats.org/officeDocument/2006/relationships/hyperlink" Target="https://www.kaohoon.com/news/619577" TargetMode="External"/><Relationship Id="rId1307" Type="http://schemas.openxmlformats.org/officeDocument/2006/relationships/hyperlink" Target="https://www.kaohoon.com/stockanalysis/632805" TargetMode="External"/><Relationship Id="rId2638" Type="http://schemas.openxmlformats.org/officeDocument/2006/relationships/hyperlink" Target="https://www.kaohoon.com/breakingnews/624900" TargetMode="External"/><Relationship Id="rId1308" Type="http://schemas.openxmlformats.org/officeDocument/2006/relationships/hyperlink" Target="https://www.kaohoon.com/stockanalysis/632805" TargetMode="External"/><Relationship Id="rId2639" Type="http://schemas.openxmlformats.org/officeDocument/2006/relationships/hyperlink" Target="https://www.kaohoon.com/breakingnews/624897" TargetMode="External"/><Relationship Id="rId3969" Type="http://schemas.openxmlformats.org/officeDocument/2006/relationships/hyperlink" Target="https://www.kaohoon.com/pr/619564" TargetMode="External"/><Relationship Id="rId1309" Type="http://schemas.openxmlformats.org/officeDocument/2006/relationships/hyperlink" Target="https://www.kaohoon.com/summary/632794" TargetMode="External"/><Relationship Id="rId719" Type="http://schemas.openxmlformats.org/officeDocument/2006/relationships/hyperlink" Target="https://www.kaohoon.com/news/683076" TargetMode="External"/><Relationship Id="rId718" Type="http://schemas.openxmlformats.org/officeDocument/2006/relationships/hyperlink" Target="https://www.kaohoon.com/news/683102" TargetMode="External"/><Relationship Id="rId717" Type="http://schemas.openxmlformats.org/officeDocument/2006/relationships/hyperlink" Target="https://www.kaohoon.com/news/683127" TargetMode="External"/><Relationship Id="rId712" Type="http://schemas.openxmlformats.org/officeDocument/2006/relationships/hyperlink" Target="https://www.kaohoon.com/breakingnews/683192" TargetMode="External"/><Relationship Id="rId711" Type="http://schemas.openxmlformats.org/officeDocument/2006/relationships/hyperlink" Target="https://www.kaohoon.com/breakingnews/683182" TargetMode="External"/><Relationship Id="rId710" Type="http://schemas.openxmlformats.org/officeDocument/2006/relationships/hyperlink" Target="https://www.kaohoon.com/breakingnews/683182" TargetMode="External"/><Relationship Id="rId716" Type="http://schemas.openxmlformats.org/officeDocument/2006/relationships/hyperlink" Target="https://www.kaohoon.com/news/683127" TargetMode="External"/><Relationship Id="rId715" Type="http://schemas.openxmlformats.org/officeDocument/2006/relationships/hyperlink" Target="https://www.kaohoon.com/news/683080" TargetMode="External"/><Relationship Id="rId714" Type="http://schemas.openxmlformats.org/officeDocument/2006/relationships/hyperlink" Target="https://www.kaohoon.com/news/683080" TargetMode="External"/><Relationship Id="rId713" Type="http://schemas.openxmlformats.org/officeDocument/2006/relationships/hyperlink" Target="https://www.kaohoon.com/news/683167" TargetMode="External"/><Relationship Id="rId3960" Type="http://schemas.openxmlformats.org/officeDocument/2006/relationships/hyperlink" Target="https://www.kaohoon.com/summary/619630" TargetMode="External"/><Relationship Id="rId2630" Type="http://schemas.openxmlformats.org/officeDocument/2006/relationships/hyperlink" Target="https://www.kaohoon.com/breakingnews/624920" TargetMode="External"/><Relationship Id="rId3962" Type="http://schemas.openxmlformats.org/officeDocument/2006/relationships/hyperlink" Target="https://www.kaohoon.com/breakingnews/619607" TargetMode="External"/><Relationship Id="rId1300" Type="http://schemas.openxmlformats.org/officeDocument/2006/relationships/hyperlink" Target="https://www.kaohoon.com/summary/632841" TargetMode="External"/><Relationship Id="rId2631" Type="http://schemas.openxmlformats.org/officeDocument/2006/relationships/hyperlink" Target="https://www.kaohoon.com/breakingnews/624917" TargetMode="External"/><Relationship Id="rId3961" Type="http://schemas.openxmlformats.org/officeDocument/2006/relationships/hyperlink" Target="https://www.kaohoon.com/summary/619627" TargetMode="External"/><Relationship Id="rId3117" Type="http://schemas.openxmlformats.org/officeDocument/2006/relationships/hyperlink" Target="https://www.kaohoon.com/news/622559" TargetMode="External"/><Relationship Id="rId4448" Type="http://schemas.openxmlformats.org/officeDocument/2006/relationships/hyperlink" Target="https://www.kaohoon.com/news/615365" TargetMode="External"/><Relationship Id="rId3116" Type="http://schemas.openxmlformats.org/officeDocument/2006/relationships/hyperlink" Target="https://www.kaohoon.com/breakingnews/622579" TargetMode="External"/><Relationship Id="rId4447" Type="http://schemas.openxmlformats.org/officeDocument/2006/relationships/hyperlink" Target="https://www.kaohoon.com/news/615365" TargetMode="External"/><Relationship Id="rId3119" Type="http://schemas.openxmlformats.org/officeDocument/2006/relationships/hyperlink" Target="https://www.kaohoon.com/news/622599" TargetMode="External"/><Relationship Id="rId3118" Type="http://schemas.openxmlformats.org/officeDocument/2006/relationships/hyperlink" Target="https://www.kaohoon.com/news/622559" TargetMode="External"/><Relationship Id="rId4449" Type="http://schemas.openxmlformats.org/officeDocument/2006/relationships/hyperlink" Target="https://www.kaohoon.com/news/615362" TargetMode="External"/><Relationship Id="rId4440" Type="http://schemas.openxmlformats.org/officeDocument/2006/relationships/hyperlink" Target="https://www.kaohoon.com/news/615410" TargetMode="External"/><Relationship Id="rId3111" Type="http://schemas.openxmlformats.org/officeDocument/2006/relationships/hyperlink" Target="https://www.kaohoon.com/column/622638" TargetMode="External"/><Relationship Id="rId4442" Type="http://schemas.openxmlformats.org/officeDocument/2006/relationships/hyperlink" Target="https://www.kaohoon.com/news/615410" TargetMode="External"/><Relationship Id="rId3110" Type="http://schemas.openxmlformats.org/officeDocument/2006/relationships/hyperlink" Target="https://www.kaohoon.com/news/622553" TargetMode="External"/><Relationship Id="rId4441" Type="http://schemas.openxmlformats.org/officeDocument/2006/relationships/hyperlink" Target="https://www.kaohoon.com/news/615410" TargetMode="External"/><Relationship Id="rId3113" Type="http://schemas.openxmlformats.org/officeDocument/2006/relationships/hyperlink" Target="https://www.kaohoon.com/news/622528" TargetMode="External"/><Relationship Id="rId4444" Type="http://schemas.openxmlformats.org/officeDocument/2006/relationships/hyperlink" Target="https://www.kaohoon.com/breakingnews/615373" TargetMode="External"/><Relationship Id="rId3112" Type="http://schemas.openxmlformats.org/officeDocument/2006/relationships/hyperlink" Target="https://www.kaohoon.com/news/622528" TargetMode="External"/><Relationship Id="rId4443" Type="http://schemas.openxmlformats.org/officeDocument/2006/relationships/hyperlink" Target="https://www.kaohoon.com/breakingnews/615373" TargetMode="External"/><Relationship Id="rId3115" Type="http://schemas.openxmlformats.org/officeDocument/2006/relationships/hyperlink" Target="https://www.kaohoon.com/breakingnews/622579" TargetMode="External"/><Relationship Id="rId4446" Type="http://schemas.openxmlformats.org/officeDocument/2006/relationships/hyperlink" Target="https://www.kaohoon.com/news/615365" TargetMode="External"/><Relationship Id="rId3114" Type="http://schemas.openxmlformats.org/officeDocument/2006/relationships/hyperlink" Target="https://www.kaohoon.com/breakingnews/622579" TargetMode="External"/><Relationship Id="rId4445" Type="http://schemas.openxmlformats.org/officeDocument/2006/relationships/hyperlink" Target="https://www.kaohoon.com/breakingnews/615373" TargetMode="External"/><Relationship Id="rId3106" Type="http://schemas.openxmlformats.org/officeDocument/2006/relationships/hyperlink" Target="https://www.kaohoon.com/breakingnews/622716" TargetMode="External"/><Relationship Id="rId4437" Type="http://schemas.openxmlformats.org/officeDocument/2006/relationships/hyperlink" Target="https://www.kaohoon.com/stockanalysis/615420" TargetMode="External"/><Relationship Id="rId3105" Type="http://schemas.openxmlformats.org/officeDocument/2006/relationships/hyperlink" Target="https://www.kaohoon.com/breakingnews/622713" TargetMode="External"/><Relationship Id="rId4436" Type="http://schemas.openxmlformats.org/officeDocument/2006/relationships/hyperlink" Target="https://www.kaohoon.com/stockanalysis/615420" TargetMode="External"/><Relationship Id="rId3108" Type="http://schemas.openxmlformats.org/officeDocument/2006/relationships/hyperlink" Target="https://www.kaohoon.com/news/622553" TargetMode="External"/><Relationship Id="rId4439" Type="http://schemas.openxmlformats.org/officeDocument/2006/relationships/hyperlink" Target="https://www.kaohoon.com/stockanalysis/615417" TargetMode="External"/><Relationship Id="rId3107" Type="http://schemas.openxmlformats.org/officeDocument/2006/relationships/hyperlink" Target="https://www.kaohoon.com/breakingnews/622716" TargetMode="External"/><Relationship Id="rId4438" Type="http://schemas.openxmlformats.org/officeDocument/2006/relationships/hyperlink" Target="https://www.kaohoon.com/stockanalysis/615417" TargetMode="External"/><Relationship Id="rId3109" Type="http://schemas.openxmlformats.org/officeDocument/2006/relationships/hyperlink" Target="https://www.kaohoon.com/news/622553" TargetMode="External"/><Relationship Id="rId3100" Type="http://schemas.openxmlformats.org/officeDocument/2006/relationships/hyperlink" Target="https://www.kaohoon.com/breakingnews/622728" TargetMode="External"/><Relationship Id="rId4431" Type="http://schemas.openxmlformats.org/officeDocument/2006/relationships/hyperlink" Target="https://www.kaohoon.com/breakingnews/615436" TargetMode="External"/><Relationship Id="rId4430" Type="http://schemas.openxmlformats.org/officeDocument/2006/relationships/hyperlink" Target="https://www.kaohoon.com/breakingnews/615439" TargetMode="External"/><Relationship Id="rId3102" Type="http://schemas.openxmlformats.org/officeDocument/2006/relationships/hyperlink" Target="https://www.kaohoon.com/breakingnews/622728" TargetMode="External"/><Relationship Id="rId4433" Type="http://schemas.openxmlformats.org/officeDocument/2006/relationships/hyperlink" Target="https://www.kaohoon.com/stockanalysis/615420" TargetMode="External"/><Relationship Id="rId3101" Type="http://schemas.openxmlformats.org/officeDocument/2006/relationships/hyperlink" Target="https://www.kaohoon.com/breakingnews/622728" TargetMode="External"/><Relationship Id="rId4432" Type="http://schemas.openxmlformats.org/officeDocument/2006/relationships/hyperlink" Target="https://www.kaohoon.com/breakingnews/615436" TargetMode="External"/><Relationship Id="rId3104" Type="http://schemas.openxmlformats.org/officeDocument/2006/relationships/hyperlink" Target="https://www.kaohoon.com/breakingnews/622713" TargetMode="External"/><Relationship Id="rId4435" Type="http://schemas.openxmlformats.org/officeDocument/2006/relationships/hyperlink" Target="https://www.kaohoon.com/stockanalysis/615420" TargetMode="External"/><Relationship Id="rId3103" Type="http://schemas.openxmlformats.org/officeDocument/2006/relationships/hyperlink" Target="https://www.kaohoon.com/breakingnews/622713" TargetMode="External"/><Relationship Id="rId4434" Type="http://schemas.openxmlformats.org/officeDocument/2006/relationships/hyperlink" Target="https://www.kaohoon.com/stockanalysis/615420" TargetMode="External"/><Relationship Id="rId3139" Type="http://schemas.openxmlformats.org/officeDocument/2006/relationships/hyperlink" Target="https://www.kaohoon.com/breakingnews/622519" TargetMode="External"/><Relationship Id="rId3138" Type="http://schemas.openxmlformats.org/officeDocument/2006/relationships/hyperlink" Target="https://www.kaohoon.com/breakingnews/622519" TargetMode="External"/><Relationship Id="rId4469" Type="http://schemas.openxmlformats.org/officeDocument/2006/relationships/hyperlink" Target="https://www.kaohoon.com/breakingnews/615136" TargetMode="External"/><Relationship Id="rId4460" Type="http://schemas.openxmlformats.org/officeDocument/2006/relationships/hyperlink" Target="https://www.kaohoon.com/breakingnews/615348" TargetMode="External"/><Relationship Id="rId3131" Type="http://schemas.openxmlformats.org/officeDocument/2006/relationships/hyperlink" Target="https://www.kaohoon.com/stockanalysis/622531" TargetMode="External"/><Relationship Id="rId4462" Type="http://schemas.openxmlformats.org/officeDocument/2006/relationships/hyperlink" Target="https://www.kaohoon.com/column/615201" TargetMode="External"/><Relationship Id="rId3130" Type="http://schemas.openxmlformats.org/officeDocument/2006/relationships/hyperlink" Target="https://www.kaohoon.com/stockanalysis/622531" TargetMode="External"/><Relationship Id="rId4461" Type="http://schemas.openxmlformats.org/officeDocument/2006/relationships/hyperlink" Target="https://www.kaohoon.com/column/615206" TargetMode="External"/><Relationship Id="rId3133" Type="http://schemas.openxmlformats.org/officeDocument/2006/relationships/hyperlink" Target="https://www.kaohoon.com/breakingnews/622526" TargetMode="External"/><Relationship Id="rId4464" Type="http://schemas.openxmlformats.org/officeDocument/2006/relationships/hyperlink" Target="https://www.kaohoon.com/breakingnews/615142" TargetMode="External"/><Relationship Id="rId3132" Type="http://schemas.openxmlformats.org/officeDocument/2006/relationships/hyperlink" Target="https://www.kaohoon.com/stockanalysis/622531" TargetMode="External"/><Relationship Id="rId4463" Type="http://schemas.openxmlformats.org/officeDocument/2006/relationships/hyperlink" Target="https://www.kaohoon.com/breakingnews/615142" TargetMode="External"/><Relationship Id="rId3135" Type="http://schemas.openxmlformats.org/officeDocument/2006/relationships/hyperlink" Target="https://www.kaohoon.com/breakingnews/622523" TargetMode="External"/><Relationship Id="rId4466" Type="http://schemas.openxmlformats.org/officeDocument/2006/relationships/hyperlink" Target="https://www.kaohoon.com/breakingnews/615142" TargetMode="External"/><Relationship Id="rId3134" Type="http://schemas.openxmlformats.org/officeDocument/2006/relationships/hyperlink" Target="https://www.kaohoon.com/breakingnews/622526" TargetMode="External"/><Relationship Id="rId4465" Type="http://schemas.openxmlformats.org/officeDocument/2006/relationships/hyperlink" Target="https://www.kaohoon.com/breakingnews/615142" TargetMode="External"/><Relationship Id="rId3137" Type="http://schemas.openxmlformats.org/officeDocument/2006/relationships/hyperlink" Target="https://www.kaohoon.com/breakingnews/622523" TargetMode="External"/><Relationship Id="rId4468" Type="http://schemas.openxmlformats.org/officeDocument/2006/relationships/hyperlink" Target="https://www.kaohoon.com/breakingnews/615136" TargetMode="External"/><Relationship Id="rId3136" Type="http://schemas.openxmlformats.org/officeDocument/2006/relationships/hyperlink" Target="https://www.kaohoon.com/breakingnews/622523" TargetMode="External"/><Relationship Id="rId4467" Type="http://schemas.openxmlformats.org/officeDocument/2006/relationships/hyperlink" Target="https://www.kaohoon.com/breakingnews/615136" TargetMode="External"/><Relationship Id="rId3128" Type="http://schemas.openxmlformats.org/officeDocument/2006/relationships/hyperlink" Target="https://www.kaohoon.com/breakingnews/622568" TargetMode="External"/><Relationship Id="rId4459" Type="http://schemas.openxmlformats.org/officeDocument/2006/relationships/hyperlink" Target="https://www.kaohoon.com/breakingnews/615348" TargetMode="External"/><Relationship Id="rId3127" Type="http://schemas.openxmlformats.org/officeDocument/2006/relationships/hyperlink" Target="https://www.kaohoon.com/breakingnews/622568" TargetMode="External"/><Relationship Id="rId4458" Type="http://schemas.openxmlformats.org/officeDocument/2006/relationships/hyperlink" Target="https://www.kaohoon.com/breakingnews/615349" TargetMode="External"/><Relationship Id="rId3129" Type="http://schemas.openxmlformats.org/officeDocument/2006/relationships/hyperlink" Target="https://www.kaohoon.com/news/622555" TargetMode="External"/><Relationship Id="rId3120" Type="http://schemas.openxmlformats.org/officeDocument/2006/relationships/hyperlink" Target="https://www.kaohoon.com/news/622599" TargetMode="External"/><Relationship Id="rId4451" Type="http://schemas.openxmlformats.org/officeDocument/2006/relationships/hyperlink" Target="https://www.kaohoon.com/news/615362" TargetMode="External"/><Relationship Id="rId4450" Type="http://schemas.openxmlformats.org/officeDocument/2006/relationships/hyperlink" Target="https://www.kaohoon.com/news/615362" TargetMode="External"/><Relationship Id="rId3122" Type="http://schemas.openxmlformats.org/officeDocument/2006/relationships/hyperlink" Target="https://www.kaohoon.com/news/company/622590" TargetMode="External"/><Relationship Id="rId4453" Type="http://schemas.openxmlformats.org/officeDocument/2006/relationships/hyperlink" Target="https://www.kaohoon.com/breakingnews/615361" TargetMode="External"/><Relationship Id="rId3121" Type="http://schemas.openxmlformats.org/officeDocument/2006/relationships/hyperlink" Target="https://www.kaohoon.com/news/company/622590" TargetMode="External"/><Relationship Id="rId4452" Type="http://schemas.openxmlformats.org/officeDocument/2006/relationships/hyperlink" Target="https://www.kaohoon.com/breakingnews/615361" TargetMode="External"/><Relationship Id="rId3124" Type="http://schemas.openxmlformats.org/officeDocument/2006/relationships/hyperlink" Target="https://www.kaohoon.com/news/622589" TargetMode="External"/><Relationship Id="rId4455" Type="http://schemas.openxmlformats.org/officeDocument/2006/relationships/hyperlink" Target="https://www.kaohoon.com/breakingnews/615349" TargetMode="External"/><Relationship Id="rId3123" Type="http://schemas.openxmlformats.org/officeDocument/2006/relationships/hyperlink" Target="https://www.kaohoon.com/news/622589" TargetMode="External"/><Relationship Id="rId4454" Type="http://schemas.openxmlformats.org/officeDocument/2006/relationships/hyperlink" Target="https://www.kaohoon.com/breakingnews/615361" TargetMode="External"/><Relationship Id="rId3126" Type="http://schemas.openxmlformats.org/officeDocument/2006/relationships/hyperlink" Target="https://www.kaohoon.com/summary/622583" TargetMode="External"/><Relationship Id="rId4457" Type="http://schemas.openxmlformats.org/officeDocument/2006/relationships/hyperlink" Target="https://www.kaohoon.com/breakingnews/615349" TargetMode="External"/><Relationship Id="rId3125" Type="http://schemas.openxmlformats.org/officeDocument/2006/relationships/hyperlink" Target="https://www.kaohoon.com/summary/622585" TargetMode="External"/><Relationship Id="rId4456" Type="http://schemas.openxmlformats.org/officeDocument/2006/relationships/hyperlink" Target="https://www.kaohoon.com/breakingnews/615349" TargetMode="External"/><Relationship Id="rId1378" Type="http://schemas.openxmlformats.org/officeDocument/2006/relationships/hyperlink" Target="https://www.kaohoon.com/breakingnews/632490" TargetMode="External"/><Relationship Id="rId4404" Type="http://schemas.openxmlformats.org/officeDocument/2006/relationships/hyperlink" Target="https://www.kaohoon.com/stockanalysis/615682" TargetMode="External"/><Relationship Id="rId1379" Type="http://schemas.openxmlformats.org/officeDocument/2006/relationships/hyperlink" Target="https://www.kaohoon.com/breakingnews/632490" TargetMode="External"/><Relationship Id="rId4403" Type="http://schemas.openxmlformats.org/officeDocument/2006/relationships/hyperlink" Target="https://www.kaohoon.com/stockanalysis/615682" TargetMode="External"/><Relationship Id="rId4406" Type="http://schemas.openxmlformats.org/officeDocument/2006/relationships/hyperlink" Target="https://www.kaohoon.com/breakingnews/615662" TargetMode="External"/><Relationship Id="rId4405" Type="http://schemas.openxmlformats.org/officeDocument/2006/relationships/hyperlink" Target="https://www.kaohoon.com/breakingnews/615662" TargetMode="External"/><Relationship Id="rId4408" Type="http://schemas.openxmlformats.org/officeDocument/2006/relationships/hyperlink" Target="https://www.kaohoon.com/breakingnews/615644" TargetMode="External"/><Relationship Id="rId4407" Type="http://schemas.openxmlformats.org/officeDocument/2006/relationships/hyperlink" Target="https://www.kaohoon.com/breakingnews/615644" TargetMode="External"/><Relationship Id="rId4409" Type="http://schemas.openxmlformats.org/officeDocument/2006/relationships/hyperlink" Target="https://www.kaohoon.com/breakingnews/615644" TargetMode="External"/><Relationship Id="rId789" Type="http://schemas.openxmlformats.org/officeDocument/2006/relationships/hyperlink" Target="https://www.kaohoon.com/breakingnews/681893" TargetMode="External"/><Relationship Id="rId788" Type="http://schemas.openxmlformats.org/officeDocument/2006/relationships/hyperlink" Target="https://www.kaohoon.com/news/681904" TargetMode="External"/><Relationship Id="rId787" Type="http://schemas.openxmlformats.org/officeDocument/2006/relationships/hyperlink" Target="https://www.kaohoon.com/news/681944" TargetMode="External"/><Relationship Id="rId786" Type="http://schemas.openxmlformats.org/officeDocument/2006/relationships/hyperlink" Target="https://www.kaohoon.com/stockanalysis/682062" TargetMode="External"/><Relationship Id="rId781" Type="http://schemas.openxmlformats.org/officeDocument/2006/relationships/hyperlink" Target="https://www.kaohoon.com/breakingnews/682069" TargetMode="External"/><Relationship Id="rId1370" Type="http://schemas.openxmlformats.org/officeDocument/2006/relationships/hyperlink" Target="https://www.kaohoon.com/breakingnews/632519" TargetMode="External"/><Relationship Id="rId780" Type="http://schemas.openxmlformats.org/officeDocument/2006/relationships/hyperlink" Target="https://www.kaohoon.com/breakingnews/682069" TargetMode="External"/><Relationship Id="rId1371" Type="http://schemas.openxmlformats.org/officeDocument/2006/relationships/hyperlink" Target="https://www.kaohoon.com/breakingnews/632519" TargetMode="External"/><Relationship Id="rId1372" Type="http://schemas.openxmlformats.org/officeDocument/2006/relationships/hyperlink" Target="https://www.kaohoon.com/breakingnews/632510" TargetMode="External"/><Relationship Id="rId1373" Type="http://schemas.openxmlformats.org/officeDocument/2006/relationships/hyperlink" Target="https://www.kaohoon.com/breakingnews/632510" TargetMode="External"/><Relationship Id="rId785" Type="http://schemas.openxmlformats.org/officeDocument/2006/relationships/hyperlink" Target="https://www.kaohoon.com/stockanalysis/682062" TargetMode="External"/><Relationship Id="rId1374" Type="http://schemas.openxmlformats.org/officeDocument/2006/relationships/hyperlink" Target="https://www.kaohoon.com/breakingnews/632510" TargetMode="External"/><Relationship Id="rId4400" Type="http://schemas.openxmlformats.org/officeDocument/2006/relationships/hyperlink" Target="https://www.kaohoon.com/breakingnews/615711" TargetMode="External"/><Relationship Id="rId784" Type="http://schemas.openxmlformats.org/officeDocument/2006/relationships/hyperlink" Target="https://www.kaohoon.com/stockanalysis/682062" TargetMode="External"/><Relationship Id="rId1375" Type="http://schemas.openxmlformats.org/officeDocument/2006/relationships/hyperlink" Target="https://www.kaohoon.com/news/632503" TargetMode="External"/><Relationship Id="rId783" Type="http://schemas.openxmlformats.org/officeDocument/2006/relationships/hyperlink" Target="https://www.kaohoon.com/breakingnews/682064" TargetMode="External"/><Relationship Id="rId1376" Type="http://schemas.openxmlformats.org/officeDocument/2006/relationships/hyperlink" Target="https://www.kaohoon.com/news/632503" TargetMode="External"/><Relationship Id="rId4402" Type="http://schemas.openxmlformats.org/officeDocument/2006/relationships/hyperlink" Target="https://www.kaohoon.com/stockanalysis/615682" TargetMode="External"/><Relationship Id="rId782" Type="http://schemas.openxmlformats.org/officeDocument/2006/relationships/hyperlink" Target="https://www.kaohoon.com/breakingnews/682069" TargetMode="External"/><Relationship Id="rId1377" Type="http://schemas.openxmlformats.org/officeDocument/2006/relationships/hyperlink" Target="https://www.kaohoon.com/breakingnews/632490" TargetMode="External"/><Relationship Id="rId4401" Type="http://schemas.openxmlformats.org/officeDocument/2006/relationships/hyperlink" Target="https://www.kaohoon.com/stockanalysis/615682" TargetMode="External"/><Relationship Id="rId1367" Type="http://schemas.openxmlformats.org/officeDocument/2006/relationships/hyperlink" Target="https://www.kaohoon.com/summary/632532" TargetMode="External"/><Relationship Id="rId2698" Type="http://schemas.openxmlformats.org/officeDocument/2006/relationships/hyperlink" Target="https://www.kaohoon.com/breakingnews/624582" TargetMode="External"/><Relationship Id="rId1368" Type="http://schemas.openxmlformats.org/officeDocument/2006/relationships/hyperlink" Target="https://www.kaohoon.com/breakingnews/632519" TargetMode="External"/><Relationship Id="rId2699" Type="http://schemas.openxmlformats.org/officeDocument/2006/relationships/hyperlink" Target="https://www.kaohoon.com/breakingnews/624582" TargetMode="External"/><Relationship Id="rId1369" Type="http://schemas.openxmlformats.org/officeDocument/2006/relationships/hyperlink" Target="https://www.kaohoon.com/breakingnews/632519" TargetMode="External"/><Relationship Id="rId778" Type="http://schemas.openxmlformats.org/officeDocument/2006/relationships/hyperlink" Target="https://www.kaohoon.com/news/682077" TargetMode="External"/><Relationship Id="rId777" Type="http://schemas.openxmlformats.org/officeDocument/2006/relationships/hyperlink" Target="https://www.kaohoon.com/news/682082" TargetMode="External"/><Relationship Id="rId776" Type="http://schemas.openxmlformats.org/officeDocument/2006/relationships/hyperlink" Target="https://www.kaohoon.com/news/682082" TargetMode="External"/><Relationship Id="rId775" Type="http://schemas.openxmlformats.org/officeDocument/2006/relationships/hyperlink" Target="https://www.kaohoon.com/stockanalysis/682104" TargetMode="External"/><Relationship Id="rId779" Type="http://schemas.openxmlformats.org/officeDocument/2006/relationships/hyperlink" Target="https://www.kaohoon.com/news/682077" TargetMode="External"/><Relationship Id="rId770" Type="http://schemas.openxmlformats.org/officeDocument/2006/relationships/hyperlink" Target="https://www.kaohoon.com/news/682181" TargetMode="External"/><Relationship Id="rId2690" Type="http://schemas.openxmlformats.org/officeDocument/2006/relationships/hyperlink" Target="https://www.kaohoon.com/breakingnews/624587" TargetMode="External"/><Relationship Id="rId1360" Type="http://schemas.openxmlformats.org/officeDocument/2006/relationships/hyperlink" Target="https://www.kaohoon.com/stockanalysis/632544" TargetMode="External"/><Relationship Id="rId2691" Type="http://schemas.openxmlformats.org/officeDocument/2006/relationships/hyperlink" Target="https://www.kaohoon.com/breakingnews/624587" TargetMode="External"/><Relationship Id="rId1361" Type="http://schemas.openxmlformats.org/officeDocument/2006/relationships/hyperlink" Target="https://www.kaohoon.com/stockanalysis/632544" TargetMode="External"/><Relationship Id="rId2692" Type="http://schemas.openxmlformats.org/officeDocument/2006/relationships/hyperlink" Target="https://www.kaohoon.com/breakingnews/624587" TargetMode="External"/><Relationship Id="rId1362" Type="http://schemas.openxmlformats.org/officeDocument/2006/relationships/hyperlink" Target="https://www.kaohoon.com/stockanalysis/632544" TargetMode="External"/><Relationship Id="rId2693" Type="http://schemas.openxmlformats.org/officeDocument/2006/relationships/hyperlink" Target="https://www.kaohoon.com/breakingnews/624587" TargetMode="External"/><Relationship Id="rId774" Type="http://schemas.openxmlformats.org/officeDocument/2006/relationships/hyperlink" Target="https://www.kaohoon.com/stockanalysis/682104" TargetMode="External"/><Relationship Id="rId1363" Type="http://schemas.openxmlformats.org/officeDocument/2006/relationships/hyperlink" Target="https://www.kaohoon.com/summary/632539" TargetMode="External"/><Relationship Id="rId2694" Type="http://schemas.openxmlformats.org/officeDocument/2006/relationships/hyperlink" Target="https://www.kaohoon.com/breakingnews/624600" TargetMode="External"/><Relationship Id="rId773" Type="http://schemas.openxmlformats.org/officeDocument/2006/relationships/hyperlink" Target="https://www.kaohoon.com/breakingnews/682131" TargetMode="External"/><Relationship Id="rId1364" Type="http://schemas.openxmlformats.org/officeDocument/2006/relationships/hyperlink" Target="https://www.kaohoon.com/breakingnews/632534" TargetMode="External"/><Relationship Id="rId2695" Type="http://schemas.openxmlformats.org/officeDocument/2006/relationships/hyperlink" Target="https://www.kaohoon.com/breakingnews/624600" TargetMode="External"/><Relationship Id="rId772" Type="http://schemas.openxmlformats.org/officeDocument/2006/relationships/hyperlink" Target="https://www.kaohoon.com/breakingnews/682158" TargetMode="External"/><Relationship Id="rId1365" Type="http://schemas.openxmlformats.org/officeDocument/2006/relationships/hyperlink" Target="https://www.kaohoon.com/breakingnews/632534" TargetMode="External"/><Relationship Id="rId2696" Type="http://schemas.openxmlformats.org/officeDocument/2006/relationships/hyperlink" Target="https://www.kaohoon.com/breakingnews/624592" TargetMode="External"/><Relationship Id="rId771" Type="http://schemas.openxmlformats.org/officeDocument/2006/relationships/hyperlink" Target="https://www.kaohoon.com/breakingnews/682158" TargetMode="External"/><Relationship Id="rId1366" Type="http://schemas.openxmlformats.org/officeDocument/2006/relationships/hyperlink" Target="https://www.kaohoon.com/breakingnews/632534" TargetMode="External"/><Relationship Id="rId2697" Type="http://schemas.openxmlformats.org/officeDocument/2006/relationships/hyperlink" Target="https://www.kaohoon.com/breakingnews/624592" TargetMode="External"/><Relationship Id="rId4426" Type="http://schemas.openxmlformats.org/officeDocument/2006/relationships/hyperlink" Target="https://www.kaohoon.com/breakingnews/615454" TargetMode="External"/><Relationship Id="rId4425" Type="http://schemas.openxmlformats.org/officeDocument/2006/relationships/hyperlink" Target="https://www.kaohoon.com/breakingnews/615454" TargetMode="External"/><Relationship Id="rId4428" Type="http://schemas.openxmlformats.org/officeDocument/2006/relationships/hyperlink" Target="https://www.kaohoon.com/breakingnews/615439" TargetMode="External"/><Relationship Id="rId4427" Type="http://schemas.openxmlformats.org/officeDocument/2006/relationships/hyperlink" Target="https://www.kaohoon.com/breakingnews/615439" TargetMode="External"/><Relationship Id="rId4429" Type="http://schemas.openxmlformats.org/officeDocument/2006/relationships/hyperlink" Target="https://www.kaohoon.com/breakingnews/615439" TargetMode="External"/><Relationship Id="rId1390" Type="http://schemas.openxmlformats.org/officeDocument/2006/relationships/hyperlink" Target="https://www.kaohoon.com/breakingnews/632476" TargetMode="External"/><Relationship Id="rId1391" Type="http://schemas.openxmlformats.org/officeDocument/2006/relationships/hyperlink" Target="https://www.kaohoon.com/breakingnews/632476" TargetMode="External"/><Relationship Id="rId1392" Type="http://schemas.openxmlformats.org/officeDocument/2006/relationships/hyperlink" Target="https://www.kaohoon.com/breakingnews/632476" TargetMode="External"/><Relationship Id="rId1393" Type="http://schemas.openxmlformats.org/officeDocument/2006/relationships/hyperlink" Target="https://www.kaohoon.com/news/632466" TargetMode="External"/><Relationship Id="rId1394" Type="http://schemas.openxmlformats.org/officeDocument/2006/relationships/hyperlink" Target="https://www.kaohoon.com/news/632381" TargetMode="External"/><Relationship Id="rId4420" Type="http://schemas.openxmlformats.org/officeDocument/2006/relationships/hyperlink" Target="https://www.kaohoon.com/breakingnews/615594" TargetMode="External"/><Relationship Id="rId1395" Type="http://schemas.openxmlformats.org/officeDocument/2006/relationships/hyperlink" Target="https://www.kaohoon.com/news/632381" TargetMode="External"/><Relationship Id="rId1396" Type="http://schemas.openxmlformats.org/officeDocument/2006/relationships/hyperlink" Target="https://www.kaohoon.com/news/632375" TargetMode="External"/><Relationship Id="rId4422" Type="http://schemas.openxmlformats.org/officeDocument/2006/relationships/hyperlink" Target="https://www.kaohoon.com/breakingnews/615594" TargetMode="External"/><Relationship Id="rId1397" Type="http://schemas.openxmlformats.org/officeDocument/2006/relationships/hyperlink" Target="https://www.kaohoon.com/news/632375" TargetMode="External"/><Relationship Id="rId4421" Type="http://schemas.openxmlformats.org/officeDocument/2006/relationships/hyperlink" Target="https://www.kaohoon.com/breakingnews/615594" TargetMode="External"/><Relationship Id="rId1398" Type="http://schemas.openxmlformats.org/officeDocument/2006/relationships/hyperlink" Target="https://www.kaohoon.com/summary/632364" TargetMode="External"/><Relationship Id="rId4424" Type="http://schemas.openxmlformats.org/officeDocument/2006/relationships/hyperlink" Target="https://www.kaohoon.com/breakingnews/615454" TargetMode="External"/><Relationship Id="rId1399" Type="http://schemas.openxmlformats.org/officeDocument/2006/relationships/hyperlink" Target="https://www.kaohoon.com/summary/632362" TargetMode="External"/><Relationship Id="rId4423" Type="http://schemas.openxmlformats.org/officeDocument/2006/relationships/hyperlink" Target="https://www.kaohoon.com/breakingnews/615454" TargetMode="External"/><Relationship Id="rId1389" Type="http://schemas.openxmlformats.org/officeDocument/2006/relationships/hyperlink" Target="https://www.kaohoon.com/breakingnews/632476" TargetMode="External"/><Relationship Id="rId4415" Type="http://schemas.openxmlformats.org/officeDocument/2006/relationships/hyperlink" Target="https://www.kaohoon.com/breakingnews/615607" TargetMode="External"/><Relationship Id="rId4414" Type="http://schemas.openxmlformats.org/officeDocument/2006/relationships/hyperlink" Target="https://www.kaohoon.com/breakingnews/615614" TargetMode="External"/><Relationship Id="rId4417" Type="http://schemas.openxmlformats.org/officeDocument/2006/relationships/hyperlink" Target="https://www.kaohoon.com/breakingnews/615600" TargetMode="External"/><Relationship Id="rId4416" Type="http://schemas.openxmlformats.org/officeDocument/2006/relationships/hyperlink" Target="https://www.kaohoon.com/breakingnews/615600" TargetMode="External"/><Relationship Id="rId4419" Type="http://schemas.openxmlformats.org/officeDocument/2006/relationships/hyperlink" Target="https://www.kaohoon.com/breakingnews/615600" TargetMode="External"/><Relationship Id="rId4418" Type="http://schemas.openxmlformats.org/officeDocument/2006/relationships/hyperlink" Target="https://www.kaohoon.com/breakingnews/615600" TargetMode="External"/><Relationship Id="rId799" Type="http://schemas.openxmlformats.org/officeDocument/2006/relationships/hyperlink" Target="https://www.kaohoon.com/breakingnews/681801" TargetMode="External"/><Relationship Id="rId798" Type="http://schemas.openxmlformats.org/officeDocument/2006/relationships/hyperlink" Target="https://www.kaohoon.com/breakingnews/681801" TargetMode="External"/><Relationship Id="rId797" Type="http://schemas.openxmlformats.org/officeDocument/2006/relationships/hyperlink" Target="https://www.kaohoon.com/breakingnews/681801" TargetMode="External"/><Relationship Id="rId1380" Type="http://schemas.openxmlformats.org/officeDocument/2006/relationships/hyperlink" Target="https://www.kaohoon.com/breakingnews/632490" TargetMode="External"/><Relationship Id="rId792" Type="http://schemas.openxmlformats.org/officeDocument/2006/relationships/hyperlink" Target="https://www.kaohoon.com/news/681861" TargetMode="External"/><Relationship Id="rId1381" Type="http://schemas.openxmlformats.org/officeDocument/2006/relationships/hyperlink" Target="https://www.kaohoon.com/breakingnews/632490" TargetMode="External"/><Relationship Id="rId791" Type="http://schemas.openxmlformats.org/officeDocument/2006/relationships/hyperlink" Target="https://www.kaohoon.com/news/681870" TargetMode="External"/><Relationship Id="rId1382" Type="http://schemas.openxmlformats.org/officeDocument/2006/relationships/hyperlink" Target="https://www.kaohoon.com/breakingnews/632482" TargetMode="External"/><Relationship Id="rId790" Type="http://schemas.openxmlformats.org/officeDocument/2006/relationships/hyperlink" Target="https://www.kaohoon.com/breakingnews/681893" TargetMode="External"/><Relationship Id="rId1383" Type="http://schemas.openxmlformats.org/officeDocument/2006/relationships/hyperlink" Target="https://www.kaohoon.com/breakingnews/632482" TargetMode="External"/><Relationship Id="rId1384" Type="http://schemas.openxmlformats.org/officeDocument/2006/relationships/hyperlink" Target="https://www.kaohoon.com/breakingnews/632482" TargetMode="External"/><Relationship Id="rId796" Type="http://schemas.openxmlformats.org/officeDocument/2006/relationships/hyperlink" Target="https://www.kaohoon.com/pr/681817" TargetMode="External"/><Relationship Id="rId1385" Type="http://schemas.openxmlformats.org/officeDocument/2006/relationships/hyperlink" Target="https://www.kaohoon.com/breakingnews/632483" TargetMode="External"/><Relationship Id="rId4411" Type="http://schemas.openxmlformats.org/officeDocument/2006/relationships/hyperlink" Target="https://www.kaohoon.com/breakingnews/615635" TargetMode="External"/><Relationship Id="rId795" Type="http://schemas.openxmlformats.org/officeDocument/2006/relationships/hyperlink" Target="https://www.kaohoon.com/pr/681820" TargetMode="External"/><Relationship Id="rId1386" Type="http://schemas.openxmlformats.org/officeDocument/2006/relationships/hyperlink" Target="https://www.kaohoon.com/breakingnews/632483" TargetMode="External"/><Relationship Id="rId4410" Type="http://schemas.openxmlformats.org/officeDocument/2006/relationships/hyperlink" Target="https://www.kaohoon.com/breakingnews/615635" TargetMode="External"/><Relationship Id="rId794" Type="http://schemas.openxmlformats.org/officeDocument/2006/relationships/hyperlink" Target="https://www.kaohoon.com/pr/681820" TargetMode="External"/><Relationship Id="rId1387" Type="http://schemas.openxmlformats.org/officeDocument/2006/relationships/hyperlink" Target="https://www.kaohoon.com/breakingnews/632483" TargetMode="External"/><Relationship Id="rId4413" Type="http://schemas.openxmlformats.org/officeDocument/2006/relationships/hyperlink" Target="https://www.kaohoon.com/breakingnews/615614" TargetMode="External"/><Relationship Id="rId793" Type="http://schemas.openxmlformats.org/officeDocument/2006/relationships/hyperlink" Target="https://www.kaohoon.com/breakingnews/681832" TargetMode="External"/><Relationship Id="rId1388" Type="http://schemas.openxmlformats.org/officeDocument/2006/relationships/hyperlink" Target="https://www.kaohoon.com/breakingnews/632483" TargetMode="External"/><Relationship Id="rId4412" Type="http://schemas.openxmlformats.org/officeDocument/2006/relationships/hyperlink" Target="https://www.kaohoon.com/breakingnews/615635" TargetMode="External"/><Relationship Id="rId3191" Type="http://schemas.openxmlformats.org/officeDocument/2006/relationships/hyperlink" Target="https://www.kaohoon.com/stockanalysis/622303" TargetMode="External"/><Relationship Id="rId3190" Type="http://schemas.openxmlformats.org/officeDocument/2006/relationships/hyperlink" Target="https://www.kaohoon.com/stockanalysis/622303" TargetMode="External"/><Relationship Id="rId3193" Type="http://schemas.openxmlformats.org/officeDocument/2006/relationships/hyperlink" Target="https://www.kaohoon.com/news/622301" TargetMode="External"/><Relationship Id="rId3192" Type="http://schemas.openxmlformats.org/officeDocument/2006/relationships/hyperlink" Target="https://www.kaohoon.com/stockanalysis/622303" TargetMode="External"/><Relationship Id="rId3195" Type="http://schemas.openxmlformats.org/officeDocument/2006/relationships/hyperlink" Target="https://www.kaohoon.com/breakingnews/622289" TargetMode="External"/><Relationship Id="rId3194" Type="http://schemas.openxmlformats.org/officeDocument/2006/relationships/hyperlink" Target="https://www.kaohoon.com/news/622301" TargetMode="External"/><Relationship Id="rId3197" Type="http://schemas.openxmlformats.org/officeDocument/2006/relationships/hyperlink" Target="https://www.kaohoon.com/breakingnews/622289" TargetMode="External"/><Relationship Id="rId3196" Type="http://schemas.openxmlformats.org/officeDocument/2006/relationships/hyperlink" Target="https://www.kaohoon.com/breakingnews/622289" TargetMode="External"/><Relationship Id="rId3199" Type="http://schemas.openxmlformats.org/officeDocument/2006/relationships/hyperlink" Target="https://www.kaohoon.com/breakingnews/622278" TargetMode="External"/><Relationship Id="rId3198" Type="http://schemas.openxmlformats.org/officeDocument/2006/relationships/hyperlink" Target="https://www.kaohoon.com/breakingnews/622278" TargetMode="External"/><Relationship Id="rId3180" Type="http://schemas.openxmlformats.org/officeDocument/2006/relationships/hyperlink" Target="https://www.kaohoon.com/news/622345" TargetMode="External"/><Relationship Id="rId3182" Type="http://schemas.openxmlformats.org/officeDocument/2006/relationships/hyperlink" Target="https://www.kaohoon.com/news/622324" TargetMode="External"/><Relationship Id="rId3181" Type="http://schemas.openxmlformats.org/officeDocument/2006/relationships/hyperlink" Target="https://www.kaohoon.com/news/622345" TargetMode="External"/><Relationship Id="rId3184" Type="http://schemas.openxmlformats.org/officeDocument/2006/relationships/hyperlink" Target="https://www.kaohoon.com/summary/622315" TargetMode="External"/><Relationship Id="rId3183" Type="http://schemas.openxmlformats.org/officeDocument/2006/relationships/hyperlink" Target="https://www.kaohoon.com/news/622324" TargetMode="External"/><Relationship Id="rId3186" Type="http://schemas.openxmlformats.org/officeDocument/2006/relationships/hyperlink" Target="https://www.kaohoon.com/stockanalysis/622306" TargetMode="External"/><Relationship Id="rId3185" Type="http://schemas.openxmlformats.org/officeDocument/2006/relationships/hyperlink" Target="https://www.kaohoon.com/stockanalysis/622306" TargetMode="External"/><Relationship Id="rId3188" Type="http://schemas.openxmlformats.org/officeDocument/2006/relationships/hyperlink" Target="https://www.kaohoon.com/summary/622304" TargetMode="External"/><Relationship Id="rId3187" Type="http://schemas.openxmlformats.org/officeDocument/2006/relationships/hyperlink" Target="https://www.kaohoon.com/stockanalysis/622306" TargetMode="External"/><Relationship Id="rId3189" Type="http://schemas.openxmlformats.org/officeDocument/2006/relationships/hyperlink" Target="https://www.kaohoon.com/stockanalysis/622303" TargetMode="External"/><Relationship Id="rId4480" Type="http://schemas.openxmlformats.org/officeDocument/2006/relationships/hyperlink" Target="https://www.kaohoon.com/breakingnews/615071" TargetMode="External"/><Relationship Id="rId3151" Type="http://schemas.openxmlformats.org/officeDocument/2006/relationships/hyperlink" Target="https://www.kaohoon.com/breakingnews/622494" TargetMode="External"/><Relationship Id="rId4482" Type="http://schemas.openxmlformats.org/officeDocument/2006/relationships/hyperlink" Target="https://www.kaohoon.com/breakingnews/615068" TargetMode="External"/><Relationship Id="rId3150" Type="http://schemas.openxmlformats.org/officeDocument/2006/relationships/hyperlink" Target="https://www.kaohoon.com/news/622499" TargetMode="External"/><Relationship Id="rId4481" Type="http://schemas.openxmlformats.org/officeDocument/2006/relationships/hyperlink" Target="https://www.kaohoon.com/breakingnews/615068" TargetMode="External"/><Relationship Id="rId3153" Type="http://schemas.openxmlformats.org/officeDocument/2006/relationships/hyperlink" Target="https://www.kaohoon.com/breakingnews/622494" TargetMode="External"/><Relationship Id="rId4484" Type="http://schemas.openxmlformats.org/officeDocument/2006/relationships/hyperlink" Target="https://www.kaohoon.com/news/615067" TargetMode="External"/><Relationship Id="rId3152" Type="http://schemas.openxmlformats.org/officeDocument/2006/relationships/hyperlink" Target="https://www.kaohoon.com/breakingnews/622494" TargetMode="External"/><Relationship Id="rId4483" Type="http://schemas.openxmlformats.org/officeDocument/2006/relationships/hyperlink" Target="https://www.kaohoon.com/breakingnews/615068" TargetMode="External"/><Relationship Id="rId3155" Type="http://schemas.openxmlformats.org/officeDocument/2006/relationships/hyperlink" Target="https://www.kaohoon.com/news/622492" TargetMode="External"/><Relationship Id="rId4486" Type="http://schemas.openxmlformats.org/officeDocument/2006/relationships/hyperlink" Target="https://www.kaohoon.com/breakingnews/615055" TargetMode="External"/><Relationship Id="rId3154" Type="http://schemas.openxmlformats.org/officeDocument/2006/relationships/hyperlink" Target="https://www.kaohoon.com/news/622492" TargetMode="External"/><Relationship Id="rId4485" Type="http://schemas.openxmlformats.org/officeDocument/2006/relationships/hyperlink" Target="https://www.kaohoon.com/news/615067" TargetMode="External"/><Relationship Id="rId3157" Type="http://schemas.openxmlformats.org/officeDocument/2006/relationships/hyperlink" Target="https://www.kaohoon.com/news/622445" TargetMode="External"/><Relationship Id="rId4488" Type="http://schemas.openxmlformats.org/officeDocument/2006/relationships/hyperlink" Target="https://www.kaohoon.com/breakingnews/615052" TargetMode="External"/><Relationship Id="rId3156" Type="http://schemas.openxmlformats.org/officeDocument/2006/relationships/hyperlink" Target="https://www.kaohoon.com/news/622445" TargetMode="External"/><Relationship Id="rId4487" Type="http://schemas.openxmlformats.org/officeDocument/2006/relationships/hyperlink" Target="https://www.kaohoon.com/breakingnews/615055" TargetMode="External"/><Relationship Id="rId3159" Type="http://schemas.openxmlformats.org/officeDocument/2006/relationships/hyperlink" Target="https://www.kaohoon.com/news/622436" TargetMode="External"/><Relationship Id="rId3158" Type="http://schemas.openxmlformats.org/officeDocument/2006/relationships/hyperlink" Target="https://www.kaohoon.com/news/622436" TargetMode="External"/><Relationship Id="rId4489" Type="http://schemas.openxmlformats.org/officeDocument/2006/relationships/hyperlink" Target="https://www.kaohoon.com/breakingnews/615052" TargetMode="External"/><Relationship Id="rId3149" Type="http://schemas.openxmlformats.org/officeDocument/2006/relationships/hyperlink" Target="https://www.kaohoon.com/news/622499" TargetMode="External"/><Relationship Id="rId3140" Type="http://schemas.openxmlformats.org/officeDocument/2006/relationships/hyperlink" Target="https://www.kaohoon.com/breakingnews/622519" TargetMode="External"/><Relationship Id="rId4471" Type="http://schemas.openxmlformats.org/officeDocument/2006/relationships/hyperlink" Target="https://www.kaohoon.com/stockanalysis/615102" TargetMode="External"/><Relationship Id="rId4470" Type="http://schemas.openxmlformats.org/officeDocument/2006/relationships/hyperlink" Target="https://www.kaohoon.com/stockanalysis/615102" TargetMode="External"/><Relationship Id="rId3142" Type="http://schemas.openxmlformats.org/officeDocument/2006/relationships/hyperlink" Target="https://www.kaohoon.com/breakingnews/622515" TargetMode="External"/><Relationship Id="rId4473" Type="http://schemas.openxmlformats.org/officeDocument/2006/relationships/hyperlink" Target="https://www.kaohoon.com/stockanalysis/615102" TargetMode="External"/><Relationship Id="rId3141" Type="http://schemas.openxmlformats.org/officeDocument/2006/relationships/hyperlink" Target="https://www.kaohoon.com/breakingnews/622519" TargetMode="External"/><Relationship Id="rId4472" Type="http://schemas.openxmlformats.org/officeDocument/2006/relationships/hyperlink" Target="https://www.kaohoon.com/stockanalysis/615102" TargetMode="External"/><Relationship Id="rId3144" Type="http://schemas.openxmlformats.org/officeDocument/2006/relationships/hyperlink" Target="https://www.kaohoon.com/breakingnews/622515" TargetMode="External"/><Relationship Id="rId4475" Type="http://schemas.openxmlformats.org/officeDocument/2006/relationships/hyperlink" Target="https://www.kaohoon.com/stockanalysis/615097" TargetMode="External"/><Relationship Id="rId3143" Type="http://schemas.openxmlformats.org/officeDocument/2006/relationships/hyperlink" Target="https://www.kaohoon.com/breakingnews/622515" TargetMode="External"/><Relationship Id="rId4474" Type="http://schemas.openxmlformats.org/officeDocument/2006/relationships/hyperlink" Target="https://www.kaohoon.com/stockanalysis/615097" TargetMode="External"/><Relationship Id="rId3146" Type="http://schemas.openxmlformats.org/officeDocument/2006/relationships/hyperlink" Target="https://www.kaohoon.com/breakingnews/622509" TargetMode="External"/><Relationship Id="rId4477" Type="http://schemas.openxmlformats.org/officeDocument/2006/relationships/hyperlink" Target="https://www.kaohoon.com/breakingnews/615071" TargetMode="External"/><Relationship Id="rId3145" Type="http://schemas.openxmlformats.org/officeDocument/2006/relationships/hyperlink" Target="https://www.kaohoon.com/breakingnews/622509" TargetMode="External"/><Relationship Id="rId4476" Type="http://schemas.openxmlformats.org/officeDocument/2006/relationships/hyperlink" Target="https://www.kaohoon.com/stockanalysis/615097" TargetMode="External"/><Relationship Id="rId3148" Type="http://schemas.openxmlformats.org/officeDocument/2006/relationships/hyperlink" Target="https://www.kaohoon.com/breakingnews/622509" TargetMode="External"/><Relationship Id="rId4479" Type="http://schemas.openxmlformats.org/officeDocument/2006/relationships/hyperlink" Target="https://www.kaohoon.com/breakingnews/615071" TargetMode="External"/><Relationship Id="rId3147" Type="http://schemas.openxmlformats.org/officeDocument/2006/relationships/hyperlink" Target="https://www.kaohoon.com/breakingnews/622509" TargetMode="External"/><Relationship Id="rId4478" Type="http://schemas.openxmlformats.org/officeDocument/2006/relationships/hyperlink" Target="https://www.kaohoon.com/breakingnews/615071" TargetMode="External"/><Relationship Id="rId3171" Type="http://schemas.openxmlformats.org/officeDocument/2006/relationships/hyperlink" Target="https://www.kaohoon.com/breakingnews/622361" TargetMode="External"/><Relationship Id="rId3170" Type="http://schemas.openxmlformats.org/officeDocument/2006/relationships/hyperlink" Target="https://www.kaohoon.com/news/622364" TargetMode="External"/><Relationship Id="rId3173" Type="http://schemas.openxmlformats.org/officeDocument/2006/relationships/hyperlink" Target="https://www.kaohoon.com/breakingnews/622361" TargetMode="External"/><Relationship Id="rId3172" Type="http://schemas.openxmlformats.org/officeDocument/2006/relationships/hyperlink" Target="https://www.kaohoon.com/breakingnews/622361" TargetMode="External"/><Relationship Id="rId3175" Type="http://schemas.openxmlformats.org/officeDocument/2006/relationships/hyperlink" Target="https://www.kaohoon.com/breakingnews/622349" TargetMode="External"/><Relationship Id="rId3174" Type="http://schemas.openxmlformats.org/officeDocument/2006/relationships/hyperlink" Target="https://www.kaohoon.com/breakingnews/622349" TargetMode="External"/><Relationship Id="rId3177" Type="http://schemas.openxmlformats.org/officeDocument/2006/relationships/hyperlink" Target="https://www.kaohoon.com/news/622344" TargetMode="External"/><Relationship Id="rId3176" Type="http://schemas.openxmlformats.org/officeDocument/2006/relationships/hyperlink" Target="https://www.kaohoon.com/breakingnews/622349" TargetMode="External"/><Relationship Id="rId3179" Type="http://schemas.openxmlformats.org/officeDocument/2006/relationships/hyperlink" Target="https://www.kaohoon.com/news/622345" TargetMode="External"/><Relationship Id="rId3178" Type="http://schemas.openxmlformats.org/officeDocument/2006/relationships/hyperlink" Target="https://www.kaohoon.com/news/622344" TargetMode="External"/><Relationship Id="rId3160" Type="http://schemas.openxmlformats.org/officeDocument/2006/relationships/hyperlink" Target="https://www.kaohoon.com/news/622409" TargetMode="External"/><Relationship Id="rId4491" Type="http://schemas.openxmlformats.org/officeDocument/2006/relationships/hyperlink" Target="https://www.kaohoon.com/news/615031" TargetMode="External"/><Relationship Id="rId4490" Type="http://schemas.openxmlformats.org/officeDocument/2006/relationships/hyperlink" Target="https://www.kaohoon.com/breakingnews/615052" TargetMode="External"/><Relationship Id="rId3162" Type="http://schemas.openxmlformats.org/officeDocument/2006/relationships/hyperlink" Target="https://www.kaohoon.com/news/622347" TargetMode="External"/><Relationship Id="rId4493" Type="http://schemas.openxmlformats.org/officeDocument/2006/relationships/hyperlink" Target="https://www.kaohoon.com/breakingnews/615039" TargetMode="External"/><Relationship Id="rId3161" Type="http://schemas.openxmlformats.org/officeDocument/2006/relationships/hyperlink" Target="https://www.kaohoon.com/news/622409" TargetMode="External"/><Relationship Id="rId4492" Type="http://schemas.openxmlformats.org/officeDocument/2006/relationships/hyperlink" Target="https://www.kaohoon.com/news/615031" TargetMode="External"/><Relationship Id="rId3164" Type="http://schemas.openxmlformats.org/officeDocument/2006/relationships/hyperlink" Target="https://www.kaohoon.com/news/622347" TargetMode="External"/><Relationship Id="rId4495" Type="http://schemas.openxmlformats.org/officeDocument/2006/relationships/hyperlink" Target="https://www.kaohoon.com/breakingnews/614904" TargetMode="External"/><Relationship Id="rId3163" Type="http://schemas.openxmlformats.org/officeDocument/2006/relationships/hyperlink" Target="https://www.kaohoon.com/news/622347" TargetMode="External"/><Relationship Id="rId4494" Type="http://schemas.openxmlformats.org/officeDocument/2006/relationships/hyperlink" Target="https://www.kaohoon.com/breakingnews/614904" TargetMode="External"/><Relationship Id="rId3166" Type="http://schemas.openxmlformats.org/officeDocument/2006/relationships/hyperlink" Target="https://www.kaohoon.com/summary/622369" TargetMode="External"/><Relationship Id="rId4497" Type="http://schemas.openxmlformats.org/officeDocument/2006/relationships/hyperlink" Target="https://www.kaohoon.com/breakingnews/614904" TargetMode="External"/><Relationship Id="rId3165" Type="http://schemas.openxmlformats.org/officeDocument/2006/relationships/hyperlink" Target="https://www.kaohoon.com/summary/622372" TargetMode="External"/><Relationship Id="rId4496" Type="http://schemas.openxmlformats.org/officeDocument/2006/relationships/hyperlink" Target="https://www.kaohoon.com/breakingnews/614904" TargetMode="External"/><Relationship Id="rId3168" Type="http://schemas.openxmlformats.org/officeDocument/2006/relationships/hyperlink" Target="https://www.kaohoon.com/news/622367" TargetMode="External"/><Relationship Id="rId4499" Type="http://schemas.openxmlformats.org/officeDocument/2006/relationships/hyperlink" Target="https://www.kaohoon.com/breakingnews/614906" TargetMode="External"/><Relationship Id="rId3167" Type="http://schemas.openxmlformats.org/officeDocument/2006/relationships/hyperlink" Target="https://www.kaohoon.com/news/622367" TargetMode="External"/><Relationship Id="rId4498" Type="http://schemas.openxmlformats.org/officeDocument/2006/relationships/hyperlink" Target="https://www.kaohoon.com/breakingnews/614904" TargetMode="External"/><Relationship Id="rId3169" Type="http://schemas.openxmlformats.org/officeDocument/2006/relationships/hyperlink" Target="https://www.kaohoon.com/news/622364" TargetMode="External"/><Relationship Id="rId2700" Type="http://schemas.openxmlformats.org/officeDocument/2006/relationships/hyperlink" Target="https://www.kaohoon.com/news/624515" TargetMode="External"/><Relationship Id="rId2701" Type="http://schemas.openxmlformats.org/officeDocument/2006/relationships/hyperlink" Target="https://www.kaohoon.com/news/624515" TargetMode="External"/><Relationship Id="rId2702" Type="http://schemas.openxmlformats.org/officeDocument/2006/relationships/hyperlink" Target="https://www.kaohoon.com/news/624515" TargetMode="External"/><Relationship Id="rId2703" Type="http://schemas.openxmlformats.org/officeDocument/2006/relationships/hyperlink" Target="https://www.kaohoon.com/news/624104" TargetMode="External"/><Relationship Id="rId2704" Type="http://schemas.openxmlformats.org/officeDocument/2006/relationships/hyperlink" Target="https://www.kaohoon.com/news/624472" TargetMode="External"/><Relationship Id="rId2705" Type="http://schemas.openxmlformats.org/officeDocument/2006/relationships/hyperlink" Target="https://www.kaohoon.com/news/624472" TargetMode="External"/><Relationship Id="rId2706" Type="http://schemas.openxmlformats.org/officeDocument/2006/relationships/hyperlink" Target="https://www.kaohoon.com/column/624531" TargetMode="External"/><Relationship Id="rId2707" Type="http://schemas.openxmlformats.org/officeDocument/2006/relationships/hyperlink" Target="https://www.kaohoon.com/column/624531" TargetMode="External"/><Relationship Id="rId2708" Type="http://schemas.openxmlformats.org/officeDocument/2006/relationships/hyperlink" Target="https://www.kaohoon.com/news/624518" TargetMode="External"/><Relationship Id="rId2709" Type="http://schemas.openxmlformats.org/officeDocument/2006/relationships/hyperlink" Target="https://www.kaohoon.com/news/624511" TargetMode="External"/><Relationship Id="rId2720" Type="http://schemas.openxmlformats.org/officeDocument/2006/relationships/hyperlink" Target="https://www.kaohoon.com/breakingnews/624466" TargetMode="External"/><Relationship Id="rId2721" Type="http://schemas.openxmlformats.org/officeDocument/2006/relationships/hyperlink" Target="https://www.kaohoon.com/breakingnews/624466" TargetMode="External"/><Relationship Id="rId2722" Type="http://schemas.openxmlformats.org/officeDocument/2006/relationships/hyperlink" Target="https://www.kaohoon.com/news/624457" TargetMode="External"/><Relationship Id="rId2723" Type="http://schemas.openxmlformats.org/officeDocument/2006/relationships/hyperlink" Target="https://www.kaohoon.com/news/624457" TargetMode="External"/><Relationship Id="rId2724" Type="http://schemas.openxmlformats.org/officeDocument/2006/relationships/hyperlink" Target="https://www.kaohoon.com/news/624448" TargetMode="External"/><Relationship Id="rId2725" Type="http://schemas.openxmlformats.org/officeDocument/2006/relationships/hyperlink" Target="https://www.kaohoon.com/news/624448" TargetMode="External"/><Relationship Id="rId2726" Type="http://schemas.openxmlformats.org/officeDocument/2006/relationships/hyperlink" Target="https://www.kaohoon.com/news/624448" TargetMode="External"/><Relationship Id="rId2727" Type="http://schemas.openxmlformats.org/officeDocument/2006/relationships/hyperlink" Target="https://www.kaohoon.com/summary/624412" TargetMode="External"/><Relationship Id="rId2728" Type="http://schemas.openxmlformats.org/officeDocument/2006/relationships/hyperlink" Target="https://www.kaohoon.com/summary/624410" TargetMode="External"/><Relationship Id="rId2729" Type="http://schemas.openxmlformats.org/officeDocument/2006/relationships/hyperlink" Target="https://www.kaohoon.com/stockanalysis/624407" TargetMode="External"/><Relationship Id="rId2710" Type="http://schemas.openxmlformats.org/officeDocument/2006/relationships/hyperlink" Target="https://www.kaohoon.com/news/624505" TargetMode="External"/><Relationship Id="rId2711" Type="http://schemas.openxmlformats.org/officeDocument/2006/relationships/hyperlink" Target="https://www.kaohoon.com/news/624505" TargetMode="External"/><Relationship Id="rId2712" Type="http://schemas.openxmlformats.org/officeDocument/2006/relationships/hyperlink" Target="https://www.kaohoon.com/news/624505" TargetMode="External"/><Relationship Id="rId2713" Type="http://schemas.openxmlformats.org/officeDocument/2006/relationships/hyperlink" Target="https://www.kaohoon.com/news/624506" TargetMode="External"/><Relationship Id="rId2714" Type="http://schemas.openxmlformats.org/officeDocument/2006/relationships/hyperlink" Target="https://www.kaohoon.com/news/624502" TargetMode="External"/><Relationship Id="rId2715" Type="http://schemas.openxmlformats.org/officeDocument/2006/relationships/hyperlink" Target="https://www.kaohoon.com/news/624501" TargetMode="External"/><Relationship Id="rId2716" Type="http://schemas.openxmlformats.org/officeDocument/2006/relationships/hyperlink" Target="https://www.kaohoon.com/news/624501" TargetMode="External"/><Relationship Id="rId2717" Type="http://schemas.openxmlformats.org/officeDocument/2006/relationships/hyperlink" Target="https://www.kaohoon.com/summary/624476" TargetMode="External"/><Relationship Id="rId2718" Type="http://schemas.openxmlformats.org/officeDocument/2006/relationships/hyperlink" Target="https://www.kaohoon.com/summary/624474" TargetMode="External"/><Relationship Id="rId2719" Type="http://schemas.openxmlformats.org/officeDocument/2006/relationships/hyperlink" Target="https://www.kaohoon.com/breakingnews/624466" TargetMode="External"/><Relationship Id="rId1455" Type="http://schemas.openxmlformats.org/officeDocument/2006/relationships/hyperlink" Target="https://www.kaohoon.com/breakingnews/632087" TargetMode="External"/><Relationship Id="rId2786" Type="http://schemas.openxmlformats.org/officeDocument/2006/relationships/hyperlink" Target="https://www.kaohoon.com/pr/624167" TargetMode="External"/><Relationship Id="rId1456" Type="http://schemas.openxmlformats.org/officeDocument/2006/relationships/hyperlink" Target="https://www.kaohoon.com/stockanalysis/632048" TargetMode="External"/><Relationship Id="rId2787" Type="http://schemas.openxmlformats.org/officeDocument/2006/relationships/hyperlink" Target="https://www.kaohoon.com/stockanalysis/624164" TargetMode="External"/><Relationship Id="rId1457" Type="http://schemas.openxmlformats.org/officeDocument/2006/relationships/hyperlink" Target="https://www.kaohoon.com/stockanalysis/632048" TargetMode="External"/><Relationship Id="rId2788" Type="http://schemas.openxmlformats.org/officeDocument/2006/relationships/hyperlink" Target="https://www.kaohoon.com/stockanalysis/624164" TargetMode="External"/><Relationship Id="rId1458" Type="http://schemas.openxmlformats.org/officeDocument/2006/relationships/hyperlink" Target="https://www.kaohoon.com/stockanalysis/632046" TargetMode="External"/><Relationship Id="rId2789" Type="http://schemas.openxmlformats.org/officeDocument/2006/relationships/hyperlink" Target="https://www.kaohoon.com/stockanalysis/624159" TargetMode="External"/><Relationship Id="rId1459" Type="http://schemas.openxmlformats.org/officeDocument/2006/relationships/hyperlink" Target="https://www.kaohoon.com/stockanalysis/632046" TargetMode="External"/><Relationship Id="rId629" Type="http://schemas.openxmlformats.org/officeDocument/2006/relationships/hyperlink" Target="https://www.kaohoon.com/news/683986" TargetMode="External"/><Relationship Id="rId624" Type="http://schemas.openxmlformats.org/officeDocument/2006/relationships/hyperlink" Target="https://www.kaohoon.com/breakingnews/684106" TargetMode="External"/><Relationship Id="rId623" Type="http://schemas.openxmlformats.org/officeDocument/2006/relationships/hyperlink" Target="https://www.kaohoon.com/breakingnews/684120" TargetMode="External"/><Relationship Id="rId622" Type="http://schemas.openxmlformats.org/officeDocument/2006/relationships/hyperlink" Target="https://www.kaohoon.com/breakingnews/684120" TargetMode="External"/><Relationship Id="rId621" Type="http://schemas.openxmlformats.org/officeDocument/2006/relationships/hyperlink" Target="https://www.kaohoon.com/breakingnews/684120" TargetMode="External"/><Relationship Id="rId628" Type="http://schemas.openxmlformats.org/officeDocument/2006/relationships/hyperlink" Target="https://www.kaohoon.com/news/683986" TargetMode="External"/><Relationship Id="rId627" Type="http://schemas.openxmlformats.org/officeDocument/2006/relationships/hyperlink" Target="https://www.kaohoon.com/news/683986" TargetMode="External"/><Relationship Id="rId626" Type="http://schemas.openxmlformats.org/officeDocument/2006/relationships/hyperlink" Target="https://www.kaohoon.com/breakingnews/684106" TargetMode="External"/><Relationship Id="rId625" Type="http://schemas.openxmlformats.org/officeDocument/2006/relationships/hyperlink" Target="https://www.kaohoon.com/breakingnews/684106" TargetMode="External"/><Relationship Id="rId2780" Type="http://schemas.openxmlformats.org/officeDocument/2006/relationships/hyperlink" Target="https://www.kaohoon.com/breakingnews/624182" TargetMode="External"/><Relationship Id="rId1450" Type="http://schemas.openxmlformats.org/officeDocument/2006/relationships/hyperlink" Target="https://www.kaohoon.com/breakingnews/632108" TargetMode="External"/><Relationship Id="rId2781" Type="http://schemas.openxmlformats.org/officeDocument/2006/relationships/hyperlink" Target="https://www.kaohoon.com/breakingnews/624182" TargetMode="External"/><Relationship Id="rId620" Type="http://schemas.openxmlformats.org/officeDocument/2006/relationships/hyperlink" Target="https://www.kaohoon.com/news/684133" TargetMode="External"/><Relationship Id="rId1451" Type="http://schemas.openxmlformats.org/officeDocument/2006/relationships/hyperlink" Target="https://www.kaohoon.com/breakingnews/632108" TargetMode="External"/><Relationship Id="rId2782" Type="http://schemas.openxmlformats.org/officeDocument/2006/relationships/hyperlink" Target="https://www.kaohoon.com/breakingnews/624182" TargetMode="External"/><Relationship Id="rId1452" Type="http://schemas.openxmlformats.org/officeDocument/2006/relationships/hyperlink" Target="https://www.kaohoon.com/breakingnews/632087" TargetMode="External"/><Relationship Id="rId2783" Type="http://schemas.openxmlformats.org/officeDocument/2006/relationships/hyperlink" Target="https://www.kaohoon.com/news/624173" TargetMode="External"/><Relationship Id="rId1453" Type="http://schemas.openxmlformats.org/officeDocument/2006/relationships/hyperlink" Target="https://www.kaohoon.com/breakingnews/632087" TargetMode="External"/><Relationship Id="rId2784" Type="http://schemas.openxmlformats.org/officeDocument/2006/relationships/hyperlink" Target="https://www.kaohoon.com/news/624173" TargetMode="External"/><Relationship Id="rId1454" Type="http://schemas.openxmlformats.org/officeDocument/2006/relationships/hyperlink" Target="https://www.kaohoon.com/breakingnews/632087" TargetMode="External"/><Relationship Id="rId2785" Type="http://schemas.openxmlformats.org/officeDocument/2006/relationships/hyperlink" Target="https://www.kaohoon.com/news/624170" TargetMode="External"/><Relationship Id="rId1444" Type="http://schemas.openxmlformats.org/officeDocument/2006/relationships/hyperlink" Target="https://www.kaohoon.com/summary/632140" TargetMode="External"/><Relationship Id="rId2775" Type="http://schemas.openxmlformats.org/officeDocument/2006/relationships/hyperlink" Target="https://www.kaohoon.com/breakingnews/624193" TargetMode="External"/><Relationship Id="rId1445" Type="http://schemas.openxmlformats.org/officeDocument/2006/relationships/hyperlink" Target="https://www.kaohoon.com/news/632125" TargetMode="External"/><Relationship Id="rId2776" Type="http://schemas.openxmlformats.org/officeDocument/2006/relationships/hyperlink" Target="https://www.kaohoon.com/breakingnews/624193" TargetMode="External"/><Relationship Id="rId1446" Type="http://schemas.openxmlformats.org/officeDocument/2006/relationships/hyperlink" Target="https://www.kaohoon.com/news/632125" TargetMode="External"/><Relationship Id="rId2777" Type="http://schemas.openxmlformats.org/officeDocument/2006/relationships/hyperlink" Target="https://www.kaohoon.com/breakingnews/624193" TargetMode="External"/><Relationship Id="rId1447" Type="http://schemas.openxmlformats.org/officeDocument/2006/relationships/hyperlink" Target="https://www.kaohoon.com/news/632125" TargetMode="External"/><Relationship Id="rId2778" Type="http://schemas.openxmlformats.org/officeDocument/2006/relationships/hyperlink" Target="https://www.kaohoon.com/breakingnews/624193" TargetMode="External"/><Relationship Id="rId1448" Type="http://schemas.openxmlformats.org/officeDocument/2006/relationships/hyperlink" Target="https://www.kaohoon.com/breakingnews/632108" TargetMode="External"/><Relationship Id="rId2779" Type="http://schemas.openxmlformats.org/officeDocument/2006/relationships/hyperlink" Target="https://www.kaohoon.com/breakingnews/624182" TargetMode="External"/><Relationship Id="rId1449" Type="http://schemas.openxmlformats.org/officeDocument/2006/relationships/hyperlink" Target="https://www.kaohoon.com/breakingnews/632108" TargetMode="External"/><Relationship Id="rId619" Type="http://schemas.openxmlformats.org/officeDocument/2006/relationships/hyperlink" Target="https://www.kaohoon.com/news/684133" TargetMode="External"/><Relationship Id="rId618" Type="http://schemas.openxmlformats.org/officeDocument/2006/relationships/hyperlink" Target="https://www.kaohoon.com/news/684133" TargetMode="External"/><Relationship Id="rId613" Type="http://schemas.openxmlformats.org/officeDocument/2006/relationships/hyperlink" Target="https://www.kaohoon.com/stockanalysis/684165" TargetMode="External"/><Relationship Id="rId612" Type="http://schemas.openxmlformats.org/officeDocument/2006/relationships/hyperlink" Target="https://www.kaohoon.com/stockanalysis/684165" TargetMode="External"/><Relationship Id="rId611" Type="http://schemas.openxmlformats.org/officeDocument/2006/relationships/hyperlink" Target="https://www.kaohoon.com/news/684158" TargetMode="External"/><Relationship Id="rId610" Type="http://schemas.openxmlformats.org/officeDocument/2006/relationships/hyperlink" Target="https://www.kaohoon.com/news/684169" TargetMode="External"/><Relationship Id="rId617" Type="http://schemas.openxmlformats.org/officeDocument/2006/relationships/hyperlink" Target="https://www.kaohoon.com/stockanalysis/684162" TargetMode="External"/><Relationship Id="rId616" Type="http://schemas.openxmlformats.org/officeDocument/2006/relationships/hyperlink" Target="https://www.kaohoon.com/stockanalysis/684162" TargetMode="External"/><Relationship Id="rId615" Type="http://schemas.openxmlformats.org/officeDocument/2006/relationships/hyperlink" Target="https://www.kaohoon.com/stockanalysis/684162" TargetMode="External"/><Relationship Id="rId614" Type="http://schemas.openxmlformats.org/officeDocument/2006/relationships/hyperlink" Target="https://www.kaohoon.com/stockanalysis/684165" TargetMode="External"/><Relationship Id="rId2770" Type="http://schemas.openxmlformats.org/officeDocument/2006/relationships/hyperlink" Target="https://www.kaohoon.com/breakingnews/624198" TargetMode="External"/><Relationship Id="rId1440" Type="http://schemas.openxmlformats.org/officeDocument/2006/relationships/hyperlink" Target="https://www.kaohoon.com/news/632110" TargetMode="External"/><Relationship Id="rId2771" Type="http://schemas.openxmlformats.org/officeDocument/2006/relationships/hyperlink" Target="https://www.kaohoon.com/breakingnews/624198" TargetMode="External"/><Relationship Id="rId1441" Type="http://schemas.openxmlformats.org/officeDocument/2006/relationships/hyperlink" Target="https://www.kaohoon.com/news/632164" TargetMode="External"/><Relationship Id="rId2772" Type="http://schemas.openxmlformats.org/officeDocument/2006/relationships/hyperlink" Target="https://www.kaohoon.com/breakingnews/624194" TargetMode="External"/><Relationship Id="rId1442" Type="http://schemas.openxmlformats.org/officeDocument/2006/relationships/hyperlink" Target="https://www.kaohoon.com/news/632164" TargetMode="External"/><Relationship Id="rId2773" Type="http://schemas.openxmlformats.org/officeDocument/2006/relationships/hyperlink" Target="https://www.kaohoon.com/breakingnews/624194" TargetMode="External"/><Relationship Id="rId1443" Type="http://schemas.openxmlformats.org/officeDocument/2006/relationships/hyperlink" Target="https://www.kaohoon.com/news/632164" TargetMode="External"/><Relationship Id="rId2774" Type="http://schemas.openxmlformats.org/officeDocument/2006/relationships/hyperlink" Target="https://www.kaohoon.com/breakingnews/624194" TargetMode="External"/><Relationship Id="rId1477" Type="http://schemas.openxmlformats.org/officeDocument/2006/relationships/hyperlink" Target="https://www.kaohoon.com/breakingnews/631976" TargetMode="External"/><Relationship Id="rId4503" Type="http://schemas.openxmlformats.org/officeDocument/2006/relationships/hyperlink" Target="https://www.kaohoon.com/breakingnews/614906" TargetMode="External"/><Relationship Id="rId1478" Type="http://schemas.openxmlformats.org/officeDocument/2006/relationships/hyperlink" Target="https://www.kaohoon.com/breakingnews/631976" TargetMode="External"/><Relationship Id="rId4502" Type="http://schemas.openxmlformats.org/officeDocument/2006/relationships/hyperlink" Target="https://www.kaohoon.com/breakingnews/614906" TargetMode="External"/><Relationship Id="rId1479" Type="http://schemas.openxmlformats.org/officeDocument/2006/relationships/hyperlink" Target="https://www.kaohoon.com/news/631970" TargetMode="External"/><Relationship Id="rId4505" Type="http://schemas.openxmlformats.org/officeDocument/2006/relationships/hyperlink" Target="https://www.kaohoon.com/breakingnews/614901" TargetMode="External"/><Relationship Id="rId4504" Type="http://schemas.openxmlformats.org/officeDocument/2006/relationships/hyperlink" Target="https://www.kaohoon.com/breakingnews/614906" TargetMode="External"/><Relationship Id="rId4507" Type="http://schemas.openxmlformats.org/officeDocument/2006/relationships/hyperlink" Target="https://www.kaohoon.com/breakingnews/614901" TargetMode="External"/><Relationship Id="rId4506" Type="http://schemas.openxmlformats.org/officeDocument/2006/relationships/hyperlink" Target="https://www.kaohoon.com/breakingnews/614901" TargetMode="External"/><Relationship Id="rId4509" Type="http://schemas.openxmlformats.org/officeDocument/2006/relationships/hyperlink" Target="https://www.kaohoon.com/news/614890" TargetMode="External"/><Relationship Id="rId4508" Type="http://schemas.openxmlformats.org/officeDocument/2006/relationships/hyperlink" Target="https://www.kaohoon.com/news/614890" TargetMode="External"/><Relationship Id="rId646" Type="http://schemas.openxmlformats.org/officeDocument/2006/relationships/hyperlink" Target="https://www.kaohoon.com/news/683874" TargetMode="External"/><Relationship Id="rId645" Type="http://schemas.openxmlformats.org/officeDocument/2006/relationships/hyperlink" Target="https://www.kaohoon.com/news/683874" TargetMode="External"/><Relationship Id="rId644" Type="http://schemas.openxmlformats.org/officeDocument/2006/relationships/hyperlink" Target="https://www.kaohoon.com/news/683874" TargetMode="External"/><Relationship Id="rId643" Type="http://schemas.openxmlformats.org/officeDocument/2006/relationships/hyperlink" Target="https://www.kaohoon.com/breakingnews/683877" TargetMode="External"/><Relationship Id="rId649" Type="http://schemas.openxmlformats.org/officeDocument/2006/relationships/hyperlink" Target="https://www.kaohoon.com/news/683859" TargetMode="External"/><Relationship Id="rId648" Type="http://schemas.openxmlformats.org/officeDocument/2006/relationships/hyperlink" Target="https://www.kaohoon.com/news/683859" TargetMode="External"/><Relationship Id="rId647" Type="http://schemas.openxmlformats.org/officeDocument/2006/relationships/hyperlink" Target="https://www.kaohoon.com/news/683859" TargetMode="External"/><Relationship Id="rId1470" Type="http://schemas.openxmlformats.org/officeDocument/2006/relationships/hyperlink" Target="https://www.kaohoon.com/news/632003" TargetMode="External"/><Relationship Id="rId1471" Type="http://schemas.openxmlformats.org/officeDocument/2006/relationships/hyperlink" Target="https://www.kaohoon.com/breakingnews/632000" TargetMode="External"/><Relationship Id="rId1472" Type="http://schemas.openxmlformats.org/officeDocument/2006/relationships/hyperlink" Target="https://www.kaohoon.com/breakingnews/632000" TargetMode="External"/><Relationship Id="rId642" Type="http://schemas.openxmlformats.org/officeDocument/2006/relationships/hyperlink" Target="https://www.kaohoon.com/breakingnews/683877" TargetMode="External"/><Relationship Id="rId1473" Type="http://schemas.openxmlformats.org/officeDocument/2006/relationships/hyperlink" Target="https://www.kaohoon.com/breakingnews/632000" TargetMode="External"/><Relationship Id="rId641" Type="http://schemas.openxmlformats.org/officeDocument/2006/relationships/hyperlink" Target="https://www.kaohoon.com/breakingnews/683877" TargetMode="External"/><Relationship Id="rId1474" Type="http://schemas.openxmlformats.org/officeDocument/2006/relationships/hyperlink" Target="https://www.kaohoon.com/breakingnews/632000" TargetMode="External"/><Relationship Id="rId640" Type="http://schemas.openxmlformats.org/officeDocument/2006/relationships/hyperlink" Target="https://www.kaohoon.com/breakingnews/683877" TargetMode="External"/><Relationship Id="rId1475" Type="http://schemas.openxmlformats.org/officeDocument/2006/relationships/hyperlink" Target="https://www.kaohoon.com/breakingnews/631976" TargetMode="External"/><Relationship Id="rId4501" Type="http://schemas.openxmlformats.org/officeDocument/2006/relationships/hyperlink" Target="https://www.kaohoon.com/breakingnews/614906" TargetMode="External"/><Relationship Id="rId1476" Type="http://schemas.openxmlformats.org/officeDocument/2006/relationships/hyperlink" Target="https://www.kaohoon.com/breakingnews/631976" TargetMode="External"/><Relationship Id="rId4500" Type="http://schemas.openxmlformats.org/officeDocument/2006/relationships/hyperlink" Target="https://www.kaohoon.com/breakingnews/614906" TargetMode="External"/><Relationship Id="rId1466" Type="http://schemas.openxmlformats.org/officeDocument/2006/relationships/hyperlink" Target="https://www.kaohoon.com/news/632037" TargetMode="External"/><Relationship Id="rId2797" Type="http://schemas.openxmlformats.org/officeDocument/2006/relationships/hyperlink" Target="https://www.kaohoon.com/news/624149" TargetMode="External"/><Relationship Id="rId1467" Type="http://schemas.openxmlformats.org/officeDocument/2006/relationships/hyperlink" Target="https://www.kaohoon.com/news/632037" TargetMode="External"/><Relationship Id="rId2798" Type="http://schemas.openxmlformats.org/officeDocument/2006/relationships/hyperlink" Target="https://www.kaohoon.com/news/624145" TargetMode="External"/><Relationship Id="rId1468" Type="http://schemas.openxmlformats.org/officeDocument/2006/relationships/hyperlink" Target="https://www.kaohoon.com/news/632003" TargetMode="External"/><Relationship Id="rId2799" Type="http://schemas.openxmlformats.org/officeDocument/2006/relationships/hyperlink" Target="https://www.kaohoon.com/news/624145" TargetMode="External"/><Relationship Id="rId1469" Type="http://schemas.openxmlformats.org/officeDocument/2006/relationships/hyperlink" Target="https://www.kaohoon.com/news/632003" TargetMode="External"/><Relationship Id="rId635" Type="http://schemas.openxmlformats.org/officeDocument/2006/relationships/hyperlink" Target="https://www.kaohoon.com/news/683926" TargetMode="External"/><Relationship Id="rId634" Type="http://schemas.openxmlformats.org/officeDocument/2006/relationships/hyperlink" Target="https://www.kaohoon.com/news/683926" TargetMode="External"/><Relationship Id="rId633" Type="http://schemas.openxmlformats.org/officeDocument/2006/relationships/hyperlink" Target="https://www.kaohoon.com/column/683861" TargetMode="External"/><Relationship Id="rId632" Type="http://schemas.openxmlformats.org/officeDocument/2006/relationships/hyperlink" Target="https://www.kaohoon.com/news/683979" TargetMode="External"/><Relationship Id="rId639" Type="http://schemas.openxmlformats.org/officeDocument/2006/relationships/hyperlink" Target="https://www.kaohoon.com/news/683910" TargetMode="External"/><Relationship Id="rId638" Type="http://schemas.openxmlformats.org/officeDocument/2006/relationships/hyperlink" Target="https://www.kaohoon.com/news/683910" TargetMode="External"/><Relationship Id="rId637" Type="http://schemas.openxmlformats.org/officeDocument/2006/relationships/hyperlink" Target="https://www.kaohoon.com/news/683919" TargetMode="External"/><Relationship Id="rId636" Type="http://schemas.openxmlformats.org/officeDocument/2006/relationships/hyperlink" Target="https://www.kaohoon.com/news/683926" TargetMode="External"/><Relationship Id="rId2790" Type="http://schemas.openxmlformats.org/officeDocument/2006/relationships/hyperlink" Target="https://www.kaohoon.com/stockanalysis/624159" TargetMode="External"/><Relationship Id="rId1460" Type="http://schemas.openxmlformats.org/officeDocument/2006/relationships/hyperlink" Target="https://www.kaohoon.com/stockanalysis/632046" TargetMode="External"/><Relationship Id="rId2791" Type="http://schemas.openxmlformats.org/officeDocument/2006/relationships/hyperlink" Target="https://www.kaohoon.com/stockanalysis/624159" TargetMode="External"/><Relationship Id="rId1461" Type="http://schemas.openxmlformats.org/officeDocument/2006/relationships/hyperlink" Target="https://www.kaohoon.com/news/632037" TargetMode="External"/><Relationship Id="rId2792" Type="http://schemas.openxmlformats.org/officeDocument/2006/relationships/hyperlink" Target="https://www.kaohoon.com/summary/624154" TargetMode="External"/><Relationship Id="rId631" Type="http://schemas.openxmlformats.org/officeDocument/2006/relationships/hyperlink" Target="https://www.kaohoon.com/news/683979" TargetMode="External"/><Relationship Id="rId1462" Type="http://schemas.openxmlformats.org/officeDocument/2006/relationships/hyperlink" Target="https://www.kaohoon.com/news/632037" TargetMode="External"/><Relationship Id="rId2793" Type="http://schemas.openxmlformats.org/officeDocument/2006/relationships/hyperlink" Target="https://www.kaohoon.com/summary/624152" TargetMode="External"/><Relationship Id="rId630" Type="http://schemas.openxmlformats.org/officeDocument/2006/relationships/hyperlink" Target="https://www.kaohoon.com/news/683979" TargetMode="External"/><Relationship Id="rId1463" Type="http://schemas.openxmlformats.org/officeDocument/2006/relationships/hyperlink" Target="https://www.kaohoon.com/news/632037" TargetMode="External"/><Relationship Id="rId2794" Type="http://schemas.openxmlformats.org/officeDocument/2006/relationships/hyperlink" Target="https://www.kaohoon.com/news/624149" TargetMode="External"/><Relationship Id="rId1464" Type="http://schemas.openxmlformats.org/officeDocument/2006/relationships/hyperlink" Target="https://www.kaohoon.com/summary/632028" TargetMode="External"/><Relationship Id="rId2795" Type="http://schemas.openxmlformats.org/officeDocument/2006/relationships/hyperlink" Target="https://www.kaohoon.com/news/624149" TargetMode="External"/><Relationship Id="rId1465" Type="http://schemas.openxmlformats.org/officeDocument/2006/relationships/hyperlink" Target="https://www.kaohoon.com/summary/632026" TargetMode="External"/><Relationship Id="rId2796" Type="http://schemas.openxmlformats.org/officeDocument/2006/relationships/hyperlink" Target="https://www.kaohoon.com/news/624149" TargetMode="External"/><Relationship Id="rId1411" Type="http://schemas.openxmlformats.org/officeDocument/2006/relationships/hyperlink" Target="https://www.kaohoon.com/breakingnews/632325" TargetMode="External"/><Relationship Id="rId2742" Type="http://schemas.openxmlformats.org/officeDocument/2006/relationships/hyperlink" Target="https://www.kaohoon.com/breakingnews/624373" TargetMode="External"/><Relationship Id="rId1412" Type="http://schemas.openxmlformats.org/officeDocument/2006/relationships/hyperlink" Target="https://www.kaohoon.com/breakingnews/632325" TargetMode="External"/><Relationship Id="rId2743" Type="http://schemas.openxmlformats.org/officeDocument/2006/relationships/hyperlink" Target="https://www.kaohoon.com/breakingnews/624360" TargetMode="External"/><Relationship Id="rId1413" Type="http://schemas.openxmlformats.org/officeDocument/2006/relationships/hyperlink" Target="https://www.kaohoon.com/stockanalysis/632304" TargetMode="External"/><Relationship Id="rId2744" Type="http://schemas.openxmlformats.org/officeDocument/2006/relationships/hyperlink" Target="https://www.kaohoon.com/breakingnews/624360" TargetMode="External"/><Relationship Id="rId1414" Type="http://schemas.openxmlformats.org/officeDocument/2006/relationships/hyperlink" Target="https://www.kaohoon.com/stockanalysis/632304" TargetMode="External"/><Relationship Id="rId2745" Type="http://schemas.openxmlformats.org/officeDocument/2006/relationships/hyperlink" Target="https://www.kaohoon.com/breakingnews/624360" TargetMode="External"/><Relationship Id="rId1415" Type="http://schemas.openxmlformats.org/officeDocument/2006/relationships/hyperlink" Target="https://www.kaohoon.com/stockanalysis/632304" TargetMode="External"/><Relationship Id="rId2746" Type="http://schemas.openxmlformats.org/officeDocument/2006/relationships/hyperlink" Target="https://www.kaohoon.com/breakingnews/624348" TargetMode="External"/><Relationship Id="rId1416" Type="http://schemas.openxmlformats.org/officeDocument/2006/relationships/hyperlink" Target="https://www.kaohoon.com/pr/632293" TargetMode="External"/><Relationship Id="rId2747" Type="http://schemas.openxmlformats.org/officeDocument/2006/relationships/hyperlink" Target="https://www.kaohoon.com/breakingnews/624348" TargetMode="External"/><Relationship Id="rId1417" Type="http://schemas.openxmlformats.org/officeDocument/2006/relationships/hyperlink" Target="https://www.kaohoon.com/pr/632293" TargetMode="External"/><Relationship Id="rId2748" Type="http://schemas.openxmlformats.org/officeDocument/2006/relationships/hyperlink" Target="https://www.kaohoon.com/breakingnews/624348" TargetMode="External"/><Relationship Id="rId1418" Type="http://schemas.openxmlformats.org/officeDocument/2006/relationships/hyperlink" Target="https://www.kaohoon.com/breakingnews/632269" TargetMode="External"/><Relationship Id="rId2749" Type="http://schemas.openxmlformats.org/officeDocument/2006/relationships/hyperlink" Target="https://www.kaohoon.com/breakingnews/624329" TargetMode="External"/><Relationship Id="rId1419" Type="http://schemas.openxmlformats.org/officeDocument/2006/relationships/hyperlink" Target="https://www.kaohoon.com/breakingnews/632269" TargetMode="External"/><Relationship Id="rId2740" Type="http://schemas.openxmlformats.org/officeDocument/2006/relationships/hyperlink" Target="https://www.kaohoon.com/breakingnews/624373" TargetMode="External"/><Relationship Id="rId1410" Type="http://schemas.openxmlformats.org/officeDocument/2006/relationships/hyperlink" Target="https://www.kaohoon.com/breakingnews/632325" TargetMode="External"/><Relationship Id="rId2741" Type="http://schemas.openxmlformats.org/officeDocument/2006/relationships/hyperlink" Target="https://www.kaohoon.com/breakingnews/624373" TargetMode="External"/><Relationship Id="rId1400" Type="http://schemas.openxmlformats.org/officeDocument/2006/relationships/hyperlink" Target="https://www.kaohoon.com/breakingnews/632354" TargetMode="External"/><Relationship Id="rId2731" Type="http://schemas.openxmlformats.org/officeDocument/2006/relationships/hyperlink" Target="https://www.kaohoon.com/stockanalysis/624407" TargetMode="External"/><Relationship Id="rId1401" Type="http://schemas.openxmlformats.org/officeDocument/2006/relationships/hyperlink" Target="https://www.kaohoon.com/breakingnews/632354" TargetMode="External"/><Relationship Id="rId2732" Type="http://schemas.openxmlformats.org/officeDocument/2006/relationships/hyperlink" Target="https://www.kaohoon.com/stockanalysis/624401" TargetMode="External"/><Relationship Id="rId1402" Type="http://schemas.openxmlformats.org/officeDocument/2006/relationships/hyperlink" Target="https://www.kaohoon.com/breakingnews/632354" TargetMode="External"/><Relationship Id="rId2733" Type="http://schemas.openxmlformats.org/officeDocument/2006/relationships/hyperlink" Target="https://www.kaohoon.com/stockanalysis/624401" TargetMode="External"/><Relationship Id="rId1403" Type="http://schemas.openxmlformats.org/officeDocument/2006/relationships/hyperlink" Target="https://www.kaohoon.com/breakingnews/632354" TargetMode="External"/><Relationship Id="rId2734" Type="http://schemas.openxmlformats.org/officeDocument/2006/relationships/hyperlink" Target="https://www.kaohoon.com/stockanalysis/624401" TargetMode="External"/><Relationship Id="rId1404" Type="http://schemas.openxmlformats.org/officeDocument/2006/relationships/hyperlink" Target="https://www.kaohoon.com/breakingnews/632351" TargetMode="External"/><Relationship Id="rId2735" Type="http://schemas.openxmlformats.org/officeDocument/2006/relationships/hyperlink" Target="https://www.kaohoon.com/stockanalysis/624401" TargetMode="External"/><Relationship Id="rId1405" Type="http://schemas.openxmlformats.org/officeDocument/2006/relationships/hyperlink" Target="https://www.kaohoon.com/breakingnews/632351" TargetMode="External"/><Relationship Id="rId2736" Type="http://schemas.openxmlformats.org/officeDocument/2006/relationships/hyperlink" Target="https://www.kaohoon.com/stockanalysis/624401" TargetMode="External"/><Relationship Id="rId1406" Type="http://schemas.openxmlformats.org/officeDocument/2006/relationships/hyperlink" Target="https://www.kaohoon.com/breakingnews/632351" TargetMode="External"/><Relationship Id="rId2737" Type="http://schemas.openxmlformats.org/officeDocument/2006/relationships/hyperlink" Target="https://www.kaohoon.com/news/624372" TargetMode="External"/><Relationship Id="rId1407" Type="http://schemas.openxmlformats.org/officeDocument/2006/relationships/hyperlink" Target="https://www.kaohoon.com/breakingnews/632351" TargetMode="External"/><Relationship Id="rId2738" Type="http://schemas.openxmlformats.org/officeDocument/2006/relationships/hyperlink" Target="https://www.kaohoon.com/news/624372" TargetMode="External"/><Relationship Id="rId1408" Type="http://schemas.openxmlformats.org/officeDocument/2006/relationships/hyperlink" Target="https://www.kaohoon.com/news/632335" TargetMode="External"/><Relationship Id="rId2739" Type="http://schemas.openxmlformats.org/officeDocument/2006/relationships/hyperlink" Target="https://www.kaohoon.com/news/624372" TargetMode="External"/><Relationship Id="rId1409" Type="http://schemas.openxmlformats.org/officeDocument/2006/relationships/hyperlink" Target="https://www.kaohoon.com/news/632335" TargetMode="External"/><Relationship Id="rId2730" Type="http://schemas.openxmlformats.org/officeDocument/2006/relationships/hyperlink" Target="https://www.kaohoon.com/stockanalysis/624407" TargetMode="External"/><Relationship Id="rId1433" Type="http://schemas.openxmlformats.org/officeDocument/2006/relationships/hyperlink" Target="https://www.kaohoon.com/news/632251" TargetMode="External"/><Relationship Id="rId2764" Type="http://schemas.openxmlformats.org/officeDocument/2006/relationships/hyperlink" Target="https://www.kaohoon.com/breakingnews/624210" TargetMode="External"/><Relationship Id="rId1434" Type="http://schemas.openxmlformats.org/officeDocument/2006/relationships/hyperlink" Target="https://www.kaohoon.com/news/632251" TargetMode="External"/><Relationship Id="rId2765" Type="http://schemas.openxmlformats.org/officeDocument/2006/relationships/hyperlink" Target="https://www.kaohoon.com/breakingnews/624210" TargetMode="External"/><Relationship Id="rId1435" Type="http://schemas.openxmlformats.org/officeDocument/2006/relationships/hyperlink" Target="https://www.kaohoon.com/breakingnews/632235" TargetMode="External"/><Relationship Id="rId2766" Type="http://schemas.openxmlformats.org/officeDocument/2006/relationships/hyperlink" Target="https://www.kaohoon.com/breakingnews/624204" TargetMode="External"/><Relationship Id="rId1436" Type="http://schemas.openxmlformats.org/officeDocument/2006/relationships/hyperlink" Target="https://www.kaohoon.com/breakingnews/632235" TargetMode="External"/><Relationship Id="rId2767" Type="http://schemas.openxmlformats.org/officeDocument/2006/relationships/hyperlink" Target="https://www.kaohoon.com/breakingnews/624204" TargetMode="External"/><Relationship Id="rId1437" Type="http://schemas.openxmlformats.org/officeDocument/2006/relationships/hyperlink" Target="https://www.kaohoon.com/breakingnews/632214" TargetMode="External"/><Relationship Id="rId2768" Type="http://schemas.openxmlformats.org/officeDocument/2006/relationships/hyperlink" Target="https://www.kaohoon.com/breakingnews/624204" TargetMode="External"/><Relationship Id="rId1438" Type="http://schemas.openxmlformats.org/officeDocument/2006/relationships/hyperlink" Target="https://www.kaohoon.com/breakingnews/632214" TargetMode="External"/><Relationship Id="rId2769" Type="http://schemas.openxmlformats.org/officeDocument/2006/relationships/hyperlink" Target="https://www.kaohoon.com/breakingnews/624198" TargetMode="External"/><Relationship Id="rId1439" Type="http://schemas.openxmlformats.org/officeDocument/2006/relationships/hyperlink" Target="https://www.kaohoon.com/news/632110" TargetMode="External"/><Relationship Id="rId609" Type="http://schemas.openxmlformats.org/officeDocument/2006/relationships/hyperlink" Target="https://www.kaohoon.com/news/684169" TargetMode="External"/><Relationship Id="rId608" Type="http://schemas.openxmlformats.org/officeDocument/2006/relationships/hyperlink" Target="https://www.kaohoon.com/news/684196" TargetMode="External"/><Relationship Id="rId607" Type="http://schemas.openxmlformats.org/officeDocument/2006/relationships/hyperlink" Target="https://www.kaohoon.com/news/684196" TargetMode="External"/><Relationship Id="rId602" Type="http://schemas.openxmlformats.org/officeDocument/2006/relationships/hyperlink" Target="https://www.kaohoon.com/breakingnews/684222" TargetMode="External"/><Relationship Id="rId601" Type="http://schemas.openxmlformats.org/officeDocument/2006/relationships/hyperlink" Target="https://www.kaohoon.com/news/684280" TargetMode="External"/><Relationship Id="rId600" Type="http://schemas.openxmlformats.org/officeDocument/2006/relationships/hyperlink" Target="https://www.kaohoon.com/news/684280" TargetMode="External"/><Relationship Id="rId606" Type="http://schemas.openxmlformats.org/officeDocument/2006/relationships/hyperlink" Target="https://www.kaohoon.com/breakingnews/684143" TargetMode="External"/><Relationship Id="rId605" Type="http://schemas.openxmlformats.org/officeDocument/2006/relationships/hyperlink" Target="https://www.kaohoon.com/breakingnews/684222" TargetMode="External"/><Relationship Id="rId604" Type="http://schemas.openxmlformats.org/officeDocument/2006/relationships/hyperlink" Target="https://www.kaohoon.com/breakingnews/684222" TargetMode="External"/><Relationship Id="rId603" Type="http://schemas.openxmlformats.org/officeDocument/2006/relationships/hyperlink" Target="https://www.kaohoon.com/breakingnews/684222" TargetMode="External"/><Relationship Id="rId2760" Type="http://schemas.openxmlformats.org/officeDocument/2006/relationships/hyperlink" Target="https://www.kaohoon.com/news/624264" TargetMode="External"/><Relationship Id="rId1430" Type="http://schemas.openxmlformats.org/officeDocument/2006/relationships/hyperlink" Target="https://www.kaohoon.com/breakingnews/632265" TargetMode="External"/><Relationship Id="rId2761" Type="http://schemas.openxmlformats.org/officeDocument/2006/relationships/hyperlink" Target="https://www.kaohoon.com/summary/624215" TargetMode="External"/><Relationship Id="rId1431" Type="http://schemas.openxmlformats.org/officeDocument/2006/relationships/hyperlink" Target="https://www.kaohoon.com/breakingnews/632265" TargetMode="External"/><Relationship Id="rId2762" Type="http://schemas.openxmlformats.org/officeDocument/2006/relationships/hyperlink" Target="https://www.kaohoon.com/summary/624213" TargetMode="External"/><Relationship Id="rId1432" Type="http://schemas.openxmlformats.org/officeDocument/2006/relationships/hyperlink" Target="https://www.kaohoon.com/news/632251" TargetMode="External"/><Relationship Id="rId2763" Type="http://schemas.openxmlformats.org/officeDocument/2006/relationships/hyperlink" Target="https://www.kaohoon.com/breakingnews/624210" TargetMode="External"/><Relationship Id="rId1422" Type="http://schemas.openxmlformats.org/officeDocument/2006/relationships/hyperlink" Target="https://www.kaohoon.com/breakingnews/632268" TargetMode="External"/><Relationship Id="rId2753" Type="http://schemas.openxmlformats.org/officeDocument/2006/relationships/hyperlink" Target="https://www.kaohoon.com/breakingnews/624335" TargetMode="External"/><Relationship Id="rId1423" Type="http://schemas.openxmlformats.org/officeDocument/2006/relationships/hyperlink" Target="https://www.kaohoon.com/breakingnews/632268" TargetMode="External"/><Relationship Id="rId2754" Type="http://schemas.openxmlformats.org/officeDocument/2006/relationships/hyperlink" Target="https://www.kaohoon.com/breakingnews/624335" TargetMode="External"/><Relationship Id="rId1424" Type="http://schemas.openxmlformats.org/officeDocument/2006/relationships/hyperlink" Target="https://www.kaohoon.com/breakingnews/632268" TargetMode="External"/><Relationship Id="rId2755" Type="http://schemas.openxmlformats.org/officeDocument/2006/relationships/hyperlink" Target="https://www.kaohoon.com/news/624203" TargetMode="External"/><Relationship Id="rId1425" Type="http://schemas.openxmlformats.org/officeDocument/2006/relationships/hyperlink" Target="https://www.kaohoon.com/breakingnews/632253" TargetMode="External"/><Relationship Id="rId2756" Type="http://schemas.openxmlformats.org/officeDocument/2006/relationships/hyperlink" Target="https://www.kaohoon.com/news/624222" TargetMode="External"/><Relationship Id="rId1426" Type="http://schemas.openxmlformats.org/officeDocument/2006/relationships/hyperlink" Target="https://www.kaohoon.com/breakingnews/632265" TargetMode="External"/><Relationship Id="rId2757" Type="http://schemas.openxmlformats.org/officeDocument/2006/relationships/hyperlink" Target="https://www.kaohoon.com/news/624222" TargetMode="External"/><Relationship Id="rId1427" Type="http://schemas.openxmlformats.org/officeDocument/2006/relationships/hyperlink" Target="https://www.kaohoon.com/breakingnews/632265" TargetMode="External"/><Relationship Id="rId2758" Type="http://schemas.openxmlformats.org/officeDocument/2006/relationships/hyperlink" Target="https://www.kaohoon.com/news/624222" TargetMode="External"/><Relationship Id="rId1428" Type="http://schemas.openxmlformats.org/officeDocument/2006/relationships/hyperlink" Target="https://www.kaohoon.com/breakingnews/632265" TargetMode="External"/><Relationship Id="rId2759" Type="http://schemas.openxmlformats.org/officeDocument/2006/relationships/hyperlink" Target="https://www.kaohoon.com/news/624264" TargetMode="External"/><Relationship Id="rId1429" Type="http://schemas.openxmlformats.org/officeDocument/2006/relationships/hyperlink" Target="https://www.kaohoon.com/breakingnews/632265" TargetMode="External"/><Relationship Id="rId2750" Type="http://schemas.openxmlformats.org/officeDocument/2006/relationships/hyperlink" Target="https://www.kaohoon.com/breakingnews/624329" TargetMode="External"/><Relationship Id="rId1420" Type="http://schemas.openxmlformats.org/officeDocument/2006/relationships/hyperlink" Target="https://www.kaohoon.com/breakingnews/632269" TargetMode="External"/><Relationship Id="rId2751" Type="http://schemas.openxmlformats.org/officeDocument/2006/relationships/hyperlink" Target="https://www.kaohoon.com/breakingnews/624329" TargetMode="External"/><Relationship Id="rId1421" Type="http://schemas.openxmlformats.org/officeDocument/2006/relationships/hyperlink" Target="https://www.kaohoon.com/breakingnews/632268" TargetMode="External"/><Relationship Id="rId2752" Type="http://schemas.openxmlformats.org/officeDocument/2006/relationships/hyperlink" Target="https://www.kaohoon.com/breakingnews/624335" TargetMode="External"/><Relationship Id="rId3238" Type="http://schemas.openxmlformats.org/officeDocument/2006/relationships/hyperlink" Target="https://www.kaohoon.com/news/622136" TargetMode="External"/><Relationship Id="rId4569" Type="http://schemas.openxmlformats.org/officeDocument/2006/relationships/hyperlink" Target="https://www.kaohoon.com/breakingnews/613786" TargetMode="External"/><Relationship Id="rId3237" Type="http://schemas.openxmlformats.org/officeDocument/2006/relationships/hyperlink" Target="https://www.kaohoon.com/news/622136" TargetMode="External"/><Relationship Id="rId4568" Type="http://schemas.openxmlformats.org/officeDocument/2006/relationships/hyperlink" Target="https://www.kaohoon.com/breakingnews/613786" TargetMode="External"/><Relationship Id="rId3239" Type="http://schemas.openxmlformats.org/officeDocument/2006/relationships/hyperlink" Target="https://www.kaohoon.com/news/622136" TargetMode="External"/><Relationship Id="rId3230" Type="http://schemas.openxmlformats.org/officeDocument/2006/relationships/hyperlink" Target="https://www.kaohoon.com/news/622152" TargetMode="External"/><Relationship Id="rId4561" Type="http://schemas.openxmlformats.org/officeDocument/2006/relationships/hyperlink" Target="https://www.kaohoon.com/news/614102" TargetMode="External"/><Relationship Id="rId4560" Type="http://schemas.openxmlformats.org/officeDocument/2006/relationships/hyperlink" Target="https://www.kaohoon.com/news/614102" TargetMode="External"/><Relationship Id="rId3232" Type="http://schemas.openxmlformats.org/officeDocument/2006/relationships/hyperlink" Target="https://www.kaohoon.com/news/622145" TargetMode="External"/><Relationship Id="rId4563" Type="http://schemas.openxmlformats.org/officeDocument/2006/relationships/hyperlink" Target="https://www.kaohoon.com/stockanalysis/614087" TargetMode="External"/><Relationship Id="rId3231" Type="http://schemas.openxmlformats.org/officeDocument/2006/relationships/hyperlink" Target="https://www.kaohoon.com/news/622145" TargetMode="External"/><Relationship Id="rId4562" Type="http://schemas.openxmlformats.org/officeDocument/2006/relationships/hyperlink" Target="https://www.kaohoon.com/news/614102" TargetMode="External"/><Relationship Id="rId3234" Type="http://schemas.openxmlformats.org/officeDocument/2006/relationships/hyperlink" Target="https://www.kaohoon.com/news/622138" TargetMode="External"/><Relationship Id="rId4565" Type="http://schemas.openxmlformats.org/officeDocument/2006/relationships/hyperlink" Target="https://www.kaohoon.com/breakingnews/614030" TargetMode="External"/><Relationship Id="rId3233" Type="http://schemas.openxmlformats.org/officeDocument/2006/relationships/hyperlink" Target="https://www.kaohoon.com/news/622140" TargetMode="External"/><Relationship Id="rId4564" Type="http://schemas.openxmlformats.org/officeDocument/2006/relationships/hyperlink" Target="https://www.kaohoon.com/stockanalysis/614087" TargetMode="External"/><Relationship Id="rId3236" Type="http://schemas.openxmlformats.org/officeDocument/2006/relationships/hyperlink" Target="https://www.kaohoon.com/news/622138" TargetMode="External"/><Relationship Id="rId4567" Type="http://schemas.openxmlformats.org/officeDocument/2006/relationships/hyperlink" Target="https://www.kaohoon.com/breakingnews/614030" TargetMode="External"/><Relationship Id="rId3235" Type="http://schemas.openxmlformats.org/officeDocument/2006/relationships/hyperlink" Target="https://www.kaohoon.com/news/622138" TargetMode="External"/><Relationship Id="rId4566" Type="http://schemas.openxmlformats.org/officeDocument/2006/relationships/hyperlink" Target="https://www.kaohoon.com/breakingnews/614030" TargetMode="External"/><Relationship Id="rId3227" Type="http://schemas.openxmlformats.org/officeDocument/2006/relationships/hyperlink" Target="https://www.kaohoon.com/news/622139" TargetMode="External"/><Relationship Id="rId4558" Type="http://schemas.openxmlformats.org/officeDocument/2006/relationships/hyperlink" Target="https://www.kaohoon.com/breakingnews/614245" TargetMode="External"/><Relationship Id="rId3226" Type="http://schemas.openxmlformats.org/officeDocument/2006/relationships/hyperlink" Target="https://www.kaohoon.com/news/622153" TargetMode="External"/><Relationship Id="rId4557" Type="http://schemas.openxmlformats.org/officeDocument/2006/relationships/hyperlink" Target="https://www.kaohoon.com/breakingnews/614253" TargetMode="External"/><Relationship Id="rId3229" Type="http://schemas.openxmlformats.org/officeDocument/2006/relationships/hyperlink" Target="https://www.kaohoon.com/news/622152" TargetMode="External"/><Relationship Id="rId3228" Type="http://schemas.openxmlformats.org/officeDocument/2006/relationships/hyperlink" Target="https://www.kaohoon.com/news/622139" TargetMode="External"/><Relationship Id="rId4559" Type="http://schemas.openxmlformats.org/officeDocument/2006/relationships/hyperlink" Target="https://www.kaohoon.com/breakingnews/614245" TargetMode="External"/><Relationship Id="rId699" Type="http://schemas.openxmlformats.org/officeDocument/2006/relationships/hyperlink" Target="https://www.kaohoon.com/pr/683281" TargetMode="External"/><Relationship Id="rId698" Type="http://schemas.openxmlformats.org/officeDocument/2006/relationships/hyperlink" Target="https://www.kaohoon.com/pr/683281" TargetMode="External"/><Relationship Id="rId693" Type="http://schemas.openxmlformats.org/officeDocument/2006/relationships/hyperlink" Target="https://www.kaohoon.com/news/683290" TargetMode="External"/><Relationship Id="rId4550" Type="http://schemas.openxmlformats.org/officeDocument/2006/relationships/hyperlink" Target="https://www.kaohoon.com/breakingnews/614313" TargetMode="External"/><Relationship Id="rId692" Type="http://schemas.openxmlformats.org/officeDocument/2006/relationships/hyperlink" Target="https://www.kaohoon.com/breakingnews/683300" TargetMode="External"/><Relationship Id="rId691" Type="http://schemas.openxmlformats.org/officeDocument/2006/relationships/hyperlink" Target="https://www.kaohoon.com/news/683309" TargetMode="External"/><Relationship Id="rId3221" Type="http://schemas.openxmlformats.org/officeDocument/2006/relationships/hyperlink" Target="https://www.kaohoon.com/news/622170" TargetMode="External"/><Relationship Id="rId4552" Type="http://schemas.openxmlformats.org/officeDocument/2006/relationships/hyperlink" Target="https://www.kaohoon.com/breakingnews/614286" TargetMode="External"/><Relationship Id="rId690" Type="http://schemas.openxmlformats.org/officeDocument/2006/relationships/hyperlink" Target="https://www.kaohoon.com/news/683320" TargetMode="External"/><Relationship Id="rId3220" Type="http://schemas.openxmlformats.org/officeDocument/2006/relationships/hyperlink" Target="https://www.kaohoon.com/news/622213" TargetMode="External"/><Relationship Id="rId4551" Type="http://schemas.openxmlformats.org/officeDocument/2006/relationships/hyperlink" Target="https://www.kaohoon.com/breakingnews/614286" TargetMode="External"/><Relationship Id="rId697" Type="http://schemas.openxmlformats.org/officeDocument/2006/relationships/hyperlink" Target="https://www.kaohoon.com/pr/683281" TargetMode="External"/><Relationship Id="rId3223" Type="http://schemas.openxmlformats.org/officeDocument/2006/relationships/hyperlink" Target="https://www.kaohoon.com/summary/622162" TargetMode="External"/><Relationship Id="rId4554" Type="http://schemas.openxmlformats.org/officeDocument/2006/relationships/hyperlink" Target="https://www.kaohoon.com/news/614281" TargetMode="External"/><Relationship Id="rId696" Type="http://schemas.openxmlformats.org/officeDocument/2006/relationships/hyperlink" Target="https://www.kaohoon.com/news/683274" TargetMode="External"/><Relationship Id="rId3222" Type="http://schemas.openxmlformats.org/officeDocument/2006/relationships/hyperlink" Target="https://www.kaohoon.com/news/622170" TargetMode="External"/><Relationship Id="rId4553" Type="http://schemas.openxmlformats.org/officeDocument/2006/relationships/hyperlink" Target="https://www.kaohoon.com/news/614281" TargetMode="External"/><Relationship Id="rId695" Type="http://schemas.openxmlformats.org/officeDocument/2006/relationships/hyperlink" Target="https://www.kaohoon.com/news/683286" TargetMode="External"/><Relationship Id="rId3225" Type="http://schemas.openxmlformats.org/officeDocument/2006/relationships/hyperlink" Target="https://www.kaohoon.com/news/622153" TargetMode="External"/><Relationship Id="rId4556" Type="http://schemas.openxmlformats.org/officeDocument/2006/relationships/hyperlink" Target="https://www.kaohoon.com/breakingnews/614253" TargetMode="External"/><Relationship Id="rId694" Type="http://schemas.openxmlformats.org/officeDocument/2006/relationships/hyperlink" Target="https://www.kaohoon.com/news/683290" TargetMode="External"/><Relationship Id="rId3224" Type="http://schemas.openxmlformats.org/officeDocument/2006/relationships/hyperlink" Target="https://www.kaohoon.com/summary/622160" TargetMode="External"/><Relationship Id="rId4555" Type="http://schemas.openxmlformats.org/officeDocument/2006/relationships/hyperlink" Target="https://www.kaohoon.com/breakingnews/614253" TargetMode="External"/><Relationship Id="rId3259" Type="http://schemas.openxmlformats.org/officeDocument/2006/relationships/hyperlink" Target="https://www.kaohoon.com/news/622060" TargetMode="External"/><Relationship Id="rId3250" Type="http://schemas.openxmlformats.org/officeDocument/2006/relationships/hyperlink" Target="https://www.kaohoon.com/news/general/622096" TargetMode="External"/><Relationship Id="rId4581" Type="http://schemas.openxmlformats.org/officeDocument/2006/relationships/hyperlink" Target="https://www.kaohoon.com/breakingnews/613707" TargetMode="External"/><Relationship Id="rId4580" Type="http://schemas.openxmlformats.org/officeDocument/2006/relationships/hyperlink" Target="https://www.kaohoon.com/breakingnews/613707" TargetMode="External"/><Relationship Id="rId3252" Type="http://schemas.openxmlformats.org/officeDocument/2006/relationships/hyperlink" Target="https://www.kaohoon.com/news/622082" TargetMode="External"/><Relationship Id="rId4583" Type="http://schemas.openxmlformats.org/officeDocument/2006/relationships/hyperlink" Target="https://www.kaohoon.com/breakingnews/613703" TargetMode="External"/><Relationship Id="rId3251" Type="http://schemas.openxmlformats.org/officeDocument/2006/relationships/hyperlink" Target="https://www.kaohoon.com/news/general/622096" TargetMode="External"/><Relationship Id="rId4582" Type="http://schemas.openxmlformats.org/officeDocument/2006/relationships/hyperlink" Target="https://www.kaohoon.com/breakingnews/613707" TargetMode="External"/><Relationship Id="rId3254" Type="http://schemas.openxmlformats.org/officeDocument/2006/relationships/hyperlink" Target="https://www.kaohoon.com/news/622084" TargetMode="External"/><Relationship Id="rId4585" Type="http://schemas.openxmlformats.org/officeDocument/2006/relationships/hyperlink" Target="https://www.kaohoon.com/breakingnews/613703" TargetMode="External"/><Relationship Id="rId3253" Type="http://schemas.openxmlformats.org/officeDocument/2006/relationships/hyperlink" Target="https://www.kaohoon.com/news/622082" TargetMode="External"/><Relationship Id="rId4584" Type="http://schemas.openxmlformats.org/officeDocument/2006/relationships/hyperlink" Target="https://www.kaohoon.com/breakingnews/613703" TargetMode="External"/><Relationship Id="rId3256" Type="http://schemas.openxmlformats.org/officeDocument/2006/relationships/hyperlink" Target="https://www.kaohoon.com/summary/622078" TargetMode="External"/><Relationship Id="rId3255" Type="http://schemas.openxmlformats.org/officeDocument/2006/relationships/hyperlink" Target="https://www.kaohoon.com/news/622084" TargetMode="External"/><Relationship Id="rId4586" Type="http://schemas.openxmlformats.org/officeDocument/2006/relationships/drawing" Target="../drawings/drawing2.xml"/><Relationship Id="rId3258" Type="http://schemas.openxmlformats.org/officeDocument/2006/relationships/hyperlink" Target="https://www.kaohoon.com/news/622060" TargetMode="External"/><Relationship Id="rId3257" Type="http://schemas.openxmlformats.org/officeDocument/2006/relationships/hyperlink" Target="https://www.kaohoon.com/news/622060" TargetMode="External"/><Relationship Id="rId3249" Type="http://schemas.openxmlformats.org/officeDocument/2006/relationships/hyperlink" Target="https://www.kaohoon.com/news/general/622096" TargetMode="External"/><Relationship Id="rId3248" Type="http://schemas.openxmlformats.org/officeDocument/2006/relationships/hyperlink" Target="https://www.kaohoon.com/breakingnews/622118" TargetMode="External"/><Relationship Id="rId4579" Type="http://schemas.openxmlformats.org/officeDocument/2006/relationships/hyperlink" Target="https://www.kaohoon.com/breakingnews/613742" TargetMode="External"/><Relationship Id="rId4570" Type="http://schemas.openxmlformats.org/officeDocument/2006/relationships/hyperlink" Target="https://www.kaohoon.com/breakingnews/613771" TargetMode="External"/><Relationship Id="rId3241" Type="http://schemas.openxmlformats.org/officeDocument/2006/relationships/hyperlink" Target="https://www.kaohoon.com/news/622128" TargetMode="External"/><Relationship Id="rId4572" Type="http://schemas.openxmlformats.org/officeDocument/2006/relationships/hyperlink" Target="https://www.kaohoon.com/breakingnews/613771" TargetMode="External"/><Relationship Id="rId3240" Type="http://schemas.openxmlformats.org/officeDocument/2006/relationships/hyperlink" Target="https://www.kaohoon.com/news/622128" TargetMode="External"/><Relationship Id="rId4571" Type="http://schemas.openxmlformats.org/officeDocument/2006/relationships/hyperlink" Target="https://www.kaohoon.com/breakingnews/613771" TargetMode="External"/><Relationship Id="rId3243" Type="http://schemas.openxmlformats.org/officeDocument/2006/relationships/hyperlink" Target="https://www.kaohoon.com/news/622124" TargetMode="External"/><Relationship Id="rId4574" Type="http://schemas.openxmlformats.org/officeDocument/2006/relationships/hyperlink" Target="https://www.kaohoon.com/stockanalysis/613765" TargetMode="External"/><Relationship Id="rId3242" Type="http://schemas.openxmlformats.org/officeDocument/2006/relationships/hyperlink" Target="https://www.kaohoon.com/news/622128" TargetMode="External"/><Relationship Id="rId4573" Type="http://schemas.openxmlformats.org/officeDocument/2006/relationships/hyperlink" Target="https://www.kaohoon.com/stockanalysis/613765" TargetMode="External"/><Relationship Id="rId3245" Type="http://schemas.openxmlformats.org/officeDocument/2006/relationships/hyperlink" Target="https://www.kaohoon.com/news/622124" TargetMode="External"/><Relationship Id="rId4576" Type="http://schemas.openxmlformats.org/officeDocument/2006/relationships/hyperlink" Target="https://www.kaohoon.com/stockanalysis/613765" TargetMode="External"/><Relationship Id="rId3244" Type="http://schemas.openxmlformats.org/officeDocument/2006/relationships/hyperlink" Target="https://www.kaohoon.com/news/622124" TargetMode="External"/><Relationship Id="rId4575" Type="http://schemas.openxmlformats.org/officeDocument/2006/relationships/hyperlink" Target="https://www.kaohoon.com/stockanalysis/613765" TargetMode="External"/><Relationship Id="rId3247" Type="http://schemas.openxmlformats.org/officeDocument/2006/relationships/hyperlink" Target="https://www.kaohoon.com/breakingnews/622118" TargetMode="External"/><Relationship Id="rId4578" Type="http://schemas.openxmlformats.org/officeDocument/2006/relationships/hyperlink" Target="https://www.kaohoon.com/breakingnews/613742" TargetMode="External"/><Relationship Id="rId3246" Type="http://schemas.openxmlformats.org/officeDocument/2006/relationships/hyperlink" Target="https://www.kaohoon.com/news/622124" TargetMode="External"/><Relationship Id="rId4577" Type="http://schemas.openxmlformats.org/officeDocument/2006/relationships/hyperlink" Target="https://www.kaohoon.com/breakingnews/613742" TargetMode="External"/><Relationship Id="rId1499" Type="http://schemas.openxmlformats.org/officeDocument/2006/relationships/hyperlink" Target="https://www.kaohoon.com/stockanalysis/631746" TargetMode="External"/><Relationship Id="rId4525" Type="http://schemas.openxmlformats.org/officeDocument/2006/relationships/hyperlink" Target="https://www.kaohoon.com/breakingnews/614577" TargetMode="External"/><Relationship Id="rId4524" Type="http://schemas.openxmlformats.org/officeDocument/2006/relationships/hyperlink" Target="https://www.kaohoon.com/news/614723" TargetMode="External"/><Relationship Id="rId4527" Type="http://schemas.openxmlformats.org/officeDocument/2006/relationships/hyperlink" Target="https://www.kaohoon.com/breakingnews/614575" TargetMode="External"/><Relationship Id="rId4526" Type="http://schemas.openxmlformats.org/officeDocument/2006/relationships/hyperlink" Target="https://www.kaohoon.com/breakingnews/614577" TargetMode="External"/><Relationship Id="rId4529" Type="http://schemas.openxmlformats.org/officeDocument/2006/relationships/hyperlink" Target="https://www.kaohoon.com/breakingnews/614575" TargetMode="External"/><Relationship Id="rId4528" Type="http://schemas.openxmlformats.org/officeDocument/2006/relationships/hyperlink" Target="https://www.kaohoon.com/breakingnews/614575" TargetMode="External"/><Relationship Id="rId668" Type="http://schemas.openxmlformats.org/officeDocument/2006/relationships/hyperlink" Target="https://www.kaohoon.com/news/683661" TargetMode="External"/><Relationship Id="rId667" Type="http://schemas.openxmlformats.org/officeDocument/2006/relationships/hyperlink" Target="https://www.kaohoon.com/news/683665" TargetMode="External"/><Relationship Id="rId666" Type="http://schemas.openxmlformats.org/officeDocument/2006/relationships/hyperlink" Target="https://www.kaohoon.com/stockanalysis/683753" TargetMode="External"/><Relationship Id="rId665" Type="http://schemas.openxmlformats.org/officeDocument/2006/relationships/hyperlink" Target="https://www.kaohoon.com/stockanalysis/683753" TargetMode="External"/><Relationship Id="rId669" Type="http://schemas.openxmlformats.org/officeDocument/2006/relationships/hyperlink" Target="https://www.kaohoon.com/news/683661" TargetMode="External"/><Relationship Id="rId1490" Type="http://schemas.openxmlformats.org/officeDocument/2006/relationships/hyperlink" Target="https://www.kaohoon.com/news/631837" TargetMode="External"/><Relationship Id="rId660" Type="http://schemas.openxmlformats.org/officeDocument/2006/relationships/hyperlink" Target="https://www.kaohoon.com/stockanalysis/683778" TargetMode="External"/><Relationship Id="rId1491" Type="http://schemas.openxmlformats.org/officeDocument/2006/relationships/hyperlink" Target="https://www.kaohoon.com/breakingnews/631799" TargetMode="External"/><Relationship Id="rId1492" Type="http://schemas.openxmlformats.org/officeDocument/2006/relationships/hyperlink" Target="https://www.kaohoon.com/breakingnews/631799" TargetMode="External"/><Relationship Id="rId1493" Type="http://schemas.openxmlformats.org/officeDocument/2006/relationships/hyperlink" Target="https://www.kaohoon.com/breakingnews/631799" TargetMode="External"/><Relationship Id="rId1494" Type="http://schemas.openxmlformats.org/officeDocument/2006/relationships/hyperlink" Target="https://www.kaohoon.com/summary/631795" TargetMode="External"/><Relationship Id="rId664" Type="http://schemas.openxmlformats.org/officeDocument/2006/relationships/hyperlink" Target="https://www.kaohoon.com/stockanalysis/683753" TargetMode="External"/><Relationship Id="rId1495" Type="http://schemas.openxmlformats.org/officeDocument/2006/relationships/hyperlink" Target="https://www.kaohoon.com/summary/631791" TargetMode="External"/><Relationship Id="rId4521" Type="http://schemas.openxmlformats.org/officeDocument/2006/relationships/hyperlink" Target="https://www.kaohoon.com/breakingnews/614800" TargetMode="External"/><Relationship Id="rId663" Type="http://schemas.openxmlformats.org/officeDocument/2006/relationships/hyperlink" Target="https://www.kaohoon.com/stockanalysis/683753" TargetMode="External"/><Relationship Id="rId1496" Type="http://schemas.openxmlformats.org/officeDocument/2006/relationships/hyperlink" Target="https://www.kaohoon.com/breakingnews/631758" TargetMode="External"/><Relationship Id="rId4520" Type="http://schemas.openxmlformats.org/officeDocument/2006/relationships/hyperlink" Target="https://www.kaohoon.com/breakingnews/614800" TargetMode="External"/><Relationship Id="rId662" Type="http://schemas.openxmlformats.org/officeDocument/2006/relationships/hyperlink" Target="https://www.kaohoon.com/breakingnews/683768" TargetMode="External"/><Relationship Id="rId1497" Type="http://schemas.openxmlformats.org/officeDocument/2006/relationships/hyperlink" Target="https://www.kaohoon.com/breakingnews/631758" TargetMode="External"/><Relationship Id="rId4523" Type="http://schemas.openxmlformats.org/officeDocument/2006/relationships/hyperlink" Target="https://www.kaohoon.com/breakingnews/614759" TargetMode="External"/><Relationship Id="rId661" Type="http://schemas.openxmlformats.org/officeDocument/2006/relationships/hyperlink" Target="https://www.kaohoon.com/stockanalysis/683778" TargetMode="External"/><Relationship Id="rId1498" Type="http://schemas.openxmlformats.org/officeDocument/2006/relationships/hyperlink" Target="https://www.kaohoon.com/breakingnews/631758" TargetMode="External"/><Relationship Id="rId4522" Type="http://schemas.openxmlformats.org/officeDocument/2006/relationships/hyperlink" Target="https://www.kaohoon.com/breakingnews/614800" TargetMode="External"/><Relationship Id="rId1488" Type="http://schemas.openxmlformats.org/officeDocument/2006/relationships/hyperlink" Target="https://www.kaohoon.com/news/631853" TargetMode="External"/><Relationship Id="rId4514" Type="http://schemas.openxmlformats.org/officeDocument/2006/relationships/hyperlink" Target="https://www.kaohoon.com/stockanalysis/614830" TargetMode="External"/><Relationship Id="rId1489" Type="http://schemas.openxmlformats.org/officeDocument/2006/relationships/hyperlink" Target="https://www.kaohoon.com/news/631837" TargetMode="External"/><Relationship Id="rId4513" Type="http://schemas.openxmlformats.org/officeDocument/2006/relationships/hyperlink" Target="https://www.kaohoon.com/stockanalysis/614830" TargetMode="External"/><Relationship Id="rId4516" Type="http://schemas.openxmlformats.org/officeDocument/2006/relationships/hyperlink" Target="https://www.kaohoon.com/breakingnews/614812" TargetMode="External"/><Relationship Id="rId4515" Type="http://schemas.openxmlformats.org/officeDocument/2006/relationships/hyperlink" Target="https://www.kaohoon.com/stockanalysis/614830" TargetMode="External"/><Relationship Id="rId4518" Type="http://schemas.openxmlformats.org/officeDocument/2006/relationships/hyperlink" Target="https://www.kaohoon.com/breakingnews/614812" TargetMode="External"/><Relationship Id="rId4517" Type="http://schemas.openxmlformats.org/officeDocument/2006/relationships/hyperlink" Target="https://www.kaohoon.com/breakingnews/614812" TargetMode="External"/><Relationship Id="rId4519" Type="http://schemas.openxmlformats.org/officeDocument/2006/relationships/hyperlink" Target="https://www.kaohoon.com/breakingnews/614800" TargetMode="External"/><Relationship Id="rId657" Type="http://schemas.openxmlformats.org/officeDocument/2006/relationships/hyperlink" Target="https://www.kaohoon.com/news/683813" TargetMode="External"/><Relationship Id="rId656" Type="http://schemas.openxmlformats.org/officeDocument/2006/relationships/hyperlink" Target="https://www.kaohoon.com/news/683813" TargetMode="External"/><Relationship Id="rId655" Type="http://schemas.openxmlformats.org/officeDocument/2006/relationships/hyperlink" Target="https://www.kaohoon.com/news/683843" TargetMode="External"/><Relationship Id="rId654" Type="http://schemas.openxmlformats.org/officeDocument/2006/relationships/hyperlink" Target="https://www.kaohoon.com/news/683843" TargetMode="External"/><Relationship Id="rId659" Type="http://schemas.openxmlformats.org/officeDocument/2006/relationships/hyperlink" Target="https://www.kaohoon.com/stockanalysis/683778" TargetMode="External"/><Relationship Id="rId658" Type="http://schemas.openxmlformats.org/officeDocument/2006/relationships/hyperlink" Target="https://www.kaohoon.com/news/683813" TargetMode="External"/><Relationship Id="rId1480" Type="http://schemas.openxmlformats.org/officeDocument/2006/relationships/hyperlink" Target="https://www.kaohoon.com/news/631970" TargetMode="External"/><Relationship Id="rId1481" Type="http://schemas.openxmlformats.org/officeDocument/2006/relationships/hyperlink" Target="https://www.kaohoon.com/news/631970" TargetMode="External"/><Relationship Id="rId1482" Type="http://schemas.openxmlformats.org/officeDocument/2006/relationships/hyperlink" Target="https://www.kaohoon.com/news/631842" TargetMode="External"/><Relationship Id="rId1483" Type="http://schemas.openxmlformats.org/officeDocument/2006/relationships/hyperlink" Target="https://www.kaohoon.com/news/631842" TargetMode="External"/><Relationship Id="rId653" Type="http://schemas.openxmlformats.org/officeDocument/2006/relationships/hyperlink" Target="https://www.kaohoon.com/news/683845" TargetMode="External"/><Relationship Id="rId1484" Type="http://schemas.openxmlformats.org/officeDocument/2006/relationships/hyperlink" Target="https://www.kaohoon.com/news/631842" TargetMode="External"/><Relationship Id="rId4510" Type="http://schemas.openxmlformats.org/officeDocument/2006/relationships/hyperlink" Target="https://www.kaohoon.com/stockanalysis/614832" TargetMode="External"/><Relationship Id="rId652" Type="http://schemas.openxmlformats.org/officeDocument/2006/relationships/hyperlink" Target="https://www.kaohoon.com/news/683845" TargetMode="External"/><Relationship Id="rId1485" Type="http://schemas.openxmlformats.org/officeDocument/2006/relationships/hyperlink" Target="https://www.kaohoon.com/news/631853" TargetMode="External"/><Relationship Id="rId651" Type="http://schemas.openxmlformats.org/officeDocument/2006/relationships/hyperlink" Target="https://www.kaohoon.com/news/683845" TargetMode="External"/><Relationship Id="rId1486" Type="http://schemas.openxmlformats.org/officeDocument/2006/relationships/hyperlink" Target="https://www.kaohoon.com/news/631853" TargetMode="External"/><Relationship Id="rId4512" Type="http://schemas.openxmlformats.org/officeDocument/2006/relationships/hyperlink" Target="https://www.kaohoon.com/stockanalysis/614832" TargetMode="External"/><Relationship Id="rId650" Type="http://schemas.openxmlformats.org/officeDocument/2006/relationships/hyperlink" Target="https://www.kaohoon.com/news/683859" TargetMode="External"/><Relationship Id="rId1487" Type="http://schemas.openxmlformats.org/officeDocument/2006/relationships/hyperlink" Target="https://www.kaohoon.com/news/631853" TargetMode="External"/><Relationship Id="rId4511" Type="http://schemas.openxmlformats.org/officeDocument/2006/relationships/hyperlink" Target="https://www.kaohoon.com/stockanalysis/614832" TargetMode="External"/><Relationship Id="rId3216" Type="http://schemas.openxmlformats.org/officeDocument/2006/relationships/hyperlink" Target="https://www.kaohoon.com/news/622177" TargetMode="External"/><Relationship Id="rId4547" Type="http://schemas.openxmlformats.org/officeDocument/2006/relationships/hyperlink" Target="https://www.kaohoon.com/breakingnews/614313" TargetMode="External"/><Relationship Id="rId3215" Type="http://schemas.openxmlformats.org/officeDocument/2006/relationships/hyperlink" Target="https://www.kaohoon.com/news/622242" TargetMode="External"/><Relationship Id="rId4546" Type="http://schemas.openxmlformats.org/officeDocument/2006/relationships/hyperlink" Target="https://www.kaohoon.com/breakingnews/614313" TargetMode="External"/><Relationship Id="rId3218" Type="http://schemas.openxmlformats.org/officeDocument/2006/relationships/hyperlink" Target="https://www.kaohoon.com/news/622213" TargetMode="External"/><Relationship Id="rId4549" Type="http://schemas.openxmlformats.org/officeDocument/2006/relationships/hyperlink" Target="https://www.kaohoon.com/breakingnews/614313" TargetMode="External"/><Relationship Id="rId3217" Type="http://schemas.openxmlformats.org/officeDocument/2006/relationships/hyperlink" Target="https://www.kaohoon.com/news/622177" TargetMode="External"/><Relationship Id="rId4548" Type="http://schemas.openxmlformats.org/officeDocument/2006/relationships/hyperlink" Target="https://www.kaohoon.com/breakingnews/614313" TargetMode="External"/><Relationship Id="rId3219" Type="http://schemas.openxmlformats.org/officeDocument/2006/relationships/hyperlink" Target="https://www.kaohoon.com/news/622213" TargetMode="External"/><Relationship Id="rId689" Type="http://schemas.openxmlformats.org/officeDocument/2006/relationships/hyperlink" Target="https://www.kaohoon.com/news/683320" TargetMode="External"/><Relationship Id="rId688" Type="http://schemas.openxmlformats.org/officeDocument/2006/relationships/hyperlink" Target="https://www.kaohoon.com/news/683320" TargetMode="External"/><Relationship Id="rId687" Type="http://schemas.openxmlformats.org/officeDocument/2006/relationships/hyperlink" Target="https://www.kaohoon.com/breakingnews/683325" TargetMode="External"/><Relationship Id="rId682" Type="http://schemas.openxmlformats.org/officeDocument/2006/relationships/hyperlink" Target="https://www.kaohoon.com/stockanalysis/683480" TargetMode="External"/><Relationship Id="rId681" Type="http://schemas.openxmlformats.org/officeDocument/2006/relationships/hyperlink" Target="https://www.kaohoon.com/stockanalysis/683480" TargetMode="External"/><Relationship Id="rId680" Type="http://schemas.openxmlformats.org/officeDocument/2006/relationships/hyperlink" Target="https://www.kaohoon.com/breakingnews/683452" TargetMode="External"/><Relationship Id="rId3210" Type="http://schemas.openxmlformats.org/officeDocument/2006/relationships/hyperlink" Target="https://www.kaohoon.com/news/622258" TargetMode="External"/><Relationship Id="rId4541" Type="http://schemas.openxmlformats.org/officeDocument/2006/relationships/hyperlink" Target="https://www.kaohoon.com/breakingnews/614507" TargetMode="External"/><Relationship Id="rId4540" Type="http://schemas.openxmlformats.org/officeDocument/2006/relationships/hyperlink" Target="https://www.kaohoon.com/breakingnews/614507" TargetMode="External"/><Relationship Id="rId686" Type="http://schemas.openxmlformats.org/officeDocument/2006/relationships/hyperlink" Target="https://www.kaohoon.com/breakingnews/683325" TargetMode="External"/><Relationship Id="rId3212" Type="http://schemas.openxmlformats.org/officeDocument/2006/relationships/hyperlink" Target="https://www.kaohoon.com/breakingnews/622254" TargetMode="External"/><Relationship Id="rId4543" Type="http://schemas.openxmlformats.org/officeDocument/2006/relationships/hyperlink" Target="https://www.kaohoon.com/breakingnews/614358" TargetMode="External"/><Relationship Id="rId685" Type="http://schemas.openxmlformats.org/officeDocument/2006/relationships/hyperlink" Target="https://www.kaohoon.com/breakingnews/683325" TargetMode="External"/><Relationship Id="rId3211" Type="http://schemas.openxmlformats.org/officeDocument/2006/relationships/hyperlink" Target="https://www.kaohoon.com/news/622258" TargetMode="External"/><Relationship Id="rId4542" Type="http://schemas.openxmlformats.org/officeDocument/2006/relationships/hyperlink" Target="https://www.kaohoon.com/breakingnews/614358" TargetMode="External"/><Relationship Id="rId684" Type="http://schemas.openxmlformats.org/officeDocument/2006/relationships/hyperlink" Target="https://www.kaohoon.com/breakingnews/683475" TargetMode="External"/><Relationship Id="rId3214" Type="http://schemas.openxmlformats.org/officeDocument/2006/relationships/hyperlink" Target="https://www.kaohoon.com/news/622244" TargetMode="External"/><Relationship Id="rId4545" Type="http://schemas.openxmlformats.org/officeDocument/2006/relationships/hyperlink" Target="https://www.kaohoon.com/stockanalysis/614333" TargetMode="External"/><Relationship Id="rId683" Type="http://schemas.openxmlformats.org/officeDocument/2006/relationships/hyperlink" Target="https://www.kaohoon.com/stockanalysis/683480" TargetMode="External"/><Relationship Id="rId3213" Type="http://schemas.openxmlformats.org/officeDocument/2006/relationships/hyperlink" Target="https://www.kaohoon.com/breakingnews/622254" TargetMode="External"/><Relationship Id="rId4544" Type="http://schemas.openxmlformats.org/officeDocument/2006/relationships/hyperlink" Target="https://www.kaohoon.com/stockanalysis/614333" TargetMode="External"/><Relationship Id="rId3205" Type="http://schemas.openxmlformats.org/officeDocument/2006/relationships/hyperlink" Target="https://www.kaohoon.com/breakingnews/622265" TargetMode="External"/><Relationship Id="rId4536" Type="http://schemas.openxmlformats.org/officeDocument/2006/relationships/hyperlink" Target="https://www.kaohoon.com/news/614513" TargetMode="External"/><Relationship Id="rId3204" Type="http://schemas.openxmlformats.org/officeDocument/2006/relationships/hyperlink" Target="https://www.kaohoon.com/breakingnews/622275" TargetMode="External"/><Relationship Id="rId4535" Type="http://schemas.openxmlformats.org/officeDocument/2006/relationships/hyperlink" Target="https://www.kaohoon.com/stockanalysis/614548" TargetMode="External"/><Relationship Id="rId3207" Type="http://schemas.openxmlformats.org/officeDocument/2006/relationships/hyperlink" Target="https://www.kaohoon.com/breakingnews/622265" TargetMode="External"/><Relationship Id="rId4538" Type="http://schemas.openxmlformats.org/officeDocument/2006/relationships/hyperlink" Target="https://www.kaohoon.com/news/614513" TargetMode="External"/><Relationship Id="rId3206" Type="http://schemas.openxmlformats.org/officeDocument/2006/relationships/hyperlink" Target="https://www.kaohoon.com/breakingnews/622265" TargetMode="External"/><Relationship Id="rId4537" Type="http://schemas.openxmlformats.org/officeDocument/2006/relationships/hyperlink" Target="https://www.kaohoon.com/news/614513" TargetMode="External"/><Relationship Id="rId3209" Type="http://schemas.openxmlformats.org/officeDocument/2006/relationships/hyperlink" Target="https://www.kaohoon.com/news/622258" TargetMode="External"/><Relationship Id="rId3208" Type="http://schemas.openxmlformats.org/officeDocument/2006/relationships/hyperlink" Target="https://www.kaohoon.com/breakingnews/622265" TargetMode="External"/><Relationship Id="rId4539" Type="http://schemas.openxmlformats.org/officeDocument/2006/relationships/hyperlink" Target="https://www.kaohoon.com/breakingnews/614507" TargetMode="External"/><Relationship Id="rId679" Type="http://schemas.openxmlformats.org/officeDocument/2006/relationships/hyperlink" Target="https://www.kaohoon.com/breakingnews/683452" TargetMode="External"/><Relationship Id="rId678" Type="http://schemas.openxmlformats.org/officeDocument/2006/relationships/hyperlink" Target="https://www.kaohoon.com/breakingnews/683490" TargetMode="External"/><Relationship Id="rId677" Type="http://schemas.openxmlformats.org/officeDocument/2006/relationships/hyperlink" Target="https://www.kaohoon.com/news/683504" TargetMode="External"/><Relationship Id="rId676" Type="http://schemas.openxmlformats.org/officeDocument/2006/relationships/hyperlink" Target="https://www.kaohoon.com/news/683517" TargetMode="External"/><Relationship Id="rId671" Type="http://schemas.openxmlformats.org/officeDocument/2006/relationships/hyperlink" Target="https://www.kaohoon.com/news/683596" TargetMode="External"/><Relationship Id="rId670" Type="http://schemas.openxmlformats.org/officeDocument/2006/relationships/hyperlink" Target="https://www.kaohoon.com/news/683596" TargetMode="External"/><Relationship Id="rId4530" Type="http://schemas.openxmlformats.org/officeDocument/2006/relationships/hyperlink" Target="https://www.kaohoon.com/breakingnews/614572" TargetMode="External"/><Relationship Id="rId675" Type="http://schemas.openxmlformats.org/officeDocument/2006/relationships/hyperlink" Target="https://www.kaohoon.com/pr/683528" TargetMode="External"/><Relationship Id="rId3201" Type="http://schemas.openxmlformats.org/officeDocument/2006/relationships/hyperlink" Target="https://www.kaohoon.com/breakingnews/622278" TargetMode="External"/><Relationship Id="rId4532" Type="http://schemas.openxmlformats.org/officeDocument/2006/relationships/hyperlink" Target="https://www.kaohoon.com/breakingnews/614572" TargetMode="External"/><Relationship Id="rId674" Type="http://schemas.openxmlformats.org/officeDocument/2006/relationships/hyperlink" Target="https://www.kaohoon.com/news/683558" TargetMode="External"/><Relationship Id="rId3200" Type="http://schemas.openxmlformats.org/officeDocument/2006/relationships/hyperlink" Target="https://www.kaohoon.com/breakingnews/622278" TargetMode="External"/><Relationship Id="rId4531" Type="http://schemas.openxmlformats.org/officeDocument/2006/relationships/hyperlink" Target="https://www.kaohoon.com/breakingnews/614572" TargetMode="External"/><Relationship Id="rId673" Type="http://schemas.openxmlformats.org/officeDocument/2006/relationships/hyperlink" Target="https://www.kaohoon.com/news/683558" TargetMode="External"/><Relationship Id="rId3203" Type="http://schemas.openxmlformats.org/officeDocument/2006/relationships/hyperlink" Target="https://www.kaohoon.com/breakingnews/622275" TargetMode="External"/><Relationship Id="rId4534" Type="http://schemas.openxmlformats.org/officeDocument/2006/relationships/hyperlink" Target="https://www.kaohoon.com/stockanalysis/614548" TargetMode="External"/><Relationship Id="rId672" Type="http://schemas.openxmlformats.org/officeDocument/2006/relationships/hyperlink" Target="https://www.kaohoon.com/news/683596" TargetMode="External"/><Relationship Id="rId3202" Type="http://schemas.openxmlformats.org/officeDocument/2006/relationships/hyperlink" Target="https://www.kaohoon.com/breakingnews/622275" TargetMode="External"/><Relationship Id="rId4533" Type="http://schemas.openxmlformats.org/officeDocument/2006/relationships/hyperlink" Target="https://www.kaohoon.com/breakingnews/614572" TargetMode="External"/><Relationship Id="rId190" Type="http://schemas.openxmlformats.org/officeDocument/2006/relationships/hyperlink" Target="https://www.kaohoon.com/news/688304" TargetMode="External"/><Relationship Id="rId194" Type="http://schemas.openxmlformats.org/officeDocument/2006/relationships/hyperlink" Target="https://www.kaohoon.com/breakingnews/688288" TargetMode="External"/><Relationship Id="rId193" Type="http://schemas.openxmlformats.org/officeDocument/2006/relationships/hyperlink" Target="https://www.kaohoon.com/breakingnews/688288" TargetMode="External"/><Relationship Id="rId192" Type="http://schemas.openxmlformats.org/officeDocument/2006/relationships/hyperlink" Target="https://www.kaohoon.com/news/688292" TargetMode="External"/><Relationship Id="rId191" Type="http://schemas.openxmlformats.org/officeDocument/2006/relationships/hyperlink" Target="https://www.kaohoon.com/news/688292" TargetMode="External"/><Relationship Id="rId187" Type="http://schemas.openxmlformats.org/officeDocument/2006/relationships/hyperlink" Target="https://www.kaohoon.com/news/688337" TargetMode="External"/><Relationship Id="rId186" Type="http://schemas.openxmlformats.org/officeDocument/2006/relationships/hyperlink" Target="https://www.kaohoon.com/news/688337" TargetMode="External"/><Relationship Id="rId185" Type="http://schemas.openxmlformats.org/officeDocument/2006/relationships/hyperlink" Target="https://www.kaohoon.com/news/688337" TargetMode="External"/><Relationship Id="rId184" Type="http://schemas.openxmlformats.org/officeDocument/2006/relationships/hyperlink" Target="https://www.kaohoon.com/news/688372" TargetMode="External"/><Relationship Id="rId189" Type="http://schemas.openxmlformats.org/officeDocument/2006/relationships/hyperlink" Target="https://www.kaohoon.com/news/688326" TargetMode="External"/><Relationship Id="rId188" Type="http://schemas.openxmlformats.org/officeDocument/2006/relationships/hyperlink" Target="https://www.kaohoon.com/news/688326" TargetMode="External"/><Relationship Id="rId183" Type="http://schemas.openxmlformats.org/officeDocument/2006/relationships/hyperlink" Target="https://www.kaohoon.com/news/688372" TargetMode="External"/><Relationship Id="rId182" Type="http://schemas.openxmlformats.org/officeDocument/2006/relationships/hyperlink" Target="https://www.kaohoon.com/news/688403" TargetMode="External"/><Relationship Id="rId181" Type="http://schemas.openxmlformats.org/officeDocument/2006/relationships/hyperlink" Target="https://www.kaohoon.com/news/688403" TargetMode="External"/><Relationship Id="rId180" Type="http://schemas.openxmlformats.org/officeDocument/2006/relationships/hyperlink" Target="https://www.kaohoon.com/news/688403" TargetMode="External"/><Relationship Id="rId176" Type="http://schemas.openxmlformats.org/officeDocument/2006/relationships/hyperlink" Target="https://www.kaohoon.com/breakingnews/688479" TargetMode="External"/><Relationship Id="rId175" Type="http://schemas.openxmlformats.org/officeDocument/2006/relationships/hyperlink" Target="https://www.kaohoon.com/breakingnews/688479" TargetMode="External"/><Relationship Id="rId174" Type="http://schemas.openxmlformats.org/officeDocument/2006/relationships/hyperlink" Target="https://www.kaohoon.com/breakingnews/688486" TargetMode="External"/><Relationship Id="rId173" Type="http://schemas.openxmlformats.org/officeDocument/2006/relationships/hyperlink" Target="https://www.kaohoon.com/breakingnews/688486" TargetMode="External"/><Relationship Id="rId179" Type="http://schemas.openxmlformats.org/officeDocument/2006/relationships/hyperlink" Target="https://www.kaohoon.com/news/688403" TargetMode="External"/><Relationship Id="rId178" Type="http://schemas.openxmlformats.org/officeDocument/2006/relationships/hyperlink" Target="https://www.kaohoon.com/news/688408" TargetMode="External"/><Relationship Id="rId177" Type="http://schemas.openxmlformats.org/officeDocument/2006/relationships/hyperlink" Target="https://www.kaohoon.com/news/688408" TargetMode="External"/><Relationship Id="rId198" Type="http://schemas.openxmlformats.org/officeDocument/2006/relationships/hyperlink" Target="https://www.kaohoon.com/pr/688276" TargetMode="External"/><Relationship Id="rId197" Type="http://schemas.openxmlformats.org/officeDocument/2006/relationships/hyperlink" Target="https://www.kaohoon.com/news/688285" TargetMode="External"/><Relationship Id="rId196" Type="http://schemas.openxmlformats.org/officeDocument/2006/relationships/hyperlink" Target="https://www.kaohoon.com/news/688285" TargetMode="External"/><Relationship Id="rId195" Type="http://schemas.openxmlformats.org/officeDocument/2006/relationships/hyperlink" Target="https://www.kaohoon.com/breakingnews/688288" TargetMode="External"/><Relationship Id="rId199" Type="http://schemas.openxmlformats.org/officeDocument/2006/relationships/hyperlink" Target="https://www.kaohoon.com/pr/688276" TargetMode="External"/><Relationship Id="rId150" Type="http://schemas.openxmlformats.org/officeDocument/2006/relationships/hyperlink" Target="https://www.kaohoon.com/news/688524" TargetMode="External"/><Relationship Id="rId149" Type="http://schemas.openxmlformats.org/officeDocument/2006/relationships/hyperlink" Target="https://www.kaohoon.com/breakingnews/688544" TargetMode="External"/><Relationship Id="rId148" Type="http://schemas.openxmlformats.org/officeDocument/2006/relationships/hyperlink" Target="https://www.kaohoon.com/breakingnews/688544" TargetMode="External"/><Relationship Id="rId3270" Type="http://schemas.openxmlformats.org/officeDocument/2006/relationships/hyperlink" Target="https://www.kaohoon.com/news/622061" TargetMode="External"/><Relationship Id="rId3272" Type="http://schemas.openxmlformats.org/officeDocument/2006/relationships/hyperlink" Target="https://www.kaohoon.com/news/622040" TargetMode="External"/><Relationship Id="rId3271" Type="http://schemas.openxmlformats.org/officeDocument/2006/relationships/hyperlink" Target="https://www.kaohoon.com/news/622040" TargetMode="External"/><Relationship Id="rId143" Type="http://schemas.openxmlformats.org/officeDocument/2006/relationships/hyperlink" Target="https://www.kaohoon.com/breakingnews/688542" TargetMode="External"/><Relationship Id="rId3274" Type="http://schemas.openxmlformats.org/officeDocument/2006/relationships/hyperlink" Target="https://www.kaohoon.com/news/622055" TargetMode="External"/><Relationship Id="rId142" Type="http://schemas.openxmlformats.org/officeDocument/2006/relationships/hyperlink" Target="https://www.kaohoon.com/pr/688552" TargetMode="External"/><Relationship Id="rId3273" Type="http://schemas.openxmlformats.org/officeDocument/2006/relationships/hyperlink" Target="https://www.kaohoon.com/news/622055" TargetMode="External"/><Relationship Id="rId141" Type="http://schemas.openxmlformats.org/officeDocument/2006/relationships/hyperlink" Target="https://www.kaohoon.com/pr/688552" TargetMode="External"/><Relationship Id="rId3276" Type="http://schemas.openxmlformats.org/officeDocument/2006/relationships/hyperlink" Target="https://www.kaohoon.com/news/622055" TargetMode="External"/><Relationship Id="rId140" Type="http://schemas.openxmlformats.org/officeDocument/2006/relationships/hyperlink" Target="https://www.kaohoon.com/pr/688552" TargetMode="External"/><Relationship Id="rId3275" Type="http://schemas.openxmlformats.org/officeDocument/2006/relationships/hyperlink" Target="https://www.kaohoon.com/news/622055" TargetMode="External"/><Relationship Id="rId147" Type="http://schemas.openxmlformats.org/officeDocument/2006/relationships/hyperlink" Target="https://www.kaohoon.com/news/688543" TargetMode="External"/><Relationship Id="rId3278" Type="http://schemas.openxmlformats.org/officeDocument/2006/relationships/hyperlink" Target="https://www.kaohoon.com/news/622051" TargetMode="External"/><Relationship Id="rId146" Type="http://schemas.openxmlformats.org/officeDocument/2006/relationships/hyperlink" Target="https://www.kaohoon.com/breakingnews/688542" TargetMode="External"/><Relationship Id="rId3277" Type="http://schemas.openxmlformats.org/officeDocument/2006/relationships/hyperlink" Target="https://www.kaohoon.com/news/622051" TargetMode="External"/><Relationship Id="rId145" Type="http://schemas.openxmlformats.org/officeDocument/2006/relationships/hyperlink" Target="https://www.kaohoon.com/breakingnews/688542" TargetMode="External"/><Relationship Id="rId144" Type="http://schemas.openxmlformats.org/officeDocument/2006/relationships/hyperlink" Target="https://www.kaohoon.com/breakingnews/688542" TargetMode="External"/><Relationship Id="rId3279" Type="http://schemas.openxmlformats.org/officeDocument/2006/relationships/hyperlink" Target="https://www.kaohoon.com/news/622051" TargetMode="External"/><Relationship Id="rId139" Type="http://schemas.openxmlformats.org/officeDocument/2006/relationships/hyperlink" Target="https://www.kaohoon.com/news/688565" TargetMode="External"/><Relationship Id="rId138" Type="http://schemas.openxmlformats.org/officeDocument/2006/relationships/hyperlink" Target="https://www.kaohoon.com/news/688565" TargetMode="External"/><Relationship Id="rId137" Type="http://schemas.openxmlformats.org/officeDocument/2006/relationships/hyperlink" Target="https://www.kaohoon.com/news/688565" TargetMode="External"/><Relationship Id="rId3261" Type="http://schemas.openxmlformats.org/officeDocument/2006/relationships/hyperlink" Target="https://www.kaohoon.com/news/622072" TargetMode="External"/><Relationship Id="rId3260" Type="http://schemas.openxmlformats.org/officeDocument/2006/relationships/hyperlink" Target="https://www.kaohoon.com/summary/622076" TargetMode="External"/><Relationship Id="rId132" Type="http://schemas.openxmlformats.org/officeDocument/2006/relationships/hyperlink" Target="https://www.kaohoon.com/news/688648" TargetMode="External"/><Relationship Id="rId3263" Type="http://schemas.openxmlformats.org/officeDocument/2006/relationships/hyperlink" Target="https://www.kaohoon.com/news/622070" TargetMode="External"/><Relationship Id="rId131" Type="http://schemas.openxmlformats.org/officeDocument/2006/relationships/hyperlink" Target="https://www.kaohoon.com/news/688648" TargetMode="External"/><Relationship Id="rId3262" Type="http://schemas.openxmlformats.org/officeDocument/2006/relationships/hyperlink" Target="https://www.kaohoon.com/news/622072" TargetMode="External"/><Relationship Id="rId130" Type="http://schemas.openxmlformats.org/officeDocument/2006/relationships/hyperlink" Target="https://www.kaohoon.com/news/688684" TargetMode="External"/><Relationship Id="rId3265" Type="http://schemas.openxmlformats.org/officeDocument/2006/relationships/hyperlink" Target="https://www.kaohoon.com/news/622070" TargetMode="External"/><Relationship Id="rId3264" Type="http://schemas.openxmlformats.org/officeDocument/2006/relationships/hyperlink" Target="https://www.kaohoon.com/news/622070" TargetMode="External"/><Relationship Id="rId136" Type="http://schemas.openxmlformats.org/officeDocument/2006/relationships/hyperlink" Target="https://www.kaohoon.com/news/688565" TargetMode="External"/><Relationship Id="rId3267" Type="http://schemas.openxmlformats.org/officeDocument/2006/relationships/hyperlink" Target="https://www.kaohoon.com/news/622064" TargetMode="External"/><Relationship Id="rId135" Type="http://schemas.openxmlformats.org/officeDocument/2006/relationships/hyperlink" Target="https://www.kaohoon.com/news/688572" TargetMode="External"/><Relationship Id="rId3266" Type="http://schemas.openxmlformats.org/officeDocument/2006/relationships/hyperlink" Target="https://www.kaohoon.com/news/622064" TargetMode="External"/><Relationship Id="rId134" Type="http://schemas.openxmlformats.org/officeDocument/2006/relationships/hyperlink" Target="https://www.kaohoon.com/news/688572" TargetMode="External"/><Relationship Id="rId3269" Type="http://schemas.openxmlformats.org/officeDocument/2006/relationships/hyperlink" Target="https://www.kaohoon.com/news/622061" TargetMode="External"/><Relationship Id="rId133" Type="http://schemas.openxmlformats.org/officeDocument/2006/relationships/hyperlink" Target="https://www.kaohoon.com/news/688572" TargetMode="External"/><Relationship Id="rId3268" Type="http://schemas.openxmlformats.org/officeDocument/2006/relationships/hyperlink" Target="https://www.kaohoon.com/news/622064" TargetMode="External"/><Relationship Id="rId172" Type="http://schemas.openxmlformats.org/officeDocument/2006/relationships/hyperlink" Target="https://www.kaohoon.com/breakingnews/688486" TargetMode="External"/><Relationship Id="rId171" Type="http://schemas.openxmlformats.org/officeDocument/2006/relationships/hyperlink" Target="https://www.kaohoon.com/news/688490" TargetMode="External"/><Relationship Id="rId170" Type="http://schemas.openxmlformats.org/officeDocument/2006/relationships/hyperlink" Target="https://www.kaohoon.com/news/688490" TargetMode="External"/><Relationship Id="rId3290" Type="http://schemas.openxmlformats.org/officeDocument/2006/relationships/hyperlink" Target="https://www.kaohoon.com/news/622018" TargetMode="External"/><Relationship Id="rId3292" Type="http://schemas.openxmlformats.org/officeDocument/2006/relationships/hyperlink" Target="https://www.kaohoon.com/news/622035" TargetMode="External"/><Relationship Id="rId3291" Type="http://schemas.openxmlformats.org/officeDocument/2006/relationships/hyperlink" Target="https://www.kaohoon.com/news/622018" TargetMode="External"/><Relationship Id="rId3294" Type="http://schemas.openxmlformats.org/officeDocument/2006/relationships/hyperlink" Target="https://www.kaohoon.com/breakingnews/622028" TargetMode="External"/><Relationship Id="rId3293" Type="http://schemas.openxmlformats.org/officeDocument/2006/relationships/hyperlink" Target="https://www.kaohoon.com/news/622035" TargetMode="External"/><Relationship Id="rId165" Type="http://schemas.openxmlformats.org/officeDocument/2006/relationships/hyperlink" Target="https://www.kaohoon.com/stockanalysis/688495" TargetMode="External"/><Relationship Id="rId3296" Type="http://schemas.openxmlformats.org/officeDocument/2006/relationships/hyperlink" Target="https://www.kaohoon.com/breakingnews/622028" TargetMode="External"/><Relationship Id="rId164" Type="http://schemas.openxmlformats.org/officeDocument/2006/relationships/hyperlink" Target="https://www.kaohoon.com/stockanalysis/688495" TargetMode="External"/><Relationship Id="rId3295" Type="http://schemas.openxmlformats.org/officeDocument/2006/relationships/hyperlink" Target="https://www.kaohoon.com/breakingnews/622028" TargetMode="External"/><Relationship Id="rId163" Type="http://schemas.openxmlformats.org/officeDocument/2006/relationships/hyperlink" Target="https://www.kaohoon.com/breakingnews/688496" TargetMode="External"/><Relationship Id="rId3298" Type="http://schemas.openxmlformats.org/officeDocument/2006/relationships/hyperlink" Target="https://www.kaohoon.com/breakingnews/622023" TargetMode="External"/><Relationship Id="rId162" Type="http://schemas.openxmlformats.org/officeDocument/2006/relationships/hyperlink" Target="https://www.kaohoon.com/breakingnews/688496" TargetMode="External"/><Relationship Id="rId3297" Type="http://schemas.openxmlformats.org/officeDocument/2006/relationships/hyperlink" Target="https://www.kaohoon.com/breakingnews/622023" TargetMode="External"/><Relationship Id="rId169" Type="http://schemas.openxmlformats.org/officeDocument/2006/relationships/hyperlink" Target="https://www.kaohoon.com/news/688490" TargetMode="External"/><Relationship Id="rId168" Type="http://schemas.openxmlformats.org/officeDocument/2006/relationships/hyperlink" Target="https://www.kaohoon.com/stockanalysis/688491" TargetMode="External"/><Relationship Id="rId3299" Type="http://schemas.openxmlformats.org/officeDocument/2006/relationships/hyperlink" Target="https://www.kaohoon.com/breakingnews/622023" TargetMode="External"/><Relationship Id="rId167" Type="http://schemas.openxmlformats.org/officeDocument/2006/relationships/hyperlink" Target="https://www.kaohoon.com/stockanalysis/688491" TargetMode="External"/><Relationship Id="rId166" Type="http://schemas.openxmlformats.org/officeDocument/2006/relationships/hyperlink" Target="https://www.kaohoon.com/stockanalysis/688491" TargetMode="External"/><Relationship Id="rId161" Type="http://schemas.openxmlformats.org/officeDocument/2006/relationships/hyperlink" Target="https://www.kaohoon.com/breakingnews/688496" TargetMode="External"/><Relationship Id="rId160" Type="http://schemas.openxmlformats.org/officeDocument/2006/relationships/hyperlink" Target="https://www.kaohoon.com/breakingnews/688496" TargetMode="External"/><Relationship Id="rId159" Type="http://schemas.openxmlformats.org/officeDocument/2006/relationships/hyperlink" Target="https://www.kaohoon.com/news/688505" TargetMode="External"/><Relationship Id="rId3281" Type="http://schemas.openxmlformats.org/officeDocument/2006/relationships/hyperlink" Target="https://www.kaohoon.com/breakingnews/622047" TargetMode="External"/><Relationship Id="rId3280" Type="http://schemas.openxmlformats.org/officeDocument/2006/relationships/hyperlink" Target="https://www.kaohoon.com/breakingnews/622047" TargetMode="External"/><Relationship Id="rId3283" Type="http://schemas.openxmlformats.org/officeDocument/2006/relationships/hyperlink" Target="https://www.kaohoon.com/news/622045" TargetMode="External"/><Relationship Id="rId3282" Type="http://schemas.openxmlformats.org/officeDocument/2006/relationships/hyperlink" Target="https://www.kaohoon.com/breakingnews/622047" TargetMode="External"/><Relationship Id="rId154" Type="http://schemas.openxmlformats.org/officeDocument/2006/relationships/hyperlink" Target="https://www.kaohoon.com/breakingnews/688517" TargetMode="External"/><Relationship Id="rId3285" Type="http://schemas.openxmlformats.org/officeDocument/2006/relationships/hyperlink" Target="https://www.kaohoon.com/news/622041" TargetMode="External"/><Relationship Id="rId153" Type="http://schemas.openxmlformats.org/officeDocument/2006/relationships/hyperlink" Target="https://www.kaohoon.com/breakingnews/688517" TargetMode="External"/><Relationship Id="rId3284" Type="http://schemas.openxmlformats.org/officeDocument/2006/relationships/hyperlink" Target="https://www.kaohoon.com/news/622041" TargetMode="External"/><Relationship Id="rId152" Type="http://schemas.openxmlformats.org/officeDocument/2006/relationships/hyperlink" Target="https://www.kaohoon.com/breakingnews/688517" TargetMode="External"/><Relationship Id="rId3287" Type="http://schemas.openxmlformats.org/officeDocument/2006/relationships/hyperlink" Target="https://www.kaohoon.com/news/622041" TargetMode="External"/><Relationship Id="rId151" Type="http://schemas.openxmlformats.org/officeDocument/2006/relationships/hyperlink" Target="https://www.kaohoon.com/news/688524" TargetMode="External"/><Relationship Id="rId3286" Type="http://schemas.openxmlformats.org/officeDocument/2006/relationships/hyperlink" Target="https://www.kaohoon.com/news/622041" TargetMode="External"/><Relationship Id="rId158" Type="http://schemas.openxmlformats.org/officeDocument/2006/relationships/hyperlink" Target="https://www.kaohoon.com/news/688505" TargetMode="External"/><Relationship Id="rId3289" Type="http://schemas.openxmlformats.org/officeDocument/2006/relationships/hyperlink" Target="https://www.kaohoon.com/news/622018" TargetMode="External"/><Relationship Id="rId157" Type="http://schemas.openxmlformats.org/officeDocument/2006/relationships/hyperlink" Target="https://www.kaohoon.com/breakingnews/688504" TargetMode="External"/><Relationship Id="rId3288" Type="http://schemas.openxmlformats.org/officeDocument/2006/relationships/hyperlink" Target="https://www.kaohoon.com/news/622018" TargetMode="External"/><Relationship Id="rId156" Type="http://schemas.openxmlformats.org/officeDocument/2006/relationships/hyperlink" Target="https://www.kaohoon.com/breakingnews/688504" TargetMode="External"/><Relationship Id="rId155" Type="http://schemas.openxmlformats.org/officeDocument/2006/relationships/hyperlink" Target="https://www.kaohoon.com/breakingnews/688504" TargetMode="External"/><Relationship Id="rId2820" Type="http://schemas.openxmlformats.org/officeDocument/2006/relationships/hyperlink" Target="https://www.kaohoon.com/breakingnews/624088" TargetMode="External"/><Relationship Id="rId2821" Type="http://schemas.openxmlformats.org/officeDocument/2006/relationships/hyperlink" Target="https://www.kaohoon.com/breakingnews/624088" TargetMode="External"/><Relationship Id="rId2822" Type="http://schemas.openxmlformats.org/officeDocument/2006/relationships/hyperlink" Target="https://www.kaohoon.com/news/623888" TargetMode="External"/><Relationship Id="rId2823" Type="http://schemas.openxmlformats.org/officeDocument/2006/relationships/hyperlink" Target="https://www.kaohoon.com/news/623888" TargetMode="External"/><Relationship Id="rId2824" Type="http://schemas.openxmlformats.org/officeDocument/2006/relationships/hyperlink" Target="https://www.kaohoon.com/news/623931" TargetMode="External"/><Relationship Id="rId2825" Type="http://schemas.openxmlformats.org/officeDocument/2006/relationships/hyperlink" Target="https://www.kaohoon.com/news/623931" TargetMode="External"/><Relationship Id="rId2826" Type="http://schemas.openxmlformats.org/officeDocument/2006/relationships/hyperlink" Target="https://www.kaohoon.com/news/623931" TargetMode="External"/><Relationship Id="rId2827" Type="http://schemas.openxmlformats.org/officeDocument/2006/relationships/hyperlink" Target="https://www.kaohoon.com/column/623973" TargetMode="External"/><Relationship Id="rId2828" Type="http://schemas.openxmlformats.org/officeDocument/2006/relationships/hyperlink" Target="https://www.kaohoon.com/column/623973" TargetMode="External"/><Relationship Id="rId2829" Type="http://schemas.openxmlformats.org/officeDocument/2006/relationships/hyperlink" Target="https://www.kaohoon.com/news/623878" TargetMode="External"/><Relationship Id="rId2810" Type="http://schemas.openxmlformats.org/officeDocument/2006/relationships/hyperlink" Target="https://www.kaohoon.com/breakingnews/624100" TargetMode="External"/><Relationship Id="rId2811" Type="http://schemas.openxmlformats.org/officeDocument/2006/relationships/hyperlink" Target="https://www.kaohoon.com/breakingnews/624100" TargetMode="External"/><Relationship Id="rId2812" Type="http://schemas.openxmlformats.org/officeDocument/2006/relationships/hyperlink" Target="https://www.kaohoon.com/breakingnews/624087" TargetMode="External"/><Relationship Id="rId2813" Type="http://schemas.openxmlformats.org/officeDocument/2006/relationships/hyperlink" Target="https://www.kaohoon.com/breakingnews/624087" TargetMode="External"/><Relationship Id="rId2814" Type="http://schemas.openxmlformats.org/officeDocument/2006/relationships/hyperlink" Target="https://www.kaohoon.com/breakingnews/624087" TargetMode="External"/><Relationship Id="rId2815" Type="http://schemas.openxmlformats.org/officeDocument/2006/relationships/hyperlink" Target="https://www.kaohoon.com/breakingnews/624091" TargetMode="External"/><Relationship Id="rId2816" Type="http://schemas.openxmlformats.org/officeDocument/2006/relationships/hyperlink" Target="https://www.kaohoon.com/breakingnews/624091" TargetMode="External"/><Relationship Id="rId2817" Type="http://schemas.openxmlformats.org/officeDocument/2006/relationships/hyperlink" Target="https://www.kaohoon.com/breakingnews/624091" TargetMode="External"/><Relationship Id="rId2818" Type="http://schemas.openxmlformats.org/officeDocument/2006/relationships/hyperlink" Target="https://www.kaohoon.com/breakingnews/624091" TargetMode="External"/><Relationship Id="rId2819" Type="http://schemas.openxmlformats.org/officeDocument/2006/relationships/hyperlink" Target="https://www.kaohoon.com/breakingnews/624088" TargetMode="External"/><Relationship Id="rId1510" Type="http://schemas.openxmlformats.org/officeDocument/2006/relationships/hyperlink" Target="https://www.kaohoon.com/breakingnews/631716" TargetMode="External"/><Relationship Id="rId2841" Type="http://schemas.openxmlformats.org/officeDocument/2006/relationships/hyperlink" Target="https://www.kaohoon.com/news/623926" TargetMode="External"/><Relationship Id="rId1511" Type="http://schemas.openxmlformats.org/officeDocument/2006/relationships/hyperlink" Target="https://www.kaohoon.com/breakingnews/631716" TargetMode="External"/><Relationship Id="rId2842" Type="http://schemas.openxmlformats.org/officeDocument/2006/relationships/hyperlink" Target="https://www.kaohoon.com/news/623907" TargetMode="External"/><Relationship Id="rId1512" Type="http://schemas.openxmlformats.org/officeDocument/2006/relationships/hyperlink" Target="https://www.kaohoon.com/breakingnews/631716" TargetMode="External"/><Relationship Id="rId2843" Type="http://schemas.openxmlformats.org/officeDocument/2006/relationships/hyperlink" Target="https://www.kaohoon.com/news/623907" TargetMode="External"/><Relationship Id="rId1513" Type="http://schemas.openxmlformats.org/officeDocument/2006/relationships/hyperlink" Target="https://www.kaohoon.com/news/631713" TargetMode="External"/><Relationship Id="rId2844" Type="http://schemas.openxmlformats.org/officeDocument/2006/relationships/hyperlink" Target="https://www.kaohoon.com/news/623907" TargetMode="External"/><Relationship Id="rId1514" Type="http://schemas.openxmlformats.org/officeDocument/2006/relationships/hyperlink" Target="https://www.kaohoon.com/news/631713" TargetMode="External"/><Relationship Id="rId2845" Type="http://schemas.openxmlformats.org/officeDocument/2006/relationships/hyperlink" Target="https://www.kaohoon.com/summary/623913" TargetMode="External"/><Relationship Id="rId1515" Type="http://schemas.openxmlformats.org/officeDocument/2006/relationships/hyperlink" Target="https://www.kaohoon.com/news/631713" TargetMode="External"/><Relationship Id="rId2846" Type="http://schemas.openxmlformats.org/officeDocument/2006/relationships/hyperlink" Target="https://www.kaohoon.com/summary/623910" TargetMode="External"/><Relationship Id="rId1516" Type="http://schemas.openxmlformats.org/officeDocument/2006/relationships/hyperlink" Target="https://www.kaohoon.com/news/631713" TargetMode="External"/><Relationship Id="rId2847" Type="http://schemas.openxmlformats.org/officeDocument/2006/relationships/hyperlink" Target="https://www.kaohoon.com/breakingnews/623889" TargetMode="External"/><Relationship Id="rId1517" Type="http://schemas.openxmlformats.org/officeDocument/2006/relationships/hyperlink" Target="https://www.kaohoon.com/news/631695" TargetMode="External"/><Relationship Id="rId2848" Type="http://schemas.openxmlformats.org/officeDocument/2006/relationships/hyperlink" Target="https://www.kaohoon.com/breakingnews/623889" TargetMode="External"/><Relationship Id="rId1518" Type="http://schemas.openxmlformats.org/officeDocument/2006/relationships/hyperlink" Target="https://www.kaohoon.com/news/631695" TargetMode="External"/><Relationship Id="rId2849" Type="http://schemas.openxmlformats.org/officeDocument/2006/relationships/hyperlink" Target="https://www.kaohoon.com/breakingnews/623894" TargetMode="External"/><Relationship Id="rId1519" Type="http://schemas.openxmlformats.org/officeDocument/2006/relationships/hyperlink" Target="https://www.kaohoon.com/breakingnews/631679" TargetMode="External"/><Relationship Id="rId2840" Type="http://schemas.openxmlformats.org/officeDocument/2006/relationships/hyperlink" Target="https://www.kaohoon.com/news/623926" TargetMode="External"/><Relationship Id="rId2830" Type="http://schemas.openxmlformats.org/officeDocument/2006/relationships/hyperlink" Target="https://www.kaohoon.com/news/623878" TargetMode="External"/><Relationship Id="rId1500" Type="http://schemas.openxmlformats.org/officeDocument/2006/relationships/hyperlink" Target="https://www.kaohoon.com/stockanalysis/631746" TargetMode="External"/><Relationship Id="rId2831" Type="http://schemas.openxmlformats.org/officeDocument/2006/relationships/hyperlink" Target="https://www.kaohoon.com/news/623878" TargetMode="External"/><Relationship Id="rId1501" Type="http://schemas.openxmlformats.org/officeDocument/2006/relationships/hyperlink" Target="https://www.kaohoon.com/stockanalysis/631746" TargetMode="External"/><Relationship Id="rId2832" Type="http://schemas.openxmlformats.org/officeDocument/2006/relationships/hyperlink" Target="https://www.kaohoon.com/news/623878" TargetMode="External"/><Relationship Id="rId1502" Type="http://schemas.openxmlformats.org/officeDocument/2006/relationships/hyperlink" Target="https://www.kaohoon.com/stockanalysis/631744" TargetMode="External"/><Relationship Id="rId2833" Type="http://schemas.openxmlformats.org/officeDocument/2006/relationships/hyperlink" Target="https://www.kaohoon.com/news/623955" TargetMode="External"/><Relationship Id="rId1503" Type="http://schemas.openxmlformats.org/officeDocument/2006/relationships/hyperlink" Target="https://www.kaohoon.com/stockanalysis/631744" TargetMode="External"/><Relationship Id="rId2834" Type="http://schemas.openxmlformats.org/officeDocument/2006/relationships/hyperlink" Target="https://www.kaohoon.com/news/623950" TargetMode="External"/><Relationship Id="rId1504" Type="http://schemas.openxmlformats.org/officeDocument/2006/relationships/hyperlink" Target="https://www.kaohoon.com/stockanalysis/631744" TargetMode="External"/><Relationship Id="rId2835" Type="http://schemas.openxmlformats.org/officeDocument/2006/relationships/hyperlink" Target="https://www.kaohoon.com/news/623932" TargetMode="External"/><Relationship Id="rId1505" Type="http://schemas.openxmlformats.org/officeDocument/2006/relationships/hyperlink" Target="https://www.kaohoon.com/news/631724" TargetMode="External"/><Relationship Id="rId2836" Type="http://schemas.openxmlformats.org/officeDocument/2006/relationships/hyperlink" Target="https://www.kaohoon.com/news/623932" TargetMode="External"/><Relationship Id="rId1506" Type="http://schemas.openxmlformats.org/officeDocument/2006/relationships/hyperlink" Target="https://www.kaohoon.com/news/631724" TargetMode="External"/><Relationship Id="rId2837" Type="http://schemas.openxmlformats.org/officeDocument/2006/relationships/hyperlink" Target="https://www.kaohoon.com/news/623922" TargetMode="External"/><Relationship Id="rId1507" Type="http://schemas.openxmlformats.org/officeDocument/2006/relationships/hyperlink" Target="https://www.kaohoon.com/news/631724" TargetMode="External"/><Relationship Id="rId2838" Type="http://schemas.openxmlformats.org/officeDocument/2006/relationships/hyperlink" Target="https://www.kaohoon.com/news/623922" TargetMode="External"/><Relationship Id="rId1508" Type="http://schemas.openxmlformats.org/officeDocument/2006/relationships/hyperlink" Target="https://www.kaohoon.com/news/631738" TargetMode="External"/><Relationship Id="rId2839" Type="http://schemas.openxmlformats.org/officeDocument/2006/relationships/hyperlink" Target="https://www.kaohoon.com/news/623926" TargetMode="External"/><Relationship Id="rId1509" Type="http://schemas.openxmlformats.org/officeDocument/2006/relationships/hyperlink" Target="https://www.kaohoon.com/summary/631728" TargetMode="External"/><Relationship Id="rId2800" Type="http://schemas.openxmlformats.org/officeDocument/2006/relationships/hyperlink" Target="https://www.kaohoon.com/news/624145" TargetMode="External"/><Relationship Id="rId2801" Type="http://schemas.openxmlformats.org/officeDocument/2006/relationships/hyperlink" Target="https://www.kaohoon.com/news/624145" TargetMode="External"/><Relationship Id="rId2802" Type="http://schemas.openxmlformats.org/officeDocument/2006/relationships/hyperlink" Target="https://www.kaohoon.com/news/624145" TargetMode="External"/><Relationship Id="rId2803" Type="http://schemas.openxmlformats.org/officeDocument/2006/relationships/hyperlink" Target="https://www.kaohoon.com/news/624145" TargetMode="External"/><Relationship Id="rId2804" Type="http://schemas.openxmlformats.org/officeDocument/2006/relationships/hyperlink" Target="https://www.kaohoon.com/breakingnews/624110" TargetMode="External"/><Relationship Id="rId2805" Type="http://schemas.openxmlformats.org/officeDocument/2006/relationships/hyperlink" Target="https://www.kaohoon.com/breakingnews/624110" TargetMode="External"/><Relationship Id="rId2806" Type="http://schemas.openxmlformats.org/officeDocument/2006/relationships/hyperlink" Target="https://www.kaohoon.com/news/624103" TargetMode="External"/><Relationship Id="rId2807" Type="http://schemas.openxmlformats.org/officeDocument/2006/relationships/hyperlink" Target="https://www.kaohoon.com/news/624103" TargetMode="External"/><Relationship Id="rId2808" Type="http://schemas.openxmlformats.org/officeDocument/2006/relationships/hyperlink" Target="https://www.kaohoon.com/news/624103" TargetMode="External"/><Relationship Id="rId2809" Type="http://schemas.openxmlformats.org/officeDocument/2006/relationships/hyperlink" Target="https://www.kaohoon.com/news/624103" TargetMode="External"/><Relationship Id="rId1576" Type="http://schemas.openxmlformats.org/officeDocument/2006/relationships/hyperlink" Target="https://www.kaohoon.com/summary/631271" TargetMode="External"/><Relationship Id="rId1577" Type="http://schemas.openxmlformats.org/officeDocument/2006/relationships/hyperlink" Target="https://www.kaohoon.com/summary/631269" TargetMode="External"/><Relationship Id="rId1578" Type="http://schemas.openxmlformats.org/officeDocument/2006/relationships/hyperlink" Target="https://www.kaohoon.com/news/631251" TargetMode="External"/><Relationship Id="rId1579" Type="http://schemas.openxmlformats.org/officeDocument/2006/relationships/hyperlink" Target="https://www.kaohoon.com/news/631251" TargetMode="External"/><Relationship Id="rId987" Type="http://schemas.openxmlformats.org/officeDocument/2006/relationships/hyperlink" Target="https://www.kaohoon.com/stockanalysis/679705" TargetMode="External"/><Relationship Id="rId986" Type="http://schemas.openxmlformats.org/officeDocument/2006/relationships/hyperlink" Target="https://www.kaohoon.com/stockanalysis/679705" TargetMode="External"/><Relationship Id="rId985" Type="http://schemas.openxmlformats.org/officeDocument/2006/relationships/hyperlink" Target="https://www.kaohoon.com/stockanalysis/679707" TargetMode="External"/><Relationship Id="rId984" Type="http://schemas.openxmlformats.org/officeDocument/2006/relationships/hyperlink" Target="https://www.kaohoon.com/stockanalysis/679707" TargetMode="External"/><Relationship Id="rId989" Type="http://schemas.openxmlformats.org/officeDocument/2006/relationships/hyperlink" Target="https://www.kaohoon.com/stockanalysis/679705" TargetMode="External"/><Relationship Id="rId988" Type="http://schemas.openxmlformats.org/officeDocument/2006/relationships/hyperlink" Target="https://www.kaohoon.com/stockanalysis/679705" TargetMode="External"/><Relationship Id="rId1570" Type="http://schemas.openxmlformats.org/officeDocument/2006/relationships/hyperlink" Target="https://www.kaohoon.com/stockanalysis/631283" TargetMode="External"/><Relationship Id="rId1571" Type="http://schemas.openxmlformats.org/officeDocument/2006/relationships/hyperlink" Target="https://www.kaohoon.com/stockanalysis/631283" TargetMode="External"/><Relationship Id="rId983" Type="http://schemas.openxmlformats.org/officeDocument/2006/relationships/hyperlink" Target="https://www.kaohoon.com/stockanalysis/679707" TargetMode="External"/><Relationship Id="rId1572" Type="http://schemas.openxmlformats.org/officeDocument/2006/relationships/hyperlink" Target="https://www.kaohoon.com/stockanalysis/631283" TargetMode="External"/><Relationship Id="rId982" Type="http://schemas.openxmlformats.org/officeDocument/2006/relationships/hyperlink" Target="https://www.kaohoon.com/stockanalysis/679707" TargetMode="External"/><Relationship Id="rId1573" Type="http://schemas.openxmlformats.org/officeDocument/2006/relationships/hyperlink" Target="https://www.kaohoon.com/stockanalysis/631281" TargetMode="External"/><Relationship Id="rId981" Type="http://schemas.openxmlformats.org/officeDocument/2006/relationships/hyperlink" Target="https://www.kaohoon.com/pr/679760" TargetMode="External"/><Relationship Id="rId1574" Type="http://schemas.openxmlformats.org/officeDocument/2006/relationships/hyperlink" Target="https://www.kaohoon.com/stockanalysis/631281" TargetMode="External"/><Relationship Id="rId980" Type="http://schemas.openxmlformats.org/officeDocument/2006/relationships/hyperlink" Target="https://www.kaohoon.com/pr/679760" TargetMode="External"/><Relationship Id="rId1575" Type="http://schemas.openxmlformats.org/officeDocument/2006/relationships/hyperlink" Target="https://www.kaohoon.com/stockanalysis/631281" TargetMode="External"/><Relationship Id="rId1565" Type="http://schemas.openxmlformats.org/officeDocument/2006/relationships/hyperlink" Target="https://www.kaohoon.com/news/631310" TargetMode="External"/><Relationship Id="rId2896" Type="http://schemas.openxmlformats.org/officeDocument/2006/relationships/hyperlink" Target="https://www.kaohoon.com/summary/623674" TargetMode="External"/><Relationship Id="rId1566" Type="http://schemas.openxmlformats.org/officeDocument/2006/relationships/hyperlink" Target="https://www.kaohoon.com/news/631310" TargetMode="External"/><Relationship Id="rId2897" Type="http://schemas.openxmlformats.org/officeDocument/2006/relationships/hyperlink" Target="https://www.kaohoon.com/breakingnews/623669" TargetMode="External"/><Relationship Id="rId1567" Type="http://schemas.openxmlformats.org/officeDocument/2006/relationships/hyperlink" Target="https://www.kaohoon.com/news/631310" TargetMode="External"/><Relationship Id="rId2898" Type="http://schemas.openxmlformats.org/officeDocument/2006/relationships/hyperlink" Target="https://www.kaohoon.com/breakingnews/623669" TargetMode="External"/><Relationship Id="rId1568" Type="http://schemas.openxmlformats.org/officeDocument/2006/relationships/hyperlink" Target="https://www.kaohoon.com/news/631284" TargetMode="External"/><Relationship Id="rId2899" Type="http://schemas.openxmlformats.org/officeDocument/2006/relationships/hyperlink" Target="https://www.kaohoon.com/breakingnews/623669" TargetMode="External"/><Relationship Id="rId1569" Type="http://schemas.openxmlformats.org/officeDocument/2006/relationships/hyperlink" Target="https://www.kaohoon.com/news/631284" TargetMode="External"/><Relationship Id="rId976" Type="http://schemas.openxmlformats.org/officeDocument/2006/relationships/hyperlink" Target="https://www.kaohoon.com/news/679766" TargetMode="External"/><Relationship Id="rId975" Type="http://schemas.openxmlformats.org/officeDocument/2006/relationships/hyperlink" Target="https://www.kaohoon.com/news/679773" TargetMode="External"/><Relationship Id="rId974" Type="http://schemas.openxmlformats.org/officeDocument/2006/relationships/hyperlink" Target="https://www.kaohoon.com/news/679773" TargetMode="External"/><Relationship Id="rId973" Type="http://schemas.openxmlformats.org/officeDocument/2006/relationships/hyperlink" Target="https://www.kaohoon.com/news/679773" TargetMode="External"/><Relationship Id="rId979" Type="http://schemas.openxmlformats.org/officeDocument/2006/relationships/hyperlink" Target="https://www.kaohoon.com/news/679769" TargetMode="External"/><Relationship Id="rId978" Type="http://schemas.openxmlformats.org/officeDocument/2006/relationships/hyperlink" Target="https://www.kaohoon.com/news/679769" TargetMode="External"/><Relationship Id="rId977" Type="http://schemas.openxmlformats.org/officeDocument/2006/relationships/hyperlink" Target="https://www.kaohoon.com/news/679766" TargetMode="External"/><Relationship Id="rId2890" Type="http://schemas.openxmlformats.org/officeDocument/2006/relationships/hyperlink" Target="https://www.kaohoon.com/news/623656" TargetMode="External"/><Relationship Id="rId1560" Type="http://schemas.openxmlformats.org/officeDocument/2006/relationships/hyperlink" Target="https://www.kaohoon.com/breakingnews/631318" TargetMode="External"/><Relationship Id="rId2891" Type="http://schemas.openxmlformats.org/officeDocument/2006/relationships/hyperlink" Target="https://www.kaohoon.com/summary/623678" TargetMode="External"/><Relationship Id="rId972" Type="http://schemas.openxmlformats.org/officeDocument/2006/relationships/hyperlink" Target="https://www.kaohoon.com/news/679785" TargetMode="External"/><Relationship Id="rId1561" Type="http://schemas.openxmlformats.org/officeDocument/2006/relationships/hyperlink" Target="https://www.kaohoon.com/breakingnews/631312" TargetMode="External"/><Relationship Id="rId2892" Type="http://schemas.openxmlformats.org/officeDocument/2006/relationships/hyperlink" Target="https://www.kaohoon.com/breakingnews/623673" TargetMode="External"/><Relationship Id="rId971" Type="http://schemas.openxmlformats.org/officeDocument/2006/relationships/hyperlink" Target="https://www.kaohoon.com/news/679785" TargetMode="External"/><Relationship Id="rId1562" Type="http://schemas.openxmlformats.org/officeDocument/2006/relationships/hyperlink" Target="https://www.kaohoon.com/breakingnews/631312" TargetMode="External"/><Relationship Id="rId2893" Type="http://schemas.openxmlformats.org/officeDocument/2006/relationships/hyperlink" Target="https://www.kaohoon.com/breakingnews/623673" TargetMode="External"/><Relationship Id="rId970" Type="http://schemas.openxmlformats.org/officeDocument/2006/relationships/hyperlink" Target="https://www.kaohoon.com/news/679785" TargetMode="External"/><Relationship Id="rId1563" Type="http://schemas.openxmlformats.org/officeDocument/2006/relationships/hyperlink" Target="https://www.kaohoon.com/breakingnews/631312" TargetMode="External"/><Relationship Id="rId2894" Type="http://schemas.openxmlformats.org/officeDocument/2006/relationships/hyperlink" Target="https://www.kaohoon.com/breakingnews/623673" TargetMode="External"/><Relationship Id="rId1564" Type="http://schemas.openxmlformats.org/officeDocument/2006/relationships/hyperlink" Target="https://www.kaohoon.com/breakingnews/631312" TargetMode="External"/><Relationship Id="rId2895" Type="http://schemas.openxmlformats.org/officeDocument/2006/relationships/hyperlink" Target="https://www.kaohoon.com/breakingnews/623673" TargetMode="External"/><Relationship Id="rId1598" Type="http://schemas.openxmlformats.org/officeDocument/2006/relationships/hyperlink" Target="https://www.kaohoon.com/news/631073" TargetMode="External"/><Relationship Id="rId1599" Type="http://schemas.openxmlformats.org/officeDocument/2006/relationships/hyperlink" Target="https://www.kaohoon.com/breakingnews/631064" TargetMode="External"/><Relationship Id="rId1590" Type="http://schemas.openxmlformats.org/officeDocument/2006/relationships/hyperlink" Target="https://www.kaohoon.com/news/631210" TargetMode="External"/><Relationship Id="rId1591" Type="http://schemas.openxmlformats.org/officeDocument/2006/relationships/hyperlink" Target="https://www.kaohoon.com/news/631210" TargetMode="External"/><Relationship Id="rId1592" Type="http://schemas.openxmlformats.org/officeDocument/2006/relationships/hyperlink" Target="https://www.kaohoon.com/news/631210" TargetMode="External"/><Relationship Id="rId1593" Type="http://schemas.openxmlformats.org/officeDocument/2006/relationships/hyperlink" Target="https://www.kaohoon.com/news/631095" TargetMode="External"/><Relationship Id="rId1594" Type="http://schemas.openxmlformats.org/officeDocument/2006/relationships/hyperlink" Target="https://www.kaohoon.com/news/631095" TargetMode="External"/><Relationship Id="rId1595" Type="http://schemas.openxmlformats.org/officeDocument/2006/relationships/hyperlink" Target="https://www.kaohoon.com/summary/631091" TargetMode="External"/><Relationship Id="rId1596" Type="http://schemas.openxmlformats.org/officeDocument/2006/relationships/hyperlink" Target="https://www.kaohoon.com/summary/631089" TargetMode="External"/><Relationship Id="rId1597" Type="http://schemas.openxmlformats.org/officeDocument/2006/relationships/hyperlink" Target="https://www.kaohoon.com/news/631073" TargetMode="External"/><Relationship Id="rId1587" Type="http://schemas.openxmlformats.org/officeDocument/2006/relationships/hyperlink" Target="https://www.kaohoon.com/breakingnews/631240" TargetMode="External"/><Relationship Id="rId1588" Type="http://schemas.openxmlformats.org/officeDocument/2006/relationships/hyperlink" Target="https://www.kaohoon.com/breakingnews/631209" TargetMode="External"/><Relationship Id="rId1589" Type="http://schemas.openxmlformats.org/officeDocument/2006/relationships/hyperlink" Target="https://www.kaohoon.com/breakingnews/631209" TargetMode="External"/><Relationship Id="rId998" Type="http://schemas.openxmlformats.org/officeDocument/2006/relationships/hyperlink" Target="https://www.kaohoon.com/news/679446" TargetMode="External"/><Relationship Id="rId997" Type="http://schemas.openxmlformats.org/officeDocument/2006/relationships/hyperlink" Target="https://www.kaohoon.com/news/679446" TargetMode="External"/><Relationship Id="rId996" Type="http://schemas.openxmlformats.org/officeDocument/2006/relationships/hyperlink" Target="https://www.kaohoon.com/news/679672" TargetMode="External"/><Relationship Id="rId995" Type="http://schemas.openxmlformats.org/officeDocument/2006/relationships/hyperlink" Target="https://www.kaohoon.com/news/679672" TargetMode="External"/><Relationship Id="rId999" Type="http://schemas.openxmlformats.org/officeDocument/2006/relationships/hyperlink" Target="https://www.kaohoon.com/news/679446" TargetMode="External"/><Relationship Id="rId990" Type="http://schemas.openxmlformats.org/officeDocument/2006/relationships/hyperlink" Target="https://www.kaohoon.com/news/679682" TargetMode="External"/><Relationship Id="rId1580" Type="http://schemas.openxmlformats.org/officeDocument/2006/relationships/hyperlink" Target="https://www.kaohoon.com/news/631251" TargetMode="External"/><Relationship Id="rId1581" Type="http://schemas.openxmlformats.org/officeDocument/2006/relationships/hyperlink" Target="https://www.kaohoon.com/breakingnews/631259" TargetMode="External"/><Relationship Id="rId1582" Type="http://schemas.openxmlformats.org/officeDocument/2006/relationships/hyperlink" Target="https://www.kaohoon.com/breakingnews/631259" TargetMode="External"/><Relationship Id="rId994" Type="http://schemas.openxmlformats.org/officeDocument/2006/relationships/hyperlink" Target="https://www.kaohoon.com/news/679659" TargetMode="External"/><Relationship Id="rId1583" Type="http://schemas.openxmlformats.org/officeDocument/2006/relationships/hyperlink" Target="https://www.kaohoon.com/news/631249" TargetMode="External"/><Relationship Id="rId993" Type="http://schemas.openxmlformats.org/officeDocument/2006/relationships/hyperlink" Target="https://www.kaohoon.com/news/679659" TargetMode="External"/><Relationship Id="rId1584" Type="http://schemas.openxmlformats.org/officeDocument/2006/relationships/hyperlink" Target="https://www.kaohoon.com/news/631249" TargetMode="External"/><Relationship Id="rId992" Type="http://schemas.openxmlformats.org/officeDocument/2006/relationships/hyperlink" Target="https://www.kaohoon.com/news/679680" TargetMode="External"/><Relationship Id="rId1585" Type="http://schemas.openxmlformats.org/officeDocument/2006/relationships/hyperlink" Target="https://www.kaohoon.com/breakingnews/631240" TargetMode="External"/><Relationship Id="rId991" Type="http://schemas.openxmlformats.org/officeDocument/2006/relationships/hyperlink" Target="https://www.kaohoon.com/news/679682" TargetMode="External"/><Relationship Id="rId1586" Type="http://schemas.openxmlformats.org/officeDocument/2006/relationships/hyperlink" Target="https://www.kaohoon.com/breakingnews/631240" TargetMode="External"/><Relationship Id="rId1532" Type="http://schemas.openxmlformats.org/officeDocument/2006/relationships/hyperlink" Target="https://www.kaohoon.com/news/631551" TargetMode="External"/><Relationship Id="rId2863" Type="http://schemas.openxmlformats.org/officeDocument/2006/relationships/hyperlink" Target="https://www.kaohoon.com/pr/623815" TargetMode="External"/><Relationship Id="rId1533" Type="http://schemas.openxmlformats.org/officeDocument/2006/relationships/hyperlink" Target="https://www.kaohoon.com/summary/631546" TargetMode="External"/><Relationship Id="rId2864" Type="http://schemas.openxmlformats.org/officeDocument/2006/relationships/hyperlink" Target="https://www.kaohoon.com/pr/623815" TargetMode="External"/><Relationship Id="rId1534" Type="http://schemas.openxmlformats.org/officeDocument/2006/relationships/hyperlink" Target="https://www.kaohoon.com/summary/631544" TargetMode="External"/><Relationship Id="rId2865" Type="http://schemas.openxmlformats.org/officeDocument/2006/relationships/hyperlink" Target="https://www.kaohoon.com/news/623809" TargetMode="External"/><Relationship Id="rId1535" Type="http://schemas.openxmlformats.org/officeDocument/2006/relationships/hyperlink" Target="https://www.kaohoon.com/breakingnews/631541" TargetMode="External"/><Relationship Id="rId2866" Type="http://schemas.openxmlformats.org/officeDocument/2006/relationships/hyperlink" Target="https://www.kaohoon.com/news/623809" TargetMode="External"/><Relationship Id="rId1536" Type="http://schemas.openxmlformats.org/officeDocument/2006/relationships/hyperlink" Target="https://www.kaohoon.com/breakingnews/631541" TargetMode="External"/><Relationship Id="rId2867" Type="http://schemas.openxmlformats.org/officeDocument/2006/relationships/hyperlink" Target="https://www.kaohoon.com/news/623809" TargetMode="External"/><Relationship Id="rId1537" Type="http://schemas.openxmlformats.org/officeDocument/2006/relationships/hyperlink" Target="https://www.kaohoon.com/breakingnews/631541" TargetMode="External"/><Relationship Id="rId2868" Type="http://schemas.openxmlformats.org/officeDocument/2006/relationships/hyperlink" Target="https://www.kaohoon.com/breakingnews/623794" TargetMode="External"/><Relationship Id="rId1538" Type="http://schemas.openxmlformats.org/officeDocument/2006/relationships/hyperlink" Target="https://www.kaohoon.com/breakingnews/631541" TargetMode="External"/><Relationship Id="rId2869" Type="http://schemas.openxmlformats.org/officeDocument/2006/relationships/hyperlink" Target="https://www.kaohoon.com/breakingnews/623794" TargetMode="External"/><Relationship Id="rId1539" Type="http://schemas.openxmlformats.org/officeDocument/2006/relationships/hyperlink" Target="https://www.kaohoon.com/news/631538" TargetMode="External"/><Relationship Id="rId949" Type="http://schemas.openxmlformats.org/officeDocument/2006/relationships/hyperlink" Target="https://www.kaohoon.com/stockanalysis/680044" TargetMode="External"/><Relationship Id="rId948" Type="http://schemas.openxmlformats.org/officeDocument/2006/relationships/hyperlink" Target="https://www.kaohoon.com/stockanalysis/680050" TargetMode="External"/><Relationship Id="rId943" Type="http://schemas.openxmlformats.org/officeDocument/2006/relationships/hyperlink" Target="https://www.kaohoon.com/pr/680084" TargetMode="External"/><Relationship Id="rId942" Type="http://schemas.openxmlformats.org/officeDocument/2006/relationships/hyperlink" Target="https://www.kaohoon.com/news/680087" TargetMode="External"/><Relationship Id="rId941" Type="http://schemas.openxmlformats.org/officeDocument/2006/relationships/hyperlink" Target="https://www.kaohoon.com/news/680087" TargetMode="External"/><Relationship Id="rId940" Type="http://schemas.openxmlformats.org/officeDocument/2006/relationships/hyperlink" Target="https://www.kaohoon.com/news/680087" TargetMode="External"/><Relationship Id="rId947" Type="http://schemas.openxmlformats.org/officeDocument/2006/relationships/hyperlink" Target="https://www.kaohoon.com/stockanalysis/680050" TargetMode="External"/><Relationship Id="rId946" Type="http://schemas.openxmlformats.org/officeDocument/2006/relationships/hyperlink" Target="https://www.kaohoon.com/stockanalysis/680050" TargetMode="External"/><Relationship Id="rId945" Type="http://schemas.openxmlformats.org/officeDocument/2006/relationships/hyperlink" Target="https://www.kaohoon.com/news/680061" TargetMode="External"/><Relationship Id="rId944" Type="http://schemas.openxmlformats.org/officeDocument/2006/relationships/hyperlink" Target="https://www.kaohoon.com/news/680061" TargetMode="External"/><Relationship Id="rId2860" Type="http://schemas.openxmlformats.org/officeDocument/2006/relationships/hyperlink" Target="https://www.kaohoon.com/breakingnews/623835" TargetMode="External"/><Relationship Id="rId1530" Type="http://schemas.openxmlformats.org/officeDocument/2006/relationships/hyperlink" Target="https://www.kaohoon.com/news/631583" TargetMode="External"/><Relationship Id="rId2861" Type="http://schemas.openxmlformats.org/officeDocument/2006/relationships/hyperlink" Target="https://www.kaohoon.com/summary/623831" TargetMode="External"/><Relationship Id="rId1531" Type="http://schemas.openxmlformats.org/officeDocument/2006/relationships/hyperlink" Target="https://www.kaohoon.com/news/631583" TargetMode="External"/><Relationship Id="rId2862" Type="http://schemas.openxmlformats.org/officeDocument/2006/relationships/hyperlink" Target="https://www.kaohoon.com/summary/623829" TargetMode="External"/><Relationship Id="rId1521" Type="http://schemas.openxmlformats.org/officeDocument/2006/relationships/hyperlink" Target="https://www.kaohoon.com/breakingnews/631679" TargetMode="External"/><Relationship Id="rId2852" Type="http://schemas.openxmlformats.org/officeDocument/2006/relationships/hyperlink" Target="https://www.kaohoon.com/breakingnews/623891" TargetMode="External"/><Relationship Id="rId1522" Type="http://schemas.openxmlformats.org/officeDocument/2006/relationships/hyperlink" Target="https://www.kaohoon.com/breakingnews/631679" TargetMode="External"/><Relationship Id="rId2853" Type="http://schemas.openxmlformats.org/officeDocument/2006/relationships/hyperlink" Target="https://www.kaohoon.com/breakingnews/623891" TargetMode="External"/><Relationship Id="rId1523" Type="http://schemas.openxmlformats.org/officeDocument/2006/relationships/hyperlink" Target="https://www.kaohoon.com/news/631665" TargetMode="External"/><Relationship Id="rId2854" Type="http://schemas.openxmlformats.org/officeDocument/2006/relationships/hyperlink" Target="https://www.kaohoon.com/breakingnews/623891" TargetMode="External"/><Relationship Id="rId1524" Type="http://schemas.openxmlformats.org/officeDocument/2006/relationships/hyperlink" Target="https://www.kaohoon.com/news/631665" TargetMode="External"/><Relationship Id="rId2855" Type="http://schemas.openxmlformats.org/officeDocument/2006/relationships/hyperlink" Target="https://www.kaohoon.com/stockanalysis/623839" TargetMode="External"/><Relationship Id="rId1525" Type="http://schemas.openxmlformats.org/officeDocument/2006/relationships/hyperlink" Target="https://www.kaohoon.com/news/631266" TargetMode="External"/><Relationship Id="rId2856" Type="http://schemas.openxmlformats.org/officeDocument/2006/relationships/hyperlink" Target="https://www.kaohoon.com/stockanalysis/623839" TargetMode="External"/><Relationship Id="rId1526" Type="http://schemas.openxmlformats.org/officeDocument/2006/relationships/hyperlink" Target="https://www.kaohoon.com/news/631266" TargetMode="External"/><Relationship Id="rId2857" Type="http://schemas.openxmlformats.org/officeDocument/2006/relationships/hyperlink" Target="https://www.kaohoon.com/stockanalysis/623839" TargetMode="External"/><Relationship Id="rId1527" Type="http://schemas.openxmlformats.org/officeDocument/2006/relationships/hyperlink" Target="https://www.kaohoon.com/news/631583" TargetMode="External"/><Relationship Id="rId2858" Type="http://schemas.openxmlformats.org/officeDocument/2006/relationships/hyperlink" Target="https://www.kaohoon.com/breakingnews/623835" TargetMode="External"/><Relationship Id="rId1528" Type="http://schemas.openxmlformats.org/officeDocument/2006/relationships/hyperlink" Target="https://www.kaohoon.com/news/631583" TargetMode="External"/><Relationship Id="rId2859" Type="http://schemas.openxmlformats.org/officeDocument/2006/relationships/hyperlink" Target="https://www.kaohoon.com/breakingnews/623835" TargetMode="External"/><Relationship Id="rId1529" Type="http://schemas.openxmlformats.org/officeDocument/2006/relationships/hyperlink" Target="https://www.kaohoon.com/news/631583" TargetMode="External"/><Relationship Id="rId939" Type="http://schemas.openxmlformats.org/officeDocument/2006/relationships/hyperlink" Target="https://www.kaohoon.com/news/680141" TargetMode="External"/><Relationship Id="rId938" Type="http://schemas.openxmlformats.org/officeDocument/2006/relationships/hyperlink" Target="https://www.kaohoon.com/news/680141" TargetMode="External"/><Relationship Id="rId937" Type="http://schemas.openxmlformats.org/officeDocument/2006/relationships/hyperlink" Target="https://www.kaohoon.com/breakingnews/680243" TargetMode="External"/><Relationship Id="rId932" Type="http://schemas.openxmlformats.org/officeDocument/2006/relationships/hyperlink" Target="https://www.kaohoon.com/news/680308" TargetMode="External"/><Relationship Id="rId931" Type="http://schemas.openxmlformats.org/officeDocument/2006/relationships/hyperlink" Target="https://www.kaohoon.com/news/680308" TargetMode="External"/><Relationship Id="rId930" Type="http://schemas.openxmlformats.org/officeDocument/2006/relationships/hyperlink" Target="https://www.kaohoon.com/news/680308" TargetMode="External"/><Relationship Id="rId936" Type="http://schemas.openxmlformats.org/officeDocument/2006/relationships/hyperlink" Target="https://www.kaohoon.com/breakingnews/680243" TargetMode="External"/><Relationship Id="rId935" Type="http://schemas.openxmlformats.org/officeDocument/2006/relationships/hyperlink" Target="https://www.kaohoon.com/breakingnews/680264" TargetMode="External"/><Relationship Id="rId934" Type="http://schemas.openxmlformats.org/officeDocument/2006/relationships/hyperlink" Target="https://www.kaohoon.com/pr/680299" TargetMode="External"/><Relationship Id="rId933" Type="http://schemas.openxmlformats.org/officeDocument/2006/relationships/hyperlink" Target="https://www.kaohoon.com/pr/680299" TargetMode="External"/><Relationship Id="rId2850" Type="http://schemas.openxmlformats.org/officeDocument/2006/relationships/hyperlink" Target="https://www.kaohoon.com/breakingnews/623894" TargetMode="External"/><Relationship Id="rId1520" Type="http://schemas.openxmlformats.org/officeDocument/2006/relationships/hyperlink" Target="https://www.kaohoon.com/breakingnews/631679" TargetMode="External"/><Relationship Id="rId2851" Type="http://schemas.openxmlformats.org/officeDocument/2006/relationships/hyperlink" Target="https://www.kaohoon.com/breakingnews/623894" TargetMode="External"/><Relationship Id="rId1554" Type="http://schemas.openxmlformats.org/officeDocument/2006/relationships/hyperlink" Target="https://www.kaohoon.com/news/631338" TargetMode="External"/><Relationship Id="rId2885" Type="http://schemas.openxmlformats.org/officeDocument/2006/relationships/hyperlink" Target="https://www.kaohoon.com/news/623703" TargetMode="External"/><Relationship Id="rId1555" Type="http://schemas.openxmlformats.org/officeDocument/2006/relationships/hyperlink" Target="https://www.kaohoon.com/news/631338" TargetMode="External"/><Relationship Id="rId2886" Type="http://schemas.openxmlformats.org/officeDocument/2006/relationships/hyperlink" Target="https://www.kaohoon.com/news/623693" TargetMode="External"/><Relationship Id="rId1556" Type="http://schemas.openxmlformats.org/officeDocument/2006/relationships/hyperlink" Target="https://www.kaohoon.com/summary/631341" TargetMode="External"/><Relationship Id="rId2887" Type="http://schemas.openxmlformats.org/officeDocument/2006/relationships/hyperlink" Target="https://www.kaohoon.com/news/623693" TargetMode="External"/><Relationship Id="rId1557" Type="http://schemas.openxmlformats.org/officeDocument/2006/relationships/hyperlink" Target="https://www.kaohoon.com/summary/631339" TargetMode="External"/><Relationship Id="rId2888" Type="http://schemas.openxmlformats.org/officeDocument/2006/relationships/hyperlink" Target="https://www.kaohoon.com/news/623693" TargetMode="External"/><Relationship Id="rId1558" Type="http://schemas.openxmlformats.org/officeDocument/2006/relationships/hyperlink" Target="https://www.kaohoon.com/breakingnews/631318" TargetMode="External"/><Relationship Id="rId2889" Type="http://schemas.openxmlformats.org/officeDocument/2006/relationships/hyperlink" Target="https://www.kaohoon.com/news/623656" TargetMode="External"/><Relationship Id="rId1559" Type="http://schemas.openxmlformats.org/officeDocument/2006/relationships/hyperlink" Target="https://www.kaohoon.com/breakingnews/631318" TargetMode="External"/><Relationship Id="rId965" Type="http://schemas.openxmlformats.org/officeDocument/2006/relationships/hyperlink" Target="https://www.kaohoon.com/news/679889" TargetMode="External"/><Relationship Id="rId964" Type="http://schemas.openxmlformats.org/officeDocument/2006/relationships/hyperlink" Target="https://www.kaohoon.com/column/679879" TargetMode="External"/><Relationship Id="rId963" Type="http://schemas.openxmlformats.org/officeDocument/2006/relationships/hyperlink" Target="https://www.kaohoon.com/column/679879" TargetMode="External"/><Relationship Id="rId962" Type="http://schemas.openxmlformats.org/officeDocument/2006/relationships/hyperlink" Target="https://www.kaohoon.com/news/679946" TargetMode="External"/><Relationship Id="rId969" Type="http://schemas.openxmlformats.org/officeDocument/2006/relationships/hyperlink" Target="https://www.kaohoon.com/news/679864" TargetMode="External"/><Relationship Id="rId968" Type="http://schemas.openxmlformats.org/officeDocument/2006/relationships/hyperlink" Target="https://www.kaohoon.com/news/679860" TargetMode="External"/><Relationship Id="rId967" Type="http://schemas.openxmlformats.org/officeDocument/2006/relationships/hyperlink" Target="https://www.kaohoon.com/news/679860" TargetMode="External"/><Relationship Id="rId966" Type="http://schemas.openxmlformats.org/officeDocument/2006/relationships/hyperlink" Target="https://www.kaohoon.com/news/679889" TargetMode="External"/><Relationship Id="rId2880" Type="http://schemas.openxmlformats.org/officeDocument/2006/relationships/hyperlink" Target="https://www.kaohoon.com/news/623680" TargetMode="External"/><Relationship Id="rId961" Type="http://schemas.openxmlformats.org/officeDocument/2006/relationships/hyperlink" Target="https://www.kaohoon.com/news/679946" TargetMode="External"/><Relationship Id="rId1550" Type="http://schemas.openxmlformats.org/officeDocument/2006/relationships/hyperlink" Target="https://www.kaohoon.com/news/631338" TargetMode="External"/><Relationship Id="rId2881" Type="http://schemas.openxmlformats.org/officeDocument/2006/relationships/hyperlink" Target="https://www.kaohoon.com/news/623680" TargetMode="External"/><Relationship Id="rId960" Type="http://schemas.openxmlformats.org/officeDocument/2006/relationships/hyperlink" Target="https://www.kaohoon.com/news/679946" TargetMode="External"/><Relationship Id="rId1551" Type="http://schemas.openxmlformats.org/officeDocument/2006/relationships/hyperlink" Target="https://www.kaohoon.com/news/631338" TargetMode="External"/><Relationship Id="rId2882" Type="http://schemas.openxmlformats.org/officeDocument/2006/relationships/hyperlink" Target="https://www.kaohoon.com/news/623680" TargetMode="External"/><Relationship Id="rId1552" Type="http://schemas.openxmlformats.org/officeDocument/2006/relationships/hyperlink" Target="https://www.kaohoon.com/news/631338" TargetMode="External"/><Relationship Id="rId2883" Type="http://schemas.openxmlformats.org/officeDocument/2006/relationships/hyperlink" Target="https://www.kaohoon.com/news/623630" TargetMode="External"/><Relationship Id="rId1553" Type="http://schemas.openxmlformats.org/officeDocument/2006/relationships/hyperlink" Target="https://www.kaohoon.com/news/631338" TargetMode="External"/><Relationship Id="rId2884" Type="http://schemas.openxmlformats.org/officeDocument/2006/relationships/hyperlink" Target="https://www.kaohoon.com/news/623713" TargetMode="External"/><Relationship Id="rId1543" Type="http://schemas.openxmlformats.org/officeDocument/2006/relationships/hyperlink" Target="https://www.kaohoon.com/stockanalysis/631511" TargetMode="External"/><Relationship Id="rId2874" Type="http://schemas.openxmlformats.org/officeDocument/2006/relationships/hyperlink" Target="https://www.kaohoon.com/news/623792" TargetMode="External"/><Relationship Id="rId1544" Type="http://schemas.openxmlformats.org/officeDocument/2006/relationships/hyperlink" Target="https://www.kaohoon.com/stockanalysis/631511" TargetMode="External"/><Relationship Id="rId2875" Type="http://schemas.openxmlformats.org/officeDocument/2006/relationships/hyperlink" Target="https://www.kaohoon.com/news/623789" TargetMode="External"/><Relationship Id="rId1545" Type="http://schemas.openxmlformats.org/officeDocument/2006/relationships/hyperlink" Target="https://www.kaohoon.com/stockanalysis/631502" TargetMode="External"/><Relationship Id="rId2876" Type="http://schemas.openxmlformats.org/officeDocument/2006/relationships/hyperlink" Target="https://www.kaohoon.com/news/623789" TargetMode="External"/><Relationship Id="rId1546" Type="http://schemas.openxmlformats.org/officeDocument/2006/relationships/hyperlink" Target="https://www.kaohoon.com/stockanalysis/631502" TargetMode="External"/><Relationship Id="rId2877" Type="http://schemas.openxmlformats.org/officeDocument/2006/relationships/hyperlink" Target="https://www.kaohoon.com/breakingnews/623785" TargetMode="External"/><Relationship Id="rId1547" Type="http://schemas.openxmlformats.org/officeDocument/2006/relationships/hyperlink" Target="https://www.kaohoon.com/stockanalysis/631502" TargetMode="External"/><Relationship Id="rId2878" Type="http://schemas.openxmlformats.org/officeDocument/2006/relationships/hyperlink" Target="https://www.kaohoon.com/news/623778" TargetMode="External"/><Relationship Id="rId1548" Type="http://schemas.openxmlformats.org/officeDocument/2006/relationships/hyperlink" Target="https://www.kaohoon.com/summary/631494" TargetMode="External"/><Relationship Id="rId2879" Type="http://schemas.openxmlformats.org/officeDocument/2006/relationships/hyperlink" Target="https://www.kaohoon.com/news/623778" TargetMode="External"/><Relationship Id="rId1549" Type="http://schemas.openxmlformats.org/officeDocument/2006/relationships/hyperlink" Target="https://www.kaohoon.com/summary/631492" TargetMode="External"/><Relationship Id="rId959" Type="http://schemas.openxmlformats.org/officeDocument/2006/relationships/hyperlink" Target="https://www.kaohoon.com/news/679946" TargetMode="External"/><Relationship Id="rId954" Type="http://schemas.openxmlformats.org/officeDocument/2006/relationships/hyperlink" Target="https://www.kaohoon.com/news/680019" TargetMode="External"/><Relationship Id="rId953" Type="http://schemas.openxmlformats.org/officeDocument/2006/relationships/hyperlink" Target="https://www.kaohoon.com/news/680019" TargetMode="External"/><Relationship Id="rId952" Type="http://schemas.openxmlformats.org/officeDocument/2006/relationships/hyperlink" Target="https://www.kaohoon.com/news/680028" TargetMode="External"/><Relationship Id="rId951" Type="http://schemas.openxmlformats.org/officeDocument/2006/relationships/hyperlink" Target="https://www.kaohoon.com/stockanalysis/680044" TargetMode="External"/><Relationship Id="rId958" Type="http://schemas.openxmlformats.org/officeDocument/2006/relationships/hyperlink" Target="https://www.kaohoon.com/news/679964" TargetMode="External"/><Relationship Id="rId957" Type="http://schemas.openxmlformats.org/officeDocument/2006/relationships/hyperlink" Target="https://www.kaohoon.com/breakingnews/679987" TargetMode="External"/><Relationship Id="rId956" Type="http://schemas.openxmlformats.org/officeDocument/2006/relationships/hyperlink" Target="https://www.kaohoon.com/news/680019" TargetMode="External"/><Relationship Id="rId955" Type="http://schemas.openxmlformats.org/officeDocument/2006/relationships/hyperlink" Target="https://www.kaohoon.com/news/680019" TargetMode="External"/><Relationship Id="rId950" Type="http://schemas.openxmlformats.org/officeDocument/2006/relationships/hyperlink" Target="https://www.kaohoon.com/stockanalysis/680044" TargetMode="External"/><Relationship Id="rId2870" Type="http://schemas.openxmlformats.org/officeDocument/2006/relationships/hyperlink" Target="https://www.kaohoon.com/breakingnews/623794" TargetMode="External"/><Relationship Id="rId1540" Type="http://schemas.openxmlformats.org/officeDocument/2006/relationships/hyperlink" Target="https://www.kaohoon.com/news/631538" TargetMode="External"/><Relationship Id="rId2871" Type="http://schemas.openxmlformats.org/officeDocument/2006/relationships/hyperlink" Target="https://www.kaohoon.com/breakingnews/623794" TargetMode="External"/><Relationship Id="rId1541" Type="http://schemas.openxmlformats.org/officeDocument/2006/relationships/hyperlink" Target="https://www.kaohoon.com/stockanalysis/631511" TargetMode="External"/><Relationship Id="rId2872" Type="http://schemas.openxmlformats.org/officeDocument/2006/relationships/hyperlink" Target="https://www.kaohoon.com/news/623792" TargetMode="External"/><Relationship Id="rId1542" Type="http://schemas.openxmlformats.org/officeDocument/2006/relationships/hyperlink" Target="https://www.kaohoon.com/stockanalysis/631511" TargetMode="External"/><Relationship Id="rId2873" Type="http://schemas.openxmlformats.org/officeDocument/2006/relationships/hyperlink" Target="https://www.kaohoon.com/news/623792" TargetMode="External"/><Relationship Id="rId2027" Type="http://schemas.openxmlformats.org/officeDocument/2006/relationships/hyperlink" Target="https://www.kaohoon.com/news/628426" TargetMode="External"/><Relationship Id="rId3359" Type="http://schemas.openxmlformats.org/officeDocument/2006/relationships/hyperlink" Target="https://www.kaohoon.com/news/621780" TargetMode="External"/><Relationship Id="rId2028" Type="http://schemas.openxmlformats.org/officeDocument/2006/relationships/hyperlink" Target="https://www.kaohoon.com/news/628426" TargetMode="External"/><Relationship Id="rId3358" Type="http://schemas.openxmlformats.org/officeDocument/2006/relationships/hyperlink" Target="https://www.kaohoon.com/news/621763" TargetMode="External"/><Relationship Id="rId2029" Type="http://schemas.openxmlformats.org/officeDocument/2006/relationships/hyperlink" Target="https://www.kaohoon.com/news/628423" TargetMode="External"/><Relationship Id="rId107" Type="http://schemas.openxmlformats.org/officeDocument/2006/relationships/hyperlink" Target="https://www.kaohoon.com/news/688773" TargetMode="External"/><Relationship Id="rId106" Type="http://schemas.openxmlformats.org/officeDocument/2006/relationships/hyperlink" Target="https://www.kaohoon.com/breakingnews/688811" TargetMode="External"/><Relationship Id="rId105" Type="http://schemas.openxmlformats.org/officeDocument/2006/relationships/hyperlink" Target="https://www.kaohoon.com/breakingnews/688811" TargetMode="External"/><Relationship Id="rId104" Type="http://schemas.openxmlformats.org/officeDocument/2006/relationships/hyperlink" Target="https://www.kaohoon.com/breakingnews/688811" TargetMode="External"/><Relationship Id="rId109" Type="http://schemas.openxmlformats.org/officeDocument/2006/relationships/hyperlink" Target="https://www.kaohoon.com/breakingnews/688766" TargetMode="External"/><Relationship Id="rId108" Type="http://schemas.openxmlformats.org/officeDocument/2006/relationships/hyperlink" Target="https://www.kaohoon.com/news/688773" TargetMode="External"/><Relationship Id="rId3351" Type="http://schemas.openxmlformats.org/officeDocument/2006/relationships/hyperlink" Target="https://www.kaohoon.com/news/621794" TargetMode="External"/><Relationship Id="rId2020" Type="http://schemas.openxmlformats.org/officeDocument/2006/relationships/hyperlink" Target="https://www.kaohoon.com/breakingnews/628438" TargetMode="External"/><Relationship Id="rId3350" Type="http://schemas.openxmlformats.org/officeDocument/2006/relationships/hyperlink" Target="https://www.kaohoon.com/news/621799" TargetMode="External"/><Relationship Id="rId2021" Type="http://schemas.openxmlformats.org/officeDocument/2006/relationships/hyperlink" Target="https://www.kaohoon.com/news/628427" TargetMode="External"/><Relationship Id="rId3353" Type="http://schemas.openxmlformats.org/officeDocument/2006/relationships/hyperlink" Target="https://www.kaohoon.com/news/621789" TargetMode="External"/><Relationship Id="rId2022" Type="http://schemas.openxmlformats.org/officeDocument/2006/relationships/hyperlink" Target="https://www.kaohoon.com/news/628427" TargetMode="External"/><Relationship Id="rId3352" Type="http://schemas.openxmlformats.org/officeDocument/2006/relationships/hyperlink" Target="https://www.kaohoon.com/news/621794" TargetMode="External"/><Relationship Id="rId103" Type="http://schemas.openxmlformats.org/officeDocument/2006/relationships/hyperlink" Target="https://www.kaohoon.com/news/688816" TargetMode="External"/><Relationship Id="rId2023" Type="http://schemas.openxmlformats.org/officeDocument/2006/relationships/hyperlink" Target="https://www.kaohoon.com/breakingnews/628428" TargetMode="External"/><Relationship Id="rId3355" Type="http://schemas.openxmlformats.org/officeDocument/2006/relationships/hyperlink" Target="https://www.kaohoon.com/news/621789" TargetMode="External"/><Relationship Id="rId102" Type="http://schemas.openxmlformats.org/officeDocument/2006/relationships/hyperlink" Target="https://www.kaohoon.com/news/688816" TargetMode="External"/><Relationship Id="rId2024" Type="http://schemas.openxmlformats.org/officeDocument/2006/relationships/hyperlink" Target="https://www.kaohoon.com/breakingnews/628428" TargetMode="External"/><Relationship Id="rId3354" Type="http://schemas.openxmlformats.org/officeDocument/2006/relationships/hyperlink" Target="https://www.kaohoon.com/news/621789" TargetMode="External"/><Relationship Id="rId101" Type="http://schemas.openxmlformats.org/officeDocument/2006/relationships/hyperlink" Target="https://www.kaohoon.com/breakingnews/688859" TargetMode="External"/><Relationship Id="rId2025" Type="http://schemas.openxmlformats.org/officeDocument/2006/relationships/hyperlink" Target="https://www.kaohoon.com/news/628426" TargetMode="External"/><Relationship Id="rId3357" Type="http://schemas.openxmlformats.org/officeDocument/2006/relationships/hyperlink" Target="https://www.kaohoon.com/news/621763" TargetMode="External"/><Relationship Id="rId100" Type="http://schemas.openxmlformats.org/officeDocument/2006/relationships/hyperlink" Target="https://www.kaohoon.com/breakingnews/688859" TargetMode="External"/><Relationship Id="rId2026" Type="http://schemas.openxmlformats.org/officeDocument/2006/relationships/hyperlink" Target="https://www.kaohoon.com/news/628426" TargetMode="External"/><Relationship Id="rId3356" Type="http://schemas.openxmlformats.org/officeDocument/2006/relationships/hyperlink" Target="https://www.kaohoon.com/news/621788" TargetMode="External"/><Relationship Id="rId2016" Type="http://schemas.openxmlformats.org/officeDocument/2006/relationships/hyperlink" Target="https://www.kaohoon.com/news/628451" TargetMode="External"/><Relationship Id="rId3348" Type="http://schemas.openxmlformats.org/officeDocument/2006/relationships/hyperlink" Target="https://www.kaohoon.com/stockanalysis/621807" TargetMode="External"/><Relationship Id="rId2017" Type="http://schemas.openxmlformats.org/officeDocument/2006/relationships/hyperlink" Target="https://www.kaohoon.com/news/628451" TargetMode="External"/><Relationship Id="rId3347" Type="http://schemas.openxmlformats.org/officeDocument/2006/relationships/hyperlink" Target="https://www.kaohoon.com/stockanalysis/621807" TargetMode="External"/><Relationship Id="rId2018" Type="http://schemas.openxmlformats.org/officeDocument/2006/relationships/hyperlink" Target="https://www.kaohoon.com/breakingnews/628443" TargetMode="External"/><Relationship Id="rId2019" Type="http://schemas.openxmlformats.org/officeDocument/2006/relationships/hyperlink" Target="https://www.kaohoon.com/breakingnews/628438" TargetMode="External"/><Relationship Id="rId3349" Type="http://schemas.openxmlformats.org/officeDocument/2006/relationships/hyperlink" Target="https://www.kaohoon.com/news/621799" TargetMode="External"/><Relationship Id="rId3340" Type="http://schemas.openxmlformats.org/officeDocument/2006/relationships/hyperlink" Target="https://www.kaohoon.com/news/621843" TargetMode="External"/><Relationship Id="rId2010" Type="http://schemas.openxmlformats.org/officeDocument/2006/relationships/hyperlink" Target="https://www.kaohoon.com/news/628465" TargetMode="External"/><Relationship Id="rId3342" Type="http://schemas.openxmlformats.org/officeDocument/2006/relationships/hyperlink" Target="https://www.kaohoon.com/news/621838" TargetMode="External"/><Relationship Id="rId2011" Type="http://schemas.openxmlformats.org/officeDocument/2006/relationships/hyperlink" Target="https://www.kaohoon.com/news/628465" TargetMode="External"/><Relationship Id="rId3341" Type="http://schemas.openxmlformats.org/officeDocument/2006/relationships/hyperlink" Target="https://www.kaohoon.com/news/621838" TargetMode="External"/><Relationship Id="rId2012" Type="http://schemas.openxmlformats.org/officeDocument/2006/relationships/hyperlink" Target="https://www.kaohoon.com/news/628450" TargetMode="External"/><Relationship Id="rId3344" Type="http://schemas.openxmlformats.org/officeDocument/2006/relationships/hyperlink" Target="https://www.kaohoon.com/breakingnews/621830" TargetMode="External"/><Relationship Id="rId2013" Type="http://schemas.openxmlformats.org/officeDocument/2006/relationships/hyperlink" Target="https://www.kaohoon.com/news/628450" TargetMode="External"/><Relationship Id="rId3343" Type="http://schemas.openxmlformats.org/officeDocument/2006/relationships/hyperlink" Target="https://www.kaohoon.com/news/621836" TargetMode="External"/><Relationship Id="rId2014" Type="http://schemas.openxmlformats.org/officeDocument/2006/relationships/hyperlink" Target="https://www.kaohoon.com/news/628450" TargetMode="External"/><Relationship Id="rId3346" Type="http://schemas.openxmlformats.org/officeDocument/2006/relationships/hyperlink" Target="https://www.kaohoon.com/breakingnews/621830" TargetMode="External"/><Relationship Id="rId2015" Type="http://schemas.openxmlformats.org/officeDocument/2006/relationships/hyperlink" Target="https://www.kaohoon.com/news/628451" TargetMode="External"/><Relationship Id="rId3345" Type="http://schemas.openxmlformats.org/officeDocument/2006/relationships/hyperlink" Target="https://www.kaohoon.com/breakingnews/621830" TargetMode="External"/><Relationship Id="rId2049" Type="http://schemas.openxmlformats.org/officeDocument/2006/relationships/hyperlink" Target="https://www.kaohoon.com/breakingnews/628272" TargetMode="External"/><Relationship Id="rId129" Type="http://schemas.openxmlformats.org/officeDocument/2006/relationships/hyperlink" Target="https://www.kaohoon.com/news/688684" TargetMode="External"/><Relationship Id="rId128" Type="http://schemas.openxmlformats.org/officeDocument/2006/relationships/hyperlink" Target="https://www.kaohoon.com/news/688684" TargetMode="External"/><Relationship Id="rId127" Type="http://schemas.openxmlformats.org/officeDocument/2006/relationships/hyperlink" Target="https://www.kaohoon.com/stockanalysis/688735" TargetMode="External"/><Relationship Id="rId126" Type="http://schemas.openxmlformats.org/officeDocument/2006/relationships/hyperlink" Target="https://www.kaohoon.com/stockanalysis/688735" TargetMode="External"/><Relationship Id="rId3371" Type="http://schemas.openxmlformats.org/officeDocument/2006/relationships/hyperlink" Target="https://www.kaohoon.com/news/621749" TargetMode="External"/><Relationship Id="rId2040" Type="http://schemas.openxmlformats.org/officeDocument/2006/relationships/hyperlink" Target="https://www.kaohoon.com/summary/628317" TargetMode="External"/><Relationship Id="rId3370" Type="http://schemas.openxmlformats.org/officeDocument/2006/relationships/hyperlink" Target="https://www.kaohoon.com/news/621698" TargetMode="External"/><Relationship Id="rId121" Type="http://schemas.openxmlformats.org/officeDocument/2006/relationships/hyperlink" Target="https://www.kaohoon.com/stockanalysis/688742" TargetMode="External"/><Relationship Id="rId2041" Type="http://schemas.openxmlformats.org/officeDocument/2006/relationships/hyperlink" Target="https://www.kaohoon.com/summary/628314" TargetMode="External"/><Relationship Id="rId3373" Type="http://schemas.openxmlformats.org/officeDocument/2006/relationships/hyperlink" Target="https://www.kaohoon.com/breakingnews/621744" TargetMode="External"/><Relationship Id="rId120" Type="http://schemas.openxmlformats.org/officeDocument/2006/relationships/hyperlink" Target="https://www.kaohoon.com/stockanalysis/688742" TargetMode="External"/><Relationship Id="rId2042" Type="http://schemas.openxmlformats.org/officeDocument/2006/relationships/hyperlink" Target="https://www.kaohoon.com/breakingnews/628295" TargetMode="External"/><Relationship Id="rId3372" Type="http://schemas.openxmlformats.org/officeDocument/2006/relationships/hyperlink" Target="https://www.kaohoon.com/breakingnews/621744" TargetMode="External"/><Relationship Id="rId2043" Type="http://schemas.openxmlformats.org/officeDocument/2006/relationships/hyperlink" Target="https://www.kaohoon.com/breakingnews/628295" TargetMode="External"/><Relationship Id="rId3375" Type="http://schemas.openxmlformats.org/officeDocument/2006/relationships/hyperlink" Target="https://www.kaohoon.com/news/621739" TargetMode="External"/><Relationship Id="rId2044" Type="http://schemas.openxmlformats.org/officeDocument/2006/relationships/hyperlink" Target="https://www.kaohoon.com/breakingnews/628295" TargetMode="External"/><Relationship Id="rId3374" Type="http://schemas.openxmlformats.org/officeDocument/2006/relationships/hyperlink" Target="https://www.kaohoon.com/news/621739" TargetMode="External"/><Relationship Id="rId125" Type="http://schemas.openxmlformats.org/officeDocument/2006/relationships/hyperlink" Target="https://www.kaohoon.com/news/688734" TargetMode="External"/><Relationship Id="rId2045" Type="http://schemas.openxmlformats.org/officeDocument/2006/relationships/hyperlink" Target="https://www.kaohoon.com/breakingnews/628287" TargetMode="External"/><Relationship Id="rId3377" Type="http://schemas.openxmlformats.org/officeDocument/2006/relationships/hyperlink" Target="https://www.kaohoon.com/news/621737" TargetMode="External"/><Relationship Id="rId124" Type="http://schemas.openxmlformats.org/officeDocument/2006/relationships/hyperlink" Target="https://www.kaohoon.com/news/688734" TargetMode="External"/><Relationship Id="rId2046" Type="http://schemas.openxmlformats.org/officeDocument/2006/relationships/hyperlink" Target="https://www.kaohoon.com/breakingnews/628287" TargetMode="External"/><Relationship Id="rId3376" Type="http://schemas.openxmlformats.org/officeDocument/2006/relationships/hyperlink" Target="https://www.kaohoon.com/news/621737" TargetMode="External"/><Relationship Id="rId123" Type="http://schemas.openxmlformats.org/officeDocument/2006/relationships/hyperlink" Target="https://www.kaohoon.com/news/688712" TargetMode="External"/><Relationship Id="rId2047" Type="http://schemas.openxmlformats.org/officeDocument/2006/relationships/hyperlink" Target="https://www.kaohoon.com/breakingnews/628287" TargetMode="External"/><Relationship Id="rId3379" Type="http://schemas.openxmlformats.org/officeDocument/2006/relationships/hyperlink" Target="https://www.kaohoon.com/breakingnews/621734" TargetMode="External"/><Relationship Id="rId122" Type="http://schemas.openxmlformats.org/officeDocument/2006/relationships/hyperlink" Target="https://www.kaohoon.com/news/688712" TargetMode="External"/><Relationship Id="rId2048" Type="http://schemas.openxmlformats.org/officeDocument/2006/relationships/hyperlink" Target="https://www.kaohoon.com/pr/628279" TargetMode="External"/><Relationship Id="rId3378" Type="http://schemas.openxmlformats.org/officeDocument/2006/relationships/hyperlink" Target="https://www.kaohoon.com/breakingnews/621734" TargetMode="External"/><Relationship Id="rId2038" Type="http://schemas.openxmlformats.org/officeDocument/2006/relationships/hyperlink" Target="https://www.kaohoon.com/news/628166" TargetMode="External"/><Relationship Id="rId2039" Type="http://schemas.openxmlformats.org/officeDocument/2006/relationships/hyperlink" Target="https://www.kaohoon.com/news/628166" TargetMode="External"/><Relationship Id="rId3369" Type="http://schemas.openxmlformats.org/officeDocument/2006/relationships/hyperlink" Target="https://www.kaohoon.com/news/621698" TargetMode="External"/><Relationship Id="rId118" Type="http://schemas.openxmlformats.org/officeDocument/2006/relationships/hyperlink" Target="https://www.kaohoon.com/breakingnews/688755" TargetMode="External"/><Relationship Id="rId117" Type="http://schemas.openxmlformats.org/officeDocument/2006/relationships/hyperlink" Target="https://www.kaohoon.com/breakingnews/688764" TargetMode="External"/><Relationship Id="rId116" Type="http://schemas.openxmlformats.org/officeDocument/2006/relationships/hyperlink" Target="https://www.kaohoon.com/breakingnews/688766" TargetMode="External"/><Relationship Id="rId115" Type="http://schemas.openxmlformats.org/officeDocument/2006/relationships/hyperlink" Target="https://www.kaohoon.com/breakingnews/688766" TargetMode="External"/><Relationship Id="rId3360" Type="http://schemas.openxmlformats.org/officeDocument/2006/relationships/hyperlink" Target="https://www.kaohoon.com/summary/621775" TargetMode="External"/><Relationship Id="rId119" Type="http://schemas.openxmlformats.org/officeDocument/2006/relationships/hyperlink" Target="https://www.kaohoon.com/breakingnews/688755" TargetMode="External"/><Relationship Id="rId110" Type="http://schemas.openxmlformats.org/officeDocument/2006/relationships/hyperlink" Target="https://www.kaohoon.com/breakingnews/688766" TargetMode="External"/><Relationship Id="rId2030" Type="http://schemas.openxmlformats.org/officeDocument/2006/relationships/hyperlink" Target="https://www.kaohoon.com/news/628423" TargetMode="External"/><Relationship Id="rId3362" Type="http://schemas.openxmlformats.org/officeDocument/2006/relationships/hyperlink" Target="https://www.kaohoon.com/news/621768" TargetMode="External"/><Relationship Id="rId2031" Type="http://schemas.openxmlformats.org/officeDocument/2006/relationships/hyperlink" Target="https://www.kaohoon.com/news/628410" TargetMode="External"/><Relationship Id="rId3361" Type="http://schemas.openxmlformats.org/officeDocument/2006/relationships/hyperlink" Target="https://www.kaohoon.com/summary/621772" TargetMode="External"/><Relationship Id="rId2032" Type="http://schemas.openxmlformats.org/officeDocument/2006/relationships/hyperlink" Target="https://www.kaohoon.com/breakingnews/628412" TargetMode="External"/><Relationship Id="rId3364" Type="http://schemas.openxmlformats.org/officeDocument/2006/relationships/hyperlink" Target="https://www.kaohoon.com/news/621765" TargetMode="External"/><Relationship Id="rId2033" Type="http://schemas.openxmlformats.org/officeDocument/2006/relationships/hyperlink" Target="https://www.kaohoon.com/breakingnews/628412" TargetMode="External"/><Relationship Id="rId3363" Type="http://schemas.openxmlformats.org/officeDocument/2006/relationships/hyperlink" Target="https://www.kaohoon.com/news/621768" TargetMode="External"/><Relationship Id="rId114" Type="http://schemas.openxmlformats.org/officeDocument/2006/relationships/hyperlink" Target="https://www.kaohoon.com/breakingnews/688766" TargetMode="External"/><Relationship Id="rId2034" Type="http://schemas.openxmlformats.org/officeDocument/2006/relationships/hyperlink" Target="https://www.kaohoon.com/breakingnews/628407" TargetMode="External"/><Relationship Id="rId3366" Type="http://schemas.openxmlformats.org/officeDocument/2006/relationships/hyperlink" Target="https://www.kaohoon.com/news/621741" TargetMode="External"/><Relationship Id="rId113" Type="http://schemas.openxmlformats.org/officeDocument/2006/relationships/hyperlink" Target="https://www.kaohoon.com/breakingnews/688766" TargetMode="External"/><Relationship Id="rId2035" Type="http://schemas.openxmlformats.org/officeDocument/2006/relationships/hyperlink" Target="https://www.kaohoon.com/news/628394" TargetMode="External"/><Relationship Id="rId3365" Type="http://schemas.openxmlformats.org/officeDocument/2006/relationships/hyperlink" Target="https://www.kaohoon.com/news/621765" TargetMode="External"/><Relationship Id="rId112" Type="http://schemas.openxmlformats.org/officeDocument/2006/relationships/hyperlink" Target="https://www.kaohoon.com/breakingnews/688766" TargetMode="External"/><Relationship Id="rId2036" Type="http://schemas.openxmlformats.org/officeDocument/2006/relationships/hyperlink" Target="https://www.kaohoon.com/news/628166" TargetMode="External"/><Relationship Id="rId3368" Type="http://schemas.openxmlformats.org/officeDocument/2006/relationships/hyperlink" Target="https://www.kaohoon.com/news/621741" TargetMode="External"/><Relationship Id="rId111" Type="http://schemas.openxmlformats.org/officeDocument/2006/relationships/hyperlink" Target="https://www.kaohoon.com/breakingnews/688766" TargetMode="External"/><Relationship Id="rId2037" Type="http://schemas.openxmlformats.org/officeDocument/2006/relationships/hyperlink" Target="https://www.kaohoon.com/news/628166" TargetMode="External"/><Relationship Id="rId3367" Type="http://schemas.openxmlformats.org/officeDocument/2006/relationships/hyperlink" Target="https://www.kaohoon.com/news/621741" TargetMode="External"/><Relationship Id="rId3315" Type="http://schemas.openxmlformats.org/officeDocument/2006/relationships/hyperlink" Target="https://www.kaohoon.com/news/621914" TargetMode="External"/><Relationship Id="rId3314" Type="http://schemas.openxmlformats.org/officeDocument/2006/relationships/hyperlink" Target="https://www.kaohoon.com/news/621926" TargetMode="External"/><Relationship Id="rId3317" Type="http://schemas.openxmlformats.org/officeDocument/2006/relationships/hyperlink" Target="https://www.kaohoon.com/news/621907" TargetMode="External"/><Relationship Id="rId3316" Type="http://schemas.openxmlformats.org/officeDocument/2006/relationships/hyperlink" Target="https://www.kaohoon.com/news/621914" TargetMode="External"/><Relationship Id="rId3319" Type="http://schemas.openxmlformats.org/officeDocument/2006/relationships/hyperlink" Target="https://www.kaohoon.com/news/621907" TargetMode="External"/><Relationship Id="rId3318" Type="http://schemas.openxmlformats.org/officeDocument/2006/relationships/hyperlink" Target="https://www.kaohoon.com/news/621907" TargetMode="External"/><Relationship Id="rId3311" Type="http://schemas.openxmlformats.org/officeDocument/2006/relationships/hyperlink" Target="https://www.kaohoon.com/news/621936" TargetMode="External"/><Relationship Id="rId3310" Type="http://schemas.openxmlformats.org/officeDocument/2006/relationships/hyperlink" Target="https://www.kaohoon.com/news/621929" TargetMode="External"/><Relationship Id="rId3313" Type="http://schemas.openxmlformats.org/officeDocument/2006/relationships/hyperlink" Target="https://www.kaohoon.com/news/621936" TargetMode="External"/><Relationship Id="rId3312" Type="http://schemas.openxmlformats.org/officeDocument/2006/relationships/hyperlink" Target="https://www.kaohoon.com/news/621936" TargetMode="External"/><Relationship Id="rId3304" Type="http://schemas.openxmlformats.org/officeDocument/2006/relationships/hyperlink" Target="https://www.kaohoon.com/news/622014" TargetMode="External"/><Relationship Id="rId3303" Type="http://schemas.openxmlformats.org/officeDocument/2006/relationships/hyperlink" Target="https://www.kaohoon.com/news/621992" TargetMode="External"/><Relationship Id="rId3306" Type="http://schemas.openxmlformats.org/officeDocument/2006/relationships/hyperlink" Target="https://www.kaohoon.com/news/622014" TargetMode="External"/><Relationship Id="rId3305" Type="http://schemas.openxmlformats.org/officeDocument/2006/relationships/hyperlink" Target="https://www.kaohoon.com/news/622014" TargetMode="External"/><Relationship Id="rId3308" Type="http://schemas.openxmlformats.org/officeDocument/2006/relationships/hyperlink" Target="https://www.kaohoon.com/news/622003" TargetMode="External"/><Relationship Id="rId3307" Type="http://schemas.openxmlformats.org/officeDocument/2006/relationships/hyperlink" Target="https://www.kaohoon.com/news/622014" TargetMode="External"/><Relationship Id="rId3309" Type="http://schemas.openxmlformats.org/officeDocument/2006/relationships/hyperlink" Target="https://www.kaohoon.com/news/622003" TargetMode="External"/><Relationship Id="rId3300" Type="http://schemas.openxmlformats.org/officeDocument/2006/relationships/hyperlink" Target="https://www.kaohoon.com/breakingnews/622023" TargetMode="External"/><Relationship Id="rId3302" Type="http://schemas.openxmlformats.org/officeDocument/2006/relationships/hyperlink" Target="https://www.kaohoon.com/news/621992" TargetMode="External"/><Relationship Id="rId3301" Type="http://schemas.openxmlformats.org/officeDocument/2006/relationships/hyperlink" Target="https://www.kaohoon.com/news/621992" TargetMode="External"/><Relationship Id="rId2005" Type="http://schemas.openxmlformats.org/officeDocument/2006/relationships/hyperlink" Target="https://www.kaohoon.com/summary/628477" TargetMode="External"/><Relationship Id="rId3337" Type="http://schemas.openxmlformats.org/officeDocument/2006/relationships/hyperlink" Target="https://www.kaohoon.com/news/621848" TargetMode="External"/><Relationship Id="rId2006" Type="http://schemas.openxmlformats.org/officeDocument/2006/relationships/hyperlink" Target="https://www.kaohoon.com/news/628470" TargetMode="External"/><Relationship Id="rId3336" Type="http://schemas.openxmlformats.org/officeDocument/2006/relationships/hyperlink" Target="https://www.kaohoon.com/news/621848" TargetMode="External"/><Relationship Id="rId2007" Type="http://schemas.openxmlformats.org/officeDocument/2006/relationships/hyperlink" Target="https://www.kaohoon.com/news/628470" TargetMode="External"/><Relationship Id="rId3339" Type="http://schemas.openxmlformats.org/officeDocument/2006/relationships/hyperlink" Target="https://www.kaohoon.com/news/621843" TargetMode="External"/><Relationship Id="rId2008" Type="http://schemas.openxmlformats.org/officeDocument/2006/relationships/hyperlink" Target="https://www.kaohoon.com/news/628470" TargetMode="External"/><Relationship Id="rId3338" Type="http://schemas.openxmlformats.org/officeDocument/2006/relationships/hyperlink" Target="https://www.kaohoon.com/news/621848" TargetMode="External"/><Relationship Id="rId2009" Type="http://schemas.openxmlformats.org/officeDocument/2006/relationships/hyperlink" Target="https://www.kaohoon.com/news/628465" TargetMode="External"/><Relationship Id="rId3331" Type="http://schemas.openxmlformats.org/officeDocument/2006/relationships/hyperlink" Target="https://www.kaohoon.com/news/621868" TargetMode="External"/><Relationship Id="rId2000" Type="http://schemas.openxmlformats.org/officeDocument/2006/relationships/hyperlink" Target="https://www.kaohoon.com/stockanalysis/628486" TargetMode="External"/><Relationship Id="rId3330" Type="http://schemas.openxmlformats.org/officeDocument/2006/relationships/hyperlink" Target="https://www.kaohoon.com/news/621868" TargetMode="External"/><Relationship Id="rId2001" Type="http://schemas.openxmlformats.org/officeDocument/2006/relationships/hyperlink" Target="https://www.kaohoon.com/stockanalysis/628483" TargetMode="External"/><Relationship Id="rId3333" Type="http://schemas.openxmlformats.org/officeDocument/2006/relationships/hyperlink" Target="https://www.kaohoon.com/news/621856" TargetMode="External"/><Relationship Id="rId2002" Type="http://schemas.openxmlformats.org/officeDocument/2006/relationships/hyperlink" Target="https://www.kaohoon.com/stockanalysis/628483" TargetMode="External"/><Relationship Id="rId3332" Type="http://schemas.openxmlformats.org/officeDocument/2006/relationships/hyperlink" Target="https://www.kaohoon.com/news/621866" TargetMode="External"/><Relationship Id="rId2003" Type="http://schemas.openxmlformats.org/officeDocument/2006/relationships/hyperlink" Target="https://www.kaohoon.com/stockanalysis/628483" TargetMode="External"/><Relationship Id="rId3335" Type="http://schemas.openxmlformats.org/officeDocument/2006/relationships/hyperlink" Target="https://www.kaohoon.com/news/621856" TargetMode="External"/><Relationship Id="rId2004" Type="http://schemas.openxmlformats.org/officeDocument/2006/relationships/hyperlink" Target="https://www.kaohoon.com/summary/628479" TargetMode="External"/><Relationship Id="rId3334" Type="http://schemas.openxmlformats.org/officeDocument/2006/relationships/hyperlink" Target="https://www.kaohoon.com/news/621856" TargetMode="External"/><Relationship Id="rId3326" Type="http://schemas.openxmlformats.org/officeDocument/2006/relationships/hyperlink" Target="https://www.kaohoon.com/news/621892" TargetMode="External"/><Relationship Id="rId3325" Type="http://schemas.openxmlformats.org/officeDocument/2006/relationships/hyperlink" Target="https://www.kaohoon.com/news/621892" TargetMode="External"/><Relationship Id="rId3328" Type="http://schemas.openxmlformats.org/officeDocument/2006/relationships/hyperlink" Target="https://www.kaohoon.com/news/621872" TargetMode="External"/><Relationship Id="rId3327" Type="http://schemas.openxmlformats.org/officeDocument/2006/relationships/hyperlink" Target="https://www.kaohoon.com/news/621870" TargetMode="External"/><Relationship Id="rId3329" Type="http://schemas.openxmlformats.org/officeDocument/2006/relationships/hyperlink" Target="https://www.kaohoon.com/news/621872" TargetMode="External"/><Relationship Id="rId3320" Type="http://schemas.openxmlformats.org/officeDocument/2006/relationships/hyperlink" Target="https://www.kaohoon.com/summary/621905" TargetMode="External"/><Relationship Id="rId3322" Type="http://schemas.openxmlformats.org/officeDocument/2006/relationships/hyperlink" Target="https://www.kaohoon.com/news/621891" TargetMode="External"/><Relationship Id="rId3321" Type="http://schemas.openxmlformats.org/officeDocument/2006/relationships/hyperlink" Target="https://www.kaohoon.com/news/621891" TargetMode="External"/><Relationship Id="rId3324" Type="http://schemas.openxmlformats.org/officeDocument/2006/relationships/hyperlink" Target="https://www.kaohoon.com/news/621892" TargetMode="External"/><Relationship Id="rId3323" Type="http://schemas.openxmlformats.org/officeDocument/2006/relationships/hyperlink" Target="https://www.kaohoon.com/summary/621895" TargetMode="External"/><Relationship Id="rId2090" Type="http://schemas.openxmlformats.org/officeDocument/2006/relationships/hyperlink" Target="https://www.kaohoon.com/breakingnews/628047" TargetMode="External"/><Relationship Id="rId2091" Type="http://schemas.openxmlformats.org/officeDocument/2006/relationships/hyperlink" Target="https://www.kaohoon.com/breakingnews/628047" TargetMode="External"/><Relationship Id="rId2092" Type="http://schemas.openxmlformats.org/officeDocument/2006/relationships/hyperlink" Target="https://www.kaohoon.com/news/628042" TargetMode="External"/><Relationship Id="rId2093" Type="http://schemas.openxmlformats.org/officeDocument/2006/relationships/hyperlink" Target="https://www.kaohoon.com/news/628036" TargetMode="External"/><Relationship Id="rId2094" Type="http://schemas.openxmlformats.org/officeDocument/2006/relationships/hyperlink" Target="https://www.kaohoon.com/news/628036" TargetMode="External"/><Relationship Id="rId2095" Type="http://schemas.openxmlformats.org/officeDocument/2006/relationships/hyperlink" Target="https://www.kaohoon.com/news/628036" TargetMode="External"/><Relationship Id="rId2096" Type="http://schemas.openxmlformats.org/officeDocument/2006/relationships/hyperlink" Target="https://www.kaohoon.com/breakingnews/628026" TargetMode="External"/><Relationship Id="rId2097" Type="http://schemas.openxmlformats.org/officeDocument/2006/relationships/hyperlink" Target="https://www.kaohoon.com/news/628022" TargetMode="External"/><Relationship Id="rId2098" Type="http://schemas.openxmlformats.org/officeDocument/2006/relationships/hyperlink" Target="https://www.kaohoon.com/news/628022" TargetMode="External"/><Relationship Id="rId2099" Type="http://schemas.openxmlformats.org/officeDocument/2006/relationships/hyperlink" Target="https://www.kaohoon.com/stockanalysis/627996" TargetMode="External"/><Relationship Id="rId3391" Type="http://schemas.openxmlformats.org/officeDocument/2006/relationships/hyperlink" Target="https://www.kaohoon.com/news/621703" TargetMode="External"/><Relationship Id="rId2060" Type="http://schemas.openxmlformats.org/officeDocument/2006/relationships/hyperlink" Target="https://www.kaohoon.com/summary/628224" TargetMode="External"/><Relationship Id="rId3390" Type="http://schemas.openxmlformats.org/officeDocument/2006/relationships/hyperlink" Target="https://www.kaohoon.com/news/621709" TargetMode="External"/><Relationship Id="rId2061" Type="http://schemas.openxmlformats.org/officeDocument/2006/relationships/hyperlink" Target="https://www.kaohoon.com/summary/628222" TargetMode="External"/><Relationship Id="rId3393" Type="http://schemas.openxmlformats.org/officeDocument/2006/relationships/hyperlink" Target="https://www.kaohoon.com/news/621703" TargetMode="External"/><Relationship Id="rId2062" Type="http://schemas.openxmlformats.org/officeDocument/2006/relationships/hyperlink" Target="https://www.kaohoon.com/news/628214" TargetMode="External"/><Relationship Id="rId3392" Type="http://schemas.openxmlformats.org/officeDocument/2006/relationships/hyperlink" Target="https://www.kaohoon.com/news/621703" TargetMode="External"/><Relationship Id="rId2063" Type="http://schemas.openxmlformats.org/officeDocument/2006/relationships/hyperlink" Target="https://www.kaohoon.com/news/628214" TargetMode="External"/><Relationship Id="rId3395" Type="http://schemas.openxmlformats.org/officeDocument/2006/relationships/hyperlink" Target="https://www.kaohoon.com/news/621697" TargetMode="External"/><Relationship Id="rId2064" Type="http://schemas.openxmlformats.org/officeDocument/2006/relationships/hyperlink" Target="https://www.kaohoon.com/news/628214" TargetMode="External"/><Relationship Id="rId3394" Type="http://schemas.openxmlformats.org/officeDocument/2006/relationships/hyperlink" Target="https://www.kaohoon.com/news/621697" TargetMode="External"/><Relationship Id="rId2065" Type="http://schemas.openxmlformats.org/officeDocument/2006/relationships/hyperlink" Target="https://www.kaohoon.com/breakingnews/628210" TargetMode="External"/><Relationship Id="rId3397" Type="http://schemas.openxmlformats.org/officeDocument/2006/relationships/hyperlink" Target="https://www.kaohoon.com/news/621689" TargetMode="External"/><Relationship Id="rId2066" Type="http://schemas.openxmlformats.org/officeDocument/2006/relationships/hyperlink" Target="https://www.kaohoon.com/breakingnews/628210" TargetMode="External"/><Relationship Id="rId3396" Type="http://schemas.openxmlformats.org/officeDocument/2006/relationships/hyperlink" Target="https://www.kaohoon.com/news/621697" TargetMode="External"/><Relationship Id="rId2067" Type="http://schemas.openxmlformats.org/officeDocument/2006/relationships/hyperlink" Target="https://www.kaohoon.com/breakingnews/628210" TargetMode="External"/><Relationship Id="rId3399" Type="http://schemas.openxmlformats.org/officeDocument/2006/relationships/hyperlink" Target="https://www.kaohoon.com/news/621689" TargetMode="External"/><Relationship Id="rId2068" Type="http://schemas.openxmlformats.org/officeDocument/2006/relationships/hyperlink" Target="https://www.kaohoon.com/breakingnews/628198" TargetMode="External"/><Relationship Id="rId3398" Type="http://schemas.openxmlformats.org/officeDocument/2006/relationships/hyperlink" Target="https://www.kaohoon.com/news/621689" TargetMode="External"/><Relationship Id="rId2069" Type="http://schemas.openxmlformats.org/officeDocument/2006/relationships/hyperlink" Target="https://www.kaohoon.com/breakingnews/628198" TargetMode="External"/><Relationship Id="rId3380" Type="http://schemas.openxmlformats.org/officeDocument/2006/relationships/hyperlink" Target="https://www.kaohoon.com/breakingnews/621734" TargetMode="External"/><Relationship Id="rId2050" Type="http://schemas.openxmlformats.org/officeDocument/2006/relationships/hyperlink" Target="https://www.kaohoon.com/breakingnews/628272" TargetMode="External"/><Relationship Id="rId3382" Type="http://schemas.openxmlformats.org/officeDocument/2006/relationships/hyperlink" Target="https://www.kaohoon.com/news/621730" TargetMode="External"/><Relationship Id="rId2051" Type="http://schemas.openxmlformats.org/officeDocument/2006/relationships/hyperlink" Target="https://www.kaohoon.com/breakingnews/628272" TargetMode="External"/><Relationship Id="rId3381" Type="http://schemas.openxmlformats.org/officeDocument/2006/relationships/hyperlink" Target="https://www.kaohoon.com/news/621730" TargetMode="External"/><Relationship Id="rId2052" Type="http://schemas.openxmlformats.org/officeDocument/2006/relationships/hyperlink" Target="https://www.kaohoon.com/stockanalysis/628264" TargetMode="External"/><Relationship Id="rId3384" Type="http://schemas.openxmlformats.org/officeDocument/2006/relationships/hyperlink" Target="https://www.kaohoon.com/news/621725" TargetMode="External"/><Relationship Id="rId2053" Type="http://schemas.openxmlformats.org/officeDocument/2006/relationships/hyperlink" Target="https://www.kaohoon.com/stockanalysis/628264" TargetMode="External"/><Relationship Id="rId3383" Type="http://schemas.openxmlformats.org/officeDocument/2006/relationships/hyperlink" Target="https://www.kaohoon.com/news/621725" TargetMode="External"/><Relationship Id="rId2054" Type="http://schemas.openxmlformats.org/officeDocument/2006/relationships/hyperlink" Target="https://www.kaohoon.com/stockanalysis/628264" TargetMode="External"/><Relationship Id="rId3386" Type="http://schemas.openxmlformats.org/officeDocument/2006/relationships/hyperlink" Target="https://www.kaohoon.com/news/621718" TargetMode="External"/><Relationship Id="rId2055" Type="http://schemas.openxmlformats.org/officeDocument/2006/relationships/hyperlink" Target="https://www.kaohoon.com/stockanalysis/628256" TargetMode="External"/><Relationship Id="rId3385" Type="http://schemas.openxmlformats.org/officeDocument/2006/relationships/hyperlink" Target="https://www.kaohoon.com/news/621718" TargetMode="External"/><Relationship Id="rId2056" Type="http://schemas.openxmlformats.org/officeDocument/2006/relationships/hyperlink" Target="https://www.kaohoon.com/stockanalysis/628256" TargetMode="External"/><Relationship Id="rId3388" Type="http://schemas.openxmlformats.org/officeDocument/2006/relationships/hyperlink" Target="https://www.kaohoon.com/news/621710" TargetMode="External"/><Relationship Id="rId2057" Type="http://schemas.openxmlformats.org/officeDocument/2006/relationships/hyperlink" Target="https://www.kaohoon.com/breakingnews/628232" TargetMode="External"/><Relationship Id="rId3387" Type="http://schemas.openxmlformats.org/officeDocument/2006/relationships/hyperlink" Target="https://www.kaohoon.com/news/621718" TargetMode="External"/><Relationship Id="rId2058" Type="http://schemas.openxmlformats.org/officeDocument/2006/relationships/hyperlink" Target="https://www.kaohoon.com/breakingnews/628232" TargetMode="External"/><Relationship Id="rId2059" Type="http://schemas.openxmlformats.org/officeDocument/2006/relationships/hyperlink" Target="https://www.kaohoon.com/breakingnews/628232" TargetMode="External"/><Relationship Id="rId3389" Type="http://schemas.openxmlformats.org/officeDocument/2006/relationships/hyperlink" Target="https://www.kaohoon.com/news/621710" TargetMode="External"/><Relationship Id="rId2080" Type="http://schemas.openxmlformats.org/officeDocument/2006/relationships/hyperlink" Target="https://www.kaohoon.com/summary/628081" TargetMode="External"/><Relationship Id="rId2081" Type="http://schemas.openxmlformats.org/officeDocument/2006/relationships/hyperlink" Target="https://www.kaohoon.com/summary/628079" TargetMode="External"/><Relationship Id="rId2082" Type="http://schemas.openxmlformats.org/officeDocument/2006/relationships/hyperlink" Target="https://www.kaohoon.com/news/628052" TargetMode="External"/><Relationship Id="rId2083" Type="http://schemas.openxmlformats.org/officeDocument/2006/relationships/hyperlink" Target="https://www.kaohoon.com/news/628052" TargetMode="External"/><Relationship Id="rId2084" Type="http://schemas.openxmlformats.org/officeDocument/2006/relationships/hyperlink" Target="https://www.kaohoon.com/news/628052" TargetMode="External"/><Relationship Id="rId2085" Type="http://schemas.openxmlformats.org/officeDocument/2006/relationships/hyperlink" Target="https://www.kaohoon.com/news/628062" TargetMode="External"/><Relationship Id="rId2086" Type="http://schemas.openxmlformats.org/officeDocument/2006/relationships/hyperlink" Target="https://www.kaohoon.com/news/628062" TargetMode="External"/><Relationship Id="rId2087" Type="http://schemas.openxmlformats.org/officeDocument/2006/relationships/hyperlink" Target="https://www.kaohoon.com/news/628045" TargetMode="External"/><Relationship Id="rId2088" Type="http://schemas.openxmlformats.org/officeDocument/2006/relationships/hyperlink" Target="https://www.kaohoon.com/news/628045" TargetMode="External"/><Relationship Id="rId2089" Type="http://schemas.openxmlformats.org/officeDocument/2006/relationships/hyperlink" Target="https://www.kaohoon.com/news/628045" TargetMode="External"/><Relationship Id="rId2070" Type="http://schemas.openxmlformats.org/officeDocument/2006/relationships/hyperlink" Target="https://www.kaohoon.com/breakingnews/628198" TargetMode="External"/><Relationship Id="rId2071" Type="http://schemas.openxmlformats.org/officeDocument/2006/relationships/hyperlink" Target="https://www.kaohoon.com/breakingnews/628198" TargetMode="External"/><Relationship Id="rId2072" Type="http://schemas.openxmlformats.org/officeDocument/2006/relationships/hyperlink" Target="https://www.kaohoon.com/breakingnews/628187" TargetMode="External"/><Relationship Id="rId2073" Type="http://schemas.openxmlformats.org/officeDocument/2006/relationships/hyperlink" Target="https://www.kaohoon.com/breakingnews/628187" TargetMode="External"/><Relationship Id="rId2074" Type="http://schemas.openxmlformats.org/officeDocument/2006/relationships/hyperlink" Target="https://www.kaohoon.com/breakingnews/628187" TargetMode="External"/><Relationship Id="rId2075" Type="http://schemas.openxmlformats.org/officeDocument/2006/relationships/hyperlink" Target="https://www.kaohoon.com/breakingnews/628165" TargetMode="External"/><Relationship Id="rId2076" Type="http://schemas.openxmlformats.org/officeDocument/2006/relationships/hyperlink" Target="https://www.kaohoon.com/breakingnews/628165" TargetMode="External"/><Relationship Id="rId2077" Type="http://schemas.openxmlformats.org/officeDocument/2006/relationships/hyperlink" Target="https://www.kaohoon.com/breakingnews/628165" TargetMode="External"/><Relationship Id="rId2078" Type="http://schemas.openxmlformats.org/officeDocument/2006/relationships/hyperlink" Target="https://www.kaohoon.com/news/628108" TargetMode="External"/><Relationship Id="rId2079" Type="http://schemas.openxmlformats.org/officeDocument/2006/relationships/hyperlink" Target="https://www.kaohoon.com/news/628108" TargetMode="External"/><Relationship Id="rId2940" Type="http://schemas.openxmlformats.org/officeDocument/2006/relationships/hyperlink" Target="https://www.kaohoon.com/breakingnews/623522" TargetMode="External"/><Relationship Id="rId1610" Type="http://schemas.openxmlformats.org/officeDocument/2006/relationships/hyperlink" Target="https://www.kaohoon.com/news/631012" TargetMode="External"/><Relationship Id="rId2941" Type="http://schemas.openxmlformats.org/officeDocument/2006/relationships/hyperlink" Target="https://www.kaohoon.com/breakingnews/623522" TargetMode="External"/><Relationship Id="rId1611" Type="http://schemas.openxmlformats.org/officeDocument/2006/relationships/hyperlink" Target="https://www.kaohoon.com/news/631012" TargetMode="External"/><Relationship Id="rId2942" Type="http://schemas.openxmlformats.org/officeDocument/2006/relationships/hyperlink" Target="https://www.kaohoon.com/breakingnews/623522" TargetMode="External"/><Relationship Id="rId1612" Type="http://schemas.openxmlformats.org/officeDocument/2006/relationships/hyperlink" Target="https://www.kaohoon.com/news/631012" TargetMode="External"/><Relationship Id="rId2943" Type="http://schemas.openxmlformats.org/officeDocument/2006/relationships/hyperlink" Target="https://www.kaohoon.com/breakingnews/623522" TargetMode="External"/><Relationship Id="rId1613" Type="http://schemas.openxmlformats.org/officeDocument/2006/relationships/hyperlink" Target="https://www.kaohoon.com/summary/631007" TargetMode="External"/><Relationship Id="rId2944" Type="http://schemas.openxmlformats.org/officeDocument/2006/relationships/hyperlink" Target="https://www.kaohoon.com/news/623491" TargetMode="External"/><Relationship Id="rId1614" Type="http://schemas.openxmlformats.org/officeDocument/2006/relationships/hyperlink" Target="https://www.kaohoon.com/summary/631005" TargetMode="External"/><Relationship Id="rId2945" Type="http://schemas.openxmlformats.org/officeDocument/2006/relationships/hyperlink" Target="https://www.kaohoon.com/news/623491" TargetMode="External"/><Relationship Id="rId1615" Type="http://schemas.openxmlformats.org/officeDocument/2006/relationships/hyperlink" Target="https://www.kaohoon.com/breakingnews/630999" TargetMode="External"/><Relationship Id="rId2946" Type="http://schemas.openxmlformats.org/officeDocument/2006/relationships/hyperlink" Target="https://www.kaohoon.com/news/623491" TargetMode="External"/><Relationship Id="rId1616" Type="http://schemas.openxmlformats.org/officeDocument/2006/relationships/hyperlink" Target="https://www.kaohoon.com/breakingnews/630999" TargetMode="External"/><Relationship Id="rId2947" Type="http://schemas.openxmlformats.org/officeDocument/2006/relationships/hyperlink" Target="https://www.kaohoon.com/news/623292" TargetMode="External"/><Relationship Id="rId907" Type="http://schemas.openxmlformats.org/officeDocument/2006/relationships/hyperlink" Target="https://www.kaohoon.com/pr/680608" TargetMode="External"/><Relationship Id="rId1617" Type="http://schemas.openxmlformats.org/officeDocument/2006/relationships/hyperlink" Target="https://www.kaohoon.com/breakingnews/630999" TargetMode="External"/><Relationship Id="rId2948" Type="http://schemas.openxmlformats.org/officeDocument/2006/relationships/hyperlink" Target="https://www.kaohoon.com/news/623292" TargetMode="External"/><Relationship Id="rId906" Type="http://schemas.openxmlformats.org/officeDocument/2006/relationships/hyperlink" Target="https://www.kaohoon.com/news/680615" TargetMode="External"/><Relationship Id="rId1618" Type="http://schemas.openxmlformats.org/officeDocument/2006/relationships/hyperlink" Target="https://www.kaohoon.com/breakingnews/630984" TargetMode="External"/><Relationship Id="rId2949" Type="http://schemas.openxmlformats.org/officeDocument/2006/relationships/hyperlink" Target="https://www.kaohoon.com/news/623292" TargetMode="External"/><Relationship Id="rId905" Type="http://schemas.openxmlformats.org/officeDocument/2006/relationships/hyperlink" Target="https://www.kaohoon.com/news/680615" TargetMode="External"/><Relationship Id="rId1619" Type="http://schemas.openxmlformats.org/officeDocument/2006/relationships/hyperlink" Target="https://www.kaohoon.com/breakingnews/630984" TargetMode="External"/><Relationship Id="rId904" Type="http://schemas.openxmlformats.org/officeDocument/2006/relationships/hyperlink" Target="https://www.kaohoon.com/news/680583" TargetMode="External"/><Relationship Id="rId909" Type="http://schemas.openxmlformats.org/officeDocument/2006/relationships/hyperlink" Target="https://www.kaohoon.com/pr/680605" TargetMode="External"/><Relationship Id="rId908" Type="http://schemas.openxmlformats.org/officeDocument/2006/relationships/hyperlink" Target="https://www.kaohoon.com/pr/680605" TargetMode="External"/><Relationship Id="rId903" Type="http://schemas.openxmlformats.org/officeDocument/2006/relationships/hyperlink" Target="https://www.kaohoon.com/news/680583" TargetMode="External"/><Relationship Id="rId902" Type="http://schemas.openxmlformats.org/officeDocument/2006/relationships/hyperlink" Target="https://www.kaohoon.com/news/680583" TargetMode="External"/><Relationship Id="rId901" Type="http://schemas.openxmlformats.org/officeDocument/2006/relationships/hyperlink" Target="https://www.kaohoon.com/news/680637" TargetMode="External"/><Relationship Id="rId900" Type="http://schemas.openxmlformats.org/officeDocument/2006/relationships/hyperlink" Target="https://www.kaohoon.com/news/680637" TargetMode="External"/><Relationship Id="rId2930" Type="http://schemas.openxmlformats.org/officeDocument/2006/relationships/hyperlink" Target="https://www.kaohoon.com/breakingnews/623540" TargetMode="External"/><Relationship Id="rId1600" Type="http://schemas.openxmlformats.org/officeDocument/2006/relationships/hyperlink" Target="https://www.kaohoon.com/breakingnews/631064" TargetMode="External"/><Relationship Id="rId2931" Type="http://schemas.openxmlformats.org/officeDocument/2006/relationships/hyperlink" Target="https://www.kaohoon.com/breakingnews/623535" TargetMode="External"/><Relationship Id="rId1601" Type="http://schemas.openxmlformats.org/officeDocument/2006/relationships/hyperlink" Target="https://www.kaohoon.com/breakingnews/631064" TargetMode="External"/><Relationship Id="rId2932" Type="http://schemas.openxmlformats.org/officeDocument/2006/relationships/hyperlink" Target="https://www.kaohoon.com/breakingnews/623535" TargetMode="External"/><Relationship Id="rId1602" Type="http://schemas.openxmlformats.org/officeDocument/2006/relationships/hyperlink" Target="https://www.kaohoon.com/breakingnews/631064" TargetMode="External"/><Relationship Id="rId2933" Type="http://schemas.openxmlformats.org/officeDocument/2006/relationships/hyperlink" Target="https://www.kaohoon.com/breakingnews/623535" TargetMode="External"/><Relationship Id="rId1603" Type="http://schemas.openxmlformats.org/officeDocument/2006/relationships/hyperlink" Target="https://www.kaohoon.com/pr/631037" TargetMode="External"/><Relationship Id="rId2934" Type="http://schemas.openxmlformats.org/officeDocument/2006/relationships/hyperlink" Target="https://www.kaohoon.com/breakingnews/623526" TargetMode="External"/><Relationship Id="rId1604" Type="http://schemas.openxmlformats.org/officeDocument/2006/relationships/hyperlink" Target="https://www.kaohoon.com/pr/631037" TargetMode="External"/><Relationship Id="rId2935" Type="http://schemas.openxmlformats.org/officeDocument/2006/relationships/hyperlink" Target="https://www.kaohoon.com/breakingnews/623526" TargetMode="External"/><Relationship Id="rId1605" Type="http://schemas.openxmlformats.org/officeDocument/2006/relationships/hyperlink" Target="https://www.kaohoon.com/stockanalysis/631016" TargetMode="External"/><Relationship Id="rId2936" Type="http://schemas.openxmlformats.org/officeDocument/2006/relationships/hyperlink" Target="https://www.kaohoon.com/breakingnews/623526" TargetMode="External"/><Relationship Id="rId1606" Type="http://schemas.openxmlformats.org/officeDocument/2006/relationships/hyperlink" Target="https://www.kaohoon.com/stockanalysis/631016" TargetMode="External"/><Relationship Id="rId2937" Type="http://schemas.openxmlformats.org/officeDocument/2006/relationships/hyperlink" Target="https://www.kaohoon.com/news/623525" TargetMode="External"/><Relationship Id="rId1607" Type="http://schemas.openxmlformats.org/officeDocument/2006/relationships/hyperlink" Target="https://www.kaohoon.com/stockanalysis/631016" TargetMode="External"/><Relationship Id="rId2938" Type="http://schemas.openxmlformats.org/officeDocument/2006/relationships/hyperlink" Target="https://www.kaohoon.com/news/623525" TargetMode="External"/><Relationship Id="rId1608" Type="http://schemas.openxmlformats.org/officeDocument/2006/relationships/hyperlink" Target="https://www.kaohoon.com/stockanalysis/631014" TargetMode="External"/><Relationship Id="rId2939" Type="http://schemas.openxmlformats.org/officeDocument/2006/relationships/hyperlink" Target="https://www.kaohoon.com/news/623525" TargetMode="External"/><Relationship Id="rId1609" Type="http://schemas.openxmlformats.org/officeDocument/2006/relationships/hyperlink" Target="https://www.kaohoon.com/stockanalysis/631014" TargetMode="External"/><Relationship Id="rId1631" Type="http://schemas.openxmlformats.org/officeDocument/2006/relationships/hyperlink" Target="https://www.kaohoon.com/news/630794" TargetMode="External"/><Relationship Id="rId2962" Type="http://schemas.openxmlformats.org/officeDocument/2006/relationships/hyperlink" Target="https://www.kaohoon.com/breakingnews/623379" TargetMode="External"/><Relationship Id="rId1632" Type="http://schemas.openxmlformats.org/officeDocument/2006/relationships/hyperlink" Target="https://www.kaohoon.com/summary/630809" TargetMode="External"/><Relationship Id="rId2963" Type="http://schemas.openxmlformats.org/officeDocument/2006/relationships/hyperlink" Target="https://www.kaohoon.com/breakingnews/623379" TargetMode="External"/><Relationship Id="rId1633" Type="http://schemas.openxmlformats.org/officeDocument/2006/relationships/hyperlink" Target="https://www.kaohoon.com/summary/630801" TargetMode="External"/><Relationship Id="rId2964" Type="http://schemas.openxmlformats.org/officeDocument/2006/relationships/hyperlink" Target="https://www.kaohoon.com/breakingnews/623379" TargetMode="External"/><Relationship Id="rId1634" Type="http://schemas.openxmlformats.org/officeDocument/2006/relationships/hyperlink" Target="https://www.kaohoon.com/news/630764" TargetMode="External"/><Relationship Id="rId2965" Type="http://schemas.openxmlformats.org/officeDocument/2006/relationships/hyperlink" Target="https://www.kaohoon.com/breakingnews/623366" TargetMode="External"/><Relationship Id="rId1635" Type="http://schemas.openxmlformats.org/officeDocument/2006/relationships/hyperlink" Target="https://www.kaohoon.com/news/630764" TargetMode="External"/><Relationship Id="rId2966" Type="http://schemas.openxmlformats.org/officeDocument/2006/relationships/hyperlink" Target="https://www.kaohoon.com/breakingnews/623366" TargetMode="External"/><Relationship Id="rId1636" Type="http://schemas.openxmlformats.org/officeDocument/2006/relationships/hyperlink" Target="https://www.kaohoon.com/news/630764" TargetMode="External"/><Relationship Id="rId2967" Type="http://schemas.openxmlformats.org/officeDocument/2006/relationships/hyperlink" Target="https://www.kaohoon.com/breakingnews/623366" TargetMode="External"/><Relationship Id="rId1637" Type="http://schemas.openxmlformats.org/officeDocument/2006/relationships/hyperlink" Target="https://www.kaohoon.com/stockanalysis/630728" TargetMode="External"/><Relationship Id="rId2968" Type="http://schemas.openxmlformats.org/officeDocument/2006/relationships/hyperlink" Target="https://www.kaohoon.com/breakingnews/623363" TargetMode="External"/><Relationship Id="rId1638" Type="http://schemas.openxmlformats.org/officeDocument/2006/relationships/hyperlink" Target="https://www.kaohoon.com/stockanalysis/630728" TargetMode="External"/><Relationship Id="rId2969" Type="http://schemas.openxmlformats.org/officeDocument/2006/relationships/hyperlink" Target="https://www.kaohoon.com/breakingnews/623363" TargetMode="External"/><Relationship Id="rId929" Type="http://schemas.openxmlformats.org/officeDocument/2006/relationships/hyperlink" Target="https://www.kaohoon.com/stockanalysis/680332" TargetMode="External"/><Relationship Id="rId1639" Type="http://schemas.openxmlformats.org/officeDocument/2006/relationships/hyperlink" Target="https://www.kaohoon.com/stockanalysis/630728" TargetMode="External"/><Relationship Id="rId928" Type="http://schemas.openxmlformats.org/officeDocument/2006/relationships/hyperlink" Target="https://www.kaohoon.com/stockanalysis/680332" TargetMode="External"/><Relationship Id="rId927" Type="http://schemas.openxmlformats.org/officeDocument/2006/relationships/hyperlink" Target="https://www.kaohoon.com/pr/680372" TargetMode="External"/><Relationship Id="rId926" Type="http://schemas.openxmlformats.org/officeDocument/2006/relationships/hyperlink" Target="https://www.kaohoon.com/pr/680372" TargetMode="External"/><Relationship Id="rId921" Type="http://schemas.openxmlformats.org/officeDocument/2006/relationships/hyperlink" Target="https://www.kaohoon.com/news/680475" TargetMode="External"/><Relationship Id="rId920" Type="http://schemas.openxmlformats.org/officeDocument/2006/relationships/hyperlink" Target="https://www.kaohoon.com/news/680475" TargetMode="External"/><Relationship Id="rId925" Type="http://schemas.openxmlformats.org/officeDocument/2006/relationships/hyperlink" Target="https://www.kaohoon.com/news/680359" TargetMode="External"/><Relationship Id="rId924" Type="http://schemas.openxmlformats.org/officeDocument/2006/relationships/hyperlink" Target="https://www.kaohoon.com/news/680359" TargetMode="External"/><Relationship Id="rId923" Type="http://schemas.openxmlformats.org/officeDocument/2006/relationships/hyperlink" Target="https://www.kaohoon.com/news/680475" TargetMode="External"/><Relationship Id="rId922" Type="http://schemas.openxmlformats.org/officeDocument/2006/relationships/hyperlink" Target="https://www.kaohoon.com/news/680475" TargetMode="External"/><Relationship Id="rId2960" Type="http://schemas.openxmlformats.org/officeDocument/2006/relationships/hyperlink" Target="https://www.kaohoon.com/breakingnews/623385" TargetMode="External"/><Relationship Id="rId1630" Type="http://schemas.openxmlformats.org/officeDocument/2006/relationships/hyperlink" Target="https://www.kaohoon.com/news/630794" TargetMode="External"/><Relationship Id="rId2961" Type="http://schemas.openxmlformats.org/officeDocument/2006/relationships/hyperlink" Target="https://www.kaohoon.com/breakingnews/623385" TargetMode="External"/><Relationship Id="rId1620" Type="http://schemas.openxmlformats.org/officeDocument/2006/relationships/hyperlink" Target="https://www.kaohoon.com/breakingnews/630984" TargetMode="External"/><Relationship Id="rId2951" Type="http://schemas.openxmlformats.org/officeDocument/2006/relationships/hyperlink" Target="https://www.kaohoon.com/news/623464" TargetMode="External"/><Relationship Id="rId1621" Type="http://schemas.openxmlformats.org/officeDocument/2006/relationships/hyperlink" Target="https://www.kaohoon.com/news/630973" TargetMode="External"/><Relationship Id="rId2952" Type="http://schemas.openxmlformats.org/officeDocument/2006/relationships/hyperlink" Target="https://www.kaohoon.com/news/623464" TargetMode="External"/><Relationship Id="rId1622" Type="http://schemas.openxmlformats.org/officeDocument/2006/relationships/hyperlink" Target="https://www.kaohoon.com/news/630973" TargetMode="External"/><Relationship Id="rId2953" Type="http://schemas.openxmlformats.org/officeDocument/2006/relationships/hyperlink" Target="https://www.kaohoon.com/news/623431" TargetMode="External"/><Relationship Id="rId1623" Type="http://schemas.openxmlformats.org/officeDocument/2006/relationships/hyperlink" Target="https://www.kaohoon.com/news/630973" TargetMode="External"/><Relationship Id="rId2954" Type="http://schemas.openxmlformats.org/officeDocument/2006/relationships/hyperlink" Target="https://www.kaohoon.com/news/623431" TargetMode="External"/><Relationship Id="rId1624" Type="http://schemas.openxmlformats.org/officeDocument/2006/relationships/hyperlink" Target="https://www.kaohoon.com/news/630973" TargetMode="External"/><Relationship Id="rId2955" Type="http://schemas.openxmlformats.org/officeDocument/2006/relationships/hyperlink" Target="https://www.kaohoon.com/news/623431" TargetMode="External"/><Relationship Id="rId1625" Type="http://schemas.openxmlformats.org/officeDocument/2006/relationships/hyperlink" Target="https://www.kaohoon.com/news/630806" TargetMode="External"/><Relationship Id="rId2956" Type="http://schemas.openxmlformats.org/officeDocument/2006/relationships/hyperlink" Target="https://www.kaohoon.com/news/623406" TargetMode="External"/><Relationship Id="rId1626" Type="http://schemas.openxmlformats.org/officeDocument/2006/relationships/hyperlink" Target="https://www.kaohoon.com/news/630800" TargetMode="External"/><Relationship Id="rId2957" Type="http://schemas.openxmlformats.org/officeDocument/2006/relationships/hyperlink" Target="https://www.kaohoon.com/news/623406" TargetMode="External"/><Relationship Id="rId1627" Type="http://schemas.openxmlformats.org/officeDocument/2006/relationships/hyperlink" Target="https://www.kaohoon.com/news/630800" TargetMode="External"/><Relationship Id="rId2958" Type="http://schemas.openxmlformats.org/officeDocument/2006/relationships/hyperlink" Target="https://www.kaohoon.com/news/623406" TargetMode="External"/><Relationship Id="rId918" Type="http://schemas.openxmlformats.org/officeDocument/2006/relationships/hyperlink" Target="https://www.kaohoon.com/stockanalysis/680566" TargetMode="External"/><Relationship Id="rId1628" Type="http://schemas.openxmlformats.org/officeDocument/2006/relationships/hyperlink" Target="https://www.kaohoon.com/news/630794" TargetMode="External"/><Relationship Id="rId2959" Type="http://schemas.openxmlformats.org/officeDocument/2006/relationships/hyperlink" Target="https://www.kaohoon.com/breakingnews/623385" TargetMode="External"/><Relationship Id="rId917" Type="http://schemas.openxmlformats.org/officeDocument/2006/relationships/hyperlink" Target="https://www.kaohoon.com/breakingnews/680542" TargetMode="External"/><Relationship Id="rId1629" Type="http://schemas.openxmlformats.org/officeDocument/2006/relationships/hyperlink" Target="https://www.kaohoon.com/news/630794" TargetMode="External"/><Relationship Id="rId916" Type="http://schemas.openxmlformats.org/officeDocument/2006/relationships/hyperlink" Target="https://www.kaohoon.com/stockanalysis/680576" TargetMode="External"/><Relationship Id="rId915" Type="http://schemas.openxmlformats.org/officeDocument/2006/relationships/hyperlink" Target="https://www.kaohoon.com/stockanalysis/680576" TargetMode="External"/><Relationship Id="rId919" Type="http://schemas.openxmlformats.org/officeDocument/2006/relationships/hyperlink" Target="https://www.kaohoon.com/stockanalysis/680566" TargetMode="External"/><Relationship Id="rId910" Type="http://schemas.openxmlformats.org/officeDocument/2006/relationships/hyperlink" Target="https://www.kaohoon.com/breakingnews/680594" TargetMode="External"/><Relationship Id="rId914" Type="http://schemas.openxmlformats.org/officeDocument/2006/relationships/hyperlink" Target="https://www.kaohoon.com/news/680559" TargetMode="External"/><Relationship Id="rId913" Type="http://schemas.openxmlformats.org/officeDocument/2006/relationships/hyperlink" Target="https://www.kaohoon.com/news/680559" TargetMode="External"/><Relationship Id="rId912" Type="http://schemas.openxmlformats.org/officeDocument/2006/relationships/hyperlink" Target="https://www.kaohoon.com/news/680559" TargetMode="External"/><Relationship Id="rId911" Type="http://schemas.openxmlformats.org/officeDocument/2006/relationships/hyperlink" Target="https://www.kaohoon.com/breakingnews/680594" TargetMode="External"/><Relationship Id="rId2950" Type="http://schemas.openxmlformats.org/officeDocument/2006/relationships/hyperlink" Target="https://www.kaohoon.com/news/623464" TargetMode="External"/><Relationship Id="rId2900" Type="http://schemas.openxmlformats.org/officeDocument/2006/relationships/hyperlink" Target="https://www.kaohoon.com/news/623663" TargetMode="External"/><Relationship Id="rId2901" Type="http://schemas.openxmlformats.org/officeDocument/2006/relationships/hyperlink" Target="https://www.kaohoon.com/news/623663" TargetMode="External"/><Relationship Id="rId2902" Type="http://schemas.openxmlformats.org/officeDocument/2006/relationships/hyperlink" Target="https://www.kaohoon.com/news/623663" TargetMode="External"/><Relationship Id="rId2903" Type="http://schemas.openxmlformats.org/officeDocument/2006/relationships/hyperlink" Target="https://www.kaohoon.com/news/623663" TargetMode="External"/><Relationship Id="rId2904" Type="http://schemas.openxmlformats.org/officeDocument/2006/relationships/hyperlink" Target="https://www.kaohoon.com/news/623658" TargetMode="External"/><Relationship Id="rId2905" Type="http://schemas.openxmlformats.org/officeDocument/2006/relationships/hyperlink" Target="https://www.kaohoon.com/news/623658" TargetMode="External"/><Relationship Id="rId2906" Type="http://schemas.openxmlformats.org/officeDocument/2006/relationships/hyperlink" Target="https://www.kaohoon.com/stockanalysis/623613" TargetMode="External"/><Relationship Id="rId2907" Type="http://schemas.openxmlformats.org/officeDocument/2006/relationships/hyperlink" Target="https://www.kaohoon.com/stockanalysis/623613" TargetMode="External"/><Relationship Id="rId2908" Type="http://schemas.openxmlformats.org/officeDocument/2006/relationships/hyperlink" Target="https://www.kaohoon.com/stockanalysis/623613" TargetMode="External"/><Relationship Id="rId2909" Type="http://schemas.openxmlformats.org/officeDocument/2006/relationships/hyperlink" Target="https://www.kaohoon.com/stockanalysis/623613" TargetMode="External"/><Relationship Id="rId2920" Type="http://schemas.openxmlformats.org/officeDocument/2006/relationships/hyperlink" Target="https://www.kaohoon.com/breakingnews/623545" TargetMode="External"/><Relationship Id="rId2921" Type="http://schemas.openxmlformats.org/officeDocument/2006/relationships/hyperlink" Target="https://www.kaohoon.com/breakingnews/623545" TargetMode="External"/><Relationship Id="rId2922" Type="http://schemas.openxmlformats.org/officeDocument/2006/relationships/hyperlink" Target="https://www.kaohoon.com/breakingnews/623545" TargetMode="External"/><Relationship Id="rId2923" Type="http://schemas.openxmlformats.org/officeDocument/2006/relationships/hyperlink" Target="https://www.kaohoon.com/breakingnews/623545" TargetMode="External"/><Relationship Id="rId2924" Type="http://schemas.openxmlformats.org/officeDocument/2006/relationships/hyperlink" Target="https://www.kaohoon.com/breakingnews/623551" TargetMode="External"/><Relationship Id="rId2925" Type="http://schemas.openxmlformats.org/officeDocument/2006/relationships/hyperlink" Target="https://www.kaohoon.com/breakingnews/623551" TargetMode="External"/><Relationship Id="rId2926" Type="http://schemas.openxmlformats.org/officeDocument/2006/relationships/hyperlink" Target="https://www.kaohoon.com/breakingnews/623537" TargetMode="External"/><Relationship Id="rId2927" Type="http://schemas.openxmlformats.org/officeDocument/2006/relationships/hyperlink" Target="https://www.kaohoon.com/breakingnews/623537" TargetMode="External"/><Relationship Id="rId2928" Type="http://schemas.openxmlformats.org/officeDocument/2006/relationships/hyperlink" Target="https://www.kaohoon.com/breakingnews/623537" TargetMode="External"/><Relationship Id="rId2929" Type="http://schemas.openxmlformats.org/officeDocument/2006/relationships/hyperlink" Target="https://www.kaohoon.com/breakingnews/623540" TargetMode="External"/><Relationship Id="rId2910" Type="http://schemas.openxmlformats.org/officeDocument/2006/relationships/hyperlink" Target="https://www.kaohoon.com/stockanalysis/623605" TargetMode="External"/><Relationship Id="rId2911" Type="http://schemas.openxmlformats.org/officeDocument/2006/relationships/hyperlink" Target="https://www.kaohoon.com/stockanalysis/623605" TargetMode="External"/><Relationship Id="rId2912" Type="http://schemas.openxmlformats.org/officeDocument/2006/relationships/hyperlink" Target="https://www.kaohoon.com/stockanalysis/623605" TargetMode="External"/><Relationship Id="rId2913" Type="http://schemas.openxmlformats.org/officeDocument/2006/relationships/hyperlink" Target="https://www.kaohoon.com/summary/623594" TargetMode="External"/><Relationship Id="rId2914" Type="http://schemas.openxmlformats.org/officeDocument/2006/relationships/hyperlink" Target="https://www.kaohoon.com/summary/623592" TargetMode="External"/><Relationship Id="rId2915" Type="http://schemas.openxmlformats.org/officeDocument/2006/relationships/hyperlink" Target="https://www.kaohoon.com/breakingnews/623587" TargetMode="External"/><Relationship Id="rId2916" Type="http://schemas.openxmlformats.org/officeDocument/2006/relationships/hyperlink" Target="https://www.kaohoon.com/breakingnews/623584" TargetMode="External"/><Relationship Id="rId2917" Type="http://schemas.openxmlformats.org/officeDocument/2006/relationships/hyperlink" Target="https://www.kaohoon.com/news/623574" TargetMode="External"/><Relationship Id="rId2918" Type="http://schemas.openxmlformats.org/officeDocument/2006/relationships/hyperlink" Target="https://www.kaohoon.com/news/623574" TargetMode="External"/><Relationship Id="rId2919" Type="http://schemas.openxmlformats.org/officeDocument/2006/relationships/hyperlink" Target="https://www.kaohoon.com/news/623574" TargetMode="External"/><Relationship Id="rId1697" Type="http://schemas.openxmlformats.org/officeDocument/2006/relationships/hyperlink" Target="https://www.kaohoon.com/breakingnews/630363" TargetMode="External"/><Relationship Id="rId1698" Type="http://schemas.openxmlformats.org/officeDocument/2006/relationships/hyperlink" Target="https://www.kaohoon.com/breakingnews/630345" TargetMode="External"/><Relationship Id="rId1699" Type="http://schemas.openxmlformats.org/officeDocument/2006/relationships/hyperlink" Target="https://www.kaohoon.com/breakingnews/630345" TargetMode="External"/><Relationship Id="rId866" Type="http://schemas.openxmlformats.org/officeDocument/2006/relationships/hyperlink" Target="https://www.kaohoon.com/breakingnews/680883" TargetMode="External"/><Relationship Id="rId865" Type="http://schemas.openxmlformats.org/officeDocument/2006/relationships/hyperlink" Target="https://www.kaohoon.com/breakingnews/680883" TargetMode="External"/><Relationship Id="rId864" Type="http://schemas.openxmlformats.org/officeDocument/2006/relationships/hyperlink" Target="https://www.kaohoon.com/breakingnews/680883" TargetMode="External"/><Relationship Id="rId863" Type="http://schemas.openxmlformats.org/officeDocument/2006/relationships/hyperlink" Target="https://www.kaohoon.com/breakingnews/680883" TargetMode="External"/><Relationship Id="rId869" Type="http://schemas.openxmlformats.org/officeDocument/2006/relationships/hyperlink" Target="https://www.kaohoon.com/stockanalysis/680856" TargetMode="External"/><Relationship Id="rId868" Type="http://schemas.openxmlformats.org/officeDocument/2006/relationships/hyperlink" Target="https://www.kaohoon.com/breakingnews/680883" TargetMode="External"/><Relationship Id="rId867" Type="http://schemas.openxmlformats.org/officeDocument/2006/relationships/hyperlink" Target="https://www.kaohoon.com/breakingnews/680883" TargetMode="External"/><Relationship Id="rId1690" Type="http://schemas.openxmlformats.org/officeDocument/2006/relationships/hyperlink" Target="https://www.kaohoon.com/pr/630385" TargetMode="External"/><Relationship Id="rId1691" Type="http://schemas.openxmlformats.org/officeDocument/2006/relationships/hyperlink" Target="https://www.kaohoon.com/pr/630385" TargetMode="External"/><Relationship Id="rId1692" Type="http://schemas.openxmlformats.org/officeDocument/2006/relationships/hyperlink" Target="https://www.kaohoon.com/summary/630377" TargetMode="External"/><Relationship Id="rId862" Type="http://schemas.openxmlformats.org/officeDocument/2006/relationships/hyperlink" Target="https://www.kaohoon.com/breakingnews/680883" TargetMode="External"/><Relationship Id="rId1693" Type="http://schemas.openxmlformats.org/officeDocument/2006/relationships/hyperlink" Target="https://www.kaohoon.com/summary/630368" TargetMode="External"/><Relationship Id="rId861" Type="http://schemas.openxmlformats.org/officeDocument/2006/relationships/hyperlink" Target="https://www.kaohoon.com/breakingnews/680883" TargetMode="External"/><Relationship Id="rId1694" Type="http://schemas.openxmlformats.org/officeDocument/2006/relationships/hyperlink" Target="https://www.kaohoon.com/breakingnews/630363" TargetMode="External"/><Relationship Id="rId860" Type="http://schemas.openxmlformats.org/officeDocument/2006/relationships/hyperlink" Target="https://www.kaohoon.com/stockanalysis/680881" TargetMode="External"/><Relationship Id="rId1695" Type="http://schemas.openxmlformats.org/officeDocument/2006/relationships/hyperlink" Target="https://www.kaohoon.com/breakingnews/630363" TargetMode="External"/><Relationship Id="rId1696" Type="http://schemas.openxmlformats.org/officeDocument/2006/relationships/hyperlink" Target="https://www.kaohoon.com/breakingnews/630363" TargetMode="External"/><Relationship Id="rId1686" Type="http://schemas.openxmlformats.org/officeDocument/2006/relationships/hyperlink" Target="https://www.kaohoon.com/stockanalysis/630396" TargetMode="External"/><Relationship Id="rId1687" Type="http://schemas.openxmlformats.org/officeDocument/2006/relationships/hyperlink" Target="https://www.kaohoon.com/stockanalysis/630396" TargetMode="External"/><Relationship Id="rId1688" Type="http://schemas.openxmlformats.org/officeDocument/2006/relationships/hyperlink" Target="https://www.kaohoon.com/stockanalysis/630396" TargetMode="External"/><Relationship Id="rId1689" Type="http://schemas.openxmlformats.org/officeDocument/2006/relationships/hyperlink" Target="https://www.kaohoon.com/pr/630385" TargetMode="External"/><Relationship Id="rId855" Type="http://schemas.openxmlformats.org/officeDocument/2006/relationships/hyperlink" Target="https://www.kaohoon.com/news/680908" TargetMode="External"/><Relationship Id="rId854" Type="http://schemas.openxmlformats.org/officeDocument/2006/relationships/hyperlink" Target="https://www.kaohoon.com/news/680908" TargetMode="External"/><Relationship Id="rId853" Type="http://schemas.openxmlformats.org/officeDocument/2006/relationships/hyperlink" Target="https://www.kaohoon.com/pr/680946" TargetMode="External"/><Relationship Id="rId852" Type="http://schemas.openxmlformats.org/officeDocument/2006/relationships/hyperlink" Target="https://www.kaohoon.com/pr/680978" TargetMode="External"/><Relationship Id="rId859" Type="http://schemas.openxmlformats.org/officeDocument/2006/relationships/hyperlink" Target="https://www.kaohoon.com/stockanalysis/680881" TargetMode="External"/><Relationship Id="rId858" Type="http://schemas.openxmlformats.org/officeDocument/2006/relationships/hyperlink" Target="https://www.kaohoon.com/stockanalysis/680881" TargetMode="External"/><Relationship Id="rId857" Type="http://schemas.openxmlformats.org/officeDocument/2006/relationships/hyperlink" Target="https://www.kaohoon.com/news/680908" TargetMode="External"/><Relationship Id="rId856" Type="http://schemas.openxmlformats.org/officeDocument/2006/relationships/hyperlink" Target="https://www.kaohoon.com/news/680908" TargetMode="External"/><Relationship Id="rId1680" Type="http://schemas.openxmlformats.org/officeDocument/2006/relationships/hyperlink" Target="https://www.kaohoon.com/news/630401" TargetMode="External"/><Relationship Id="rId1681" Type="http://schemas.openxmlformats.org/officeDocument/2006/relationships/hyperlink" Target="https://www.kaohoon.com/news/630401" TargetMode="External"/><Relationship Id="rId851" Type="http://schemas.openxmlformats.org/officeDocument/2006/relationships/hyperlink" Target="https://www.kaohoon.com/pr/680978" TargetMode="External"/><Relationship Id="rId1682" Type="http://schemas.openxmlformats.org/officeDocument/2006/relationships/hyperlink" Target="https://www.kaohoon.com/news/630401" TargetMode="External"/><Relationship Id="rId850" Type="http://schemas.openxmlformats.org/officeDocument/2006/relationships/hyperlink" Target="https://www.kaohoon.com/news/681012" TargetMode="External"/><Relationship Id="rId1683" Type="http://schemas.openxmlformats.org/officeDocument/2006/relationships/hyperlink" Target="https://www.kaohoon.com/news/630403" TargetMode="External"/><Relationship Id="rId1684" Type="http://schemas.openxmlformats.org/officeDocument/2006/relationships/hyperlink" Target="https://www.kaohoon.com/stockanalysis/630398" TargetMode="External"/><Relationship Id="rId1685" Type="http://schemas.openxmlformats.org/officeDocument/2006/relationships/hyperlink" Target="https://www.kaohoon.com/stockanalysis/630398" TargetMode="External"/><Relationship Id="rId3414" Type="http://schemas.openxmlformats.org/officeDocument/2006/relationships/hyperlink" Target="https://www.kaohoon.com/news/621563" TargetMode="External"/><Relationship Id="rId3413" Type="http://schemas.openxmlformats.org/officeDocument/2006/relationships/hyperlink" Target="https://www.kaohoon.com/column/621585" TargetMode="External"/><Relationship Id="rId3416" Type="http://schemas.openxmlformats.org/officeDocument/2006/relationships/hyperlink" Target="https://www.kaohoon.com/news/621552" TargetMode="External"/><Relationship Id="rId3415" Type="http://schemas.openxmlformats.org/officeDocument/2006/relationships/hyperlink" Target="https://www.kaohoon.com/news/621563" TargetMode="External"/><Relationship Id="rId3418" Type="http://schemas.openxmlformats.org/officeDocument/2006/relationships/hyperlink" Target="https://www.kaohoon.com/news/621529" TargetMode="External"/><Relationship Id="rId3417" Type="http://schemas.openxmlformats.org/officeDocument/2006/relationships/hyperlink" Target="https://www.kaohoon.com/news/621552" TargetMode="External"/><Relationship Id="rId3419" Type="http://schemas.openxmlformats.org/officeDocument/2006/relationships/hyperlink" Target="https://www.kaohoon.com/news/621529" TargetMode="External"/><Relationship Id="rId888" Type="http://schemas.openxmlformats.org/officeDocument/2006/relationships/hyperlink" Target="https://www.kaohoon.com/pr/680670" TargetMode="External"/><Relationship Id="rId887" Type="http://schemas.openxmlformats.org/officeDocument/2006/relationships/hyperlink" Target="https://www.kaohoon.com/news/680701" TargetMode="External"/><Relationship Id="rId886" Type="http://schemas.openxmlformats.org/officeDocument/2006/relationships/hyperlink" Target="https://www.kaohoon.com/news/680701" TargetMode="External"/><Relationship Id="rId885" Type="http://schemas.openxmlformats.org/officeDocument/2006/relationships/hyperlink" Target="https://www.kaohoon.com/news/680701" TargetMode="External"/><Relationship Id="rId889" Type="http://schemas.openxmlformats.org/officeDocument/2006/relationships/hyperlink" Target="https://www.kaohoon.com/pr/680670" TargetMode="External"/><Relationship Id="rId880" Type="http://schemas.openxmlformats.org/officeDocument/2006/relationships/hyperlink" Target="https://www.kaohoon.com/news/680665" TargetMode="External"/><Relationship Id="rId884" Type="http://schemas.openxmlformats.org/officeDocument/2006/relationships/hyperlink" Target="https://www.kaohoon.com/news/680710" TargetMode="External"/><Relationship Id="rId3410" Type="http://schemas.openxmlformats.org/officeDocument/2006/relationships/hyperlink" Target="https://www.kaohoon.com/news/621590" TargetMode="External"/><Relationship Id="rId883" Type="http://schemas.openxmlformats.org/officeDocument/2006/relationships/hyperlink" Target="https://www.kaohoon.com/news/680710" TargetMode="External"/><Relationship Id="rId882" Type="http://schemas.openxmlformats.org/officeDocument/2006/relationships/hyperlink" Target="https://www.kaohoon.com/news/680665" TargetMode="External"/><Relationship Id="rId3412" Type="http://schemas.openxmlformats.org/officeDocument/2006/relationships/hyperlink" Target="https://www.kaohoon.com/news/621590" TargetMode="External"/><Relationship Id="rId881" Type="http://schemas.openxmlformats.org/officeDocument/2006/relationships/hyperlink" Target="https://www.kaohoon.com/news/680665" TargetMode="External"/><Relationship Id="rId3411" Type="http://schemas.openxmlformats.org/officeDocument/2006/relationships/hyperlink" Target="https://www.kaohoon.com/news/621590" TargetMode="External"/><Relationship Id="rId3403" Type="http://schemas.openxmlformats.org/officeDocument/2006/relationships/hyperlink" Target="https://www.kaohoon.com/news/621678" TargetMode="External"/><Relationship Id="rId3402" Type="http://schemas.openxmlformats.org/officeDocument/2006/relationships/hyperlink" Target="https://www.kaohoon.com/news/621672" TargetMode="External"/><Relationship Id="rId3405" Type="http://schemas.openxmlformats.org/officeDocument/2006/relationships/hyperlink" Target="https://www.kaohoon.com/news/621599" TargetMode="External"/><Relationship Id="rId3404" Type="http://schemas.openxmlformats.org/officeDocument/2006/relationships/hyperlink" Target="https://www.kaohoon.com/news/621575" TargetMode="External"/><Relationship Id="rId3407" Type="http://schemas.openxmlformats.org/officeDocument/2006/relationships/hyperlink" Target="https://www.kaohoon.com/news/621564" TargetMode="External"/><Relationship Id="rId3406" Type="http://schemas.openxmlformats.org/officeDocument/2006/relationships/hyperlink" Target="https://www.kaohoon.com/news/621599" TargetMode="External"/><Relationship Id="rId3409" Type="http://schemas.openxmlformats.org/officeDocument/2006/relationships/hyperlink" Target="https://www.kaohoon.com/news/621564" TargetMode="External"/><Relationship Id="rId3408" Type="http://schemas.openxmlformats.org/officeDocument/2006/relationships/hyperlink" Target="https://www.kaohoon.com/news/621564" TargetMode="External"/><Relationship Id="rId877" Type="http://schemas.openxmlformats.org/officeDocument/2006/relationships/hyperlink" Target="https://www.kaohoon.com/news/680665" TargetMode="External"/><Relationship Id="rId876" Type="http://schemas.openxmlformats.org/officeDocument/2006/relationships/hyperlink" Target="https://www.kaohoon.com/news/680665" TargetMode="External"/><Relationship Id="rId875" Type="http://schemas.openxmlformats.org/officeDocument/2006/relationships/hyperlink" Target="https://www.kaohoon.com/news/680665" TargetMode="External"/><Relationship Id="rId874" Type="http://schemas.openxmlformats.org/officeDocument/2006/relationships/hyperlink" Target="https://www.kaohoon.com/pr/680861" TargetMode="External"/><Relationship Id="rId879" Type="http://schemas.openxmlformats.org/officeDocument/2006/relationships/hyperlink" Target="https://www.kaohoon.com/news/680665" TargetMode="External"/><Relationship Id="rId878" Type="http://schemas.openxmlformats.org/officeDocument/2006/relationships/hyperlink" Target="https://www.kaohoon.com/news/680665" TargetMode="External"/><Relationship Id="rId873" Type="http://schemas.openxmlformats.org/officeDocument/2006/relationships/hyperlink" Target="https://www.kaohoon.com/breakingnews/680867" TargetMode="External"/><Relationship Id="rId872" Type="http://schemas.openxmlformats.org/officeDocument/2006/relationships/hyperlink" Target="https://www.kaohoon.com/breakingnews/680867" TargetMode="External"/><Relationship Id="rId871" Type="http://schemas.openxmlformats.org/officeDocument/2006/relationships/hyperlink" Target="https://www.kaohoon.com/breakingnews/680867" TargetMode="External"/><Relationship Id="rId3401" Type="http://schemas.openxmlformats.org/officeDocument/2006/relationships/hyperlink" Target="https://www.kaohoon.com/news/621685" TargetMode="External"/><Relationship Id="rId870" Type="http://schemas.openxmlformats.org/officeDocument/2006/relationships/hyperlink" Target="https://www.kaohoon.com/stockanalysis/680856" TargetMode="External"/><Relationship Id="rId3400" Type="http://schemas.openxmlformats.org/officeDocument/2006/relationships/hyperlink" Target="https://www.kaohoon.com/news/621685" TargetMode="External"/><Relationship Id="rId1653" Type="http://schemas.openxmlformats.org/officeDocument/2006/relationships/hyperlink" Target="https://www.kaohoon.com/news/630701" TargetMode="External"/><Relationship Id="rId2984" Type="http://schemas.openxmlformats.org/officeDocument/2006/relationships/hyperlink" Target="https://www.kaohoon.com/news/623335" TargetMode="External"/><Relationship Id="rId1654" Type="http://schemas.openxmlformats.org/officeDocument/2006/relationships/hyperlink" Target="https://www.kaohoon.com/breakingnews/630684" TargetMode="External"/><Relationship Id="rId2985" Type="http://schemas.openxmlformats.org/officeDocument/2006/relationships/hyperlink" Target="https://www.kaohoon.com/summary/623332" TargetMode="External"/><Relationship Id="rId1655" Type="http://schemas.openxmlformats.org/officeDocument/2006/relationships/hyperlink" Target="https://www.kaohoon.com/breakingnews/630684" TargetMode="External"/><Relationship Id="rId2986" Type="http://schemas.openxmlformats.org/officeDocument/2006/relationships/hyperlink" Target="https://www.kaohoon.com/summary/623330" TargetMode="External"/><Relationship Id="rId1656" Type="http://schemas.openxmlformats.org/officeDocument/2006/relationships/hyperlink" Target="https://www.kaohoon.com/breakingnews/630684" TargetMode="External"/><Relationship Id="rId2987" Type="http://schemas.openxmlformats.org/officeDocument/2006/relationships/hyperlink" Target="https://www.kaohoon.com/pr/623326" TargetMode="External"/><Relationship Id="rId1657" Type="http://schemas.openxmlformats.org/officeDocument/2006/relationships/hyperlink" Target="https://www.kaohoon.com/breakingnews/630694" TargetMode="External"/><Relationship Id="rId2988" Type="http://schemas.openxmlformats.org/officeDocument/2006/relationships/hyperlink" Target="https://www.kaohoon.com/pr/623326" TargetMode="External"/><Relationship Id="rId1658" Type="http://schemas.openxmlformats.org/officeDocument/2006/relationships/hyperlink" Target="https://www.kaohoon.com/breakingnews/630694" TargetMode="External"/><Relationship Id="rId2989" Type="http://schemas.openxmlformats.org/officeDocument/2006/relationships/hyperlink" Target="https://www.kaohoon.com/news/623323" TargetMode="External"/><Relationship Id="rId1659" Type="http://schemas.openxmlformats.org/officeDocument/2006/relationships/hyperlink" Target="https://www.kaohoon.com/breakingnews/630694" TargetMode="External"/><Relationship Id="rId829" Type="http://schemas.openxmlformats.org/officeDocument/2006/relationships/hyperlink" Target="https://www.kaohoon.com/stockanalysis/681240" TargetMode="External"/><Relationship Id="rId828" Type="http://schemas.openxmlformats.org/officeDocument/2006/relationships/hyperlink" Target="https://www.kaohoon.com/pr/681299" TargetMode="External"/><Relationship Id="rId827" Type="http://schemas.openxmlformats.org/officeDocument/2006/relationships/hyperlink" Target="https://www.kaohoon.com/pr/681299" TargetMode="External"/><Relationship Id="rId822" Type="http://schemas.openxmlformats.org/officeDocument/2006/relationships/hyperlink" Target="https://www.kaohoon.com/news/681337" TargetMode="External"/><Relationship Id="rId821" Type="http://schemas.openxmlformats.org/officeDocument/2006/relationships/hyperlink" Target="https://www.kaohoon.com/news/681392" TargetMode="External"/><Relationship Id="rId820" Type="http://schemas.openxmlformats.org/officeDocument/2006/relationships/hyperlink" Target="https://www.kaohoon.com/news/681392" TargetMode="External"/><Relationship Id="rId826" Type="http://schemas.openxmlformats.org/officeDocument/2006/relationships/hyperlink" Target="https://www.kaohoon.com/pr/681315" TargetMode="External"/><Relationship Id="rId825" Type="http://schemas.openxmlformats.org/officeDocument/2006/relationships/hyperlink" Target="https://www.kaohoon.com/pr/681315" TargetMode="External"/><Relationship Id="rId824" Type="http://schemas.openxmlformats.org/officeDocument/2006/relationships/hyperlink" Target="https://www.kaohoon.com/pr/681315" TargetMode="External"/><Relationship Id="rId823" Type="http://schemas.openxmlformats.org/officeDocument/2006/relationships/hyperlink" Target="https://www.kaohoon.com/news/681337" TargetMode="External"/><Relationship Id="rId2980" Type="http://schemas.openxmlformats.org/officeDocument/2006/relationships/hyperlink" Target="https://www.kaohoon.com/news/623334" TargetMode="External"/><Relationship Id="rId1650" Type="http://schemas.openxmlformats.org/officeDocument/2006/relationships/hyperlink" Target="https://www.kaohoon.com/breakingnews/630704" TargetMode="External"/><Relationship Id="rId2981" Type="http://schemas.openxmlformats.org/officeDocument/2006/relationships/hyperlink" Target="https://www.kaohoon.com/news/623334" TargetMode="External"/><Relationship Id="rId1651" Type="http://schemas.openxmlformats.org/officeDocument/2006/relationships/hyperlink" Target="https://www.kaohoon.com/breakingnews/630704" TargetMode="External"/><Relationship Id="rId2982" Type="http://schemas.openxmlformats.org/officeDocument/2006/relationships/hyperlink" Target="https://www.kaohoon.com/news/623335" TargetMode="External"/><Relationship Id="rId1652" Type="http://schemas.openxmlformats.org/officeDocument/2006/relationships/hyperlink" Target="https://www.kaohoon.com/news/630701" TargetMode="External"/><Relationship Id="rId2983" Type="http://schemas.openxmlformats.org/officeDocument/2006/relationships/hyperlink" Target="https://www.kaohoon.com/news/623335" TargetMode="External"/><Relationship Id="rId1642" Type="http://schemas.openxmlformats.org/officeDocument/2006/relationships/hyperlink" Target="https://www.kaohoon.com/stockanalysis/630723" TargetMode="External"/><Relationship Id="rId2973" Type="http://schemas.openxmlformats.org/officeDocument/2006/relationships/hyperlink" Target="https://www.kaohoon.com/stockanalysis/623349" TargetMode="External"/><Relationship Id="rId1643" Type="http://schemas.openxmlformats.org/officeDocument/2006/relationships/hyperlink" Target="https://www.kaohoon.com/stockanalysis/630723" TargetMode="External"/><Relationship Id="rId2974" Type="http://schemas.openxmlformats.org/officeDocument/2006/relationships/hyperlink" Target="https://www.kaohoon.com/stockanalysis/623349" TargetMode="External"/><Relationship Id="rId1644" Type="http://schemas.openxmlformats.org/officeDocument/2006/relationships/hyperlink" Target="https://www.kaohoon.com/stockanalysis/630723" TargetMode="External"/><Relationship Id="rId2975" Type="http://schemas.openxmlformats.org/officeDocument/2006/relationships/hyperlink" Target="https://www.kaohoon.com/stockanalysis/623349" TargetMode="External"/><Relationship Id="rId1645" Type="http://schemas.openxmlformats.org/officeDocument/2006/relationships/hyperlink" Target="https://www.kaohoon.com/summary/630725" TargetMode="External"/><Relationship Id="rId2976" Type="http://schemas.openxmlformats.org/officeDocument/2006/relationships/hyperlink" Target="https://www.kaohoon.com/stockanalysis/623346" TargetMode="External"/><Relationship Id="rId1646" Type="http://schemas.openxmlformats.org/officeDocument/2006/relationships/hyperlink" Target="https://www.kaohoon.com/summary/630716" TargetMode="External"/><Relationship Id="rId2977" Type="http://schemas.openxmlformats.org/officeDocument/2006/relationships/hyperlink" Target="https://www.kaohoon.com/stockanalysis/623346" TargetMode="External"/><Relationship Id="rId1647" Type="http://schemas.openxmlformats.org/officeDocument/2006/relationships/hyperlink" Target="https://www.kaohoon.com/breakingnews/630704" TargetMode="External"/><Relationship Id="rId2978" Type="http://schemas.openxmlformats.org/officeDocument/2006/relationships/hyperlink" Target="https://www.kaohoon.com/stockanalysis/623346" TargetMode="External"/><Relationship Id="rId1648" Type="http://schemas.openxmlformats.org/officeDocument/2006/relationships/hyperlink" Target="https://www.kaohoon.com/breakingnews/630704" TargetMode="External"/><Relationship Id="rId2979" Type="http://schemas.openxmlformats.org/officeDocument/2006/relationships/hyperlink" Target="https://www.kaohoon.com/news/623334" TargetMode="External"/><Relationship Id="rId1649" Type="http://schemas.openxmlformats.org/officeDocument/2006/relationships/hyperlink" Target="https://www.kaohoon.com/breakingnews/630704" TargetMode="External"/><Relationship Id="rId819" Type="http://schemas.openxmlformats.org/officeDocument/2006/relationships/hyperlink" Target="https://www.kaohoon.com/news/681392" TargetMode="External"/><Relationship Id="rId818" Type="http://schemas.openxmlformats.org/officeDocument/2006/relationships/hyperlink" Target="https://www.kaohoon.com/news/681515" TargetMode="External"/><Relationship Id="rId817" Type="http://schemas.openxmlformats.org/officeDocument/2006/relationships/hyperlink" Target="https://www.kaohoon.com/breakingnews/681518" TargetMode="External"/><Relationship Id="rId816" Type="http://schemas.openxmlformats.org/officeDocument/2006/relationships/hyperlink" Target="https://www.kaohoon.com/breakingnews/681518" TargetMode="External"/><Relationship Id="rId811" Type="http://schemas.openxmlformats.org/officeDocument/2006/relationships/hyperlink" Target="https://www.kaohoon.com/stockanalysis/681557" TargetMode="External"/><Relationship Id="rId810" Type="http://schemas.openxmlformats.org/officeDocument/2006/relationships/hyperlink" Target="https://www.kaohoon.com/pr/681558" TargetMode="External"/><Relationship Id="rId815" Type="http://schemas.openxmlformats.org/officeDocument/2006/relationships/hyperlink" Target="https://www.kaohoon.com/stockanalysis/681520" TargetMode="External"/><Relationship Id="rId814" Type="http://schemas.openxmlformats.org/officeDocument/2006/relationships/hyperlink" Target="https://www.kaohoon.com/stockanalysis/681520" TargetMode="External"/><Relationship Id="rId813" Type="http://schemas.openxmlformats.org/officeDocument/2006/relationships/hyperlink" Target="https://www.kaohoon.com/stockanalysis/681557" TargetMode="External"/><Relationship Id="rId812" Type="http://schemas.openxmlformats.org/officeDocument/2006/relationships/hyperlink" Target="https://www.kaohoon.com/stockanalysis/681557" TargetMode="External"/><Relationship Id="rId2970" Type="http://schemas.openxmlformats.org/officeDocument/2006/relationships/hyperlink" Target="https://www.kaohoon.com/breakingnews/623363" TargetMode="External"/><Relationship Id="rId1640" Type="http://schemas.openxmlformats.org/officeDocument/2006/relationships/hyperlink" Target="https://www.kaohoon.com/stockanalysis/630728" TargetMode="External"/><Relationship Id="rId2971" Type="http://schemas.openxmlformats.org/officeDocument/2006/relationships/hyperlink" Target="https://www.kaohoon.com/breakingnews/623363" TargetMode="External"/><Relationship Id="rId1641" Type="http://schemas.openxmlformats.org/officeDocument/2006/relationships/hyperlink" Target="https://www.kaohoon.com/stockanalysis/630723" TargetMode="External"/><Relationship Id="rId2972" Type="http://schemas.openxmlformats.org/officeDocument/2006/relationships/hyperlink" Target="https://www.kaohoon.com/stockanalysis/623349" TargetMode="External"/><Relationship Id="rId1675" Type="http://schemas.openxmlformats.org/officeDocument/2006/relationships/hyperlink" Target="https://www.kaohoon.com/summary/630421" TargetMode="External"/><Relationship Id="rId1676" Type="http://schemas.openxmlformats.org/officeDocument/2006/relationships/hyperlink" Target="https://www.kaohoon.com/news/630409" TargetMode="External"/><Relationship Id="rId1677" Type="http://schemas.openxmlformats.org/officeDocument/2006/relationships/hyperlink" Target="https://www.kaohoon.com/news/630409" TargetMode="External"/><Relationship Id="rId1678" Type="http://schemas.openxmlformats.org/officeDocument/2006/relationships/hyperlink" Target="https://www.kaohoon.com/news/630409" TargetMode="External"/><Relationship Id="rId1679" Type="http://schemas.openxmlformats.org/officeDocument/2006/relationships/hyperlink" Target="https://www.kaohoon.com/news/630401" TargetMode="External"/><Relationship Id="rId849" Type="http://schemas.openxmlformats.org/officeDocument/2006/relationships/hyperlink" Target="https://www.kaohoon.com/news/681012" TargetMode="External"/><Relationship Id="rId844" Type="http://schemas.openxmlformats.org/officeDocument/2006/relationships/hyperlink" Target="https://www.kaohoon.com/column/681105" TargetMode="External"/><Relationship Id="rId843" Type="http://schemas.openxmlformats.org/officeDocument/2006/relationships/hyperlink" Target="https://www.kaohoon.com/breakingnews/681196" TargetMode="External"/><Relationship Id="rId842" Type="http://schemas.openxmlformats.org/officeDocument/2006/relationships/hyperlink" Target="https://www.kaohoon.com/breakingnews/681196" TargetMode="External"/><Relationship Id="rId841" Type="http://schemas.openxmlformats.org/officeDocument/2006/relationships/hyperlink" Target="https://www.kaohoon.com/news/681213" TargetMode="External"/><Relationship Id="rId848" Type="http://schemas.openxmlformats.org/officeDocument/2006/relationships/hyperlink" Target="https://www.kaohoon.com/news/681012" TargetMode="External"/><Relationship Id="rId847" Type="http://schemas.openxmlformats.org/officeDocument/2006/relationships/hyperlink" Target="https://www.kaohoon.com/column/681074" TargetMode="External"/><Relationship Id="rId846" Type="http://schemas.openxmlformats.org/officeDocument/2006/relationships/hyperlink" Target="https://www.kaohoon.com/column/681074" TargetMode="External"/><Relationship Id="rId845" Type="http://schemas.openxmlformats.org/officeDocument/2006/relationships/hyperlink" Target="https://www.kaohoon.com/column/681123" TargetMode="External"/><Relationship Id="rId1670" Type="http://schemas.openxmlformats.org/officeDocument/2006/relationships/hyperlink" Target="https://www.kaohoon.com/breakingnews/630668" TargetMode="External"/><Relationship Id="rId840" Type="http://schemas.openxmlformats.org/officeDocument/2006/relationships/hyperlink" Target="https://www.kaohoon.com/news/681213" TargetMode="External"/><Relationship Id="rId1671" Type="http://schemas.openxmlformats.org/officeDocument/2006/relationships/hyperlink" Target="https://www.kaohoon.com/news/630664" TargetMode="External"/><Relationship Id="rId1672" Type="http://schemas.openxmlformats.org/officeDocument/2006/relationships/hyperlink" Target="https://www.kaohoon.com/news/630664" TargetMode="External"/><Relationship Id="rId1673" Type="http://schemas.openxmlformats.org/officeDocument/2006/relationships/hyperlink" Target="https://www.kaohoon.com/news/630641" TargetMode="External"/><Relationship Id="rId1674" Type="http://schemas.openxmlformats.org/officeDocument/2006/relationships/hyperlink" Target="https://www.kaohoon.com/summary/630423" TargetMode="External"/><Relationship Id="rId1664" Type="http://schemas.openxmlformats.org/officeDocument/2006/relationships/hyperlink" Target="https://www.kaohoon.com/news/630677" TargetMode="External"/><Relationship Id="rId2995" Type="http://schemas.openxmlformats.org/officeDocument/2006/relationships/hyperlink" Target="https://www.kaohoon.com/breakingnews/623312" TargetMode="External"/><Relationship Id="rId1665" Type="http://schemas.openxmlformats.org/officeDocument/2006/relationships/hyperlink" Target="https://www.kaohoon.com/news/630677" TargetMode="External"/><Relationship Id="rId2996" Type="http://schemas.openxmlformats.org/officeDocument/2006/relationships/hyperlink" Target="https://www.kaohoon.com/breakingnews/623312" TargetMode="External"/><Relationship Id="rId1666" Type="http://schemas.openxmlformats.org/officeDocument/2006/relationships/hyperlink" Target="https://www.kaohoon.com/news/630672" TargetMode="External"/><Relationship Id="rId2997" Type="http://schemas.openxmlformats.org/officeDocument/2006/relationships/hyperlink" Target="https://www.kaohoon.com/breakingnews/623302" TargetMode="External"/><Relationship Id="rId1667" Type="http://schemas.openxmlformats.org/officeDocument/2006/relationships/hyperlink" Target="https://www.kaohoon.com/news/630672" TargetMode="External"/><Relationship Id="rId2998" Type="http://schemas.openxmlformats.org/officeDocument/2006/relationships/hyperlink" Target="https://www.kaohoon.com/breakingnews/623302" TargetMode="External"/><Relationship Id="rId1668" Type="http://schemas.openxmlformats.org/officeDocument/2006/relationships/hyperlink" Target="https://www.kaohoon.com/breakingnews/630668" TargetMode="External"/><Relationship Id="rId2999" Type="http://schemas.openxmlformats.org/officeDocument/2006/relationships/hyperlink" Target="https://www.kaohoon.com/breakingnews/623302" TargetMode="External"/><Relationship Id="rId1669" Type="http://schemas.openxmlformats.org/officeDocument/2006/relationships/hyperlink" Target="https://www.kaohoon.com/breakingnews/630668" TargetMode="External"/><Relationship Id="rId839" Type="http://schemas.openxmlformats.org/officeDocument/2006/relationships/hyperlink" Target="https://www.kaohoon.com/news/681213" TargetMode="External"/><Relationship Id="rId838" Type="http://schemas.openxmlformats.org/officeDocument/2006/relationships/hyperlink" Target="https://www.kaohoon.com/news/681213" TargetMode="External"/><Relationship Id="rId833" Type="http://schemas.openxmlformats.org/officeDocument/2006/relationships/hyperlink" Target="https://www.kaohoon.com/stockanalysis/681237" TargetMode="External"/><Relationship Id="rId832" Type="http://schemas.openxmlformats.org/officeDocument/2006/relationships/hyperlink" Target="https://www.kaohoon.com/stockanalysis/681240" TargetMode="External"/><Relationship Id="rId831" Type="http://schemas.openxmlformats.org/officeDocument/2006/relationships/hyperlink" Target="https://www.kaohoon.com/stockanalysis/681240" TargetMode="External"/><Relationship Id="rId830" Type="http://schemas.openxmlformats.org/officeDocument/2006/relationships/hyperlink" Target="https://www.kaohoon.com/stockanalysis/681240" TargetMode="External"/><Relationship Id="rId837" Type="http://schemas.openxmlformats.org/officeDocument/2006/relationships/hyperlink" Target="https://www.kaohoon.com/stockanalysis/681237" TargetMode="External"/><Relationship Id="rId836" Type="http://schemas.openxmlformats.org/officeDocument/2006/relationships/hyperlink" Target="https://www.kaohoon.com/stockanalysis/681237" TargetMode="External"/><Relationship Id="rId835" Type="http://schemas.openxmlformats.org/officeDocument/2006/relationships/hyperlink" Target="https://www.kaohoon.com/stockanalysis/681237" TargetMode="External"/><Relationship Id="rId834" Type="http://schemas.openxmlformats.org/officeDocument/2006/relationships/hyperlink" Target="https://www.kaohoon.com/stockanalysis/681237" TargetMode="External"/><Relationship Id="rId2990" Type="http://schemas.openxmlformats.org/officeDocument/2006/relationships/hyperlink" Target="https://www.kaohoon.com/news/623323" TargetMode="External"/><Relationship Id="rId1660" Type="http://schemas.openxmlformats.org/officeDocument/2006/relationships/hyperlink" Target="https://www.kaohoon.com/breakingnews/630694" TargetMode="External"/><Relationship Id="rId2991" Type="http://schemas.openxmlformats.org/officeDocument/2006/relationships/hyperlink" Target="https://www.kaohoon.com/news/623323" TargetMode="External"/><Relationship Id="rId1661" Type="http://schemas.openxmlformats.org/officeDocument/2006/relationships/hyperlink" Target="https://www.kaohoon.com/news/630690" TargetMode="External"/><Relationship Id="rId2992" Type="http://schemas.openxmlformats.org/officeDocument/2006/relationships/hyperlink" Target="https://www.kaohoon.com/news/623317" TargetMode="External"/><Relationship Id="rId1662" Type="http://schemas.openxmlformats.org/officeDocument/2006/relationships/hyperlink" Target="https://www.kaohoon.com/news/630690" TargetMode="External"/><Relationship Id="rId2993" Type="http://schemas.openxmlformats.org/officeDocument/2006/relationships/hyperlink" Target="https://www.kaohoon.com/news/623317" TargetMode="External"/><Relationship Id="rId1663" Type="http://schemas.openxmlformats.org/officeDocument/2006/relationships/hyperlink" Target="https://www.kaohoon.com/news/630690" TargetMode="External"/><Relationship Id="rId2994" Type="http://schemas.openxmlformats.org/officeDocument/2006/relationships/hyperlink" Target="https://www.kaohoon.com/breakingnews/623312" TargetMode="External"/><Relationship Id="rId2148" Type="http://schemas.openxmlformats.org/officeDocument/2006/relationships/hyperlink" Target="https://www.kaohoon.com/breakingnews/627711" TargetMode="External"/><Relationship Id="rId2149" Type="http://schemas.openxmlformats.org/officeDocument/2006/relationships/hyperlink" Target="https://www.kaohoon.com/news/627708" TargetMode="External"/><Relationship Id="rId3479" Type="http://schemas.openxmlformats.org/officeDocument/2006/relationships/hyperlink" Target="https://www.kaohoon.com/news/621383" TargetMode="External"/><Relationship Id="rId3470" Type="http://schemas.openxmlformats.org/officeDocument/2006/relationships/hyperlink" Target="https://www.kaohoon.com/news/621401" TargetMode="External"/><Relationship Id="rId2140" Type="http://schemas.openxmlformats.org/officeDocument/2006/relationships/hyperlink" Target="https://www.kaohoon.com/breakingnews/627746" TargetMode="External"/><Relationship Id="rId3472" Type="http://schemas.openxmlformats.org/officeDocument/2006/relationships/hyperlink" Target="https://www.kaohoon.com/breakingnews/621397" TargetMode="External"/><Relationship Id="rId2141" Type="http://schemas.openxmlformats.org/officeDocument/2006/relationships/hyperlink" Target="https://www.kaohoon.com/summary/627731" TargetMode="External"/><Relationship Id="rId3471" Type="http://schemas.openxmlformats.org/officeDocument/2006/relationships/hyperlink" Target="https://www.kaohoon.com/breakingnews/621397" TargetMode="External"/><Relationship Id="rId2142" Type="http://schemas.openxmlformats.org/officeDocument/2006/relationships/hyperlink" Target="https://www.kaohoon.com/summary/627727" TargetMode="External"/><Relationship Id="rId3474" Type="http://schemas.openxmlformats.org/officeDocument/2006/relationships/hyperlink" Target="https://www.kaohoon.com/breakingnews/621393" TargetMode="External"/><Relationship Id="rId2143" Type="http://schemas.openxmlformats.org/officeDocument/2006/relationships/hyperlink" Target="https://www.kaohoon.com/news/627720" TargetMode="External"/><Relationship Id="rId3473" Type="http://schemas.openxmlformats.org/officeDocument/2006/relationships/hyperlink" Target="https://www.kaohoon.com/breakingnews/621397" TargetMode="External"/><Relationship Id="rId2144" Type="http://schemas.openxmlformats.org/officeDocument/2006/relationships/hyperlink" Target="https://www.kaohoon.com/news/627720" TargetMode="External"/><Relationship Id="rId3476" Type="http://schemas.openxmlformats.org/officeDocument/2006/relationships/hyperlink" Target="https://www.kaohoon.com/breakingnews/621382" TargetMode="External"/><Relationship Id="rId2145" Type="http://schemas.openxmlformats.org/officeDocument/2006/relationships/hyperlink" Target="https://www.kaohoon.com/news/627720" TargetMode="External"/><Relationship Id="rId3475" Type="http://schemas.openxmlformats.org/officeDocument/2006/relationships/hyperlink" Target="https://www.kaohoon.com/breakingnews/621393" TargetMode="External"/><Relationship Id="rId2146" Type="http://schemas.openxmlformats.org/officeDocument/2006/relationships/hyperlink" Target="https://www.kaohoon.com/breakingnews/627711" TargetMode="External"/><Relationship Id="rId3478" Type="http://schemas.openxmlformats.org/officeDocument/2006/relationships/hyperlink" Target="https://www.kaohoon.com/news/621383" TargetMode="External"/><Relationship Id="rId2147" Type="http://schemas.openxmlformats.org/officeDocument/2006/relationships/hyperlink" Target="https://www.kaohoon.com/breakingnews/627711" TargetMode="External"/><Relationship Id="rId3477" Type="http://schemas.openxmlformats.org/officeDocument/2006/relationships/hyperlink" Target="https://www.kaohoon.com/breakingnews/621382" TargetMode="External"/><Relationship Id="rId2137" Type="http://schemas.openxmlformats.org/officeDocument/2006/relationships/hyperlink" Target="https://www.kaohoon.com/stockanalysis/627762" TargetMode="External"/><Relationship Id="rId3469" Type="http://schemas.openxmlformats.org/officeDocument/2006/relationships/hyperlink" Target="https://www.kaohoon.com/news/621401" TargetMode="External"/><Relationship Id="rId2138" Type="http://schemas.openxmlformats.org/officeDocument/2006/relationships/hyperlink" Target="https://www.kaohoon.com/stockanalysis/627762" TargetMode="External"/><Relationship Id="rId3468" Type="http://schemas.openxmlformats.org/officeDocument/2006/relationships/hyperlink" Target="https://www.kaohoon.com/news/621406" TargetMode="External"/><Relationship Id="rId2139" Type="http://schemas.openxmlformats.org/officeDocument/2006/relationships/hyperlink" Target="https://www.kaohoon.com/breakingnews/627746" TargetMode="External"/><Relationship Id="rId3461" Type="http://schemas.openxmlformats.org/officeDocument/2006/relationships/hyperlink" Target="https://www.kaohoon.com/breakingnews/621414" TargetMode="External"/><Relationship Id="rId2130" Type="http://schemas.openxmlformats.org/officeDocument/2006/relationships/hyperlink" Target="https://www.kaohoon.com/news/627818" TargetMode="External"/><Relationship Id="rId3460" Type="http://schemas.openxmlformats.org/officeDocument/2006/relationships/hyperlink" Target="https://www.kaohoon.com/news/621418" TargetMode="External"/><Relationship Id="rId2131" Type="http://schemas.openxmlformats.org/officeDocument/2006/relationships/hyperlink" Target="https://www.kaohoon.com/summary/627772" TargetMode="External"/><Relationship Id="rId3463" Type="http://schemas.openxmlformats.org/officeDocument/2006/relationships/hyperlink" Target="https://www.kaohoon.com/breakingnews/621408" TargetMode="External"/><Relationship Id="rId2132" Type="http://schemas.openxmlformats.org/officeDocument/2006/relationships/hyperlink" Target="https://www.kaohoon.com/summary/627770" TargetMode="External"/><Relationship Id="rId3462" Type="http://schemas.openxmlformats.org/officeDocument/2006/relationships/hyperlink" Target="https://www.kaohoon.com/breakingnews/621414" TargetMode="External"/><Relationship Id="rId2133" Type="http://schemas.openxmlformats.org/officeDocument/2006/relationships/hyperlink" Target="https://www.kaohoon.com/news/627768" TargetMode="External"/><Relationship Id="rId3465" Type="http://schemas.openxmlformats.org/officeDocument/2006/relationships/hyperlink" Target="https://www.kaohoon.com/breakingnews/621408" TargetMode="External"/><Relationship Id="rId2134" Type="http://schemas.openxmlformats.org/officeDocument/2006/relationships/hyperlink" Target="https://www.kaohoon.com/stockanalysis/627764" TargetMode="External"/><Relationship Id="rId3464" Type="http://schemas.openxmlformats.org/officeDocument/2006/relationships/hyperlink" Target="https://www.kaohoon.com/breakingnews/621408" TargetMode="External"/><Relationship Id="rId2135" Type="http://schemas.openxmlformats.org/officeDocument/2006/relationships/hyperlink" Target="https://www.kaohoon.com/stockanalysis/627764" TargetMode="External"/><Relationship Id="rId3467" Type="http://schemas.openxmlformats.org/officeDocument/2006/relationships/hyperlink" Target="https://www.kaohoon.com/news/621406" TargetMode="External"/><Relationship Id="rId2136" Type="http://schemas.openxmlformats.org/officeDocument/2006/relationships/hyperlink" Target="https://www.kaohoon.com/stockanalysis/627762" TargetMode="External"/><Relationship Id="rId3466" Type="http://schemas.openxmlformats.org/officeDocument/2006/relationships/hyperlink" Target="https://www.kaohoon.com/breakingnews/621408" TargetMode="External"/><Relationship Id="rId3490" Type="http://schemas.openxmlformats.org/officeDocument/2006/relationships/hyperlink" Target="https://www.kaohoon.com/news/621345" TargetMode="External"/><Relationship Id="rId2160" Type="http://schemas.openxmlformats.org/officeDocument/2006/relationships/hyperlink" Target="https://www.kaohoon.com/breakingnews/627574" TargetMode="External"/><Relationship Id="rId3492" Type="http://schemas.openxmlformats.org/officeDocument/2006/relationships/hyperlink" Target="https://www.kaohoon.com/news/621342" TargetMode="External"/><Relationship Id="rId2161" Type="http://schemas.openxmlformats.org/officeDocument/2006/relationships/hyperlink" Target="https://www.kaohoon.com/breakingnews/627574" TargetMode="External"/><Relationship Id="rId3491" Type="http://schemas.openxmlformats.org/officeDocument/2006/relationships/hyperlink" Target="https://www.kaohoon.com/news/621345" TargetMode="External"/><Relationship Id="rId2162" Type="http://schemas.openxmlformats.org/officeDocument/2006/relationships/hyperlink" Target="https://www.kaohoon.com/breakingnews/627559" TargetMode="External"/><Relationship Id="rId3494" Type="http://schemas.openxmlformats.org/officeDocument/2006/relationships/hyperlink" Target="https://www.kaohoon.com/news/621339" TargetMode="External"/><Relationship Id="rId2163" Type="http://schemas.openxmlformats.org/officeDocument/2006/relationships/hyperlink" Target="https://www.kaohoon.com/breakingnews/627559" TargetMode="External"/><Relationship Id="rId3493" Type="http://schemas.openxmlformats.org/officeDocument/2006/relationships/hyperlink" Target="https://www.kaohoon.com/news/621342" TargetMode="External"/><Relationship Id="rId2164" Type="http://schemas.openxmlformats.org/officeDocument/2006/relationships/hyperlink" Target="https://www.kaohoon.com/breakingnews/627559" TargetMode="External"/><Relationship Id="rId3496" Type="http://schemas.openxmlformats.org/officeDocument/2006/relationships/hyperlink" Target="https://www.kaohoon.com/news/621329" TargetMode="External"/><Relationship Id="rId2165" Type="http://schemas.openxmlformats.org/officeDocument/2006/relationships/hyperlink" Target="https://www.kaohoon.com/breakingnews/627554" TargetMode="External"/><Relationship Id="rId3495" Type="http://schemas.openxmlformats.org/officeDocument/2006/relationships/hyperlink" Target="https://www.kaohoon.com/news/621339" TargetMode="External"/><Relationship Id="rId2166" Type="http://schemas.openxmlformats.org/officeDocument/2006/relationships/hyperlink" Target="https://www.kaohoon.com/breakingnews/627554" TargetMode="External"/><Relationship Id="rId3498" Type="http://schemas.openxmlformats.org/officeDocument/2006/relationships/hyperlink" Target="https://www.kaohoon.com/news/621329" TargetMode="External"/><Relationship Id="rId2167" Type="http://schemas.openxmlformats.org/officeDocument/2006/relationships/hyperlink" Target="https://www.kaohoon.com/news/627540" TargetMode="External"/><Relationship Id="rId3497" Type="http://schemas.openxmlformats.org/officeDocument/2006/relationships/hyperlink" Target="https://www.kaohoon.com/news/621329" TargetMode="External"/><Relationship Id="rId2168" Type="http://schemas.openxmlformats.org/officeDocument/2006/relationships/hyperlink" Target="https://www.kaohoon.com/breakingnews/627548" TargetMode="External"/><Relationship Id="rId2169" Type="http://schemas.openxmlformats.org/officeDocument/2006/relationships/hyperlink" Target="https://www.kaohoon.com/news/627497" TargetMode="External"/><Relationship Id="rId3499" Type="http://schemas.openxmlformats.org/officeDocument/2006/relationships/hyperlink" Target="https://www.kaohoon.com/news/621321" TargetMode="External"/><Relationship Id="rId2159" Type="http://schemas.openxmlformats.org/officeDocument/2006/relationships/hyperlink" Target="https://www.kaohoon.com/breakingnews/627574" TargetMode="External"/><Relationship Id="rId3481" Type="http://schemas.openxmlformats.org/officeDocument/2006/relationships/hyperlink" Target="https://www.kaohoon.com/stockanalysis/621355" TargetMode="External"/><Relationship Id="rId2150" Type="http://schemas.openxmlformats.org/officeDocument/2006/relationships/hyperlink" Target="https://www.kaohoon.com/news/627708" TargetMode="External"/><Relationship Id="rId3480" Type="http://schemas.openxmlformats.org/officeDocument/2006/relationships/hyperlink" Target="https://www.kaohoon.com/stockanalysis/621355" TargetMode="External"/><Relationship Id="rId2151" Type="http://schemas.openxmlformats.org/officeDocument/2006/relationships/hyperlink" Target="https://www.kaohoon.com/news/627592" TargetMode="External"/><Relationship Id="rId3483" Type="http://schemas.openxmlformats.org/officeDocument/2006/relationships/hyperlink" Target="https://www.kaohoon.com/stockanalysis/621352" TargetMode="External"/><Relationship Id="rId2152" Type="http://schemas.openxmlformats.org/officeDocument/2006/relationships/hyperlink" Target="https://www.kaohoon.com/news/627592" TargetMode="External"/><Relationship Id="rId3482" Type="http://schemas.openxmlformats.org/officeDocument/2006/relationships/hyperlink" Target="https://www.kaohoon.com/stockanalysis/621352" TargetMode="External"/><Relationship Id="rId2153" Type="http://schemas.openxmlformats.org/officeDocument/2006/relationships/hyperlink" Target="https://www.kaohoon.com/news/627592" TargetMode="External"/><Relationship Id="rId3485" Type="http://schemas.openxmlformats.org/officeDocument/2006/relationships/hyperlink" Target="https://www.kaohoon.com/news/621349" TargetMode="External"/><Relationship Id="rId2154" Type="http://schemas.openxmlformats.org/officeDocument/2006/relationships/hyperlink" Target="https://www.kaohoon.com/summary/627587" TargetMode="External"/><Relationship Id="rId3484" Type="http://schemas.openxmlformats.org/officeDocument/2006/relationships/hyperlink" Target="https://www.kaohoon.com/stockanalysis/621352" TargetMode="External"/><Relationship Id="rId2155" Type="http://schemas.openxmlformats.org/officeDocument/2006/relationships/hyperlink" Target="https://www.kaohoon.com/summary/627584" TargetMode="External"/><Relationship Id="rId3487" Type="http://schemas.openxmlformats.org/officeDocument/2006/relationships/hyperlink" Target="https://www.kaohoon.com/news/621347" TargetMode="External"/><Relationship Id="rId2156" Type="http://schemas.openxmlformats.org/officeDocument/2006/relationships/hyperlink" Target="https://www.kaohoon.com/breakingnews/627573" TargetMode="External"/><Relationship Id="rId3486" Type="http://schemas.openxmlformats.org/officeDocument/2006/relationships/hyperlink" Target="https://www.kaohoon.com/news/621349" TargetMode="External"/><Relationship Id="rId2157" Type="http://schemas.openxmlformats.org/officeDocument/2006/relationships/hyperlink" Target="https://www.kaohoon.com/breakingnews/627573" TargetMode="External"/><Relationship Id="rId3489" Type="http://schemas.openxmlformats.org/officeDocument/2006/relationships/hyperlink" Target="https://www.kaohoon.com/news/621347" TargetMode="External"/><Relationship Id="rId2158" Type="http://schemas.openxmlformats.org/officeDocument/2006/relationships/hyperlink" Target="https://www.kaohoon.com/breakingnews/627574" TargetMode="External"/><Relationship Id="rId3488" Type="http://schemas.openxmlformats.org/officeDocument/2006/relationships/hyperlink" Target="https://www.kaohoon.com/news/621347" TargetMode="External"/><Relationship Id="rId2104" Type="http://schemas.openxmlformats.org/officeDocument/2006/relationships/hyperlink" Target="https://www.kaohoon.com/summary/627989" TargetMode="External"/><Relationship Id="rId3436" Type="http://schemas.openxmlformats.org/officeDocument/2006/relationships/hyperlink" Target="https://www.kaohoon.com/breakingnews/621493" TargetMode="External"/><Relationship Id="rId2105" Type="http://schemas.openxmlformats.org/officeDocument/2006/relationships/hyperlink" Target="https://www.kaohoon.com/breakingnews/627975" TargetMode="External"/><Relationship Id="rId3435" Type="http://schemas.openxmlformats.org/officeDocument/2006/relationships/hyperlink" Target="https://www.kaohoon.com/breakingnews/621493" TargetMode="External"/><Relationship Id="rId2106" Type="http://schemas.openxmlformats.org/officeDocument/2006/relationships/hyperlink" Target="https://www.kaohoon.com/breakingnews/627968" TargetMode="External"/><Relationship Id="rId3438" Type="http://schemas.openxmlformats.org/officeDocument/2006/relationships/hyperlink" Target="https://www.kaohoon.com/news/621488" TargetMode="External"/><Relationship Id="rId2107" Type="http://schemas.openxmlformats.org/officeDocument/2006/relationships/hyperlink" Target="https://www.kaohoon.com/breakingnews/627968" TargetMode="External"/><Relationship Id="rId3437" Type="http://schemas.openxmlformats.org/officeDocument/2006/relationships/hyperlink" Target="https://www.kaohoon.com/news/621488" TargetMode="External"/><Relationship Id="rId2108" Type="http://schemas.openxmlformats.org/officeDocument/2006/relationships/hyperlink" Target="https://www.kaohoon.com/breakingnews/627968" TargetMode="External"/><Relationship Id="rId2109" Type="http://schemas.openxmlformats.org/officeDocument/2006/relationships/hyperlink" Target="https://www.kaohoon.com/news/627969" TargetMode="External"/><Relationship Id="rId3439" Type="http://schemas.openxmlformats.org/officeDocument/2006/relationships/hyperlink" Target="https://www.kaohoon.com/news/621488" TargetMode="External"/><Relationship Id="rId3430" Type="http://schemas.openxmlformats.org/officeDocument/2006/relationships/hyperlink" Target="https://www.kaohoon.com/news/621482" TargetMode="External"/><Relationship Id="rId2100" Type="http://schemas.openxmlformats.org/officeDocument/2006/relationships/hyperlink" Target="https://www.kaohoon.com/stockanalysis/627996" TargetMode="External"/><Relationship Id="rId3432" Type="http://schemas.openxmlformats.org/officeDocument/2006/relationships/hyperlink" Target="https://www.kaohoon.com/news/621482" TargetMode="External"/><Relationship Id="rId2101" Type="http://schemas.openxmlformats.org/officeDocument/2006/relationships/hyperlink" Target="https://www.kaohoon.com/stockanalysis/627996" TargetMode="External"/><Relationship Id="rId3431" Type="http://schemas.openxmlformats.org/officeDocument/2006/relationships/hyperlink" Target="https://www.kaohoon.com/news/621482" TargetMode="External"/><Relationship Id="rId2102" Type="http://schemas.openxmlformats.org/officeDocument/2006/relationships/hyperlink" Target="https://www.kaohoon.com/stockanalysis/627979" TargetMode="External"/><Relationship Id="rId3434" Type="http://schemas.openxmlformats.org/officeDocument/2006/relationships/hyperlink" Target="https://www.kaohoon.com/news/621495" TargetMode="External"/><Relationship Id="rId2103" Type="http://schemas.openxmlformats.org/officeDocument/2006/relationships/hyperlink" Target="https://www.kaohoon.com/stockanalysis/627979" TargetMode="External"/><Relationship Id="rId3433" Type="http://schemas.openxmlformats.org/officeDocument/2006/relationships/hyperlink" Target="https://www.kaohoon.com/news/621495" TargetMode="External"/><Relationship Id="rId3425" Type="http://schemas.openxmlformats.org/officeDocument/2006/relationships/hyperlink" Target="https://www.kaohoon.com/news/621523" TargetMode="External"/><Relationship Id="rId3424" Type="http://schemas.openxmlformats.org/officeDocument/2006/relationships/hyperlink" Target="https://www.kaohoon.com/news/621523" TargetMode="External"/><Relationship Id="rId3427" Type="http://schemas.openxmlformats.org/officeDocument/2006/relationships/hyperlink" Target="https://www.kaohoon.com/news/621506" TargetMode="External"/><Relationship Id="rId3426" Type="http://schemas.openxmlformats.org/officeDocument/2006/relationships/hyperlink" Target="https://www.kaohoon.com/news/621506" TargetMode="External"/><Relationship Id="rId3429" Type="http://schemas.openxmlformats.org/officeDocument/2006/relationships/hyperlink" Target="https://www.kaohoon.com/news/621509" TargetMode="External"/><Relationship Id="rId3428" Type="http://schemas.openxmlformats.org/officeDocument/2006/relationships/hyperlink" Target="https://www.kaohoon.com/news/621509" TargetMode="External"/><Relationship Id="rId899" Type="http://schemas.openxmlformats.org/officeDocument/2006/relationships/hyperlink" Target="https://www.kaohoon.com/news/680640" TargetMode="External"/><Relationship Id="rId898" Type="http://schemas.openxmlformats.org/officeDocument/2006/relationships/hyperlink" Target="https://www.kaohoon.com/news/680640" TargetMode="External"/><Relationship Id="rId897" Type="http://schemas.openxmlformats.org/officeDocument/2006/relationships/hyperlink" Target="https://www.kaohoon.com/news/680622" TargetMode="External"/><Relationship Id="rId896" Type="http://schemas.openxmlformats.org/officeDocument/2006/relationships/hyperlink" Target="https://www.kaohoon.com/news/680622" TargetMode="External"/><Relationship Id="rId891" Type="http://schemas.openxmlformats.org/officeDocument/2006/relationships/hyperlink" Target="https://www.kaohoon.com/pr/680694" TargetMode="External"/><Relationship Id="rId890" Type="http://schemas.openxmlformats.org/officeDocument/2006/relationships/hyperlink" Target="https://www.kaohoon.com/pr/680694" TargetMode="External"/><Relationship Id="rId895" Type="http://schemas.openxmlformats.org/officeDocument/2006/relationships/hyperlink" Target="https://www.kaohoon.com/news/680683" TargetMode="External"/><Relationship Id="rId3421" Type="http://schemas.openxmlformats.org/officeDocument/2006/relationships/hyperlink" Target="https://www.kaohoon.com/news/621526" TargetMode="External"/><Relationship Id="rId894" Type="http://schemas.openxmlformats.org/officeDocument/2006/relationships/hyperlink" Target="https://www.kaohoon.com/news/680683" TargetMode="External"/><Relationship Id="rId3420" Type="http://schemas.openxmlformats.org/officeDocument/2006/relationships/hyperlink" Target="https://www.kaohoon.com/news/621526" TargetMode="External"/><Relationship Id="rId893" Type="http://schemas.openxmlformats.org/officeDocument/2006/relationships/hyperlink" Target="https://www.kaohoon.com/news/680683" TargetMode="External"/><Relationship Id="rId3423" Type="http://schemas.openxmlformats.org/officeDocument/2006/relationships/hyperlink" Target="https://www.kaohoon.com/news/621523" TargetMode="External"/><Relationship Id="rId892" Type="http://schemas.openxmlformats.org/officeDocument/2006/relationships/hyperlink" Target="https://www.kaohoon.com/pr/680694" TargetMode="External"/><Relationship Id="rId3422" Type="http://schemas.openxmlformats.org/officeDocument/2006/relationships/hyperlink" Target="https://www.kaohoon.com/news/621526" TargetMode="External"/><Relationship Id="rId2126" Type="http://schemas.openxmlformats.org/officeDocument/2006/relationships/hyperlink" Target="https://www.kaohoon.com/news/627821" TargetMode="External"/><Relationship Id="rId3458" Type="http://schemas.openxmlformats.org/officeDocument/2006/relationships/hyperlink" Target="https://www.kaohoon.com/news/621418" TargetMode="External"/><Relationship Id="rId2127" Type="http://schemas.openxmlformats.org/officeDocument/2006/relationships/hyperlink" Target="https://www.kaohoon.com/news/627821" TargetMode="External"/><Relationship Id="rId3457" Type="http://schemas.openxmlformats.org/officeDocument/2006/relationships/hyperlink" Target="https://www.kaohoon.com/summary/621426" TargetMode="External"/><Relationship Id="rId2128" Type="http://schemas.openxmlformats.org/officeDocument/2006/relationships/hyperlink" Target="https://www.kaohoon.com/news/627780" TargetMode="External"/><Relationship Id="rId2129" Type="http://schemas.openxmlformats.org/officeDocument/2006/relationships/hyperlink" Target="https://www.kaohoon.com/news/627780" TargetMode="External"/><Relationship Id="rId3459" Type="http://schemas.openxmlformats.org/officeDocument/2006/relationships/hyperlink" Target="https://www.kaohoon.com/news/621418" TargetMode="External"/><Relationship Id="rId3450" Type="http://schemas.openxmlformats.org/officeDocument/2006/relationships/hyperlink" Target="https://www.kaohoon.com/news/621454" TargetMode="External"/><Relationship Id="rId2120" Type="http://schemas.openxmlformats.org/officeDocument/2006/relationships/hyperlink" Target="https://www.kaohoon.com/breakingnews/627917" TargetMode="External"/><Relationship Id="rId3452" Type="http://schemas.openxmlformats.org/officeDocument/2006/relationships/hyperlink" Target="https://www.kaohoon.com/news/621449" TargetMode="External"/><Relationship Id="rId2121" Type="http://schemas.openxmlformats.org/officeDocument/2006/relationships/hyperlink" Target="https://www.kaohoon.com/breakingnews/627917" TargetMode="External"/><Relationship Id="rId3451" Type="http://schemas.openxmlformats.org/officeDocument/2006/relationships/hyperlink" Target="https://www.kaohoon.com/news/621454" TargetMode="External"/><Relationship Id="rId2122" Type="http://schemas.openxmlformats.org/officeDocument/2006/relationships/hyperlink" Target="https://www.kaohoon.com/news/627918" TargetMode="External"/><Relationship Id="rId3454" Type="http://schemas.openxmlformats.org/officeDocument/2006/relationships/hyperlink" Target="https://www.kaohoon.com/news/621433" TargetMode="External"/><Relationship Id="rId2123" Type="http://schemas.openxmlformats.org/officeDocument/2006/relationships/hyperlink" Target="https://www.kaohoon.com/news/627918" TargetMode="External"/><Relationship Id="rId3453" Type="http://schemas.openxmlformats.org/officeDocument/2006/relationships/hyperlink" Target="https://www.kaohoon.com/news/621449" TargetMode="External"/><Relationship Id="rId2124" Type="http://schemas.openxmlformats.org/officeDocument/2006/relationships/hyperlink" Target="https://www.kaohoon.com/news/627918" TargetMode="External"/><Relationship Id="rId3456" Type="http://schemas.openxmlformats.org/officeDocument/2006/relationships/hyperlink" Target="https://www.kaohoon.com/summary/621428" TargetMode="External"/><Relationship Id="rId2125" Type="http://schemas.openxmlformats.org/officeDocument/2006/relationships/hyperlink" Target="https://www.kaohoon.com/column/627824" TargetMode="External"/><Relationship Id="rId3455" Type="http://schemas.openxmlformats.org/officeDocument/2006/relationships/hyperlink" Target="https://www.kaohoon.com/news/621433" TargetMode="External"/><Relationship Id="rId2115" Type="http://schemas.openxmlformats.org/officeDocument/2006/relationships/hyperlink" Target="https://www.kaohoon.com/breakingnews/627939" TargetMode="External"/><Relationship Id="rId3447" Type="http://schemas.openxmlformats.org/officeDocument/2006/relationships/hyperlink" Target="https://www.kaohoon.com/news/621464" TargetMode="External"/><Relationship Id="rId2116" Type="http://schemas.openxmlformats.org/officeDocument/2006/relationships/hyperlink" Target="https://www.kaohoon.com/breakingnews/627929" TargetMode="External"/><Relationship Id="rId3446" Type="http://schemas.openxmlformats.org/officeDocument/2006/relationships/hyperlink" Target="https://www.kaohoon.com/news/621464" TargetMode="External"/><Relationship Id="rId2117" Type="http://schemas.openxmlformats.org/officeDocument/2006/relationships/hyperlink" Target="https://www.kaohoon.com/breakingnews/627929" TargetMode="External"/><Relationship Id="rId3449" Type="http://schemas.openxmlformats.org/officeDocument/2006/relationships/hyperlink" Target="https://www.kaohoon.com/news/621454" TargetMode="External"/><Relationship Id="rId2118" Type="http://schemas.openxmlformats.org/officeDocument/2006/relationships/hyperlink" Target="https://www.kaohoon.com/breakingnews/627929" TargetMode="External"/><Relationship Id="rId3448" Type="http://schemas.openxmlformats.org/officeDocument/2006/relationships/hyperlink" Target="https://www.kaohoon.com/news/621464" TargetMode="External"/><Relationship Id="rId2119" Type="http://schemas.openxmlformats.org/officeDocument/2006/relationships/hyperlink" Target="https://www.kaohoon.com/breakingnews/627929" TargetMode="External"/><Relationship Id="rId3441" Type="http://schemas.openxmlformats.org/officeDocument/2006/relationships/hyperlink" Target="https://www.kaohoon.com/news/621484" TargetMode="External"/><Relationship Id="rId2110" Type="http://schemas.openxmlformats.org/officeDocument/2006/relationships/hyperlink" Target="https://www.kaohoon.com/news/627959" TargetMode="External"/><Relationship Id="rId3440" Type="http://schemas.openxmlformats.org/officeDocument/2006/relationships/hyperlink" Target="https://www.kaohoon.com/news/621484" TargetMode="External"/><Relationship Id="rId2111" Type="http://schemas.openxmlformats.org/officeDocument/2006/relationships/hyperlink" Target="https://www.kaohoon.com/breakingnews/627954" TargetMode="External"/><Relationship Id="rId3443" Type="http://schemas.openxmlformats.org/officeDocument/2006/relationships/hyperlink" Target="https://www.kaohoon.com/news/621480" TargetMode="External"/><Relationship Id="rId2112" Type="http://schemas.openxmlformats.org/officeDocument/2006/relationships/hyperlink" Target="https://www.kaohoon.com/breakingnews/627954" TargetMode="External"/><Relationship Id="rId3442" Type="http://schemas.openxmlformats.org/officeDocument/2006/relationships/hyperlink" Target="https://www.kaohoon.com/news/621480" TargetMode="External"/><Relationship Id="rId2113" Type="http://schemas.openxmlformats.org/officeDocument/2006/relationships/hyperlink" Target="https://www.kaohoon.com/breakingnews/627954" TargetMode="External"/><Relationship Id="rId3445" Type="http://schemas.openxmlformats.org/officeDocument/2006/relationships/hyperlink" Target="https://www.kaohoon.com/news/621475" TargetMode="External"/><Relationship Id="rId2114" Type="http://schemas.openxmlformats.org/officeDocument/2006/relationships/hyperlink" Target="https://www.kaohoon.com/breakingnews/627939" TargetMode="External"/><Relationship Id="rId3444" Type="http://schemas.openxmlformats.org/officeDocument/2006/relationships/hyperlink" Target="https://www.kaohoon.com/news/621475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s://thunhoon.com/article/277071" TargetMode="External"/><Relationship Id="rId391" Type="http://schemas.openxmlformats.org/officeDocument/2006/relationships/hyperlink" Target="https://thunhoon.com/article/277071" TargetMode="External"/><Relationship Id="rId390" Type="http://schemas.openxmlformats.org/officeDocument/2006/relationships/hyperlink" Target="https://thunhoon.com/article/277088" TargetMode="External"/><Relationship Id="rId2180" Type="http://schemas.openxmlformats.org/officeDocument/2006/relationships/hyperlink" Target="https://thunhoon.com/article/283463" TargetMode="External"/><Relationship Id="rId2181" Type="http://schemas.openxmlformats.org/officeDocument/2006/relationships/hyperlink" Target="https://thunhoon.com/article/283462" TargetMode="External"/><Relationship Id="rId2182" Type="http://schemas.openxmlformats.org/officeDocument/2006/relationships/hyperlink" Target="https://thunhoon.com/article/283462" TargetMode="External"/><Relationship Id="rId2183" Type="http://schemas.openxmlformats.org/officeDocument/2006/relationships/hyperlink" Target="https://thunhoon.com/article/283460" TargetMode="External"/><Relationship Id="rId385" Type="http://schemas.openxmlformats.org/officeDocument/2006/relationships/hyperlink" Target="https://thunhoon.com/article/277094" TargetMode="External"/><Relationship Id="rId2184" Type="http://schemas.openxmlformats.org/officeDocument/2006/relationships/hyperlink" Target="https://thunhoon.com/article/283460" TargetMode="External"/><Relationship Id="rId384" Type="http://schemas.openxmlformats.org/officeDocument/2006/relationships/hyperlink" Target="https://thunhoon.com/article/277103" TargetMode="External"/><Relationship Id="rId2185" Type="http://schemas.openxmlformats.org/officeDocument/2006/relationships/hyperlink" Target="https://thunhoon.com/article/283459" TargetMode="External"/><Relationship Id="rId383" Type="http://schemas.openxmlformats.org/officeDocument/2006/relationships/hyperlink" Target="https://thunhoon.com/article/277103" TargetMode="External"/><Relationship Id="rId2186" Type="http://schemas.openxmlformats.org/officeDocument/2006/relationships/hyperlink" Target="https://thunhoon.com/article/283459" TargetMode="External"/><Relationship Id="rId382" Type="http://schemas.openxmlformats.org/officeDocument/2006/relationships/hyperlink" Target="https://thunhoon.com/article/277121" TargetMode="External"/><Relationship Id="rId2187" Type="http://schemas.openxmlformats.org/officeDocument/2006/relationships/hyperlink" Target="https://thunhoon.com/article/283457" TargetMode="External"/><Relationship Id="rId389" Type="http://schemas.openxmlformats.org/officeDocument/2006/relationships/hyperlink" Target="https://thunhoon.com/article/277088" TargetMode="External"/><Relationship Id="rId2188" Type="http://schemas.openxmlformats.org/officeDocument/2006/relationships/hyperlink" Target="https://thunhoon.com/article/283455" TargetMode="External"/><Relationship Id="rId388" Type="http://schemas.openxmlformats.org/officeDocument/2006/relationships/hyperlink" Target="https://thunhoon.com/article/277090" TargetMode="External"/><Relationship Id="rId2189" Type="http://schemas.openxmlformats.org/officeDocument/2006/relationships/hyperlink" Target="https://thunhoon.com/article/283455" TargetMode="External"/><Relationship Id="rId387" Type="http://schemas.openxmlformats.org/officeDocument/2006/relationships/hyperlink" Target="https://thunhoon.com/article/277092" TargetMode="External"/><Relationship Id="rId386" Type="http://schemas.openxmlformats.org/officeDocument/2006/relationships/hyperlink" Target="https://thunhoon.com/article/277092" TargetMode="External"/><Relationship Id="rId381" Type="http://schemas.openxmlformats.org/officeDocument/2006/relationships/hyperlink" Target="https://thunhoon.com/article/277122" TargetMode="External"/><Relationship Id="rId380" Type="http://schemas.openxmlformats.org/officeDocument/2006/relationships/hyperlink" Target="https://thunhoon.com/article/277124" TargetMode="External"/><Relationship Id="rId379" Type="http://schemas.openxmlformats.org/officeDocument/2006/relationships/hyperlink" Target="https://thunhoon.com/article/277130" TargetMode="External"/><Relationship Id="rId2170" Type="http://schemas.openxmlformats.org/officeDocument/2006/relationships/hyperlink" Target="https://thunhoon.com/article/283499" TargetMode="External"/><Relationship Id="rId2171" Type="http://schemas.openxmlformats.org/officeDocument/2006/relationships/hyperlink" Target="https://thunhoon.com/article/283491" TargetMode="External"/><Relationship Id="rId2172" Type="http://schemas.openxmlformats.org/officeDocument/2006/relationships/hyperlink" Target="https://thunhoon.com/article/283482" TargetMode="External"/><Relationship Id="rId374" Type="http://schemas.openxmlformats.org/officeDocument/2006/relationships/hyperlink" Target="https://thunhoon.com/article/277045" TargetMode="External"/><Relationship Id="rId2173" Type="http://schemas.openxmlformats.org/officeDocument/2006/relationships/hyperlink" Target="https://thunhoon.com/article/283477" TargetMode="External"/><Relationship Id="rId373" Type="http://schemas.openxmlformats.org/officeDocument/2006/relationships/hyperlink" Target="https://thunhoon.com/article/277045" TargetMode="External"/><Relationship Id="rId2174" Type="http://schemas.openxmlformats.org/officeDocument/2006/relationships/hyperlink" Target="https://thunhoon.com/article/283474" TargetMode="External"/><Relationship Id="rId372" Type="http://schemas.openxmlformats.org/officeDocument/2006/relationships/hyperlink" Target="https://thunhoon.com/article/277054" TargetMode="External"/><Relationship Id="rId2175" Type="http://schemas.openxmlformats.org/officeDocument/2006/relationships/hyperlink" Target="https://thunhoon.com/article/283468" TargetMode="External"/><Relationship Id="rId371" Type="http://schemas.openxmlformats.org/officeDocument/2006/relationships/hyperlink" Target="https://thunhoon.com/article/277053" TargetMode="External"/><Relationship Id="rId2176" Type="http://schemas.openxmlformats.org/officeDocument/2006/relationships/hyperlink" Target="https://thunhoon.com/article/283466" TargetMode="External"/><Relationship Id="rId378" Type="http://schemas.openxmlformats.org/officeDocument/2006/relationships/hyperlink" Target="https://thunhoon.com/article/277144" TargetMode="External"/><Relationship Id="rId2177" Type="http://schemas.openxmlformats.org/officeDocument/2006/relationships/hyperlink" Target="https://thunhoon.com/article/283466" TargetMode="External"/><Relationship Id="rId377" Type="http://schemas.openxmlformats.org/officeDocument/2006/relationships/hyperlink" Target="https://thunhoon.com/article/277144" TargetMode="External"/><Relationship Id="rId2178" Type="http://schemas.openxmlformats.org/officeDocument/2006/relationships/hyperlink" Target="https://thunhoon.com/article/283466" TargetMode="External"/><Relationship Id="rId376" Type="http://schemas.openxmlformats.org/officeDocument/2006/relationships/hyperlink" Target="https://thunhoon.com/article/277144" TargetMode="External"/><Relationship Id="rId2179" Type="http://schemas.openxmlformats.org/officeDocument/2006/relationships/hyperlink" Target="https://thunhoon.com/article/283463" TargetMode="External"/><Relationship Id="rId375" Type="http://schemas.openxmlformats.org/officeDocument/2006/relationships/hyperlink" Target="https://thunhoon.com/article/277149" TargetMode="External"/><Relationship Id="rId2190" Type="http://schemas.openxmlformats.org/officeDocument/2006/relationships/hyperlink" Target="https://thunhoon.com/article/283431" TargetMode="External"/><Relationship Id="rId2191" Type="http://schemas.openxmlformats.org/officeDocument/2006/relationships/hyperlink" Target="https://thunhoon.com/article/283430" TargetMode="External"/><Relationship Id="rId2192" Type="http://schemas.openxmlformats.org/officeDocument/2006/relationships/hyperlink" Target="https://thunhoon.com/article/283430" TargetMode="External"/><Relationship Id="rId2193" Type="http://schemas.openxmlformats.org/officeDocument/2006/relationships/hyperlink" Target="https://thunhoon.com/article/283439" TargetMode="External"/><Relationship Id="rId2194" Type="http://schemas.openxmlformats.org/officeDocument/2006/relationships/hyperlink" Target="https://thunhoon.com/article/283439" TargetMode="External"/><Relationship Id="rId396" Type="http://schemas.openxmlformats.org/officeDocument/2006/relationships/hyperlink" Target="https://thunhoon.com/article/277228" TargetMode="External"/><Relationship Id="rId2195" Type="http://schemas.openxmlformats.org/officeDocument/2006/relationships/hyperlink" Target="https://thunhoon.com/article/283591" TargetMode="External"/><Relationship Id="rId395" Type="http://schemas.openxmlformats.org/officeDocument/2006/relationships/hyperlink" Target="https://thunhoon.com/article/277235" TargetMode="External"/><Relationship Id="rId2196" Type="http://schemas.openxmlformats.org/officeDocument/2006/relationships/hyperlink" Target="https://thunhoon.com/article/283591" TargetMode="External"/><Relationship Id="rId394" Type="http://schemas.openxmlformats.org/officeDocument/2006/relationships/hyperlink" Target="https://thunhoon.com/article/277240" TargetMode="External"/><Relationship Id="rId2197" Type="http://schemas.openxmlformats.org/officeDocument/2006/relationships/hyperlink" Target="https://thunhoon.com/article/283580" TargetMode="External"/><Relationship Id="rId393" Type="http://schemas.openxmlformats.org/officeDocument/2006/relationships/hyperlink" Target="https://thunhoon.com/article/277071" TargetMode="External"/><Relationship Id="rId2198" Type="http://schemas.openxmlformats.org/officeDocument/2006/relationships/hyperlink" Target="https://thunhoon.com/article/283568" TargetMode="External"/><Relationship Id="rId2199" Type="http://schemas.openxmlformats.org/officeDocument/2006/relationships/hyperlink" Target="https://thunhoon.com/article/283566" TargetMode="External"/><Relationship Id="rId399" Type="http://schemas.openxmlformats.org/officeDocument/2006/relationships/hyperlink" Target="https://thunhoon.com/article/277225" TargetMode="External"/><Relationship Id="rId398" Type="http://schemas.openxmlformats.org/officeDocument/2006/relationships/hyperlink" Target="https://thunhoon.com/article/277228" TargetMode="External"/><Relationship Id="rId397" Type="http://schemas.openxmlformats.org/officeDocument/2006/relationships/hyperlink" Target="https://thunhoon.com/article/277228" TargetMode="External"/><Relationship Id="rId1730" Type="http://schemas.openxmlformats.org/officeDocument/2006/relationships/hyperlink" Target="https://thunhoon.com/article/282440" TargetMode="External"/><Relationship Id="rId1731" Type="http://schemas.openxmlformats.org/officeDocument/2006/relationships/hyperlink" Target="https://thunhoon.com/article/282435" TargetMode="External"/><Relationship Id="rId1732" Type="http://schemas.openxmlformats.org/officeDocument/2006/relationships/hyperlink" Target="https://thunhoon.com/article/282431" TargetMode="External"/><Relationship Id="rId1733" Type="http://schemas.openxmlformats.org/officeDocument/2006/relationships/hyperlink" Target="https://thunhoon.com/article/282430" TargetMode="External"/><Relationship Id="rId1734" Type="http://schemas.openxmlformats.org/officeDocument/2006/relationships/hyperlink" Target="https://thunhoon.com/article/282423" TargetMode="External"/><Relationship Id="rId1735" Type="http://schemas.openxmlformats.org/officeDocument/2006/relationships/hyperlink" Target="https://thunhoon.com/article/282423" TargetMode="External"/><Relationship Id="rId1736" Type="http://schemas.openxmlformats.org/officeDocument/2006/relationships/hyperlink" Target="https://thunhoon.com/article/282419" TargetMode="External"/><Relationship Id="rId1737" Type="http://schemas.openxmlformats.org/officeDocument/2006/relationships/hyperlink" Target="https://thunhoon.com/article/282410" TargetMode="External"/><Relationship Id="rId1738" Type="http://schemas.openxmlformats.org/officeDocument/2006/relationships/hyperlink" Target="https://thunhoon.com/article/282409" TargetMode="External"/><Relationship Id="rId1739" Type="http://schemas.openxmlformats.org/officeDocument/2006/relationships/hyperlink" Target="https://thunhoon.com/article/282407" TargetMode="External"/><Relationship Id="rId1720" Type="http://schemas.openxmlformats.org/officeDocument/2006/relationships/hyperlink" Target="https://thunhoon.com/article/282474" TargetMode="External"/><Relationship Id="rId1721" Type="http://schemas.openxmlformats.org/officeDocument/2006/relationships/hyperlink" Target="https://thunhoon.com/article/282474" TargetMode="External"/><Relationship Id="rId1722" Type="http://schemas.openxmlformats.org/officeDocument/2006/relationships/hyperlink" Target="https://thunhoon.com/article/282463" TargetMode="External"/><Relationship Id="rId1723" Type="http://schemas.openxmlformats.org/officeDocument/2006/relationships/hyperlink" Target="https://thunhoon.com/article/282455" TargetMode="External"/><Relationship Id="rId1724" Type="http://schemas.openxmlformats.org/officeDocument/2006/relationships/hyperlink" Target="https://thunhoon.com/article/282455" TargetMode="External"/><Relationship Id="rId1725" Type="http://schemas.openxmlformats.org/officeDocument/2006/relationships/hyperlink" Target="https://thunhoon.com/article/282453" TargetMode="External"/><Relationship Id="rId1726" Type="http://schemas.openxmlformats.org/officeDocument/2006/relationships/hyperlink" Target="https://thunhoon.com/article/282444" TargetMode="External"/><Relationship Id="rId1727" Type="http://schemas.openxmlformats.org/officeDocument/2006/relationships/hyperlink" Target="https://thunhoon.com/article/282443" TargetMode="External"/><Relationship Id="rId1728" Type="http://schemas.openxmlformats.org/officeDocument/2006/relationships/hyperlink" Target="https://thunhoon.com/article/282443" TargetMode="External"/><Relationship Id="rId1729" Type="http://schemas.openxmlformats.org/officeDocument/2006/relationships/hyperlink" Target="https://thunhoon.com/article/282443" TargetMode="External"/><Relationship Id="rId1752" Type="http://schemas.openxmlformats.org/officeDocument/2006/relationships/hyperlink" Target="https://thunhoon.com/article/282572" TargetMode="External"/><Relationship Id="rId1753" Type="http://schemas.openxmlformats.org/officeDocument/2006/relationships/hyperlink" Target="https://thunhoon.com/article/282564" TargetMode="External"/><Relationship Id="rId1754" Type="http://schemas.openxmlformats.org/officeDocument/2006/relationships/hyperlink" Target="https://thunhoon.com/article/282564" TargetMode="External"/><Relationship Id="rId1755" Type="http://schemas.openxmlformats.org/officeDocument/2006/relationships/hyperlink" Target="https://thunhoon.com/article/282562" TargetMode="External"/><Relationship Id="rId1756" Type="http://schemas.openxmlformats.org/officeDocument/2006/relationships/hyperlink" Target="https://thunhoon.com/article/282559" TargetMode="External"/><Relationship Id="rId1757" Type="http://schemas.openxmlformats.org/officeDocument/2006/relationships/hyperlink" Target="https://thunhoon.com/article/282559" TargetMode="External"/><Relationship Id="rId1758" Type="http://schemas.openxmlformats.org/officeDocument/2006/relationships/hyperlink" Target="https://thunhoon.com/article/282559" TargetMode="External"/><Relationship Id="rId1759" Type="http://schemas.openxmlformats.org/officeDocument/2006/relationships/hyperlink" Target="https://thunhoon.com/article/282551" TargetMode="External"/><Relationship Id="rId1750" Type="http://schemas.openxmlformats.org/officeDocument/2006/relationships/hyperlink" Target="https://thunhoon.com/article/282575" TargetMode="External"/><Relationship Id="rId1751" Type="http://schemas.openxmlformats.org/officeDocument/2006/relationships/hyperlink" Target="https://thunhoon.com/article/282573" TargetMode="External"/><Relationship Id="rId1741" Type="http://schemas.openxmlformats.org/officeDocument/2006/relationships/hyperlink" Target="https://thunhoon.com/article/282411" TargetMode="External"/><Relationship Id="rId1742" Type="http://schemas.openxmlformats.org/officeDocument/2006/relationships/hyperlink" Target="https://thunhoon.com/article/282411" TargetMode="External"/><Relationship Id="rId1743" Type="http://schemas.openxmlformats.org/officeDocument/2006/relationships/hyperlink" Target="https://thunhoon.com/article/282415" TargetMode="External"/><Relationship Id="rId1744" Type="http://schemas.openxmlformats.org/officeDocument/2006/relationships/hyperlink" Target="https://thunhoon.com/article/282414" TargetMode="External"/><Relationship Id="rId1745" Type="http://schemas.openxmlformats.org/officeDocument/2006/relationships/hyperlink" Target="https://thunhoon.com/article/282414" TargetMode="External"/><Relationship Id="rId1746" Type="http://schemas.openxmlformats.org/officeDocument/2006/relationships/hyperlink" Target="https://thunhoon.com/article/282580" TargetMode="External"/><Relationship Id="rId1747" Type="http://schemas.openxmlformats.org/officeDocument/2006/relationships/hyperlink" Target="https://thunhoon.com/article/282578" TargetMode="External"/><Relationship Id="rId1748" Type="http://schemas.openxmlformats.org/officeDocument/2006/relationships/hyperlink" Target="https://thunhoon.com/article/282576" TargetMode="External"/><Relationship Id="rId1749" Type="http://schemas.openxmlformats.org/officeDocument/2006/relationships/hyperlink" Target="https://thunhoon.com/article/282576" TargetMode="External"/><Relationship Id="rId1740" Type="http://schemas.openxmlformats.org/officeDocument/2006/relationships/hyperlink" Target="https://thunhoon.com/article/282416" TargetMode="External"/><Relationship Id="rId1710" Type="http://schemas.openxmlformats.org/officeDocument/2006/relationships/hyperlink" Target="https://thunhoon.com/article/282344" TargetMode="External"/><Relationship Id="rId1711" Type="http://schemas.openxmlformats.org/officeDocument/2006/relationships/hyperlink" Target="https://thunhoon.com/article/282341" TargetMode="External"/><Relationship Id="rId1712" Type="http://schemas.openxmlformats.org/officeDocument/2006/relationships/hyperlink" Target="https://thunhoon.com/article/282336" TargetMode="External"/><Relationship Id="rId1713" Type="http://schemas.openxmlformats.org/officeDocument/2006/relationships/hyperlink" Target="https://thunhoon.com/article/282329" TargetMode="External"/><Relationship Id="rId1714" Type="http://schemas.openxmlformats.org/officeDocument/2006/relationships/hyperlink" Target="https://thunhoon.com/article/282321" TargetMode="External"/><Relationship Id="rId1715" Type="http://schemas.openxmlformats.org/officeDocument/2006/relationships/hyperlink" Target="https://thunhoon.com/article/282485" TargetMode="External"/><Relationship Id="rId1716" Type="http://schemas.openxmlformats.org/officeDocument/2006/relationships/hyperlink" Target="https://thunhoon.com/article/282484" TargetMode="External"/><Relationship Id="rId1717" Type="http://schemas.openxmlformats.org/officeDocument/2006/relationships/hyperlink" Target="https://thunhoon.com/article/282483" TargetMode="External"/><Relationship Id="rId1718" Type="http://schemas.openxmlformats.org/officeDocument/2006/relationships/hyperlink" Target="https://thunhoon.com/article/282478" TargetMode="External"/><Relationship Id="rId1719" Type="http://schemas.openxmlformats.org/officeDocument/2006/relationships/hyperlink" Target="https://thunhoon.com/article/282474" TargetMode="External"/><Relationship Id="rId1700" Type="http://schemas.openxmlformats.org/officeDocument/2006/relationships/hyperlink" Target="https://thunhoon.com/article/282359" TargetMode="External"/><Relationship Id="rId1701" Type="http://schemas.openxmlformats.org/officeDocument/2006/relationships/hyperlink" Target="https://thunhoon.com/article/282359" TargetMode="External"/><Relationship Id="rId1702" Type="http://schemas.openxmlformats.org/officeDocument/2006/relationships/hyperlink" Target="https://thunhoon.com/article/282358" TargetMode="External"/><Relationship Id="rId1703" Type="http://schemas.openxmlformats.org/officeDocument/2006/relationships/hyperlink" Target="https://thunhoon.com/article/282358" TargetMode="External"/><Relationship Id="rId1704" Type="http://schemas.openxmlformats.org/officeDocument/2006/relationships/hyperlink" Target="https://thunhoon.com/article/282357" TargetMode="External"/><Relationship Id="rId1705" Type="http://schemas.openxmlformats.org/officeDocument/2006/relationships/hyperlink" Target="https://thunhoon.com/article/282354" TargetMode="External"/><Relationship Id="rId1706" Type="http://schemas.openxmlformats.org/officeDocument/2006/relationships/hyperlink" Target="https://thunhoon.com/article/282351" TargetMode="External"/><Relationship Id="rId1707" Type="http://schemas.openxmlformats.org/officeDocument/2006/relationships/hyperlink" Target="https://thunhoon.com/article/282347" TargetMode="External"/><Relationship Id="rId1708" Type="http://schemas.openxmlformats.org/officeDocument/2006/relationships/hyperlink" Target="https://thunhoon.com/article/282346" TargetMode="External"/><Relationship Id="rId1709" Type="http://schemas.openxmlformats.org/officeDocument/2006/relationships/hyperlink" Target="https://thunhoon.com/article/282344" TargetMode="External"/><Relationship Id="rId40" Type="http://schemas.openxmlformats.org/officeDocument/2006/relationships/hyperlink" Target="https://thunhoon.com/article/275908" TargetMode="External"/><Relationship Id="rId42" Type="http://schemas.openxmlformats.org/officeDocument/2006/relationships/hyperlink" Target="https://thunhoon.com/article/275896" TargetMode="External"/><Relationship Id="rId41" Type="http://schemas.openxmlformats.org/officeDocument/2006/relationships/hyperlink" Target="https://thunhoon.com/article/275885" TargetMode="External"/><Relationship Id="rId44" Type="http://schemas.openxmlformats.org/officeDocument/2006/relationships/hyperlink" Target="https://thunhoon.com/article/276045" TargetMode="External"/><Relationship Id="rId43" Type="http://schemas.openxmlformats.org/officeDocument/2006/relationships/hyperlink" Target="https://thunhoon.com/article/275896" TargetMode="External"/><Relationship Id="rId46" Type="http://schemas.openxmlformats.org/officeDocument/2006/relationships/hyperlink" Target="https://thunhoon.com/article/276037" TargetMode="External"/><Relationship Id="rId45" Type="http://schemas.openxmlformats.org/officeDocument/2006/relationships/hyperlink" Target="https://thunhoon.com/article/276045" TargetMode="External"/><Relationship Id="rId48" Type="http://schemas.openxmlformats.org/officeDocument/2006/relationships/hyperlink" Target="https://thunhoon.com/article/276032" TargetMode="External"/><Relationship Id="rId47" Type="http://schemas.openxmlformats.org/officeDocument/2006/relationships/hyperlink" Target="https://thunhoon.com/article/276037" TargetMode="External"/><Relationship Id="rId49" Type="http://schemas.openxmlformats.org/officeDocument/2006/relationships/hyperlink" Target="https://thunhoon.com/article/276019" TargetMode="External"/><Relationship Id="rId31" Type="http://schemas.openxmlformats.org/officeDocument/2006/relationships/hyperlink" Target="https://thunhoon.com/article/275935" TargetMode="External"/><Relationship Id="rId30" Type="http://schemas.openxmlformats.org/officeDocument/2006/relationships/hyperlink" Target="https://thunhoon.com/article/275935" TargetMode="External"/><Relationship Id="rId33" Type="http://schemas.openxmlformats.org/officeDocument/2006/relationships/hyperlink" Target="https://thunhoon.com/article/275920" TargetMode="External"/><Relationship Id="rId32" Type="http://schemas.openxmlformats.org/officeDocument/2006/relationships/hyperlink" Target="https://thunhoon.com/article/275920" TargetMode="External"/><Relationship Id="rId35" Type="http://schemas.openxmlformats.org/officeDocument/2006/relationships/hyperlink" Target="https://thunhoon.com/article/275916" TargetMode="External"/><Relationship Id="rId34" Type="http://schemas.openxmlformats.org/officeDocument/2006/relationships/hyperlink" Target="https://thunhoon.com/article/275918" TargetMode="External"/><Relationship Id="rId37" Type="http://schemas.openxmlformats.org/officeDocument/2006/relationships/hyperlink" Target="https://thunhoon.com/article/275915" TargetMode="External"/><Relationship Id="rId36" Type="http://schemas.openxmlformats.org/officeDocument/2006/relationships/hyperlink" Target="https://thunhoon.com/article/275915" TargetMode="External"/><Relationship Id="rId39" Type="http://schemas.openxmlformats.org/officeDocument/2006/relationships/hyperlink" Target="https://thunhoon.com/article/275911" TargetMode="External"/><Relationship Id="rId38" Type="http://schemas.openxmlformats.org/officeDocument/2006/relationships/hyperlink" Target="https://thunhoon.com/article/275911" TargetMode="External"/><Relationship Id="rId2203" Type="http://schemas.openxmlformats.org/officeDocument/2006/relationships/hyperlink" Target="https://thunhoon.com/article/283554" TargetMode="External"/><Relationship Id="rId2204" Type="http://schemas.openxmlformats.org/officeDocument/2006/relationships/hyperlink" Target="https://thunhoon.com/article/283554" TargetMode="External"/><Relationship Id="rId20" Type="http://schemas.openxmlformats.org/officeDocument/2006/relationships/hyperlink" Target="https://thunhoon.com/article/275826" TargetMode="External"/><Relationship Id="rId2205" Type="http://schemas.openxmlformats.org/officeDocument/2006/relationships/hyperlink" Target="https://thunhoon.com/article/283553" TargetMode="External"/><Relationship Id="rId2206" Type="http://schemas.openxmlformats.org/officeDocument/2006/relationships/hyperlink" Target="https://thunhoon.com/article/283553" TargetMode="External"/><Relationship Id="rId22" Type="http://schemas.openxmlformats.org/officeDocument/2006/relationships/hyperlink" Target="https://thunhoon.com/article/275825" TargetMode="External"/><Relationship Id="rId2207" Type="http://schemas.openxmlformats.org/officeDocument/2006/relationships/hyperlink" Target="https://thunhoon.com/article/283552" TargetMode="External"/><Relationship Id="rId21" Type="http://schemas.openxmlformats.org/officeDocument/2006/relationships/hyperlink" Target="https://thunhoon.com/article/275826" TargetMode="External"/><Relationship Id="rId2208" Type="http://schemas.openxmlformats.org/officeDocument/2006/relationships/hyperlink" Target="https://thunhoon.com/article/283552" TargetMode="External"/><Relationship Id="rId24" Type="http://schemas.openxmlformats.org/officeDocument/2006/relationships/hyperlink" Target="https://thunhoon.com/article/275792" TargetMode="External"/><Relationship Id="rId2209" Type="http://schemas.openxmlformats.org/officeDocument/2006/relationships/hyperlink" Target="https://thunhoon.com/article/283551" TargetMode="External"/><Relationship Id="rId23" Type="http://schemas.openxmlformats.org/officeDocument/2006/relationships/hyperlink" Target="https://thunhoon.com/article/275792" TargetMode="External"/><Relationship Id="rId26" Type="http://schemas.openxmlformats.org/officeDocument/2006/relationships/hyperlink" Target="https://thunhoon.com/article/275960" TargetMode="External"/><Relationship Id="rId25" Type="http://schemas.openxmlformats.org/officeDocument/2006/relationships/hyperlink" Target="https://thunhoon.com/article/275960" TargetMode="External"/><Relationship Id="rId28" Type="http://schemas.openxmlformats.org/officeDocument/2006/relationships/hyperlink" Target="https://thunhoon.com/article/275947" TargetMode="External"/><Relationship Id="rId27" Type="http://schemas.openxmlformats.org/officeDocument/2006/relationships/hyperlink" Target="https://thunhoon.com/article/275947" TargetMode="External"/><Relationship Id="rId29" Type="http://schemas.openxmlformats.org/officeDocument/2006/relationships/hyperlink" Target="https://thunhoon.com/article/275947" TargetMode="External"/><Relationship Id="rId2200" Type="http://schemas.openxmlformats.org/officeDocument/2006/relationships/hyperlink" Target="https://thunhoon.com/article/283566" TargetMode="External"/><Relationship Id="rId2201" Type="http://schemas.openxmlformats.org/officeDocument/2006/relationships/hyperlink" Target="https://thunhoon.com/article/283566" TargetMode="External"/><Relationship Id="rId2202" Type="http://schemas.openxmlformats.org/officeDocument/2006/relationships/hyperlink" Target="https://thunhoon.com/article/283556" TargetMode="External"/><Relationship Id="rId11" Type="http://schemas.openxmlformats.org/officeDocument/2006/relationships/hyperlink" Target="https://thunhoon.com/article/275853" TargetMode="External"/><Relationship Id="rId10" Type="http://schemas.openxmlformats.org/officeDocument/2006/relationships/hyperlink" Target="https://thunhoon.com/article/275874" TargetMode="External"/><Relationship Id="rId13" Type="http://schemas.openxmlformats.org/officeDocument/2006/relationships/hyperlink" Target="https://thunhoon.com/article/275853" TargetMode="External"/><Relationship Id="rId12" Type="http://schemas.openxmlformats.org/officeDocument/2006/relationships/hyperlink" Target="https://thunhoon.com/article/275853" TargetMode="External"/><Relationship Id="rId15" Type="http://schemas.openxmlformats.org/officeDocument/2006/relationships/hyperlink" Target="https://thunhoon.com/article/275837" TargetMode="External"/><Relationship Id="rId14" Type="http://schemas.openxmlformats.org/officeDocument/2006/relationships/hyperlink" Target="https://thunhoon.com/article/275840" TargetMode="External"/><Relationship Id="rId17" Type="http://schemas.openxmlformats.org/officeDocument/2006/relationships/hyperlink" Target="https://thunhoon.com/article/275830" TargetMode="External"/><Relationship Id="rId16" Type="http://schemas.openxmlformats.org/officeDocument/2006/relationships/hyperlink" Target="https://thunhoon.com/article/275837" TargetMode="External"/><Relationship Id="rId19" Type="http://schemas.openxmlformats.org/officeDocument/2006/relationships/hyperlink" Target="https://thunhoon.com/article/275826" TargetMode="External"/><Relationship Id="rId18" Type="http://schemas.openxmlformats.org/officeDocument/2006/relationships/hyperlink" Target="https://thunhoon.com/article/275830" TargetMode="External"/><Relationship Id="rId84" Type="http://schemas.openxmlformats.org/officeDocument/2006/relationships/hyperlink" Target="https://thunhoon.com/article/276185" TargetMode="External"/><Relationship Id="rId1774" Type="http://schemas.openxmlformats.org/officeDocument/2006/relationships/hyperlink" Target="https://thunhoon.com/article/282522" TargetMode="External"/><Relationship Id="rId83" Type="http://schemas.openxmlformats.org/officeDocument/2006/relationships/hyperlink" Target="https://thunhoon.com/article/276199" TargetMode="External"/><Relationship Id="rId1775" Type="http://schemas.openxmlformats.org/officeDocument/2006/relationships/hyperlink" Target="https://thunhoon.com/article/282518" TargetMode="External"/><Relationship Id="rId86" Type="http://schemas.openxmlformats.org/officeDocument/2006/relationships/hyperlink" Target="https://thunhoon.com/article/276179" TargetMode="External"/><Relationship Id="rId1776" Type="http://schemas.openxmlformats.org/officeDocument/2006/relationships/hyperlink" Target="https://thunhoon.com/article/282514" TargetMode="External"/><Relationship Id="rId85" Type="http://schemas.openxmlformats.org/officeDocument/2006/relationships/hyperlink" Target="https://thunhoon.com/article/276179" TargetMode="External"/><Relationship Id="rId1777" Type="http://schemas.openxmlformats.org/officeDocument/2006/relationships/hyperlink" Target="https://thunhoon.com/article/282514" TargetMode="External"/><Relationship Id="rId88" Type="http://schemas.openxmlformats.org/officeDocument/2006/relationships/hyperlink" Target="https://thunhoon.com/article/276175" TargetMode="External"/><Relationship Id="rId1778" Type="http://schemas.openxmlformats.org/officeDocument/2006/relationships/hyperlink" Target="https://thunhoon.com/article/282513" TargetMode="External"/><Relationship Id="rId87" Type="http://schemas.openxmlformats.org/officeDocument/2006/relationships/hyperlink" Target="https://thunhoon.com/article/276179" TargetMode="External"/><Relationship Id="rId1779" Type="http://schemas.openxmlformats.org/officeDocument/2006/relationships/hyperlink" Target="https://thunhoon.com/article/282512" TargetMode="External"/><Relationship Id="rId89" Type="http://schemas.openxmlformats.org/officeDocument/2006/relationships/hyperlink" Target="https://thunhoon.com/article/276174" TargetMode="External"/><Relationship Id="rId80" Type="http://schemas.openxmlformats.org/officeDocument/2006/relationships/hyperlink" Target="https://thunhoon.com/article/276063" TargetMode="External"/><Relationship Id="rId82" Type="http://schemas.openxmlformats.org/officeDocument/2006/relationships/hyperlink" Target="https://thunhoon.com/article/276199" TargetMode="External"/><Relationship Id="rId81" Type="http://schemas.openxmlformats.org/officeDocument/2006/relationships/hyperlink" Target="https://thunhoon.com/article/276199" TargetMode="External"/><Relationship Id="rId1770" Type="http://schemas.openxmlformats.org/officeDocument/2006/relationships/hyperlink" Target="https://thunhoon.com/article/282524" TargetMode="External"/><Relationship Id="rId1771" Type="http://schemas.openxmlformats.org/officeDocument/2006/relationships/hyperlink" Target="https://thunhoon.com/article/282523" TargetMode="External"/><Relationship Id="rId1772" Type="http://schemas.openxmlformats.org/officeDocument/2006/relationships/hyperlink" Target="https://thunhoon.com/article/282523" TargetMode="External"/><Relationship Id="rId1773" Type="http://schemas.openxmlformats.org/officeDocument/2006/relationships/hyperlink" Target="https://thunhoon.com/article/282522" TargetMode="External"/><Relationship Id="rId73" Type="http://schemas.openxmlformats.org/officeDocument/2006/relationships/hyperlink" Target="https://thunhoon.com/article/276094" TargetMode="External"/><Relationship Id="rId1763" Type="http://schemas.openxmlformats.org/officeDocument/2006/relationships/hyperlink" Target="https://thunhoon.com/article/282541" TargetMode="External"/><Relationship Id="rId72" Type="http://schemas.openxmlformats.org/officeDocument/2006/relationships/hyperlink" Target="https://thunhoon.com/article/276094" TargetMode="External"/><Relationship Id="rId1764" Type="http://schemas.openxmlformats.org/officeDocument/2006/relationships/hyperlink" Target="https://thunhoon.com/article/282539" TargetMode="External"/><Relationship Id="rId75" Type="http://schemas.openxmlformats.org/officeDocument/2006/relationships/hyperlink" Target="https://thunhoon.com/article/276089" TargetMode="External"/><Relationship Id="rId1765" Type="http://schemas.openxmlformats.org/officeDocument/2006/relationships/hyperlink" Target="https://thunhoon.com/article/282531" TargetMode="External"/><Relationship Id="rId74" Type="http://schemas.openxmlformats.org/officeDocument/2006/relationships/hyperlink" Target="https://thunhoon.com/article/276091" TargetMode="External"/><Relationship Id="rId1766" Type="http://schemas.openxmlformats.org/officeDocument/2006/relationships/hyperlink" Target="https://thunhoon.com/article/282530" TargetMode="External"/><Relationship Id="rId77" Type="http://schemas.openxmlformats.org/officeDocument/2006/relationships/hyperlink" Target="https://thunhoon.com/article/276087" TargetMode="External"/><Relationship Id="rId1767" Type="http://schemas.openxmlformats.org/officeDocument/2006/relationships/hyperlink" Target="https://thunhoon.com/article/282529" TargetMode="External"/><Relationship Id="rId76" Type="http://schemas.openxmlformats.org/officeDocument/2006/relationships/hyperlink" Target="https://thunhoon.com/article/276089" TargetMode="External"/><Relationship Id="rId1768" Type="http://schemas.openxmlformats.org/officeDocument/2006/relationships/hyperlink" Target="https://thunhoon.com/article/282524" TargetMode="External"/><Relationship Id="rId79" Type="http://schemas.openxmlformats.org/officeDocument/2006/relationships/hyperlink" Target="https://thunhoon.com/article/276086" TargetMode="External"/><Relationship Id="rId1769" Type="http://schemas.openxmlformats.org/officeDocument/2006/relationships/hyperlink" Target="https://thunhoon.com/article/282524" TargetMode="External"/><Relationship Id="rId78" Type="http://schemas.openxmlformats.org/officeDocument/2006/relationships/hyperlink" Target="https://thunhoon.com/article/276086" TargetMode="External"/><Relationship Id="rId71" Type="http://schemas.openxmlformats.org/officeDocument/2006/relationships/hyperlink" Target="https://thunhoon.com/article/276104" TargetMode="External"/><Relationship Id="rId70" Type="http://schemas.openxmlformats.org/officeDocument/2006/relationships/hyperlink" Target="https://thunhoon.com/article/276116" TargetMode="External"/><Relationship Id="rId1760" Type="http://schemas.openxmlformats.org/officeDocument/2006/relationships/hyperlink" Target="https://thunhoon.com/article/282544" TargetMode="External"/><Relationship Id="rId1761" Type="http://schemas.openxmlformats.org/officeDocument/2006/relationships/hyperlink" Target="https://thunhoon.com/article/282544" TargetMode="External"/><Relationship Id="rId1762" Type="http://schemas.openxmlformats.org/officeDocument/2006/relationships/hyperlink" Target="https://thunhoon.com/article/282542" TargetMode="External"/><Relationship Id="rId62" Type="http://schemas.openxmlformats.org/officeDocument/2006/relationships/hyperlink" Target="https://thunhoon.com/article/275970" TargetMode="External"/><Relationship Id="rId1796" Type="http://schemas.openxmlformats.org/officeDocument/2006/relationships/hyperlink" Target="https://thunhoon.com/article/282646" TargetMode="External"/><Relationship Id="rId61" Type="http://schemas.openxmlformats.org/officeDocument/2006/relationships/hyperlink" Target="https://thunhoon.com/article/275986" TargetMode="External"/><Relationship Id="rId1797" Type="http://schemas.openxmlformats.org/officeDocument/2006/relationships/hyperlink" Target="https://thunhoon.com/article/282637" TargetMode="External"/><Relationship Id="rId64" Type="http://schemas.openxmlformats.org/officeDocument/2006/relationships/hyperlink" Target="https://thunhoon.com/article/276107" TargetMode="External"/><Relationship Id="rId1798" Type="http://schemas.openxmlformats.org/officeDocument/2006/relationships/hyperlink" Target="https://thunhoon.com/article/282636" TargetMode="External"/><Relationship Id="rId63" Type="http://schemas.openxmlformats.org/officeDocument/2006/relationships/hyperlink" Target="https://thunhoon.com/article/275970" TargetMode="External"/><Relationship Id="rId1799" Type="http://schemas.openxmlformats.org/officeDocument/2006/relationships/hyperlink" Target="https://thunhoon.com/article/282635" TargetMode="External"/><Relationship Id="rId66" Type="http://schemas.openxmlformats.org/officeDocument/2006/relationships/hyperlink" Target="https://thunhoon.com/article/276127" TargetMode="External"/><Relationship Id="rId65" Type="http://schemas.openxmlformats.org/officeDocument/2006/relationships/hyperlink" Target="https://thunhoon.com/article/276098" TargetMode="External"/><Relationship Id="rId68" Type="http://schemas.openxmlformats.org/officeDocument/2006/relationships/hyperlink" Target="https://thunhoon.com/article/276116" TargetMode="External"/><Relationship Id="rId67" Type="http://schemas.openxmlformats.org/officeDocument/2006/relationships/hyperlink" Target="https://thunhoon.com/article/276127" TargetMode="External"/><Relationship Id="rId60" Type="http://schemas.openxmlformats.org/officeDocument/2006/relationships/hyperlink" Target="https://thunhoon.com/article/275986" TargetMode="External"/><Relationship Id="rId69" Type="http://schemas.openxmlformats.org/officeDocument/2006/relationships/hyperlink" Target="https://thunhoon.com/article/276116" TargetMode="External"/><Relationship Id="rId1790" Type="http://schemas.openxmlformats.org/officeDocument/2006/relationships/hyperlink" Target="https://thunhoon.com/article/282672" TargetMode="External"/><Relationship Id="rId1791" Type="http://schemas.openxmlformats.org/officeDocument/2006/relationships/hyperlink" Target="https://thunhoon.com/article/282654" TargetMode="External"/><Relationship Id="rId1792" Type="http://schemas.openxmlformats.org/officeDocument/2006/relationships/hyperlink" Target="https://thunhoon.com/article/282654" TargetMode="External"/><Relationship Id="rId1793" Type="http://schemas.openxmlformats.org/officeDocument/2006/relationships/hyperlink" Target="https://thunhoon.com/article/282654" TargetMode="External"/><Relationship Id="rId1794" Type="http://schemas.openxmlformats.org/officeDocument/2006/relationships/hyperlink" Target="https://thunhoon.com/article/282651" TargetMode="External"/><Relationship Id="rId1795" Type="http://schemas.openxmlformats.org/officeDocument/2006/relationships/hyperlink" Target="https://thunhoon.com/article/282649" TargetMode="External"/><Relationship Id="rId51" Type="http://schemas.openxmlformats.org/officeDocument/2006/relationships/hyperlink" Target="https://thunhoon.com/article/276009" TargetMode="External"/><Relationship Id="rId1785" Type="http://schemas.openxmlformats.org/officeDocument/2006/relationships/hyperlink" Target="https://thunhoon.com/article/282495" TargetMode="External"/><Relationship Id="rId50" Type="http://schemas.openxmlformats.org/officeDocument/2006/relationships/hyperlink" Target="https://thunhoon.com/article/276009" TargetMode="External"/><Relationship Id="rId1786" Type="http://schemas.openxmlformats.org/officeDocument/2006/relationships/hyperlink" Target="https://thunhoon.com/article/282494" TargetMode="External"/><Relationship Id="rId53" Type="http://schemas.openxmlformats.org/officeDocument/2006/relationships/hyperlink" Target="https://thunhoon.com/article/276009" TargetMode="External"/><Relationship Id="rId1787" Type="http://schemas.openxmlformats.org/officeDocument/2006/relationships/hyperlink" Target="https://thunhoon.com/article/282493" TargetMode="External"/><Relationship Id="rId52" Type="http://schemas.openxmlformats.org/officeDocument/2006/relationships/hyperlink" Target="https://thunhoon.com/article/276009" TargetMode="External"/><Relationship Id="rId1788" Type="http://schemas.openxmlformats.org/officeDocument/2006/relationships/hyperlink" Target="https://thunhoon.com/article/282489" TargetMode="External"/><Relationship Id="rId55" Type="http://schemas.openxmlformats.org/officeDocument/2006/relationships/hyperlink" Target="https://thunhoon.com/article/276008" TargetMode="External"/><Relationship Id="rId1789" Type="http://schemas.openxmlformats.org/officeDocument/2006/relationships/hyperlink" Target="https://thunhoon.com/article/282680" TargetMode="External"/><Relationship Id="rId54" Type="http://schemas.openxmlformats.org/officeDocument/2006/relationships/hyperlink" Target="https://thunhoon.com/article/276008" TargetMode="External"/><Relationship Id="rId57" Type="http://schemas.openxmlformats.org/officeDocument/2006/relationships/hyperlink" Target="https://thunhoon.com/article/275997" TargetMode="External"/><Relationship Id="rId56" Type="http://schemas.openxmlformats.org/officeDocument/2006/relationships/hyperlink" Target="https://thunhoon.com/article/276006" TargetMode="External"/><Relationship Id="rId59" Type="http://schemas.openxmlformats.org/officeDocument/2006/relationships/hyperlink" Target="https://thunhoon.com/article/275994" TargetMode="External"/><Relationship Id="rId58" Type="http://schemas.openxmlformats.org/officeDocument/2006/relationships/hyperlink" Target="https://thunhoon.com/article/275994" TargetMode="External"/><Relationship Id="rId1780" Type="http://schemas.openxmlformats.org/officeDocument/2006/relationships/hyperlink" Target="https://thunhoon.com/article/282512" TargetMode="External"/><Relationship Id="rId1781" Type="http://schemas.openxmlformats.org/officeDocument/2006/relationships/hyperlink" Target="https://thunhoon.com/article/282509" TargetMode="External"/><Relationship Id="rId1782" Type="http://schemas.openxmlformats.org/officeDocument/2006/relationships/hyperlink" Target="https://thunhoon.com/article/282506" TargetMode="External"/><Relationship Id="rId1783" Type="http://schemas.openxmlformats.org/officeDocument/2006/relationships/hyperlink" Target="https://thunhoon.com/article/282504" TargetMode="External"/><Relationship Id="rId1784" Type="http://schemas.openxmlformats.org/officeDocument/2006/relationships/hyperlink" Target="https://thunhoon.com/article/282503" TargetMode="External"/><Relationship Id="rId2269" Type="http://schemas.openxmlformats.org/officeDocument/2006/relationships/hyperlink" Target="https://thunhoon.com/article/283743" TargetMode="External"/><Relationship Id="rId349" Type="http://schemas.openxmlformats.org/officeDocument/2006/relationships/hyperlink" Target="https://thunhoon.com/article/276928" TargetMode="External"/><Relationship Id="rId348" Type="http://schemas.openxmlformats.org/officeDocument/2006/relationships/hyperlink" Target="https://thunhoon.com/article/276928" TargetMode="External"/><Relationship Id="rId347" Type="http://schemas.openxmlformats.org/officeDocument/2006/relationships/hyperlink" Target="https://thunhoon.com/article/276934" TargetMode="External"/><Relationship Id="rId346" Type="http://schemas.openxmlformats.org/officeDocument/2006/relationships/hyperlink" Target="https://thunhoon.com/article/276936" TargetMode="External"/><Relationship Id="rId2260" Type="http://schemas.openxmlformats.org/officeDocument/2006/relationships/hyperlink" Target="https://thunhoon.com/article/283778" TargetMode="External"/><Relationship Id="rId341" Type="http://schemas.openxmlformats.org/officeDocument/2006/relationships/hyperlink" Target="https://thunhoon.com/article/276945" TargetMode="External"/><Relationship Id="rId2261" Type="http://schemas.openxmlformats.org/officeDocument/2006/relationships/hyperlink" Target="https://thunhoon.com/article/283775" TargetMode="External"/><Relationship Id="rId340" Type="http://schemas.openxmlformats.org/officeDocument/2006/relationships/hyperlink" Target="https://thunhoon.com/article/276950" TargetMode="External"/><Relationship Id="rId2262" Type="http://schemas.openxmlformats.org/officeDocument/2006/relationships/hyperlink" Target="https://thunhoon.com/article/283759" TargetMode="External"/><Relationship Id="rId2263" Type="http://schemas.openxmlformats.org/officeDocument/2006/relationships/hyperlink" Target="https://thunhoon.com/article/283754" TargetMode="External"/><Relationship Id="rId2264" Type="http://schemas.openxmlformats.org/officeDocument/2006/relationships/hyperlink" Target="https://thunhoon.com/article/283746" TargetMode="External"/><Relationship Id="rId345" Type="http://schemas.openxmlformats.org/officeDocument/2006/relationships/hyperlink" Target="https://thunhoon.com/article/276941" TargetMode="External"/><Relationship Id="rId2265" Type="http://schemas.openxmlformats.org/officeDocument/2006/relationships/hyperlink" Target="https://thunhoon.com/article/283746" TargetMode="External"/><Relationship Id="rId344" Type="http://schemas.openxmlformats.org/officeDocument/2006/relationships/hyperlink" Target="https://thunhoon.com/article/276941" TargetMode="External"/><Relationship Id="rId2266" Type="http://schemas.openxmlformats.org/officeDocument/2006/relationships/hyperlink" Target="https://thunhoon.com/article/283746" TargetMode="External"/><Relationship Id="rId343" Type="http://schemas.openxmlformats.org/officeDocument/2006/relationships/hyperlink" Target="https://thunhoon.com/article/276945" TargetMode="External"/><Relationship Id="rId2267" Type="http://schemas.openxmlformats.org/officeDocument/2006/relationships/hyperlink" Target="https://thunhoon.com/article/283745" TargetMode="External"/><Relationship Id="rId342" Type="http://schemas.openxmlformats.org/officeDocument/2006/relationships/hyperlink" Target="https://thunhoon.com/article/276945" TargetMode="External"/><Relationship Id="rId2268" Type="http://schemas.openxmlformats.org/officeDocument/2006/relationships/hyperlink" Target="https://thunhoon.com/article/283745" TargetMode="External"/><Relationship Id="rId2258" Type="http://schemas.openxmlformats.org/officeDocument/2006/relationships/hyperlink" Target="https://thunhoon.com/article/283789" TargetMode="External"/><Relationship Id="rId2259" Type="http://schemas.openxmlformats.org/officeDocument/2006/relationships/hyperlink" Target="https://thunhoon.com/article/283789" TargetMode="External"/><Relationship Id="rId338" Type="http://schemas.openxmlformats.org/officeDocument/2006/relationships/hyperlink" Target="https://thunhoon.com/article/276951" TargetMode="External"/><Relationship Id="rId337" Type="http://schemas.openxmlformats.org/officeDocument/2006/relationships/hyperlink" Target="https://thunhoon.com/article/276984" TargetMode="External"/><Relationship Id="rId336" Type="http://schemas.openxmlformats.org/officeDocument/2006/relationships/hyperlink" Target="https://thunhoon.com/article/276984" TargetMode="External"/><Relationship Id="rId335" Type="http://schemas.openxmlformats.org/officeDocument/2006/relationships/hyperlink" Target="https://thunhoon.com/article/276984" TargetMode="External"/><Relationship Id="rId339" Type="http://schemas.openxmlformats.org/officeDocument/2006/relationships/hyperlink" Target="https://thunhoon.com/article/276951" TargetMode="External"/><Relationship Id="rId330" Type="http://schemas.openxmlformats.org/officeDocument/2006/relationships/hyperlink" Target="https://thunhoon.com/article/276826" TargetMode="External"/><Relationship Id="rId2250" Type="http://schemas.openxmlformats.org/officeDocument/2006/relationships/hyperlink" Target="https://thunhoon.com/article/283613" TargetMode="External"/><Relationship Id="rId2251" Type="http://schemas.openxmlformats.org/officeDocument/2006/relationships/hyperlink" Target="https://thunhoon.com/article/283669" TargetMode="External"/><Relationship Id="rId2252" Type="http://schemas.openxmlformats.org/officeDocument/2006/relationships/hyperlink" Target="https://thunhoon.com/article/283673" TargetMode="External"/><Relationship Id="rId2253" Type="http://schemas.openxmlformats.org/officeDocument/2006/relationships/hyperlink" Target="https://thunhoon.com/article/283673" TargetMode="External"/><Relationship Id="rId334" Type="http://schemas.openxmlformats.org/officeDocument/2006/relationships/hyperlink" Target="https://thunhoon.com/article/276985" TargetMode="External"/><Relationship Id="rId2254" Type="http://schemas.openxmlformats.org/officeDocument/2006/relationships/hyperlink" Target="https://thunhoon.com/article/283673" TargetMode="External"/><Relationship Id="rId333" Type="http://schemas.openxmlformats.org/officeDocument/2006/relationships/hyperlink" Target="https://thunhoon.com/article/276985" TargetMode="External"/><Relationship Id="rId2255" Type="http://schemas.openxmlformats.org/officeDocument/2006/relationships/hyperlink" Target="https://thunhoon.com/article/283805" TargetMode="External"/><Relationship Id="rId332" Type="http://schemas.openxmlformats.org/officeDocument/2006/relationships/hyperlink" Target="https://thunhoon.com/article/276991" TargetMode="External"/><Relationship Id="rId2256" Type="http://schemas.openxmlformats.org/officeDocument/2006/relationships/hyperlink" Target="https://thunhoon.com/article/283799" TargetMode="External"/><Relationship Id="rId331" Type="http://schemas.openxmlformats.org/officeDocument/2006/relationships/hyperlink" Target="https://thunhoon.com/article/276991" TargetMode="External"/><Relationship Id="rId2257" Type="http://schemas.openxmlformats.org/officeDocument/2006/relationships/hyperlink" Target="https://thunhoon.com/article/283789" TargetMode="External"/><Relationship Id="rId370" Type="http://schemas.openxmlformats.org/officeDocument/2006/relationships/hyperlink" Target="https://thunhoon.com/article/277020" TargetMode="External"/><Relationship Id="rId369" Type="http://schemas.openxmlformats.org/officeDocument/2006/relationships/hyperlink" Target="https://thunhoon.com/article/277031" TargetMode="External"/><Relationship Id="rId368" Type="http://schemas.openxmlformats.org/officeDocument/2006/relationships/hyperlink" Target="https://thunhoon.com/article/277031" TargetMode="External"/><Relationship Id="rId2280" Type="http://schemas.openxmlformats.org/officeDocument/2006/relationships/hyperlink" Target="https://thunhoon.com/article/283709" TargetMode="External"/><Relationship Id="rId2281" Type="http://schemas.openxmlformats.org/officeDocument/2006/relationships/hyperlink" Target="https://thunhoon.com/article/283714" TargetMode="External"/><Relationship Id="rId2282" Type="http://schemas.openxmlformats.org/officeDocument/2006/relationships/hyperlink" Target="https://thunhoon.com/article/283713" TargetMode="External"/><Relationship Id="rId363" Type="http://schemas.openxmlformats.org/officeDocument/2006/relationships/hyperlink" Target="https://thunhoon.com/article/277043" TargetMode="External"/><Relationship Id="rId2283" Type="http://schemas.openxmlformats.org/officeDocument/2006/relationships/hyperlink" Target="https://thunhoon.com/article/283881" TargetMode="External"/><Relationship Id="rId362" Type="http://schemas.openxmlformats.org/officeDocument/2006/relationships/hyperlink" Target="https://thunhoon.com/article/277046" TargetMode="External"/><Relationship Id="rId2284" Type="http://schemas.openxmlformats.org/officeDocument/2006/relationships/hyperlink" Target="https://thunhoon.com/article/283881" TargetMode="External"/><Relationship Id="rId361" Type="http://schemas.openxmlformats.org/officeDocument/2006/relationships/hyperlink" Target="https://thunhoon.com/article/277046" TargetMode="External"/><Relationship Id="rId2285" Type="http://schemas.openxmlformats.org/officeDocument/2006/relationships/hyperlink" Target="https://thunhoon.com/article/283881" TargetMode="External"/><Relationship Id="rId360" Type="http://schemas.openxmlformats.org/officeDocument/2006/relationships/hyperlink" Target="https://thunhoon.com/article/277048" TargetMode="External"/><Relationship Id="rId2286" Type="http://schemas.openxmlformats.org/officeDocument/2006/relationships/hyperlink" Target="https://thunhoon.com/article/283878" TargetMode="External"/><Relationship Id="rId367" Type="http://schemas.openxmlformats.org/officeDocument/2006/relationships/hyperlink" Target="https://thunhoon.com/article/277037" TargetMode="External"/><Relationship Id="rId2287" Type="http://schemas.openxmlformats.org/officeDocument/2006/relationships/hyperlink" Target="https://thunhoon.com/article/283873" TargetMode="External"/><Relationship Id="rId366" Type="http://schemas.openxmlformats.org/officeDocument/2006/relationships/hyperlink" Target="https://thunhoon.com/article/277038" TargetMode="External"/><Relationship Id="rId2288" Type="http://schemas.openxmlformats.org/officeDocument/2006/relationships/hyperlink" Target="https://thunhoon.com/article/283872" TargetMode="External"/><Relationship Id="rId365" Type="http://schemas.openxmlformats.org/officeDocument/2006/relationships/hyperlink" Target="https://thunhoon.com/article/277038" TargetMode="External"/><Relationship Id="rId2289" Type="http://schemas.openxmlformats.org/officeDocument/2006/relationships/hyperlink" Target="https://thunhoon.com/article/283872" TargetMode="External"/><Relationship Id="rId364" Type="http://schemas.openxmlformats.org/officeDocument/2006/relationships/hyperlink" Target="https://thunhoon.com/article/277043" TargetMode="External"/><Relationship Id="rId95" Type="http://schemas.openxmlformats.org/officeDocument/2006/relationships/hyperlink" Target="https://thunhoon.com/article/276166" TargetMode="External"/><Relationship Id="rId94" Type="http://schemas.openxmlformats.org/officeDocument/2006/relationships/hyperlink" Target="https://thunhoon.com/article/276166" TargetMode="External"/><Relationship Id="rId97" Type="http://schemas.openxmlformats.org/officeDocument/2006/relationships/hyperlink" Target="https://thunhoon.com/article/276162" TargetMode="External"/><Relationship Id="rId96" Type="http://schemas.openxmlformats.org/officeDocument/2006/relationships/hyperlink" Target="https://thunhoon.com/article/276166" TargetMode="External"/><Relationship Id="rId99" Type="http://schemas.openxmlformats.org/officeDocument/2006/relationships/hyperlink" Target="https://thunhoon.com/article/276161" TargetMode="External"/><Relationship Id="rId98" Type="http://schemas.openxmlformats.org/officeDocument/2006/relationships/hyperlink" Target="https://thunhoon.com/article/276162" TargetMode="External"/><Relationship Id="rId91" Type="http://schemas.openxmlformats.org/officeDocument/2006/relationships/hyperlink" Target="https://thunhoon.com/article/276172" TargetMode="External"/><Relationship Id="rId90" Type="http://schemas.openxmlformats.org/officeDocument/2006/relationships/hyperlink" Target="https://thunhoon.com/article/276174" TargetMode="External"/><Relationship Id="rId93" Type="http://schemas.openxmlformats.org/officeDocument/2006/relationships/hyperlink" Target="https://thunhoon.com/article/276171" TargetMode="External"/><Relationship Id="rId92" Type="http://schemas.openxmlformats.org/officeDocument/2006/relationships/hyperlink" Target="https://thunhoon.com/article/276171" TargetMode="External"/><Relationship Id="rId359" Type="http://schemas.openxmlformats.org/officeDocument/2006/relationships/hyperlink" Target="https://thunhoon.com/article/277048" TargetMode="External"/><Relationship Id="rId358" Type="http://schemas.openxmlformats.org/officeDocument/2006/relationships/hyperlink" Target="https://thunhoon.com/article/276988" TargetMode="External"/><Relationship Id="rId357" Type="http://schemas.openxmlformats.org/officeDocument/2006/relationships/hyperlink" Target="https://thunhoon.com/article/276987" TargetMode="External"/><Relationship Id="rId2270" Type="http://schemas.openxmlformats.org/officeDocument/2006/relationships/hyperlink" Target="https://thunhoon.com/article/283735" TargetMode="External"/><Relationship Id="rId2271" Type="http://schemas.openxmlformats.org/officeDocument/2006/relationships/hyperlink" Target="https://thunhoon.com/article/283733" TargetMode="External"/><Relationship Id="rId352" Type="http://schemas.openxmlformats.org/officeDocument/2006/relationships/hyperlink" Target="https://thunhoon.com/article/276966" TargetMode="External"/><Relationship Id="rId2272" Type="http://schemas.openxmlformats.org/officeDocument/2006/relationships/hyperlink" Target="https://thunhoon.com/article/283727" TargetMode="External"/><Relationship Id="rId351" Type="http://schemas.openxmlformats.org/officeDocument/2006/relationships/hyperlink" Target="https://thunhoon.com/article/276896" TargetMode="External"/><Relationship Id="rId2273" Type="http://schemas.openxmlformats.org/officeDocument/2006/relationships/hyperlink" Target="https://thunhoon.com/article/283727" TargetMode="External"/><Relationship Id="rId350" Type="http://schemas.openxmlformats.org/officeDocument/2006/relationships/hyperlink" Target="https://thunhoon.com/article/276896" TargetMode="External"/><Relationship Id="rId2274" Type="http://schemas.openxmlformats.org/officeDocument/2006/relationships/hyperlink" Target="https://thunhoon.com/article/283727" TargetMode="External"/><Relationship Id="rId2275" Type="http://schemas.openxmlformats.org/officeDocument/2006/relationships/hyperlink" Target="https://thunhoon.com/article/283708" TargetMode="External"/><Relationship Id="rId356" Type="http://schemas.openxmlformats.org/officeDocument/2006/relationships/hyperlink" Target="https://thunhoon.com/article/276987" TargetMode="External"/><Relationship Id="rId2276" Type="http://schemas.openxmlformats.org/officeDocument/2006/relationships/hyperlink" Target="https://thunhoon.com/article/283707" TargetMode="External"/><Relationship Id="rId355" Type="http://schemas.openxmlformats.org/officeDocument/2006/relationships/hyperlink" Target="https://thunhoon.com/article/276973" TargetMode="External"/><Relationship Id="rId2277" Type="http://schemas.openxmlformats.org/officeDocument/2006/relationships/hyperlink" Target="https://thunhoon.com/article/283704" TargetMode="External"/><Relationship Id="rId354" Type="http://schemas.openxmlformats.org/officeDocument/2006/relationships/hyperlink" Target="https://thunhoon.com/article/276968" TargetMode="External"/><Relationship Id="rId2278" Type="http://schemas.openxmlformats.org/officeDocument/2006/relationships/hyperlink" Target="https://thunhoon.com/article/283715" TargetMode="External"/><Relationship Id="rId353" Type="http://schemas.openxmlformats.org/officeDocument/2006/relationships/hyperlink" Target="https://thunhoon.com/article/276966" TargetMode="External"/><Relationship Id="rId2279" Type="http://schemas.openxmlformats.org/officeDocument/2006/relationships/hyperlink" Target="https://thunhoon.com/article/283710" TargetMode="External"/><Relationship Id="rId2225" Type="http://schemas.openxmlformats.org/officeDocument/2006/relationships/hyperlink" Target="https://thunhoon.com/article/283675" TargetMode="External"/><Relationship Id="rId2226" Type="http://schemas.openxmlformats.org/officeDocument/2006/relationships/hyperlink" Target="https://thunhoon.com/article/283660" TargetMode="External"/><Relationship Id="rId2227" Type="http://schemas.openxmlformats.org/officeDocument/2006/relationships/hyperlink" Target="https://thunhoon.com/article/283658" TargetMode="External"/><Relationship Id="rId2228" Type="http://schemas.openxmlformats.org/officeDocument/2006/relationships/hyperlink" Target="https://thunhoon.com/article/283653" TargetMode="External"/><Relationship Id="rId2229" Type="http://schemas.openxmlformats.org/officeDocument/2006/relationships/hyperlink" Target="https://thunhoon.com/article/283653" TargetMode="External"/><Relationship Id="rId305" Type="http://schemas.openxmlformats.org/officeDocument/2006/relationships/hyperlink" Target="https://thunhoon.com/article/276900" TargetMode="External"/><Relationship Id="rId304" Type="http://schemas.openxmlformats.org/officeDocument/2006/relationships/hyperlink" Target="https://thunhoon.com/article/276900" TargetMode="External"/><Relationship Id="rId303" Type="http://schemas.openxmlformats.org/officeDocument/2006/relationships/hyperlink" Target="https://thunhoon.com/article/276900" TargetMode="External"/><Relationship Id="rId302" Type="http://schemas.openxmlformats.org/officeDocument/2006/relationships/hyperlink" Target="https://thunhoon.com/article/276904" TargetMode="External"/><Relationship Id="rId309" Type="http://schemas.openxmlformats.org/officeDocument/2006/relationships/hyperlink" Target="https://thunhoon.com/article/276875" TargetMode="External"/><Relationship Id="rId308" Type="http://schemas.openxmlformats.org/officeDocument/2006/relationships/hyperlink" Target="https://thunhoon.com/article/276884" TargetMode="External"/><Relationship Id="rId307" Type="http://schemas.openxmlformats.org/officeDocument/2006/relationships/hyperlink" Target="https://thunhoon.com/article/276889" TargetMode="External"/><Relationship Id="rId306" Type="http://schemas.openxmlformats.org/officeDocument/2006/relationships/hyperlink" Target="https://thunhoon.com/article/276897" TargetMode="External"/><Relationship Id="rId2220" Type="http://schemas.openxmlformats.org/officeDocument/2006/relationships/hyperlink" Target="https://thunhoon.com/article/283523" TargetMode="External"/><Relationship Id="rId301" Type="http://schemas.openxmlformats.org/officeDocument/2006/relationships/hyperlink" Target="https://thunhoon.com/article/276905" TargetMode="External"/><Relationship Id="rId2221" Type="http://schemas.openxmlformats.org/officeDocument/2006/relationships/hyperlink" Target="https://thunhoon.com/article/283685" TargetMode="External"/><Relationship Id="rId300" Type="http://schemas.openxmlformats.org/officeDocument/2006/relationships/hyperlink" Target="https://thunhoon.com/article/276905" TargetMode="External"/><Relationship Id="rId2222" Type="http://schemas.openxmlformats.org/officeDocument/2006/relationships/hyperlink" Target="https://thunhoon.com/article/283679" TargetMode="External"/><Relationship Id="rId2223" Type="http://schemas.openxmlformats.org/officeDocument/2006/relationships/hyperlink" Target="https://thunhoon.com/article/283675" TargetMode="External"/><Relationship Id="rId2224" Type="http://schemas.openxmlformats.org/officeDocument/2006/relationships/hyperlink" Target="https://thunhoon.com/article/283675" TargetMode="External"/><Relationship Id="rId2214" Type="http://schemas.openxmlformats.org/officeDocument/2006/relationships/hyperlink" Target="https://thunhoon.com/article/283528" TargetMode="External"/><Relationship Id="rId2215" Type="http://schemas.openxmlformats.org/officeDocument/2006/relationships/hyperlink" Target="https://thunhoon.com/article/283521" TargetMode="External"/><Relationship Id="rId2216" Type="http://schemas.openxmlformats.org/officeDocument/2006/relationships/hyperlink" Target="https://thunhoon.com/article/283521" TargetMode="External"/><Relationship Id="rId2217" Type="http://schemas.openxmlformats.org/officeDocument/2006/relationships/hyperlink" Target="https://thunhoon.com/article/283519" TargetMode="External"/><Relationship Id="rId2218" Type="http://schemas.openxmlformats.org/officeDocument/2006/relationships/hyperlink" Target="https://thunhoon.com/article/283519" TargetMode="External"/><Relationship Id="rId2219" Type="http://schemas.openxmlformats.org/officeDocument/2006/relationships/hyperlink" Target="https://thunhoon.com/article/283525" TargetMode="External"/><Relationship Id="rId2210" Type="http://schemas.openxmlformats.org/officeDocument/2006/relationships/hyperlink" Target="https://thunhoon.com/article/283546" TargetMode="External"/><Relationship Id="rId2211" Type="http://schemas.openxmlformats.org/officeDocument/2006/relationships/hyperlink" Target="https://thunhoon.com/article/283546" TargetMode="External"/><Relationship Id="rId2212" Type="http://schemas.openxmlformats.org/officeDocument/2006/relationships/hyperlink" Target="https://thunhoon.com/article/283546" TargetMode="External"/><Relationship Id="rId2213" Type="http://schemas.openxmlformats.org/officeDocument/2006/relationships/hyperlink" Target="https://thunhoon.com/article/283541" TargetMode="External"/><Relationship Id="rId2247" Type="http://schemas.openxmlformats.org/officeDocument/2006/relationships/hyperlink" Target="https://thunhoon.com/article/283615" TargetMode="External"/><Relationship Id="rId2248" Type="http://schemas.openxmlformats.org/officeDocument/2006/relationships/hyperlink" Target="https://thunhoon.com/article/283615" TargetMode="External"/><Relationship Id="rId2249" Type="http://schemas.openxmlformats.org/officeDocument/2006/relationships/hyperlink" Target="https://thunhoon.com/article/283614" TargetMode="External"/><Relationship Id="rId327" Type="http://schemas.openxmlformats.org/officeDocument/2006/relationships/hyperlink" Target="https://thunhoon.com/article/276840" TargetMode="External"/><Relationship Id="rId326" Type="http://schemas.openxmlformats.org/officeDocument/2006/relationships/hyperlink" Target="https://thunhoon.com/article/276841" TargetMode="External"/><Relationship Id="rId325" Type="http://schemas.openxmlformats.org/officeDocument/2006/relationships/hyperlink" Target="https://thunhoon.com/article/276841" TargetMode="External"/><Relationship Id="rId324" Type="http://schemas.openxmlformats.org/officeDocument/2006/relationships/hyperlink" Target="https://thunhoon.com/article/276843" TargetMode="External"/><Relationship Id="rId329" Type="http://schemas.openxmlformats.org/officeDocument/2006/relationships/hyperlink" Target="https://thunhoon.com/article/276826" TargetMode="External"/><Relationship Id="rId328" Type="http://schemas.openxmlformats.org/officeDocument/2006/relationships/hyperlink" Target="https://thunhoon.com/article/276809" TargetMode="External"/><Relationship Id="rId2240" Type="http://schemas.openxmlformats.org/officeDocument/2006/relationships/hyperlink" Target="https://thunhoon.com/article/283633" TargetMode="External"/><Relationship Id="rId2241" Type="http://schemas.openxmlformats.org/officeDocument/2006/relationships/hyperlink" Target="https://thunhoon.com/article/283633" TargetMode="External"/><Relationship Id="rId2242" Type="http://schemas.openxmlformats.org/officeDocument/2006/relationships/hyperlink" Target="https://thunhoon.com/article/283631" TargetMode="External"/><Relationship Id="rId323" Type="http://schemas.openxmlformats.org/officeDocument/2006/relationships/hyperlink" Target="https://thunhoon.com/article/276850" TargetMode="External"/><Relationship Id="rId2243" Type="http://schemas.openxmlformats.org/officeDocument/2006/relationships/hyperlink" Target="https://thunhoon.com/article/283631" TargetMode="External"/><Relationship Id="rId322" Type="http://schemas.openxmlformats.org/officeDocument/2006/relationships/hyperlink" Target="https://thunhoon.com/article/276852" TargetMode="External"/><Relationship Id="rId2244" Type="http://schemas.openxmlformats.org/officeDocument/2006/relationships/hyperlink" Target="https://thunhoon.com/article/283619" TargetMode="External"/><Relationship Id="rId321" Type="http://schemas.openxmlformats.org/officeDocument/2006/relationships/hyperlink" Target="https://thunhoon.com/article/276852" TargetMode="External"/><Relationship Id="rId2245" Type="http://schemas.openxmlformats.org/officeDocument/2006/relationships/hyperlink" Target="https://thunhoon.com/article/283602" TargetMode="External"/><Relationship Id="rId320" Type="http://schemas.openxmlformats.org/officeDocument/2006/relationships/hyperlink" Target="https://thunhoon.com/article/276854" TargetMode="External"/><Relationship Id="rId2246" Type="http://schemas.openxmlformats.org/officeDocument/2006/relationships/hyperlink" Target="https://thunhoon.com/article/283601" TargetMode="External"/><Relationship Id="rId2236" Type="http://schemas.openxmlformats.org/officeDocument/2006/relationships/hyperlink" Target="https://thunhoon.com/article/283636" TargetMode="External"/><Relationship Id="rId2237" Type="http://schemas.openxmlformats.org/officeDocument/2006/relationships/hyperlink" Target="https://thunhoon.com/article/283636" TargetMode="External"/><Relationship Id="rId2238" Type="http://schemas.openxmlformats.org/officeDocument/2006/relationships/hyperlink" Target="https://thunhoon.com/article/283635" TargetMode="External"/><Relationship Id="rId2239" Type="http://schemas.openxmlformats.org/officeDocument/2006/relationships/hyperlink" Target="https://thunhoon.com/article/283634" TargetMode="External"/><Relationship Id="rId316" Type="http://schemas.openxmlformats.org/officeDocument/2006/relationships/hyperlink" Target="https://thunhoon.com/article/276869" TargetMode="External"/><Relationship Id="rId315" Type="http://schemas.openxmlformats.org/officeDocument/2006/relationships/hyperlink" Target="https://thunhoon.com/article/276869" TargetMode="External"/><Relationship Id="rId314" Type="http://schemas.openxmlformats.org/officeDocument/2006/relationships/hyperlink" Target="https://thunhoon.com/article/276870" TargetMode="External"/><Relationship Id="rId313" Type="http://schemas.openxmlformats.org/officeDocument/2006/relationships/hyperlink" Target="https://thunhoon.com/article/276871" TargetMode="External"/><Relationship Id="rId319" Type="http://schemas.openxmlformats.org/officeDocument/2006/relationships/hyperlink" Target="https://thunhoon.com/article/276856" TargetMode="External"/><Relationship Id="rId318" Type="http://schemas.openxmlformats.org/officeDocument/2006/relationships/hyperlink" Target="https://thunhoon.com/article/276856" TargetMode="External"/><Relationship Id="rId317" Type="http://schemas.openxmlformats.org/officeDocument/2006/relationships/hyperlink" Target="https://thunhoon.com/article/276863" TargetMode="External"/><Relationship Id="rId2230" Type="http://schemas.openxmlformats.org/officeDocument/2006/relationships/hyperlink" Target="https://thunhoon.com/article/283648" TargetMode="External"/><Relationship Id="rId2231" Type="http://schemas.openxmlformats.org/officeDocument/2006/relationships/hyperlink" Target="https://thunhoon.com/article/283648" TargetMode="External"/><Relationship Id="rId312" Type="http://schemas.openxmlformats.org/officeDocument/2006/relationships/hyperlink" Target="https://thunhoon.com/article/276871" TargetMode="External"/><Relationship Id="rId2232" Type="http://schemas.openxmlformats.org/officeDocument/2006/relationships/hyperlink" Target="https://thunhoon.com/article/283648" TargetMode="External"/><Relationship Id="rId311" Type="http://schemas.openxmlformats.org/officeDocument/2006/relationships/hyperlink" Target="https://thunhoon.com/article/276871" TargetMode="External"/><Relationship Id="rId2233" Type="http://schemas.openxmlformats.org/officeDocument/2006/relationships/hyperlink" Target="https://thunhoon.com/article/283642" TargetMode="External"/><Relationship Id="rId310" Type="http://schemas.openxmlformats.org/officeDocument/2006/relationships/hyperlink" Target="https://thunhoon.com/article/276874" TargetMode="External"/><Relationship Id="rId2234" Type="http://schemas.openxmlformats.org/officeDocument/2006/relationships/hyperlink" Target="https://thunhoon.com/article/283637" TargetMode="External"/><Relationship Id="rId2235" Type="http://schemas.openxmlformats.org/officeDocument/2006/relationships/hyperlink" Target="https://thunhoon.com/article/283637" TargetMode="External"/><Relationship Id="rId297" Type="http://schemas.openxmlformats.org/officeDocument/2006/relationships/hyperlink" Target="https://thunhoon.com/article/276907" TargetMode="External"/><Relationship Id="rId296" Type="http://schemas.openxmlformats.org/officeDocument/2006/relationships/hyperlink" Target="https://thunhoon.com/article/276907" TargetMode="External"/><Relationship Id="rId295" Type="http://schemas.openxmlformats.org/officeDocument/2006/relationships/hyperlink" Target="https://thunhoon.com/article/276741" TargetMode="External"/><Relationship Id="rId294" Type="http://schemas.openxmlformats.org/officeDocument/2006/relationships/hyperlink" Target="https://thunhoon.com/article/276739" TargetMode="External"/><Relationship Id="rId299" Type="http://schemas.openxmlformats.org/officeDocument/2006/relationships/hyperlink" Target="https://thunhoon.com/article/276905" TargetMode="External"/><Relationship Id="rId298" Type="http://schemas.openxmlformats.org/officeDocument/2006/relationships/hyperlink" Target="https://thunhoon.com/article/276905" TargetMode="External"/><Relationship Id="rId271" Type="http://schemas.openxmlformats.org/officeDocument/2006/relationships/hyperlink" Target="https://thunhoon.com/article/276679" TargetMode="External"/><Relationship Id="rId270" Type="http://schemas.openxmlformats.org/officeDocument/2006/relationships/hyperlink" Target="https://thunhoon.com/article/276681" TargetMode="External"/><Relationship Id="rId269" Type="http://schemas.openxmlformats.org/officeDocument/2006/relationships/hyperlink" Target="https://thunhoon.com/article/276687" TargetMode="External"/><Relationship Id="rId264" Type="http://schemas.openxmlformats.org/officeDocument/2006/relationships/hyperlink" Target="https://thunhoon.com/article/276690" TargetMode="External"/><Relationship Id="rId263" Type="http://schemas.openxmlformats.org/officeDocument/2006/relationships/hyperlink" Target="https://thunhoon.com/article/276690" TargetMode="External"/><Relationship Id="rId262" Type="http://schemas.openxmlformats.org/officeDocument/2006/relationships/hyperlink" Target="https://thunhoon.com/article/276690" TargetMode="External"/><Relationship Id="rId261" Type="http://schemas.openxmlformats.org/officeDocument/2006/relationships/hyperlink" Target="https://thunhoon.com/article/276700" TargetMode="External"/><Relationship Id="rId268" Type="http://schemas.openxmlformats.org/officeDocument/2006/relationships/hyperlink" Target="https://thunhoon.com/article/276687" TargetMode="External"/><Relationship Id="rId267" Type="http://schemas.openxmlformats.org/officeDocument/2006/relationships/hyperlink" Target="https://thunhoon.com/article/276688" TargetMode="External"/><Relationship Id="rId266" Type="http://schemas.openxmlformats.org/officeDocument/2006/relationships/hyperlink" Target="https://thunhoon.com/article/276688" TargetMode="External"/><Relationship Id="rId265" Type="http://schemas.openxmlformats.org/officeDocument/2006/relationships/hyperlink" Target="https://thunhoon.com/article/276688" TargetMode="External"/><Relationship Id="rId260" Type="http://schemas.openxmlformats.org/officeDocument/2006/relationships/hyperlink" Target="https://thunhoon.com/article/276721" TargetMode="External"/><Relationship Id="rId259" Type="http://schemas.openxmlformats.org/officeDocument/2006/relationships/hyperlink" Target="https://thunhoon.com/article/276721" TargetMode="External"/><Relationship Id="rId258" Type="http://schemas.openxmlformats.org/officeDocument/2006/relationships/hyperlink" Target="https://thunhoon.com/article/276724" TargetMode="External"/><Relationship Id="rId2290" Type="http://schemas.openxmlformats.org/officeDocument/2006/relationships/hyperlink" Target="https://thunhoon.com/article/283870" TargetMode="External"/><Relationship Id="rId2291" Type="http://schemas.openxmlformats.org/officeDocument/2006/relationships/hyperlink" Target="https://thunhoon.com/article/283862" TargetMode="External"/><Relationship Id="rId2292" Type="http://schemas.openxmlformats.org/officeDocument/2006/relationships/hyperlink" Target="https://thunhoon.com/article/283862" TargetMode="External"/><Relationship Id="rId2293" Type="http://schemas.openxmlformats.org/officeDocument/2006/relationships/hyperlink" Target="https://thunhoon.com/article/283860" TargetMode="External"/><Relationship Id="rId253" Type="http://schemas.openxmlformats.org/officeDocument/2006/relationships/hyperlink" Target="https://thunhoon.com/article/276609" TargetMode="External"/><Relationship Id="rId2294" Type="http://schemas.openxmlformats.org/officeDocument/2006/relationships/hyperlink" Target="https://thunhoon.com/article/283860" TargetMode="External"/><Relationship Id="rId252" Type="http://schemas.openxmlformats.org/officeDocument/2006/relationships/hyperlink" Target="https://thunhoon.com/article/276602" TargetMode="External"/><Relationship Id="rId2295" Type="http://schemas.openxmlformats.org/officeDocument/2006/relationships/hyperlink" Target="https://thunhoon.com/article/283860" TargetMode="External"/><Relationship Id="rId251" Type="http://schemas.openxmlformats.org/officeDocument/2006/relationships/hyperlink" Target="https://thunhoon.com/article/276604" TargetMode="External"/><Relationship Id="rId2296" Type="http://schemas.openxmlformats.org/officeDocument/2006/relationships/hyperlink" Target="https://thunhoon.com/article/283852" TargetMode="External"/><Relationship Id="rId250" Type="http://schemas.openxmlformats.org/officeDocument/2006/relationships/hyperlink" Target="https://thunhoon.com/article/276555" TargetMode="External"/><Relationship Id="rId2297" Type="http://schemas.openxmlformats.org/officeDocument/2006/relationships/hyperlink" Target="https://thunhoon.com/article/283852" TargetMode="External"/><Relationship Id="rId257" Type="http://schemas.openxmlformats.org/officeDocument/2006/relationships/hyperlink" Target="https://thunhoon.com/article/276724" TargetMode="External"/><Relationship Id="rId2298" Type="http://schemas.openxmlformats.org/officeDocument/2006/relationships/hyperlink" Target="https://thunhoon.com/article/283852" TargetMode="External"/><Relationship Id="rId256" Type="http://schemas.openxmlformats.org/officeDocument/2006/relationships/hyperlink" Target="https://thunhoon.com/article/276724" TargetMode="External"/><Relationship Id="rId2299" Type="http://schemas.openxmlformats.org/officeDocument/2006/relationships/hyperlink" Target="https://thunhoon.com/article/283848" TargetMode="External"/><Relationship Id="rId255" Type="http://schemas.openxmlformats.org/officeDocument/2006/relationships/hyperlink" Target="https://thunhoon.com/article/276608" TargetMode="External"/><Relationship Id="rId254" Type="http://schemas.openxmlformats.org/officeDocument/2006/relationships/hyperlink" Target="https://thunhoon.com/article/276608" TargetMode="External"/><Relationship Id="rId293" Type="http://schemas.openxmlformats.org/officeDocument/2006/relationships/hyperlink" Target="https://thunhoon.com/article/276739" TargetMode="External"/><Relationship Id="rId292" Type="http://schemas.openxmlformats.org/officeDocument/2006/relationships/hyperlink" Target="https://thunhoon.com/article/276750" TargetMode="External"/><Relationship Id="rId291" Type="http://schemas.openxmlformats.org/officeDocument/2006/relationships/hyperlink" Target="https://thunhoon.com/article/276750" TargetMode="External"/><Relationship Id="rId290" Type="http://schemas.openxmlformats.org/officeDocument/2006/relationships/hyperlink" Target="https://thunhoon.com/article/276750" TargetMode="External"/><Relationship Id="rId286" Type="http://schemas.openxmlformats.org/officeDocument/2006/relationships/hyperlink" Target="https://thunhoon.com/article/276774" TargetMode="External"/><Relationship Id="rId285" Type="http://schemas.openxmlformats.org/officeDocument/2006/relationships/hyperlink" Target="https://thunhoon.com/article/276775" TargetMode="External"/><Relationship Id="rId284" Type="http://schemas.openxmlformats.org/officeDocument/2006/relationships/hyperlink" Target="https://thunhoon.com/article/276775" TargetMode="External"/><Relationship Id="rId283" Type="http://schemas.openxmlformats.org/officeDocument/2006/relationships/hyperlink" Target="https://thunhoon.com/article/276776" TargetMode="External"/><Relationship Id="rId289" Type="http://schemas.openxmlformats.org/officeDocument/2006/relationships/hyperlink" Target="https://thunhoon.com/article/276758" TargetMode="External"/><Relationship Id="rId288" Type="http://schemas.openxmlformats.org/officeDocument/2006/relationships/hyperlink" Target="https://thunhoon.com/article/276762" TargetMode="External"/><Relationship Id="rId287" Type="http://schemas.openxmlformats.org/officeDocument/2006/relationships/hyperlink" Target="https://thunhoon.com/article/276774" TargetMode="External"/><Relationship Id="rId282" Type="http://schemas.openxmlformats.org/officeDocument/2006/relationships/hyperlink" Target="https://thunhoon.com/article/276776" TargetMode="External"/><Relationship Id="rId281" Type="http://schemas.openxmlformats.org/officeDocument/2006/relationships/hyperlink" Target="https://thunhoon.com/article/276776" TargetMode="External"/><Relationship Id="rId280" Type="http://schemas.openxmlformats.org/officeDocument/2006/relationships/hyperlink" Target="https://thunhoon.com/article/276780" TargetMode="External"/><Relationship Id="rId275" Type="http://schemas.openxmlformats.org/officeDocument/2006/relationships/hyperlink" Target="https://thunhoon.com/article/276819" TargetMode="External"/><Relationship Id="rId274" Type="http://schemas.openxmlformats.org/officeDocument/2006/relationships/hyperlink" Target="https://thunhoon.com/article/276637" TargetMode="External"/><Relationship Id="rId273" Type="http://schemas.openxmlformats.org/officeDocument/2006/relationships/hyperlink" Target="https://thunhoon.com/article/276673" TargetMode="External"/><Relationship Id="rId272" Type="http://schemas.openxmlformats.org/officeDocument/2006/relationships/hyperlink" Target="https://thunhoon.com/article/276678" TargetMode="External"/><Relationship Id="rId279" Type="http://schemas.openxmlformats.org/officeDocument/2006/relationships/hyperlink" Target="https://thunhoon.com/article/276799" TargetMode="External"/><Relationship Id="rId278" Type="http://schemas.openxmlformats.org/officeDocument/2006/relationships/hyperlink" Target="https://thunhoon.com/article/276812" TargetMode="External"/><Relationship Id="rId277" Type="http://schemas.openxmlformats.org/officeDocument/2006/relationships/hyperlink" Target="https://thunhoon.com/article/276812" TargetMode="External"/><Relationship Id="rId276" Type="http://schemas.openxmlformats.org/officeDocument/2006/relationships/hyperlink" Target="https://thunhoon.com/article/276812" TargetMode="External"/><Relationship Id="rId1851" Type="http://schemas.openxmlformats.org/officeDocument/2006/relationships/hyperlink" Target="https://thunhoon.com/article/282719" TargetMode="External"/><Relationship Id="rId1852" Type="http://schemas.openxmlformats.org/officeDocument/2006/relationships/hyperlink" Target="https://thunhoon.com/article/282719" TargetMode="External"/><Relationship Id="rId1853" Type="http://schemas.openxmlformats.org/officeDocument/2006/relationships/hyperlink" Target="https://thunhoon.com/article/282718" TargetMode="External"/><Relationship Id="rId1854" Type="http://schemas.openxmlformats.org/officeDocument/2006/relationships/hyperlink" Target="https://thunhoon.com/article/282717" TargetMode="External"/><Relationship Id="rId1855" Type="http://schemas.openxmlformats.org/officeDocument/2006/relationships/hyperlink" Target="https://thunhoon.com/article/282716" TargetMode="External"/><Relationship Id="rId1856" Type="http://schemas.openxmlformats.org/officeDocument/2006/relationships/hyperlink" Target="https://thunhoon.com/article/282715" TargetMode="External"/><Relationship Id="rId1857" Type="http://schemas.openxmlformats.org/officeDocument/2006/relationships/hyperlink" Target="https://thunhoon.com/article/282715" TargetMode="External"/><Relationship Id="rId1858" Type="http://schemas.openxmlformats.org/officeDocument/2006/relationships/hyperlink" Target="https://thunhoon.com/article/282714" TargetMode="External"/><Relationship Id="rId1859" Type="http://schemas.openxmlformats.org/officeDocument/2006/relationships/hyperlink" Target="https://thunhoon.com/article/282713" TargetMode="External"/><Relationship Id="rId1850" Type="http://schemas.openxmlformats.org/officeDocument/2006/relationships/hyperlink" Target="https://thunhoon.com/article/282723" TargetMode="External"/><Relationship Id="rId1840" Type="http://schemas.openxmlformats.org/officeDocument/2006/relationships/hyperlink" Target="https://thunhoon.com/article/282756" TargetMode="External"/><Relationship Id="rId1841" Type="http://schemas.openxmlformats.org/officeDocument/2006/relationships/hyperlink" Target="https://thunhoon.com/article/282756" TargetMode="External"/><Relationship Id="rId1842" Type="http://schemas.openxmlformats.org/officeDocument/2006/relationships/hyperlink" Target="https://thunhoon.com/article/282756" TargetMode="External"/><Relationship Id="rId1843" Type="http://schemas.openxmlformats.org/officeDocument/2006/relationships/hyperlink" Target="https://thunhoon.com/article/282745" TargetMode="External"/><Relationship Id="rId1844" Type="http://schemas.openxmlformats.org/officeDocument/2006/relationships/hyperlink" Target="https://thunhoon.com/article/282745" TargetMode="External"/><Relationship Id="rId1845" Type="http://schemas.openxmlformats.org/officeDocument/2006/relationships/hyperlink" Target="https://thunhoon.com/article/282739" TargetMode="External"/><Relationship Id="rId1846" Type="http://schemas.openxmlformats.org/officeDocument/2006/relationships/hyperlink" Target="https://thunhoon.com/article/282736" TargetMode="External"/><Relationship Id="rId1847" Type="http://schemas.openxmlformats.org/officeDocument/2006/relationships/hyperlink" Target="https://thunhoon.com/article/282731" TargetMode="External"/><Relationship Id="rId1848" Type="http://schemas.openxmlformats.org/officeDocument/2006/relationships/hyperlink" Target="https://thunhoon.com/article/282723" TargetMode="External"/><Relationship Id="rId1849" Type="http://schemas.openxmlformats.org/officeDocument/2006/relationships/hyperlink" Target="https://thunhoon.com/article/282723" TargetMode="External"/><Relationship Id="rId1873" Type="http://schemas.openxmlformats.org/officeDocument/2006/relationships/hyperlink" Target="https://thunhoon.com/article/282684" TargetMode="External"/><Relationship Id="rId1874" Type="http://schemas.openxmlformats.org/officeDocument/2006/relationships/hyperlink" Target="https://thunhoon.com/article/282686" TargetMode="External"/><Relationship Id="rId1875" Type="http://schemas.openxmlformats.org/officeDocument/2006/relationships/hyperlink" Target="https://thunhoon.com/article/282686" TargetMode="External"/><Relationship Id="rId1876" Type="http://schemas.openxmlformats.org/officeDocument/2006/relationships/hyperlink" Target="https://thunhoon.com/article/282696" TargetMode="External"/><Relationship Id="rId1877" Type="http://schemas.openxmlformats.org/officeDocument/2006/relationships/hyperlink" Target="https://thunhoon.com/article/282761" TargetMode="External"/><Relationship Id="rId1878" Type="http://schemas.openxmlformats.org/officeDocument/2006/relationships/hyperlink" Target="https://thunhoon.com/article/282747" TargetMode="External"/><Relationship Id="rId1879" Type="http://schemas.openxmlformats.org/officeDocument/2006/relationships/hyperlink" Target="https://thunhoon.com/article/282748" TargetMode="External"/><Relationship Id="rId1870" Type="http://schemas.openxmlformats.org/officeDocument/2006/relationships/hyperlink" Target="https://thunhoon.com/article/282689" TargetMode="External"/><Relationship Id="rId1871" Type="http://schemas.openxmlformats.org/officeDocument/2006/relationships/hyperlink" Target="https://thunhoon.com/article/282688" TargetMode="External"/><Relationship Id="rId1872" Type="http://schemas.openxmlformats.org/officeDocument/2006/relationships/hyperlink" Target="https://thunhoon.com/article/282684" TargetMode="External"/><Relationship Id="rId1862" Type="http://schemas.openxmlformats.org/officeDocument/2006/relationships/hyperlink" Target="https://thunhoon.com/article/282708" TargetMode="External"/><Relationship Id="rId1863" Type="http://schemas.openxmlformats.org/officeDocument/2006/relationships/hyperlink" Target="https://thunhoon.com/article/282707" TargetMode="External"/><Relationship Id="rId1864" Type="http://schemas.openxmlformats.org/officeDocument/2006/relationships/hyperlink" Target="https://thunhoon.com/article/282706" TargetMode="External"/><Relationship Id="rId1865" Type="http://schemas.openxmlformats.org/officeDocument/2006/relationships/hyperlink" Target="https://thunhoon.com/article/282693" TargetMode="External"/><Relationship Id="rId1866" Type="http://schemas.openxmlformats.org/officeDocument/2006/relationships/hyperlink" Target="https://thunhoon.com/article/282692" TargetMode="External"/><Relationship Id="rId1867" Type="http://schemas.openxmlformats.org/officeDocument/2006/relationships/hyperlink" Target="https://thunhoon.com/article/282691" TargetMode="External"/><Relationship Id="rId1868" Type="http://schemas.openxmlformats.org/officeDocument/2006/relationships/hyperlink" Target="https://thunhoon.com/article/282691" TargetMode="External"/><Relationship Id="rId1869" Type="http://schemas.openxmlformats.org/officeDocument/2006/relationships/hyperlink" Target="https://thunhoon.com/article/282690" TargetMode="External"/><Relationship Id="rId1860" Type="http://schemas.openxmlformats.org/officeDocument/2006/relationships/hyperlink" Target="https://thunhoon.com/article/282710" TargetMode="External"/><Relationship Id="rId1861" Type="http://schemas.openxmlformats.org/officeDocument/2006/relationships/hyperlink" Target="https://thunhoon.com/article/282708" TargetMode="External"/><Relationship Id="rId1810" Type="http://schemas.openxmlformats.org/officeDocument/2006/relationships/hyperlink" Target="https://thunhoon.com/article/282620" TargetMode="External"/><Relationship Id="rId1811" Type="http://schemas.openxmlformats.org/officeDocument/2006/relationships/hyperlink" Target="https://thunhoon.com/article/282619" TargetMode="External"/><Relationship Id="rId1812" Type="http://schemas.openxmlformats.org/officeDocument/2006/relationships/hyperlink" Target="https://thunhoon.com/article/282616" TargetMode="External"/><Relationship Id="rId1813" Type="http://schemas.openxmlformats.org/officeDocument/2006/relationships/hyperlink" Target="https://thunhoon.com/article/282616" TargetMode="External"/><Relationship Id="rId1814" Type="http://schemas.openxmlformats.org/officeDocument/2006/relationships/hyperlink" Target="https://thunhoon.com/article/282616" TargetMode="External"/><Relationship Id="rId1815" Type="http://schemas.openxmlformats.org/officeDocument/2006/relationships/hyperlink" Target="https://thunhoon.com/article/282614" TargetMode="External"/><Relationship Id="rId1816" Type="http://schemas.openxmlformats.org/officeDocument/2006/relationships/hyperlink" Target="https://thunhoon.com/article/282613" TargetMode="External"/><Relationship Id="rId1817" Type="http://schemas.openxmlformats.org/officeDocument/2006/relationships/hyperlink" Target="https://thunhoon.com/article/282613" TargetMode="External"/><Relationship Id="rId1818" Type="http://schemas.openxmlformats.org/officeDocument/2006/relationships/hyperlink" Target="https://thunhoon.com/article/282611" TargetMode="External"/><Relationship Id="rId1819" Type="http://schemas.openxmlformats.org/officeDocument/2006/relationships/hyperlink" Target="https://thunhoon.com/article/282610" TargetMode="External"/><Relationship Id="rId1800" Type="http://schemas.openxmlformats.org/officeDocument/2006/relationships/hyperlink" Target="https://thunhoon.com/article/282631" TargetMode="External"/><Relationship Id="rId1801" Type="http://schemas.openxmlformats.org/officeDocument/2006/relationships/hyperlink" Target="https://thunhoon.com/article/282628" TargetMode="External"/><Relationship Id="rId1802" Type="http://schemas.openxmlformats.org/officeDocument/2006/relationships/hyperlink" Target="https://thunhoon.com/article/282628" TargetMode="External"/><Relationship Id="rId1803" Type="http://schemas.openxmlformats.org/officeDocument/2006/relationships/hyperlink" Target="https://thunhoon.com/article/282627" TargetMode="External"/><Relationship Id="rId1804" Type="http://schemas.openxmlformats.org/officeDocument/2006/relationships/hyperlink" Target="https://thunhoon.com/article/282626" TargetMode="External"/><Relationship Id="rId1805" Type="http://schemas.openxmlformats.org/officeDocument/2006/relationships/hyperlink" Target="https://thunhoon.com/article/282625" TargetMode="External"/><Relationship Id="rId1806" Type="http://schemas.openxmlformats.org/officeDocument/2006/relationships/hyperlink" Target="https://thunhoon.com/article/282622" TargetMode="External"/><Relationship Id="rId1807" Type="http://schemas.openxmlformats.org/officeDocument/2006/relationships/hyperlink" Target="https://thunhoon.com/article/282621" TargetMode="External"/><Relationship Id="rId1808" Type="http://schemas.openxmlformats.org/officeDocument/2006/relationships/hyperlink" Target="https://thunhoon.com/article/282621" TargetMode="External"/><Relationship Id="rId1809" Type="http://schemas.openxmlformats.org/officeDocument/2006/relationships/hyperlink" Target="https://thunhoon.com/article/282621" TargetMode="External"/><Relationship Id="rId1830" Type="http://schemas.openxmlformats.org/officeDocument/2006/relationships/hyperlink" Target="https://thunhoon.com/article/282770" TargetMode="External"/><Relationship Id="rId1831" Type="http://schemas.openxmlformats.org/officeDocument/2006/relationships/hyperlink" Target="https://thunhoon.com/article/282769" TargetMode="External"/><Relationship Id="rId1832" Type="http://schemas.openxmlformats.org/officeDocument/2006/relationships/hyperlink" Target="https://thunhoon.com/article/282766" TargetMode="External"/><Relationship Id="rId1833" Type="http://schemas.openxmlformats.org/officeDocument/2006/relationships/hyperlink" Target="https://thunhoon.com/article/282765" TargetMode="External"/><Relationship Id="rId1834" Type="http://schemas.openxmlformats.org/officeDocument/2006/relationships/hyperlink" Target="https://thunhoon.com/article/282764" TargetMode="External"/><Relationship Id="rId1835" Type="http://schemas.openxmlformats.org/officeDocument/2006/relationships/hyperlink" Target="https://thunhoon.com/article/282763" TargetMode="External"/><Relationship Id="rId1836" Type="http://schemas.openxmlformats.org/officeDocument/2006/relationships/hyperlink" Target="https://thunhoon.com/article/282763" TargetMode="External"/><Relationship Id="rId1837" Type="http://schemas.openxmlformats.org/officeDocument/2006/relationships/hyperlink" Target="https://thunhoon.com/article/282762" TargetMode="External"/><Relationship Id="rId1838" Type="http://schemas.openxmlformats.org/officeDocument/2006/relationships/hyperlink" Target="https://thunhoon.com/article/282760" TargetMode="External"/><Relationship Id="rId1839" Type="http://schemas.openxmlformats.org/officeDocument/2006/relationships/hyperlink" Target="https://thunhoon.com/article/282760" TargetMode="External"/><Relationship Id="rId1820" Type="http://schemas.openxmlformats.org/officeDocument/2006/relationships/hyperlink" Target="https://thunhoon.com/article/282607" TargetMode="External"/><Relationship Id="rId1821" Type="http://schemas.openxmlformats.org/officeDocument/2006/relationships/hyperlink" Target="https://thunhoon.com/article/282606" TargetMode="External"/><Relationship Id="rId1822" Type="http://schemas.openxmlformats.org/officeDocument/2006/relationships/hyperlink" Target="https://thunhoon.com/article/282604" TargetMode="External"/><Relationship Id="rId1823" Type="http://schemas.openxmlformats.org/officeDocument/2006/relationships/hyperlink" Target="https://thunhoon.com/article/282594" TargetMode="External"/><Relationship Id="rId1824" Type="http://schemas.openxmlformats.org/officeDocument/2006/relationships/hyperlink" Target="https://thunhoon.com/article/282593" TargetMode="External"/><Relationship Id="rId1825" Type="http://schemas.openxmlformats.org/officeDocument/2006/relationships/hyperlink" Target="https://thunhoon.com/article/282592" TargetMode="External"/><Relationship Id="rId1826" Type="http://schemas.openxmlformats.org/officeDocument/2006/relationships/hyperlink" Target="https://thunhoon.com/article/282590" TargetMode="External"/><Relationship Id="rId1827" Type="http://schemas.openxmlformats.org/officeDocument/2006/relationships/hyperlink" Target="https://thunhoon.com/article/282589" TargetMode="External"/><Relationship Id="rId1828" Type="http://schemas.openxmlformats.org/officeDocument/2006/relationships/hyperlink" Target="https://thunhoon.com/article/282588" TargetMode="External"/><Relationship Id="rId1829" Type="http://schemas.openxmlformats.org/officeDocument/2006/relationships/hyperlink" Target="https://thunhoon.com/article/282595" TargetMode="External"/><Relationship Id="rId2302" Type="http://schemas.openxmlformats.org/officeDocument/2006/relationships/hyperlink" Target="https://thunhoon.com/article/283846" TargetMode="External"/><Relationship Id="rId2303" Type="http://schemas.openxmlformats.org/officeDocument/2006/relationships/hyperlink" Target="https://thunhoon.com/article/283838" TargetMode="External"/><Relationship Id="rId2304" Type="http://schemas.openxmlformats.org/officeDocument/2006/relationships/hyperlink" Target="https://thunhoon.com/article/283833" TargetMode="External"/><Relationship Id="rId2305" Type="http://schemas.openxmlformats.org/officeDocument/2006/relationships/hyperlink" Target="https://thunhoon.com/article/283831" TargetMode="External"/><Relationship Id="rId2306" Type="http://schemas.openxmlformats.org/officeDocument/2006/relationships/hyperlink" Target="https://thunhoon.com/article/283831" TargetMode="External"/><Relationship Id="rId2307" Type="http://schemas.openxmlformats.org/officeDocument/2006/relationships/hyperlink" Target="https://thunhoon.com/article/283816" TargetMode="External"/><Relationship Id="rId2308" Type="http://schemas.openxmlformats.org/officeDocument/2006/relationships/hyperlink" Target="https://thunhoon.com/article/283816" TargetMode="External"/><Relationship Id="rId2309" Type="http://schemas.openxmlformats.org/officeDocument/2006/relationships/hyperlink" Target="https://thunhoon.com/article/283819" TargetMode="External"/><Relationship Id="rId2300" Type="http://schemas.openxmlformats.org/officeDocument/2006/relationships/hyperlink" Target="https://thunhoon.com/article/283848" TargetMode="External"/><Relationship Id="rId2301" Type="http://schemas.openxmlformats.org/officeDocument/2006/relationships/hyperlink" Target="https://thunhoon.com/article/283846" TargetMode="External"/><Relationship Id="rId2324" Type="http://schemas.openxmlformats.org/officeDocument/2006/relationships/hyperlink" Target="https://thunhoon.com/article/283932" TargetMode="External"/><Relationship Id="rId2325" Type="http://schemas.openxmlformats.org/officeDocument/2006/relationships/hyperlink" Target="https://thunhoon.com/article/283932" TargetMode="External"/><Relationship Id="rId2326" Type="http://schemas.openxmlformats.org/officeDocument/2006/relationships/hyperlink" Target="https://thunhoon.com/article/283907" TargetMode="External"/><Relationship Id="rId2327" Type="http://schemas.openxmlformats.org/officeDocument/2006/relationships/hyperlink" Target="https://thunhoon.com/article/283916" TargetMode="External"/><Relationship Id="rId2328" Type="http://schemas.openxmlformats.org/officeDocument/2006/relationships/hyperlink" Target="https://thunhoon.com/article/283904" TargetMode="External"/><Relationship Id="rId2329" Type="http://schemas.openxmlformats.org/officeDocument/2006/relationships/hyperlink" Target="https://thunhoon.com/article/283902" TargetMode="External"/><Relationship Id="rId2320" Type="http://schemas.openxmlformats.org/officeDocument/2006/relationships/hyperlink" Target="https://thunhoon.com/article/283941" TargetMode="External"/><Relationship Id="rId2321" Type="http://schemas.openxmlformats.org/officeDocument/2006/relationships/hyperlink" Target="https://thunhoon.com/article/283939" TargetMode="External"/><Relationship Id="rId2322" Type="http://schemas.openxmlformats.org/officeDocument/2006/relationships/hyperlink" Target="https://thunhoon.com/article/283934" TargetMode="External"/><Relationship Id="rId2323" Type="http://schemas.openxmlformats.org/officeDocument/2006/relationships/hyperlink" Target="https://thunhoon.com/article/283934" TargetMode="External"/><Relationship Id="rId2313" Type="http://schemas.openxmlformats.org/officeDocument/2006/relationships/hyperlink" Target="https://thunhoon.com/article/283959" TargetMode="External"/><Relationship Id="rId2314" Type="http://schemas.openxmlformats.org/officeDocument/2006/relationships/hyperlink" Target="https://thunhoon.com/article/283951" TargetMode="External"/><Relationship Id="rId2315" Type="http://schemas.openxmlformats.org/officeDocument/2006/relationships/hyperlink" Target="https://thunhoon.com/article/283949" TargetMode="External"/><Relationship Id="rId2316" Type="http://schemas.openxmlformats.org/officeDocument/2006/relationships/hyperlink" Target="https://thunhoon.com/article/283949" TargetMode="External"/><Relationship Id="rId2317" Type="http://schemas.openxmlformats.org/officeDocument/2006/relationships/hyperlink" Target="https://thunhoon.com/article/283944" TargetMode="External"/><Relationship Id="rId2318" Type="http://schemas.openxmlformats.org/officeDocument/2006/relationships/hyperlink" Target="https://thunhoon.com/article/283944" TargetMode="External"/><Relationship Id="rId2319" Type="http://schemas.openxmlformats.org/officeDocument/2006/relationships/hyperlink" Target="https://thunhoon.com/article/283942" TargetMode="External"/><Relationship Id="rId2310" Type="http://schemas.openxmlformats.org/officeDocument/2006/relationships/hyperlink" Target="https://thunhoon.com/article/283981" TargetMode="External"/><Relationship Id="rId2311" Type="http://schemas.openxmlformats.org/officeDocument/2006/relationships/hyperlink" Target="https://thunhoon.com/article/283981" TargetMode="External"/><Relationship Id="rId2312" Type="http://schemas.openxmlformats.org/officeDocument/2006/relationships/hyperlink" Target="https://thunhoon.com/article/283981" TargetMode="External"/><Relationship Id="rId1895" Type="http://schemas.openxmlformats.org/officeDocument/2006/relationships/hyperlink" Target="https://thunhoon.com/article/282866" TargetMode="External"/><Relationship Id="rId1896" Type="http://schemas.openxmlformats.org/officeDocument/2006/relationships/hyperlink" Target="https://thunhoon.com/article/282866" TargetMode="External"/><Relationship Id="rId1897" Type="http://schemas.openxmlformats.org/officeDocument/2006/relationships/hyperlink" Target="https://thunhoon.com/article/282866" TargetMode="External"/><Relationship Id="rId1898" Type="http://schemas.openxmlformats.org/officeDocument/2006/relationships/hyperlink" Target="https://thunhoon.com/article/282862" TargetMode="External"/><Relationship Id="rId1899" Type="http://schemas.openxmlformats.org/officeDocument/2006/relationships/hyperlink" Target="https://thunhoon.com/article/282842" TargetMode="External"/><Relationship Id="rId1890" Type="http://schemas.openxmlformats.org/officeDocument/2006/relationships/hyperlink" Target="https://thunhoon.com/article/282872" TargetMode="External"/><Relationship Id="rId1891" Type="http://schemas.openxmlformats.org/officeDocument/2006/relationships/hyperlink" Target="https://thunhoon.com/article/282871" TargetMode="External"/><Relationship Id="rId1892" Type="http://schemas.openxmlformats.org/officeDocument/2006/relationships/hyperlink" Target="https://thunhoon.com/article/282871" TargetMode="External"/><Relationship Id="rId1893" Type="http://schemas.openxmlformats.org/officeDocument/2006/relationships/hyperlink" Target="https://thunhoon.com/article/282870" TargetMode="External"/><Relationship Id="rId1894" Type="http://schemas.openxmlformats.org/officeDocument/2006/relationships/hyperlink" Target="https://thunhoon.com/article/282869" TargetMode="External"/><Relationship Id="rId1884" Type="http://schemas.openxmlformats.org/officeDocument/2006/relationships/hyperlink" Target="https://thunhoon.com/article/282878" TargetMode="External"/><Relationship Id="rId1885" Type="http://schemas.openxmlformats.org/officeDocument/2006/relationships/hyperlink" Target="https://thunhoon.com/article/282876" TargetMode="External"/><Relationship Id="rId1886" Type="http://schemas.openxmlformats.org/officeDocument/2006/relationships/hyperlink" Target="https://thunhoon.com/article/282876" TargetMode="External"/><Relationship Id="rId1887" Type="http://schemas.openxmlformats.org/officeDocument/2006/relationships/hyperlink" Target="https://thunhoon.com/article/282875" TargetMode="External"/><Relationship Id="rId1888" Type="http://schemas.openxmlformats.org/officeDocument/2006/relationships/hyperlink" Target="https://thunhoon.com/article/282875" TargetMode="External"/><Relationship Id="rId1889" Type="http://schemas.openxmlformats.org/officeDocument/2006/relationships/hyperlink" Target="https://thunhoon.com/article/282873" TargetMode="External"/><Relationship Id="rId1880" Type="http://schemas.openxmlformats.org/officeDocument/2006/relationships/hyperlink" Target="https://thunhoon.com/article/282884" TargetMode="External"/><Relationship Id="rId1881" Type="http://schemas.openxmlformats.org/officeDocument/2006/relationships/hyperlink" Target="https://thunhoon.com/article/282883" TargetMode="External"/><Relationship Id="rId1882" Type="http://schemas.openxmlformats.org/officeDocument/2006/relationships/hyperlink" Target="https://thunhoon.com/article/282880" TargetMode="External"/><Relationship Id="rId1883" Type="http://schemas.openxmlformats.org/officeDocument/2006/relationships/hyperlink" Target="https://thunhoon.com/article/282880" TargetMode="External"/><Relationship Id="rId1059" Type="http://schemas.openxmlformats.org/officeDocument/2006/relationships/hyperlink" Target="https://thunhoon.com/article/279580" TargetMode="External"/><Relationship Id="rId228" Type="http://schemas.openxmlformats.org/officeDocument/2006/relationships/hyperlink" Target="https://thunhoon.com/article/276603" TargetMode="External"/><Relationship Id="rId227" Type="http://schemas.openxmlformats.org/officeDocument/2006/relationships/hyperlink" Target="https://thunhoon.com/article/276603" TargetMode="External"/><Relationship Id="rId226" Type="http://schemas.openxmlformats.org/officeDocument/2006/relationships/hyperlink" Target="https://thunhoon.com/article/276613" TargetMode="External"/><Relationship Id="rId225" Type="http://schemas.openxmlformats.org/officeDocument/2006/relationships/hyperlink" Target="https://thunhoon.com/article/276614" TargetMode="External"/><Relationship Id="rId2380" Type="http://schemas.openxmlformats.org/officeDocument/2006/relationships/hyperlink" Target="https://thunhoon.com/article/284246" TargetMode="External"/><Relationship Id="rId229" Type="http://schemas.openxmlformats.org/officeDocument/2006/relationships/hyperlink" Target="https://thunhoon.com/article/276603" TargetMode="External"/><Relationship Id="rId1050" Type="http://schemas.openxmlformats.org/officeDocument/2006/relationships/hyperlink" Target="https://thunhoon.com/article/279505" TargetMode="External"/><Relationship Id="rId2381" Type="http://schemas.openxmlformats.org/officeDocument/2006/relationships/hyperlink" Target="https://thunhoon.com/article/284246" TargetMode="External"/><Relationship Id="rId220" Type="http://schemas.openxmlformats.org/officeDocument/2006/relationships/hyperlink" Target="https://thunhoon.com/article/276493" TargetMode="External"/><Relationship Id="rId1051" Type="http://schemas.openxmlformats.org/officeDocument/2006/relationships/hyperlink" Target="https://thunhoon.com/article/279628" TargetMode="External"/><Relationship Id="rId2382" Type="http://schemas.openxmlformats.org/officeDocument/2006/relationships/hyperlink" Target="https://thunhoon.com/article/284239" TargetMode="External"/><Relationship Id="rId1052" Type="http://schemas.openxmlformats.org/officeDocument/2006/relationships/hyperlink" Target="https://thunhoon.com/article/279628" TargetMode="External"/><Relationship Id="rId2383" Type="http://schemas.openxmlformats.org/officeDocument/2006/relationships/hyperlink" Target="https://thunhoon.com/article/284239" TargetMode="External"/><Relationship Id="rId1053" Type="http://schemas.openxmlformats.org/officeDocument/2006/relationships/hyperlink" Target="https://thunhoon.com/article/279606" TargetMode="External"/><Relationship Id="rId2384" Type="http://schemas.openxmlformats.org/officeDocument/2006/relationships/hyperlink" Target="https://thunhoon.com/article/284232" TargetMode="External"/><Relationship Id="rId1054" Type="http://schemas.openxmlformats.org/officeDocument/2006/relationships/hyperlink" Target="https://thunhoon.com/article/279606" TargetMode="External"/><Relationship Id="rId2385" Type="http://schemas.openxmlformats.org/officeDocument/2006/relationships/hyperlink" Target="https://thunhoon.com/article/284218" TargetMode="External"/><Relationship Id="rId224" Type="http://schemas.openxmlformats.org/officeDocument/2006/relationships/hyperlink" Target="https://thunhoon.com/article/276614" TargetMode="External"/><Relationship Id="rId1055" Type="http://schemas.openxmlformats.org/officeDocument/2006/relationships/hyperlink" Target="https://thunhoon.com/article/279603" TargetMode="External"/><Relationship Id="rId2386" Type="http://schemas.openxmlformats.org/officeDocument/2006/relationships/hyperlink" Target="https://thunhoon.com/article/284215" TargetMode="External"/><Relationship Id="rId223" Type="http://schemas.openxmlformats.org/officeDocument/2006/relationships/hyperlink" Target="https://thunhoon.com/article/276483" TargetMode="External"/><Relationship Id="rId1056" Type="http://schemas.openxmlformats.org/officeDocument/2006/relationships/hyperlink" Target="https://thunhoon.com/article/279569" TargetMode="External"/><Relationship Id="rId2387" Type="http://schemas.openxmlformats.org/officeDocument/2006/relationships/hyperlink" Target="https://thunhoon.com/article/284214" TargetMode="External"/><Relationship Id="rId222" Type="http://schemas.openxmlformats.org/officeDocument/2006/relationships/hyperlink" Target="https://thunhoon.com/article/276484" TargetMode="External"/><Relationship Id="rId1057" Type="http://schemas.openxmlformats.org/officeDocument/2006/relationships/hyperlink" Target="https://thunhoon.com/article/279569" TargetMode="External"/><Relationship Id="rId2388" Type="http://schemas.openxmlformats.org/officeDocument/2006/relationships/hyperlink" Target="https://thunhoon.com/article/284214" TargetMode="External"/><Relationship Id="rId221" Type="http://schemas.openxmlformats.org/officeDocument/2006/relationships/hyperlink" Target="https://thunhoon.com/article/276484" TargetMode="External"/><Relationship Id="rId1058" Type="http://schemas.openxmlformats.org/officeDocument/2006/relationships/hyperlink" Target="https://thunhoon.com/article/279581" TargetMode="External"/><Relationship Id="rId2389" Type="http://schemas.openxmlformats.org/officeDocument/2006/relationships/hyperlink" Target="https://thunhoon.com/article/284214" TargetMode="External"/><Relationship Id="rId1048" Type="http://schemas.openxmlformats.org/officeDocument/2006/relationships/hyperlink" Target="https://thunhoon.com/article/279508" TargetMode="External"/><Relationship Id="rId2379" Type="http://schemas.openxmlformats.org/officeDocument/2006/relationships/hyperlink" Target="https://thunhoon.com/article/284246" TargetMode="External"/><Relationship Id="rId1049" Type="http://schemas.openxmlformats.org/officeDocument/2006/relationships/hyperlink" Target="https://thunhoon.com/article/279508" TargetMode="External"/><Relationship Id="rId217" Type="http://schemas.openxmlformats.org/officeDocument/2006/relationships/hyperlink" Target="https://thunhoon.com/article/276497" TargetMode="External"/><Relationship Id="rId216" Type="http://schemas.openxmlformats.org/officeDocument/2006/relationships/hyperlink" Target="https://thunhoon.com/article/276501" TargetMode="External"/><Relationship Id="rId215" Type="http://schemas.openxmlformats.org/officeDocument/2006/relationships/hyperlink" Target="https://thunhoon.com/article/276504" TargetMode="External"/><Relationship Id="rId214" Type="http://schemas.openxmlformats.org/officeDocument/2006/relationships/hyperlink" Target="https://thunhoon.com/article/276505" TargetMode="External"/><Relationship Id="rId219" Type="http://schemas.openxmlformats.org/officeDocument/2006/relationships/hyperlink" Target="https://thunhoon.com/article/276494" TargetMode="External"/><Relationship Id="rId218" Type="http://schemas.openxmlformats.org/officeDocument/2006/relationships/hyperlink" Target="https://thunhoon.com/article/276497" TargetMode="External"/><Relationship Id="rId2370" Type="http://schemas.openxmlformats.org/officeDocument/2006/relationships/hyperlink" Target="https://thunhoon.com/article/284112" TargetMode="External"/><Relationship Id="rId1040" Type="http://schemas.openxmlformats.org/officeDocument/2006/relationships/hyperlink" Target="https://thunhoon.com/article/279539" TargetMode="External"/><Relationship Id="rId2371" Type="http://schemas.openxmlformats.org/officeDocument/2006/relationships/hyperlink" Target="https://thunhoon.com/article/284110" TargetMode="External"/><Relationship Id="rId1041" Type="http://schemas.openxmlformats.org/officeDocument/2006/relationships/hyperlink" Target="https://thunhoon.com/article/279539" TargetMode="External"/><Relationship Id="rId2372" Type="http://schemas.openxmlformats.org/officeDocument/2006/relationships/hyperlink" Target="https://thunhoon.com/article/284110" TargetMode="External"/><Relationship Id="rId1042" Type="http://schemas.openxmlformats.org/officeDocument/2006/relationships/hyperlink" Target="https://thunhoon.com/article/279533" TargetMode="External"/><Relationship Id="rId2373" Type="http://schemas.openxmlformats.org/officeDocument/2006/relationships/hyperlink" Target="https://thunhoon.com/article/284088" TargetMode="External"/><Relationship Id="rId1043" Type="http://schemas.openxmlformats.org/officeDocument/2006/relationships/hyperlink" Target="https://thunhoon.com/article/279531" TargetMode="External"/><Relationship Id="rId2374" Type="http://schemas.openxmlformats.org/officeDocument/2006/relationships/hyperlink" Target="https://thunhoon.com/article/284086" TargetMode="External"/><Relationship Id="rId213" Type="http://schemas.openxmlformats.org/officeDocument/2006/relationships/hyperlink" Target="https://thunhoon.com/article/276505" TargetMode="External"/><Relationship Id="rId1044" Type="http://schemas.openxmlformats.org/officeDocument/2006/relationships/hyperlink" Target="https://thunhoon.com/article/279531" TargetMode="External"/><Relationship Id="rId2375" Type="http://schemas.openxmlformats.org/officeDocument/2006/relationships/hyperlink" Target="https://thunhoon.com/article/282057" TargetMode="External"/><Relationship Id="rId212" Type="http://schemas.openxmlformats.org/officeDocument/2006/relationships/hyperlink" Target="https://thunhoon.com/article/276506" TargetMode="External"/><Relationship Id="rId1045" Type="http://schemas.openxmlformats.org/officeDocument/2006/relationships/hyperlink" Target="https://thunhoon.com/article/279531" TargetMode="External"/><Relationship Id="rId2376" Type="http://schemas.openxmlformats.org/officeDocument/2006/relationships/hyperlink" Target="https://thunhoon.com/article/284080" TargetMode="External"/><Relationship Id="rId211" Type="http://schemas.openxmlformats.org/officeDocument/2006/relationships/hyperlink" Target="https://thunhoon.com/article/276506" TargetMode="External"/><Relationship Id="rId1046" Type="http://schemas.openxmlformats.org/officeDocument/2006/relationships/hyperlink" Target="https://thunhoon.com/article/279519" TargetMode="External"/><Relationship Id="rId2377" Type="http://schemas.openxmlformats.org/officeDocument/2006/relationships/hyperlink" Target="https://thunhoon.com/article/284079" TargetMode="External"/><Relationship Id="rId210" Type="http://schemas.openxmlformats.org/officeDocument/2006/relationships/hyperlink" Target="https://thunhoon.com/article/276506" TargetMode="External"/><Relationship Id="rId1047" Type="http://schemas.openxmlformats.org/officeDocument/2006/relationships/hyperlink" Target="https://thunhoon.com/article/279519" TargetMode="External"/><Relationship Id="rId2378" Type="http://schemas.openxmlformats.org/officeDocument/2006/relationships/hyperlink" Target="https://thunhoon.com/article/284138" TargetMode="External"/><Relationship Id="rId249" Type="http://schemas.openxmlformats.org/officeDocument/2006/relationships/hyperlink" Target="https://thunhoon.com/article/276555" TargetMode="External"/><Relationship Id="rId248" Type="http://schemas.openxmlformats.org/officeDocument/2006/relationships/hyperlink" Target="https://thunhoon.com/article/276555" TargetMode="External"/><Relationship Id="rId247" Type="http://schemas.openxmlformats.org/officeDocument/2006/relationships/hyperlink" Target="https://thunhoon.com/article/276556" TargetMode="External"/><Relationship Id="rId1070" Type="http://schemas.openxmlformats.org/officeDocument/2006/relationships/hyperlink" Target="https://thunhoon.com/article/279685" TargetMode="External"/><Relationship Id="rId1071" Type="http://schemas.openxmlformats.org/officeDocument/2006/relationships/hyperlink" Target="https://thunhoon.com/article/279678" TargetMode="External"/><Relationship Id="rId1072" Type="http://schemas.openxmlformats.org/officeDocument/2006/relationships/hyperlink" Target="https://thunhoon.com/article/279668" TargetMode="External"/><Relationship Id="rId242" Type="http://schemas.openxmlformats.org/officeDocument/2006/relationships/hyperlink" Target="https://thunhoon.com/article/276570" TargetMode="External"/><Relationship Id="rId1073" Type="http://schemas.openxmlformats.org/officeDocument/2006/relationships/hyperlink" Target="https://thunhoon.com/article/279668" TargetMode="External"/><Relationship Id="rId241" Type="http://schemas.openxmlformats.org/officeDocument/2006/relationships/hyperlink" Target="https://thunhoon.com/article/276572" TargetMode="External"/><Relationship Id="rId1074" Type="http://schemas.openxmlformats.org/officeDocument/2006/relationships/hyperlink" Target="https://thunhoon.com/article/279652" TargetMode="External"/><Relationship Id="rId240" Type="http://schemas.openxmlformats.org/officeDocument/2006/relationships/hyperlink" Target="https://thunhoon.com/article/276572" TargetMode="External"/><Relationship Id="rId1075" Type="http://schemas.openxmlformats.org/officeDocument/2006/relationships/hyperlink" Target="https://thunhoon.com/article/279658" TargetMode="External"/><Relationship Id="rId1076" Type="http://schemas.openxmlformats.org/officeDocument/2006/relationships/hyperlink" Target="https://thunhoon.com/article/279658" TargetMode="External"/><Relationship Id="rId246" Type="http://schemas.openxmlformats.org/officeDocument/2006/relationships/hyperlink" Target="https://thunhoon.com/article/276557" TargetMode="External"/><Relationship Id="rId1077" Type="http://schemas.openxmlformats.org/officeDocument/2006/relationships/hyperlink" Target="https://thunhoon.com/article/279795" TargetMode="External"/><Relationship Id="rId245" Type="http://schemas.openxmlformats.org/officeDocument/2006/relationships/hyperlink" Target="https://thunhoon.com/article/276558" TargetMode="External"/><Relationship Id="rId1078" Type="http://schemas.openxmlformats.org/officeDocument/2006/relationships/hyperlink" Target="https://thunhoon.com/article/279795" TargetMode="External"/><Relationship Id="rId244" Type="http://schemas.openxmlformats.org/officeDocument/2006/relationships/hyperlink" Target="https://thunhoon.com/article/276558" TargetMode="External"/><Relationship Id="rId1079" Type="http://schemas.openxmlformats.org/officeDocument/2006/relationships/hyperlink" Target="https://thunhoon.com/article/279795" TargetMode="External"/><Relationship Id="rId243" Type="http://schemas.openxmlformats.org/officeDocument/2006/relationships/hyperlink" Target="https://thunhoon.com/article/276570" TargetMode="External"/><Relationship Id="rId239" Type="http://schemas.openxmlformats.org/officeDocument/2006/relationships/hyperlink" Target="https://thunhoon.com/article/276572" TargetMode="External"/><Relationship Id="rId238" Type="http://schemas.openxmlformats.org/officeDocument/2006/relationships/hyperlink" Target="https://thunhoon.com/article/276578" TargetMode="External"/><Relationship Id="rId237" Type="http://schemas.openxmlformats.org/officeDocument/2006/relationships/hyperlink" Target="https://thunhoon.com/article/276580" TargetMode="External"/><Relationship Id="rId236" Type="http://schemas.openxmlformats.org/officeDocument/2006/relationships/hyperlink" Target="https://thunhoon.com/article/276580" TargetMode="External"/><Relationship Id="rId2390" Type="http://schemas.openxmlformats.org/officeDocument/2006/relationships/hyperlink" Target="https://thunhoon.com/article/284208" TargetMode="External"/><Relationship Id="rId1060" Type="http://schemas.openxmlformats.org/officeDocument/2006/relationships/hyperlink" Target="https://thunhoon.com/article/279578" TargetMode="External"/><Relationship Id="rId2391" Type="http://schemas.openxmlformats.org/officeDocument/2006/relationships/hyperlink" Target="https://thunhoon.com/article/284207" TargetMode="External"/><Relationship Id="rId1061" Type="http://schemas.openxmlformats.org/officeDocument/2006/relationships/hyperlink" Target="https://thunhoon.com/article/279623" TargetMode="External"/><Relationship Id="rId2392" Type="http://schemas.openxmlformats.org/officeDocument/2006/relationships/hyperlink" Target="https://thunhoon.com/article/284206" TargetMode="External"/><Relationship Id="rId231" Type="http://schemas.openxmlformats.org/officeDocument/2006/relationships/hyperlink" Target="https://thunhoon.com/article/276591" TargetMode="External"/><Relationship Id="rId1062" Type="http://schemas.openxmlformats.org/officeDocument/2006/relationships/hyperlink" Target="https://thunhoon.com/article/279622" TargetMode="External"/><Relationship Id="rId2393" Type="http://schemas.openxmlformats.org/officeDocument/2006/relationships/hyperlink" Target="https://thunhoon.com/article/284197" TargetMode="External"/><Relationship Id="rId230" Type="http://schemas.openxmlformats.org/officeDocument/2006/relationships/hyperlink" Target="https://thunhoon.com/article/276591" TargetMode="External"/><Relationship Id="rId1063" Type="http://schemas.openxmlformats.org/officeDocument/2006/relationships/hyperlink" Target="https://thunhoon.com/article/279718" TargetMode="External"/><Relationship Id="rId2394" Type="http://schemas.openxmlformats.org/officeDocument/2006/relationships/hyperlink" Target="https://thunhoon.com/article/284197" TargetMode="External"/><Relationship Id="rId1064" Type="http://schemas.openxmlformats.org/officeDocument/2006/relationships/hyperlink" Target="https://thunhoon.com/article/279717" TargetMode="External"/><Relationship Id="rId2395" Type="http://schemas.openxmlformats.org/officeDocument/2006/relationships/hyperlink" Target="https://thunhoon.com/article/284195" TargetMode="External"/><Relationship Id="rId1065" Type="http://schemas.openxmlformats.org/officeDocument/2006/relationships/hyperlink" Target="https://thunhoon.com/article/279717" TargetMode="External"/><Relationship Id="rId2396" Type="http://schemas.openxmlformats.org/officeDocument/2006/relationships/hyperlink" Target="https://thunhoon.com/article/284194" TargetMode="External"/><Relationship Id="rId235" Type="http://schemas.openxmlformats.org/officeDocument/2006/relationships/hyperlink" Target="https://thunhoon.com/article/276582" TargetMode="External"/><Relationship Id="rId1066" Type="http://schemas.openxmlformats.org/officeDocument/2006/relationships/hyperlink" Target="https://thunhoon.com/article/279717" TargetMode="External"/><Relationship Id="rId2397" Type="http://schemas.openxmlformats.org/officeDocument/2006/relationships/hyperlink" Target="https://thunhoon.com/article/284191" TargetMode="External"/><Relationship Id="rId234" Type="http://schemas.openxmlformats.org/officeDocument/2006/relationships/hyperlink" Target="https://thunhoon.com/article/276583" TargetMode="External"/><Relationship Id="rId1067" Type="http://schemas.openxmlformats.org/officeDocument/2006/relationships/hyperlink" Target="https://thunhoon.com/article/279705" TargetMode="External"/><Relationship Id="rId2398" Type="http://schemas.openxmlformats.org/officeDocument/2006/relationships/hyperlink" Target="https://thunhoon.com/article/284189" TargetMode="External"/><Relationship Id="rId233" Type="http://schemas.openxmlformats.org/officeDocument/2006/relationships/hyperlink" Target="https://thunhoon.com/article/276583" TargetMode="External"/><Relationship Id="rId1068" Type="http://schemas.openxmlformats.org/officeDocument/2006/relationships/hyperlink" Target="https://thunhoon.com/article/279697" TargetMode="External"/><Relationship Id="rId2399" Type="http://schemas.openxmlformats.org/officeDocument/2006/relationships/hyperlink" Target="https://thunhoon.com/article/284189" TargetMode="External"/><Relationship Id="rId232" Type="http://schemas.openxmlformats.org/officeDocument/2006/relationships/hyperlink" Target="https://thunhoon.com/article/276583" TargetMode="External"/><Relationship Id="rId1069" Type="http://schemas.openxmlformats.org/officeDocument/2006/relationships/hyperlink" Target="https://thunhoon.com/article/279685" TargetMode="External"/><Relationship Id="rId1015" Type="http://schemas.openxmlformats.org/officeDocument/2006/relationships/hyperlink" Target="https://thunhoon.com/article/279345" TargetMode="External"/><Relationship Id="rId2346" Type="http://schemas.openxmlformats.org/officeDocument/2006/relationships/hyperlink" Target="https://thunhoon.com/article/284024" TargetMode="External"/><Relationship Id="rId1016" Type="http://schemas.openxmlformats.org/officeDocument/2006/relationships/hyperlink" Target="https://thunhoon.com/article/279343" TargetMode="External"/><Relationship Id="rId2347" Type="http://schemas.openxmlformats.org/officeDocument/2006/relationships/hyperlink" Target="https://thunhoon.com/article/284019" TargetMode="External"/><Relationship Id="rId1017" Type="http://schemas.openxmlformats.org/officeDocument/2006/relationships/hyperlink" Target="https://thunhoon.com/article/279338" TargetMode="External"/><Relationship Id="rId2348" Type="http://schemas.openxmlformats.org/officeDocument/2006/relationships/hyperlink" Target="https://thunhoon.com/article/284018" TargetMode="External"/><Relationship Id="rId1018" Type="http://schemas.openxmlformats.org/officeDocument/2006/relationships/hyperlink" Target="https://thunhoon.com/article/279350" TargetMode="External"/><Relationship Id="rId2349" Type="http://schemas.openxmlformats.org/officeDocument/2006/relationships/hyperlink" Target="https://thunhoon.com/article/284018" TargetMode="External"/><Relationship Id="rId1019" Type="http://schemas.openxmlformats.org/officeDocument/2006/relationships/hyperlink" Target="https://thunhoon.com/article/279350" TargetMode="External"/><Relationship Id="rId2340" Type="http://schemas.openxmlformats.org/officeDocument/2006/relationships/hyperlink" Target="https://thunhoon.com/article/284054" TargetMode="External"/><Relationship Id="rId1010" Type="http://schemas.openxmlformats.org/officeDocument/2006/relationships/hyperlink" Target="https://thunhoon.com/article/279366" TargetMode="External"/><Relationship Id="rId2341" Type="http://schemas.openxmlformats.org/officeDocument/2006/relationships/hyperlink" Target="https://thunhoon.com/article/284031" TargetMode="External"/><Relationship Id="rId1011" Type="http://schemas.openxmlformats.org/officeDocument/2006/relationships/hyperlink" Target="https://thunhoon.com/article/279361" TargetMode="External"/><Relationship Id="rId2342" Type="http://schemas.openxmlformats.org/officeDocument/2006/relationships/hyperlink" Target="https://thunhoon.com/article/284031" TargetMode="External"/><Relationship Id="rId1012" Type="http://schemas.openxmlformats.org/officeDocument/2006/relationships/hyperlink" Target="https://thunhoon.com/article/279348" TargetMode="External"/><Relationship Id="rId2343" Type="http://schemas.openxmlformats.org/officeDocument/2006/relationships/hyperlink" Target="https://thunhoon.com/article/284028" TargetMode="External"/><Relationship Id="rId1013" Type="http://schemas.openxmlformats.org/officeDocument/2006/relationships/hyperlink" Target="https://thunhoon.com/article/279348" TargetMode="External"/><Relationship Id="rId2344" Type="http://schemas.openxmlformats.org/officeDocument/2006/relationships/hyperlink" Target="https://thunhoon.com/article/284028" TargetMode="External"/><Relationship Id="rId1014" Type="http://schemas.openxmlformats.org/officeDocument/2006/relationships/hyperlink" Target="https://thunhoon.com/article/279348" TargetMode="External"/><Relationship Id="rId2345" Type="http://schemas.openxmlformats.org/officeDocument/2006/relationships/hyperlink" Target="https://thunhoon.com/article/284028" TargetMode="External"/><Relationship Id="rId1004" Type="http://schemas.openxmlformats.org/officeDocument/2006/relationships/hyperlink" Target="https://thunhoon.com/article/279387" TargetMode="External"/><Relationship Id="rId2335" Type="http://schemas.openxmlformats.org/officeDocument/2006/relationships/hyperlink" Target="https://thunhoon.com/article/284081" TargetMode="External"/><Relationship Id="rId1005" Type="http://schemas.openxmlformats.org/officeDocument/2006/relationships/hyperlink" Target="https://thunhoon.com/article/279373" TargetMode="External"/><Relationship Id="rId2336" Type="http://schemas.openxmlformats.org/officeDocument/2006/relationships/hyperlink" Target="https://thunhoon.com/article/284063" TargetMode="External"/><Relationship Id="rId1006" Type="http://schemas.openxmlformats.org/officeDocument/2006/relationships/hyperlink" Target="https://thunhoon.com/article/279373" TargetMode="External"/><Relationship Id="rId2337" Type="http://schemas.openxmlformats.org/officeDocument/2006/relationships/hyperlink" Target="https://thunhoon.com/article/284063" TargetMode="External"/><Relationship Id="rId1007" Type="http://schemas.openxmlformats.org/officeDocument/2006/relationships/hyperlink" Target="https://thunhoon.com/article/279373" TargetMode="External"/><Relationship Id="rId2338" Type="http://schemas.openxmlformats.org/officeDocument/2006/relationships/hyperlink" Target="https://thunhoon.com/article/284063" TargetMode="External"/><Relationship Id="rId1008" Type="http://schemas.openxmlformats.org/officeDocument/2006/relationships/hyperlink" Target="https://thunhoon.com/article/279370" TargetMode="External"/><Relationship Id="rId2339" Type="http://schemas.openxmlformats.org/officeDocument/2006/relationships/hyperlink" Target="https://thunhoon.com/article/284054" TargetMode="External"/><Relationship Id="rId1009" Type="http://schemas.openxmlformats.org/officeDocument/2006/relationships/hyperlink" Target="https://thunhoon.com/article/279370" TargetMode="External"/><Relationship Id="rId2330" Type="http://schemas.openxmlformats.org/officeDocument/2006/relationships/hyperlink" Target="https://thunhoon.com/article/283902" TargetMode="External"/><Relationship Id="rId1000" Type="http://schemas.openxmlformats.org/officeDocument/2006/relationships/hyperlink" Target="https://thunhoon.com/article/279406" TargetMode="External"/><Relationship Id="rId2331" Type="http://schemas.openxmlformats.org/officeDocument/2006/relationships/hyperlink" Target="https://thunhoon.com/article/283901" TargetMode="External"/><Relationship Id="rId1001" Type="http://schemas.openxmlformats.org/officeDocument/2006/relationships/hyperlink" Target="https://thunhoon.com/article/279396" TargetMode="External"/><Relationship Id="rId2332" Type="http://schemas.openxmlformats.org/officeDocument/2006/relationships/hyperlink" Target="https://thunhoon.com/article/283901" TargetMode="External"/><Relationship Id="rId1002" Type="http://schemas.openxmlformats.org/officeDocument/2006/relationships/hyperlink" Target="https://thunhoon.com/article/279394" TargetMode="External"/><Relationship Id="rId2333" Type="http://schemas.openxmlformats.org/officeDocument/2006/relationships/hyperlink" Target="https://thunhoon.com/article/283912" TargetMode="External"/><Relationship Id="rId1003" Type="http://schemas.openxmlformats.org/officeDocument/2006/relationships/hyperlink" Target="https://thunhoon.com/article/279389" TargetMode="External"/><Relationship Id="rId2334" Type="http://schemas.openxmlformats.org/officeDocument/2006/relationships/hyperlink" Target="https://thunhoon.com/article/283912" TargetMode="External"/><Relationship Id="rId1037" Type="http://schemas.openxmlformats.org/officeDocument/2006/relationships/hyperlink" Target="https://thunhoon.com/article/279415" TargetMode="External"/><Relationship Id="rId2368" Type="http://schemas.openxmlformats.org/officeDocument/2006/relationships/hyperlink" Target="https://thunhoon.com/article/284114" TargetMode="External"/><Relationship Id="rId1038" Type="http://schemas.openxmlformats.org/officeDocument/2006/relationships/hyperlink" Target="https://thunhoon.com/article/279559" TargetMode="External"/><Relationship Id="rId2369" Type="http://schemas.openxmlformats.org/officeDocument/2006/relationships/hyperlink" Target="https://thunhoon.com/article/284114" TargetMode="External"/><Relationship Id="rId1039" Type="http://schemas.openxmlformats.org/officeDocument/2006/relationships/hyperlink" Target="https://thunhoon.com/article/279559" TargetMode="External"/><Relationship Id="rId206" Type="http://schemas.openxmlformats.org/officeDocument/2006/relationships/hyperlink" Target="https://thunhoon.com/article/276513" TargetMode="External"/><Relationship Id="rId205" Type="http://schemas.openxmlformats.org/officeDocument/2006/relationships/hyperlink" Target="https://thunhoon.com/article/276513" TargetMode="External"/><Relationship Id="rId204" Type="http://schemas.openxmlformats.org/officeDocument/2006/relationships/hyperlink" Target="https://thunhoon.com/article/276523" TargetMode="External"/><Relationship Id="rId203" Type="http://schemas.openxmlformats.org/officeDocument/2006/relationships/hyperlink" Target="https://thunhoon.com/article/276523" TargetMode="External"/><Relationship Id="rId209" Type="http://schemas.openxmlformats.org/officeDocument/2006/relationships/hyperlink" Target="https://thunhoon.com/article/276507" TargetMode="External"/><Relationship Id="rId208" Type="http://schemas.openxmlformats.org/officeDocument/2006/relationships/hyperlink" Target="https://thunhoon.com/article/276510" TargetMode="External"/><Relationship Id="rId207" Type="http://schemas.openxmlformats.org/officeDocument/2006/relationships/hyperlink" Target="https://thunhoon.com/article/276511" TargetMode="External"/><Relationship Id="rId2360" Type="http://schemas.openxmlformats.org/officeDocument/2006/relationships/hyperlink" Target="https://thunhoon.com/article/284144" TargetMode="External"/><Relationship Id="rId1030" Type="http://schemas.openxmlformats.org/officeDocument/2006/relationships/hyperlink" Target="https://thunhoon.com/article/279452" TargetMode="External"/><Relationship Id="rId2361" Type="http://schemas.openxmlformats.org/officeDocument/2006/relationships/hyperlink" Target="https://thunhoon.com/article/284135" TargetMode="External"/><Relationship Id="rId1031" Type="http://schemas.openxmlformats.org/officeDocument/2006/relationships/hyperlink" Target="https://thunhoon.com/article/279451" TargetMode="External"/><Relationship Id="rId2362" Type="http://schemas.openxmlformats.org/officeDocument/2006/relationships/hyperlink" Target="https://thunhoon.com/article/284125" TargetMode="External"/><Relationship Id="rId1032" Type="http://schemas.openxmlformats.org/officeDocument/2006/relationships/hyperlink" Target="https://thunhoon.com/article/279449" TargetMode="External"/><Relationship Id="rId2363" Type="http://schemas.openxmlformats.org/officeDocument/2006/relationships/hyperlink" Target="https://thunhoon.com/article/284125" TargetMode="External"/><Relationship Id="rId202" Type="http://schemas.openxmlformats.org/officeDocument/2006/relationships/hyperlink" Target="https://thunhoon.com/article/276526" TargetMode="External"/><Relationship Id="rId1033" Type="http://schemas.openxmlformats.org/officeDocument/2006/relationships/hyperlink" Target="https://thunhoon.com/article/279449" TargetMode="External"/><Relationship Id="rId2364" Type="http://schemas.openxmlformats.org/officeDocument/2006/relationships/hyperlink" Target="https://thunhoon.com/article/284125" TargetMode="External"/><Relationship Id="rId201" Type="http://schemas.openxmlformats.org/officeDocument/2006/relationships/hyperlink" Target="https://thunhoon.com/article/276534" TargetMode="External"/><Relationship Id="rId1034" Type="http://schemas.openxmlformats.org/officeDocument/2006/relationships/hyperlink" Target="https://thunhoon.com/article/279436" TargetMode="External"/><Relationship Id="rId2365" Type="http://schemas.openxmlformats.org/officeDocument/2006/relationships/hyperlink" Target="https://thunhoon.com/article/284122" TargetMode="External"/><Relationship Id="rId200" Type="http://schemas.openxmlformats.org/officeDocument/2006/relationships/hyperlink" Target="https://thunhoon.com/article/276537" TargetMode="External"/><Relationship Id="rId1035" Type="http://schemas.openxmlformats.org/officeDocument/2006/relationships/hyperlink" Target="https://thunhoon.com/article/279417" TargetMode="External"/><Relationship Id="rId2366" Type="http://schemas.openxmlformats.org/officeDocument/2006/relationships/hyperlink" Target="https://thunhoon.com/article/284122" TargetMode="External"/><Relationship Id="rId1036" Type="http://schemas.openxmlformats.org/officeDocument/2006/relationships/hyperlink" Target="https://thunhoon.com/article/279416" TargetMode="External"/><Relationship Id="rId2367" Type="http://schemas.openxmlformats.org/officeDocument/2006/relationships/hyperlink" Target="https://thunhoon.com/article/284116" TargetMode="External"/><Relationship Id="rId1026" Type="http://schemas.openxmlformats.org/officeDocument/2006/relationships/hyperlink" Target="https://thunhoon.com/article/279453" TargetMode="External"/><Relationship Id="rId2357" Type="http://schemas.openxmlformats.org/officeDocument/2006/relationships/hyperlink" Target="https://thunhoon.com/article/283998" TargetMode="External"/><Relationship Id="rId1027" Type="http://schemas.openxmlformats.org/officeDocument/2006/relationships/hyperlink" Target="https://thunhoon.com/article/279453" TargetMode="External"/><Relationship Id="rId2358" Type="http://schemas.openxmlformats.org/officeDocument/2006/relationships/hyperlink" Target="https://thunhoon.com/article/284144" TargetMode="External"/><Relationship Id="rId1028" Type="http://schemas.openxmlformats.org/officeDocument/2006/relationships/hyperlink" Target="https://thunhoon.com/article/279453" TargetMode="External"/><Relationship Id="rId2359" Type="http://schemas.openxmlformats.org/officeDocument/2006/relationships/hyperlink" Target="https://thunhoon.com/article/284144" TargetMode="External"/><Relationship Id="rId1029" Type="http://schemas.openxmlformats.org/officeDocument/2006/relationships/hyperlink" Target="https://thunhoon.com/article/279452" TargetMode="External"/><Relationship Id="rId2350" Type="http://schemas.openxmlformats.org/officeDocument/2006/relationships/hyperlink" Target="https://thunhoon.com/article/284009" TargetMode="External"/><Relationship Id="rId1020" Type="http://schemas.openxmlformats.org/officeDocument/2006/relationships/hyperlink" Target="https://thunhoon.com/article/279499" TargetMode="External"/><Relationship Id="rId2351" Type="http://schemas.openxmlformats.org/officeDocument/2006/relationships/hyperlink" Target="https://thunhoon.com/article/283992" TargetMode="External"/><Relationship Id="rId1021" Type="http://schemas.openxmlformats.org/officeDocument/2006/relationships/hyperlink" Target="https://thunhoon.com/article/279487" TargetMode="External"/><Relationship Id="rId2352" Type="http://schemas.openxmlformats.org/officeDocument/2006/relationships/hyperlink" Target="https://thunhoon.com/article/283991" TargetMode="External"/><Relationship Id="rId1022" Type="http://schemas.openxmlformats.org/officeDocument/2006/relationships/hyperlink" Target="https://thunhoon.com/article/279487" TargetMode="External"/><Relationship Id="rId2353" Type="http://schemas.openxmlformats.org/officeDocument/2006/relationships/hyperlink" Target="https://thunhoon.com/article/283990" TargetMode="External"/><Relationship Id="rId1023" Type="http://schemas.openxmlformats.org/officeDocument/2006/relationships/hyperlink" Target="https://thunhoon.com/article/279487" TargetMode="External"/><Relationship Id="rId2354" Type="http://schemas.openxmlformats.org/officeDocument/2006/relationships/hyperlink" Target="https://thunhoon.com/article/284002" TargetMode="External"/><Relationship Id="rId1024" Type="http://schemas.openxmlformats.org/officeDocument/2006/relationships/hyperlink" Target="https://thunhoon.com/article/279482" TargetMode="External"/><Relationship Id="rId2355" Type="http://schemas.openxmlformats.org/officeDocument/2006/relationships/hyperlink" Target="https://thunhoon.com/article/284002" TargetMode="External"/><Relationship Id="rId1025" Type="http://schemas.openxmlformats.org/officeDocument/2006/relationships/hyperlink" Target="https://thunhoon.com/article/279482" TargetMode="External"/><Relationship Id="rId2356" Type="http://schemas.openxmlformats.org/officeDocument/2006/relationships/hyperlink" Target="https://thunhoon.com/article/283998" TargetMode="External"/><Relationship Id="rId1910" Type="http://schemas.openxmlformats.org/officeDocument/2006/relationships/hyperlink" Target="https://thunhoon.com/article/282814" TargetMode="External"/><Relationship Id="rId1911" Type="http://schemas.openxmlformats.org/officeDocument/2006/relationships/hyperlink" Target="https://thunhoon.com/article/282813" TargetMode="External"/><Relationship Id="rId1912" Type="http://schemas.openxmlformats.org/officeDocument/2006/relationships/hyperlink" Target="https://thunhoon.com/article/282813" TargetMode="External"/><Relationship Id="rId1913" Type="http://schemas.openxmlformats.org/officeDocument/2006/relationships/hyperlink" Target="https://thunhoon.com/article/282811" TargetMode="External"/><Relationship Id="rId1914" Type="http://schemas.openxmlformats.org/officeDocument/2006/relationships/hyperlink" Target="https://thunhoon.com/article/282809" TargetMode="External"/><Relationship Id="rId1915" Type="http://schemas.openxmlformats.org/officeDocument/2006/relationships/hyperlink" Target="https://thunhoon.com/article/282808" TargetMode="External"/><Relationship Id="rId1916" Type="http://schemas.openxmlformats.org/officeDocument/2006/relationships/hyperlink" Target="https://thunhoon.com/article/282796" TargetMode="External"/><Relationship Id="rId1917" Type="http://schemas.openxmlformats.org/officeDocument/2006/relationships/hyperlink" Target="https://thunhoon.com/article/282784" TargetMode="External"/><Relationship Id="rId1918" Type="http://schemas.openxmlformats.org/officeDocument/2006/relationships/hyperlink" Target="https://thunhoon.com/article/282784" TargetMode="External"/><Relationship Id="rId1919" Type="http://schemas.openxmlformats.org/officeDocument/2006/relationships/hyperlink" Target="https://thunhoon.com/article/282783" TargetMode="External"/><Relationship Id="rId1900" Type="http://schemas.openxmlformats.org/officeDocument/2006/relationships/hyperlink" Target="https://thunhoon.com/article/282838" TargetMode="External"/><Relationship Id="rId1901" Type="http://schemas.openxmlformats.org/officeDocument/2006/relationships/hyperlink" Target="https://thunhoon.com/article/282833" TargetMode="External"/><Relationship Id="rId1902" Type="http://schemas.openxmlformats.org/officeDocument/2006/relationships/hyperlink" Target="https://thunhoon.com/article/282830" TargetMode="External"/><Relationship Id="rId1903" Type="http://schemas.openxmlformats.org/officeDocument/2006/relationships/hyperlink" Target="https://thunhoon.com/article/282829" TargetMode="External"/><Relationship Id="rId1904" Type="http://schemas.openxmlformats.org/officeDocument/2006/relationships/hyperlink" Target="https://thunhoon.com/article/282824" TargetMode="External"/><Relationship Id="rId1905" Type="http://schemas.openxmlformats.org/officeDocument/2006/relationships/hyperlink" Target="https://thunhoon.com/article/282824" TargetMode="External"/><Relationship Id="rId1906" Type="http://schemas.openxmlformats.org/officeDocument/2006/relationships/hyperlink" Target="https://thunhoon.com/article/282824" TargetMode="External"/><Relationship Id="rId1907" Type="http://schemas.openxmlformats.org/officeDocument/2006/relationships/hyperlink" Target="https://thunhoon.com/article/282820" TargetMode="External"/><Relationship Id="rId1908" Type="http://schemas.openxmlformats.org/officeDocument/2006/relationships/hyperlink" Target="https://thunhoon.com/article/282815" TargetMode="External"/><Relationship Id="rId1909" Type="http://schemas.openxmlformats.org/officeDocument/2006/relationships/hyperlink" Target="https://thunhoon.com/article/282814" TargetMode="External"/><Relationship Id="rId1090" Type="http://schemas.openxmlformats.org/officeDocument/2006/relationships/hyperlink" Target="https://thunhoon.com/article/279736" TargetMode="External"/><Relationship Id="rId1091" Type="http://schemas.openxmlformats.org/officeDocument/2006/relationships/hyperlink" Target="https://thunhoon.com/article/279736" TargetMode="External"/><Relationship Id="rId1092" Type="http://schemas.openxmlformats.org/officeDocument/2006/relationships/hyperlink" Target="https://thunhoon.com/article/279731" TargetMode="External"/><Relationship Id="rId1093" Type="http://schemas.openxmlformats.org/officeDocument/2006/relationships/hyperlink" Target="https://thunhoon.com/article/279866" TargetMode="External"/><Relationship Id="rId1094" Type="http://schemas.openxmlformats.org/officeDocument/2006/relationships/hyperlink" Target="https://thunhoon.com/article/279866" TargetMode="External"/><Relationship Id="rId1095" Type="http://schemas.openxmlformats.org/officeDocument/2006/relationships/hyperlink" Target="https://thunhoon.com/article/279860" TargetMode="External"/><Relationship Id="rId1096" Type="http://schemas.openxmlformats.org/officeDocument/2006/relationships/hyperlink" Target="https://thunhoon.com/article/279851" TargetMode="External"/><Relationship Id="rId1097" Type="http://schemas.openxmlformats.org/officeDocument/2006/relationships/hyperlink" Target="https://thunhoon.com/article/279851" TargetMode="External"/><Relationship Id="rId1098" Type="http://schemas.openxmlformats.org/officeDocument/2006/relationships/hyperlink" Target="https://thunhoon.com/article/279836" TargetMode="External"/><Relationship Id="rId1099" Type="http://schemas.openxmlformats.org/officeDocument/2006/relationships/hyperlink" Target="https://thunhoon.com/article/279836" TargetMode="External"/><Relationship Id="rId1080" Type="http://schemas.openxmlformats.org/officeDocument/2006/relationships/hyperlink" Target="https://thunhoon.com/article/279782" TargetMode="External"/><Relationship Id="rId1081" Type="http://schemas.openxmlformats.org/officeDocument/2006/relationships/hyperlink" Target="https://thunhoon.com/article/279781" TargetMode="External"/><Relationship Id="rId1082" Type="http://schemas.openxmlformats.org/officeDocument/2006/relationships/hyperlink" Target="https://thunhoon.com/article/279766" TargetMode="External"/><Relationship Id="rId1083" Type="http://schemas.openxmlformats.org/officeDocument/2006/relationships/hyperlink" Target="https://thunhoon.com/article/279766" TargetMode="External"/><Relationship Id="rId1084" Type="http://schemas.openxmlformats.org/officeDocument/2006/relationships/hyperlink" Target="https://thunhoon.com/article/279766" TargetMode="External"/><Relationship Id="rId1085" Type="http://schemas.openxmlformats.org/officeDocument/2006/relationships/hyperlink" Target="https://thunhoon.com/article/279761" TargetMode="External"/><Relationship Id="rId1086" Type="http://schemas.openxmlformats.org/officeDocument/2006/relationships/hyperlink" Target="https://thunhoon.com/article/279758" TargetMode="External"/><Relationship Id="rId1087" Type="http://schemas.openxmlformats.org/officeDocument/2006/relationships/hyperlink" Target="https://thunhoon.com/article/279758" TargetMode="External"/><Relationship Id="rId1088" Type="http://schemas.openxmlformats.org/officeDocument/2006/relationships/hyperlink" Target="https://thunhoon.com/article/279752" TargetMode="External"/><Relationship Id="rId1089" Type="http://schemas.openxmlformats.org/officeDocument/2006/relationships/hyperlink" Target="https://thunhoon.com/article/279752" TargetMode="External"/><Relationship Id="rId1972" Type="http://schemas.openxmlformats.org/officeDocument/2006/relationships/hyperlink" Target="https://thunhoon.com/article/282909" TargetMode="External"/><Relationship Id="rId1973" Type="http://schemas.openxmlformats.org/officeDocument/2006/relationships/hyperlink" Target="https://thunhoon.com/article/282909" TargetMode="External"/><Relationship Id="rId1974" Type="http://schemas.openxmlformats.org/officeDocument/2006/relationships/hyperlink" Target="https://thunhoon.com/article/282909" TargetMode="External"/><Relationship Id="rId1975" Type="http://schemas.openxmlformats.org/officeDocument/2006/relationships/hyperlink" Target="https://thunhoon.com/article/282906" TargetMode="External"/><Relationship Id="rId1976" Type="http://schemas.openxmlformats.org/officeDocument/2006/relationships/hyperlink" Target="https://thunhoon.com/article/282902" TargetMode="External"/><Relationship Id="rId1977" Type="http://schemas.openxmlformats.org/officeDocument/2006/relationships/hyperlink" Target="https://thunhoon.com/article/282891" TargetMode="External"/><Relationship Id="rId1978" Type="http://schemas.openxmlformats.org/officeDocument/2006/relationships/hyperlink" Target="https://thunhoon.com/article/282890" TargetMode="External"/><Relationship Id="rId1979" Type="http://schemas.openxmlformats.org/officeDocument/2006/relationships/hyperlink" Target="https://thunhoon.com/article/282890" TargetMode="External"/><Relationship Id="rId1970" Type="http://schemas.openxmlformats.org/officeDocument/2006/relationships/hyperlink" Target="https://thunhoon.com/article/282911" TargetMode="External"/><Relationship Id="rId1971" Type="http://schemas.openxmlformats.org/officeDocument/2006/relationships/hyperlink" Target="https://thunhoon.com/article/282910" TargetMode="External"/><Relationship Id="rId1961" Type="http://schemas.openxmlformats.org/officeDocument/2006/relationships/hyperlink" Target="https://thunhoon.com/article/282925" TargetMode="External"/><Relationship Id="rId1962" Type="http://schemas.openxmlformats.org/officeDocument/2006/relationships/hyperlink" Target="https://thunhoon.com/article/282923" TargetMode="External"/><Relationship Id="rId1963" Type="http://schemas.openxmlformats.org/officeDocument/2006/relationships/hyperlink" Target="https://thunhoon.com/article/282920" TargetMode="External"/><Relationship Id="rId1964" Type="http://schemas.openxmlformats.org/officeDocument/2006/relationships/hyperlink" Target="https://thunhoon.com/article/282918" TargetMode="External"/><Relationship Id="rId1965" Type="http://schemas.openxmlformats.org/officeDocument/2006/relationships/hyperlink" Target="https://thunhoon.com/article/282916" TargetMode="External"/><Relationship Id="rId1966" Type="http://schemas.openxmlformats.org/officeDocument/2006/relationships/hyperlink" Target="https://thunhoon.com/article/282913" TargetMode="External"/><Relationship Id="rId1967" Type="http://schemas.openxmlformats.org/officeDocument/2006/relationships/hyperlink" Target="https://thunhoon.com/article/282913" TargetMode="External"/><Relationship Id="rId1968" Type="http://schemas.openxmlformats.org/officeDocument/2006/relationships/hyperlink" Target="https://thunhoon.com/article/282912" TargetMode="External"/><Relationship Id="rId1969" Type="http://schemas.openxmlformats.org/officeDocument/2006/relationships/hyperlink" Target="https://thunhoon.com/article/282912" TargetMode="External"/><Relationship Id="rId1960" Type="http://schemas.openxmlformats.org/officeDocument/2006/relationships/hyperlink" Target="https://thunhoon.com/article/282925" TargetMode="External"/><Relationship Id="rId1994" Type="http://schemas.openxmlformats.org/officeDocument/2006/relationships/hyperlink" Target="https://thunhoon.com/article/283067" TargetMode="External"/><Relationship Id="rId1995" Type="http://schemas.openxmlformats.org/officeDocument/2006/relationships/hyperlink" Target="https://thunhoon.com/article/283066" TargetMode="External"/><Relationship Id="rId1996" Type="http://schemas.openxmlformats.org/officeDocument/2006/relationships/hyperlink" Target="https://thunhoon.com/article/283066" TargetMode="External"/><Relationship Id="rId1997" Type="http://schemas.openxmlformats.org/officeDocument/2006/relationships/hyperlink" Target="https://thunhoon.com/article/283049" TargetMode="External"/><Relationship Id="rId1998" Type="http://schemas.openxmlformats.org/officeDocument/2006/relationships/hyperlink" Target="https://thunhoon.com/article/283047" TargetMode="External"/><Relationship Id="rId1999" Type="http://schemas.openxmlformats.org/officeDocument/2006/relationships/hyperlink" Target="https://thunhoon.com/article/283041" TargetMode="External"/><Relationship Id="rId1990" Type="http://schemas.openxmlformats.org/officeDocument/2006/relationships/hyperlink" Target="https://thunhoon.com/article/282874" TargetMode="External"/><Relationship Id="rId1991" Type="http://schemas.openxmlformats.org/officeDocument/2006/relationships/hyperlink" Target="https://thunhoon.com/article/283071" TargetMode="External"/><Relationship Id="rId1992" Type="http://schemas.openxmlformats.org/officeDocument/2006/relationships/hyperlink" Target="https://thunhoon.com/article/283067" TargetMode="External"/><Relationship Id="rId1993" Type="http://schemas.openxmlformats.org/officeDocument/2006/relationships/hyperlink" Target="https://thunhoon.com/article/283067" TargetMode="External"/><Relationship Id="rId1983" Type="http://schemas.openxmlformats.org/officeDocument/2006/relationships/hyperlink" Target="https://thunhoon.com/article/282888" TargetMode="External"/><Relationship Id="rId1984" Type="http://schemas.openxmlformats.org/officeDocument/2006/relationships/hyperlink" Target="https://thunhoon.com/article/282887" TargetMode="External"/><Relationship Id="rId1985" Type="http://schemas.openxmlformats.org/officeDocument/2006/relationships/hyperlink" Target="https://thunhoon.com/article/282887" TargetMode="External"/><Relationship Id="rId1986" Type="http://schemas.openxmlformats.org/officeDocument/2006/relationships/hyperlink" Target="https://thunhoon.com/article/282894" TargetMode="External"/><Relationship Id="rId1987" Type="http://schemas.openxmlformats.org/officeDocument/2006/relationships/hyperlink" Target="https://thunhoon.com/article/282893" TargetMode="External"/><Relationship Id="rId1988" Type="http://schemas.openxmlformats.org/officeDocument/2006/relationships/hyperlink" Target="https://thunhoon.com/article/282893" TargetMode="External"/><Relationship Id="rId1989" Type="http://schemas.openxmlformats.org/officeDocument/2006/relationships/hyperlink" Target="https://thunhoon.com/article/282897" TargetMode="External"/><Relationship Id="rId1980" Type="http://schemas.openxmlformats.org/officeDocument/2006/relationships/hyperlink" Target="https://thunhoon.com/article/282889" TargetMode="External"/><Relationship Id="rId1981" Type="http://schemas.openxmlformats.org/officeDocument/2006/relationships/hyperlink" Target="https://thunhoon.com/article/282889" TargetMode="External"/><Relationship Id="rId1982" Type="http://schemas.openxmlformats.org/officeDocument/2006/relationships/hyperlink" Target="https://thunhoon.com/article/282888" TargetMode="External"/><Relationship Id="rId1930" Type="http://schemas.openxmlformats.org/officeDocument/2006/relationships/hyperlink" Target="https://thunhoon.com/article/282968" TargetMode="External"/><Relationship Id="rId1931" Type="http://schemas.openxmlformats.org/officeDocument/2006/relationships/hyperlink" Target="https://thunhoon.com/article/282965" TargetMode="External"/><Relationship Id="rId1932" Type="http://schemas.openxmlformats.org/officeDocument/2006/relationships/hyperlink" Target="https://thunhoon.com/article/282964" TargetMode="External"/><Relationship Id="rId1933" Type="http://schemas.openxmlformats.org/officeDocument/2006/relationships/hyperlink" Target="https://thunhoon.com/article/282964" TargetMode="External"/><Relationship Id="rId1934" Type="http://schemas.openxmlformats.org/officeDocument/2006/relationships/hyperlink" Target="https://thunhoon.com/article/282964" TargetMode="External"/><Relationship Id="rId1935" Type="http://schemas.openxmlformats.org/officeDocument/2006/relationships/hyperlink" Target="https://thunhoon.com/article/282959" TargetMode="External"/><Relationship Id="rId1936" Type="http://schemas.openxmlformats.org/officeDocument/2006/relationships/hyperlink" Target="https://thunhoon.com/article/282958" TargetMode="External"/><Relationship Id="rId1937" Type="http://schemas.openxmlformats.org/officeDocument/2006/relationships/hyperlink" Target="https://thunhoon.com/article/282953" TargetMode="External"/><Relationship Id="rId1938" Type="http://schemas.openxmlformats.org/officeDocument/2006/relationships/hyperlink" Target="https://thunhoon.com/article/282953" TargetMode="External"/><Relationship Id="rId1939" Type="http://schemas.openxmlformats.org/officeDocument/2006/relationships/hyperlink" Target="https://thunhoon.com/article/282947" TargetMode="External"/><Relationship Id="rId1920" Type="http://schemas.openxmlformats.org/officeDocument/2006/relationships/hyperlink" Target="https://thunhoon.com/article/282783" TargetMode="External"/><Relationship Id="rId1921" Type="http://schemas.openxmlformats.org/officeDocument/2006/relationships/hyperlink" Target="https://thunhoon.com/article/282782" TargetMode="External"/><Relationship Id="rId1922" Type="http://schemas.openxmlformats.org/officeDocument/2006/relationships/hyperlink" Target="https://thunhoon.com/article/282782" TargetMode="External"/><Relationship Id="rId1923" Type="http://schemas.openxmlformats.org/officeDocument/2006/relationships/hyperlink" Target="https://thunhoon.com/article/282792" TargetMode="External"/><Relationship Id="rId1924" Type="http://schemas.openxmlformats.org/officeDocument/2006/relationships/hyperlink" Target="https://thunhoon.com/article/282979" TargetMode="External"/><Relationship Id="rId1925" Type="http://schemas.openxmlformats.org/officeDocument/2006/relationships/hyperlink" Target="https://thunhoon.com/article/282977" TargetMode="External"/><Relationship Id="rId1926" Type="http://schemas.openxmlformats.org/officeDocument/2006/relationships/hyperlink" Target="https://thunhoon.com/article/282973" TargetMode="External"/><Relationship Id="rId1927" Type="http://schemas.openxmlformats.org/officeDocument/2006/relationships/hyperlink" Target="https://thunhoon.com/article/282972" TargetMode="External"/><Relationship Id="rId1928" Type="http://schemas.openxmlformats.org/officeDocument/2006/relationships/hyperlink" Target="https://thunhoon.com/article/282969" TargetMode="External"/><Relationship Id="rId1929" Type="http://schemas.openxmlformats.org/officeDocument/2006/relationships/hyperlink" Target="https://thunhoon.com/article/282969" TargetMode="External"/><Relationship Id="rId1950" Type="http://schemas.openxmlformats.org/officeDocument/2006/relationships/hyperlink" Target="https://thunhoon.com/article/282931" TargetMode="External"/><Relationship Id="rId1951" Type="http://schemas.openxmlformats.org/officeDocument/2006/relationships/hyperlink" Target="https://thunhoon.com/article/282931" TargetMode="External"/><Relationship Id="rId1952" Type="http://schemas.openxmlformats.org/officeDocument/2006/relationships/hyperlink" Target="https://thunhoon.com/article/282929" TargetMode="External"/><Relationship Id="rId1953" Type="http://schemas.openxmlformats.org/officeDocument/2006/relationships/hyperlink" Target="https://thunhoon.com/article/282929" TargetMode="External"/><Relationship Id="rId1954" Type="http://schemas.openxmlformats.org/officeDocument/2006/relationships/hyperlink" Target="https://thunhoon.com/article/282928" TargetMode="External"/><Relationship Id="rId1955" Type="http://schemas.openxmlformats.org/officeDocument/2006/relationships/hyperlink" Target="https://thunhoon.com/article/282927" TargetMode="External"/><Relationship Id="rId1956" Type="http://schemas.openxmlformats.org/officeDocument/2006/relationships/hyperlink" Target="https://thunhoon.com/article/282927" TargetMode="External"/><Relationship Id="rId1957" Type="http://schemas.openxmlformats.org/officeDocument/2006/relationships/hyperlink" Target="https://thunhoon.com/article/282927" TargetMode="External"/><Relationship Id="rId1958" Type="http://schemas.openxmlformats.org/officeDocument/2006/relationships/hyperlink" Target="https://thunhoon.com/article/282926" TargetMode="External"/><Relationship Id="rId1959" Type="http://schemas.openxmlformats.org/officeDocument/2006/relationships/hyperlink" Target="https://thunhoon.com/article/282925" TargetMode="External"/><Relationship Id="rId1940" Type="http://schemas.openxmlformats.org/officeDocument/2006/relationships/hyperlink" Target="https://thunhoon.com/article/282946" TargetMode="External"/><Relationship Id="rId1941" Type="http://schemas.openxmlformats.org/officeDocument/2006/relationships/hyperlink" Target="https://thunhoon.com/article/282943" TargetMode="External"/><Relationship Id="rId1942" Type="http://schemas.openxmlformats.org/officeDocument/2006/relationships/hyperlink" Target="https://thunhoon.com/article/282943" TargetMode="External"/><Relationship Id="rId1943" Type="http://schemas.openxmlformats.org/officeDocument/2006/relationships/hyperlink" Target="https://thunhoon.com/article/282940" TargetMode="External"/><Relationship Id="rId1944" Type="http://schemas.openxmlformats.org/officeDocument/2006/relationships/hyperlink" Target="https://thunhoon.com/article/282939" TargetMode="External"/><Relationship Id="rId1945" Type="http://schemas.openxmlformats.org/officeDocument/2006/relationships/hyperlink" Target="https://thunhoon.com/article/282939" TargetMode="External"/><Relationship Id="rId1946" Type="http://schemas.openxmlformats.org/officeDocument/2006/relationships/hyperlink" Target="https://thunhoon.com/article/282937" TargetMode="External"/><Relationship Id="rId1947" Type="http://schemas.openxmlformats.org/officeDocument/2006/relationships/hyperlink" Target="https://thunhoon.com/article/282937" TargetMode="External"/><Relationship Id="rId1948" Type="http://schemas.openxmlformats.org/officeDocument/2006/relationships/hyperlink" Target="https://thunhoon.com/article/282932" TargetMode="External"/><Relationship Id="rId1949" Type="http://schemas.openxmlformats.org/officeDocument/2006/relationships/hyperlink" Target="https://thunhoon.com/article/282931" TargetMode="External"/><Relationship Id="rId2423" Type="http://schemas.openxmlformats.org/officeDocument/2006/relationships/hyperlink" Target="https://thunhoon.com/article/284265" TargetMode="External"/><Relationship Id="rId2424" Type="http://schemas.openxmlformats.org/officeDocument/2006/relationships/hyperlink" Target="https://thunhoon.com/article/284261" TargetMode="External"/><Relationship Id="rId2425" Type="http://schemas.openxmlformats.org/officeDocument/2006/relationships/hyperlink" Target="https://thunhoon.com/article/284261" TargetMode="External"/><Relationship Id="rId2426" Type="http://schemas.openxmlformats.org/officeDocument/2006/relationships/hyperlink" Target="https://thunhoon.com/article/284264" TargetMode="External"/><Relationship Id="rId2427" Type="http://schemas.openxmlformats.org/officeDocument/2006/relationships/hyperlink" Target="https://thunhoon.com/article/284412" TargetMode="External"/><Relationship Id="rId2428" Type="http://schemas.openxmlformats.org/officeDocument/2006/relationships/hyperlink" Target="https://thunhoon.com/article/284412" TargetMode="External"/><Relationship Id="rId2429" Type="http://schemas.openxmlformats.org/officeDocument/2006/relationships/hyperlink" Target="https://thunhoon.com/article/284412" TargetMode="External"/><Relationship Id="rId509" Type="http://schemas.openxmlformats.org/officeDocument/2006/relationships/hyperlink" Target="https://thunhoon.com/article/277517" TargetMode="External"/><Relationship Id="rId508" Type="http://schemas.openxmlformats.org/officeDocument/2006/relationships/hyperlink" Target="https://thunhoon.com/article/277517" TargetMode="External"/><Relationship Id="rId503" Type="http://schemas.openxmlformats.org/officeDocument/2006/relationships/hyperlink" Target="https://thunhoon.com/article/277528" TargetMode="External"/><Relationship Id="rId502" Type="http://schemas.openxmlformats.org/officeDocument/2006/relationships/hyperlink" Target="https://thunhoon.com/article/277534" TargetMode="External"/><Relationship Id="rId501" Type="http://schemas.openxmlformats.org/officeDocument/2006/relationships/hyperlink" Target="https://thunhoon.com/article/277534" TargetMode="External"/><Relationship Id="rId500" Type="http://schemas.openxmlformats.org/officeDocument/2006/relationships/hyperlink" Target="https://thunhoon.com/article/277534" TargetMode="External"/><Relationship Id="rId507" Type="http://schemas.openxmlformats.org/officeDocument/2006/relationships/hyperlink" Target="https://thunhoon.com/article/277518" TargetMode="External"/><Relationship Id="rId506" Type="http://schemas.openxmlformats.org/officeDocument/2006/relationships/hyperlink" Target="https://thunhoon.com/article/277519" TargetMode="External"/><Relationship Id="rId505" Type="http://schemas.openxmlformats.org/officeDocument/2006/relationships/hyperlink" Target="https://thunhoon.com/article/277519" TargetMode="External"/><Relationship Id="rId504" Type="http://schemas.openxmlformats.org/officeDocument/2006/relationships/hyperlink" Target="https://thunhoon.com/article/277528" TargetMode="External"/><Relationship Id="rId2420" Type="http://schemas.openxmlformats.org/officeDocument/2006/relationships/hyperlink" Target="https://thunhoon.com/article/284268" TargetMode="External"/><Relationship Id="rId2421" Type="http://schemas.openxmlformats.org/officeDocument/2006/relationships/hyperlink" Target="https://thunhoon.com/article/284257" TargetMode="External"/><Relationship Id="rId2422" Type="http://schemas.openxmlformats.org/officeDocument/2006/relationships/hyperlink" Target="https://thunhoon.com/article/284265" TargetMode="External"/><Relationship Id="rId2412" Type="http://schemas.openxmlformats.org/officeDocument/2006/relationships/hyperlink" Target="https://thunhoon.com/article/284316" TargetMode="External"/><Relationship Id="rId2413" Type="http://schemas.openxmlformats.org/officeDocument/2006/relationships/hyperlink" Target="https://thunhoon.com/article/284304" TargetMode="External"/><Relationship Id="rId2414" Type="http://schemas.openxmlformats.org/officeDocument/2006/relationships/hyperlink" Target="https://thunhoon.com/article/284296" TargetMode="External"/><Relationship Id="rId2415" Type="http://schemas.openxmlformats.org/officeDocument/2006/relationships/hyperlink" Target="https://thunhoon.com/article/284296" TargetMode="External"/><Relationship Id="rId2416" Type="http://schemas.openxmlformats.org/officeDocument/2006/relationships/hyperlink" Target="https://thunhoon.com/article/284287" TargetMode="External"/><Relationship Id="rId2417" Type="http://schemas.openxmlformats.org/officeDocument/2006/relationships/hyperlink" Target="https://thunhoon.com/article/284287" TargetMode="External"/><Relationship Id="rId2418" Type="http://schemas.openxmlformats.org/officeDocument/2006/relationships/hyperlink" Target="https://thunhoon.com/article/284284" TargetMode="External"/><Relationship Id="rId2419" Type="http://schemas.openxmlformats.org/officeDocument/2006/relationships/hyperlink" Target="https://thunhoon.com/article/284284" TargetMode="External"/><Relationship Id="rId2410" Type="http://schemas.openxmlformats.org/officeDocument/2006/relationships/hyperlink" Target="https://thunhoon.com/article/284325" TargetMode="External"/><Relationship Id="rId2411" Type="http://schemas.openxmlformats.org/officeDocument/2006/relationships/hyperlink" Target="https://thunhoon.com/article/284325" TargetMode="External"/><Relationship Id="rId1114" Type="http://schemas.openxmlformats.org/officeDocument/2006/relationships/hyperlink" Target="https://thunhoon.com/article/279910" TargetMode="External"/><Relationship Id="rId2445" Type="http://schemas.openxmlformats.org/officeDocument/2006/relationships/hyperlink" Target="https://thunhoon.com/article/284494" TargetMode="External"/><Relationship Id="rId1115" Type="http://schemas.openxmlformats.org/officeDocument/2006/relationships/hyperlink" Target="https://thunhoon.com/article/279901" TargetMode="External"/><Relationship Id="rId2446" Type="http://schemas.openxmlformats.org/officeDocument/2006/relationships/hyperlink" Target="https://thunhoon.com/article/284481" TargetMode="External"/><Relationship Id="rId1116" Type="http://schemas.openxmlformats.org/officeDocument/2006/relationships/hyperlink" Target="https://thunhoon.com/article/280029" TargetMode="External"/><Relationship Id="rId2447" Type="http://schemas.openxmlformats.org/officeDocument/2006/relationships/hyperlink" Target="https://thunhoon.com/article/284480" TargetMode="External"/><Relationship Id="rId1117" Type="http://schemas.openxmlformats.org/officeDocument/2006/relationships/hyperlink" Target="https://thunhoon.com/article/280029" TargetMode="External"/><Relationship Id="rId2448" Type="http://schemas.openxmlformats.org/officeDocument/2006/relationships/hyperlink" Target="https://thunhoon.com/article/284480" TargetMode="External"/><Relationship Id="rId1118" Type="http://schemas.openxmlformats.org/officeDocument/2006/relationships/hyperlink" Target="https://thunhoon.com/article/280029" TargetMode="External"/><Relationship Id="rId2449" Type="http://schemas.openxmlformats.org/officeDocument/2006/relationships/hyperlink" Target="https://thunhoon.com/article/284479" TargetMode="External"/><Relationship Id="rId1119" Type="http://schemas.openxmlformats.org/officeDocument/2006/relationships/hyperlink" Target="https://thunhoon.com/article/280021" TargetMode="External"/><Relationship Id="rId525" Type="http://schemas.openxmlformats.org/officeDocument/2006/relationships/hyperlink" Target="https://thunhoon.com/article/277648" TargetMode="External"/><Relationship Id="rId524" Type="http://schemas.openxmlformats.org/officeDocument/2006/relationships/hyperlink" Target="https://thunhoon.com/article/277651" TargetMode="External"/><Relationship Id="rId523" Type="http://schemas.openxmlformats.org/officeDocument/2006/relationships/hyperlink" Target="https://thunhoon.com/article/277652" TargetMode="External"/><Relationship Id="rId522" Type="http://schemas.openxmlformats.org/officeDocument/2006/relationships/hyperlink" Target="https://thunhoon.com/article/277653" TargetMode="External"/><Relationship Id="rId529" Type="http://schemas.openxmlformats.org/officeDocument/2006/relationships/hyperlink" Target="https://thunhoon.com/article/277643" TargetMode="External"/><Relationship Id="rId528" Type="http://schemas.openxmlformats.org/officeDocument/2006/relationships/hyperlink" Target="https://thunhoon.com/article/277643" TargetMode="External"/><Relationship Id="rId527" Type="http://schemas.openxmlformats.org/officeDocument/2006/relationships/hyperlink" Target="https://thunhoon.com/article/277645" TargetMode="External"/><Relationship Id="rId526" Type="http://schemas.openxmlformats.org/officeDocument/2006/relationships/hyperlink" Target="https://thunhoon.com/article/277646" TargetMode="External"/><Relationship Id="rId2440" Type="http://schemas.openxmlformats.org/officeDocument/2006/relationships/hyperlink" Target="https://thunhoon.com/article/284340" TargetMode="External"/><Relationship Id="rId521" Type="http://schemas.openxmlformats.org/officeDocument/2006/relationships/hyperlink" Target="https://thunhoon.com/article/277654" TargetMode="External"/><Relationship Id="rId1110" Type="http://schemas.openxmlformats.org/officeDocument/2006/relationships/hyperlink" Target="https://thunhoon.com/article/279922" TargetMode="External"/><Relationship Id="rId2441" Type="http://schemas.openxmlformats.org/officeDocument/2006/relationships/hyperlink" Target="https://thunhoon.com/article/284340" TargetMode="External"/><Relationship Id="rId520" Type="http://schemas.openxmlformats.org/officeDocument/2006/relationships/hyperlink" Target="https://thunhoon.com/article/277657" TargetMode="External"/><Relationship Id="rId1111" Type="http://schemas.openxmlformats.org/officeDocument/2006/relationships/hyperlink" Target="https://thunhoon.com/article/279922" TargetMode="External"/><Relationship Id="rId2442" Type="http://schemas.openxmlformats.org/officeDocument/2006/relationships/hyperlink" Target="https://thunhoon.com/article/284341" TargetMode="External"/><Relationship Id="rId1112" Type="http://schemas.openxmlformats.org/officeDocument/2006/relationships/hyperlink" Target="https://thunhoon.com/article/279915" TargetMode="External"/><Relationship Id="rId2443" Type="http://schemas.openxmlformats.org/officeDocument/2006/relationships/hyperlink" Target="https://thunhoon.com/article/284349" TargetMode="External"/><Relationship Id="rId1113" Type="http://schemas.openxmlformats.org/officeDocument/2006/relationships/hyperlink" Target="https://thunhoon.com/article/279915" TargetMode="External"/><Relationship Id="rId2444" Type="http://schemas.openxmlformats.org/officeDocument/2006/relationships/hyperlink" Target="https://thunhoon.com/article/284349" TargetMode="External"/><Relationship Id="rId1103" Type="http://schemas.openxmlformats.org/officeDocument/2006/relationships/hyperlink" Target="https://thunhoon.com/article/279807" TargetMode="External"/><Relationship Id="rId2434" Type="http://schemas.openxmlformats.org/officeDocument/2006/relationships/hyperlink" Target="https://thunhoon.com/article/284373" TargetMode="External"/><Relationship Id="rId1104" Type="http://schemas.openxmlformats.org/officeDocument/2006/relationships/hyperlink" Target="https://thunhoon.com/article/279807" TargetMode="External"/><Relationship Id="rId2435" Type="http://schemas.openxmlformats.org/officeDocument/2006/relationships/hyperlink" Target="https://thunhoon.com/article/284370" TargetMode="External"/><Relationship Id="rId1105" Type="http://schemas.openxmlformats.org/officeDocument/2006/relationships/hyperlink" Target="https://thunhoon.com/article/279816" TargetMode="External"/><Relationship Id="rId2436" Type="http://schemas.openxmlformats.org/officeDocument/2006/relationships/hyperlink" Target="https://thunhoon.com/article/284370" TargetMode="External"/><Relationship Id="rId1106" Type="http://schemas.openxmlformats.org/officeDocument/2006/relationships/hyperlink" Target="https://thunhoon.com/article/279942" TargetMode="External"/><Relationship Id="rId2437" Type="http://schemas.openxmlformats.org/officeDocument/2006/relationships/hyperlink" Target="https://thunhoon.com/article/284368" TargetMode="External"/><Relationship Id="rId1107" Type="http://schemas.openxmlformats.org/officeDocument/2006/relationships/hyperlink" Target="https://thunhoon.com/article/279941" TargetMode="External"/><Relationship Id="rId2438" Type="http://schemas.openxmlformats.org/officeDocument/2006/relationships/hyperlink" Target="https://thunhoon.com/article/284346" TargetMode="External"/><Relationship Id="rId1108" Type="http://schemas.openxmlformats.org/officeDocument/2006/relationships/hyperlink" Target="https://thunhoon.com/article/279941" TargetMode="External"/><Relationship Id="rId2439" Type="http://schemas.openxmlformats.org/officeDocument/2006/relationships/hyperlink" Target="https://thunhoon.com/article/284343" TargetMode="External"/><Relationship Id="rId1109" Type="http://schemas.openxmlformats.org/officeDocument/2006/relationships/hyperlink" Target="https://thunhoon.com/article/279941" TargetMode="External"/><Relationship Id="rId519" Type="http://schemas.openxmlformats.org/officeDocument/2006/relationships/hyperlink" Target="https://thunhoon.com/article/277659" TargetMode="External"/><Relationship Id="rId514" Type="http://schemas.openxmlformats.org/officeDocument/2006/relationships/hyperlink" Target="https://thunhoon.com/article/277497" TargetMode="External"/><Relationship Id="rId513" Type="http://schemas.openxmlformats.org/officeDocument/2006/relationships/hyperlink" Target="https://thunhoon.com/article/277498" TargetMode="External"/><Relationship Id="rId512" Type="http://schemas.openxmlformats.org/officeDocument/2006/relationships/hyperlink" Target="https://thunhoon.com/article/277498" TargetMode="External"/><Relationship Id="rId511" Type="http://schemas.openxmlformats.org/officeDocument/2006/relationships/hyperlink" Target="https://thunhoon.com/article/277502" TargetMode="External"/><Relationship Id="rId518" Type="http://schemas.openxmlformats.org/officeDocument/2006/relationships/hyperlink" Target="https://thunhoon.com/article/277660" TargetMode="External"/><Relationship Id="rId517" Type="http://schemas.openxmlformats.org/officeDocument/2006/relationships/hyperlink" Target="https://thunhoon.com/article/277661" TargetMode="External"/><Relationship Id="rId516" Type="http://schemas.openxmlformats.org/officeDocument/2006/relationships/hyperlink" Target="https://thunhoon.com/article/277663" TargetMode="External"/><Relationship Id="rId515" Type="http://schemas.openxmlformats.org/officeDocument/2006/relationships/hyperlink" Target="https://thunhoon.com/article/277664" TargetMode="External"/><Relationship Id="rId510" Type="http://schemas.openxmlformats.org/officeDocument/2006/relationships/hyperlink" Target="https://thunhoon.com/article/277514" TargetMode="External"/><Relationship Id="rId2430" Type="http://schemas.openxmlformats.org/officeDocument/2006/relationships/hyperlink" Target="https://thunhoon.com/article/284380" TargetMode="External"/><Relationship Id="rId1100" Type="http://schemas.openxmlformats.org/officeDocument/2006/relationships/hyperlink" Target="https://thunhoon.com/article/279834" TargetMode="External"/><Relationship Id="rId2431" Type="http://schemas.openxmlformats.org/officeDocument/2006/relationships/hyperlink" Target="https://thunhoon.com/article/284380" TargetMode="External"/><Relationship Id="rId1101" Type="http://schemas.openxmlformats.org/officeDocument/2006/relationships/hyperlink" Target="https://thunhoon.com/article/279833" TargetMode="External"/><Relationship Id="rId2432" Type="http://schemas.openxmlformats.org/officeDocument/2006/relationships/hyperlink" Target="https://thunhoon.com/article/284375" TargetMode="External"/><Relationship Id="rId1102" Type="http://schemas.openxmlformats.org/officeDocument/2006/relationships/hyperlink" Target="https://thunhoon.com/article/279822" TargetMode="External"/><Relationship Id="rId2433" Type="http://schemas.openxmlformats.org/officeDocument/2006/relationships/hyperlink" Target="https://thunhoon.com/article/284373" TargetMode="External"/><Relationship Id="rId2401" Type="http://schemas.openxmlformats.org/officeDocument/2006/relationships/hyperlink" Target="https://thunhoon.com/article/284171" TargetMode="External"/><Relationship Id="rId2402" Type="http://schemas.openxmlformats.org/officeDocument/2006/relationships/hyperlink" Target="https://thunhoon.com/article/284176" TargetMode="External"/><Relationship Id="rId2403" Type="http://schemas.openxmlformats.org/officeDocument/2006/relationships/hyperlink" Target="https://thunhoon.com/article/284180" TargetMode="External"/><Relationship Id="rId2404" Type="http://schemas.openxmlformats.org/officeDocument/2006/relationships/hyperlink" Target="https://thunhoon.com/article/284156" TargetMode="External"/><Relationship Id="rId2405" Type="http://schemas.openxmlformats.org/officeDocument/2006/relationships/hyperlink" Target="https://thunhoon.com/article/284223" TargetMode="External"/><Relationship Id="rId2406" Type="http://schemas.openxmlformats.org/officeDocument/2006/relationships/hyperlink" Target="https://thunhoon.com/article/284223" TargetMode="External"/><Relationship Id="rId2407" Type="http://schemas.openxmlformats.org/officeDocument/2006/relationships/hyperlink" Target="https://thunhoon.com/article/284235" TargetMode="External"/><Relationship Id="rId2408" Type="http://schemas.openxmlformats.org/officeDocument/2006/relationships/hyperlink" Target="https://thunhoon.com/article/284235" TargetMode="External"/><Relationship Id="rId2409" Type="http://schemas.openxmlformats.org/officeDocument/2006/relationships/hyperlink" Target="https://thunhoon.com/article/284325" TargetMode="External"/><Relationship Id="rId2400" Type="http://schemas.openxmlformats.org/officeDocument/2006/relationships/hyperlink" Target="https://thunhoon.com/article/284152" TargetMode="External"/><Relationship Id="rId590" Type="http://schemas.openxmlformats.org/officeDocument/2006/relationships/hyperlink" Target="https://thunhoon.com/article/277695" TargetMode="External"/><Relationship Id="rId589" Type="http://schemas.openxmlformats.org/officeDocument/2006/relationships/hyperlink" Target="https://thunhoon.com/article/277695" TargetMode="External"/><Relationship Id="rId588" Type="http://schemas.openxmlformats.org/officeDocument/2006/relationships/hyperlink" Target="https://thunhoon.com/article/277697" TargetMode="External"/><Relationship Id="rId1170" Type="http://schemas.openxmlformats.org/officeDocument/2006/relationships/hyperlink" Target="https://thunhoon.com/article/280144" TargetMode="External"/><Relationship Id="rId1171" Type="http://schemas.openxmlformats.org/officeDocument/2006/relationships/hyperlink" Target="https://thunhoon.com/article/280128" TargetMode="External"/><Relationship Id="rId583" Type="http://schemas.openxmlformats.org/officeDocument/2006/relationships/hyperlink" Target="https://thunhoon.com/article/277704" TargetMode="External"/><Relationship Id="rId1172" Type="http://schemas.openxmlformats.org/officeDocument/2006/relationships/hyperlink" Target="https://thunhoon.com/article/280128" TargetMode="External"/><Relationship Id="rId582" Type="http://schemas.openxmlformats.org/officeDocument/2006/relationships/hyperlink" Target="https://thunhoon.com/article/277704" TargetMode="External"/><Relationship Id="rId1173" Type="http://schemas.openxmlformats.org/officeDocument/2006/relationships/hyperlink" Target="https://thunhoon.com/article/280253" TargetMode="External"/><Relationship Id="rId581" Type="http://schemas.openxmlformats.org/officeDocument/2006/relationships/hyperlink" Target="https://thunhoon.com/article/277704" TargetMode="External"/><Relationship Id="rId1174" Type="http://schemas.openxmlformats.org/officeDocument/2006/relationships/hyperlink" Target="https://thunhoon.com/article/280251" TargetMode="External"/><Relationship Id="rId580" Type="http://schemas.openxmlformats.org/officeDocument/2006/relationships/hyperlink" Target="https://thunhoon.com/article/277706" TargetMode="External"/><Relationship Id="rId1175" Type="http://schemas.openxmlformats.org/officeDocument/2006/relationships/hyperlink" Target="https://thunhoon.com/article/280251" TargetMode="External"/><Relationship Id="rId587" Type="http://schemas.openxmlformats.org/officeDocument/2006/relationships/hyperlink" Target="https://thunhoon.com/article/277697" TargetMode="External"/><Relationship Id="rId1176" Type="http://schemas.openxmlformats.org/officeDocument/2006/relationships/hyperlink" Target="https://thunhoon.com/article/280251" TargetMode="External"/><Relationship Id="rId586" Type="http://schemas.openxmlformats.org/officeDocument/2006/relationships/hyperlink" Target="https://thunhoon.com/article/277698" TargetMode="External"/><Relationship Id="rId1177" Type="http://schemas.openxmlformats.org/officeDocument/2006/relationships/hyperlink" Target="https://thunhoon.com/article/280233" TargetMode="External"/><Relationship Id="rId585" Type="http://schemas.openxmlformats.org/officeDocument/2006/relationships/hyperlink" Target="https://thunhoon.com/article/277700" TargetMode="External"/><Relationship Id="rId1178" Type="http://schemas.openxmlformats.org/officeDocument/2006/relationships/hyperlink" Target="https://thunhoon.com/article/280233" TargetMode="External"/><Relationship Id="rId584" Type="http://schemas.openxmlformats.org/officeDocument/2006/relationships/hyperlink" Target="https://thunhoon.com/article/277701" TargetMode="External"/><Relationship Id="rId1179" Type="http://schemas.openxmlformats.org/officeDocument/2006/relationships/hyperlink" Target="https://thunhoon.com/article/280233" TargetMode="External"/><Relationship Id="rId1169" Type="http://schemas.openxmlformats.org/officeDocument/2006/relationships/hyperlink" Target="https://thunhoon.com/article/280151" TargetMode="External"/><Relationship Id="rId579" Type="http://schemas.openxmlformats.org/officeDocument/2006/relationships/hyperlink" Target="https://thunhoon.com/article/277708" TargetMode="External"/><Relationship Id="rId578" Type="http://schemas.openxmlformats.org/officeDocument/2006/relationships/hyperlink" Target="https://thunhoon.com/article/277708" TargetMode="External"/><Relationship Id="rId577" Type="http://schemas.openxmlformats.org/officeDocument/2006/relationships/hyperlink" Target="https://thunhoon.com/article/277709" TargetMode="External"/><Relationship Id="rId2490" Type="http://schemas.openxmlformats.org/officeDocument/2006/relationships/hyperlink" Target="https://thunhoon.com/article/284626" TargetMode="External"/><Relationship Id="rId1160" Type="http://schemas.openxmlformats.org/officeDocument/2006/relationships/hyperlink" Target="https://thunhoon.com/article/280186" TargetMode="External"/><Relationship Id="rId2491" Type="http://schemas.openxmlformats.org/officeDocument/2006/relationships/hyperlink" Target="https://thunhoon.com/article/284621" TargetMode="External"/><Relationship Id="rId572" Type="http://schemas.openxmlformats.org/officeDocument/2006/relationships/hyperlink" Target="https://thunhoon.com/article/277713" TargetMode="External"/><Relationship Id="rId1161" Type="http://schemas.openxmlformats.org/officeDocument/2006/relationships/hyperlink" Target="https://thunhoon.com/article/280173" TargetMode="External"/><Relationship Id="rId2492" Type="http://schemas.openxmlformats.org/officeDocument/2006/relationships/hyperlink" Target="https://thunhoon.com/article/284621" TargetMode="External"/><Relationship Id="rId571" Type="http://schemas.openxmlformats.org/officeDocument/2006/relationships/hyperlink" Target="https://thunhoon.com/article/277714" TargetMode="External"/><Relationship Id="rId1162" Type="http://schemas.openxmlformats.org/officeDocument/2006/relationships/hyperlink" Target="https://thunhoon.com/article/280163" TargetMode="External"/><Relationship Id="rId2493" Type="http://schemas.openxmlformats.org/officeDocument/2006/relationships/hyperlink" Target="https://thunhoon.com/article/284617" TargetMode="External"/><Relationship Id="rId570" Type="http://schemas.openxmlformats.org/officeDocument/2006/relationships/hyperlink" Target="https://thunhoon.com/article/277716" TargetMode="External"/><Relationship Id="rId1163" Type="http://schemas.openxmlformats.org/officeDocument/2006/relationships/hyperlink" Target="https://thunhoon.com/article/280163" TargetMode="External"/><Relationship Id="rId2494" Type="http://schemas.openxmlformats.org/officeDocument/2006/relationships/hyperlink" Target="https://thunhoon.com/article/284617" TargetMode="External"/><Relationship Id="rId1164" Type="http://schemas.openxmlformats.org/officeDocument/2006/relationships/hyperlink" Target="https://thunhoon.com/article/280157" TargetMode="External"/><Relationship Id="rId2495" Type="http://schemas.openxmlformats.org/officeDocument/2006/relationships/hyperlink" Target="https://thunhoon.com/article/284610" TargetMode="External"/><Relationship Id="rId576" Type="http://schemas.openxmlformats.org/officeDocument/2006/relationships/hyperlink" Target="https://thunhoon.com/article/277710" TargetMode="External"/><Relationship Id="rId1165" Type="http://schemas.openxmlformats.org/officeDocument/2006/relationships/hyperlink" Target="https://thunhoon.com/article/280157" TargetMode="External"/><Relationship Id="rId2496" Type="http://schemas.openxmlformats.org/officeDocument/2006/relationships/hyperlink" Target="https://thunhoon.com/article/284605" TargetMode="External"/><Relationship Id="rId575" Type="http://schemas.openxmlformats.org/officeDocument/2006/relationships/hyperlink" Target="https://thunhoon.com/article/277710" TargetMode="External"/><Relationship Id="rId1166" Type="http://schemas.openxmlformats.org/officeDocument/2006/relationships/hyperlink" Target="https://thunhoon.com/article/280156" TargetMode="External"/><Relationship Id="rId2497" Type="http://schemas.openxmlformats.org/officeDocument/2006/relationships/hyperlink" Target="https://thunhoon.com/article/284605" TargetMode="External"/><Relationship Id="rId574" Type="http://schemas.openxmlformats.org/officeDocument/2006/relationships/hyperlink" Target="https://thunhoon.com/article/277713" TargetMode="External"/><Relationship Id="rId1167" Type="http://schemas.openxmlformats.org/officeDocument/2006/relationships/hyperlink" Target="https://thunhoon.com/article/280154" TargetMode="External"/><Relationship Id="rId2498" Type="http://schemas.openxmlformats.org/officeDocument/2006/relationships/hyperlink" Target="https://thunhoon.com/article/284574" TargetMode="External"/><Relationship Id="rId573" Type="http://schemas.openxmlformats.org/officeDocument/2006/relationships/hyperlink" Target="https://thunhoon.com/article/277713" TargetMode="External"/><Relationship Id="rId1168" Type="http://schemas.openxmlformats.org/officeDocument/2006/relationships/hyperlink" Target="https://thunhoon.com/article/280151" TargetMode="External"/><Relationship Id="rId2499" Type="http://schemas.openxmlformats.org/officeDocument/2006/relationships/hyperlink" Target="https://thunhoon.com/article/284574" TargetMode="External"/><Relationship Id="rId1190" Type="http://schemas.openxmlformats.org/officeDocument/2006/relationships/hyperlink" Target="https://thunhoon.com/article/280327" TargetMode="External"/><Relationship Id="rId1191" Type="http://schemas.openxmlformats.org/officeDocument/2006/relationships/hyperlink" Target="https://thunhoon.com/article/280327" TargetMode="External"/><Relationship Id="rId1192" Type="http://schemas.openxmlformats.org/officeDocument/2006/relationships/hyperlink" Target="https://thunhoon.com/article/280319" TargetMode="External"/><Relationship Id="rId1193" Type="http://schemas.openxmlformats.org/officeDocument/2006/relationships/hyperlink" Target="https://thunhoon.com/article/280319" TargetMode="External"/><Relationship Id="rId1194" Type="http://schemas.openxmlformats.org/officeDocument/2006/relationships/hyperlink" Target="https://thunhoon.com/article/280314" TargetMode="External"/><Relationship Id="rId1195" Type="http://schemas.openxmlformats.org/officeDocument/2006/relationships/hyperlink" Target="https://thunhoon.com/article/280303" TargetMode="External"/><Relationship Id="rId1196" Type="http://schemas.openxmlformats.org/officeDocument/2006/relationships/hyperlink" Target="https://thunhoon.com/article/280303" TargetMode="External"/><Relationship Id="rId1197" Type="http://schemas.openxmlformats.org/officeDocument/2006/relationships/hyperlink" Target="https://thunhoon.com/article/280302" TargetMode="External"/><Relationship Id="rId1198" Type="http://schemas.openxmlformats.org/officeDocument/2006/relationships/hyperlink" Target="https://thunhoon.com/article/280302" TargetMode="External"/><Relationship Id="rId1199" Type="http://schemas.openxmlformats.org/officeDocument/2006/relationships/hyperlink" Target="https://thunhoon.com/article/280302" TargetMode="External"/><Relationship Id="rId599" Type="http://schemas.openxmlformats.org/officeDocument/2006/relationships/hyperlink" Target="https://thunhoon.com/article/277671" TargetMode="External"/><Relationship Id="rId1180" Type="http://schemas.openxmlformats.org/officeDocument/2006/relationships/hyperlink" Target="https://thunhoon.com/article/280232" TargetMode="External"/><Relationship Id="rId1181" Type="http://schemas.openxmlformats.org/officeDocument/2006/relationships/hyperlink" Target="https://thunhoon.com/article/280232" TargetMode="External"/><Relationship Id="rId1182" Type="http://schemas.openxmlformats.org/officeDocument/2006/relationships/hyperlink" Target="https://thunhoon.com/article/280221" TargetMode="External"/><Relationship Id="rId594" Type="http://schemas.openxmlformats.org/officeDocument/2006/relationships/hyperlink" Target="https://thunhoon.com/article/277685" TargetMode="External"/><Relationship Id="rId1183" Type="http://schemas.openxmlformats.org/officeDocument/2006/relationships/hyperlink" Target="https://thunhoon.com/article/280221" TargetMode="External"/><Relationship Id="rId593" Type="http://schemas.openxmlformats.org/officeDocument/2006/relationships/hyperlink" Target="https://thunhoon.com/article/277685" TargetMode="External"/><Relationship Id="rId1184" Type="http://schemas.openxmlformats.org/officeDocument/2006/relationships/hyperlink" Target="https://thunhoon.com/article/280205" TargetMode="External"/><Relationship Id="rId592" Type="http://schemas.openxmlformats.org/officeDocument/2006/relationships/hyperlink" Target="https://thunhoon.com/article/277686" TargetMode="External"/><Relationship Id="rId1185" Type="http://schemas.openxmlformats.org/officeDocument/2006/relationships/hyperlink" Target="https://thunhoon.com/article/280201" TargetMode="External"/><Relationship Id="rId591" Type="http://schemas.openxmlformats.org/officeDocument/2006/relationships/hyperlink" Target="https://thunhoon.com/article/277689" TargetMode="External"/><Relationship Id="rId1186" Type="http://schemas.openxmlformats.org/officeDocument/2006/relationships/hyperlink" Target="https://thunhoon.com/article/280201" TargetMode="External"/><Relationship Id="rId598" Type="http://schemas.openxmlformats.org/officeDocument/2006/relationships/hyperlink" Target="https://thunhoon.com/article/277671" TargetMode="External"/><Relationship Id="rId1187" Type="http://schemas.openxmlformats.org/officeDocument/2006/relationships/hyperlink" Target="https://thunhoon.com/article/280212" TargetMode="External"/><Relationship Id="rId597" Type="http://schemas.openxmlformats.org/officeDocument/2006/relationships/hyperlink" Target="https://thunhoon.com/article/277678" TargetMode="External"/><Relationship Id="rId1188" Type="http://schemas.openxmlformats.org/officeDocument/2006/relationships/hyperlink" Target="https://thunhoon.com/article/280212" TargetMode="External"/><Relationship Id="rId596" Type="http://schemas.openxmlformats.org/officeDocument/2006/relationships/hyperlink" Target="https://thunhoon.com/article/277682" TargetMode="External"/><Relationship Id="rId1189" Type="http://schemas.openxmlformats.org/officeDocument/2006/relationships/hyperlink" Target="https://thunhoon.com/article/280327" TargetMode="External"/><Relationship Id="rId595" Type="http://schemas.openxmlformats.org/officeDocument/2006/relationships/hyperlink" Target="https://thunhoon.com/article/277683" TargetMode="External"/><Relationship Id="rId1136" Type="http://schemas.openxmlformats.org/officeDocument/2006/relationships/hyperlink" Target="https://thunhoon.com/article/280114" TargetMode="External"/><Relationship Id="rId2467" Type="http://schemas.openxmlformats.org/officeDocument/2006/relationships/hyperlink" Target="https://thunhoon.com/article/284486" TargetMode="External"/><Relationship Id="rId1137" Type="http://schemas.openxmlformats.org/officeDocument/2006/relationships/hyperlink" Target="https://thunhoon.com/article/280113" TargetMode="External"/><Relationship Id="rId2468" Type="http://schemas.openxmlformats.org/officeDocument/2006/relationships/hyperlink" Target="https://thunhoon.com/article/284569" TargetMode="External"/><Relationship Id="rId1138" Type="http://schemas.openxmlformats.org/officeDocument/2006/relationships/hyperlink" Target="https://thunhoon.com/article/280112" TargetMode="External"/><Relationship Id="rId2469" Type="http://schemas.openxmlformats.org/officeDocument/2006/relationships/hyperlink" Target="https://thunhoon.com/article/284569" TargetMode="External"/><Relationship Id="rId1139" Type="http://schemas.openxmlformats.org/officeDocument/2006/relationships/hyperlink" Target="https://thunhoon.com/article/280098" TargetMode="External"/><Relationship Id="rId547" Type="http://schemas.openxmlformats.org/officeDocument/2006/relationships/hyperlink" Target="https://thunhoon.com/article/277605" TargetMode="External"/><Relationship Id="rId546" Type="http://schemas.openxmlformats.org/officeDocument/2006/relationships/hyperlink" Target="https://thunhoon.com/article/277607" TargetMode="External"/><Relationship Id="rId545" Type="http://schemas.openxmlformats.org/officeDocument/2006/relationships/hyperlink" Target="https://thunhoon.com/article/277607" TargetMode="External"/><Relationship Id="rId544" Type="http://schemas.openxmlformats.org/officeDocument/2006/relationships/hyperlink" Target="https://thunhoon.com/article/277609" TargetMode="External"/><Relationship Id="rId549" Type="http://schemas.openxmlformats.org/officeDocument/2006/relationships/hyperlink" Target="https://thunhoon.com/article/277601" TargetMode="External"/><Relationship Id="rId548" Type="http://schemas.openxmlformats.org/officeDocument/2006/relationships/hyperlink" Target="https://thunhoon.com/article/277605" TargetMode="External"/><Relationship Id="rId2460" Type="http://schemas.openxmlformats.org/officeDocument/2006/relationships/hyperlink" Target="https://thunhoon.com/article/284424" TargetMode="External"/><Relationship Id="rId1130" Type="http://schemas.openxmlformats.org/officeDocument/2006/relationships/hyperlink" Target="https://thunhoon.com/article/279961" TargetMode="External"/><Relationship Id="rId2461" Type="http://schemas.openxmlformats.org/officeDocument/2006/relationships/hyperlink" Target="https://thunhoon.com/article/284423" TargetMode="External"/><Relationship Id="rId1131" Type="http://schemas.openxmlformats.org/officeDocument/2006/relationships/hyperlink" Target="https://thunhoon.com/article/279956" TargetMode="External"/><Relationship Id="rId2462" Type="http://schemas.openxmlformats.org/officeDocument/2006/relationships/hyperlink" Target="https://thunhoon.com/article/284432" TargetMode="External"/><Relationship Id="rId543" Type="http://schemas.openxmlformats.org/officeDocument/2006/relationships/hyperlink" Target="https://thunhoon.com/article/277612" TargetMode="External"/><Relationship Id="rId1132" Type="http://schemas.openxmlformats.org/officeDocument/2006/relationships/hyperlink" Target="https://thunhoon.com/article/280022" TargetMode="External"/><Relationship Id="rId2463" Type="http://schemas.openxmlformats.org/officeDocument/2006/relationships/hyperlink" Target="https://thunhoon.com/article/284430" TargetMode="External"/><Relationship Id="rId542" Type="http://schemas.openxmlformats.org/officeDocument/2006/relationships/hyperlink" Target="https://thunhoon.com/article/277614" TargetMode="External"/><Relationship Id="rId1133" Type="http://schemas.openxmlformats.org/officeDocument/2006/relationships/hyperlink" Target="https://thunhoon.com/article/280034" TargetMode="External"/><Relationship Id="rId2464" Type="http://schemas.openxmlformats.org/officeDocument/2006/relationships/hyperlink" Target="https://thunhoon.com/article/284434" TargetMode="External"/><Relationship Id="rId541" Type="http://schemas.openxmlformats.org/officeDocument/2006/relationships/hyperlink" Target="https://thunhoon.com/article/277614" TargetMode="External"/><Relationship Id="rId1134" Type="http://schemas.openxmlformats.org/officeDocument/2006/relationships/hyperlink" Target="https://thunhoon.com/article/280114" TargetMode="External"/><Relationship Id="rId2465" Type="http://schemas.openxmlformats.org/officeDocument/2006/relationships/hyperlink" Target="https://thunhoon.com/article/284434" TargetMode="External"/><Relationship Id="rId540" Type="http://schemas.openxmlformats.org/officeDocument/2006/relationships/hyperlink" Target="https://thunhoon.com/article/277614" TargetMode="External"/><Relationship Id="rId1135" Type="http://schemas.openxmlformats.org/officeDocument/2006/relationships/hyperlink" Target="https://thunhoon.com/article/280114" TargetMode="External"/><Relationship Id="rId2466" Type="http://schemas.openxmlformats.org/officeDocument/2006/relationships/hyperlink" Target="https://thunhoon.com/article/284486" TargetMode="External"/><Relationship Id="rId1125" Type="http://schemas.openxmlformats.org/officeDocument/2006/relationships/hyperlink" Target="https://thunhoon.com/article/279983" TargetMode="External"/><Relationship Id="rId2456" Type="http://schemas.openxmlformats.org/officeDocument/2006/relationships/hyperlink" Target="https://thunhoon.com/article/284444" TargetMode="External"/><Relationship Id="rId1126" Type="http://schemas.openxmlformats.org/officeDocument/2006/relationships/hyperlink" Target="https://thunhoon.com/article/279980" TargetMode="External"/><Relationship Id="rId2457" Type="http://schemas.openxmlformats.org/officeDocument/2006/relationships/hyperlink" Target="https://thunhoon.com/article/284444" TargetMode="External"/><Relationship Id="rId1127" Type="http://schemas.openxmlformats.org/officeDocument/2006/relationships/hyperlink" Target="https://thunhoon.com/article/279979" TargetMode="External"/><Relationship Id="rId2458" Type="http://schemas.openxmlformats.org/officeDocument/2006/relationships/hyperlink" Target="https://thunhoon.com/article/284442" TargetMode="External"/><Relationship Id="rId1128" Type="http://schemas.openxmlformats.org/officeDocument/2006/relationships/hyperlink" Target="https://thunhoon.com/article/279978" TargetMode="External"/><Relationship Id="rId2459" Type="http://schemas.openxmlformats.org/officeDocument/2006/relationships/hyperlink" Target="https://thunhoon.com/article/284442" TargetMode="External"/><Relationship Id="rId1129" Type="http://schemas.openxmlformats.org/officeDocument/2006/relationships/hyperlink" Target="https://thunhoon.com/article/279962" TargetMode="External"/><Relationship Id="rId536" Type="http://schemas.openxmlformats.org/officeDocument/2006/relationships/hyperlink" Target="https://thunhoon.com/article/277627" TargetMode="External"/><Relationship Id="rId535" Type="http://schemas.openxmlformats.org/officeDocument/2006/relationships/hyperlink" Target="https://thunhoon.com/article/277627" TargetMode="External"/><Relationship Id="rId534" Type="http://schemas.openxmlformats.org/officeDocument/2006/relationships/hyperlink" Target="https://thunhoon.com/article/277628" TargetMode="External"/><Relationship Id="rId533" Type="http://schemas.openxmlformats.org/officeDocument/2006/relationships/hyperlink" Target="https://thunhoon.com/article/277635" TargetMode="External"/><Relationship Id="rId539" Type="http://schemas.openxmlformats.org/officeDocument/2006/relationships/hyperlink" Target="https://thunhoon.com/article/277615" TargetMode="External"/><Relationship Id="rId538" Type="http://schemas.openxmlformats.org/officeDocument/2006/relationships/hyperlink" Target="https://thunhoon.com/article/277621" TargetMode="External"/><Relationship Id="rId537" Type="http://schemas.openxmlformats.org/officeDocument/2006/relationships/hyperlink" Target="https://thunhoon.com/article/277624" TargetMode="External"/><Relationship Id="rId2450" Type="http://schemas.openxmlformats.org/officeDocument/2006/relationships/hyperlink" Target="https://thunhoon.com/article/284475" TargetMode="External"/><Relationship Id="rId1120" Type="http://schemas.openxmlformats.org/officeDocument/2006/relationships/hyperlink" Target="https://thunhoon.com/article/280021" TargetMode="External"/><Relationship Id="rId2451" Type="http://schemas.openxmlformats.org/officeDocument/2006/relationships/hyperlink" Target="https://thunhoon.com/article/284469" TargetMode="External"/><Relationship Id="rId532" Type="http://schemas.openxmlformats.org/officeDocument/2006/relationships/hyperlink" Target="https://thunhoon.com/article/277631" TargetMode="External"/><Relationship Id="rId1121" Type="http://schemas.openxmlformats.org/officeDocument/2006/relationships/hyperlink" Target="https://thunhoon.com/article/280000" TargetMode="External"/><Relationship Id="rId2452" Type="http://schemas.openxmlformats.org/officeDocument/2006/relationships/hyperlink" Target="https://thunhoon.com/article/284460" TargetMode="External"/><Relationship Id="rId531" Type="http://schemas.openxmlformats.org/officeDocument/2006/relationships/hyperlink" Target="https://thunhoon.com/article/277616" TargetMode="External"/><Relationship Id="rId1122" Type="http://schemas.openxmlformats.org/officeDocument/2006/relationships/hyperlink" Target="https://thunhoon.com/article/279996" TargetMode="External"/><Relationship Id="rId2453" Type="http://schemas.openxmlformats.org/officeDocument/2006/relationships/hyperlink" Target="https://thunhoon.com/article/284460" TargetMode="External"/><Relationship Id="rId530" Type="http://schemas.openxmlformats.org/officeDocument/2006/relationships/hyperlink" Target="https://thunhoon.com/article/277643" TargetMode="External"/><Relationship Id="rId1123" Type="http://schemas.openxmlformats.org/officeDocument/2006/relationships/hyperlink" Target="https://thunhoon.com/article/279996" TargetMode="External"/><Relationship Id="rId2454" Type="http://schemas.openxmlformats.org/officeDocument/2006/relationships/hyperlink" Target="https://thunhoon.com/article/284460" TargetMode="External"/><Relationship Id="rId1124" Type="http://schemas.openxmlformats.org/officeDocument/2006/relationships/hyperlink" Target="https://thunhoon.com/article/279996" TargetMode="External"/><Relationship Id="rId2455" Type="http://schemas.openxmlformats.org/officeDocument/2006/relationships/hyperlink" Target="https://thunhoon.com/article/284458" TargetMode="External"/><Relationship Id="rId1158" Type="http://schemas.openxmlformats.org/officeDocument/2006/relationships/hyperlink" Target="https://thunhoon.com/article/280186" TargetMode="External"/><Relationship Id="rId2489" Type="http://schemas.openxmlformats.org/officeDocument/2006/relationships/hyperlink" Target="https://thunhoon.com/article/284631" TargetMode="External"/><Relationship Id="rId1159" Type="http://schemas.openxmlformats.org/officeDocument/2006/relationships/hyperlink" Target="https://thunhoon.com/article/280186" TargetMode="External"/><Relationship Id="rId569" Type="http://schemas.openxmlformats.org/officeDocument/2006/relationships/hyperlink" Target="https://thunhoon.com/article/277716" TargetMode="External"/><Relationship Id="rId568" Type="http://schemas.openxmlformats.org/officeDocument/2006/relationships/hyperlink" Target="https://thunhoon.com/article/277724" TargetMode="External"/><Relationship Id="rId567" Type="http://schemas.openxmlformats.org/officeDocument/2006/relationships/hyperlink" Target="https://thunhoon.com/article/277724" TargetMode="External"/><Relationship Id="rId566" Type="http://schemas.openxmlformats.org/officeDocument/2006/relationships/hyperlink" Target="https://thunhoon.com/article/277725" TargetMode="External"/><Relationship Id="rId2480" Type="http://schemas.openxmlformats.org/officeDocument/2006/relationships/hyperlink" Target="https://thunhoon.com/article/284511" TargetMode="External"/><Relationship Id="rId561" Type="http://schemas.openxmlformats.org/officeDocument/2006/relationships/hyperlink" Target="https://thunhoon.com/article/277739" TargetMode="External"/><Relationship Id="rId1150" Type="http://schemas.openxmlformats.org/officeDocument/2006/relationships/hyperlink" Target="https://thunhoon.com/article/280080" TargetMode="External"/><Relationship Id="rId2481" Type="http://schemas.openxmlformats.org/officeDocument/2006/relationships/hyperlink" Target="https://thunhoon.com/article/284515" TargetMode="External"/><Relationship Id="rId560" Type="http://schemas.openxmlformats.org/officeDocument/2006/relationships/hyperlink" Target="https://thunhoon.com/article/277743" TargetMode="External"/><Relationship Id="rId1151" Type="http://schemas.openxmlformats.org/officeDocument/2006/relationships/hyperlink" Target="https://thunhoon.com/article/280079" TargetMode="External"/><Relationship Id="rId2482" Type="http://schemas.openxmlformats.org/officeDocument/2006/relationships/hyperlink" Target="https://thunhoon.com/article/284514" TargetMode="External"/><Relationship Id="rId1152" Type="http://schemas.openxmlformats.org/officeDocument/2006/relationships/hyperlink" Target="https://thunhoon.com/article/280055" TargetMode="External"/><Relationship Id="rId2483" Type="http://schemas.openxmlformats.org/officeDocument/2006/relationships/hyperlink" Target="https://thunhoon.com/article/284514" TargetMode="External"/><Relationship Id="rId1153" Type="http://schemas.openxmlformats.org/officeDocument/2006/relationships/hyperlink" Target="https://thunhoon.com/article/280054" TargetMode="External"/><Relationship Id="rId2484" Type="http://schemas.openxmlformats.org/officeDocument/2006/relationships/hyperlink" Target="https://thunhoon.com/article/284517" TargetMode="External"/><Relationship Id="rId565" Type="http://schemas.openxmlformats.org/officeDocument/2006/relationships/hyperlink" Target="https://thunhoon.com/article/277729" TargetMode="External"/><Relationship Id="rId1154" Type="http://schemas.openxmlformats.org/officeDocument/2006/relationships/hyperlink" Target="https://thunhoon.com/article/280054" TargetMode="External"/><Relationship Id="rId2485" Type="http://schemas.openxmlformats.org/officeDocument/2006/relationships/hyperlink" Target="https://thunhoon.com/article/284517" TargetMode="External"/><Relationship Id="rId564" Type="http://schemas.openxmlformats.org/officeDocument/2006/relationships/hyperlink" Target="https://thunhoon.com/article/277729" TargetMode="External"/><Relationship Id="rId1155" Type="http://schemas.openxmlformats.org/officeDocument/2006/relationships/hyperlink" Target="https://thunhoon.com/article/280061" TargetMode="External"/><Relationship Id="rId2486" Type="http://schemas.openxmlformats.org/officeDocument/2006/relationships/hyperlink" Target="https://thunhoon.com/article/284645" TargetMode="External"/><Relationship Id="rId563" Type="http://schemas.openxmlformats.org/officeDocument/2006/relationships/hyperlink" Target="https://thunhoon.com/article/277733" TargetMode="External"/><Relationship Id="rId1156" Type="http://schemas.openxmlformats.org/officeDocument/2006/relationships/hyperlink" Target="https://thunhoon.com/article/280064" TargetMode="External"/><Relationship Id="rId2487" Type="http://schemas.openxmlformats.org/officeDocument/2006/relationships/hyperlink" Target="https://thunhoon.com/article/284645" TargetMode="External"/><Relationship Id="rId562" Type="http://schemas.openxmlformats.org/officeDocument/2006/relationships/hyperlink" Target="https://thunhoon.com/article/277735" TargetMode="External"/><Relationship Id="rId1157" Type="http://schemas.openxmlformats.org/officeDocument/2006/relationships/hyperlink" Target="https://thunhoon.com/article/280063" TargetMode="External"/><Relationship Id="rId2488" Type="http://schemas.openxmlformats.org/officeDocument/2006/relationships/hyperlink" Target="https://thunhoon.com/article/284645" TargetMode="External"/><Relationship Id="rId1147" Type="http://schemas.openxmlformats.org/officeDocument/2006/relationships/hyperlink" Target="https://thunhoon.com/article/280083" TargetMode="External"/><Relationship Id="rId2478" Type="http://schemas.openxmlformats.org/officeDocument/2006/relationships/hyperlink" Target="https://thunhoon.com/article/284528" TargetMode="External"/><Relationship Id="rId1148" Type="http://schemas.openxmlformats.org/officeDocument/2006/relationships/hyperlink" Target="https://thunhoon.com/article/280083" TargetMode="External"/><Relationship Id="rId2479" Type="http://schemas.openxmlformats.org/officeDocument/2006/relationships/hyperlink" Target="https://thunhoon.com/article/284523" TargetMode="External"/><Relationship Id="rId1149" Type="http://schemas.openxmlformats.org/officeDocument/2006/relationships/hyperlink" Target="https://thunhoon.com/article/280081" TargetMode="External"/><Relationship Id="rId558" Type="http://schemas.openxmlformats.org/officeDocument/2006/relationships/hyperlink" Target="https://thunhoon.com/article/277758" TargetMode="External"/><Relationship Id="rId557" Type="http://schemas.openxmlformats.org/officeDocument/2006/relationships/hyperlink" Target="https://thunhoon.com/article/277591" TargetMode="External"/><Relationship Id="rId556" Type="http://schemas.openxmlformats.org/officeDocument/2006/relationships/hyperlink" Target="https://thunhoon.com/article/277591" TargetMode="External"/><Relationship Id="rId555" Type="http://schemas.openxmlformats.org/officeDocument/2006/relationships/hyperlink" Target="https://thunhoon.com/article/277587" TargetMode="External"/><Relationship Id="rId559" Type="http://schemas.openxmlformats.org/officeDocument/2006/relationships/hyperlink" Target="https://thunhoon.com/article/277743" TargetMode="External"/><Relationship Id="rId550" Type="http://schemas.openxmlformats.org/officeDocument/2006/relationships/hyperlink" Target="https://thunhoon.com/article/277598" TargetMode="External"/><Relationship Id="rId2470" Type="http://schemas.openxmlformats.org/officeDocument/2006/relationships/hyperlink" Target="https://thunhoon.com/article/284569" TargetMode="External"/><Relationship Id="rId1140" Type="http://schemas.openxmlformats.org/officeDocument/2006/relationships/hyperlink" Target="https://thunhoon.com/article/280096" TargetMode="External"/><Relationship Id="rId2471" Type="http://schemas.openxmlformats.org/officeDocument/2006/relationships/hyperlink" Target="https://thunhoon.com/article/284551" TargetMode="External"/><Relationship Id="rId1141" Type="http://schemas.openxmlformats.org/officeDocument/2006/relationships/hyperlink" Target="https://thunhoon.com/article/280090" TargetMode="External"/><Relationship Id="rId2472" Type="http://schemas.openxmlformats.org/officeDocument/2006/relationships/hyperlink" Target="https://thunhoon.com/article/284546" TargetMode="External"/><Relationship Id="rId1142" Type="http://schemas.openxmlformats.org/officeDocument/2006/relationships/hyperlink" Target="https://thunhoon.com/article/280088" TargetMode="External"/><Relationship Id="rId2473" Type="http://schemas.openxmlformats.org/officeDocument/2006/relationships/hyperlink" Target="https://thunhoon.com/article/284540" TargetMode="External"/><Relationship Id="rId554" Type="http://schemas.openxmlformats.org/officeDocument/2006/relationships/hyperlink" Target="https://thunhoon.com/article/277594" TargetMode="External"/><Relationship Id="rId1143" Type="http://schemas.openxmlformats.org/officeDocument/2006/relationships/hyperlink" Target="https://thunhoon.com/article/280088" TargetMode="External"/><Relationship Id="rId2474" Type="http://schemas.openxmlformats.org/officeDocument/2006/relationships/hyperlink" Target="https://thunhoon.com/article/284540" TargetMode="External"/><Relationship Id="rId553" Type="http://schemas.openxmlformats.org/officeDocument/2006/relationships/hyperlink" Target="https://thunhoon.com/article/277584" TargetMode="External"/><Relationship Id="rId1144" Type="http://schemas.openxmlformats.org/officeDocument/2006/relationships/hyperlink" Target="https://thunhoon.com/article/280088" TargetMode="External"/><Relationship Id="rId2475" Type="http://schemas.openxmlformats.org/officeDocument/2006/relationships/hyperlink" Target="https://thunhoon.com/article/284540" TargetMode="External"/><Relationship Id="rId552" Type="http://schemas.openxmlformats.org/officeDocument/2006/relationships/hyperlink" Target="https://thunhoon.com/article/277585" TargetMode="External"/><Relationship Id="rId1145" Type="http://schemas.openxmlformats.org/officeDocument/2006/relationships/hyperlink" Target="https://thunhoon.com/article/280084" TargetMode="External"/><Relationship Id="rId2476" Type="http://schemas.openxmlformats.org/officeDocument/2006/relationships/hyperlink" Target="https://thunhoon.com/article/284533" TargetMode="External"/><Relationship Id="rId551" Type="http://schemas.openxmlformats.org/officeDocument/2006/relationships/hyperlink" Target="https://thunhoon.com/article/277596" TargetMode="External"/><Relationship Id="rId1146" Type="http://schemas.openxmlformats.org/officeDocument/2006/relationships/hyperlink" Target="https://thunhoon.com/article/280084" TargetMode="External"/><Relationship Id="rId2477" Type="http://schemas.openxmlformats.org/officeDocument/2006/relationships/hyperlink" Target="https://thunhoon.com/article/284533" TargetMode="External"/><Relationship Id="rId495" Type="http://schemas.openxmlformats.org/officeDocument/2006/relationships/hyperlink" Target="https://thunhoon.com/article/277543" TargetMode="External"/><Relationship Id="rId494" Type="http://schemas.openxmlformats.org/officeDocument/2006/relationships/hyperlink" Target="https://thunhoon.com/article/277544" TargetMode="External"/><Relationship Id="rId493" Type="http://schemas.openxmlformats.org/officeDocument/2006/relationships/hyperlink" Target="https://thunhoon.com/article/277544" TargetMode="External"/><Relationship Id="rId492" Type="http://schemas.openxmlformats.org/officeDocument/2006/relationships/hyperlink" Target="https://thunhoon.com/article/277546" TargetMode="External"/><Relationship Id="rId499" Type="http://schemas.openxmlformats.org/officeDocument/2006/relationships/hyperlink" Target="https://thunhoon.com/article/277536" TargetMode="External"/><Relationship Id="rId498" Type="http://schemas.openxmlformats.org/officeDocument/2006/relationships/hyperlink" Target="https://thunhoon.com/article/277537" TargetMode="External"/><Relationship Id="rId497" Type="http://schemas.openxmlformats.org/officeDocument/2006/relationships/hyperlink" Target="https://thunhoon.com/article/277542" TargetMode="External"/><Relationship Id="rId496" Type="http://schemas.openxmlformats.org/officeDocument/2006/relationships/hyperlink" Target="https://thunhoon.com/article/277543" TargetMode="External"/><Relationship Id="rId1213" Type="http://schemas.openxmlformats.org/officeDocument/2006/relationships/hyperlink" Target="https://thunhoon.com/article/280273" TargetMode="External"/><Relationship Id="rId2544" Type="http://schemas.openxmlformats.org/officeDocument/2006/relationships/hyperlink" Target="https://thunhoon.com/article/284748" TargetMode="External"/><Relationship Id="rId1214" Type="http://schemas.openxmlformats.org/officeDocument/2006/relationships/hyperlink" Target="https://thunhoon.com/article/280268" TargetMode="External"/><Relationship Id="rId2545" Type="http://schemas.openxmlformats.org/officeDocument/2006/relationships/hyperlink" Target="https://thunhoon.com/article/284747" TargetMode="External"/><Relationship Id="rId1215" Type="http://schemas.openxmlformats.org/officeDocument/2006/relationships/hyperlink" Target="https://thunhoon.com/article/280268" TargetMode="External"/><Relationship Id="rId2546" Type="http://schemas.openxmlformats.org/officeDocument/2006/relationships/hyperlink" Target="https://thunhoon.com/article/284747" TargetMode="External"/><Relationship Id="rId1216" Type="http://schemas.openxmlformats.org/officeDocument/2006/relationships/hyperlink" Target="https://thunhoon.com/article/280280" TargetMode="External"/><Relationship Id="rId2547" Type="http://schemas.openxmlformats.org/officeDocument/2006/relationships/hyperlink" Target="https://thunhoon.com/article/284746" TargetMode="External"/><Relationship Id="rId1217" Type="http://schemas.openxmlformats.org/officeDocument/2006/relationships/hyperlink" Target="https://thunhoon.com/article/280409" TargetMode="External"/><Relationship Id="rId2548" Type="http://schemas.openxmlformats.org/officeDocument/2006/relationships/hyperlink" Target="https://thunhoon.com/article/284744" TargetMode="External"/><Relationship Id="rId1218" Type="http://schemas.openxmlformats.org/officeDocument/2006/relationships/hyperlink" Target="https://thunhoon.com/article/280403" TargetMode="External"/><Relationship Id="rId2549" Type="http://schemas.openxmlformats.org/officeDocument/2006/relationships/hyperlink" Target="https://thunhoon.com/article/284743" TargetMode="External"/><Relationship Id="rId1219" Type="http://schemas.openxmlformats.org/officeDocument/2006/relationships/hyperlink" Target="https://thunhoon.com/article/280393" TargetMode="External"/><Relationship Id="rId2540" Type="http://schemas.openxmlformats.org/officeDocument/2006/relationships/hyperlink" Target="https://thunhoon.com/article/284756" TargetMode="External"/><Relationship Id="rId1210" Type="http://schemas.openxmlformats.org/officeDocument/2006/relationships/hyperlink" Target="https://thunhoon.com/article/280275" TargetMode="External"/><Relationship Id="rId2541" Type="http://schemas.openxmlformats.org/officeDocument/2006/relationships/hyperlink" Target="https://thunhoon.com/article/284756" TargetMode="External"/><Relationship Id="rId1211" Type="http://schemas.openxmlformats.org/officeDocument/2006/relationships/hyperlink" Target="https://thunhoon.com/article/280275" TargetMode="External"/><Relationship Id="rId2542" Type="http://schemas.openxmlformats.org/officeDocument/2006/relationships/hyperlink" Target="https://thunhoon.com/article/284751" TargetMode="External"/><Relationship Id="rId1212" Type="http://schemas.openxmlformats.org/officeDocument/2006/relationships/hyperlink" Target="https://thunhoon.com/article/280274" TargetMode="External"/><Relationship Id="rId2543" Type="http://schemas.openxmlformats.org/officeDocument/2006/relationships/hyperlink" Target="https://thunhoon.com/article/284751" TargetMode="External"/><Relationship Id="rId1202" Type="http://schemas.openxmlformats.org/officeDocument/2006/relationships/hyperlink" Target="https://thunhoon.com/article/280297" TargetMode="External"/><Relationship Id="rId2533" Type="http://schemas.openxmlformats.org/officeDocument/2006/relationships/hyperlink" Target="https://thunhoon.com/article/284790" TargetMode="External"/><Relationship Id="rId1203" Type="http://schemas.openxmlformats.org/officeDocument/2006/relationships/hyperlink" Target="https://thunhoon.com/article/280296" TargetMode="External"/><Relationship Id="rId2534" Type="http://schemas.openxmlformats.org/officeDocument/2006/relationships/hyperlink" Target="https://thunhoon.com/article/284784" TargetMode="External"/><Relationship Id="rId1204" Type="http://schemas.openxmlformats.org/officeDocument/2006/relationships/hyperlink" Target="https://thunhoon.com/article/280295" TargetMode="External"/><Relationship Id="rId2535" Type="http://schemas.openxmlformats.org/officeDocument/2006/relationships/hyperlink" Target="https://thunhoon.com/article/284784" TargetMode="External"/><Relationship Id="rId1205" Type="http://schemas.openxmlformats.org/officeDocument/2006/relationships/hyperlink" Target="https://thunhoon.com/article/280293" TargetMode="External"/><Relationship Id="rId2536" Type="http://schemas.openxmlformats.org/officeDocument/2006/relationships/hyperlink" Target="https://thunhoon.com/article/284780" TargetMode="External"/><Relationship Id="rId1206" Type="http://schemas.openxmlformats.org/officeDocument/2006/relationships/hyperlink" Target="https://thunhoon.com/article/280290" TargetMode="External"/><Relationship Id="rId2537" Type="http://schemas.openxmlformats.org/officeDocument/2006/relationships/hyperlink" Target="https://thunhoon.com/article/284780" TargetMode="External"/><Relationship Id="rId1207" Type="http://schemas.openxmlformats.org/officeDocument/2006/relationships/hyperlink" Target="https://thunhoon.com/article/280290" TargetMode="External"/><Relationship Id="rId2538" Type="http://schemas.openxmlformats.org/officeDocument/2006/relationships/hyperlink" Target="https://thunhoon.com/article/284780" TargetMode="External"/><Relationship Id="rId1208" Type="http://schemas.openxmlformats.org/officeDocument/2006/relationships/hyperlink" Target="https://thunhoon.com/article/280290" TargetMode="External"/><Relationship Id="rId2539" Type="http://schemas.openxmlformats.org/officeDocument/2006/relationships/hyperlink" Target="https://thunhoon.com/article/284770" TargetMode="External"/><Relationship Id="rId1209" Type="http://schemas.openxmlformats.org/officeDocument/2006/relationships/hyperlink" Target="https://thunhoon.com/article/280267" TargetMode="External"/><Relationship Id="rId2530" Type="http://schemas.openxmlformats.org/officeDocument/2006/relationships/hyperlink" Target="https://thunhoon.com/article/284804" TargetMode="External"/><Relationship Id="rId1200" Type="http://schemas.openxmlformats.org/officeDocument/2006/relationships/hyperlink" Target="https://thunhoon.com/article/280297" TargetMode="External"/><Relationship Id="rId2531" Type="http://schemas.openxmlformats.org/officeDocument/2006/relationships/hyperlink" Target="https://thunhoon.com/article/284804" TargetMode="External"/><Relationship Id="rId1201" Type="http://schemas.openxmlformats.org/officeDocument/2006/relationships/hyperlink" Target="https://thunhoon.com/article/280297" TargetMode="External"/><Relationship Id="rId2532" Type="http://schemas.openxmlformats.org/officeDocument/2006/relationships/hyperlink" Target="https://thunhoon.com/article/284804" TargetMode="External"/><Relationship Id="rId1235" Type="http://schemas.openxmlformats.org/officeDocument/2006/relationships/hyperlink" Target="https://thunhoon.com/article/280396" TargetMode="External"/><Relationship Id="rId2566" Type="http://schemas.openxmlformats.org/officeDocument/2006/relationships/hyperlink" Target="https://thunhoon.com/article/284884" TargetMode="External"/><Relationship Id="rId1236" Type="http://schemas.openxmlformats.org/officeDocument/2006/relationships/hyperlink" Target="https://thunhoon.com/article/280395" TargetMode="External"/><Relationship Id="rId2567" Type="http://schemas.openxmlformats.org/officeDocument/2006/relationships/hyperlink" Target="https://thunhoon.com/article/284881" TargetMode="External"/><Relationship Id="rId1237" Type="http://schemas.openxmlformats.org/officeDocument/2006/relationships/hyperlink" Target="https://thunhoon.com/article/280395" TargetMode="External"/><Relationship Id="rId2568" Type="http://schemas.openxmlformats.org/officeDocument/2006/relationships/hyperlink" Target="https://thunhoon.com/article/284878" TargetMode="External"/><Relationship Id="rId1238" Type="http://schemas.openxmlformats.org/officeDocument/2006/relationships/hyperlink" Target="https://thunhoon.com/article/280508" TargetMode="External"/><Relationship Id="rId2569" Type="http://schemas.openxmlformats.org/officeDocument/2006/relationships/hyperlink" Target="https://thunhoon.com/article/284872" TargetMode="External"/><Relationship Id="rId1239" Type="http://schemas.openxmlformats.org/officeDocument/2006/relationships/hyperlink" Target="https://thunhoon.com/article/280500" TargetMode="External"/><Relationship Id="rId409" Type="http://schemas.openxmlformats.org/officeDocument/2006/relationships/hyperlink" Target="https://thunhoon.com/article/277165" TargetMode="External"/><Relationship Id="rId404" Type="http://schemas.openxmlformats.org/officeDocument/2006/relationships/hyperlink" Target="https://thunhoon.com/article/277190" TargetMode="External"/><Relationship Id="rId403" Type="http://schemas.openxmlformats.org/officeDocument/2006/relationships/hyperlink" Target="https://thunhoon.com/article/277190" TargetMode="External"/><Relationship Id="rId402" Type="http://schemas.openxmlformats.org/officeDocument/2006/relationships/hyperlink" Target="https://thunhoon.com/article/277196" TargetMode="External"/><Relationship Id="rId401" Type="http://schemas.openxmlformats.org/officeDocument/2006/relationships/hyperlink" Target="https://thunhoon.com/article/277197" TargetMode="External"/><Relationship Id="rId408" Type="http://schemas.openxmlformats.org/officeDocument/2006/relationships/hyperlink" Target="https://thunhoon.com/article/277173" TargetMode="External"/><Relationship Id="rId407" Type="http://schemas.openxmlformats.org/officeDocument/2006/relationships/hyperlink" Target="https://thunhoon.com/article/277175" TargetMode="External"/><Relationship Id="rId406" Type="http://schemas.openxmlformats.org/officeDocument/2006/relationships/hyperlink" Target="https://thunhoon.com/article/277175" TargetMode="External"/><Relationship Id="rId405" Type="http://schemas.openxmlformats.org/officeDocument/2006/relationships/hyperlink" Target="https://thunhoon.com/article/277184" TargetMode="External"/><Relationship Id="rId2560" Type="http://schemas.openxmlformats.org/officeDocument/2006/relationships/hyperlink" Target="https://thunhoon.com/article/284909" TargetMode="External"/><Relationship Id="rId1230" Type="http://schemas.openxmlformats.org/officeDocument/2006/relationships/hyperlink" Target="https://thunhoon.com/article/280350" TargetMode="External"/><Relationship Id="rId2561" Type="http://schemas.openxmlformats.org/officeDocument/2006/relationships/hyperlink" Target="https://thunhoon.com/article/284902" TargetMode="External"/><Relationship Id="rId400" Type="http://schemas.openxmlformats.org/officeDocument/2006/relationships/hyperlink" Target="https://thunhoon.com/article/277197" TargetMode="External"/><Relationship Id="rId1231" Type="http://schemas.openxmlformats.org/officeDocument/2006/relationships/hyperlink" Target="https://thunhoon.com/article/280349" TargetMode="External"/><Relationship Id="rId2562" Type="http://schemas.openxmlformats.org/officeDocument/2006/relationships/hyperlink" Target="https://thunhoon.com/article/284897" TargetMode="External"/><Relationship Id="rId1232" Type="http://schemas.openxmlformats.org/officeDocument/2006/relationships/hyperlink" Target="https://thunhoon.com/article/280347" TargetMode="External"/><Relationship Id="rId2563" Type="http://schemas.openxmlformats.org/officeDocument/2006/relationships/hyperlink" Target="https://thunhoon.com/article/284897" TargetMode="External"/><Relationship Id="rId1233" Type="http://schemas.openxmlformats.org/officeDocument/2006/relationships/hyperlink" Target="https://thunhoon.com/article/280346" TargetMode="External"/><Relationship Id="rId2564" Type="http://schemas.openxmlformats.org/officeDocument/2006/relationships/hyperlink" Target="https://thunhoon.com/article/284884" TargetMode="External"/><Relationship Id="rId1234" Type="http://schemas.openxmlformats.org/officeDocument/2006/relationships/hyperlink" Target="https://thunhoon.com/article/280396" TargetMode="External"/><Relationship Id="rId2565" Type="http://schemas.openxmlformats.org/officeDocument/2006/relationships/hyperlink" Target="https://thunhoon.com/article/284884" TargetMode="External"/><Relationship Id="rId1224" Type="http://schemas.openxmlformats.org/officeDocument/2006/relationships/hyperlink" Target="https://thunhoon.com/article/280375" TargetMode="External"/><Relationship Id="rId2555" Type="http://schemas.openxmlformats.org/officeDocument/2006/relationships/hyperlink" Target="https://thunhoon.com/article/284919" TargetMode="External"/><Relationship Id="rId1225" Type="http://schemas.openxmlformats.org/officeDocument/2006/relationships/hyperlink" Target="https://thunhoon.com/article/280373" TargetMode="External"/><Relationship Id="rId2556" Type="http://schemas.openxmlformats.org/officeDocument/2006/relationships/hyperlink" Target="https://thunhoon.com/article/284919" TargetMode="External"/><Relationship Id="rId1226" Type="http://schemas.openxmlformats.org/officeDocument/2006/relationships/hyperlink" Target="https://thunhoon.com/article/280368" TargetMode="External"/><Relationship Id="rId2557" Type="http://schemas.openxmlformats.org/officeDocument/2006/relationships/hyperlink" Target="https://thunhoon.com/article/284919" TargetMode="External"/><Relationship Id="rId1227" Type="http://schemas.openxmlformats.org/officeDocument/2006/relationships/hyperlink" Target="https://thunhoon.com/article/280365" TargetMode="External"/><Relationship Id="rId2558" Type="http://schemas.openxmlformats.org/officeDocument/2006/relationships/hyperlink" Target="https://thunhoon.com/article/284914" TargetMode="External"/><Relationship Id="rId1228" Type="http://schemas.openxmlformats.org/officeDocument/2006/relationships/hyperlink" Target="https://thunhoon.com/article/280343" TargetMode="External"/><Relationship Id="rId2559" Type="http://schemas.openxmlformats.org/officeDocument/2006/relationships/hyperlink" Target="https://thunhoon.com/article/284913" TargetMode="External"/><Relationship Id="rId1229" Type="http://schemas.openxmlformats.org/officeDocument/2006/relationships/hyperlink" Target="https://thunhoon.com/article/280350" TargetMode="External"/><Relationship Id="rId2550" Type="http://schemas.openxmlformats.org/officeDocument/2006/relationships/hyperlink" Target="https://thunhoon.com/article/284742" TargetMode="External"/><Relationship Id="rId1220" Type="http://schemas.openxmlformats.org/officeDocument/2006/relationships/hyperlink" Target="https://thunhoon.com/article/280383" TargetMode="External"/><Relationship Id="rId2551" Type="http://schemas.openxmlformats.org/officeDocument/2006/relationships/hyperlink" Target="https://thunhoon.com/article/284796" TargetMode="External"/><Relationship Id="rId1221" Type="http://schemas.openxmlformats.org/officeDocument/2006/relationships/hyperlink" Target="https://thunhoon.com/article/280378" TargetMode="External"/><Relationship Id="rId2552" Type="http://schemas.openxmlformats.org/officeDocument/2006/relationships/hyperlink" Target="https://thunhoon.com/article/284937" TargetMode="External"/><Relationship Id="rId1222" Type="http://schemas.openxmlformats.org/officeDocument/2006/relationships/hyperlink" Target="https://thunhoon.com/article/280376" TargetMode="External"/><Relationship Id="rId2553" Type="http://schemas.openxmlformats.org/officeDocument/2006/relationships/hyperlink" Target="https://thunhoon.com/article/284920" TargetMode="External"/><Relationship Id="rId1223" Type="http://schemas.openxmlformats.org/officeDocument/2006/relationships/hyperlink" Target="https://thunhoon.com/article/280376" TargetMode="External"/><Relationship Id="rId2554" Type="http://schemas.openxmlformats.org/officeDocument/2006/relationships/hyperlink" Target="https://thunhoon.com/article/284920" TargetMode="External"/><Relationship Id="rId2500" Type="http://schemas.openxmlformats.org/officeDocument/2006/relationships/hyperlink" Target="https://thunhoon.com/article/284570" TargetMode="External"/><Relationship Id="rId2501" Type="http://schemas.openxmlformats.org/officeDocument/2006/relationships/hyperlink" Target="https://thunhoon.com/article/284570" TargetMode="External"/><Relationship Id="rId2502" Type="http://schemas.openxmlformats.org/officeDocument/2006/relationships/hyperlink" Target="https://thunhoon.com/article/284571" TargetMode="External"/><Relationship Id="rId2503" Type="http://schemas.openxmlformats.org/officeDocument/2006/relationships/hyperlink" Target="https://thunhoon.com/article/284568" TargetMode="External"/><Relationship Id="rId2504" Type="http://schemas.openxmlformats.org/officeDocument/2006/relationships/hyperlink" Target="https://thunhoon.com/article/284568" TargetMode="External"/><Relationship Id="rId2505" Type="http://schemas.openxmlformats.org/officeDocument/2006/relationships/hyperlink" Target="https://thunhoon.com/article/284591" TargetMode="External"/><Relationship Id="rId2506" Type="http://schemas.openxmlformats.org/officeDocument/2006/relationships/hyperlink" Target="https://thunhoon.com/article/284726" TargetMode="External"/><Relationship Id="rId2507" Type="http://schemas.openxmlformats.org/officeDocument/2006/relationships/hyperlink" Target="https://thunhoon.com/article/284726" TargetMode="External"/><Relationship Id="rId2508" Type="http://schemas.openxmlformats.org/officeDocument/2006/relationships/hyperlink" Target="https://thunhoon.com/article/284726" TargetMode="External"/><Relationship Id="rId2509" Type="http://schemas.openxmlformats.org/officeDocument/2006/relationships/hyperlink" Target="https://thunhoon.com/article/284704" TargetMode="External"/><Relationship Id="rId2522" Type="http://schemas.openxmlformats.org/officeDocument/2006/relationships/hyperlink" Target="https://thunhoon.com/article/284665" TargetMode="External"/><Relationship Id="rId2523" Type="http://schemas.openxmlformats.org/officeDocument/2006/relationships/hyperlink" Target="https://thunhoon.com/article/284664" TargetMode="External"/><Relationship Id="rId2524" Type="http://schemas.openxmlformats.org/officeDocument/2006/relationships/hyperlink" Target="https://thunhoon.com/article/284663" TargetMode="External"/><Relationship Id="rId2525" Type="http://schemas.openxmlformats.org/officeDocument/2006/relationships/hyperlink" Target="https://thunhoon.com/article/284662" TargetMode="External"/><Relationship Id="rId2526" Type="http://schemas.openxmlformats.org/officeDocument/2006/relationships/hyperlink" Target="https://thunhoon.com/article/284661" TargetMode="External"/><Relationship Id="rId2527" Type="http://schemas.openxmlformats.org/officeDocument/2006/relationships/hyperlink" Target="https://thunhoon.com/article/284667" TargetMode="External"/><Relationship Id="rId2528" Type="http://schemas.openxmlformats.org/officeDocument/2006/relationships/hyperlink" Target="https://thunhoon.com/article/284820" TargetMode="External"/><Relationship Id="rId2529" Type="http://schemas.openxmlformats.org/officeDocument/2006/relationships/hyperlink" Target="https://thunhoon.com/article/284810" TargetMode="External"/><Relationship Id="rId2520" Type="http://schemas.openxmlformats.org/officeDocument/2006/relationships/hyperlink" Target="https://thunhoon.com/article/284676" TargetMode="External"/><Relationship Id="rId2521" Type="http://schemas.openxmlformats.org/officeDocument/2006/relationships/hyperlink" Target="https://thunhoon.com/article/284670" TargetMode="External"/><Relationship Id="rId2511" Type="http://schemas.openxmlformats.org/officeDocument/2006/relationships/hyperlink" Target="https://thunhoon.com/article/284699" TargetMode="External"/><Relationship Id="rId2512" Type="http://schemas.openxmlformats.org/officeDocument/2006/relationships/hyperlink" Target="https://thunhoon.com/article/284699" TargetMode="External"/><Relationship Id="rId2513" Type="http://schemas.openxmlformats.org/officeDocument/2006/relationships/hyperlink" Target="https://thunhoon.com/article/284693" TargetMode="External"/><Relationship Id="rId2514" Type="http://schemas.openxmlformats.org/officeDocument/2006/relationships/hyperlink" Target="https://thunhoon.com/article/284693" TargetMode="External"/><Relationship Id="rId2515" Type="http://schemas.openxmlformats.org/officeDocument/2006/relationships/hyperlink" Target="https://thunhoon.com/article/284692" TargetMode="External"/><Relationship Id="rId2516" Type="http://schemas.openxmlformats.org/officeDocument/2006/relationships/hyperlink" Target="https://thunhoon.com/article/284692" TargetMode="External"/><Relationship Id="rId2517" Type="http://schemas.openxmlformats.org/officeDocument/2006/relationships/hyperlink" Target="https://thunhoon.com/article/284690" TargetMode="External"/><Relationship Id="rId2518" Type="http://schemas.openxmlformats.org/officeDocument/2006/relationships/hyperlink" Target="https://thunhoon.com/article/284680" TargetMode="External"/><Relationship Id="rId2519" Type="http://schemas.openxmlformats.org/officeDocument/2006/relationships/hyperlink" Target="https://thunhoon.com/article/284680" TargetMode="External"/><Relationship Id="rId2510" Type="http://schemas.openxmlformats.org/officeDocument/2006/relationships/hyperlink" Target="https://thunhoon.com/article/284699" TargetMode="External"/><Relationship Id="rId469" Type="http://schemas.openxmlformats.org/officeDocument/2006/relationships/hyperlink" Target="https://thunhoon.com/article/277440" TargetMode="External"/><Relationship Id="rId468" Type="http://schemas.openxmlformats.org/officeDocument/2006/relationships/hyperlink" Target="https://thunhoon.com/article/277445" TargetMode="External"/><Relationship Id="rId467" Type="http://schemas.openxmlformats.org/officeDocument/2006/relationships/hyperlink" Target="https://thunhoon.com/article/277445" TargetMode="External"/><Relationship Id="rId1290" Type="http://schemas.openxmlformats.org/officeDocument/2006/relationships/hyperlink" Target="https://thunhoon.com/article/280799" TargetMode="External"/><Relationship Id="rId1291" Type="http://schemas.openxmlformats.org/officeDocument/2006/relationships/hyperlink" Target="https://thunhoon.com/article/280799" TargetMode="External"/><Relationship Id="rId1292" Type="http://schemas.openxmlformats.org/officeDocument/2006/relationships/hyperlink" Target="https://thunhoon.com/article/280799" TargetMode="External"/><Relationship Id="rId462" Type="http://schemas.openxmlformats.org/officeDocument/2006/relationships/hyperlink" Target="https://thunhoon.com/article/277472" TargetMode="External"/><Relationship Id="rId1293" Type="http://schemas.openxmlformats.org/officeDocument/2006/relationships/hyperlink" Target="https://thunhoon.com/article/280794" TargetMode="External"/><Relationship Id="rId461" Type="http://schemas.openxmlformats.org/officeDocument/2006/relationships/hyperlink" Target="https://thunhoon.com/article/277472" TargetMode="External"/><Relationship Id="rId1294" Type="http://schemas.openxmlformats.org/officeDocument/2006/relationships/hyperlink" Target="https://thunhoon.com/article/280768" TargetMode="External"/><Relationship Id="rId460" Type="http://schemas.openxmlformats.org/officeDocument/2006/relationships/hyperlink" Target="https://thunhoon.com/article/277473" TargetMode="External"/><Relationship Id="rId1295" Type="http://schemas.openxmlformats.org/officeDocument/2006/relationships/hyperlink" Target="https://thunhoon.com/article/280768" TargetMode="External"/><Relationship Id="rId1296" Type="http://schemas.openxmlformats.org/officeDocument/2006/relationships/hyperlink" Target="https://thunhoon.com/article/280766" TargetMode="External"/><Relationship Id="rId466" Type="http://schemas.openxmlformats.org/officeDocument/2006/relationships/hyperlink" Target="https://thunhoon.com/article/277451" TargetMode="External"/><Relationship Id="rId1297" Type="http://schemas.openxmlformats.org/officeDocument/2006/relationships/hyperlink" Target="https://thunhoon.com/article/280765" TargetMode="External"/><Relationship Id="rId465" Type="http://schemas.openxmlformats.org/officeDocument/2006/relationships/hyperlink" Target="https://thunhoon.com/article/277454" TargetMode="External"/><Relationship Id="rId1298" Type="http://schemas.openxmlformats.org/officeDocument/2006/relationships/hyperlink" Target="https://thunhoon.com/article/280757" TargetMode="External"/><Relationship Id="rId464" Type="http://schemas.openxmlformats.org/officeDocument/2006/relationships/hyperlink" Target="https://thunhoon.com/article/277459" TargetMode="External"/><Relationship Id="rId1299" Type="http://schemas.openxmlformats.org/officeDocument/2006/relationships/hyperlink" Target="https://thunhoon.com/article/280755" TargetMode="External"/><Relationship Id="rId463" Type="http://schemas.openxmlformats.org/officeDocument/2006/relationships/hyperlink" Target="https://thunhoon.com/article/277461" TargetMode="External"/><Relationship Id="rId459" Type="http://schemas.openxmlformats.org/officeDocument/2006/relationships/hyperlink" Target="https://thunhoon.com/article/277474" TargetMode="External"/><Relationship Id="rId458" Type="http://schemas.openxmlformats.org/officeDocument/2006/relationships/hyperlink" Target="https://thunhoon.com/article/277474" TargetMode="External"/><Relationship Id="rId457" Type="http://schemas.openxmlformats.org/officeDocument/2006/relationships/hyperlink" Target="https://thunhoon.com/article/277474" TargetMode="External"/><Relationship Id="rId456" Type="http://schemas.openxmlformats.org/officeDocument/2006/relationships/hyperlink" Target="https://thunhoon.com/article/277480" TargetMode="External"/><Relationship Id="rId1280" Type="http://schemas.openxmlformats.org/officeDocument/2006/relationships/hyperlink" Target="https://thunhoon.com/article/280726" TargetMode="External"/><Relationship Id="rId1281" Type="http://schemas.openxmlformats.org/officeDocument/2006/relationships/hyperlink" Target="https://thunhoon.com/article/280726" TargetMode="External"/><Relationship Id="rId451" Type="http://schemas.openxmlformats.org/officeDocument/2006/relationships/hyperlink" Target="https://thunhoon.com/article/277487" TargetMode="External"/><Relationship Id="rId1282" Type="http://schemas.openxmlformats.org/officeDocument/2006/relationships/hyperlink" Target="https://thunhoon.com/article/280698" TargetMode="External"/><Relationship Id="rId450" Type="http://schemas.openxmlformats.org/officeDocument/2006/relationships/hyperlink" Target="https://thunhoon.com/article/277487" TargetMode="External"/><Relationship Id="rId1283" Type="http://schemas.openxmlformats.org/officeDocument/2006/relationships/hyperlink" Target="https://thunhoon.com/article/280696" TargetMode="External"/><Relationship Id="rId1284" Type="http://schemas.openxmlformats.org/officeDocument/2006/relationships/hyperlink" Target="https://thunhoon.com/article/280696" TargetMode="External"/><Relationship Id="rId1285" Type="http://schemas.openxmlformats.org/officeDocument/2006/relationships/hyperlink" Target="https://thunhoon.com/article/280685" TargetMode="External"/><Relationship Id="rId455" Type="http://schemas.openxmlformats.org/officeDocument/2006/relationships/hyperlink" Target="https://thunhoon.com/article/277484" TargetMode="External"/><Relationship Id="rId1286" Type="http://schemas.openxmlformats.org/officeDocument/2006/relationships/hyperlink" Target="https://thunhoon.com/article/280681" TargetMode="External"/><Relationship Id="rId454" Type="http://schemas.openxmlformats.org/officeDocument/2006/relationships/hyperlink" Target="https://thunhoon.com/article/277485" TargetMode="External"/><Relationship Id="rId1287" Type="http://schemas.openxmlformats.org/officeDocument/2006/relationships/hyperlink" Target="https://thunhoon.com/article/280660" TargetMode="External"/><Relationship Id="rId453" Type="http://schemas.openxmlformats.org/officeDocument/2006/relationships/hyperlink" Target="https://thunhoon.com/article/277485" TargetMode="External"/><Relationship Id="rId1288" Type="http://schemas.openxmlformats.org/officeDocument/2006/relationships/hyperlink" Target="https://thunhoon.com/article/280806" TargetMode="External"/><Relationship Id="rId452" Type="http://schemas.openxmlformats.org/officeDocument/2006/relationships/hyperlink" Target="https://thunhoon.com/article/277486" TargetMode="External"/><Relationship Id="rId1289" Type="http://schemas.openxmlformats.org/officeDocument/2006/relationships/hyperlink" Target="https://thunhoon.com/article/280801" TargetMode="External"/><Relationship Id="rId3018" Type="http://schemas.openxmlformats.org/officeDocument/2006/relationships/hyperlink" Target="https://thunhoon.com/article/286777" TargetMode="External"/><Relationship Id="rId3017" Type="http://schemas.openxmlformats.org/officeDocument/2006/relationships/hyperlink" Target="https://thunhoon.com/article/286613" TargetMode="External"/><Relationship Id="rId3019" Type="http://schemas.openxmlformats.org/officeDocument/2006/relationships/hyperlink" Target="https://thunhoon.com/article/286775" TargetMode="External"/><Relationship Id="rId491" Type="http://schemas.openxmlformats.org/officeDocument/2006/relationships/hyperlink" Target="https://thunhoon.com/article/277546" TargetMode="External"/><Relationship Id="rId490" Type="http://schemas.openxmlformats.org/officeDocument/2006/relationships/hyperlink" Target="https://thunhoon.com/article/277549" TargetMode="External"/><Relationship Id="rId489" Type="http://schemas.openxmlformats.org/officeDocument/2006/relationships/hyperlink" Target="https://thunhoon.com/article/277549" TargetMode="External"/><Relationship Id="rId484" Type="http://schemas.openxmlformats.org/officeDocument/2006/relationships/hyperlink" Target="https://thunhoon.com/article/277571" TargetMode="External"/><Relationship Id="rId3010" Type="http://schemas.openxmlformats.org/officeDocument/2006/relationships/hyperlink" Target="https://thunhoon.com/article/286651" TargetMode="External"/><Relationship Id="rId483" Type="http://schemas.openxmlformats.org/officeDocument/2006/relationships/hyperlink" Target="https://thunhoon.com/article/277572" TargetMode="External"/><Relationship Id="rId482" Type="http://schemas.openxmlformats.org/officeDocument/2006/relationships/hyperlink" Target="https://thunhoon.com/article/277575" TargetMode="External"/><Relationship Id="rId3012" Type="http://schemas.openxmlformats.org/officeDocument/2006/relationships/hyperlink" Target="https://thunhoon.com/article/286642" TargetMode="External"/><Relationship Id="rId481" Type="http://schemas.openxmlformats.org/officeDocument/2006/relationships/hyperlink" Target="https://thunhoon.com/article/277576" TargetMode="External"/><Relationship Id="rId3011" Type="http://schemas.openxmlformats.org/officeDocument/2006/relationships/hyperlink" Target="https://thunhoon.com/article/286642" TargetMode="External"/><Relationship Id="rId488" Type="http://schemas.openxmlformats.org/officeDocument/2006/relationships/hyperlink" Target="https://thunhoon.com/article/277549" TargetMode="External"/><Relationship Id="rId3014" Type="http://schemas.openxmlformats.org/officeDocument/2006/relationships/hyperlink" Target="https://thunhoon.com/article/286633" TargetMode="External"/><Relationship Id="rId487" Type="http://schemas.openxmlformats.org/officeDocument/2006/relationships/hyperlink" Target="https://thunhoon.com/article/277564" TargetMode="External"/><Relationship Id="rId3013" Type="http://schemas.openxmlformats.org/officeDocument/2006/relationships/hyperlink" Target="https://thunhoon.com/article/286638" TargetMode="External"/><Relationship Id="rId486" Type="http://schemas.openxmlformats.org/officeDocument/2006/relationships/hyperlink" Target="https://thunhoon.com/article/277564" TargetMode="External"/><Relationship Id="rId3016" Type="http://schemas.openxmlformats.org/officeDocument/2006/relationships/hyperlink" Target="https://thunhoon.com/article/286613" TargetMode="External"/><Relationship Id="rId485" Type="http://schemas.openxmlformats.org/officeDocument/2006/relationships/hyperlink" Target="https://thunhoon.com/article/277567" TargetMode="External"/><Relationship Id="rId3015" Type="http://schemas.openxmlformats.org/officeDocument/2006/relationships/hyperlink" Target="https://thunhoon.com/article/286632" TargetMode="External"/><Relationship Id="rId3007" Type="http://schemas.openxmlformats.org/officeDocument/2006/relationships/hyperlink" Target="https://thunhoon.com/article/286661" TargetMode="External"/><Relationship Id="rId3006" Type="http://schemas.openxmlformats.org/officeDocument/2006/relationships/hyperlink" Target="https://thunhoon.com/article/286663" TargetMode="External"/><Relationship Id="rId3009" Type="http://schemas.openxmlformats.org/officeDocument/2006/relationships/hyperlink" Target="https://thunhoon.com/article/286651" TargetMode="External"/><Relationship Id="rId3008" Type="http://schemas.openxmlformats.org/officeDocument/2006/relationships/hyperlink" Target="https://thunhoon.com/article/286651" TargetMode="External"/><Relationship Id="rId480" Type="http://schemas.openxmlformats.org/officeDocument/2006/relationships/hyperlink" Target="https://thunhoon.com/article/277577" TargetMode="External"/><Relationship Id="rId479" Type="http://schemas.openxmlformats.org/officeDocument/2006/relationships/hyperlink" Target="https://thunhoon.com/article/277579" TargetMode="External"/><Relationship Id="rId478" Type="http://schemas.openxmlformats.org/officeDocument/2006/relationships/hyperlink" Target="https://thunhoon.com/article/277580" TargetMode="External"/><Relationship Id="rId473" Type="http://schemas.openxmlformats.org/officeDocument/2006/relationships/hyperlink" Target="https://thunhoon.com/article/277430" TargetMode="External"/><Relationship Id="rId472" Type="http://schemas.openxmlformats.org/officeDocument/2006/relationships/hyperlink" Target="https://thunhoon.com/article/277431" TargetMode="External"/><Relationship Id="rId471" Type="http://schemas.openxmlformats.org/officeDocument/2006/relationships/hyperlink" Target="https://thunhoon.com/article/277431" TargetMode="External"/><Relationship Id="rId3001" Type="http://schemas.openxmlformats.org/officeDocument/2006/relationships/hyperlink" Target="https://thunhoon.com/article/286695" TargetMode="External"/><Relationship Id="rId470" Type="http://schemas.openxmlformats.org/officeDocument/2006/relationships/hyperlink" Target="https://thunhoon.com/article/277437" TargetMode="External"/><Relationship Id="rId3000" Type="http://schemas.openxmlformats.org/officeDocument/2006/relationships/hyperlink" Target="https://thunhoon.com/article/286514" TargetMode="External"/><Relationship Id="rId477" Type="http://schemas.openxmlformats.org/officeDocument/2006/relationships/hyperlink" Target="https://thunhoon.com/article/277414" TargetMode="External"/><Relationship Id="rId3003" Type="http://schemas.openxmlformats.org/officeDocument/2006/relationships/hyperlink" Target="https://thunhoon.com/article/286681" TargetMode="External"/><Relationship Id="rId476" Type="http://schemas.openxmlformats.org/officeDocument/2006/relationships/hyperlink" Target="https://thunhoon.com/article/277418" TargetMode="External"/><Relationship Id="rId3002" Type="http://schemas.openxmlformats.org/officeDocument/2006/relationships/hyperlink" Target="https://thunhoon.com/article/286681" TargetMode="External"/><Relationship Id="rId475" Type="http://schemas.openxmlformats.org/officeDocument/2006/relationships/hyperlink" Target="https://thunhoon.com/article/277428" TargetMode="External"/><Relationship Id="rId3005" Type="http://schemas.openxmlformats.org/officeDocument/2006/relationships/hyperlink" Target="https://thunhoon.com/article/286670" TargetMode="External"/><Relationship Id="rId474" Type="http://schemas.openxmlformats.org/officeDocument/2006/relationships/hyperlink" Target="https://thunhoon.com/article/277428" TargetMode="External"/><Relationship Id="rId3004" Type="http://schemas.openxmlformats.org/officeDocument/2006/relationships/hyperlink" Target="https://thunhoon.com/article/286681" TargetMode="External"/><Relationship Id="rId1257" Type="http://schemas.openxmlformats.org/officeDocument/2006/relationships/hyperlink" Target="https://thunhoon.com/article/280546" TargetMode="External"/><Relationship Id="rId2588" Type="http://schemas.openxmlformats.org/officeDocument/2006/relationships/hyperlink" Target="https://thunhoon.com/article/284969" TargetMode="External"/><Relationship Id="rId1258" Type="http://schemas.openxmlformats.org/officeDocument/2006/relationships/hyperlink" Target="https://thunhoon.com/article/280543" TargetMode="External"/><Relationship Id="rId2589" Type="http://schemas.openxmlformats.org/officeDocument/2006/relationships/hyperlink" Target="https://thunhoon.com/article/284963" TargetMode="External"/><Relationship Id="rId1259" Type="http://schemas.openxmlformats.org/officeDocument/2006/relationships/hyperlink" Target="https://thunhoon.com/article/280542" TargetMode="External"/><Relationship Id="rId426" Type="http://schemas.openxmlformats.org/officeDocument/2006/relationships/hyperlink" Target="https://thunhoon.com/article/277409" TargetMode="External"/><Relationship Id="rId425" Type="http://schemas.openxmlformats.org/officeDocument/2006/relationships/hyperlink" Target="https://thunhoon.com/article/277293" TargetMode="External"/><Relationship Id="rId424" Type="http://schemas.openxmlformats.org/officeDocument/2006/relationships/hyperlink" Target="https://thunhoon.com/article/277293" TargetMode="External"/><Relationship Id="rId423" Type="http://schemas.openxmlformats.org/officeDocument/2006/relationships/hyperlink" Target="https://thunhoon.com/article/277260" TargetMode="External"/><Relationship Id="rId429" Type="http://schemas.openxmlformats.org/officeDocument/2006/relationships/hyperlink" Target="https://thunhoon.com/article/277406" TargetMode="External"/><Relationship Id="rId428" Type="http://schemas.openxmlformats.org/officeDocument/2006/relationships/hyperlink" Target="https://thunhoon.com/article/277406" TargetMode="External"/><Relationship Id="rId427" Type="http://schemas.openxmlformats.org/officeDocument/2006/relationships/hyperlink" Target="https://thunhoon.com/article/277409" TargetMode="External"/><Relationship Id="rId2580" Type="http://schemas.openxmlformats.org/officeDocument/2006/relationships/hyperlink" Target="https://thunhoon.com/article/285009" TargetMode="External"/><Relationship Id="rId1250" Type="http://schemas.openxmlformats.org/officeDocument/2006/relationships/hyperlink" Target="https://thunhoon.com/article/280441" TargetMode="External"/><Relationship Id="rId2581" Type="http://schemas.openxmlformats.org/officeDocument/2006/relationships/hyperlink" Target="https://thunhoon.com/article/284996" TargetMode="External"/><Relationship Id="rId1251" Type="http://schemas.openxmlformats.org/officeDocument/2006/relationships/hyperlink" Target="https://thunhoon.com/article/280573" TargetMode="External"/><Relationship Id="rId2582" Type="http://schemas.openxmlformats.org/officeDocument/2006/relationships/hyperlink" Target="https://thunhoon.com/article/284981" TargetMode="External"/><Relationship Id="rId1252" Type="http://schemas.openxmlformats.org/officeDocument/2006/relationships/hyperlink" Target="https://thunhoon.com/article/280573" TargetMode="External"/><Relationship Id="rId2583" Type="http://schemas.openxmlformats.org/officeDocument/2006/relationships/hyperlink" Target="https://thunhoon.com/article/284981" TargetMode="External"/><Relationship Id="rId422" Type="http://schemas.openxmlformats.org/officeDocument/2006/relationships/hyperlink" Target="https://thunhoon.com/article/277265" TargetMode="External"/><Relationship Id="rId1253" Type="http://schemas.openxmlformats.org/officeDocument/2006/relationships/hyperlink" Target="https://thunhoon.com/article/280573" TargetMode="External"/><Relationship Id="rId2584" Type="http://schemas.openxmlformats.org/officeDocument/2006/relationships/hyperlink" Target="https://thunhoon.com/article/284981" TargetMode="External"/><Relationship Id="rId421" Type="http://schemas.openxmlformats.org/officeDocument/2006/relationships/hyperlink" Target="https://thunhoon.com/article/277270" TargetMode="External"/><Relationship Id="rId1254" Type="http://schemas.openxmlformats.org/officeDocument/2006/relationships/hyperlink" Target="https://thunhoon.com/article/280554" TargetMode="External"/><Relationship Id="rId2585" Type="http://schemas.openxmlformats.org/officeDocument/2006/relationships/hyperlink" Target="https://thunhoon.com/article/284976" TargetMode="External"/><Relationship Id="rId420" Type="http://schemas.openxmlformats.org/officeDocument/2006/relationships/hyperlink" Target="https://thunhoon.com/article/277272" TargetMode="External"/><Relationship Id="rId1255" Type="http://schemas.openxmlformats.org/officeDocument/2006/relationships/hyperlink" Target="https://thunhoon.com/article/280546" TargetMode="External"/><Relationship Id="rId2586" Type="http://schemas.openxmlformats.org/officeDocument/2006/relationships/hyperlink" Target="https://thunhoon.com/article/284975" TargetMode="External"/><Relationship Id="rId1256" Type="http://schemas.openxmlformats.org/officeDocument/2006/relationships/hyperlink" Target="https://thunhoon.com/article/280546" TargetMode="External"/><Relationship Id="rId2587" Type="http://schemas.openxmlformats.org/officeDocument/2006/relationships/hyperlink" Target="https://thunhoon.com/article/284973" TargetMode="External"/><Relationship Id="rId1246" Type="http://schemas.openxmlformats.org/officeDocument/2006/relationships/hyperlink" Target="https://thunhoon.com/article/280456" TargetMode="External"/><Relationship Id="rId2577" Type="http://schemas.openxmlformats.org/officeDocument/2006/relationships/hyperlink" Target="https://thunhoon.com/article/284840" TargetMode="External"/><Relationship Id="rId1247" Type="http://schemas.openxmlformats.org/officeDocument/2006/relationships/hyperlink" Target="https://thunhoon.com/article/280433" TargetMode="External"/><Relationship Id="rId2578" Type="http://schemas.openxmlformats.org/officeDocument/2006/relationships/hyperlink" Target="https://thunhoon.com/article/285017" TargetMode="External"/><Relationship Id="rId1248" Type="http://schemas.openxmlformats.org/officeDocument/2006/relationships/hyperlink" Target="https://thunhoon.com/article/280433" TargetMode="External"/><Relationship Id="rId2579" Type="http://schemas.openxmlformats.org/officeDocument/2006/relationships/hyperlink" Target="https://thunhoon.com/article/285017" TargetMode="External"/><Relationship Id="rId1249" Type="http://schemas.openxmlformats.org/officeDocument/2006/relationships/hyperlink" Target="https://thunhoon.com/article/280439" TargetMode="External"/><Relationship Id="rId415" Type="http://schemas.openxmlformats.org/officeDocument/2006/relationships/hyperlink" Target="https://thunhoon.com/article/277285" TargetMode="External"/><Relationship Id="rId414" Type="http://schemas.openxmlformats.org/officeDocument/2006/relationships/hyperlink" Target="https://thunhoon.com/article/277297" TargetMode="External"/><Relationship Id="rId413" Type="http://schemas.openxmlformats.org/officeDocument/2006/relationships/hyperlink" Target="https://thunhoon.com/article/277297" TargetMode="External"/><Relationship Id="rId412" Type="http://schemas.openxmlformats.org/officeDocument/2006/relationships/hyperlink" Target="https://thunhoon.com/article/277302" TargetMode="External"/><Relationship Id="rId419" Type="http://schemas.openxmlformats.org/officeDocument/2006/relationships/hyperlink" Target="https://thunhoon.com/article/277272" TargetMode="External"/><Relationship Id="rId418" Type="http://schemas.openxmlformats.org/officeDocument/2006/relationships/hyperlink" Target="https://thunhoon.com/article/277275" TargetMode="External"/><Relationship Id="rId417" Type="http://schemas.openxmlformats.org/officeDocument/2006/relationships/hyperlink" Target="https://thunhoon.com/article/277275" TargetMode="External"/><Relationship Id="rId416" Type="http://schemas.openxmlformats.org/officeDocument/2006/relationships/hyperlink" Target="https://thunhoon.com/article/277285" TargetMode="External"/><Relationship Id="rId2570" Type="http://schemas.openxmlformats.org/officeDocument/2006/relationships/hyperlink" Target="https://thunhoon.com/article/284867" TargetMode="External"/><Relationship Id="rId1240" Type="http://schemas.openxmlformats.org/officeDocument/2006/relationships/hyperlink" Target="https://thunhoon.com/article/280500" TargetMode="External"/><Relationship Id="rId2571" Type="http://schemas.openxmlformats.org/officeDocument/2006/relationships/hyperlink" Target="https://thunhoon.com/article/284867" TargetMode="External"/><Relationship Id="rId1241" Type="http://schemas.openxmlformats.org/officeDocument/2006/relationships/hyperlink" Target="https://thunhoon.com/article/280500" TargetMode="External"/><Relationship Id="rId2572" Type="http://schemas.openxmlformats.org/officeDocument/2006/relationships/hyperlink" Target="https://thunhoon.com/article/284860" TargetMode="External"/><Relationship Id="rId411" Type="http://schemas.openxmlformats.org/officeDocument/2006/relationships/hyperlink" Target="https://thunhoon.com/article/277302" TargetMode="External"/><Relationship Id="rId1242" Type="http://schemas.openxmlformats.org/officeDocument/2006/relationships/hyperlink" Target="https://thunhoon.com/article/280488" TargetMode="External"/><Relationship Id="rId2573" Type="http://schemas.openxmlformats.org/officeDocument/2006/relationships/hyperlink" Target="https://thunhoon.com/article/284859" TargetMode="External"/><Relationship Id="rId410" Type="http://schemas.openxmlformats.org/officeDocument/2006/relationships/hyperlink" Target="https://thunhoon.com/article/277157" TargetMode="External"/><Relationship Id="rId1243" Type="http://schemas.openxmlformats.org/officeDocument/2006/relationships/hyperlink" Target="https://thunhoon.com/article/280472" TargetMode="External"/><Relationship Id="rId2574" Type="http://schemas.openxmlformats.org/officeDocument/2006/relationships/hyperlink" Target="https://thunhoon.com/article/284836" TargetMode="External"/><Relationship Id="rId1244" Type="http://schemas.openxmlformats.org/officeDocument/2006/relationships/hyperlink" Target="https://thunhoon.com/article/280459" TargetMode="External"/><Relationship Id="rId2575" Type="http://schemas.openxmlformats.org/officeDocument/2006/relationships/hyperlink" Target="https://thunhoon.com/article/284835" TargetMode="External"/><Relationship Id="rId1245" Type="http://schemas.openxmlformats.org/officeDocument/2006/relationships/hyperlink" Target="https://thunhoon.com/article/280458" TargetMode="External"/><Relationship Id="rId2576" Type="http://schemas.openxmlformats.org/officeDocument/2006/relationships/hyperlink" Target="https://thunhoon.com/article/284841" TargetMode="External"/><Relationship Id="rId1279" Type="http://schemas.openxmlformats.org/officeDocument/2006/relationships/hyperlink" Target="https://thunhoon.com/article/280726" TargetMode="External"/><Relationship Id="rId448" Type="http://schemas.openxmlformats.org/officeDocument/2006/relationships/hyperlink" Target="https://thunhoon.com/article/277491" TargetMode="External"/><Relationship Id="rId447" Type="http://schemas.openxmlformats.org/officeDocument/2006/relationships/hyperlink" Target="https://thunhoon.com/article/277321" TargetMode="External"/><Relationship Id="rId446" Type="http://schemas.openxmlformats.org/officeDocument/2006/relationships/hyperlink" Target="https://thunhoon.com/article/277322" TargetMode="External"/><Relationship Id="rId445" Type="http://schemas.openxmlformats.org/officeDocument/2006/relationships/hyperlink" Target="https://thunhoon.com/article/277340" TargetMode="External"/><Relationship Id="rId449" Type="http://schemas.openxmlformats.org/officeDocument/2006/relationships/hyperlink" Target="https://thunhoon.com/article/277491" TargetMode="External"/><Relationship Id="rId1270" Type="http://schemas.openxmlformats.org/officeDocument/2006/relationships/hyperlink" Target="https://thunhoon.com/article/280629" TargetMode="External"/><Relationship Id="rId440" Type="http://schemas.openxmlformats.org/officeDocument/2006/relationships/hyperlink" Target="https://thunhoon.com/article/277365" TargetMode="External"/><Relationship Id="rId1271" Type="http://schemas.openxmlformats.org/officeDocument/2006/relationships/hyperlink" Target="https://thunhoon.com/article/280627" TargetMode="External"/><Relationship Id="rId1272" Type="http://schemas.openxmlformats.org/officeDocument/2006/relationships/hyperlink" Target="https://thunhoon.com/article/280627" TargetMode="External"/><Relationship Id="rId1273" Type="http://schemas.openxmlformats.org/officeDocument/2006/relationships/hyperlink" Target="https://thunhoon.com/article/280627" TargetMode="External"/><Relationship Id="rId1274" Type="http://schemas.openxmlformats.org/officeDocument/2006/relationships/hyperlink" Target="https://thunhoon.com/article/280627" TargetMode="External"/><Relationship Id="rId444" Type="http://schemas.openxmlformats.org/officeDocument/2006/relationships/hyperlink" Target="https://thunhoon.com/article/277341" TargetMode="External"/><Relationship Id="rId1275" Type="http://schemas.openxmlformats.org/officeDocument/2006/relationships/hyperlink" Target="https://thunhoon.com/article/280618" TargetMode="External"/><Relationship Id="rId443" Type="http://schemas.openxmlformats.org/officeDocument/2006/relationships/hyperlink" Target="https://thunhoon.com/article/277355" TargetMode="External"/><Relationship Id="rId1276" Type="http://schemas.openxmlformats.org/officeDocument/2006/relationships/hyperlink" Target="https://thunhoon.com/article/280618" TargetMode="External"/><Relationship Id="rId442" Type="http://schemas.openxmlformats.org/officeDocument/2006/relationships/hyperlink" Target="https://thunhoon.com/article/277360" TargetMode="External"/><Relationship Id="rId1277" Type="http://schemas.openxmlformats.org/officeDocument/2006/relationships/hyperlink" Target="https://thunhoon.com/article/280618" TargetMode="External"/><Relationship Id="rId441" Type="http://schemas.openxmlformats.org/officeDocument/2006/relationships/hyperlink" Target="https://thunhoon.com/article/277360" TargetMode="External"/><Relationship Id="rId1278" Type="http://schemas.openxmlformats.org/officeDocument/2006/relationships/hyperlink" Target="https://thunhoon.com/article/280607" TargetMode="External"/><Relationship Id="rId1268" Type="http://schemas.openxmlformats.org/officeDocument/2006/relationships/hyperlink" Target="https://thunhoon.com/article/280647" TargetMode="External"/><Relationship Id="rId2599" Type="http://schemas.openxmlformats.org/officeDocument/2006/relationships/hyperlink" Target="https://thunhoon.com/article/285100" TargetMode="External"/><Relationship Id="rId1269" Type="http://schemas.openxmlformats.org/officeDocument/2006/relationships/hyperlink" Target="https://thunhoon.com/article/280642" TargetMode="External"/><Relationship Id="rId437" Type="http://schemas.openxmlformats.org/officeDocument/2006/relationships/hyperlink" Target="https://thunhoon.com/article/277378" TargetMode="External"/><Relationship Id="rId436" Type="http://schemas.openxmlformats.org/officeDocument/2006/relationships/hyperlink" Target="https://thunhoon.com/article/277386" TargetMode="External"/><Relationship Id="rId435" Type="http://schemas.openxmlformats.org/officeDocument/2006/relationships/hyperlink" Target="https://thunhoon.com/article/277389" TargetMode="External"/><Relationship Id="rId434" Type="http://schemas.openxmlformats.org/officeDocument/2006/relationships/hyperlink" Target="https://thunhoon.com/article/277396" TargetMode="External"/><Relationship Id="rId439" Type="http://schemas.openxmlformats.org/officeDocument/2006/relationships/hyperlink" Target="https://thunhoon.com/article/277365" TargetMode="External"/><Relationship Id="rId438" Type="http://schemas.openxmlformats.org/officeDocument/2006/relationships/hyperlink" Target="https://thunhoon.com/article/277365" TargetMode="External"/><Relationship Id="rId2590" Type="http://schemas.openxmlformats.org/officeDocument/2006/relationships/hyperlink" Target="https://thunhoon.com/article/284963" TargetMode="External"/><Relationship Id="rId1260" Type="http://schemas.openxmlformats.org/officeDocument/2006/relationships/hyperlink" Target="https://thunhoon.com/article/280542" TargetMode="External"/><Relationship Id="rId2591" Type="http://schemas.openxmlformats.org/officeDocument/2006/relationships/hyperlink" Target="https://thunhoon.com/article/284955" TargetMode="External"/><Relationship Id="rId1261" Type="http://schemas.openxmlformats.org/officeDocument/2006/relationships/hyperlink" Target="https://thunhoon.com/article/280531" TargetMode="External"/><Relationship Id="rId2592" Type="http://schemas.openxmlformats.org/officeDocument/2006/relationships/hyperlink" Target="https://thunhoon.com/article/284956" TargetMode="External"/><Relationship Id="rId1262" Type="http://schemas.openxmlformats.org/officeDocument/2006/relationships/hyperlink" Target="https://thunhoon.com/article/280519" TargetMode="External"/><Relationship Id="rId2593" Type="http://schemas.openxmlformats.org/officeDocument/2006/relationships/hyperlink" Target="https://thunhoon.com/article/284951" TargetMode="External"/><Relationship Id="rId1263" Type="http://schemas.openxmlformats.org/officeDocument/2006/relationships/hyperlink" Target="https://thunhoon.com/article/280519" TargetMode="External"/><Relationship Id="rId2594" Type="http://schemas.openxmlformats.org/officeDocument/2006/relationships/hyperlink" Target="https://thunhoon.com/article/284950" TargetMode="External"/><Relationship Id="rId433" Type="http://schemas.openxmlformats.org/officeDocument/2006/relationships/hyperlink" Target="https://thunhoon.com/article/277396" TargetMode="External"/><Relationship Id="rId1264" Type="http://schemas.openxmlformats.org/officeDocument/2006/relationships/hyperlink" Target="https://thunhoon.com/article/280517" TargetMode="External"/><Relationship Id="rId2595" Type="http://schemas.openxmlformats.org/officeDocument/2006/relationships/hyperlink" Target="https://thunhoon.com/article/284944" TargetMode="External"/><Relationship Id="rId432" Type="http://schemas.openxmlformats.org/officeDocument/2006/relationships/hyperlink" Target="https://thunhoon.com/article/277396" TargetMode="External"/><Relationship Id="rId1265" Type="http://schemas.openxmlformats.org/officeDocument/2006/relationships/hyperlink" Target="https://thunhoon.com/article/280525" TargetMode="External"/><Relationship Id="rId2596" Type="http://schemas.openxmlformats.org/officeDocument/2006/relationships/hyperlink" Target="https://thunhoon.com/article/284942" TargetMode="External"/><Relationship Id="rId431" Type="http://schemas.openxmlformats.org/officeDocument/2006/relationships/hyperlink" Target="https://thunhoon.com/article/277401" TargetMode="External"/><Relationship Id="rId1266" Type="http://schemas.openxmlformats.org/officeDocument/2006/relationships/hyperlink" Target="https://thunhoon.com/article/280647" TargetMode="External"/><Relationship Id="rId2597" Type="http://schemas.openxmlformats.org/officeDocument/2006/relationships/hyperlink" Target="https://thunhoon.com/article/284941" TargetMode="External"/><Relationship Id="rId430" Type="http://schemas.openxmlformats.org/officeDocument/2006/relationships/hyperlink" Target="https://thunhoon.com/article/277403" TargetMode="External"/><Relationship Id="rId1267" Type="http://schemas.openxmlformats.org/officeDocument/2006/relationships/hyperlink" Target="https://thunhoon.com/article/280647" TargetMode="External"/><Relationship Id="rId2598" Type="http://schemas.openxmlformats.org/officeDocument/2006/relationships/hyperlink" Target="https://thunhoon.com/article/285100" TargetMode="External"/><Relationship Id="rId3070" Type="http://schemas.openxmlformats.org/officeDocument/2006/relationships/hyperlink" Target="https://thunhoon.com/article/286833" TargetMode="External"/><Relationship Id="rId3072" Type="http://schemas.openxmlformats.org/officeDocument/2006/relationships/hyperlink" Target="https://thunhoon.com/article/286851" TargetMode="External"/><Relationship Id="rId3071" Type="http://schemas.openxmlformats.org/officeDocument/2006/relationships/hyperlink" Target="https://thunhoon.com/article/286887" TargetMode="External"/><Relationship Id="rId3074" Type="http://schemas.openxmlformats.org/officeDocument/2006/relationships/hyperlink" Target="https://thunhoon.com/article/286848" TargetMode="External"/><Relationship Id="rId3073" Type="http://schemas.openxmlformats.org/officeDocument/2006/relationships/hyperlink" Target="https://thunhoon.com/article/286848" TargetMode="External"/><Relationship Id="rId3076" Type="http://schemas.openxmlformats.org/officeDocument/2006/relationships/hyperlink" Target="https://thunhoon.com/article/286952" TargetMode="External"/><Relationship Id="rId3075" Type="http://schemas.openxmlformats.org/officeDocument/2006/relationships/hyperlink" Target="https://thunhoon.com/article/286969" TargetMode="External"/><Relationship Id="rId3078" Type="http://schemas.openxmlformats.org/officeDocument/2006/relationships/hyperlink" Target="https://thunhoon.com/article/286952" TargetMode="External"/><Relationship Id="rId3077" Type="http://schemas.openxmlformats.org/officeDocument/2006/relationships/hyperlink" Target="https://thunhoon.com/article/286952" TargetMode="External"/><Relationship Id="rId3079" Type="http://schemas.openxmlformats.org/officeDocument/2006/relationships/hyperlink" Target="https://thunhoon.com/article/286942" TargetMode="External"/><Relationship Id="rId3061" Type="http://schemas.openxmlformats.org/officeDocument/2006/relationships/hyperlink" Target="https://thunhoon.com/article/286812" TargetMode="External"/><Relationship Id="rId3060" Type="http://schemas.openxmlformats.org/officeDocument/2006/relationships/hyperlink" Target="https://thunhoon.com/article/286812" TargetMode="External"/><Relationship Id="rId3063" Type="http://schemas.openxmlformats.org/officeDocument/2006/relationships/hyperlink" Target="https://thunhoon.com/article/286771" TargetMode="External"/><Relationship Id="rId3062" Type="http://schemas.openxmlformats.org/officeDocument/2006/relationships/hyperlink" Target="https://thunhoon.com/article/286802" TargetMode="External"/><Relationship Id="rId3065" Type="http://schemas.openxmlformats.org/officeDocument/2006/relationships/hyperlink" Target="https://thunhoon.com/article/286790" TargetMode="External"/><Relationship Id="rId3064" Type="http://schemas.openxmlformats.org/officeDocument/2006/relationships/hyperlink" Target="https://thunhoon.com/article/286790" TargetMode="External"/><Relationship Id="rId3067" Type="http://schemas.openxmlformats.org/officeDocument/2006/relationships/hyperlink" Target="https://thunhoon.com/article/286794" TargetMode="External"/><Relationship Id="rId3066" Type="http://schemas.openxmlformats.org/officeDocument/2006/relationships/hyperlink" Target="https://thunhoon.com/article/286794" TargetMode="External"/><Relationship Id="rId3069" Type="http://schemas.openxmlformats.org/officeDocument/2006/relationships/hyperlink" Target="https://thunhoon.com/article/286797" TargetMode="External"/><Relationship Id="rId3068" Type="http://schemas.openxmlformats.org/officeDocument/2006/relationships/hyperlink" Target="https://thunhoon.com/article/286793" TargetMode="External"/><Relationship Id="rId3090" Type="http://schemas.openxmlformats.org/officeDocument/2006/relationships/hyperlink" Target="https://thunhoon.com/article/286916" TargetMode="External"/><Relationship Id="rId3092" Type="http://schemas.openxmlformats.org/officeDocument/2006/relationships/hyperlink" Target="https://thunhoon.com/article/286912" TargetMode="External"/><Relationship Id="rId3091" Type="http://schemas.openxmlformats.org/officeDocument/2006/relationships/hyperlink" Target="https://thunhoon.com/article/286912" TargetMode="External"/><Relationship Id="rId3094" Type="http://schemas.openxmlformats.org/officeDocument/2006/relationships/hyperlink" Target="https://thunhoon.com/article/286897" TargetMode="External"/><Relationship Id="rId3093" Type="http://schemas.openxmlformats.org/officeDocument/2006/relationships/hyperlink" Target="https://thunhoon.com/article/286900" TargetMode="External"/><Relationship Id="rId3096" Type="http://schemas.openxmlformats.org/officeDocument/2006/relationships/hyperlink" Target="https://thunhoon.com/article/286884" TargetMode="External"/><Relationship Id="rId3095" Type="http://schemas.openxmlformats.org/officeDocument/2006/relationships/hyperlink" Target="https://thunhoon.com/article/286884" TargetMode="External"/><Relationship Id="rId3098" Type="http://schemas.openxmlformats.org/officeDocument/2006/relationships/hyperlink" Target="https://thunhoon.com/article/286881" TargetMode="External"/><Relationship Id="rId3097" Type="http://schemas.openxmlformats.org/officeDocument/2006/relationships/hyperlink" Target="https://thunhoon.com/article/286883" TargetMode="External"/><Relationship Id="rId3099" Type="http://schemas.openxmlformats.org/officeDocument/2006/relationships/hyperlink" Target="https://thunhoon.com/article/286890" TargetMode="External"/><Relationship Id="rId3081" Type="http://schemas.openxmlformats.org/officeDocument/2006/relationships/hyperlink" Target="https://thunhoon.com/article/286939" TargetMode="External"/><Relationship Id="rId3080" Type="http://schemas.openxmlformats.org/officeDocument/2006/relationships/hyperlink" Target="https://thunhoon.com/article/286939" TargetMode="External"/><Relationship Id="rId3083" Type="http://schemas.openxmlformats.org/officeDocument/2006/relationships/hyperlink" Target="https://thunhoon.com/article/286926" TargetMode="External"/><Relationship Id="rId3082" Type="http://schemas.openxmlformats.org/officeDocument/2006/relationships/hyperlink" Target="https://thunhoon.com/article/286934" TargetMode="External"/><Relationship Id="rId3085" Type="http://schemas.openxmlformats.org/officeDocument/2006/relationships/hyperlink" Target="https://thunhoon.com/article/286922" TargetMode="External"/><Relationship Id="rId3084" Type="http://schemas.openxmlformats.org/officeDocument/2006/relationships/hyperlink" Target="https://thunhoon.com/article/286926" TargetMode="External"/><Relationship Id="rId3087" Type="http://schemas.openxmlformats.org/officeDocument/2006/relationships/hyperlink" Target="https://thunhoon.com/article/286922" TargetMode="External"/><Relationship Id="rId3086" Type="http://schemas.openxmlformats.org/officeDocument/2006/relationships/hyperlink" Target="https://thunhoon.com/article/286922" TargetMode="External"/><Relationship Id="rId3089" Type="http://schemas.openxmlformats.org/officeDocument/2006/relationships/hyperlink" Target="https://thunhoon.com/article/286916" TargetMode="External"/><Relationship Id="rId3088" Type="http://schemas.openxmlformats.org/officeDocument/2006/relationships/hyperlink" Target="https://thunhoon.com/article/286921" TargetMode="External"/><Relationship Id="rId3039" Type="http://schemas.openxmlformats.org/officeDocument/2006/relationships/hyperlink" Target="https://thunhoon.com/article/286855" TargetMode="External"/><Relationship Id="rId1" Type="http://schemas.openxmlformats.org/officeDocument/2006/relationships/hyperlink" Target="https://thunhoon.com/article/275774" TargetMode="External"/><Relationship Id="rId2" Type="http://schemas.openxmlformats.org/officeDocument/2006/relationships/hyperlink" Target="https://thunhoon.com/article/275774" TargetMode="External"/><Relationship Id="rId3" Type="http://schemas.openxmlformats.org/officeDocument/2006/relationships/hyperlink" Target="https://thunhoon.com/article/275774" TargetMode="External"/><Relationship Id="rId4" Type="http://schemas.openxmlformats.org/officeDocument/2006/relationships/hyperlink" Target="https://thunhoon.com/article/275774" TargetMode="External"/><Relationship Id="rId3030" Type="http://schemas.openxmlformats.org/officeDocument/2006/relationships/hyperlink" Target="https://thunhoon.com/article/286733" TargetMode="External"/><Relationship Id="rId9" Type="http://schemas.openxmlformats.org/officeDocument/2006/relationships/hyperlink" Target="https://thunhoon.com/article/275874" TargetMode="External"/><Relationship Id="rId3032" Type="http://schemas.openxmlformats.org/officeDocument/2006/relationships/hyperlink" Target="https://thunhoon.com/article/286712" TargetMode="External"/><Relationship Id="rId3031" Type="http://schemas.openxmlformats.org/officeDocument/2006/relationships/hyperlink" Target="https://thunhoon.com/article/286717" TargetMode="External"/><Relationship Id="rId3034" Type="http://schemas.openxmlformats.org/officeDocument/2006/relationships/hyperlink" Target="https://thunhoon.com/article/286690" TargetMode="External"/><Relationship Id="rId3033" Type="http://schemas.openxmlformats.org/officeDocument/2006/relationships/hyperlink" Target="https://thunhoon.com/article/286677" TargetMode="External"/><Relationship Id="rId5" Type="http://schemas.openxmlformats.org/officeDocument/2006/relationships/hyperlink" Target="https://thunhoon.com/article/275773" TargetMode="External"/><Relationship Id="rId3036" Type="http://schemas.openxmlformats.org/officeDocument/2006/relationships/hyperlink" Target="https://thunhoon.com/article/286699" TargetMode="External"/><Relationship Id="rId6" Type="http://schemas.openxmlformats.org/officeDocument/2006/relationships/hyperlink" Target="https://thunhoon.com/article/275773" TargetMode="External"/><Relationship Id="rId3035" Type="http://schemas.openxmlformats.org/officeDocument/2006/relationships/hyperlink" Target="https://thunhoon.com/article/286699" TargetMode="External"/><Relationship Id="rId7" Type="http://schemas.openxmlformats.org/officeDocument/2006/relationships/hyperlink" Target="https://thunhoon.com/article/275773" TargetMode="External"/><Relationship Id="rId3038" Type="http://schemas.openxmlformats.org/officeDocument/2006/relationships/hyperlink" Target="https://thunhoon.com/article/286864" TargetMode="External"/><Relationship Id="rId8" Type="http://schemas.openxmlformats.org/officeDocument/2006/relationships/hyperlink" Target="https://thunhoon.com/article/275874" TargetMode="External"/><Relationship Id="rId3037" Type="http://schemas.openxmlformats.org/officeDocument/2006/relationships/hyperlink" Target="https://thunhoon.com/article/286698" TargetMode="External"/><Relationship Id="rId3029" Type="http://schemas.openxmlformats.org/officeDocument/2006/relationships/hyperlink" Target="https://thunhoon.com/article/286733" TargetMode="External"/><Relationship Id="rId3028" Type="http://schemas.openxmlformats.org/officeDocument/2006/relationships/hyperlink" Target="https://thunhoon.com/article/286736" TargetMode="External"/><Relationship Id="rId3021" Type="http://schemas.openxmlformats.org/officeDocument/2006/relationships/hyperlink" Target="https://thunhoon.com/article/286769" TargetMode="External"/><Relationship Id="rId3020" Type="http://schemas.openxmlformats.org/officeDocument/2006/relationships/hyperlink" Target="https://thunhoon.com/article/286770" TargetMode="External"/><Relationship Id="rId3023" Type="http://schemas.openxmlformats.org/officeDocument/2006/relationships/hyperlink" Target="https://thunhoon.com/article/286769" TargetMode="External"/><Relationship Id="rId3022" Type="http://schemas.openxmlformats.org/officeDocument/2006/relationships/hyperlink" Target="https://thunhoon.com/article/286769" TargetMode="External"/><Relationship Id="rId3025" Type="http://schemas.openxmlformats.org/officeDocument/2006/relationships/hyperlink" Target="https://thunhoon.com/article/286740" TargetMode="External"/><Relationship Id="rId3024" Type="http://schemas.openxmlformats.org/officeDocument/2006/relationships/hyperlink" Target="https://thunhoon.com/article/286755" TargetMode="External"/><Relationship Id="rId3027" Type="http://schemas.openxmlformats.org/officeDocument/2006/relationships/hyperlink" Target="https://thunhoon.com/article/286740" TargetMode="External"/><Relationship Id="rId3026" Type="http://schemas.openxmlformats.org/officeDocument/2006/relationships/hyperlink" Target="https://thunhoon.com/article/286740" TargetMode="External"/><Relationship Id="rId3050" Type="http://schemas.openxmlformats.org/officeDocument/2006/relationships/hyperlink" Target="https://thunhoon.com/article/286826" TargetMode="External"/><Relationship Id="rId3052" Type="http://schemas.openxmlformats.org/officeDocument/2006/relationships/hyperlink" Target="https://thunhoon.com/article/286825" TargetMode="External"/><Relationship Id="rId3051" Type="http://schemas.openxmlformats.org/officeDocument/2006/relationships/hyperlink" Target="https://thunhoon.com/article/286825" TargetMode="External"/><Relationship Id="rId3054" Type="http://schemas.openxmlformats.org/officeDocument/2006/relationships/hyperlink" Target="https://thunhoon.com/article/286819" TargetMode="External"/><Relationship Id="rId3053" Type="http://schemas.openxmlformats.org/officeDocument/2006/relationships/hyperlink" Target="https://thunhoon.com/article/286825" TargetMode="External"/><Relationship Id="rId3056" Type="http://schemas.openxmlformats.org/officeDocument/2006/relationships/hyperlink" Target="https://thunhoon.com/article/286817" TargetMode="External"/><Relationship Id="rId3055" Type="http://schemas.openxmlformats.org/officeDocument/2006/relationships/hyperlink" Target="https://thunhoon.com/article/286819" TargetMode="External"/><Relationship Id="rId3058" Type="http://schemas.openxmlformats.org/officeDocument/2006/relationships/hyperlink" Target="https://thunhoon.com/article/286816" TargetMode="External"/><Relationship Id="rId3057" Type="http://schemas.openxmlformats.org/officeDocument/2006/relationships/hyperlink" Target="https://thunhoon.com/article/286817" TargetMode="External"/><Relationship Id="rId3059" Type="http://schemas.openxmlformats.org/officeDocument/2006/relationships/hyperlink" Target="https://thunhoon.com/article/286815" TargetMode="External"/><Relationship Id="rId3041" Type="http://schemas.openxmlformats.org/officeDocument/2006/relationships/hyperlink" Target="https://thunhoon.com/article/286855" TargetMode="External"/><Relationship Id="rId3040" Type="http://schemas.openxmlformats.org/officeDocument/2006/relationships/hyperlink" Target="https://thunhoon.com/article/286855" TargetMode="External"/><Relationship Id="rId3043" Type="http://schemas.openxmlformats.org/officeDocument/2006/relationships/hyperlink" Target="https://thunhoon.com/article/286847" TargetMode="External"/><Relationship Id="rId3042" Type="http://schemas.openxmlformats.org/officeDocument/2006/relationships/hyperlink" Target="https://thunhoon.com/article/286847" TargetMode="External"/><Relationship Id="rId3045" Type="http://schemas.openxmlformats.org/officeDocument/2006/relationships/hyperlink" Target="https://thunhoon.com/article/286846" TargetMode="External"/><Relationship Id="rId3044" Type="http://schemas.openxmlformats.org/officeDocument/2006/relationships/hyperlink" Target="https://thunhoon.com/article/286846" TargetMode="External"/><Relationship Id="rId3047" Type="http://schemas.openxmlformats.org/officeDocument/2006/relationships/hyperlink" Target="https://thunhoon.com/article/286831" TargetMode="External"/><Relationship Id="rId3046" Type="http://schemas.openxmlformats.org/officeDocument/2006/relationships/hyperlink" Target="https://thunhoon.com/article/286838" TargetMode="External"/><Relationship Id="rId3049" Type="http://schemas.openxmlformats.org/officeDocument/2006/relationships/hyperlink" Target="https://thunhoon.com/article/286827" TargetMode="External"/><Relationship Id="rId3048" Type="http://schemas.openxmlformats.org/officeDocument/2006/relationships/hyperlink" Target="https://thunhoon.com/article/286829" TargetMode="External"/><Relationship Id="rId2600" Type="http://schemas.openxmlformats.org/officeDocument/2006/relationships/hyperlink" Target="https://thunhoon.com/article/285100" TargetMode="External"/><Relationship Id="rId2601" Type="http://schemas.openxmlformats.org/officeDocument/2006/relationships/hyperlink" Target="https://thunhoon.com/article/285081" TargetMode="External"/><Relationship Id="rId2602" Type="http://schemas.openxmlformats.org/officeDocument/2006/relationships/hyperlink" Target="https://thunhoon.com/article/285080" TargetMode="External"/><Relationship Id="rId2603" Type="http://schemas.openxmlformats.org/officeDocument/2006/relationships/hyperlink" Target="https://thunhoon.com/article/285079" TargetMode="External"/><Relationship Id="rId2604" Type="http://schemas.openxmlformats.org/officeDocument/2006/relationships/hyperlink" Target="https://thunhoon.com/article/285076" TargetMode="External"/><Relationship Id="rId2605" Type="http://schemas.openxmlformats.org/officeDocument/2006/relationships/hyperlink" Target="https://thunhoon.com/article/285076" TargetMode="External"/><Relationship Id="rId2606" Type="http://schemas.openxmlformats.org/officeDocument/2006/relationships/hyperlink" Target="https://thunhoon.com/article/285076" TargetMode="External"/><Relationship Id="rId808" Type="http://schemas.openxmlformats.org/officeDocument/2006/relationships/hyperlink" Target="https://thunhoon.com/article/278382" TargetMode="External"/><Relationship Id="rId2607" Type="http://schemas.openxmlformats.org/officeDocument/2006/relationships/hyperlink" Target="https://thunhoon.com/article/285072" TargetMode="External"/><Relationship Id="rId807" Type="http://schemas.openxmlformats.org/officeDocument/2006/relationships/hyperlink" Target="https://thunhoon.com/article/278383" TargetMode="External"/><Relationship Id="rId2608" Type="http://schemas.openxmlformats.org/officeDocument/2006/relationships/hyperlink" Target="https://thunhoon.com/article/285066" TargetMode="External"/><Relationship Id="rId806" Type="http://schemas.openxmlformats.org/officeDocument/2006/relationships/hyperlink" Target="https://thunhoon.com/article/278383" TargetMode="External"/><Relationship Id="rId2609" Type="http://schemas.openxmlformats.org/officeDocument/2006/relationships/hyperlink" Target="https://thunhoon.com/article/285056" TargetMode="External"/><Relationship Id="rId805" Type="http://schemas.openxmlformats.org/officeDocument/2006/relationships/hyperlink" Target="https://thunhoon.com/article/278380" TargetMode="External"/><Relationship Id="rId809" Type="http://schemas.openxmlformats.org/officeDocument/2006/relationships/hyperlink" Target="https://thunhoon.com/article/278382" TargetMode="External"/><Relationship Id="rId800" Type="http://schemas.openxmlformats.org/officeDocument/2006/relationships/hyperlink" Target="https://thunhoon.com/article/278410" TargetMode="External"/><Relationship Id="rId804" Type="http://schemas.openxmlformats.org/officeDocument/2006/relationships/hyperlink" Target="https://thunhoon.com/article/278380" TargetMode="External"/><Relationship Id="rId803" Type="http://schemas.openxmlformats.org/officeDocument/2006/relationships/hyperlink" Target="https://thunhoon.com/article/278396" TargetMode="External"/><Relationship Id="rId802" Type="http://schemas.openxmlformats.org/officeDocument/2006/relationships/hyperlink" Target="https://thunhoon.com/article/278396" TargetMode="External"/><Relationship Id="rId801" Type="http://schemas.openxmlformats.org/officeDocument/2006/relationships/hyperlink" Target="https://thunhoon.com/article/278403" TargetMode="External"/><Relationship Id="rId1334" Type="http://schemas.openxmlformats.org/officeDocument/2006/relationships/hyperlink" Target="https://thunhoon.com/article/280808" TargetMode="External"/><Relationship Id="rId2665" Type="http://schemas.openxmlformats.org/officeDocument/2006/relationships/hyperlink" Target="https://thunhoon.com/article/285322" TargetMode="External"/><Relationship Id="rId1335" Type="http://schemas.openxmlformats.org/officeDocument/2006/relationships/hyperlink" Target="https://thunhoon.com/article/280829" TargetMode="External"/><Relationship Id="rId2666" Type="http://schemas.openxmlformats.org/officeDocument/2006/relationships/hyperlink" Target="https://thunhoon.com/article/285317" TargetMode="External"/><Relationship Id="rId1336" Type="http://schemas.openxmlformats.org/officeDocument/2006/relationships/hyperlink" Target="https://thunhoon.com/article/280965" TargetMode="External"/><Relationship Id="rId2667" Type="http://schemas.openxmlformats.org/officeDocument/2006/relationships/hyperlink" Target="https://thunhoon.com/article/285317" TargetMode="External"/><Relationship Id="rId1337" Type="http://schemas.openxmlformats.org/officeDocument/2006/relationships/hyperlink" Target="https://thunhoon.com/article/280965" TargetMode="External"/><Relationship Id="rId2668" Type="http://schemas.openxmlformats.org/officeDocument/2006/relationships/hyperlink" Target="https://thunhoon.com/article/285300" TargetMode="External"/><Relationship Id="rId1338" Type="http://schemas.openxmlformats.org/officeDocument/2006/relationships/hyperlink" Target="https://thunhoon.com/article/280965" TargetMode="External"/><Relationship Id="rId2669" Type="http://schemas.openxmlformats.org/officeDocument/2006/relationships/hyperlink" Target="https://thunhoon.com/article/285299" TargetMode="External"/><Relationship Id="rId1339" Type="http://schemas.openxmlformats.org/officeDocument/2006/relationships/hyperlink" Target="https://thunhoon.com/article/280961" TargetMode="External"/><Relationship Id="rId745" Type="http://schemas.openxmlformats.org/officeDocument/2006/relationships/hyperlink" Target="https://thunhoon.com/article/278175" TargetMode="External"/><Relationship Id="rId744" Type="http://schemas.openxmlformats.org/officeDocument/2006/relationships/hyperlink" Target="https://thunhoon.com/article/278175" TargetMode="External"/><Relationship Id="rId743" Type="http://schemas.openxmlformats.org/officeDocument/2006/relationships/hyperlink" Target="https://thunhoon.com/article/278179" TargetMode="External"/><Relationship Id="rId742" Type="http://schemas.openxmlformats.org/officeDocument/2006/relationships/hyperlink" Target="https://thunhoon.com/article/278179" TargetMode="External"/><Relationship Id="rId749" Type="http://schemas.openxmlformats.org/officeDocument/2006/relationships/hyperlink" Target="https://thunhoon.com/article/278172" TargetMode="External"/><Relationship Id="rId748" Type="http://schemas.openxmlformats.org/officeDocument/2006/relationships/hyperlink" Target="https://thunhoon.com/article/278172" TargetMode="External"/><Relationship Id="rId747" Type="http://schemas.openxmlformats.org/officeDocument/2006/relationships/hyperlink" Target="https://thunhoon.com/article/278174" TargetMode="External"/><Relationship Id="rId746" Type="http://schemas.openxmlformats.org/officeDocument/2006/relationships/hyperlink" Target="https://thunhoon.com/article/278174" TargetMode="External"/><Relationship Id="rId2660" Type="http://schemas.openxmlformats.org/officeDocument/2006/relationships/hyperlink" Target="https://thunhoon.com/article/285338" TargetMode="External"/><Relationship Id="rId741" Type="http://schemas.openxmlformats.org/officeDocument/2006/relationships/hyperlink" Target="https://thunhoon.com/article/278179" TargetMode="External"/><Relationship Id="rId1330" Type="http://schemas.openxmlformats.org/officeDocument/2006/relationships/hyperlink" Target="https://thunhoon.com/article/280826" TargetMode="External"/><Relationship Id="rId2661" Type="http://schemas.openxmlformats.org/officeDocument/2006/relationships/hyperlink" Target="https://thunhoon.com/article/285336" TargetMode="External"/><Relationship Id="rId740" Type="http://schemas.openxmlformats.org/officeDocument/2006/relationships/hyperlink" Target="https://thunhoon.com/article/278179" TargetMode="External"/><Relationship Id="rId1331" Type="http://schemas.openxmlformats.org/officeDocument/2006/relationships/hyperlink" Target="https://thunhoon.com/article/280831" TargetMode="External"/><Relationship Id="rId2662" Type="http://schemas.openxmlformats.org/officeDocument/2006/relationships/hyperlink" Target="https://thunhoon.com/article/285325" TargetMode="External"/><Relationship Id="rId1332" Type="http://schemas.openxmlformats.org/officeDocument/2006/relationships/hyperlink" Target="https://thunhoon.com/article/280831" TargetMode="External"/><Relationship Id="rId2663" Type="http://schemas.openxmlformats.org/officeDocument/2006/relationships/hyperlink" Target="https://thunhoon.com/article/285322" TargetMode="External"/><Relationship Id="rId1333" Type="http://schemas.openxmlformats.org/officeDocument/2006/relationships/hyperlink" Target="https://thunhoon.com/article/280831" TargetMode="External"/><Relationship Id="rId2664" Type="http://schemas.openxmlformats.org/officeDocument/2006/relationships/hyperlink" Target="https://thunhoon.com/article/285322" TargetMode="External"/><Relationship Id="rId1323" Type="http://schemas.openxmlformats.org/officeDocument/2006/relationships/hyperlink" Target="https://thunhoon.com/article/280856" TargetMode="External"/><Relationship Id="rId2654" Type="http://schemas.openxmlformats.org/officeDocument/2006/relationships/hyperlink" Target="https://thunhoon.com/article/285371" TargetMode="External"/><Relationship Id="rId1324" Type="http://schemas.openxmlformats.org/officeDocument/2006/relationships/hyperlink" Target="https://thunhoon.com/article/280855" TargetMode="External"/><Relationship Id="rId2655" Type="http://schemas.openxmlformats.org/officeDocument/2006/relationships/hyperlink" Target="https://thunhoon.com/article/285371" TargetMode="External"/><Relationship Id="rId1325" Type="http://schemas.openxmlformats.org/officeDocument/2006/relationships/hyperlink" Target="https://thunhoon.com/article/280854" TargetMode="External"/><Relationship Id="rId2656" Type="http://schemas.openxmlformats.org/officeDocument/2006/relationships/hyperlink" Target="https://thunhoon.com/article/285353" TargetMode="External"/><Relationship Id="rId1326" Type="http://schemas.openxmlformats.org/officeDocument/2006/relationships/hyperlink" Target="https://thunhoon.com/article/280849" TargetMode="External"/><Relationship Id="rId2657" Type="http://schemas.openxmlformats.org/officeDocument/2006/relationships/hyperlink" Target="https://thunhoon.com/article/285351" TargetMode="External"/><Relationship Id="rId1327" Type="http://schemas.openxmlformats.org/officeDocument/2006/relationships/hyperlink" Target="https://thunhoon.com/article/280849" TargetMode="External"/><Relationship Id="rId2658" Type="http://schemas.openxmlformats.org/officeDocument/2006/relationships/hyperlink" Target="https://thunhoon.com/article/285351" TargetMode="External"/><Relationship Id="rId1328" Type="http://schemas.openxmlformats.org/officeDocument/2006/relationships/hyperlink" Target="https://thunhoon.com/article/280845" TargetMode="External"/><Relationship Id="rId2659" Type="http://schemas.openxmlformats.org/officeDocument/2006/relationships/hyperlink" Target="https://thunhoon.com/article/285338" TargetMode="External"/><Relationship Id="rId1329" Type="http://schemas.openxmlformats.org/officeDocument/2006/relationships/hyperlink" Target="https://thunhoon.com/article/280822" TargetMode="External"/><Relationship Id="rId739" Type="http://schemas.openxmlformats.org/officeDocument/2006/relationships/hyperlink" Target="https://thunhoon.com/article/278181" TargetMode="External"/><Relationship Id="rId734" Type="http://schemas.openxmlformats.org/officeDocument/2006/relationships/hyperlink" Target="https://thunhoon.com/article/278202" TargetMode="External"/><Relationship Id="rId733" Type="http://schemas.openxmlformats.org/officeDocument/2006/relationships/hyperlink" Target="https://thunhoon.com/article/278202" TargetMode="External"/><Relationship Id="rId732" Type="http://schemas.openxmlformats.org/officeDocument/2006/relationships/hyperlink" Target="https://thunhoon.com/article/278202" TargetMode="External"/><Relationship Id="rId731" Type="http://schemas.openxmlformats.org/officeDocument/2006/relationships/hyperlink" Target="https://thunhoon.com/article/278080" TargetMode="External"/><Relationship Id="rId738" Type="http://schemas.openxmlformats.org/officeDocument/2006/relationships/hyperlink" Target="https://thunhoon.com/article/278181" TargetMode="External"/><Relationship Id="rId737" Type="http://schemas.openxmlformats.org/officeDocument/2006/relationships/hyperlink" Target="https://thunhoon.com/article/278181" TargetMode="External"/><Relationship Id="rId736" Type="http://schemas.openxmlformats.org/officeDocument/2006/relationships/hyperlink" Target="https://thunhoon.com/article/278199" TargetMode="External"/><Relationship Id="rId735" Type="http://schemas.openxmlformats.org/officeDocument/2006/relationships/hyperlink" Target="https://thunhoon.com/article/278199" TargetMode="External"/><Relationship Id="rId730" Type="http://schemas.openxmlformats.org/officeDocument/2006/relationships/hyperlink" Target="https://thunhoon.com/article/278103" TargetMode="External"/><Relationship Id="rId2650" Type="http://schemas.openxmlformats.org/officeDocument/2006/relationships/hyperlink" Target="https://thunhoon.com/article/285204" TargetMode="External"/><Relationship Id="rId1320" Type="http://schemas.openxmlformats.org/officeDocument/2006/relationships/hyperlink" Target="https://thunhoon.com/article/280861" TargetMode="External"/><Relationship Id="rId2651" Type="http://schemas.openxmlformats.org/officeDocument/2006/relationships/hyperlink" Target="https://thunhoon.com/article/285204" TargetMode="External"/><Relationship Id="rId1321" Type="http://schemas.openxmlformats.org/officeDocument/2006/relationships/hyperlink" Target="https://thunhoon.com/article/280861" TargetMode="External"/><Relationship Id="rId2652" Type="http://schemas.openxmlformats.org/officeDocument/2006/relationships/hyperlink" Target="https://thunhoon.com/article/285204" TargetMode="External"/><Relationship Id="rId1322" Type="http://schemas.openxmlformats.org/officeDocument/2006/relationships/hyperlink" Target="https://thunhoon.com/article/280861" TargetMode="External"/><Relationship Id="rId2653" Type="http://schemas.openxmlformats.org/officeDocument/2006/relationships/hyperlink" Target="https://thunhoon.com/article/285203" TargetMode="External"/><Relationship Id="rId1356" Type="http://schemas.openxmlformats.org/officeDocument/2006/relationships/hyperlink" Target="https://thunhoon.com/article/281031" TargetMode="External"/><Relationship Id="rId2687" Type="http://schemas.openxmlformats.org/officeDocument/2006/relationships/hyperlink" Target="https://thunhoon.com/article/285428" TargetMode="External"/><Relationship Id="rId1357" Type="http://schemas.openxmlformats.org/officeDocument/2006/relationships/hyperlink" Target="https://thunhoon.com/article/281031" TargetMode="External"/><Relationship Id="rId2688" Type="http://schemas.openxmlformats.org/officeDocument/2006/relationships/hyperlink" Target="https://thunhoon.com/article/285427" TargetMode="External"/><Relationship Id="rId1358" Type="http://schemas.openxmlformats.org/officeDocument/2006/relationships/hyperlink" Target="https://thunhoon.com/article/281031" TargetMode="External"/><Relationship Id="rId2689" Type="http://schemas.openxmlformats.org/officeDocument/2006/relationships/hyperlink" Target="https://thunhoon.com/article/285420" TargetMode="External"/><Relationship Id="rId1359" Type="http://schemas.openxmlformats.org/officeDocument/2006/relationships/hyperlink" Target="https://thunhoon.com/article/281030" TargetMode="External"/><Relationship Id="rId767" Type="http://schemas.openxmlformats.org/officeDocument/2006/relationships/hyperlink" Target="https://thunhoon.com/article/278244" TargetMode="External"/><Relationship Id="rId766" Type="http://schemas.openxmlformats.org/officeDocument/2006/relationships/hyperlink" Target="https://thunhoon.com/article/278245" TargetMode="External"/><Relationship Id="rId765" Type="http://schemas.openxmlformats.org/officeDocument/2006/relationships/hyperlink" Target="https://thunhoon.com/article/278245" TargetMode="External"/><Relationship Id="rId764" Type="http://schemas.openxmlformats.org/officeDocument/2006/relationships/hyperlink" Target="https://thunhoon.com/article/278247" TargetMode="External"/><Relationship Id="rId769" Type="http://schemas.openxmlformats.org/officeDocument/2006/relationships/hyperlink" Target="https://thunhoon.com/article/278225" TargetMode="External"/><Relationship Id="rId768" Type="http://schemas.openxmlformats.org/officeDocument/2006/relationships/hyperlink" Target="https://thunhoon.com/article/278243" TargetMode="External"/><Relationship Id="rId2680" Type="http://schemas.openxmlformats.org/officeDocument/2006/relationships/hyperlink" Target="https://thunhoon.com/article/285439" TargetMode="External"/><Relationship Id="rId1350" Type="http://schemas.openxmlformats.org/officeDocument/2006/relationships/hyperlink" Target="https://thunhoon.com/article/280920" TargetMode="External"/><Relationship Id="rId2681" Type="http://schemas.openxmlformats.org/officeDocument/2006/relationships/hyperlink" Target="https://thunhoon.com/article/285439" TargetMode="External"/><Relationship Id="rId1351" Type="http://schemas.openxmlformats.org/officeDocument/2006/relationships/hyperlink" Target="https://thunhoon.com/article/280911" TargetMode="External"/><Relationship Id="rId2682" Type="http://schemas.openxmlformats.org/officeDocument/2006/relationships/hyperlink" Target="https://thunhoon.com/article/285432" TargetMode="External"/><Relationship Id="rId763" Type="http://schemas.openxmlformats.org/officeDocument/2006/relationships/hyperlink" Target="https://thunhoon.com/article/278252" TargetMode="External"/><Relationship Id="rId1352" Type="http://schemas.openxmlformats.org/officeDocument/2006/relationships/hyperlink" Target="https://thunhoon.com/article/280911" TargetMode="External"/><Relationship Id="rId2683" Type="http://schemas.openxmlformats.org/officeDocument/2006/relationships/hyperlink" Target="https://thunhoon.com/article/285430" TargetMode="External"/><Relationship Id="rId762" Type="http://schemas.openxmlformats.org/officeDocument/2006/relationships/hyperlink" Target="https://thunhoon.com/article/278262" TargetMode="External"/><Relationship Id="rId1353" Type="http://schemas.openxmlformats.org/officeDocument/2006/relationships/hyperlink" Target="https://thunhoon.com/article/280910" TargetMode="External"/><Relationship Id="rId2684" Type="http://schemas.openxmlformats.org/officeDocument/2006/relationships/hyperlink" Target="https://thunhoon.com/article/285430" TargetMode="External"/><Relationship Id="rId761" Type="http://schemas.openxmlformats.org/officeDocument/2006/relationships/hyperlink" Target="https://thunhoon.com/article/278281" TargetMode="External"/><Relationship Id="rId1354" Type="http://schemas.openxmlformats.org/officeDocument/2006/relationships/hyperlink" Target="https://thunhoon.com/article/280901" TargetMode="External"/><Relationship Id="rId2685" Type="http://schemas.openxmlformats.org/officeDocument/2006/relationships/hyperlink" Target="https://thunhoon.com/article/285430" TargetMode="External"/><Relationship Id="rId760" Type="http://schemas.openxmlformats.org/officeDocument/2006/relationships/hyperlink" Target="https://thunhoon.com/article/278281" TargetMode="External"/><Relationship Id="rId1355" Type="http://schemas.openxmlformats.org/officeDocument/2006/relationships/hyperlink" Target="https://thunhoon.com/article/281039" TargetMode="External"/><Relationship Id="rId2686" Type="http://schemas.openxmlformats.org/officeDocument/2006/relationships/hyperlink" Target="https://thunhoon.com/article/285428" TargetMode="External"/><Relationship Id="rId1345" Type="http://schemas.openxmlformats.org/officeDocument/2006/relationships/hyperlink" Target="https://thunhoon.com/article/280932" TargetMode="External"/><Relationship Id="rId2676" Type="http://schemas.openxmlformats.org/officeDocument/2006/relationships/hyperlink" Target="https://thunhoon.com/article/285441" TargetMode="External"/><Relationship Id="rId1346" Type="http://schemas.openxmlformats.org/officeDocument/2006/relationships/hyperlink" Target="https://thunhoon.com/article/280930" TargetMode="External"/><Relationship Id="rId2677" Type="http://schemas.openxmlformats.org/officeDocument/2006/relationships/hyperlink" Target="https://thunhoon.com/article/285440" TargetMode="External"/><Relationship Id="rId1347" Type="http://schemas.openxmlformats.org/officeDocument/2006/relationships/hyperlink" Target="https://thunhoon.com/article/280926" TargetMode="External"/><Relationship Id="rId2678" Type="http://schemas.openxmlformats.org/officeDocument/2006/relationships/hyperlink" Target="https://thunhoon.com/article/285439" TargetMode="External"/><Relationship Id="rId1348" Type="http://schemas.openxmlformats.org/officeDocument/2006/relationships/hyperlink" Target="https://thunhoon.com/article/280923" TargetMode="External"/><Relationship Id="rId2679" Type="http://schemas.openxmlformats.org/officeDocument/2006/relationships/hyperlink" Target="https://thunhoon.com/article/285439" TargetMode="External"/><Relationship Id="rId1349" Type="http://schemas.openxmlformats.org/officeDocument/2006/relationships/hyperlink" Target="https://thunhoon.com/article/280923" TargetMode="External"/><Relationship Id="rId756" Type="http://schemas.openxmlformats.org/officeDocument/2006/relationships/hyperlink" Target="https://thunhoon.com/article/278142" TargetMode="External"/><Relationship Id="rId755" Type="http://schemas.openxmlformats.org/officeDocument/2006/relationships/hyperlink" Target="https://thunhoon.com/article/278149" TargetMode="External"/><Relationship Id="rId754" Type="http://schemas.openxmlformats.org/officeDocument/2006/relationships/hyperlink" Target="https://thunhoon.com/article/278149" TargetMode="External"/><Relationship Id="rId753" Type="http://schemas.openxmlformats.org/officeDocument/2006/relationships/hyperlink" Target="https://thunhoon.com/article/278150" TargetMode="External"/><Relationship Id="rId759" Type="http://schemas.openxmlformats.org/officeDocument/2006/relationships/hyperlink" Target="https://thunhoon.com/article/278281" TargetMode="External"/><Relationship Id="rId758" Type="http://schemas.openxmlformats.org/officeDocument/2006/relationships/hyperlink" Target="https://thunhoon.com/article/278293" TargetMode="External"/><Relationship Id="rId757" Type="http://schemas.openxmlformats.org/officeDocument/2006/relationships/hyperlink" Target="https://thunhoon.com/article/278296" TargetMode="External"/><Relationship Id="rId2670" Type="http://schemas.openxmlformats.org/officeDocument/2006/relationships/hyperlink" Target="https://thunhoon.com/article/285314" TargetMode="External"/><Relationship Id="rId1340" Type="http://schemas.openxmlformats.org/officeDocument/2006/relationships/hyperlink" Target="https://thunhoon.com/article/280943" TargetMode="External"/><Relationship Id="rId2671" Type="http://schemas.openxmlformats.org/officeDocument/2006/relationships/hyperlink" Target="https://thunhoon.com/article/285468" TargetMode="External"/><Relationship Id="rId752" Type="http://schemas.openxmlformats.org/officeDocument/2006/relationships/hyperlink" Target="https://thunhoon.com/article/278154" TargetMode="External"/><Relationship Id="rId1341" Type="http://schemas.openxmlformats.org/officeDocument/2006/relationships/hyperlink" Target="https://thunhoon.com/article/280941" TargetMode="External"/><Relationship Id="rId2672" Type="http://schemas.openxmlformats.org/officeDocument/2006/relationships/hyperlink" Target="https://thunhoon.com/article/285468" TargetMode="External"/><Relationship Id="rId751" Type="http://schemas.openxmlformats.org/officeDocument/2006/relationships/hyperlink" Target="https://thunhoon.com/article/278166" TargetMode="External"/><Relationship Id="rId1342" Type="http://schemas.openxmlformats.org/officeDocument/2006/relationships/hyperlink" Target="https://thunhoon.com/article/280941" TargetMode="External"/><Relationship Id="rId2673" Type="http://schemas.openxmlformats.org/officeDocument/2006/relationships/hyperlink" Target="https://thunhoon.com/article/285468" TargetMode="External"/><Relationship Id="rId750" Type="http://schemas.openxmlformats.org/officeDocument/2006/relationships/hyperlink" Target="https://thunhoon.com/article/278166" TargetMode="External"/><Relationship Id="rId1343" Type="http://schemas.openxmlformats.org/officeDocument/2006/relationships/hyperlink" Target="https://thunhoon.com/article/280941" TargetMode="External"/><Relationship Id="rId2674" Type="http://schemas.openxmlformats.org/officeDocument/2006/relationships/hyperlink" Target="https://thunhoon.com/article/285459" TargetMode="External"/><Relationship Id="rId1344" Type="http://schemas.openxmlformats.org/officeDocument/2006/relationships/hyperlink" Target="https://thunhoon.com/article/280935" TargetMode="External"/><Relationship Id="rId2675" Type="http://schemas.openxmlformats.org/officeDocument/2006/relationships/hyperlink" Target="https://thunhoon.com/article/285455" TargetMode="External"/><Relationship Id="rId2621" Type="http://schemas.openxmlformats.org/officeDocument/2006/relationships/hyperlink" Target="https://thunhoon.com/article/285179" TargetMode="External"/><Relationship Id="rId2622" Type="http://schemas.openxmlformats.org/officeDocument/2006/relationships/hyperlink" Target="https://thunhoon.com/article/285166" TargetMode="External"/><Relationship Id="rId2623" Type="http://schemas.openxmlformats.org/officeDocument/2006/relationships/hyperlink" Target="https://thunhoon.com/article/285159" TargetMode="External"/><Relationship Id="rId2624" Type="http://schemas.openxmlformats.org/officeDocument/2006/relationships/hyperlink" Target="https://thunhoon.com/article/285156" TargetMode="External"/><Relationship Id="rId2625" Type="http://schemas.openxmlformats.org/officeDocument/2006/relationships/hyperlink" Target="https://thunhoon.com/article/285156" TargetMode="External"/><Relationship Id="rId2626" Type="http://schemas.openxmlformats.org/officeDocument/2006/relationships/hyperlink" Target="https://thunhoon.com/article/285150" TargetMode="External"/><Relationship Id="rId2627" Type="http://schemas.openxmlformats.org/officeDocument/2006/relationships/hyperlink" Target="https://thunhoon.com/article/285150" TargetMode="External"/><Relationship Id="rId2628" Type="http://schemas.openxmlformats.org/officeDocument/2006/relationships/hyperlink" Target="https://thunhoon.com/article/285150" TargetMode="External"/><Relationship Id="rId709" Type="http://schemas.openxmlformats.org/officeDocument/2006/relationships/hyperlink" Target="https://thunhoon.com/article/278003" TargetMode="External"/><Relationship Id="rId2629" Type="http://schemas.openxmlformats.org/officeDocument/2006/relationships/hyperlink" Target="https://thunhoon.com/article/285144" TargetMode="External"/><Relationship Id="rId708" Type="http://schemas.openxmlformats.org/officeDocument/2006/relationships/hyperlink" Target="https://thunhoon.com/article/278003" TargetMode="External"/><Relationship Id="rId707" Type="http://schemas.openxmlformats.org/officeDocument/2006/relationships/hyperlink" Target="https://thunhoon.com/article/278025" TargetMode="External"/><Relationship Id="rId706" Type="http://schemas.openxmlformats.org/officeDocument/2006/relationships/hyperlink" Target="https://thunhoon.com/article/278026" TargetMode="External"/><Relationship Id="rId701" Type="http://schemas.openxmlformats.org/officeDocument/2006/relationships/hyperlink" Target="https://thunhoon.com/article/278054" TargetMode="External"/><Relationship Id="rId700" Type="http://schemas.openxmlformats.org/officeDocument/2006/relationships/hyperlink" Target="https://thunhoon.com/article/278064" TargetMode="External"/><Relationship Id="rId705" Type="http://schemas.openxmlformats.org/officeDocument/2006/relationships/hyperlink" Target="https://thunhoon.com/article/278031" TargetMode="External"/><Relationship Id="rId704" Type="http://schemas.openxmlformats.org/officeDocument/2006/relationships/hyperlink" Target="https://thunhoon.com/article/278031" TargetMode="External"/><Relationship Id="rId703" Type="http://schemas.openxmlformats.org/officeDocument/2006/relationships/hyperlink" Target="https://thunhoon.com/article/278031" TargetMode="External"/><Relationship Id="rId702" Type="http://schemas.openxmlformats.org/officeDocument/2006/relationships/hyperlink" Target="https://thunhoon.com/article/278054" TargetMode="External"/><Relationship Id="rId2620" Type="http://schemas.openxmlformats.org/officeDocument/2006/relationships/hyperlink" Target="https://thunhoon.com/article/285179" TargetMode="External"/><Relationship Id="rId2610" Type="http://schemas.openxmlformats.org/officeDocument/2006/relationships/hyperlink" Target="https://thunhoon.com/article/285054" TargetMode="External"/><Relationship Id="rId2611" Type="http://schemas.openxmlformats.org/officeDocument/2006/relationships/hyperlink" Target="https://thunhoon.com/article/285054" TargetMode="External"/><Relationship Id="rId2612" Type="http://schemas.openxmlformats.org/officeDocument/2006/relationships/hyperlink" Target="https://thunhoon.com/article/285046" TargetMode="External"/><Relationship Id="rId2613" Type="http://schemas.openxmlformats.org/officeDocument/2006/relationships/hyperlink" Target="https://thunhoon.com/article/285045" TargetMode="External"/><Relationship Id="rId2614" Type="http://schemas.openxmlformats.org/officeDocument/2006/relationships/hyperlink" Target="https://thunhoon.com/article/285037" TargetMode="External"/><Relationship Id="rId2615" Type="http://schemas.openxmlformats.org/officeDocument/2006/relationships/hyperlink" Target="https://thunhoon.com/article/285037" TargetMode="External"/><Relationship Id="rId2616" Type="http://schemas.openxmlformats.org/officeDocument/2006/relationships/hyperlink" Target="https://thunhoon.com/article/285034" TargetMode="External"/><Relationship Id="rId2617" Type="http://schemas.openxmlformats.org/officeDocument/2006/relationships/hyperlink" Target="https://thunhoon.com/article/285026" TargetMode="External"/><Relationship Id="rId2618" Type="http://schemas.openxmlformats.org/officeDocument/2006/relationships/hyperlink" Target="https://thunhoon.com/article/285026" TargetMode="External"/><Relationship Id="rId2619" Type="http://schemas.openxmlformats.org/officeDocument/2006/relationships/hyperlink" Target="https://thunhoon.com/article/285179" TargetMode="External"/><Relationship Id="rId1312" Type="http://schemas.openxmlformats.org/officeDocument/2006/relationships/hyperlink" Target="https://thunhoon.com/article/280888" TargetMode="External"/><Relationship Id="rId2643" Type="http://schemas.openxmlformats.org/officeDocument/2006/relationships/hyperlink" Target="https://thunhoon.com/article/285246" TargetMode="External"/><Relationship Id="rId1313" Type="http://schemas.openxmlformats.org/officeDocument/2006/relationships/hyperlink" Target="https://thunhoon.com/article/280883" TargetMode="External"/><Relationship Id="rId2644" Type="http://schemas.openxmlformats.org/officeDocument/2006/relationships/hyperlink" Target="https://thunhoon.com/article/285246" TargetMode="External"/><Relationship Id="rId1314" Type="http://schemas.openxmlformats.org/officeDocument/2006/relationships/hyperlink" Target="https://thunhoon.com/article/280883" TargetMode="External"/><Relationship Id="rId2645" Type="http://schemas.openxmlformats.org/officeDocument/2006/relationships/hyperlink" Target="https://thunhoon.com/article/285246" TargetMode="External"/><Relationship Id="rId1315" Type="http://schemas.openxmlformats.org/officeDocument/2006/relationships/hyperlink" Target="https://thunhoon.com/article/280878" TargetMode="External"/><Relationship Id="rId2646" Type="http://schemas.openxmlformats.org/officeDocument/2006/relationships/hyperlink" Target="https://thunhoon.com/article/285229" TargetMode="External"/><Relationship Id="rId1316" Type="http://schemas.openxmlformats.org/officeDocument/2006/relationships/hyperlink" Target="https://thunhoon.com/article/280876" TargetMode="External"/><Relationship Id="rId2647" Type="http://schemas.openxmlformats.org/officeDocument/2006/relationships/hyperlink" Target="https://thunhoon.com/article/285220" TargetMode="External"/><Relationship Id="rId1317" Type="http://schemas.openxmlformats.org/officeDocument/2006/relationships/hyperlink" Target="https://thunhoon.com/article/280876" TargetMode="External"/><Relationship Id="rId2648" Type="http://schemas.openxmlformats.org/officeDocument/2006/relationships/hyperlink" Target="https://thunhoon.com/article/285208" TargetMode="External"/><Relationship Id="rId1318" Type="http://schemas.openxmlformats.org/officeDocument/2006/relationships/hyperlink" Target="https://thunhoon.com/article/280875" TargetMode="External"/><Relationship Id="rId2649" Type="http://schemas.openxmlformats.org/officeDocument/2006/relationships/hyperlink" Target="https://thunhoon.com/article/285205" TargetMode="External"/><Relationship Id="rId1319" Type="http://schemas.openxmlformats.org/officeDocument/2006/relationships/hyperlink" Target="https://thunhoon.com/article/280861" TargetMode="External"/><Relationship Id="rId729" Type="http://schemas.openxmlformats.org/officeDocument/2006/relationships/hyperlink" Target="https://thunhoon.com/article/278103" TargetMode="External"/><Relationship Id="rId728" Type="http://schemas.openxmlformats.org/officeDocument/2006/relationships/hyperlink" Target="https://thunhoon.com/article/278107" TargetMode="External"/><Relationship Id="rId723" Type="http://schemas.openxmlformats.org/officeDocument/2006/relationships/hyperlink" Target="https://thunhoon.com/article/278116" TargetMode="External"/><Relationship Id="rId722" Type="http://schemas.openxmlformats.org/officeDocument/2006/relationships/hyperlink" Target="https://thunhoon.com/article/278117" TargetMode="External"/><Relationship Id="rId721" Type="http://schemas.openxmlformats.org/officeDocument/2006/relationships/hyperlink" Target="https://thunhoon.com/article/278117" TargetMode="External"/><Relationship Id="rId720" Type="http://schemas.openxmlformats.org/officeDocument/2006/relationships/hyperlink" Target="https://thunhoon.com/article/278119" TargetMode="External"/><Relationship Id="rId727" Type="http://schemas.openxmlformats.org/officeDocument/2006/relationships/hyperlink" Target="https://thunhoon.com/article/278107" TargetMode="External"/><Relationship Id="rId726" Type="http://schemas.openxmlformats.org/officeDocument/2006/relationships/hyperlink" Target="https://thunhoon.com/article/278109" TargetMode="External"/><Relationship Id="rId725" Type="http://schemas.openxmlformats.org/officeDocument/2006/relationships/hyperlink" Target="https://thunhoon.com/article/278109" TargetMode="External"/><Relationship Id="rId724" Type="http://schemas.openxmlformats.org/officeDocument/2006/relationships/hyperlink" Target="https://thunhoon.com/article/278109" TargetMode="External"/><Relationship Id="rId2640" Type="http://schemas.openxmlformats.org/officeDocument/2006/relationships/hyperlink" Target="https://thunhoon.com/article/285278" TargetMode="External"/><Relationship Id="rId1310" Type="http://schemas.openxmlformats.org/officeDocument/2006/relationships/hyperlink" Target="https://thunhoon.com/article/280888" TargetMode="External"/><Relationship Id="rId2641" Type="http://schemas.openxmlformats.org/officeDocument/2006/relationships/hyperlink" Target="https://thunhoon.com/article/285260" TargetMode="External"/><Relationship Id="rId1311" Type="http://schemas.openxmlformats.org/officeDocument/2006/relationships/hyperlink" Target="https://thunhoon.com/article/280888" TargetMode="External"/><Relationship Id="rId2642" Type="http://schemas.openxmlformats.org/officeDocument/2006/relationships/hyperlink" Target="https://thunhoon.com/article/285255" TargetMode="External"/><Relationship Id="rId1301" Type="http://schemas.openxmlformats.org/officeDocument/2006/relationships/hyperlink" Target="https://thunhoon.com/article/280754" TargetMode="External"/><Relationship Id="rId2632" Type="http://schemas.openxmlformats.org/officeDocument/2006/relationships/hyperlink" Target="https://thunhoon.com/article/285134" TargetMode="External"/><Relationship Id="rId1302" Type="http://schemas.openxmlformats.org/officeDocument/2006/relationships/hyperlink" Target="https://thunhoon.com/article/280743" TargetMode="External"/><Relationship Id="rId2633" Type="http://schemas.openxmlformats.org/officeDocument/2006/relationships/hyperlink" Target="https://thunhoon.com/article/285133" TargetMode="External"/><Relationship Id="rId1303" Type="http://schemas.openxmlformats.org/officeDocument/2006/relationships/hyperlink" Target="https://thunhoon.com/article/280740" TargetMode="External"/><Relationship Id="rId2634" Type="http://schemas.openxmlformats.org/officeDocument/2006/relationships/hyperlink" Target="https://thunhoon.com/article/285132" TargetMode="External"/><Relationship Id="rId1304" Type="http://schemas.openxmlformats.org/officeDocument/2006/relationships/hyperlink" Target="https://thunhoon.com/article/280738" TargetMode="External"/><Relationship Id="rId2635" Type="http://schemas.openxmlformats.org/officeDocument/2006/relationships/hyperlink" Target="https://thunhoon.com/article/285119" TargetMode="External"/><Relationship Id="rId1305" Type="http://schemas.openxmlformats.org/officeDocument/2006/relationships/hyperlink" Target="https://thunhoon.com/article/280738" TargetMode="External"/><Relationship Id="rId2636" Type="http://schemas.openxmlformats.org/officeDocument/2006/relationships/hyperlink" Target="https://thunhoon.com/article/285115" TargetMode="External"/><Relationship Id="rId1306" Type="http://schemas.openxmlformats.org/officeDocument/2006/relationships/hyperlink" Target="https://thunhoon.com/article/280796" TargetMode="External"/><Relationship Id="rId2637" Type="http://schemas.openxmlformats.org/officeDocument/2006/relationships/hyperlink" Target="https://thunhoon.com/article/285120" TargetMode="External"/><Relationship Id="rId1307" Type="http://schemas.openxmlformats.org/officeDocument/2006/relationships/hyperlink" Target="https://thunhoon.com/article/280786" TargetMode="External"/><Relationship Id="rId2638" Type="http://schemas.openxmlformats.org/officeDocument/2006/relationships/hyperlink" Target="https://thunhoon.com/article/285278" TargetMode="External"/><Relationship Id="rId1308" Type="http://schemas.openxmlformats.org/officeDocument/2006/relationships/hyperlink" Target="https://thunhoon.com/article/280777" TargetMode="External"/><Relationship Id="rId2639" Type="http://schemas.openxmlformats.org/officeDocument/2006/relationships/hyperlink" Target="https://thunhoon.com/article/285278" TargetMode="External"/><Relationship Id="rId1309" Type="http://schemas.openxmlformats.org/officeDocument/2006/relationships/hyperlink" Target="https://thunhoon.com/article/280893" TargetMode="External"/><Relationship Id="rId719" Type="http://schemas.openxmlformats.org/officeDocument/2006/relationships/hyperlink" Target="https://thunhoon.com/article/278119" TargetMode="External"/><Relationship Id="rId718" Type="http://schemas.openxmlformats.org/officeDocument/2006/relationships/hyperlink" Target="https://thunhoon.com/article/278129" TargetMode="External"/><Relationship Id="rId717" Type="http://schemas.openxmlformats.org/officeDocument/2006/relationships/hyperlink" Target="https://thunhoon.com/article/278129" TargetMode="External"/><Relationship Id="rId712" Type="http://schemas.openxmlformats.org/officeDocument/2006/relationships/hyperlink" Target="https://thunhoon.com/article/278012" TargetMode="External"/><Relationship Id="rId711" Type="http://schemas.openxmlformats.org/officeDocument/2006/relationships/hyperlink" Target="https://thunhoon.com/article/278012" TargetMode="External"/><Relationship Id="rId710" Type="http://schemas.openxmlformats.org/officeDocument/2006/relationships/hyperlink" Target="https://thunhoon.com/article/278002" TargetMode="External"/><Relationship Id="rId716" Type="http://schemas.openxmlformats.org/officeDocument/2006/relationships/hyperlink" Target="https://thunhoon.com/article/278129" TargetMode="External"/><Relationship Id="rId715" Type="http://schemas.openxmlformats.org/officeDocument/2006/relationships/hyperlink" Target="https://thunhoon.com/article/278139" TargetMode="External"/><Relationship Id="rId714" Type="http://schemas.openxmlformats.org/officeDocument/2006/relationships/hyperlink" Target="https://thunhoon.com/article/278044" TargetMode="External"/><Relationship Id="rId713" Type="http://schemas.openxmlformats.org/officeDocument/2006/relationships/hyperlink" Target="https://thunhoon.com/article/278007" TargetMode="External"/><Relationship Id="rId2630" Type="http://schemas.openxmlformats.org/officeDocument/2006/relationships/hyperlink" Target="https://thunhoon.com/article/285144" TargetMode="External"/><Relationship Id="rId1300" Type="http://schemas.openxmlformats.org/officeDocument/2006/relationships/hyperlink" Target="https://thunhoon.com/article/280755" TargetMode="External"/><Relationship Id="rId2631" Type="http://schemas.openxmlformats.org/officeDocument/2006/relationships/hyperlink" Target="https://thunhoon.com/article/285134" TargetMode="External"/><Relationship Id="rId3117" Type="http://schemas.openxmlformats.org/officeDocument/2006/relationships/hyperlink" Target="https://thunhoon.com/article/286982" TargetMode="External"/><Relationship Id="rId3116" Type="http://schemas.openxmlformats.org/officeDocument/2006/relationships/hyperlink" Target="https://thunhoon.com/article/286965" TargetMode="External"/><Relationship Id="rId3119" Type="http://schemas.openxmlformats.org/officeDocument/2006/relationships/drawing" Target="../drawings/drawing3.xml"/><Relationship Id="rId3118" Type="http://schemas.openxmlformats.org/officeDocument/2006/relationships/hyperlink" Target="https://thunhoon.com/article/286982" TargetMode="External"/><Relationship Id="rId3111" Type="http://schemas.openxmlformats.org/officeDocument/2006/relationships/hyperlink" Target="https://thunhoon.com/article/287008" TargetMode="External"/><Relationship Id="rId3110" Type="http://schemas.openxmlformats.org/officeDocument/2006/relationships/hyperlink" Target="https://thunhoon.com/article/287009" TargetMode="External"/><Relationship Id="rId3113" Type="http://schemas.openxmlformats.org/officeDocument/2006/relationships/hyperlink" Target="https://thunhoon.com/article/286998" TargetMode="External"/><Relationship Id="rId3112" Type="http://schemas.openxmlformats.org/officeDocument/2006/relationships/hyperlink" Target="https://thunhoon.com/article/287008" TargetMode="External"/><Relationship Id="rId3115" Type="http://schemas.openxmlformats.org/officeDocument/2006/relationships/hyperlink" Target="https://thunhoon.com/article/286966" TargetMode="External"/><Relationship Id="rId3114" Type="http://schemas.openxmlformats.org/officeDocument/2006/relationships/hyperlink" Target="https://thunhoon.com/article/286988" TargetMode="External"/><Relationship Id="rId3106" Type="http://schemas.openxmlformats.org/officeDocument/2006/relationships/hyperlink" Target="https://thunhoon.com/article/287018" TargetMode="External"/><Relationship Id="rId3105" Type="http://schemas.openxmlformats.org/officeDocument/2006/relationships/hyperlink" Target="https://thunhoon.com/article/287022" TargetMode="External"/><Relationship Id="rId3108" Type="http://schemas.openxmlformats.org/officeDocument/2006/relationships/hyperlink" Target="https://thunhoon.com/article/287016" TargetMode="External"/><Relationship Id="rId3107" Type="http://schemas.openxmlformats.org/officeDocument/2006/relationships/hyperlink" Target="https://thunhoon.com/article/287016" TargetMode="External"/><Relationship Id="rId3109" Type="http://schemas.openxmlformats.org/officeDocument/2006/relationships/hyperlink" Target="https://thunhoon.com/article/287016" TargetMode="External"/><Relationship Id="rId3100" Type="http://schemas.openxmlformats.org/officeDocument/2006/relationships/hyperlink" Target="https://thunhoon.com/article/286894" TargetMode="External"/><Relationship Id="rId3102" Type="http://schemas.openxmlformats.org/officeDocument/2006/relationships/hyperlink" Target="https://thunhoon.com/article/287045" TargetMode="External"/><Relationship Id="rId3101" Type="http://schemas.openxmlformats.org/officeDocument/2006/relationships/hyperlink" Target="https://thunhoon.com/article/287045" TargetMode="External"/><Relationship Id="rId3104" Type="http://schemas.openxmlformats.org/officeDocument/2006/relationships/hyperlink" Target="https://thunhoon.com/article/287024" TargetMode="External"/><Relationship Id="rId3103" Type="http://schemas.openxmlformats.org/officeDocument/2006/relationships/hyperlink" Target="https://thunhoon.com/article/287045" TargetMode="External"/><Relationship Id="rId1378" Type="http://schemas.openxmlformats.org/officeDocument/2006/relationships/hyperlink" Target="https://thunhoon.com/article/280980" TargetMode="External"/><Relationship Id="rId1379" Type="http://schemas.openxmlformats.org/officeDocument/2006/relationships/hyperlink" Target="https://thunhoon.com/article/280980" TargetMode="External"/><Relationship Id="rId789" Type="http://schemas.openxmlformats.org/officeDocument/2006/relationships/hyperlink" Target="https://thunhoon.com/article/278303" TargetMode="External"/><Relationship Id="rId788" Type="http://schemas.openxmlformats.org/officeDocument/2006/relationships/hyperlink" Target="https://thunhoon.com/article/278307" TargetMode="External"/><Relationship Id="rId787" Type="http://schemas.openxmlformats.org/officeDocument/2006/relationships/hyperlink" Target="https://thunhoon.com/article/278306" TargetMode="External"/><Relationship Id="rId786" Type="http://schemas.openxmlformats.org/officeDocument/2006/relationships/hyperlink" Target="https://thunhoon.com/article/278320" TargetMode="External"/><Relationship Id="rId781" Type="http://schemas.openxmlformats.org/officeDocument/2006/relationships/hyperlink" Target="https://thunhoon.com/article/278348" TargetMode="External"/><Relationship Id="rId1370" Type="http://schemas.openxmlformats.org/officeDocument/2006/relationships/hyperlink" Target="https://thunhoon.com/article/281004" TargetMode="External"/><Relationship Id="rId780" Type="http://schemas.openxmlformats.org/officeDocument/2006/relationships/hyperlink" Target="https://thunhoon.com/article/278359" TargetMode="External"/><Relationship Id="rId1371" Type="http://schemas.openxmlformats.org/officeDocument/2006/relationships/hyperlink" Target="https://thunhoon.com/article/281004" TargetMode="External"/><Relationship Id="rId1372" Type="http://schemas.openxmlformats.org/officeDocument/2006/relationships/hyperlink" Target="https://thunhoon.com/article/281003" TargetMode="External"/><Relationship Id="rId1373" Type="http://schemas.openxmlformats.org/officeDocument/2006/relationships/hyperlink" Target="https://thunhoon.com/article/280998" TargetMode="External"/><Relationship Id="rId785" Type="http://schemas.openxmlformats.org/officeDocument/2006/relationships/hyperlink" Target="https://thunhoon.com/article/278329" TargetMode="External"/><Relationship Id="rId1374" Type="http://schemas.openxmlformats.org/officeDocument/2006/relationships/hyperlink" Target="https://thunhoon.com/article/280996" TargetMode="External"/><Relationship Id="rId784" Type="http://schemas.openxmlformats.org/officeDocument/2006/relationships/hyperlink" Target="https://thunhoon.com/article/278329" TargetMode="External"/><Relationship Id="rId1375" Type="http://schemas.openxmlformats.org/officeDocument/2006/relationships/hyperlink" Target="https://thunhoon.com/article/280983" TargetMode="External"/><Relationship Id="rId783" Type="http://schemas.openxmlformats.org/officeDocument/2006/relationships/hyperlink" Target="https://thunhoon.com/article/278334" TargetMode="External"/><Relationship Id="rId1376" Type="http://schemas.openxmlformats.org/officeDocument/2006/relationships/hyperlink" Target="https://thunhoon.com/article/280982" TargetMode="External"/><Relationship Id="rId782" Type="http://schemas.openxmlformats.org/officeDocument/2006/relationships/hyperlink" Target="https://thunhoon.com/article/278334" TargetMode="External"/><Relationship Id="rId1377" Type="http://schemas.openxmlformats.org/officeDocument/2006/relationships/hyperlink" Target="https://thunhoon.com/article/280981" TargetMode="External"/><Relationship Id="rId1367" Type="http://schemas.openxmlformats.org/officeDocument/2006/relationships/hyperlink" Target="https://thunhoon.com/article/281005" TargetMode="External"/><Relationship Id="rId2698" Type="http://schemas.openxmlformats.org/officeDocument/2006/relationships/hyperlink" Target="https://thunhoon.com/article/285536" TargetMode="External"/><Relationship Id="rId1368" Type="http://schemas.openxmlformats.org/officeDocument/2006/relationships/hyperlink" Target="https://thunhoon.com/article/281004" TargetMode="External"/><Relationship Id="rId2699" Type="http://schemas.openxmlformats.org/officeDocument/2006/relationships/hyperlink" Target="https://thunhoon.com/article/285536" TargetMode="External"/><Relationship Id="rId1369" Type="http://schemas.openxmlformats.org/officeDocument/2006/relationships/hyperlink" Target="https://thunhoon.com/article/281004" TargetMode="External"/><Relationship Id="rId778" Type="http://schemas.openxmlformats.org/officeDocument/2006/relationships/hyperlink" Target="https://thunhoon.com/article/278359" TargetMode="External"/><Relationship Id="rId777" Type="http://schemas.openxmlformats.org/officeDocument/2006/relationships/hyperlink" Target="https://thunhoon.com/article/278349" TargetMode="External"/><Relationship Id="rId776" Type="http://schemas.openxmlformats.org/officeDocument/2006/relationships/hyperlink" Target="https://thunhoon.com/article/278351" TargetMode="External"/><Relationship Id="rId775" Type="http://schemas.openxmlformats.org/officeDocument/2006/relationships/hyperlink" Target="https://thunhoon.com/article/278227" TargetMode="External"/><Relationship Id="rId779" Type="http://schemas.openxmlformats.org/officeDocument/2006/relationships/hyperlink" Target="https://thunhoon.com/article/278359" TargetMode="External"/><Relationship Id="rId770" Type="http://schemas.openxmlformats.org/officeDocument/2006/relationships/hyperlink" Target="https://thunhoon.com/article/278223" TargetMode="External"/><Relationship Id="rId2690" Type="http://schemas.openxmlformats.org/officeDocument/2006/relationships/hyperlink" Target="https://thunhoon.com/article/285420" TargetMode="External"/><Relationship Id="rId1360" Type="http://schemas.openxmlformats.org/officeDocument/2006/relationships/hyperlink" Target="https://thunhoon.com/article/281029" TargetMode="External"/><Relationship Id="rId2691" Type="http://schemas.openxmlformats.org/officeDocument/2006/relationships/hyperlink" Target="https://thunhoon.com/article/285418" TargetMode="External"/><Relationship Id="rId1361" Type="http://schemas.openxmlformats.org/officeDocument/2006/relationships/hyperlink" Target="https://thunhoon.com/article/281025" TargetMode="External"/><Relationship Id="rId2692" Type="http://schemas.openxmlformats.org/officeDocument/2006/relationships/hyperlink" Target="https://thunhoon.com/article/285415" TargetMode="External"/><Relationship Id="rId1362" Type="http://schemas.openxmlformats.org/officeDocument/2006/relationships/hyperlink" Target="https://thunhoon.com/article/281025" TargetMode="External"/><Relationship Id="rId2693" Type="http://schemas.openxmlformats.org/officeDocument/2006/relationships/hyperlink" Target="https://thunhoon.com/article/285407" TargetMode="External"/><Relationship Id="rId774" Type="http://schemas.openxmlformats.org/officeDocument/2006/relationships/hyperlink" Target="https://thunhoon.com/article/278221" TargetMode="External"/><Relationship Id="rId1363" Type="http://schemas.openxmlformats.org/officeDocument/2006/relationships/hyperlink" Target="https://thunhoon.com/article/281014" TargetMode="External"/><Relationship Id="rId2694" Type="http://schemas.openxmlformats.org/officeDocument/2006/relationships/hyperlink" Target="https://thunhoon.com/article/285388" TargetMode="External"/><Relationship Id="rId773" Type="http://schemas.openxmlformats.org/officeDocument/2006/relationships/hyperlink" Target="https://thunhoon.com/article/278221" TargetMode="External"/><Relationship Id="rId1364" Type="http://schemas.openxmlformats.org/officeDocument/2006/relationships/hyperlink" Target="https://thunhoon.com/article/281007" TargetMode="External"/><Relationship Id="rId2695" Type="http://schemas.openxmlformats.org/officeDocument/2006/relationships/hyperlink" Target="https://thunhoon.com/article/285387" TargetMode="External"/><Relationship Id="rId772" Type="http://schemas.openxmlformats.org/officeDocument/2006/relationships/hyperlink" Target="https://thunhoon.com/article/278222" TargetMode="External"/><Relationship Id="rId1365" Type="http://schemas.openxmlformats.org/officeDocument/2006/relationships/hyperlink" Target="https://thunhoon.com/article/281005" TargetMode="External"/><Relationship Id="rId2696" Type="http://schemas.openxmlformats.org/officeDocument/2006/relationships/hyperlink" Target="https://thunhoon.com/article/285386" TargetMode="External"/><Relationship Id="rId771" Type="http://schemas.openxmlformats.org/officeDocument/2006/relationships/hyperlink" Target="https://thunhoon.com/article/278222" TargetMode="External"/><Relationship Id="rId1366" Type="http://schemas.openxmlformats.org/officeDocument/2006/relationships/hyperlink" Target="https://thunhoon.com/article/281005" TargetMode="External"/><Relationship Id="rId2697" Type="http://schemas.openxmlformats.org/officeDocument/2006/relationships/hyperlink" Target="https://thunhoon.com/article/285558" TargetMode="External"/><Relationship Id="rId1390" Type="http://schemas.openxmlformats.org/officeDocument/2006/relationships/hyperlink" Target="https://thunhoon.com/article/281071" TargetMode="External"/><Relationship Id="rId1391" Type="http://schemas.openxmlformats.org/officeDocument/2006/relationships/hyperlink" Target="https://thunhoon.com/article/281071" TargetMode="External"/><Relationship Id="rId1392" Type="http://schemas.openxmlformats.org/officeDocument/2006/relationships/hyperlink" Target="https://thunhoon.com/article/281071" TargetMode="External"/><Relationship Id="rId1393" Type="http://schemas.openxmlformats.org/officeDocument/2006/relationships/hyperlink" Target="https://thunhoon.com/article/281046" TargetMode="External"/><Relationship Id="rId1394" Type="http://schemas.openxmlformats.org/officeDocument/2006/relationships/hyperlink" Target="https://thunhoon.com/article/281059" TargetMode="External"/><Relationship Id="rId1395" Type="http://schemas.openxmlformats.org/officeDocument/2006/relationships/hyperlink" Target="https://thunhoon.com/article/281106" TargetMode="External"/><Relationship Id="rId1396" Type="http://schemas.openxmlformats.org/officeDocument/2006/relationships/hyperlink" Target="https://thunhoon.com/article/281101" TargetMode="External"/><Relationship Id="rId1397" Type="http://schemas.openxmlformats.org/officeDocument/2006/relationships/hyperlink" Target="https://thunhoon.com/article/281101" TargetMode="External"/><Relationship Id="rId1398" Type="http://schemas.openxmlformats.org/officeDocument/2006/relationships/hyperlink" Target="https://thunhoon.com/article/281096" TargetMode="External"/><Relationship Id="rId1399" Type="http://schemas.openxmlformats.org/officeDocument/2006/relationships/hyperlink" Target="https://thunhoon.com/article/281096" TargetMode="External"/><Relationship Id="rId1389" Type="http://schemas.openxmlformats.org/officeDocument/2006/relationships/hyperlink" Target="https://thunhoon.com/article/281076" TargetMode="External"/><Relationship Id="rId799" Type="http://schemas.openxmlformats.org/officeDocument/2006/relationships/hyperlink" Target="https://thunhoon.com/article/278410" TargetMode="External"/><Relationship Id="rId798" Type="http://schemas.openxmlformats.org/officeDocument/2006/relationships/hyperlink" Target="https://thunhoon.com/article/278411" TargetMode="External"/><Relationship Id="rId797" Type="http://schemas.openxmlformats.org/officeDocument/2006/relationships/hyperlink" Target="https://thunhoon.com/article/278411" TargetMode="External"/><Relationship Id="rId1380" Type="http://schemas.openxmlformats.org/officeDocument/2006/relationships/hyperlink" Target="https://thunhoon.com/article/280980" TargetMode="External"/><Relationship Id="rId792" Type="http://schemas.openxmlformats.org/officeDocument/2006/relationships/hyperlink" Target="https://thunhoon.com/article/278436" TargetMode="External"/><Relationship Id="rId1381" Type="http://schemas.openxmlformats.org/officeDocument/2006/relationships/hyperlink" Target="https://thunhoon.com/article/280978" TargetMode="External"/><Relationship Id="rId791" Type="http://schemas.openxmlformats.org/officeDocument/2006/relationships/hyperlink" Target="https://thunhoon.com/article/278436" TargetMode="External"/><Relationship Id="rId1382" Type="http://schemas.openxmlformats.org/officeDocument/2006/relationships/hyperlink" Target="https://thunhoon.com/article/281115" TargetMode="External"/><Relationship Id="rId790" Type="http://schemas.openxmlformats.org/officeDocument/2006/relationships/hyperlink" Target="https://thunhoon.com/article/278301" TargetMode="External"/><Relationship Id="rId1383" Type="http://schemas.openxmlformats.org/officeDocument/2006/relationships/hyperlink" Target="https://thunhoon.com/article/281115" TargetMode="External"/><Relationship Id="rId1384" Type="http://schemas.openxmlformats.org/officeDocument/2006/relationships/hyperlink" Target="https://thunhoon.com/article/281100" TargetMode="External"/><Relationship Id="rId796" Type="http://schemas.openxmlformats.org/officeDocument/2006/relationships/hyperlink" Target="https://thunhoon.com/article/278411" TargetMode="External"/><Relationship Id="rId1385" Type="http://schemas.openxmlformats.org/officeDocument/2006/relationships/hyperlink" Target="https://thunhoon.com/article/281083" TargetMode="External"/><Relationship Id="rId795" Type="http://schemas.openxmlformats.org/officeDocument/2006/relationships/hyperlink" Target="https://thunhoon.com/article/278412" TargetMode="External"/><Relationship Id="rId1386" Type="http://schemas.openxmlformats.org/officeDocument/2006/relationships/hyperlink" Target="https://thunhoon.com/article/281083" TargetMode="External"/><Relationship Id="rId794" Type="http://schemas.openxmlformats.org/officeDocument/2006/relationships/hyperlink" Target="https://thunhoon.com/article/278414" TargetMode="External"/><Relationship Id="rId1387" Type="http://schemas.openxmlformats.org/officeDocument/2006/relationships/hyperlink" Target="https://thunhoon.com/article/281083" TargetMode="External"/><Relationship Id="rId793" Type="http://schemas.openxmlformats.org/officeDocument/2006/relationships/hyperlink" Target="https://thunhoon.com/article/278436" TargetMode="External"/><Relationship Id="rId1388" Type="http://schemas.openxmlformats.org/officeDocument/2006/relationships/hyperlink" Target="https://thunhoon.com/article/281080" TargetMode="External"/><Relationship Id="rId2700" Type="http://schemas.openxmlformats.org/officeDocument/2006/relationships/hyperlink" Target="https://thunhoon.com/article/285535" TargetMode="External"/><Relationship Id="rId2701" Type="http://schemas.openxmlformats.org/officeDocument/2006/relationships/hyperlink" Target="https://thunhoon.com/article/285533" TargetMode="External"/><Relationship Id="rId2702" Type="http://schemas.openxmlformats.org/officeDocument/2006/relationships/hyperlink" Target="https://thunhoon.com/article/285523" TargetMode="External"/><Relationship Id="rId2703" Type="http://schemas.openxmlformats.org/officeDocument/2006/relationships/hyperlink" Target="https://thunhoon.com/article/285523" TargetMode="External"/><Relationship Id="rId2704" Type="http://schemas.openxmlformats.org/officeDocument/2006/relationships/hyperlink" Target="https://thunhoon.com/article/285523" TargetMode="External"/><Relationship Id="rId2705" Type="http://schemas.openxmlformats.org/officeDocument/2006/relationships/hyperlink" Target="https://thunhoon.com/article/285523" TargetMode="External"/><Relationship Id="rId2706" Type="http://schemas.openxmlformats.org/officeDocument/2006/relationships/hyperlink" Target="https://thunhoon.com/article/285521" TargetMode="External"/><Relationship Id="rId2707" Type="http://schemas.openxmlformats.org/officeDocument/2006/relationships/hyperlink" Target="https://thunhoon.com/article/285519" TargetMode="External"/><Relationship Id="rId2708" Type="http://schemas.openxmlformats.org/officeDocument/2006/relationships/hyperlink" Target="https://thunhoon.com/article/285519" TargetMode="External"/><Relationship Id="rId2709" Type="http://schemas.openxmlformats.org/officeDocument/2006/relationships/hyperlink" Target="https://thunhoon.com/article/285519" TargetMode="External"/><Relationship Id="rId2720" Type="http://schemas.openxmlformats.org/officeDocument/2006/relationships/hyperlink" Target="https://thunhoon.com/article/285616" TargetMode="External"/><Relationship Id="rId2721" Type="http://schemas.openxmlformats.org/officeDocument/2006/relationships/hyperlink" Target="https://thunhoon.com/article/285612" TargetMode="External"/><Relationship Id="rId2722" Type="http://schemas.openxmlformats.org/officeDocument/2006/relationships/hyperlink" Target="https://thunhoon.com/article/285612" TargetMode="External"/><Relationship Id="rId2723" Type="http://schemas.openxmlformats.org/officeDocument/2006/relationships/hyperlink" Target="https://thunhoon.com/article/285612" TargetMode="External"/><Relationship Id="rId2724" Type="http://schemas.openxmlformats.org/officeDocument/2006/relationships/hyperlink" Target="https://thunhoon.com/article/285606" TargetMode="External"/><Relationship Id="rId2725" Type="http://schemas.openxmlformats.org/officeDocument/2006/relationships/hyperlink" Target="https://thunhoon.com/article/285597" TargetMode="External"/><Relationship Id="rId2726" Type="http://schemas.openxmlformats.org/officeDocument/2006/relationships/hyperlink" Target="https://thunhoon.com/article/285597" TargetMode="External"/><Relationship Id="rId2727" Type="http://schemas.openxmlformats.org/officeDocument/2006/relationships/hyperlink" Target="https://thunhoon.com/article/285597" TargetMode="External"/><Relationship Id="rId2728" Type="http://schemas.openxmlformats.org/officeDocument/2006/relationships/hyperlink" Target="https://thunhoon.com/article/285597" TargetMode="External"/><Relationship Id="rId2729" Type="http://schemas.openxmlformats.org/officeDocument/2006/relationships/hyperlink" Target="https://thunhoon.com/article/285595" TargetMode="External"/><Relationship Id="rId2710" Type="http://schemas.openxmlformats.org/officeDocument/2006/relationships/hyperlink" Target="https://thunhoon.com/article/285513" TargetMode="External"/><Relationship Id="rId2711" Type="http://schemas.openxmlformats.org/officeDocument/2006/relationships/hyperlink" Target="https://thunhoon.com/article/285510" TargetMode="External"/><Relationship Id="rId2712" Type="http://schemas.openxmlformats.org/officeDocument/2006/relationships/hyperlink" Target="https://thunhoon.com/article/285507" TargetMode="External"/><Relationship Id="rId2713" Type="http://schemas.openxmlformats.org/officeDocument/2006/relationships/hyperlink" Target="https://thunhoon.com/article/285500" TargetMode="External"/><Relationship Id="rId2714" Type="http://schemas.openxmlformats.org/officeDocument/2006/relationships/hyperlink" Target="https://thunhoon.com/article/285500" TargetMode="External"/><Relationship Id="rId2715" Type="http://schemas.openxmlformats.org/officeDocument/2006/relationships/hyperlink" Target="https://thunhoon.com/article/285499" TargetMode="External"/><Relationship Id="rId2716" Type="http://schemas.openxmlformats.org/officeDocument/2006/relationships/hyperlink" Target="https://thunhoon.com/article/285490" TargetMode="External"/><Relationship Id="rId2717" Type="http://schemas.openxmlformats.org/officeDocument/2006/relationships/hyperlink" Target="https://thunhoon.com/article/285487" TargetMode="External"/><Relationship Id="rId2718" Type="http://schemas.openxmlformats.org/officeDocument/2006/relationships/hyperlink" Target="https://thunhoon.com/article/285493" TargetMode="External"/><Relationship Id="rId2719" Type="http://schemas.openxmlformats.org/officeDocument/2006/relationships/hyperlink" Target="https://thunhoon.com/article/285616" TargetMode="External"/><Relationship Id="rId1455" Type="http://schemas.openxmlformats.org/officeDocument/2006/relationships/hyperlink" Target="https://thunhoon.com/article/281408" TargetMode="External"/><Relationship Id="rId2786" Type="http://schemas.openxmlformats.org/officeDocument/2006/relationships/hyperlink" Target="https://thunhoon.com/article/285717" TargetMode="External"/><Relationship Id="rId1456" Type="http://schemas.openxmlformats.org/officeDocument/2006/relationships/hyperlink" Target="https://thunhoon.com/article/281408" TargetMode="External"/><Relationship Id="rId2787" Type="http://schemas.openxmlformats.org/officeDocument/2006/relationships/hyperlink" Target="https://thunhoon.com/article/285852" TargetMode="External"/><Relationship Id="rId1457" Type="http://schemas.openxmlformats.org/officeDocument/2006/relationships/hyperlink" Target="https://thunhoon.com/article/281408" TargetMode="External"/><Relationship Id="rId2788" Type="http://schemas.openxmlformats.org/officeDocument/2006/relationships/hyperlink" Target="https://thunhoon.com/article/285852" TargetMode="External"/><Relationship Id="rId1458" Type="http://schemas.openxmlformats.org/officeDocument/2006/relationships/hyperlink" Target="https://thunhoon.com/article/281402" TargetMode="External"/><Relationship Id="rId2789" Type="http://schemas.openxmlformats.org/officeDocument/2006/relationships/hyperlink" Target="https://thunhoon.com/article/285852" TargetMode="External"/><Relationship Id="rId1459" Type="http://schemas.openxmlformats.org/officeDocument/2006/relationships/hyperlink" Target="https://thunhoon.com/article/281398" TargetMode="External"/><Relationship Id="rId629" Type="http://schemas.openxmlformats.org/officeDocument/2006/relationships/hyperlink" Target="https://thunhoon.com/article/277824" TargetMode="External"/><Relationship Id="rId624" Type="http://schemas.openxmlformats.org/officeDocument/2006/relationships/hyperlink" Target="https://thunhoon.com/article/277835" TargetMode="External"/><Relationship Id="rId623" Type="http://schemas.openxmlformats.org/officeDocument/2006/relationships/hyperlink" Target="https://thunhoon.com/article/277835" TargetMode="External"/><Relationship Id="rId622" Type="http://schemas.openxmlformats.org/officeDocument/2006/relationships/hyperlink" Target="https://thunhoon.com/article/277841" TargetMode="External"/><Relationship Id="rId621" Type="http://schemas.openxmlformats.org/officeDocument/2006/relationships/hyperlink" Target="https://thunhoon.com/article/277841" TargetMode="External"/><Relationship Id="rId628" Type="http://schemas.openxmlformats.org/officeDocument/2006/relationships/hyperlink" Target="https://thunhoon.com/article/277825" TargetMode="External"/><Relationship Id="rId627" Type="http://schemas.openxmlformats.org/officeDocument/2006/relationships/hyperlink" Target="https://thunhoon.com/article/277825" TargetMode="External"/><Relationship Id="rId626" Type="http://schemas.openxmlformats.org/officeDocument/2006/relationships/hyperlink" Target="https://thunhoon.com/article/277829" TargetMode="External"/><Relationship Id="rId625" Type="http://schemas.openxmlformats.org/officeDocument/2006/relationships/hyperlink" Target="https://thunhoon.com/article/277835" TargetMode="External"/><Relationship Id="rId2780" Type="http://schemas.openxmlformats.org/officeDocument/2006/relationships/hyperlink" Target="https://thunhoon.com/article/285737" TargetMode="External"/><Relationship Id="rId1450" Type="http://schemas.openxmlformats.org/officeDocument/2006/relationships/hyperlink" Target="https://thunhoon.com/article/281426" TargetMode="External"/><Relationship Id="rId2781" Type="http://schemas.openxmlformats.org/officeDocument/2006/relationships/hyperlink" Target="https://thunhoon.com/article/285736" TargetMode="External"/><Relationship Id="rId620" Type="http://schemas.openxmlformats.org/officeDocument/2006/relationships/hyperlink" Target="https://thunhoon.com/article/277841" TargetMode="External"/><Relationship Id="rId1451" Type="http://schemas.openxmlformats.org/officeDocument/2006/relationships/hyperlink" Target="https://thunhoon.com/article/281423" TargetMode="External"/><Relationship Id="rId2782" Type="http://schemas.openxmlformats.org/officeDocument/2006/relationships/hyperlink" Target="https://thunhoon.com/article/285735" TargetMode="External"/><Relationship Id="rId1452" Type="http://schemas.openxmlformats.org/officeDocument/2006/relationships/hyperlink" Target="https://thunhoon.com/article/281418" TargetMode="External"/><Relationship Id="rId2783" Type="http://schemas.openxmlformats.org/officeDocument/2006/relationships/hyperlink" Target="https://thunhoon.com/article/285733" TargetMode="External"/><Relationship Id="rId1453" Type="http://schemas.openxmlformats.org/officeDocument/2006/relationships/hyperlink" Target="https://thunhoon.com/article/281410" TargetMode="External"/><Relationship Id="rId2784" Type="http://schemas.openxmlformats.org/officeDocument/2006/relationships/hyperlink" Target="https://thunhoon.com/article/285730" TargetMode="External"/><Relationship Id="rId1454" Type="http://schemas.openxmlformats.org/officeDocument/2006/relationships/hyperlink" Target="https://thunhoon.com/article/281410" TargetMode="External"/><Relationship Id="rId2785" Type="http://schemas.openxmlformats.org/officeDocument/2006/relationships/hyperlink" Target="https://thunhoon.com/article/285714" TargetMode="External"/><Relationship Id="rId1444" Type="http://schemas.openxmlformats.org/officeDocument/2006/relationships/hyperlink" Target="https://thunhoon.com/article/281450" TargetMode="External"/><Relationship Id="rId2775" Type="http://schemas.openxmlformats.org/officeDocument/2006/relationships/hyperlink" Target="https://thunhoon.com/article/285744" TargetMode="External"/><Relationship Id="rId1445" Type="http://schemas.openxmlformats.org/officeDocument/2006/relationships/hyperlink" Target="https://thunhoon.com/article/281445" TargetMode="External"/><Relationship Id="rId2776" Type="http://schemas.openxmlformats.org/officeDocument/2006/relationships/hyperlink" Target="https://thunhoon.com/article/285744" TargetMode="External"/><Relationship Id="rId1446" Type="http://schemas.openxmlformats.org/officeDocument/2006/relationships/hyperlink" Target="https://thunhoon.com/article/281443" TargetMode="External"/><Relationship Id="rId2777" Type="http://schemas.openxmlformats.org/officeDocument/2006/relationships/hyperlink" Target="https://thunhoon.com/article/285738" TargetMode="External"/><Relationship Id="rId1447" Type="http://schemas.openxmlformats.org/officeDocument/2006/relationships/hyperlink" Target="https://thunhoon.com/article/281443" TargetMode="External"/><Relationship Id="rId2778" Type="http://schemas.openxmlformats.org/officeDocument/2006/relationships/hyperlink" Target="https://thunhoon.com/article/285738" TargetMode="External"/><Relationship Id="rId1448" Type="http://schemas.openxmlformats.org/officeDocument/2006/relationships/hyperlink" Target="https://thunhoon.com/article/281443" TargetMode="External"/><Relationship Id="rId2779" Type="http://schemas.openxmlformats.org/officeDocument/2006/relationships/hyperlink" Target="https://thunhoon.com/article/285737" TargetMode="External"/><Relationship Id="rId1449" Type="http://schemas.openxmlformats.org/officeDocument/2006/relationships/hyperlink" Target="https://thunhoon.com/article/281436" TargetMode="External"/><Relationship Id="rId619" Type="http://schemas.openxmlformats.org/officeDocument/2006/relationships/hyperlink" Target="https://thunhoon.com/article/277848" TargetMode="External"/><Relationship Id="rId618" Type="http://schemas.openxmlformats.org/officeDocument/2006/relationships/hyperlink" Target="https://thunhoon.com/article/277848" TargetMode="External"/><Relationship Id="rId613" Type="http://schemas.openxmlformats.org/officeDocument/2006/relationships/hyperlink" Target="https://thunhoon.com/article/277745" TargetMode="External"/><Relationship Id="rId612" Type="http://schemas.openxmlformats.org/officeDocument/2006/relationships/hyperlink" Target="https://thunhoon.com/article/277727" TargetMode="External"/><Relationship Id="rId611" Type="http://schemas.openxmlformats.org/officeDocument/2006/relationships/hyperlink" Target="https://thunhoon.com/article/277752" TargetMode="External"/><Relationship Id="rId610" Type="http://schemas.openxmlformats.org/officeDocument/2006/relationships/hyperlink" Target="https://thunhoon.com/article/277753" TargetMode="External"/><Relationship Id="rId617" Type="http://schemas.openxmlformats.org/officeDocument/2006/relationships/hyperlink" Target="https://thunhoon.com/article/277851" TargetMode="External"/><Relationship Id="rId616" Type="http://schemas.openxmlformats.org/officeDocument/2006/relationships/hyperlink" Target="https://thunhoon.com/article/277855" TargetMode="External"/><Relationship Id="rId615" Type="http://schemas.openxmlformats.org/officeDocument/2006/relationships/hyperlink" Target="https://thunhoon.com/article/277855" TargetMode="External"/><Relationship Id="rId614" Type="http://schemas.openxmlformats.org/officeDocument/2006/relationships/hyperlink" Target="https://thunhoon.com/article/277855" TargetMode="External"/><Relationship Id="rId2770" Type="http://schemas.openxmlformats.org/officeDocument/2006/relationships/hyperlink" Target="https://thunhoon.com/article/285753" TargetMode="External"/><Relationship Id="rId1440" Type="http://schemas.openxmlformats.org/officeDocument/2006/relationships/hyperlink" Target="https://thunhoon.com/article/281306" TargetMode="External"/><Relationship Id="rId2771" Type="http://schemas.openxmlformats.org/officeDocument/2006/relationships/hyperlink" Target="https://thunhoon.com/article/285751" TargetMode="External"/><Relationship Id="rId1441" Type="http://schemas.openxmlformats.org/officeDocument/2006/relationships/hyperlink" Target="https://thunhoon.com/article/281304" TargetMode="External"/><Relationship Id="rId2772" Type="http://schemas.openxmlformats.org/officeDocument/2006/relationships/hyperlink" Target="https://thunhoon.com/article/285748" TargetMode="External"/><Relationship Id="rId1442" Type="http://schemas.openxmlformats.org/officeDocument/2006/relationships/hyperlink" Target="https://thunhoon.com/article/281456" TargetMode="External"/><Relationship Id="rId2773" Type="http://schemas.openxmlformats.org/officeDocument/2006/relationships/hyperlink" Target="https://thunhoon.com/article/285746" TargetMode="External"/><Relationship Id="rId1443" Type="http://schemas.openxmlformats.org/officeDocument/2006/relationships/hyperlink" Target="https://thunhoon.com/article/281453" TargetMode="External"/><Relationship Id="rId2774" Type="http://schemas.openxmlformats.org/officeDocument/2006/relationships/hyperlink" Target="https://thunhoon.com/article/285744" TargetMode="External"/><Relationship Id="rId1477" Type="http://schemas.openxmlformats.org/officeDocument/2006/relationships/hyperlink" Target="https://thunhoon.com/article/281458" TargetMode="External"/><Relationship Id="rId1478" Type="http://schemas.openxmlformats.org/officeDocument/2006/relationships/hyperlink" Target="https://thunhoon.com/article/281462" TargetMode="External"/><Relationship Id="rId1479" Type="http://schemas.openxmlformats.org/officeDocument/2006/relationships/hyperlink" Target="https://thunhoon.com/article/281518" TargetMode="External"/><Relationship Id="rId646" Type="http://schemas.openxmlformats.org/officeDocument/2006/relationships/hyperlink" Target="https://thunhoon.com/article/277777" TargetMode="External"/><Relationship Id="rId645" Type="http://schemas.openxmlformats.org/officeDocument/2006/relationships/hyperlink" Target="https://thunhoon.com/article/277777" TargetMode="External"/><Relationship Id="rId644" Type="http://schemas.openxmlformats.org/officeDocument/2006/relationships/hyperlink" Target="https://thunhoon.com/article/277798" TargetMode="External"/><Relationship Id="rId643" Type="http://schemas.openxmlformats.org/officeDocument/2006/relationships/hyperlink" Target="https://thunhoon.com/article/277799" TargetMode="External"/><Relationship Id="rId649" Type="http://schemas.openxmlformats.org/officeDocument/2006/relationships/hyperlink" Target="https://thunhoon.com/article/277772" TargetMode="External"/><Relationship Id="rId648" Type="http://schemas.openxmlformats.org/officeDocument/2006/relationships/hyperlink" Target="https://thunhoon.com/article/277774" TargetMode="External"/><Relationship Id="rId647" Type="http://schemas.openxmlformats.org/officeDocument/2006/relationships/hyperlink" Target="https://thunhoon.com/article/277777" TargetMode="External"/><Relationship Id="rId1470" Type="http://schemas.openxmlformats.org/officeDocument/2006/relationships/hyperlink" Target="https://thunhoon.com/article/281493" TargetMode="External"/><Relationship Id="rId1471" Type="http://schemas.openxmlformats.org/officeDocument/2006/relationships/hyperlink" Target="https://thunhoon.com/article/281493" TargetMode="External"/><Relationship Id="rId1472" Type="http://schemas.openxmlformats.org/officeDocument/2006/relationships/hyperlink" Target="https://thunhoon.com/article/281493" TargetMode="External"/><Relationship Id="rId642" Type="http://schemas.openxmlformats.org/officeDocument/2006/relationships/hyperlink" Target="https://thunhoon.com/article/277800" TargetMode="External"/><Relationship Id="rId1473" Type="http://schemas.openxmlformats.org/officeDocument/2006/relationships/hyperlink" Target="https://thunhoon.com/article/281470" TargetMode="External"/><Relationship Id="rId641" Type="http://schemas.openxmlformats.org/officeDocument/2006/relationships/hyperlink" Target="https://thunhoon.com/article/277800" TargetMode="External"/><Relationship Id="rId1474" Type="http://schemas.openxmlformats.org/officeDocument/2006/relationships/hyperlink" Target="https://thunhoon.com/article/281469" TargetMode="External"/><Relationship Id="rId640" Type="http://schemas.openxmlformats.org/officeDocument/2006/relationships/hyperlink" Target="https://thunhoon.com/article/277802" TargetMode="External"/><Relationship Id="rId1475" Type="http://schemas.openxmlformats.org/officeDocument/2006/relationships/hyperlink" Target="https://thunhoon.com/article/281469" TargetMode="External"/><Relationship Id="rId1476" Type="http://schemas.openxmlformats.org/officeDocument/2006/relationships/hyperlink" Target="https://thunhoon.com/article/281468" TargetMode="External"/><Relationship Id="rId1466" Type="http://schemas.openxmlformats.org/officeDocument/2006/relationships/hyperlink" Target="https://thunhoon.com/article/281524" TargetMode="External"/><Relationship Id="rId2797" Type="http://schemas.openxmlformats.org/officeDocument/2006/relationships/hyperlink" Target="https://thunhoon.com/article/285811" TargetMode="External"/><Relationship Id="rId1467" Type="http://schemas.openxmlformats.org/officeDocument/2006/relationships/hyperlink" Target="https://thunhoon.com/article/281520" TargetMode="External"/><Relationship Id="rId2798" Type="http://schemas.openxmlformats.org/officeDocument/2006/relationships/hyperlink" Target="https://thunhoon.com/article/285809" TargetMode="External"/><Relationship Id="rId1468" Type="http://schemas.openxmlformats.org/officeDocument/2006/relationships/hyperlink" Target="https://thunhoon.com/article/281520" TargetMode="External"/><Relationship Id="rId2799" Type="http://schemas.openxmlformats.org/officeDocument/2006/relationships/hyperlink" Target="https://thunhoon.com/article/285809" TargetMode="External"/><Relationship Id="rId1469" Type="http://schemas.openxmlformats.org/officeDocument/2006/relationships/hyperlink" Target="https://thunhoon.com/article/281498" TargetMode="External"/><Relationship Id="rId635" Type="http://schemas.openxmlformats.org/officeDocument/2006/relationships/hyperlink" Target="https://thunhoon.com/article/277808" TargetMode="External"/><Relationship Id="rId634" Type="http://schemas.openxmlformats.org/officeDocument/2006/relationships/hyperlink" Target="https://thunhoon.com/article/277808" TargetMode="External"/><Relationship Id="rId633" Type="http://schemas.openxmlformats.org/officeDocument/2006/relationships/hyperlink" Target="https://thunhoon.com/article/277813" TargetMode="External"/><Relationship Id="rId632" Type="http://schemas.openxmlformats.org/officeDocument/2006/relationships/hyperlink" Target="https://thunhoon.com/article/277819" TargetMode="External"/><Relationship Id="rId639" Type="http://schemas.openxmlformats.org/officeDocument/2006/relationships/hyperlink" Target="https://thunhoon.com/article/277805" TargetMode="External"/><Relationship Id="rId638" Type="http://schemas.openxmlformats.org/officeDocument/2006/relationships/hyperlink" Target="https://thunhoon.com/article/277805" TargetMode="External"/><Relationship Id="rId637" Type="http://schemas.openxmlformats.org/officeDocument/2006/relationships/hyperlink" Target="https://thunhoon.com/article/277805" TargetMode="External"/><Relationship Id="rId636" Type="http://schemas.openxmlformats.org/officeDocument/2006/relationships/hyperlink" Target="https://thunhoon.com/article/277807" TargetMode="External"/><Relationship Id="rId2790" Type="http://schemas.openxmlformats.org/officeDocument/2006/relationships/hyperlink" Target="https://thunhoon.com/article/285836" TargetMode="External"/><Relationship Id="rId1460" Type="http://schemas.openxmlformats.org/officeDocument/2006/relationships/hyperlink" Target="https://thunhoon.com/article/281398" TargetMode="External"/><Relationship Id="rId2791" Type="http://schemas.openxmlformats.org/officeDocument/2006/relationships/hyperlink" Target="https://thunhoon.com/article/285818" TargetMode="External"/><Relationship Id="rId1461" Type="http://schemas.openxmlformats.org/officeDocument/2006/relationships/hyperlink" Target="https://thunhoon.com/article/281391" TargetMode="External"/><Relationship Id="rId2792" Type="http://schemas.openxmlformats.org/officeDocument/2006/relationships/hyperlink" Target="https://thunhoon.com/article/285818" TargetMode="External"/><Relationship Id="rId631" Type="http://schemas.openxmlformats.org/officeDocument/2006/relationships/hyperlink" Target="https://thunhoon.com/article/277820" TargetMode="External"/><Relationship Id="rId1462" Type="http://schemas.openxmlformats.org/officeDocument/2006/relationships/hyperlink" Target="https://thunhoon.com/article/281376" TargetMode="External"/><Relationship Id="rId2793" Type="http://schemas.openxmlformats.org/officeDocument/2006/relationships/hyperlink" Target="https://thunhoon.com/article/285818" TargetMode="External"/><Relationship Id="rId630" Type="http://schemas.openxmlformats.org/officeDocument/2006/relationships/hyperlink" Target="https://thunhoon.com/article/277823" TargetMode="External"/><Relationship Id="rId1463" Type="http://schemas.openxmlformats.org/officeDocument/2006/relationships/hyperlink" Target="https://thunhoon.com/article/281371" TargetMode="External"/><Relationship Id="rId2794" Type="http://schemas.openxmlformats.org/officeDocument/2006/relationships/hyperlink" Target="https://thunhoon.com/article/285816" TargetMode="External"/><Relationship Id="rId1464" Type="http://schemas.openxmlformats.org/officeDocument/2006/relationships/hyperlink" Target="https://thunhoon.com/article/281371" TargetMode="External"/><Relationship Id="rId2795" Type="http://schemas.openxmlformats.org/officeDocument/2006/relationships/hyperlink" Target="https://thunhoon.com/article/285813" TargetMode="External"/><Relationship Id="rId1465" Type="http://schemas.openxmlformats.org/officeDocument/2006/relationships/hyperlink" Target="https://thunhoon.com/article/281371" TargetMode="External"/><Relationship Id="rId2796" Type="http://schemas.openxmlformats.org/officeDocument/2006/relationships/hyperlink" Target="https://thunhoon.com/article/285813" TargetMode="External"/><Relationship Id="rId1411" Type="http://schemas.openxmlformats.org/officeDocument/2006/relationships/hyperlink" Target="https://thunhoon.com/article/281138" TargetMode="External"/><Relationship Id="rId2742" Type="http://schemas.openxmlformats.org/officeDocument/2006/relationships/hyperlink" Target="https://thunhoon.com/article/285562" TargetMode="External"/><Relationship Id="rId1412" Type="http://schemas.openxmlformats.org/officeDocument/2006/relationships/hyperlink" Target="https://thunhoon.com/article/281290" TargetMode="External"/><Relationship Id="rId2743" Type="http://schemas.openxmlformats.org/officeDocument/2006/relationships/hyperlink" Target="https://thunhoon.com/article/285608" TargetMode="External"/><Relationship Id="rId1413" Type="http://schemas.openxmlformats.org/officeDocument/2006/relationships/hyperlink" Target="https://thunhoon.com/article/281290" TargetMode="External"/><Relationship Id="rId2744" Type="http://schemas.openxmlformats.org/officeDocument/2006/relationships/hyperlink" Target="https://thunhoon.com/article/285591" TargetMode="External"/><Relationship Id="rId1414" Type="http://schemas.openxmlformats.org/officeDocument/2006/relationships/hyperlink" Target="https://thunhoon.com/article/281290" TargetMode="External"/><Relationship Id="rId2745" Type="http://schemas.openxmlformats.org/officeDocument/2006/relationships/hyperlink" Target="https://thunhoon.com/article/285699" TargetMode="External"/><Relationship Id="rId1415" Type="http://schemas.openxmlformats.org/officeDocument/2006/relationships/hyperlink" Target="https://thunhoon.com/article/281273" TargetMode="External"/><Relationship Id="rId2746" Type="http://schemas.openxmlformats.org/officeDocument/2006/relationships/hyperlink" Target="https://thunhoon.com/article/285699" TargetMode="External"/><Relationship Id="rId1416" Type="http://schemas.openxmlformats.org/officeDocument/2006/relationships/hyperlink" Target="https://thunhoon.com/article/281273" TargetMode="External"/><Relationship Id="rId2747" Type="http://schemas.openxmlformats.org/officeDocument/2006/relationships/hyperlink" Target="https://thunhoon.com/article/285699" TargetMode="External"/><Relationship Id="rId1417" Type="http://schemas.openxmlformats.org/officeDocument/2006/relationships/hyperlink" Target="https://thunhoon.com/article/281272" TargetMode="External"/><Relationship Id="rId2748" Type="http://schemas.openxmlformats.org/officeDocument/2006/relationships/hyperlink" Target="https://thunhoon.com/article/285682" TargetMode="External"/><Relationship Id="rId1418" Type="http://schemas.openxmlformats.org/officeDocument/2006/relationships/hyperlink" Target="https://thunhoon.com/article/281252" TargetMode="External"/><Relationship Id="rId2749" Type="http://schemas.openxmlformats.org/officeDocument/2006/relationships/hyperlink" Target="https://thunhoon.com/article/285675" TargetMode="External"/><Relationship Id="rId1419" Type="http://schemas.openxmlformats.org/officeDocument/2006/relationships/hyperlink" Target="https://thunhoon.com/article/281251" TargetMode="External"/><Relationship Id="rId2740" Type="http://schemas.openxmlformats.org/officeDocument/2006/relationships/hyperlink" Target="https://thunhoon.com/article/285547" TargetMode="External"/><Relationship Id="rId1410" Type="http://schemas.openxmlformats.org/officeDocument/2006/relationships/hyperlink" Target="https://thunhoon.com/article/281140" TargetMode="External"/><Relationship Id="rId2741" Type="http://schemas.openxmlformats.org/officeDocument/2006/relationships/hyperlink" Target="https://thunhoon.com/article/285559" TargetMode="External"/><Relationship Id="rId1400" Type="http://schemas.openxmlformats.org/officeDocument/2006/relationships/hyperlink" Target="https://thunhoon.com/article/281119" TargetMode="External"/><Relationship Id="rId2731" Type="http://schemas.openxmlformats.org/officeDocument/2006/relationships/hyperlink" Target="https://thunhoon.com/article/285592" TargetMode="External"/><Relationship Id="rId1401" Type="http://schemas.openxmlformats.org/officeDocument/2006/relationships/hyperlink" Target="https://thunhoon.com/article/281111" TargetMode="External"/><Relationship Id="rId2732" Type="http://schemas.openxmlformats.org/officeDocument/2006/relationships/hyperlink" Target="https://thunhoon.com/article/285592" TargetMode="External"/><Relationship Id="rId1402" Type="http://schemas.openxmlformats.org/officeDocument/2006/relationships/hyperlink" Target="https://thunhoon.com/article/281111" TargetMode="External"/><Relationship Id="rId2733" Type="http://schemas.openxmlformats.org/officeDocument/2006/relationships/hyperlink" Target="https://thunhoon.com/article/285592" TargetMode="External"/><Relationship Id="rId1403" Type="http://schemas.openxmlformats.org/officeDocument/2006/relationships/hyperlink" Target="https://thunhoon.com/article/281204" TargetMode="External"/><Relationship Id="rId2734" Type="http://schemas.openxmlformats.org/officeDocument/2006/relationships/hyperlink" Target="https://thunhoon.com/article/285589" TargetMode="External"/><Relationship Id="rId1404" Type="http://schemas.openxmlformats.org/officeDocument/2006/relationships/hyperlink" Target="https://thunhoon.com/article/281204" TargetMode="External"/><Relationship Id="rId2735" Type="http://schemas.openxmlformats.org/officeDocument/2006/relationships/hyperlink" Target="https://thunhoon.com/article/285588" TargetMode="External"/><Relationship Id="rId1405" Type="http://schemas.openxmlformats.org/officeDocument/2006/relationships/hyperlink" Target="https://thunhoon.com/article/281204" TargetMode="External"/><Relationship Id="rId2736" Type="http://schemas.openxmlformats.org/officeDocument/2006/relationships/hyperlink" Target="https://thunhoon.com/article/285580" TargetMode="External"/><Relationship Id="rId1406" Type="http://schemas.openxmlformats.org/officeDocument/2006/relationships/hyperlink" Target="https://thunhoon.com/article/281187" TargetMode="External"/><Relationship Id="rId2737" Type="http://schemas.openxmlformats.org/officeDocument/2006/relationships/hyperlink" Target="https://thunhoon.com/article/285570" TargetMode="External"/><Relationship Id="rId1407" Type="http://schemas.openxmlformats.org/officeDocument/2006/relationships/hyperlink" Target="https://thunhoon.com/article/281170" TargetMode="External"/><Relationship Id="rId2738" Type="http://schemas.openxmlformats.org/officeDocument/2006/relationships/hyperlink" Target="https://thunhoon.com/article/285549" TargetMode="External"/><Relationship Id="rId1408" Type="http://schemas.openxmlformats.org/officeDocument/2006/relationships/hyperlink" Target="https://thunhoon.com/article/281162" TargetMode="External"/><Relationship Id="rId2739" Type="http://schemas.openxmlformats.org/officeDocument/2006/relationships/hyperlink" Target="https://thunhoon.com/article/285547" TargetMode="External"/><Relationship Id="rId1409" Type="http://schemas.openxmlformats.org/officeDocument/2006/relationships/hyperlink" Target="https://thunhoon.com/article/281155" TargetMode="External"/><Relationship Id="rId2730" Type="http://schemas.openxmlformats.org/officeDocument/2006/relationships/hyperlink" Target="https://thunhoon.com/article/285595" TargetMode="External"/><Relationship Id="rId1433" Type="http://schemas.openxmlformats.org/officeDocument/2006/relationships/hyperlink" Target="https://thunhoon.com/article/281335" TargetMode="External"/><Relationship Id="rId2764" Type="http://schemas.openxmlformats.org/officeDocument/2006/relationships/hyperlink" Target="https://thunhoon.com/article/285626" TargetMode="External"/><Relationship Id="rId1434" Type="http://schemas.openxmlformats.org/officeDocument/2006/relationships/hyperlink" Target="https://thunhoon.com/article/281335" TargetMode="External"/><Relationship Id="rId2765" Type="http://schemas.openxmlformats.org/officeDocument/2006/relationships/hyperlink" Target="https://thunhoon.com/article/285634" TargetMode="External"/><Relationship Id="rId1435" Type="http://schemas.openxmlformats.org/officeDocument/2006/relationships/hyperlink" Target="https://thunhoon.com/article/281329" TargetMode="External"/><Relationship Id="rId2766" Type="http://schemas.openxmlformats.org/officeDocument/2006/relationships/hyperlink" Target="https://thunhoon.com/article/285631" TargetMode="External"/><Relationship Id="rId1436" Type="http://schemas.openxmlformats.org/officeDocument/2006/relationships/hyperlink" Target="https://thunhoon.com/article/281328" TargetMode="External"/><Relationship Id="rId2767" Type="http://schemas.openxmlformats.org/officeDocument/2006/relationships/hyperlink" Target="https://thunhoon.com/article/285780" TargetMode="External"/><Relationship Id="rId1437" Type="http://schemas.openxmlformats.org/officeDocument/2006/relationships/hyperlink" Target="https://thunhoon.com/article/281320" TargetMode="External"/><Relationship Id="rId2768" Type="http://schemas.openxmlformats.org/officeDocument/2006/relationships/hyperlink" Target="https://thunhoon.com/article/285755" TargetMode="External"/><Relationship Id="rId1438" Type="http://schemas.openxmlformats.org/officeDocument/2006/relationships/hyperlink" Target="https://thunhoon.com/article/281299" TargetMode="External"/><Relationship Id="rId2769" Type="http://schemas.openxmlformats.org/officeDocument/2006/relationships/hyperlink" Target="https://thunhoon.com/article/285755" TargetMode="External"/><Relationship Id="rId1439" Type="http://schemas.openxmlformats.org/officeDocument/2006/relationships/hyperlink" Target="https://thunhoon.com/article/281306" TargetMode="External"/><Relationship Id="rId609" Type="http://schemas.openxmlformats.org/officeDocument/2006/relationships/hyperlink" Target="https://thunhoon.com/article/277753" TargetMode="External"/><Relationship Id="rId608" Type="http://schemas.openxmlformats.org/officeDocument/2006/relationships/hyperlink" Target="https://thunhoon.com/article/277749" TargetMode="External"/><Relationship Id="rId607" Type="http://schemas.openxmlformats.org/officeDocument/2006/relationships/hyperlink" Target="https://thunhoon.com/article/277751" TargetMode="External"/><Relationship Id="rId602" Type="http://schemas.openxmlformats.org/officeDocument/2006/relationships/hyperlink" Target="https://thunhoon.com/article/277675" TargetMode="External"/><Relationship Id="rId601" Type="http://schemas.openxmlformats.org/officeDocument/2006/relationships/hyperlink" Target="https://thunhoon.com/article/277675" TargetMode="External"/><Relationship Id="rId600" Type="http://schemas.openxmlformats.org/officeDocument/2006/relationships/hyperlink" Target="https://thunhoon.com/article/277676" TargetMode="External"/><Relationship Id="rId606" Type="http://schemas.openxmlformats.org/officeDocument/2006/relationships/hyperlink" Target="https://thunhoon.com/article/277750" TargetMode="External"/><Relationship Id="rId605" Type="http://schemas.openxmlformats.org/officeDocument/2006/relationships/hyperlink" Target="https://thunhoon.com/article/277755" TargetMode="External"/><Relationship Id="rId604" Type="http://schemas.openxmlformats.org/officeDocument/2006/relationships/hyperlink" Target="https://thunhoon.com/article/277672" TargetMode="External"/><Relationship Id="rId603" Type="http://schemas.openxmlformats.org/officeDocument/2006/relationships/hyperlink" Target="https://thunhoon.com/article/277674" TargetMode="External"/><Relationship Id="rId2760" Type="http://schemas.openxmlformats.org/officeDocument/2006/relationships/hyperlink" Target="https://thunhoon.com/article/285628" TargetMode="External"/><Relationship Id="rId1430" Type="http://schemas.openxmlformats.org/officeDocument/2006/relationships/hyperlink" Target="https://thunhoon.com/article/281359" TargetMode="External"/><Relationship Id="rId2761" Type="http://schemas.openxmlformats.org/officeDocument/2006/relationships/hyperlink" Target="https://thunhoon.com/article/285627" TargetMode="External"/><Relationship Id="rId1431" Type="http://schemas.openxmlformats.org/officeDocument/2006/relationships/hyperlink" Target="https://thunhoon.com/article/281336" TargetMode="External"/><Relationship Id="rId2762" Type="http://schemas.openxmlformats.org/officeDocument/2006/relationships/hyperlink" Target="https://thunhoon.com/article/285626" TargetMode="External"/><Relationship Id="rId1432" Type="http://schemas.openxmlformats.org/officeDocument/2006/relationships/hyperlink" Target="https://thunhoon.com/article/281335" TargetMode="External"/><Relationship Id="rId2763" Type="http://schemas.openxmlformats.org/officeDocument/2006/relationships/hyperlink" Target="https://thunhoon.com/article/285626" TargetMode="External"/><Relationship Id="rId1422" Type="http://schemas.openxmlformats.org/officeDocument/2006/relationships/hyperlink" Target="https://thunhoon.com/article/281249" TargetMode="External"/><Relationship Id="rId2753" Type="http://schemas.openxmlformats.org/officeDocument/2006/relationships/hyperlink" Target="https://thunhoon.com/article/285669" TargetMode="External"/><Relationship Id="rId1423" Type="http://schemas.openxmlformats.org/officeDocument/2006/relationships/hyperlink" Target="https://thunhoon.com/article/281249" TargetMode="External"/><Relationship Id="rId2754" Type="http://schemas.openxmlformats.org/officeDocument/2006/relationships/hyperlink" Target="https://thunhoon.com/article/285668" TargetMode="External"/><Relationship Id="rId1424" Type="http://schemas.openxmlformats.org/officeDocument/2006/relationships/hyperlink" Target="https://thunhoon.com/article/281221" TargetMode="External"/><Relationship Id="rId2755" Type="http://schemas.openxmlformats.org/officeDocument/2006/relationships/hyperlink" Target="https://thunhoon.com/article/285668" TargetMode="External"/><Relationship Id="rId1425" Type="http://schemas.openxmlformats.org/officeDocument/2006/relationships/hyperlink" Target="https://thunhoon.com/article/281217" TargetMode="External"/><Relationship Id="rId2756" Type="http://schemas.openxmlformats.org/officeDocument/2006/relationships/hyperlink" Target="https://thunhoon.com/article/285658" TargetMode="External"/><Relationship Id="rId1426" Type="http://schemas.openxmlformats.org/officeDocument/2006/relationships/hyperlink" Target="https://thunhoon.com/article/281215" TargetMode="External"/><Relationship Id="rId2757" Type="http://schemas.openxmlformats.org/officeDocument/2006/relationships/hyperlink" Target="https://thunhoon.com/article/285651" TargetMode="External"/><Relationship Id="rId1427" Type="http://schemas.openxmlformats.org/officeDocument/2006/relationships/hyperlink" Target="https://thunhoon.com/article/281215" TargetMode="External"/><Relationship Id="rId2758" Type="http://schemas.openxmlformats.org/officeDocument/2006/relationships/hyperlink" Target="https://thunhoon.com/article/285651" TargetMode="External"/><Relationship Id="rId1428" Type="http://schemas.openxmlformats.org/officeDocument/2006/relationships/hyperlink" Target="https://thunhoon.com/article/281359" TargetMode="External"/><Relationship Id="rId2759" Type="http://schemas.openxmlformats.org/officeDocument/2006/relationships/hyperlink" Target="https://thunhoon.com/article/285648" TargetMode="External"/><Relationship Id="rId1429" Type="http://schemas.openxmlformats.org/officeDocument/2006/relationships/hyperlink" Target="https://thunhoon.com/article/281359" TargetMode="External"/><Relationship Id="rId2750" Type="http://schemas.openxmlformats.org/officeDocument/2006/relationships/hyperlink" Target="https://thunhoon.com/article/285675" TargetMode="External"/><Relationship Id="rId1420" Type="http://schemas.openxmlformats.org/officeDocument/2006/relationships/hyperlink" Target="https://thunhoon.com/article/281251" TargetMode="External"/><Relationship Id="rId2751" Type="http://schemas.openxmlformats.org/officeDocument/2006/relationships/hyperlink" Target="https://thunhoon.com/article/285674" TargetMode="External"/><Relationship Id="rId1421" Type="http://schemas.openxmlformats.org/officeDocument/2006/relationships/hyperlink" Target="https://thunhoon.com/article/281251" TargetMode="External"/><Relationship Id="rId2752" Type="http://schemas.openxmlformats.org/officeDocument/2006/relationships/hyperlink" Target="https://thunhoon.com/article/285674" TargetMode="External"/><Relationship Id="rId699" Type="http://schemas.openxmlformats.org/officeDocument/2006/relationships/hyperlink" Target="https://thunhoon.com/article/278064" TargetMode="External"/><Relationship Id="rId698" Type="http://schemas.openxmlformats.org/officeDocument/2006/relationships/hyperlink" Target="https://thunhoon.com/article/277929" TargetMode="External"/><Relationship Id="rId693" Type="http://schemas.openxmlformats.org/officeDocument/2006/relationships/hyperlink" Target="https://thunhoon.com/article/277927" TargetMode="External"/><Relationship Id="rId692" Type="http://schemas.openxmlformats.org/officeDocument/2006/relationships/hyperlink" Target="https://thunhoon.com/article/277927" TargetMode="External"/><Relationship Id="rId691" Type="http://schemas.openxmlformats.org/officeDocument/2006/relationships/hyperlink" Target="https://thunhoon.com/article/277937" TargetMode="External"/><Relationship Id="rId690" Type="http://schemas.openxmlformats.org/officeDocument/2006/relationships/hyperlink" Target="https://thunhoon.com/article/277937" TargetMode="External"/><Relationship Id="rId697" Type="http://schemas.openxmlformats.org/officeDocument/2006/relationships/hyperlink" Target="https://thunhoon.com/article/277929" TargetMode="External"/><Relationship Id="rId696" Type="http://schemas.openxmlformats.org/officeDocument/2006/relationships/hyperlink" Target="https://thunhoon.com/article/277930" TargetMode="External"/><Relationship Id="rId695" Type="http://schemas.openxmlformats.org/officeDocument/2006/relationships/hyperlink" Target="https://thunhoon.com/article/277930" TargetMode="External"/><Relationship Id="rId694" Type="http://schemas.openxmlformats.org/officeDocument/2006/relationships/hyperlink" Target="https://thunhoon.com/article/277930" TargetMode="External"/><Relationship Id="rId1499" Type="http://schemas.openxmlformats.org/officeDocument/2006/relationships/hyperlink" Target="https://thunhoon.com/article/281670" TargetMode="External"/><Relationship Id="rId668" Type="http://schemas.openxmlformats.org/officeDocument/2006/relationships/hyperlink" Target="https://thunhoon.com/article/277876" TargetMode="External"/><Relationship Id="rId667" Type="http://schemas.openxmlformats.org/officeDocument/2006/relationships/hyperlink" Target="https://thunhoon.com/article/277883" TargetMode="External"/><Relationship Id="rId666" Type="http://schemas.openxmlformats.org/officeDocument/2006/relationships/hyperlink" Target="https://thunhoon.com/article/277884" TargetMode="External"/><Relationship Id="rId665" Type="http://schemas.openxmlformats.org/officeDocument/2006/relationships/hyperlink" Target="https://thunhoon.com/article/277888" TargetMode="External"/><Relationship Id="rId669" Type="http://schemas.openxmlformats.org/officeDocument/2006/relationships/hyperlink" Target="https://thunhoon.com/article/277874" TargetMode="External"/><Relationship Id="rId1490" Type="http://schemas.openxmlformats.org/officeDocument/2006/relationships/hyperlink" Target="https://thunhoon.com/article/281568" TargetMode="External"/><Relationship Id="rId660" Type="http://schemas.openxmlformats.org/officeDocument/2006/relationships/hyperlink" Target="https://thunhoon.com/article/277902" TargetMode="External"/><Relationship Id="rId1491" Type="http://schemas.openxmlformats.org/officeDocument/2006/relationships/hyperlink" Target="https://thunhoon.com/article/281565" TargetMode="External"/><Relationship Id="rId1492" Type="http://schemas.openxmlformats.org/officeDocument/2006/relationships/hyperlink" Target="https://thunhoon.com/article/281564" TargetMode="External"/><Relationship Id="rId1493" Type="http://schemas.openxmlformats.org/officeDocument/2006/relationships/hyperlink" Target="https://thunhoon.com/article/281562" TargetMode="External"/><Relationship Id="rId1494" Type="http://schemas.openxmlformats.org/officeDocument/2006/relationships/hyperlink" Target="https://thunhoon.com/article/281702" TargetMode="External"/><Relationship Id="rId664" Type="http://schemas.openxmlformats.org/officeDocument/2006/relationships/hyperlink" Target="https://thunhoon.com/article/277895" TargetMode="External"/><Relationship Id="rId1495" Type="http://schemas.openxmlformats.org/officeDocument/2006/relationships/hyperlink" Target="https://thunhoon.com/article/281702" TargetMode="External"/><Relationship Id="rId663" Type="http://schemas.openxmlformats.org/officeDocument/2006/relationships/hyperlink" Target="https://thunhoon.com/article/277898" TargetMode="External"/><Relationship Id="rId1496" Type="http://schemas.openxmlformats.org/officeDocument/2006/relationships/hyperlink" Target="https://thunhoon.com/article/281697" TargetMode="External"/><Relationship Id="rId662" Type="http://schemas.openxmlformats.org/officeDocument/2006/relationships/hyperlink" Target="https://thunhoon.com/article/277902" TargetMode="External"/><Relationship Id="rId1497" Type="http://schemas.openxmlformats.org/officeDocument/2006/relationships/hyperlink" Target="https://thunhoon.com/article/281680" TargetMode="External"/><Relationship Id="rId661" Type="http://schemas.openxmlformats.org/officeDocument/2006/relationships/hyperlink" Target="https://thunhoon.com/article/277902" TargetMode="External"/><Relationship Id="rId1498" Type="http://schemas.openxmlformats.org/officeDocument/2006/relationships/hyperlink" Target="https://thunhoon.com/article/281678" TargetMode="External"/><Relationship Id="rId1488" Type="http://schemas.openxmlformats.org/officeDocument/2006/relationships/hyperlink" Target="https://thunhoon.com/article/281572" TargetMode="External"/><Relationship Id="rId1489" Type="http://schemas.openxmlformats.org/officeDocument/2006/relationships/hyperlink" Target="https://thunhoon.com/article/281568" TargetMode="External"/><Relationship Id="rId657" Type="http://schemas.openxmlformats.org/officeDocument/2006/relationships/hyperlink" Target="https://thunhoon.com/article/277905" TargetMode="External"/><Relationship Id="rId656" Type="http://schemas.openxmlformats.org/officeDocument/2006/relationships/hyperlink" Target="https://thunhoon.com/article/277905" TargetMode="External"/><Relationship Id="rId655" Type="http://schemas.openxmlformats.org/officeDocument/2006/relationships/hyperlink" Target="https://thunhoon.com/article/277909" TargetMode="External"/><Relationship Id="rId654" Type="http://schemas.openxmlformats.org/officeDocument/2006/relationships/hyperlink" Target="https://thunhoon.com/article/277915" TargetMode="External"/><Relationship Id="rId659" Type="http://schemas.openxmlformats.org/officeDocument/2006/relationships/hyperlink" Target="https://thunhoon.com/article/277904" TargetMode="External"/><Relationship Id="rId658" Type="http://schemas.openxmlformats.org/officeDocument/2006/relationships/hyperlink" Target="https://thunhoon.com/article/277905" TargetMode="External"/><Relationship Id="rId1480" Type="http://schemas.openxmlformats.org/officeDocument/2006/relationships/hyperlink" Target="https://thunhoon.com/article/281620" TargetMode="External"/><Relationship Id="rId1481" Type="http://schemas.openxmlformats.org/officeDocument/2006/relationships/hyperlink" Target="https://thunhoon.com/article/281620" TargetMode="External"/><Relationship Id="rId1482" Type="http://schemas.openxmlformats.org/officeDocument/2006/relationships/hyperlink" Target="https://thunhoon.com/article/281620" TargetMode="External"/><Relationship Id="rId1483" Type="http://schemas.openxmlformats.org/officeDocument/2006/relationships/hyperlink" Target="https://thunhoon.com/article/281606" TargetMode="External"/><Relationship Id="rId653" Type="http://schemas.openxmlformats.org/officeDocument/2006/relationships/hyperlink" Target="https://thunhoon.com/article/277780" TargetMode="External"/><Relationship Id="rId1484" Type="http://schemas.openxmlformats.org/officeDocument/2006/relationships/hyperlink" Target="https://thunhoon.com/article/281590" TargetMode="External"/><Relationship Id="rId652" Type="http://schemas.openxmlformats.org/officeDocument/2006/relationships/hyperlink" Target="https://thunhoon.com/article/277786" TargetMode="External"/><Relationship Id="rId1485" Type="http://schemas.openxmlformats.org/officeDocument/2006/relationships/hyperlink" Target="https://thunhoon.com/article/281588" TargetMode="External"/><Relationship Id="rId651" Type="http://schemas.openxmlformats.org/officeDocument/2006/relationships/hyperlink" Target="https://thunhoon.com/article/277787" TargetMode="External"/><Relationship Id="rId1486" Type="http://schemas.openxmlformats.org/officeDocument/2006/relationships/hyperlink" Target="https://thunhoon.com/article/281588" TargetMode="External"/><Relationship Id="rId650" Type="http://schemas.openxmlformats.org/officeDocument/2006/relationships/hyperlink" Target="https://thunhoon.com/article/277789" TargetMode="External"/><Relationship Id="rId1487" Type="http://schemas.openxmlformats.org/officeDocument/2006/relationships/hyperlink" Target="https://thunhoon.com/article/281588" TargetMode="External"/><Relationship Id="rId689" Type="http://schemas.openxmlformats.org/officeDocument/2006/relationships/hyperlink" Target="https://thunhoon.com/article/277926" TargetMode="External"/><Relationship Id="rId688" Type="http://schemas.openxmlformats.org/officeDocument/2006/relationships/hyperlink" Target="https://thunhoon.com/article/277928" TargetMode="External"/><Relationship Id="rId687" Type="http://schemas.openxmlformats.org/officeDocument/2006/relationships/hyperlink" Target="https://thunhoon.com/article/277948" TargetMode="External"/><Relationship Id="rId682" Type="http://schemas.openxmlformats.org/officeDocument/2006/relationships/hyperlink" Target="https://thunhoon.com/article/277971" TargetMode="External"/><Relationship Id="rId681" Type="http://schemas.openxmlformats.org/officeDocument/2006/relationships/hyperlink" Target="https://thunhoon.com/article/277976" TargetMode="External"/><Relationship Id="rId680" Type="http://schemas.openxmlformats.org/officeDocument/2006/relationships/hyperlink" Target="https://thunhoon.com/article/277980" TargetMode="External"/><Relationship Id="rId686" Type="http://schemas.openxmlformats.org/officeDocument/2006/relationships/hyperlink" Target="https://thunhoon.com/article/277961" TargetMode="External"/><Relationship Id="rId685" Type="http://schemas.openxmlformats.org/officeDocument/2006/relationships/hyperlink" Target="https://thunhoon.com/article/277961" TargetMode="External"/><Relationship Id="rId684" Type="http://schemas.openxmlformats.org/officeDocument/2006/relationships/hyperlink" Target="https://thunhoon.com/article/277971" TargetMode="External"/><Relationship Id="rId683" Type="http://schemas.openxmlformats.org/officeDocument/2006/relationships/hyperlink" Target="https://thunhoon.com/article/277971" TargetMode="External"/><Relationship Id="rId679" Type="http://schemas.openxmlformats.org/officeDocument/2006/relationships/hyperlink" Target="https://thunhoon.com/article/277980" TargetMode="External"/><Relationship Id="rId678" Type="http://schemas.openxmlformats.org/officeDocument/2006/relationships/hyperlink" Target="https://thunhoon.com/article/277982" TargetMode="External"/><Relationship Id="rId677" Type="http://schemas.openxmlformats.org/officeDocument/2006/relationships/hyperlink" Target="https://thunhoon.com/article/277982" TargetMode="External"/><Relationship Id="rId676" Type="http://schemas.openxmlformats.org/officeDocument/2006/relationships/hyperlink" Target="https://thunhoon.com/article/277986" TargetMode="External"/><Relationship Id="rId671" Type="http://schemas.openxmlformats.org/officeDocument/2006/relationships/hyperlink" Target="https://thunhoon.com/article/277873" TargetMode="External"/><Relationship Id="rId670" Type="http://schemas.openxmlformats.org/officeDocument/2006/relationships/hyperlink" Target="https://thunhoon.com/article/277873" TargetMode="External"/><Relationship Id="rId675" Type="http://schemas.openxmlformats.org/officeDocument/2006/relationships/hyperlink" Target="https://thunhoon.com/article/277864" TargetMode="External"/><Relationship Id="rId674" Type="http://schemas.openxmlformats.org/officeDocument/2006/relationships/hyperlink" Target="https://thunhoon.com/article/277858" TargetMode="External"/><Relationship Id="rId673" Type="http://schemas.openxmlformats.org/officeDocument/2006/relationships/hyperlink" Target="https://thunhoon.com/article/277861" TargetMode="External"/><Relationship Id="rId672" Type="http://schemas.openxmlformats.org/officeDocument/2006/relationships/hyperlink" Target="https://thunhoon.com/article/277872" TargetMode="External"/><Relationship Id="rId190" Type="http://schemas.openxmlformats.org/officeDocument/2006/relationships/hyperlink" Target="https://thunhoon.com/article/276403" TargetMode="External"/><Relationship Id="rId194" Type="http://schemas.openxmlformats.org/officeDocument/2006/relationships/hyperlink" Target="https://thunhoon.com/article/276552" TargetMode="External"/><Relationship Id="rId193" Type="http://schemas.openxmlformats.org/officeDocument/2006/relationships/hyperlink" Target="https://thunhoon.com/article/276410" TargetMode="External"/><Relationship Id="rId192" Type="http://schemas.openxmlformats.org/officeDocument/2006/relationships/hyperlink" Target="https://thunhoon.com/article/276401" TargetMode="External"/><Relationship Id="rId191" Type="http://schemas.openxmlformats.org/officeDocument/2006/relationships/hyperlink" Target="https://thunhoon.com/article/276401" TargetMode="External"/><Relationship Id="rId187" Type="http://schemas.openxmlformats.org/officeDocument/2006/relationships/hyperlink" Target="https://thunhoon.com/article/276408" TargetMode="External"/><Relationship Id="rId186" Type="http://schemas.openxmlformats.org/officeDocument/2006/relationships/hyperlink" Target="https://thunhoon.com/article/276421" TargetMode="External"/><Relationship Id="rId185" Type="http://schemas.openxmlformats.org/officeDocument/2006/relationships/hyperlink" Target="https://thunhoon.com/article/276421" TargetMode="External"/><Relationship Id="rId184" Type="http://schemas.openxmlformats.org/officeDocument/2006/relationships/hyperlink" Target="https://thunhoon.com/article/276424" TargetMode="External"/><Relationship Id="rId189" Type="http://schemas.openxmlformats.org/officeDocument/2006/relationships/hyperlink" Target="https://thunhoon.com/article/276403" TargetMode="External"/><Relationship Id="rId188" Type="http://schemas.openxmlformats.org/officeDocument/2006/relationships/hyperlink" Target="https://thunhoon.com/article/276406" TargetMode="External"/><Relationship Id="rId183" Type="http://schemas.openxmlformats.org/officeDocument/2006/relationships/hyperlink" Target="https://thunhoon.com/article/276424" TargetMode="External"/><Relationship Id="rId182" Type="http://schemas.openxmlformats.org/officeDocument/2006/relationships/hyperlink" Target="https://thunhoon.com/article/276426" TargetMode="External"/><Relationship Id="rId181" Type="http://schemas.openxmlformats.org/officeDocument/2006/relationships/hyperlink" Target="https://thunhoon.com/article/276428" TargetMode="External"/><Relationship Id="rId180" Type="http://schemas.openxmlformats.org/officeDocument/2006/relationships/hyperlink" Target="https://thunhoon.com/article/276428" TargetMode="External"/><Relationship Id="rId176" Type="http://schemas.openxmlformats.org/officeDocument/2006/relationships/hyperlink" Target="https://thunhoon.com/article/276437" TargetMode="External"/><Relationship Id="rId175" Type="http://schemas.openxmlformats.org/officeDocument/2006/relationships/hyperlink" Target="https://thunhoon.com/article/276444" TargetMode="External"/><Relationship Id="rId174" Type="http://schemas.openxmlformats.org/officeDocument/2006/relationships/hyperlink" Target="https://thunhoon.com/article/276451" TargetMode="External"/><Relationship Id="rId173" Type="http://schemas.openxmlformats.org/officeDocument/2006/relationships/hyperlink" Target="https://thunhoon.com/article/276451" TargetMode="External"/><Relationship Id="rId179" Type="http://schemas.openxmlformats.org/officeDocument/2006/relationships/hyperlink" Target="https://thunhoon.com/article/276435" TargetMode="External"/><Relationship Id="rId178" Type="http://schemas.openxmlformats.org/officeDocument/2006/relationships/hyperlink" Target="https://thunhoon.com/article/276435" TargetMode="External"/><Relationship Id="rId177" Type="http://schemas.openxmlformats.org/officeDocument/2006/relationships/hyperlink" Target="https://thunhoon.com/article/276437" TargetMode="External"/><Relationship Id="rId198" Type="http://schemas.openxmlformats.org/officeDocument/2006/relationships/hyperlink" Target="https://thunhoon.com/article/276541" TargetMode="External"/><Relationship Id="rId197" Type="http://schemas.openxmlformats.org/officeDocument/2006/relationships/hyperlink" Target="https://thunhoon.com/article/276541" TargetMode="External"/><Relationship Id="rId196" Type="http://schemas.openxmlformats.org/officeDocument/2006/relationships/hyperlink" Target="https://thunhoon.com/article/276550" TargetMode="External"/><Relationship Id="rId195" Type="http://schemas.openxmlformats.org/officeDocument/2006/relationships/hyperlink" Target="https://thunhoon.com/article/276552" TargetMode="External"/><Relationship Id="rId199" Type="http://schemas.openxmlformats.org/officeDocument/2006/relationships/hyperlink" Target="https://thunhoon.com/article/276541" TargetMode="External"/><Relationship Id="rId150" Type="http://schemas.openxmlformats.org/officeDocument/2006/relationships/hyperlink" Target="https://thunhoon.com/article/276366" TargetMode="External"/><Relationship Id="rId149" Type="http://schemas.openxmlformats.org/officeDocument/2006/relationships/hyperlink" Target="https://thunhoon.com/article/276366" TargetMode="External"/><Relationship Id="rId148" Type="http://schemas.openxmlformats.org/officeDocument/2006/relationships/hyperlink" Target="https://thunhoon.com/article/276372" TargetMode="External"/><Relationship Id="rId143" Type="http://schemas.openxmlformats.org/officeDocument/2006/relationships/hyperlink" Target="https://thunhoon.com/article/276388" TargetMode="External"/><Relationship Id="rId142" Type="http://schemas.openxmlformats.org/officeDocument/2006/relationships/hyperlink" Target="https://thunhoon.com/article/276388" TargetMode="External"/><Relationship Id="rId141" Type="http://schemas.openxmlformats.org/officeDocument/2006/relationships/hyperlink" Target="https://thunhoon.com/article/276388" TargetMode="External"/><Relationship Id="rId140" Type="http://schemas.openxmlformats.org/officeDocument/2006/relationships/hyperlink" Target="https://thunhoon.com/article/276235" TargetMode="External"/><Relationship Id="rId147" Type="http://schemas.openxmlformats.org/officeDocument/2006/relationships/hyperlink" Target="https://thunhoon.com/article/276372" TargetMode="External"/><Relationship Id="rId146" Type="http://schemas.openxmlformats.org/officeDocument/2006/relationships/hyperlink" Target="https://thunhoon.com/article/276374" TargetMode="External"/><Relationship Id="rId145" Type="http://schemas.openxmlformats.org/officeDocument/2006/relationships/hyperlink" Target="https://thunhoon.com/article/276375" TargetMode="External"/><Relationship Id="rId144" Type="http://schemas.openxmlformats.org/officeDocument/2006/relationships/hyperlink" Target="https://thunhoon.com/article/276376" TargetMode="External"/><Relationship Id="rId139" Type="http://schemas.openxmlformats.org/officeDocument/2006/relationships/hyperlink" Target="https://thunhoon.com/article/276236" TargetMode="External"/><Relationship Id="rId138" Type="http://schemas.openxmlformats.org/officeDocument/2006/relationships/hyperlink" Target="https://thunhoon.com/article/276236" TargetMode="External"/><Relationship Id="rId137" Type="http://schemas.openxmlformats.org/officeDocument/2006/relationships/hyperlink" Target="https://thunhoon.com/article/276249" TargetMode="External"/><Relationship Id="rId132" Type="http://schemas.openxmlformats.org/officeDocument/2006/relationships/hyperlink" Target="https://thunhoon.com/article/276264" TargetMode="External"/><Relationship Id="rId131" Type="http://schemas.openxmlformats.org/officeDocument/2006/relationships/hyperlink" Target="https://thunhoon.com/article/276266" TargetMode="External"/><Relationship Id="rId130" Type="http://schemas.openxmlformats.org/officeDocument/2006/relationships/hyperlink" Target="https://thunhoon.com/article/276269" TargetMode="External"/><Relationship Id="rId136" Type="http://schemas.openxmlformats.org/officeDocument/2006/relationships/hyperlink" Target="https://thunhoon.com/article/276249" TargetMode="External"/><Relationship Id="rId135" Type="http://schemas.openxmlformats.org/officeDocument/2006/relationships/hyperlink" Target="https://thunhoon.com/article/276250" TargetMode="External"/><Relationship Id="rId134" Type="http://schemas.openxmlformats.org/officeDocument/2006/relationships/hyperlink" Target="https://thunhoon.com/article/276256" TargetMode="External"/><Relationship Id="rId133" Type="http://schemas.openxmlformats.org/officeDocument/2006/relationships/hyperlink" Target="https://thunhoon.com/article/276260" TargetMode="External"/><Relationship Id="rId172" Type="http://schemas.openxmlformats.org/officeDocument/2006/relationships/hyperlink" Target="https://thunhoon.com/article/276455" TargetMode="External"/><Relationship Id="rId171" Type="http://schemas.openxmlformats.org/officeDocument/2006/relationships/hyperlink" Target="https://thunhoon.com/article/276455" TargetMode="External"/><Relationship Id="rId170" Type="http://schemas.openxmlformats.org/officeDocument/2006/relationships/hyperlink" Target="https://thunhoon.com/article/276457" TargetMode="External"/><Relationship Id="rId165" Type="http://schemas.openxmlformats.org/officeDocument/2006/relationships/hyperlink" Target="https://thunhoon.com/article/276322" TargetMode="External"/><Relationship Id="rId164" Type="http://schemas.openxmlformats.org/officeDocument/2006/relationships/hyperlink" Target="https://thunhoon.com/article/276322" TargetMode="External"/><Relationship Id="rId163" Type="http://schemas.openxmlformats.org/officeDocument/2006/relationships/hyperlink" Target="https://thunhoon.com/article/276343" TargetMode="External"/><Relationship Id="rId162" Type="http://schemas.openxmlformats.org/officeDocument/2006/relationships/hyperlink" Target="https://thunhoon.com/article/276343" TargetMode="External"/><Relationship Id="rId169" Type="http://schemas.openxmlformats.org/officeDocument/2006/relationships/hyperlink" Target="https://thunhoon.com/article/276457" TargetMode="External"/><Relationship Id="rId168" Type="http://schemas.openxmlformats.org/officeDocument/2006/relationships/hyperlink" Target="https://thunhoon.com/article/276461" TargetMode="External"/><Relationship Id="rId167" Type="http://schemas.openxmlformats.org/officeDocument/2006/relationships/hyperlink" Target="https://thunhoon.com/article/276461" TargetMode="External"/><Relationship Id="rId166" Type="http://schemas.openxmlformats.org/officeDocument/2006/relationships/hyperlink" Target="https://thunhoon.com/article/276461" TargetMode="External"/><Relationship Id="rId161" Type="http://schemas.openxmlformats.org/officeDocument/2006/relationships/hyperlink" Target="https://thunhoon.com/article/276344" TargetMode="External"/><Relationship Id="rId160" Type="http://schemas.openxmlformats.org/officeDocument/2006/relationships/hyperlink" Target="https://thunhoon.com/article/276344" TargetMode="External"/><Relationship Id="rId159" Type="http://schemas.openxmlformats.org/officeDocument/2006/relationships/hyperlink" Target="https://thunhoon.com/article/276344" TargetMode="External"/><Relationship Id="rId154" Type="http://schemas.openxmlformats.org/officeDocument/2006/relationships/hyperlink" Target="https://thunhoon.com/article/276354" TargetMode="External"/><Relationship Id="rId153" Type="http://schemas.openxmlformats.org/officeDocument/2006/relationships/hyperlink" Target="https://thunhoon.com/article/276354" TargetMode="External"/><Relationship Id="rId152" Type="http://schemas.openxmlformats.org/officeDocument/2006/relationships/hyperlink" Target="https://thunhoon.com/article/276360" TargetMode="External"/><Relationship Id="rId151" Type="http://schemas.openxmlformats.org/officeDocument/2006/relationships/hyperlink" Target="https://thunhoon.com/article/276360" TargetMode="External"/><Relationship Id="rId158" Type="http://schemas.openxmlformats.org/officeDocument/2006/relationships/hyperlink" Target="https://thunhoon.com/article/276346" TargetMode="External"/><Relationship Id="rId157" Type="http://schemas.openxmlformats.org/officeDocument/2006/relationships/hyperlink" Target="https://thunhoon.com/article/276350" TargetMode="External"/><Relationship Id="rId156" Type="http://schemas.openxmlformats.org/officeDocument/2006/relationships/hyperlink" Target="https://thunhoon.com/article/276350" TargetMode="External"/><Relationship Id="rId155" Type="http://schemas.openxmlformats.org/officeDocument/2006/relationships/hyperlink" Target="https://thunhoon.com/article/276354" TargetMode="External"/><Relationship Id="rId2820" Type="http://schemas.openxmlformats.org/officeDocument/2006/relationships/hyperlink" Target="https://thunhoon.com/article/285897" TargetMode="External"/><Relationship Id="rId2821" Type="http://schemas.openxmlformats.org/officeDocument/2006/relationships/hyperlink" Target="https://thunhoon.com/article/285896" TargetMode="External"/><Relationship Id="rId2822" Type="http://schemas.openxmlformats.org/officeDocument/2006/relationships/hyperlink" Target="https://thunhoon.com/article/285896" TargetMode="External"/><Relationship Id="rId2823" Type="http://schemas.openxmlformats.org/officeDocument/2006/relationships/hyperlink" Target="https://thunhoon.com/article/285890" TargetMode="External"/><Relationship Id="rId2824" Type="http://schemas.openxmlformats.org/officeDocument/2006/relationships/hyperlink" Target="https://thunhoon.com/article/285888" TargetMode="External"/><Relationship Id="rId2825" Type="http://schemas.openxmlformats.org/officeDocument/2006/relationships/hyperlink" Target="https://thunhoon.com/article/285869" TargetMode="External"/><Relationship Id="rId2826" Type="http://schemas.openxmlformats.org/officeDocument/2006/relationships/hyperlink" Target="https://thunhoon.com/article/285865" TargetMode="External"/><Relationship Id="rId2827" Type="http://schemas.openxmlformats.org/officeDocument/2006/relationships/hyperlink" Target="https://thunhoon.com/article/285864" TargetMode="External"/><Relationship Id="rId2828" Type="http://schemas.openxmlformats.org/officeDocument/2006/relationships/hyperlink" Target="https://thunhoon.com/article/285871" TargetMode="External"/><Relationship Id="rId2829" Type="http://schemas.openxmlformats.org/officeDocument/2006/relationships/hyperlink" Target="https://thunhoon.com/article/285925" TargetMode="External"/><Relationship Id="rId2810" Type="http://schemas.openxmlformats.org/officeDocument/2006/relationships/hyperlink" Target="https://thunhoon.com/article/285936" TargetMode="External"/><Relationship Id="rId2811" Type="http://schemas.openxmlformats.org/officeDocument/2006/relationships/hyperlink" Target="https://thunhoon.com/article/285908" TargetMode="External"/><Relationship Id="rId2812" Type="http://schemas.openxmlformats.org/officeDocument/2006/relationships/hyperlink" Target="https://thunhoon.com/article/285908" TargetMode="External"/><Relationship Id="rId2813" Type="http://schemas.openxmlformats.org/officeDocument/2006/relationships/hyperlink" Target="https://thunhoon.com/article/285904" TargetMode="External"/><Relationship Id="rId2814" Type="http://schemas.openxmlformats.org/officeDocument/2006/relationships/hyperlink" Target="https://thunhoon.com/article/285901" TargetMode="External"/><Relationship Id="rId2815" Type="http://schemas.openxmlformats.org/officeDocument/2006/relationships/hyperlink" Target="https://thunhoon.com/article/285901" TargetMode="External"/><Relationship Id="rId2816" Type="http://schemas.openxmlformats.org/officeDocument/2006/relationships/hyperlink" Target="https://thunhoon.com/article/285901" TargetMode="External"/><Relationship Id="rId2817" Type="http://schemas.openxmlformats.org/officeDocument/2006/relationships/hyperlink" Target="https://thunhoon.com/article/285900" TargetMode="External"/><Relationship Id="rId2818" Type="http://schemas.openxmlformats.org/officeDocument/2006/relationships/hyperlink" Target="https://thunhoon.com/article/285900" TargetMode="External"/><Relationship Id="rId2819" Type="http://schemas.openxmlformats.org/officeDocument/2006/relationships/hyperlink" Target="https://thunhoon.com/article/285897" TargetMode="External"/><Relationship Id="rId1510" Type="http://schemas.openxmlformats.org/officeDocument/2006/relationships/hyperlink" Target="https://thunhoon.com/article/281644" TargetMode="External"/><Relationship Id="rId2841" Type="http://schemas.openxmlformats.org/officeDocument/2006/relationships/hyperlink" Target="https://thunhoon.com/article/285988" TargetMode="External"/><Relationship Id="rId1511" Type="http://schemas.openxmlformats.org/officeDocument/2006/relationships/hyperlink" Target="https://thunhoon.com/article/281644" TargetMode="External"/><Relationship Id="rId2842" Type="http://schemas.openxmlformats.org/officeDocument/2006/relationships/hyperlink" Target="https://thunhoon.com/article/285987" TargetMode="External"/><Relationship Id="rId1512" Type="http://schemas.openxmlformats.org/officeDocument/2006/relationships/hyperlink" Target="https://thunhoon.com/article/281783" TargetMode="External"/><Relationship Id="rId2843" Type="http://schemas.openxmlformats.org/officeDocument/2006/relationships/hyperlink" Target="https://thunhoon.com/article/285987" TargetMode="External"/><Relationship Id="rId1513" Type="http://schemas.openxmlformats.org/officeDocument/2006/relationships/hyperlink" Target="https://thunhoon.com/article/281777" TargetMode="External"/><Relationship Id="rId2844" Type="http://schemas.openxmlformats.org/officeDocument/2006/relationships/hyperlink" Target="https://thunhoon.com/article/285983" TargetMode="External"/><Relationship Id="rId1514" Type="http://schemas.openxmlformats.org/officeDocument/2006/relationships/hyperlink" Target="https://thunhoon.com/article/281777" TargetMode="External"/><Relationship Id="rId2845" Type="http://schemas.openxmlformats.org/officeDocument/2006/relationships/hyperlink" Target="https://thunhoon.com/article/285983" TargetMode="External"/><Relationship Id="rId1515" Type="http://schemas.openxmlformats.org/officeDocument/2006/relationships/hyperlink" Target="https://thunhoon.com/article/281777" TargetMode="External"/><Relationship Id="rId2846" Type="http://schemas.openxmlformats.org/officeDocument/2006/relationships/hyperlink" Target="https://thunhoon.com/article/285960" TargetMode="External"/><Relationship Id="rId1516" Type="http://schemas.openxmlformats.org/officeDocument/2006/relationships/hyperlink" Target="https://thunhoon.com/article/281770" TargetMode="External"/><Relationship Id="rId2847" Type="http://schemas.openxmlformats.org/officeDocument/2006/relationships/hyperlink" Target="https://thunhoon.com/article/285960" TargetMode="External"/><Relationship Id="rId1517" Type="http://schemas.openxmlformats.org/officeDocument/2006/relationships/hyperlink" Target="https://thunhoon.com/article/281757" TargetMode="External"/><Relationship Id="rId2848" Type="http://schemas.openxmlformats.org/officeDocument/2006/relationships/hyperlink" Target="https://thunhoon.com/article/285959" TargetMode="External"/><Relationship Id="rId1518" Type="http://schemas.openxmlformats.org/officeDocument/2006/relationships/hyperlink" Target="https://thunhoon.com/article/281757" TargetMode="External"/><Relationship Id="rId2849" Type="http://schemas.openxmlformats.org/officeDocument/2006/relationships/hyperlink" Target="https://thunhoon.com/article/285959" TargetMode="External"/><Relationship Id="rId1519" Type="http://schemas.openxmlformats.org/officeDocument/2006/relationships/hyperlink" Target="https://thunhoon.com/article/281756" TargetMode="External"/><Relationship Id="rId2840" Type="http://schemas.openxmlformats.org/officeDocument/2006/relationships/hyperlink" Target="https://thunhoon.com/article/285996" TargetMode="External"/><Relationship Id="rId2830" Type="http://schemas.openxmlformats.org/officeDocument/2006/relationships/hyperlink" Target="https://thunhoon.com/article/285917" TargetMode="External"/><Relationship Id="rId1500" Type="http://schemas.openxmlformats.org/officeDocument/2006/relationships/hyperlink" Target="https://thunhoon.com/article/281669" TargetMode="External"/><Relationship Id="rId2831" Type="http://schemas.openxmlformats.org/officeDocument/2006/relationships/hyperlink" Target="https://thunhoon.com/article/286038" TargetMode="External"/><Relationship Id="rId1501" Type="http://schemas.openxmlformats.org/officeDocument/2006/relationships/hyperlink" Target="https://thunhoon.com/article/281668" TargetMode="External"/><Relationship Id="rId2832" Type="http://schemas.openxmlformats.org/officeDocument/2006/relationships/hyperlink" Target="https://thunhoon.com/article/286038" TargetMode="External"/><Relationship Id="rId1502" Type="http://schemas.openxmlformats.org/officeDocument/2006/relationships/hyperlink" Target="https://thunhoon.com/article/281668" TargetMode="External"/><Relationship Id="rId2833" Type="http://schemas.openxmlformats.org/officeDocument/2006/relationships/hyperlink" Target="https://thunhoon.com/article/286038" TargetMode="External"/><Relationship Id="rId1503" Type="http://schemas.openxmlformats.org/officeDocument/2006/relationships/hyperlink" Target="https://thunhoon.com/article/281668" TargetMode="External"/><Relationship Id="rId2834" Type="http://schemas.openxmlformats.org/officeDocument/2006/relationships/hyperlink" Target="https://thunhoon.com/article/286032" TargetMode="External"/><Relationship Id="rId1504" Type="http://schemas.openxmlformats.org/officeDocument/2006/relationships/hyperlink" Target="https://thunhoon.com/article/281665" TargetMode="External"/><Relationship Id="rId2835" Type="http://schemas.openxmlformats.org/officeDocument/2006/relationships/hyperlink" Target="https://thunhoon.com/article/286013" TargetMode="External"/><Relationship Id="rId1505" Type="http://schemas.openxmlformats.org/officeDocument/2006/relationships/hyperlink" Target="https://thunhoon.com/article/281664" TargetMode="External"/><Relationship Id="rId2836" Type="http://schemas.openxmlformats.org/officeDocument/2006/relationships/hyperlink" Target="https://thunhoon.com/article/286002" TargetMode="External"/><Relationship Id="rId1506" Type="http://schemas.openxmlformats.org/officeDocument/2006/relationships/hyperlink" Target="https://thunhoon.com/article/281650" TargetMode="External"/><Relationship Id="rId2837" Type="http://schemas.openxmlformats.org/officeDocument/2006/relationships/hyperlink" Target="https://thunhoon.com/article/286002" TargetMode="External"/><Relationship Id="rId1507" Type="http://schemas.openxmlformats.org/officeDocument/2006/relationships/hyperlink" Target="https://thunhoon.com/article/281633" TargetMode="External"/><Relationship Id="rId2838" Type="http://schemas.openxmlformats.org/officeDocument/2006/relationships/hyperlink" Target="https://thunhoon.com/article/286002" TargetMode="External"/><Relationship Id="rId1508" Type="http://schemas.openxmlformats.org/officeDocument/2006/relationships/hyperlink" Target="https://thunhoon.com/article/281636" TargetMode="External"/><Relationship Id="rId2839" Type="http://schemas.openxmlformats.org/officeDocument/2006/relationships/hyperlink" Target="https://thunhoon.com/article/285996" TargetMode="External"/><Relationship Id="rId1509" Type="http://schemas.openxmlformats.org/officeDocument/2006/relationships/hyperlink" Target="https://thunhoon.com/article/281636" TargetMode="External"/><Relationship Id="rId2800" Type="http://schemas.openxmlformats.org/officeDocument/2006/relationships/hyperlink" Target="https://thunhoon.com/article/285805" TargetMode="External"/><Relationship Id="rId2801" Type="http://schemas.openxmlformats.org/officeDocument/2006/relationships/hyperlink" Target="https://thunhoon.com/article/285805" TargetMode="External"/><Relationship Id="rId2802" Type="http://schemas.openxmlformats.org/officeDocument/2006/relationships/hyperlink" Target="https://thunhoon.com/article/285793" TargetMode="External"/><Relationship Id="rId2803" Type="http://schemas.openxmlformats.org/officeDocument/2006/relationships/hyperlink" Target="https://thunhoon.com/article/285792" TargetMode="External"/><Relationship Id="rId2804" Type="http://schemas.openxmlformats.org/officeDocument/2006/relationships/hyperlink" Target="https://thunhoon.com/article/285792" TargetMode="External"/><Relationship Id="rId2805" Type="http://schemas.openxmlformats.org/officeDocument/2006/relationships/hyperlink" Target="https://thunhoon.com/article/285790" TargetMode="External"/><Relationship Id="rId2806" Type="http://schemas.openxmlformats.org/officeDocument/2006/relationships/hyperlink" Target="https://thunhoon.com/article/285789" TargetMode="External"/><Relationship Id="rId2807" Type="http://schemas.openxmlformats.org/officeDocument/2006/relationships/hyperlink" Target="https://thunhoon.com/article/285787" TargetMode="External"/><Relationship Id="rId2808" Type="http://schemas.openxmlformats.org/officeDocument/2006/relationships/hyperlink" Target="https://thunhoon.com/article/285936" TargetMode="External"/><Relationship Id="rId2809" Type="http://schemas.openxmlformats.org/officeDocument/2006/relationships/hyperlink" Target="https://thunhoon.com/article/285936" TargetMode="External"/><Relationship Id="rId1576" Type="http://schemas.openxmlformats.org/officeDocument/2006/relationships/hyperlink" Target="https://thunhoon.com/article/281909" TargetMode="External"/><Relationship Id="rId1577" Type="http://schemas.openxmlformats.org/officeDocument/2006/relationships/hyperlink" Target="https://thunhoon.com/article/281906" TargetMode="External"/><Relationship Id="rId1578" Type="http://schemas.openxmlformats.org/officeDocument/2006/relationships/hyperlink" Target="https://thunhoon.com/article/281891" TargetMode="External"/><Relationship Id="rId1579" Type="http://schemas.openxmlformats.org/officeDocument/2006/relationships/hyperlink" Target="https://thunhoon.com/article/281890" TargetMode="External"/><Relationship Id="rId987" Type="http://schemas.openxmlformats.org/officeDocument/2006/relationships/hyperlink" Target="https://thunhoon.com/article/279335" TargetMode="External"/><Relationship Id="rId986" Type="http://schemas.openxmlformats.org/officeDocument/2006/relationships/hyperlink" Target="https://thunhoon.com/article/279155" TargetMode="External"/><Relationship Id="rId985" Type="http://schemas.openxmlformats.org/officeDocument/2006/relationships/hyperlink" Target="https://thunhoon.com/article/279157" TargetMode="External"/><Relationship Id="rId984" Type="http://schemas.openxmlformats.org/officeDocument/2006/relationships/hyperlink" Target="https://thunhoon.com/article/279157" TargetMode="External"/><Relationship Id="rId989" Type="http://schemas.openxmlformats.org/officeDocument/2006/relationships/hyperlink" Target="https://thunhoon.com/article/279321" TargetMode="External"/><Relationship Id="rId988" Type="http://schemas.openxmlformats.org/officeDocument/2006/relationships/hyperlink" Target="https://thunhoon.com/article/279321" TargetMode="External"/><Relationship Id="rId1570" Type="http://schemas.openxmlformats.org/officeDocument/2006/relationships/hyperlink" Target="https://thunhoon.com/article/281914" TargetMode="External"/><Relationship Id="rId1571" Type="http://schemas.openxmlformats.org/officeDocument/2006/relationships/hyperlink" Target="https://thunhoon.com/article/281914" TargetMode="External"/><Relationship Id="rId983" Type="http://schemas.openxmlformats.org/officeDocument/2006/relationships/hyperlink" Target="https://thunhoon.com/article/279158" TargetMode="External"/><Relationship Id="rId1572" Type="http://schemas.openxmlformats.org/officeDocument/2006/relationships/hyperlink" Target="https://thunhoon.com/article/281912" TargetMode="External"/><Relationship Id="rId982" Type="http://schemas.openxmlformats.org/officeDocument/2006/relationships/hyperlink" Target="https://thunhoon.com/article/279158" TargetMode="External"/><Relationship Id="rId1573" Type="http://schemas.openxmlformats.org/officeDocument/2006/relationships/hyperlink" Target="https://thunhoon.com/article/281910" TargetMode="External"/><Relationship Id="rId981" Type="http://schemas.openxmlformats.org/officeDocument/2006/relationships/hyperlink" Target="https://thunhoon.com/article/279158" TargetMode="External"/><Relationship Id="rId1574" Type="http://schemas.openxmlformats.org/officeDocument/2006/relationships/hyperlink" Target="https://thunhoon.com/article/281910" TargetMode="External"/><Relationship Id="rId980" Type="http://schemas.openxmlformats.org/officeDocument/2006/relationships/hyperlink" Target="https://thunhoon.com/article/279166" TargetMode="External"/><Relationship Id="rId1575" Type="http://schemas.openxmlformats.org/officeDocument/2006/relationships/hyperlink" Target="https://thunhoon.com/article/281909" TargetMode="External"/><Relationship Id="rId1565" Type="http://schemas.openxmlformats.org/officeDocument/2006/relationships/hyperlink" Target="https://thunhoon.com/article/281923" TargetMode="External"/><Relationship Id="rId2896" Type="http://schemas.openxmlformats.org/officeDocument/2006/relationships/hyperlink" Target="https://thunhoon.com/article/286125" TargetMode="External"/><Relationship Id="rId1566" Type="http://schemas.openxmlformats.org/officeDocument/2006/relationships/hyperlink" Target="https://thunhoon.com/article/281922" TargetMode="External"/><Relationship Id="rId2897" Type="http://schemas.openxmlformats.org/officeDocument/2006/relationships/hyperlink" Target="https://thunhoon.com/article/286125" TargetMode="External"/><Relationship Id="rId1567" Type="http://schemas.openxmlformats.org/officeDocument/2006/relationships/hyperlink" Target="https://thunhoon.com/article/281922" TargetMode="External"/><Relationship Id="rId2898" Type="http://schemas.openxmlformats.org/officeDocument/2006/relationships/hyperlink" Target="https://thunhoon.com/article/286135" TargetMode="External"/><Relationship Id="rId1568" Type="http://schemas.openxmlformats.org/officeDocument/2006/relationships/hyperlink" Target="https://thunhoon.com/article/281920" TargetMode="External"/><Relationship Id="rId2899" Type="http://schemas.openxmlformats.org/officeDocument/2006/relationships/hyperlink" Target="https://thunhoon.com/article/286135" TargetMode="External"/><Relationship Id="rId1569" Type="http://schemas.openxmlformats.org/officeDocument/2006/relationships/hyperlink" Target="https://thunhoon.com/article/281915" TargetMode="External"/><Relationship Id="rId976" Type="http://schemas.openxmlformats.org/officeDocument/2006/relationships/hyperlink" Target="https://thunhoon.com/article/279189" TargetMode="External"/><Relationship Id="rId975" Type="http://schemas.openxmlformats.org/officeDocument/2006/relationships/hyperlink" Target="https://thunhoon.com/article/279203" TargetMode="External"/><Relationship Id="rId974" Type="http://schemas.openxmlformats.org/officeDocument/2006/relationships/hyperlink" Target="https://thunhoon.com/article/279203" TargetMode="External"/><Relationship Id="rId973" Type="http://schemas.openxmlformats.org/officeDocument/2006/relationships/hyperlink" Target="https://thunhoon.com/article/279203" TargetMode="External"/><Relationship Id="rId979" Type="http://schemas.openxmlformats.org/officeDocument/2006/relationships/hyperlink" Target="https://thunhoon.com/article/279175" TargetMode="External"/><Relationship Id="rId978" Type="http://schemas.openxmlformats.org/officeDocument/2006/relationships/hyperlink" Target="https://thunhoon.com/article/279180" TargetMode="External"/><Relationship Id="rId977" Type="http://schemas.openxmlformats.org/officeDocument/2006/relationships/hyperlink" Target="https://thunhoon.com/article/279189" TargetMode="External"/><Relationship Id="rId2890" Type="http://schemas.openxmlformats.org/officeDocument/2006/relationships/hyperlink" Target="https://thunhoon.com/article/286148" TargetMode="External"/><Relationship Id="rId1560" Type="http://schemas.openxmlformats.org/officeDocument/2006/relationships/hyperlink" Target="https://thunhoon.com/article/281933" TargetMode="External"/><Relationship Id="rId2891" Type="http://schemas.openxmlformats.org/officeDocument/2006/relationships/hyperlink" Target="https://thunhoon.com/article/286144" TargetMode="External"/><Relationship Id="rId972" Type="http://schemas.openxmlformats.org/officeDocument/2006/relationships/hyperlink" Target="https://thunhoon.com/article/279215" TargetMode="External"/><Relationship Id="rId1561" Type="http://schemas.openxmlformats.org/officeDocument/2006/relationships/hyperlink" Target="https://thunhoon.com/article/281925" TargetMode="External"/><Relationship Id="rId2892" Type="http://schemas.openxmlformats.org/officeDocument/2006/relationships/hyperlink" Target="https://thunhoon.com/article/286144" TargetMode="External"/><Relationship Id="rId971" Type="http://schemas.openxmlformats.org/officeDocument/2006/relationships/hyperlink" Target="https://thunhoon.com/article/279215" TargetMode="External"/><Relationship Id="rId1562" Type="http://schemas.openxmlformats.org/officeDocument/2006/relationships/hyperlink" Target="https://thunhoon.com/article/281924" TargetMode="External"/><Relationship Id="rId2893" Type="http://schemas.openxmlformats.org/officeDocument/2006/relationships/hyperlink" Target="https://thunhoon.com/article/286128" TargetMode="External"/><Relationship Id="rId970" Type="http://schemas.openxmlformats.org/officeDocument/2006/relationships/hyperlink" Target="https://thunhoon.com/article/279215" TargetMode="External"/><Relationship Id="rId1563" Type="http://schemas.openxmlformats.org/officeDocument/2006/relationships/hyperlink" Target="https://thunhoon.com/article/281924" TargetMode="External"/><Relationship Id="rId2894" Type="http://schemas.openxmlformats.org/officeDocument/2006/relationships/hyperlink" Target="https://thunhoon.com/article/286127" TargetMode="External"/><Relationship Id="rId1564" Type="http://schemas.openxmlformats.org/officeDocument/2006/relationships/hyperlink" Target="https://thunhoon.com/article/281923" TargetMode="External"/><Relationship Id="rId2895" Type="http://schemas.openxmlformats.org/officeDocument/2006/relationships/hyperlink" Target="https://thunhoon.com/article/286126" TargetMode="External"/><Relationship Id="rId1598" Type="http://schemas.openxmlformats.org/officeDocument/2006/relationships/hyperlink" Target="https://thunhoon.com/article/282009" TargetMode="External"/><Relationship Id="rId1599" Type="http://schemas.openxmlformats.org/officeDocument/2006/relationships/hyperlink" Target="https://thunhoon.com/article/282008" TargetMode="External"/><Relationship Id="rId1590" Type="http://schemas.openxmlformats.org/officeDocument/2006/relationships/hyperlink" Target="https://thunhoon.com/article/282023" TargetMode="External"/><Relationship Id="rId1591" Type="http://schemas.openxmlformats.org/officeDocument/2006/relationships/hyperlink" Target="https://thunhoon.com/article/282016" TargetMode="External"/><Relationship Id="rId1592" Type="http://schemas.openxmlformats.org/officeDocument/2006/relationships/hyperlink" Target="https://thunhoon.com/article/282015" TargetMode="External"/><Relationship Id="rId1593" Type="http://schemas.openxmlformats.org/officeDocument/2006/relationships/hyperlink" Target="https://thunhoon.com/article/282013" TargetMode="External"/><Relationship Id="rId1594" Type="http://schemas.openxmlformats.org/officeDocument/2006/relationships/hyperlink" Target="https://thunhoon.com/article/282013" TargetMode="External"/><Relationship Id="rId1595" Type="http://schemas.openxmlformats.org/officeDocument/2006/relationships/hyperlink" Target="https://thunhoon.com/article/282013" TargetMode="External"/><Relationship Id="rId1596" Type="http://schemas.openxmlformats.org/officeDocument/2006/relationships/hyperlink" Target="https://thunhoon.com/article/282012" TargetMode="External"/><Relationship Id="rId1597" Type="http://schemas.openxmlformats.org/officeDocument/2006/relationships/hyperlink" Target="https://thunhoon.com/article/282012" TargetMode="External"/><Relationship Id="rId1587" Type="http://schemas.openxmlformats.org/officeDocument/2006/relationships/hyperlink" Target="https://thunhoon.com/article/282039" TargetMode="External"/><Relationship Id="rId1588" Type="http://schemas.openxmlformats.org/officeDocument/2006/relationships/hyperlink" Target="https://thunhoon.com/article/282035" TargetMode="External"/><Relationship Id="rId1589" Type="http://schemas.openxmlformats.org/officeDocument/2006/relationships/hyperlink" Target="https://thunhoon.com/article/282023" TargetMode="External"/><Relationship Id="rId998" Type="http://schemas.openxmlformats.org/officeDocument/2006/relationships/hyperlink" Target="https://thunhoon.com/article/279282" TargetMode="External"/><Relationship Id="rId997" Type="http://schemas.openxmlformats.org/officeDocument/2006/relationships/hyperlink" Target="https://thunhoon.com/article/279286" TargetMode="External"/><Relationship Id="rId996" Type="http://schemas.openxmlformats.org/officeDocument/2006/relationships/hyperlink" Target="https://thunhoon.com/article/279286" TargetMode="External"/><Relationship Id="rId995" Type="http://schemas.openxmlformats.org/officeDocument/2006/relationships/hyperlink" Target="https://thunhoon.com/article/279295" TargetMode="External"/><Relationship Id="rId999" Type="http://schemas.openxmlformats.org/officeDocument/2006/relationships/hyperlink" Target="https://thunhoon.com/article/279406" TargetMode="External"/><Relationship Id="rId990" Type="http://schemas.openxmlformats.org/officeDocument/2006/relationships/hyperlink" Target="https://thunhoon.com/article/279321" TargetMode="External"/><Relationship Id="rId1580" Type="http://schemas.openxmlformats.org/officeDocument/2006/relationships/hyperlink" Target="https://thunhoon.com/article/281887" TargetMode="External"/><Relationship Id="rId1581" Type="http://schemas.openxmlformats.org/officeDocument/2006/relationships/hyperlink" Target="https://thunhoon.com/article/281887" TargetMode="External"/><Relationship Id="rId1582" Type="http://schemas.openxmlformats.org/officeDocument/2006/relationships/hyperlink" Target="https://thunhoon.com/article/281898" TargetMode="External"/><Relationship Id="rId994" Type="http://schemas.openxmlformats.org/officeDocument/2006/relationships/hyperlink" Target="https://thunhoon.com/article/279295" TargetMode="External"/><Relationship Id="rId1583" Type="http://schemas.openxmlformats.org/officeDocument/2006/relationships/hyperlink" Target="https://thunhoon.com/article/282041" TargetMode="External"/><Relationship Id="rId993" Type="http://schemas.openxmlformats.org/officeDocument/2006/relationships/hyperlink" Target="https://thunhoon.com/article/279295" TargetMode="External"/><Relationship Id="rId1584" Type="http://schemas.openxmlformats.org/officeDocument/2006/relationships/hyperlink" Target="https://thunhoon.com/article/282041" TargetMode="External"/><Relationship Id="rId992" Type="http://schemas.openxmlformats.org/officeDocument/2006/relationships/hyperlink" Target="https://thunhoon.com/article/279299" TargetMode="External"/><Relationship Id="rId1585" Type="http://schemas.openxmlformats.org/officeDocument/2006/relationships/hyperlink" Target="https://thunhoon.com/article/282041" TargetMode="External"/><Relationship Id="rId991" Type="http://schemas.openxmlformats.org/officeDocument/2006/relationships/hyperlink" Target="https://thunhoon.com/article/279316" TargetMode="External"/><Relationship Id="rId1586" Type="http://schemas.openxmlformats.org/officeDocument/2006/relationships/hyperlink" Target="https://thunhoon.com/article/282039" TargetMode="External"/><Relationship Id="rId1532" Type="http://schemas.openxmlformats.org/officeDocument/2006/relationships/hyperlink" Target="https://thunhoon.com/article/281866" TargetMode="External"/><Relationship Id="rId2863" Type="http://schemas.openxmlformats.org/officeDocument/2006/relationships/hyperlink" Target="https://thunhoon.com/article/286077" TargetMode="External"/><Relationship Id="rId1533" Type="http://schemas.openxmlformats.org/officeDocument/2006/relationships/hyperlink" Target="https://thunhoon.com/article/281866" TargetMode="External"/><Relationship Id="rId2864" Type="http://schemas.openxmlformats.org/officeDocument/2006/relationships/hyperlink" Target="https://thunhoon.com/article/286076" TargetMode="External"/><Relationship Id="rId1534" Type="http://schemas.openxmlformats.org/officeDocument/2006/relationships/hyperlink" Target="https://thunhoon.com/article/281866" TargetMode="External"/><Relationship Id="rId2865" Type="http://schemas.openxmlformats.org/officeDocument/2006/relationships/hyperlink" Target="https://thunhoon.com/article/286071" TargetMode="External"/><Relationship Id="rId1535" Type="http://schemas.openxmlformats.org/officeDocument/2006/relationships/hyperlink" Target="https://thunhoon.com/article/281845" TargetMode="External"/><Relationship Id="rId2866" Type="http://schemas.openxmlformats.org/officeDocument/2006/relationships/hyperlink" Target="https://thunhoon.com/article/286069" TargetMode="External"/><Relationship Id="rId1536" Type="http://schemas.openxmlformats.org/officeDocument/2006/relationships/hyperlink" Target="https://thunhoon.com/article/281836" TargetMode="External"/><Relationship Id="rId2867" Type="http://schemas.openxmlformats.org/officeDocument/2006/relationships/hyperlink" Target="https://thunhoon.com/article/286067" TargetMode="External"/><Relationship Id="rId1537" Type="http://schemas.openxmlformats.org/officeDocument/2006/relationships/hyperlink" Target="https://thunhoon.com/article/281828" TargetMode="External"/><Relationship Id="rId2868" Type="http://schemas.openxmlformats.org/officeDocument/2006/relationships/hyperlink" Target="https://thunhoon.com/article/286040" TargetMode="External"/><Relationship Id="rId1538" Type="http://schemas.openxmlformats.org/officeDocument/2006/relationships/hyperlink" Target="https://thunhoon.com/article/281828" TargetMode="External"/><Relationship Id="rId2869" Type="http://schemas.openxmlformats.org/officeDocument/2006/relationships/hyperlink" Target="https://thunhoon.com/article/286042" TargetMode="External"/><Relationship Id="rId1539" Type="http://schemas.openxmlformats.org/officeDocument/2006/relationships/hyperlink" Target="https://thunhoon.com/article/281828" TargetMode="External"/><Relationship Id="rId949" Type="http://schemas.openxmlformats.org/officeDocument/2006/relationships/hyperlink" Target="https://thunhoon.com/article/279124" TargetMode="External"/><Relationship Id="rId948" Type="http://schemas.openxmlformats.org/officeDocument/2006/relationships/hyperlink" Target="https://thunhoon.com/article/279137" TargetMode="External"/><Relationship Id="rId943" Type="http://schemas.openxmlformats.org/officeDocument/2006/relationships/hyperlink" Target="https://thunhoon.com/article/279006" TargetMode="External"/><Relationship Id="rId942" Type="http://schemas.openxmlformats.org/officeDocument/2006/relationships/hyperlink" Target="https://thunhoon.com/article/279007" TargetMode="External"/><Relationship Id="rId941" Type="http://schemas.openxmlformats.org/officeDocument/2006/relationships/hyperlink" Target="https://thunhoon.com/article/279007" TargetMode="External"/><Relationship Id="rId940" Type="http://schemas.openxmlformats.org/officeDocument/2006/relationships/hyperlink" Target="https://thunhoon.com/article/279008" TargetMode="External"/><Relationship Id="rId947" Type="http://schemas.openxmlformats.org/officeDocument/2006/relationships/hyperlink" Target="https://thunhoon.com/article/279137" TargetMode="External"/><Relationship Id="rId946" Type="http://schemas.openxmlformats.org/officeDocument/2006/relationships/hyperlink" Target="https://thunhoon.com/article/279137" TargetMode="External"/><Relationship Id="rId945" Type="http://schemas.openxmlformats.org/officeDocument/2006/relationships/hyperlink" Target="https://thunhoon.com/article/279005" TargetMode="External"/><Relationship Id="rId944" Type="http://schemas.openxmlformats.org/officeDocument/2006/relationships/hyperlink" Target="https://thunhoon.com/article/279005" TargetMode="External"/><Relationship Id="rId2860" Type="http://schemas.openxmlformats.org/officeDocument/2006/relationships/hyperlink" Target="https://thunhoon.com/article/286078" TargetMode="External"/><Relationship Id="rId1530" Type="http://schemas.openxmlformats.org/officeDocument/2006/relationships/hyperlink" Target="https://thunhoon.com/article/281867" TargetMode="External"/><Relationship Id="rId2861" Type="http://schemas.openxmlformats.org/officeDocument/2006/relationships/hyperlink" Target="https://thunhoon.com/article/286078" TargetMode="External"/><Relationship Id="rId1531" Type="http://schemas.openxmlformats.org/officeDocument/2006/relationships/hyperlink" Target="https://thunhoon.com/article/281867" TargetMode="External"/><Relationship Id="rId2862" Type="http://schemas.openxmlformats.org/officeDocument/2006/relationships/hyperlink" Target="https://thunhoon.com/article/286078" TargetMode="External"/><Relationship Id="rId1521" Type="http://schemas.openxmlformats.org/officeDocument/2006/relationships/hyperlink" Target="https://thunhoon.com/article/281753" TargetMode="External"/><Relationship Id="rId2852" Type="http://schemas.openxmlformats.org/officeDocument/2006/relationships/hyperlink" Target="https://thunhoon.com/article/286119" TargetMode="External"/><Relationship Id="rId1522" Type="http://schemas.openxmlformats.org/officeDocument/2006/relationships/hyperlink" Target="https://thunhoon.com/article/281747" TargetMode="External"/><Relationship Id="rId2853" Type="http://schemas.openxmlformats.org/officeDocument/2006/relationships/hyperlink" Target="https://thunhoon.com/article/286119" TargetMode="External"/><Relationship Id="rId1523" Type="http://schemas.openxmlformats.org/officeDocument/2006/relationships/hyperlink" Target="https://thunhoon.com/article/281743" TargetMode="External"/><Relationship Id="rId2854" Type="http://schemas.openxmlformats.org/officeDocument/2006/relationships/hyperlink" Target="https://thunhoon.com/article/286119" TargetMode="External"/><Relationship Id="rId1524" Type="http://schemas.openxmlformats.org/officeDocument/2006/relationships/hyperlink" Target="https://thunhoon.com/article/281742" TargetMode="External"/><Relationship Id="rId2855" Type="http://schemas.openxmlformats.org/officeDocument/2006/relationships/hyperlink" Target="https://thunhoon.com/article/286098" TargetMode="External"/><Relationship Id="rId1525" Type="http://schemas.openxmlformats.org/officeDocument/2006/relationships/hyperlink" Target="https://thunhoon.com/article/281740" TargetMode="External"/><Relationship Id="rId2856" Type="http://schemas.openxmlformats.org/officeDocument/2006/relationships/hyperlink" Target="https://thunhoon.com/article/286086" TargetMode="External"/><Relationship Id="rId1526" Type="http://schemas.openxmlformats.org/officeDocument/2006/relationships/hyperlink" Target="https://thunhoon.com/article/281737" TargetMode="External"/><Relationship Id="rId2857" Type="http://schemas.openxmlformats.org/officeDocument/2006/relationships/hyperlink" Target="https://thunhoon.com/article/286086" TargetMode="External"/><Relationship Id="rId1527" Type="http://schemas.openxmlformats.org/officeDocument/2006/relationships/hyperlink" Target="https://thunhoon.com/article/281730" TargetMode="External"/><Relationship Id="rId2858" Type="http://schemas.openxmlformats.org/officeDocument/2006/relationships/hyperlink" Target="https://thunhoon.com/article/286086" TargetMode="External"/><Relationship Id="rId1528" Type="http://schemas.openxmlformats.org/officeDocument/2006/relationships/hyperlink" Target="https://thunhoon.com/article/281721" TargetMode="External"/><Relationship Id="rId2859" Type="http://schemas.openxmlformats.org/officeDocument/2006/relationships/hyperlink" Target="https://thunhoon.com/article/286080" TargetMode="External"/><Relationship Id="rId1529" Type="http://schemas.openxmlformats.org/officeDocument/2006/relationships/hyperlink" Target="https://thunhoon.com/article/281718" TargetMode="External"/><Relationship Id="rId939" Type="http://schemas.openxmlformats.org/officeDocument/2006/relationships/hyperlink" Target="https://thunhoon.com/article/279008" TargetMode="External"/><Relationship Id="rId938" Type="http://schemas.openxmlformats.org/officeDocument/2006/relationships/hyperlink" Target="https://thunhoon.com/article/279010" TargetMode="External"/><Relationship Id="rId937" Type="http://schemas.openxmlformats.org/officeDocument/2006/relationships/hyperlink" Target="https://thunhoon.com/article/279027" TargetMode="External"/><Relationship Id="rId932" Type="http://schemas.openxmlformats.org/officeDocument/2006/relationships/hyperlink" Target="https://thunhoon.com/article/279054" TargetMode="External"/><Relationship Id="rId931" Type="http://schemas.openxmlformats.org/officeDocument/2006/relationships/hyperlink" Target="https://thunhoon.com/article/279058" TargetMode="External"/><Relationship Id="rId930" Type="http://schemas.openxmlformats.org/officeDocument/2006/relationships/hyperlink" Target="https://thunhoon.com/article/279058" TargetMode="External"/><Relationship Id="rId936" Type="http://schemas.openxmlformats.org/officeDocument/2006/relationships/hyperlink" Target="https://thunhoon.com/article/279030" TargetMode="External"/><Relationship Id="rId935" Type="http://schemas.openxmlformats.org/officeDocument/2006/relationships/hyperlink" Target="https://thunhoon.com/article/279030" TargetMode="External"/><Relationship Id="rId934" Type="http://schemas.openxmlformats.org/officeDocument/2006/relationships/hyperlink" Target="https://thunhoon.com/article/279030" TargetMode="External"/><Relationship Id="rId933" Type="http://schemas.openxmlformats.org/officeDocument/2006/relationships/hyperlink" Target="https://thunhoon.com/article/279038" TargetMode="External"/><Relationship Id="rId2850" Type="http://schemas.openxmlformats.org/officeDocument/2006/relationships/hyperlink" Target="https://thunhoon.com/article/285964" TargetMode="External"/><Relationship Id="rId1520" Type="http://schemas.openxmlformats.org/officeDocument/2006/relationships/hyperlink" Target="https://thunhoon.com/article/281753" TargetMode="External"/><Relationship Id="rId2851" Type="http://schemas.openxmlformats.org/officeDocument/2006/relationships/hyperlink" Target="https://thunhoon.com/article/285967" TargetMode="External"/><Relationship Id="rId1554" Type="http://schemas.openxmlformats.org/officeDocument/2006/relationships/hyperlink" Target="https://thunhoon.com/article/281953" TargetMode="External"/><Relationship Id="rId2885" Type="http://schemas.openxmlformats.org/officeDocument/2006/relationships/hyperlink" Target="https://thunhoon.com/article/286163" TargetMode="External"/><Relationship Id="rId1555" Type="http://schemas.openxmlformats.org/officeDocument/2006/relationships/hyperlink" Target="https://thunhoon.com/article/281951" TargetMode="External"/><Relationship Id="rId2886" Type="http://schemas.openxmlformats.org/officeDocument/2006/relationships/hyperlink" Target="https://thunhoon.com/article/286161" TargetMode="External"/><Relationship Id="rId1556" Type="http://schemas.openxmlformats.org/officeDocument/2006/relationships/hyperlink" Target="https://thunhoon.com/article/281938" TargetMode="External"/><Relationship Id="rId2887" Type="http://schemas.openxmlformats.org/officeDocument/2006/relationships/hyperlink" Target="https://thunhoon.com/article/286159" TargetMode="External"/><Relationship Id="rId1557" Type="http://schemas.openxmlformats.org/officeDocument/2006/relationships/hyperlink" Target="https://thunhoon.com/article/281938" TargetMode="External"/><Relationship Id="rId2888" Type="http://schemas.openxmlformats.org/officeDocument/2006/relationships/hyperlink" Target="https://thunhoon.com/article/286155" TargetMode="External"/><Relationship Id="rId1558" Type="http://schemas.openxmlformats.org/officeDocument/2006/relationships/hyperlink" Target="https://thunhoon.com/article/281937" TargetMode="External"/><Relationship Id="rId2889" Type="http://schemas.openxmlformats.org/officeDocument/2006/relationships/hyperlink" Target="https://thunhoon.com/article/286155" TargetMode="External"/><Relationship Id="rId1559" Type="http://schemas.openxmlformats.org/officeDocument/2006/relationships/hyperlink" Target="https://thunhoon.com/article/281936" TargetMode="External"/><Relationship Id="rId965" Type="http://schemas.openxmlformats.org/officeDocument/2006/relationships/hyperlink" Target="https://thunhoon.com/article/279089" TargetMode="External"/><Relationship Id="rId964" Type="http://schemas.openxmlformats.org/officeDocument/2006/relationships/hyperlink" Target="https://thunhoon.com/article/279089" TargetMode="External"/><Relationship Id="rId963" Type="http://schemas.openxmlformats.org/officeDocument/2006/relationships/hyperlink" Target="https://thunhoon.com/article/279077" TargetMode="External"/><Relationship Id="rId962" Type="http://schemas.openxmlformats.org/officeDocument/2006/relationships/hyperlink" Target="https://thunhoon.com/article/279079" TargetMode="External"/><Relationship Id="rId969" Type="http://schemas.openxmlformats.org/officeDocument/2006/relationships/hyperlink" Target="https://thunhoon.com/article/279226" TargetMode="External"/><Relationship Id="rId968" Type="http://schemas.openxmlformats.org/officeDocument/2006/relationships/hyperlink" Target="https://thunhoon.com/article/279224" TargetMode="External"/><Relationship Id="rId967" Type="http://schemas.openxmlformats.org/officeDocument/2006/relationships/hyperlink" Target="https://thunhoon.com/article/279076" TargetMode="External"/><Relationship Id="rId966" Type="http://schemas.openxmlformats.org/officeDocument/2006/relationships/hyperlink" Target="https://thunhoon.com/article/279088" TargetMode="External"/><Relationship Id="rId2880" Type="http://schemas.openxmlformats.org/officeDocument/2006/relationships/hyperlink" Target="https://thunhoon.com/article/286174" TargetMode="External"/><Relationship Id="rId961" Type="http://schemas.openxmlformats.org/officeDocument/2006/relationships/hyperlink" Target="https://thunhoon.com/article/279079" TargetMode="External"/><Relationship Id="rId1550" Type="http://schemas.openxmlformats.org/officeDocument/2006/relationships/hyperlink" Target="https://thunhoon.com/article/281865" TargetMode="External"/><Relationship Id="rId2881" Type="http://schemas.openxmlformats.org/officeDocument/2006/relationships/hyperlink" Target="https://thunhoon.com/article/286174" TargetMode="External"/><Relationship Id="rId960" Type="http://schemas.openxmlformats.org/officeDocument/2006/relationships/hyperlink" Target="https://thunhoon.com/article/279079" TargetMode="External"/><Relationship Id="rId1551" Type="http://schemas.openxmlformats.org/officeDocument/2006/relationships/hyperlink" Target="https://thunhoon.com/article/281968" TargetMode="External"/><Relationship Id="rId2882" Type="http://schemas.openxmlformats.org/officeDocument/2006/relationships/hyperlink" Target="https://thunhoon.com/article/286174" TargetMode="External"/><Relationship Id="rId1552" Type="http://schemas.openxmlformats.org/officeDocument/2006/relationships/hyperlink" Target="https://thunhoon.com/article/281953" TargetMode="External"/><Relationship Id="rId2883" Type="http://schemas.openxmlformats.org/officeDocument/2006/relationships/hyperlink" Target="https://thunhoon.com/article/286169" TargetMode="External"/><Relationship Id="rId1553" Type="http://schemas.openxmlformats.org/officeDocument/2006/relationships/hyperlink" Target="https://thunhoon.com/article/281953" TargetMode="External"/><Relationship Id="rId2884" Type="http://schemas.openxmlformats.org/officeDocument/2006/relationships/hyperlink" Target="https://thunhoon.com/article/286168" TargetMode="External"/><Relationship Id="rId1543" Type="http://schemas.openxmlformats.org/officeDocument/2006/relationships/hyperlink" Target="https://thunhoon.com/article/281809" TargetMode="External"/><Relationship Id="rId2874" Type="http://schemas.openxmlformats.org/officeDocument/2006/relationships/hyperlink" Target="https://thunhoon.com/article/286047" TargetMode="External"/><Relationship Id="rId1544" Type="http://schemas.openxmlformats.org/officeDocument/2006/relationships/hyperlink" Target="https://thunhoon.com/article/281796" TargetMode="External"/><Relationship Id="rId2875" Type="http://schemas.openxmlformats.org/officeDocument/2006/relationships/hyperlink" Target="https://thunhoon.com/article/286212" TargetMode="External"/><Relationship Id="rId1545" Type="http://schemas.openxmlformats.org/officeDocument/2006/relationships/hyperlink" Target="https://thunhoon.com/article/281794" TargetMode="External"/><Relationship Id="rId2876" Type="http://schemas.openxmlformats.org/officeDocument/2006/relationships/hyperlink" Target="https://thunhoon.com/article/286212" TargetMode="External"/><Relationship Id="rId1546" Type="http://schemas.openxmlformats.org/officeDocument/2006/relationships/hyperlink" Target="https://thunhoon.com/article/281799" TargetMode="External"/><Relationship Id="rId2877" Type="http://schemas.openxmlformats.org/officeDocument/2006/relationships/hyperlink" Target="https://thunhoon.com/article/286212" TargetMode="External"/><Relationship Id="rId1547" Type="http://schemas.openxmlformats.org/officeDocument/2006/relationships/hyperlink" Target="https://thunhoon.com/article/281863" TargetMode="External"/><Relationship Id="rId2878" Type="http://schemas.openxmlformats.org/officeDocument/2006/relationships/hyperlink" Target="https://thunhoon.com/article/286207" TargetMode="External"/><Relationship Id="rId1548" Type="http://schemas.openxmlformats.org/officeDocument/2006/relationships/hyperlink" Target="https://thunhoon.com/article/281863" TargetMode="External"/><Relationship Id="rId2879" Type="http://schemas.openxmlformats.org/officeDocument/2006/relationships/hyperlink" Target="https://thunhoon.com/article/286192" TargetMode="External"/><Relationship Id="rId1549" Type="http://schemas.openxmlformats.org/officeDocument/2006/relationships/hyperlink" Target="https://thunhoon.com/article/281865" TargetMode="External"/><Relationship Id="rId959" Type="http://schemas.openxmlformats.org/officeDocument/2006/relationships/hyperlink" Target="https://thunhoon.com/article/279082" TargetMode="External"/><Relationship Id="rId954" Type="http://schemas.openxmlformats.org/officeDocument/2006/relationships/hyperlink" Target="https://thunhoon.com/article/279113" TargetMode="External"/><Relationship Id="rId953" Type="http://schemas.openxmlformats.org/officeDocument/2006/relationships/hyperlink" Target="https://thunhoon.com/article/279114" TargetMode="External"/><Relationship Id="rId952" Type="http://schemas.openxmlformats.org/officeDocument/2006/relationships/hyperlink" Target="https://thunhoon.com/article/279114" TargetMode="External"/><Relationship Id="rId951" Type="http://schemas.openxmlformats.org/officeDocument/2006/relationships/hyperlink" Target="https://thunhoon.com/article/279114" TargetMode="External"/><Relationship Id="rId958" Type="http://schemas.openxmlformats.org/officeDocument/2006/relationships/hyperlink" Target="https://thunhoon.com/article/279083" TargetMode="External"/><Relationship Id="rId957" Type="http://schemas.openxmlformats.org/officeDocument/2006/relationships/hyperlink" Target="https://thunhoon.com/article/279084" TargetMode="External"/><Relationship Id="rId956" Type="http://schemas.openxmlformats.org/officeDocument/2006/relationships/hyperlink" Target="https://thunhoon.com/article/279101" TargetMode="External"/><Relationship Id="rId955" Type="http://schemas.openxmlformats.org/officeDocument/2006/relationships/hyperlink" Target="https://thunhoon.com/article/279111" TargetMode="External"/><Relationship Id="rId950" Type="http://schemas.openxmlformats.org/officeDocument/2006/relationships/hyperlink" Target="https://thunhoon.com/article/279116" TargetMode="External"/><Relationship Id="rId2870" Type="http://schemas.openxmlformats.org/officeDocument/2006/relationships/hyperlink" Target="https://thunhoon.com/article/286042" TargetMode="External"/><Relationship Id="rId1540" Type="http://schemas.openxmlformats.org/officeDocument/2006/relationships/hyperlink" Target="https://thunhoon.com/article/281821" TargetMode="External"/><Relationship Id="rId2871" Type="http://schemas.openxmlformats.org/officeDocument/2006/relationships/hyperlink" Target="https://thunhoon.com/article/286041" TargetMode="External"/><Relationship Id="rId1541" Type="http://schemas.openxmlformats.org/officeDocument/2006/relationships/hyperlink" Target="https://thunhoon.com/article/281815" TargetMode="External"/><Relationship Id="rId2872" Type="http://schemas.openxmlformats.org/officeDocument/2006/relationships/hyperlink" Target="https://thunhoon.com/article/286055" TargetMode="External"/><Relationship Id="rId1542" Type="http://schemas.openxmlformats.org/officeDocument/2006/relationships/hyperlink" Target="https://thunhoon.com/article/281618" TargetMode="External"/><Relationship Id="rId2873" Type="http://schemas.openxmlformats.org/officeDocument/2006/relationships/hyperlink" Target="https://thunhoon.com/article/286053" TargetMode="External"/><Relationship Id="rId2027" Type="http://schemas.openxmlformats.org/officeDocument/2006/relationships/hyperlink" Target="https://thunhoon.com/article/283006" TargetMode="External"/><Relationship Id="rId2028" Type="http://schemas.openxmlformats.org/officeDocument/2006/relationships/hyperlink" Target="https://thunhoon.com/article/283002" TargetMode="External"/><Relationship Id="rId2029" Type="http://schemas.openxmlformats.org/officeDocument/2006/relationships/hyperlink" Target="https://thunhoon.com/article/283004" TargetMode="External"/><Relationship Id="rId107" Type="http://schemas.openxmlformats.org/officeDocument/2006/relationships/hyperlink" Target="https://thunhoon.com/article/276196" TargetMode="External"/><Relationship Id="rId106" Type="http://schemas.openxmlformats.org/officeDocument/2006/relationships/hyperlink" Target="https://thunhoon.com/article/276145" TargetMode="External"/><Relationship Id="rId105" Type="http://schemas.openxmlformats.org/officeDocument/2006/relationships/hyperlink" Target="https://thunhoon.com/article/276145" TargetMode="External"/><Relationship Id="rId104" Type="http://schemas.openxmlformats.org/officeDocument/2006/relationships/hyperlink" Target="https://thunhoon.com/article/276158" TargetMode="External"/><Relationship Id="rId109" Type="http://schemas.openxmlformats.org/officeDocument/2006/relationships/hyperlink" Target="https://thunhoon.com/article/276193" TargetMode="External"/><Relationship Id="rId108" Type="http://schemas.openxmlformats.org/officeDocument/2006/relationships/hyperlink" Target="https://thunhoon.com/article/276196" TargetMode="External"/><Relationship Id="rId2020" Type="http://schemas.openxmlformats.org/officeDocument/2006/relationships/hyperlink" Target="https://thunhoon.com/article/283010" TargetMode="External"/><Relationship Id="rId2021" Type="http://schemas.openxmlformats.org/officeDocument/2006/relationships/hyperlink" Target="https://thunhoon.com/article/282995" TargetMode="External"/><Relationship Id="rId2022" Type="http://schemas.openxmlformats.org/officeDocument/2006/relationships/hyperlink" Target="https://thunhoon.com/article/282994" TargetMode="External"/><Relationship Id="rId103" Type="http://schemas.openxmlformats.org/officeDocument/2006/relationships/hyperlink" Target="https://thunhoon.com/article/276158" TargetMode="External"/><Relationship Id="rId2023" Type="http://schemas.openxmlformats.org/officeDocument/2006/relationships/hyperlink" Target="https://thunhoon.com/article/282994" TargetMode="External"/><Relationship Id="rId102" Type="http://schemas.openxmlformats.org/officeDocument/2006/relationships/hyperlink" Target="https://thunhoon.com/article/276158" TargetMode="External"/><Relationship Id="rId2024" Type="http://schemas.openxmlformats.org/officeDocument/2006/relationships/hyperlink" Target="https://thunhoon.com/article/282980" TargetMode="External"/><Relationship Id="rId101" Type="http://schemas.openxmlformats.org/officeDocument/2006/relationships/hyperlink" Target="https://thunhoon.com/article/276159" TargetMode="External"/><Relationship Id="rId2025" Type="http://schemas.openxmlformats.org/officeDocument/2006/relationships/hyperlink" Target="https://thunhoon.com/article/282998" TargetMode="External"/><Relationship Id="rId100" Type="http://schemas.openxmlformats.org/officeDocument/2006/relationships/hyperlink" Target="https://thunhoon.com/article/276161" TargetMode="External"/><Relationship Id="rId2026" Type="http://schemas.openxmlformats.org/officeDocument/2006/relationships/hyperlink" Target="https://thunhoon.com/article/283006" TargetMode="External"/><Relationship Id="rId2016" Type="http://schemas.openxmlformats.org/officeDocument/2006/relationships/hyperlink" Target="https://thunhoon.com/article/283014" TargetMode="External"/><Relationship Id="rId2017" Type="http://schemas.openxmlformats.org/officeDocument/2006/relationships/hyperlink" Target="https://thunhoon.com/article/283014" TargetMode="External"/><Relationship Id="rId2018" Type="http://schemas.openxmlformats.org/officeDocument/2006/relationships/hyperlink" Target="https://thunhoon.com/article/283013" TargetMode="External"/><Relationship Id="rId2019" Type="http://schemas.openxmlformats.org/officeDocument/2006/relationships/hyperlink" Target="https://thunhoon.com/article/283012" TargetMode="External"/><Relationship Id="rId2010" Type="http://schemas.openxmlformats.org/officeDocument/2006/relationships/hyperlink" Target="https://thunhoon.com/article/283025" TargetMode="External"/><Relationship Id="rId2011" Type="http://schemas.openxmlformats.org/officeDocument/2006/relationships/hyperlink" Target="https://thunhoon.com/article/283024" TargetMode="External"/><Relationship Id="rId2012" Type="http://schemas.openxmlformats.org/officeDocument/2006/relationships/hyperlink" Target="https://thunhoon.com/article/283024" TargetMode="External"/><Relationship Id="rId2013" Type="http://schemas.openxmlformats.org/officeDocument/2006/relationships/hyperlink" Target="https://thunhoon.com/article/283019" TargetMode="External"/><Relationship Id="rId2014" Type="http://schemas.openxmlformats.org/officeDocument/2006/relationships/hyperlink" Target="https://thunhoon.com/article/283018" TargetMode="External"/><Relationship Id="rId2015" Type="http://schemas.openxmlformats.org/officeDocument/2006/relationships/hyperlink" Target="https://thunhoon.com/article/283017" TargetMode="External"/><Relationship Id="rId2049" Type="http://schemas.openxmlformats.org/officeDocument/2006/relationships/hyperlink" Target="https://thunhoon.com/article/283115" TargetMode="External"/><Relationship Id="rId129" Type="http://schemas.openxmlformats.org/officeDocument/2006/relationships/hyperlink" Target="https://thunhoon.com/article/276269" TargetMode="External"/><Relationship Id="rId128" Type="http://schemas.openxmlformats.org/officeDocument/2006/relationships/hyperlink" Target="https://thunhoon.com/article/276270" TargetMode="External"/><Relationship Id="rId127" Type="http://schemas.openxmlformats.org/officeDocument/2006/relationships/hyperlink" Target="https://thunhoon.com/article/276274" TargetMode="External"/><Relationship Id="rId126" Type="http://schemas.openxmlformats.org/officeDocument/2006/relationships/hyperlink" Target="https://thunhoon.com/article/276274" TargetMode="External"/><Relationship Id="rId2040" Type="http://schemas.openxmlformats.org/officeDocument/2006/relationships/hyperlink" Target="https://thunhoon.com/article/283135" TargetMode="External"/><Relationship Id="rId121" Type="http://schemas.openxmlformats.org/officeDocument/2006/relationships/hyperlink" Target="https://thunhoon.com/article/276286" TargetMode="External"/><Relationship Id="rId2041" Type="http://schemas.openxmlformats.org/officeDocument/2006/relationships/hyperlink" Target="https://thunhoon.com/article/283128" TargetMode="External"/><Relationship Id="rId120" Type="http://schemas.openxmlformats.org/officeDocument/2006/relationships/hyperlink" Target="https://thunhoon.com/article/276288" TargetMode="External"/><Relationship Id="rId2042" Type="http://schemas.openxmlformats.org/officeDocument/2006/relationships/hyperlink" Target="https://thunhoon.com/article/283124" TargetMode="External"/><Relationship Id="rId2043" Type="http://schemas.openxmlformats.org/officeDocument/2006/relationships/hyperlink" Target="https://thunhoon.com/article/283124" TargetMode="External"/><Relationship Id="rId2044" Type="http://schemas.openxmlformats.org/officeDocument/2006/relationships/hyperlink" Target="https://thunhoon.com/article/283124" TargetMode="External"/><Relationship Id="rId125" Type="http://schemas.openxmlformats.org/officeDocument/2006/relationships/hyperlink" Target="https://thunhoon.com/article/276274" TargetMode="External"/><Relationship Id="rId2045" Type="http://schemas.openxmlformats.org/officeDocument/2006/relationships/hyperlink" Target="https://thunhoon.com/article/283123" TargetMode="External"/><Relationship Id="rId124" Type="http://schemas.openxmlformats.org/officeDocument/2006/relationships/hyperlink" Target="https://thunhoon.com/article/276276" TargetMode="External"/><Relationship Id="rId2046" Type="http://schemas.openxmlformats.org/officeDocument/2006/relationships/hyperlink" Target="https://thunhoon.com/article/283123" TargetMode="External"/><Relationship Id="rId123" Type="http://schemas.openxmlformats.org/officeDocument/2006/relationships/hyperlink" Target="https://thunhoon.com/article/276280" TargetMode="External"/><Relationship Id="rId2047" Type="http://schemas.openxmlformats.org/officeDocument/2006/relationships/hyperlink" Target="https://thunhoon.com/article/283116" TargetMode="External"/><Relationship Id="rId122" Type="http://schemas.openxmlformats.org/officeDocument/2006/relationships/hyperlink" Target="https://thunhoon.com/article/276280" TargetMode="External"/><Relationship Id="rId2048" Type="http://schemas.openxmlformats.org/officeDocument/2006/relationships/hyperlink" Target="https://thunhoon.com/article/283116" TargetMode="External"/><Relationship Id="rId2038" Type="http://schemas.openxmlformats.org/officeDocument/2006/relationships/hyperlink" Target="https://thunhoon.com/article/283139" TargetMode="External"/><Relationship Id="rId2039" Type="http://schemas.openxmlformats.org/officeDocument/2006/relationships/hyperlink" Target="https://thunhoon.com/article/283135" TargetMode="External"/><Relationship Id="rId118" Type="http://schemas.openxmlformats.org/officeDocument/2006/relationships/hyperlink" Target="https://thunhoon.com/article/276291" TargetMode="External"/><Relationship Id="rId117" Type="http://schemas.openxmlformats.org/officeDocument/2006/relationships/hyperlink" Target="https://thunhoon.com/article/276291" TargetMode="External"/><Relationship Id="rId116" Type="http://schemas.openxmlformats.org/officeDocument/2006/relationships/hyperlink" Target="https://thunhoon.com/article/276301" TargetMode="External"/><Relationship Id="rId115" Type="http://schemas.openxmlformats.org/officeDocument/2006/relationships/hyperlink" Target="https://thunhoon.com/article/276302" TargetMode="External"/><Relationship Id="rId119" Type="http://schemas.openxmlformats.org/officeDocument/2006/relationships/hyperlink" Target="https://thunhoon.com/article/276288" TargetMode="External"/><Relationship Id="rId110" Type="http://schemas.openxmlformats.org/officeDocument/2006/relationships/hyperlink" Target="https://thunhoon.com/article/276193" TargetMode="External"/><Relationship Id="rId2030" Type="http://schemas.openxmlformats.org/officeDocument/2006/relationships/hyperlink" Target="https://thunhoon.com/article/283004" TargetMode="External"/><Relationship Id="rId2031" Type="http://schemas.openxmlformats.org/officeDocument/2006/relationships/hyperlink" Target="https://thunhoon.com/article/283154" TargetMode="External"/><Relationship Id="rId2032" Type="http://schemas.openxmlformats.org/officeDocument/2006/relationships/hyperlink" Target="https://thunhoon.com/article/283154" TargetMode="External"/><Relationship Id="rId2033" Type="http://schemas.openxmlformats.org/officeDocument/2006/relationships/hyperlink" Target="https://thunhoon.com/article/283154" TargetMode="External"/><Relationship Id="rId114" Type="http://schemas.openxmlformats.org/officeDocument/2006/relationships/hyperlink" Target="https://thunhoon.com/article/276302" TargetMode="External"/><Relationship Id="rId2034" Type="http://schemas.openxmlformats.org/officeDocument/2006/relationships/hyperlink" Target="https://thunhoon.com/article/283153" TargetMode="External"/><Relationship Id="rId113" Type="http://schemas.openxmlformats.org/officeDocument/2006/relationships/hyperlink" Target="https://thunhoon.com/article/276306" TargetMode="External"/><Relationship Id="rId2035" Type="http://schemas.openxmlformats.org/officeDocument/2006/relationships/hyperlink" Target="https://thunhoon.com/article/283153" TargetMode="External"/><Relationship Id="rId112" Type="http://schemas.openxmlformats.org/officeDocument/2006/relationships/hyperlink" Target="https://thunhoon.com/article/276306" TargetMode="External"/><Relationship Id="rId2036" Type="http://schemas.openxmlformats.org/officeDocument/2006/relationships/hyperlink" Target="https://thunhoon.com/article/283142" TargetMode="External"/><Relationship Id="rId111" Type="http://schemas.openxmlformats.org/officeDocument/2006/relationships/hyperlink" Target="https://thunhoon.com/article/276306" TargetMode="External"/><Relationship Id="rId2037" Type="http://schemas.openxmlformats.org/officeDocument/2006/relationships/hyperlink" Target="https://thunhoon.com/article/283141" TargetMode="External"/><Relationship Id="rId2005" Type="http://schemas.openxmlformats.org/officeDocument/2006/relationships/hyperlink" Target="https://thunhoon.com/article/283031" TargetMode="External"/><Relationship Id="rId2006" Type="http://schemas.openxmlformats.org/officeDocument/2006/relationships/hyperlink" Target="https://thunhoon.com/article/283031" TargetMode="External"/><Relationship Id="rId2007" Type="http://schemas.openxmlformats.org/officeDocument/2006/relationships/hyperlink" Target="https://thunhoon.com/article/283031" TargetMode="External"/><Relationship Id="rId2008" Type="http://schemas.openxmlformats.org/officeDocument/2006/relationships/hyperlink" Target="https://thunhoon.com/article/283027" TargetMode="External"/><Relationship Id="rId2009" Type="http://schemas.openxmlformats.org/officeDocument/2006/relationships/hyperlink" Target="https://thunhoon.com/article/283026" TargetMode="External"/><Relationship Id="rId2000" Type="http://schemas.openxmlformats.org/officeDocument/2006/relationships/hyperlink" Target="https://thunhoon.com/article/283040" TargetMode="External"/><Relationship Id="rId2001" Type="http://schemas.openxmlformats.org/officeDocument/2006/relationships/hyperlink" Target="https://thunhoon.com/article/283037" TargetMode="External"/><Relationship Id="rId2002" Type="http://schemas.openxmlformats.org/officeDocument/2006/relationships/hyperlink" Target="https://thunhoon.com/article/283037" TargetMode="External"/><Relationship Id="rId2003" Type="http://schemas.openxmlformats.org/officeDocument/2006/relationships/hyperlink" Target="https://thunhoon.com/article/283035" TargetMode="External"/><Relationship Id="rId2004" Type="http://schemas.openxmlformats.org/officeDocument/2006/relationships/hyperlink" Target="https://thunhoon.com/article/283036" TargetMode="External"/><Relationship Id="rId2090" Type="http://schemas.openxmlformats.org/officeDocument/2006/relationships/hyperlink" Target="https://thunhoon.com/article/283178" TargetMode="External"/><Relationship Id="rId2091" Type="http://schemas.openxmlformats.org/officeDocument/2006/relationships/hyperlink" Target="https://thunhoon.com/article/283178" TargetMode="External"/><Relationship Id="rId2092" Type="http://schemas.openxmlformats.org/officeDocument/2006/relationships/hyperlink" Target="https://thunhoon.com/article/283177" TargetMode="External"/><Relationship Id="rId2093" Type="http://schemas.openxmlformats.org/officeDocument/2006/relationships/hyperlink" Target="https://thunhoon.com/article/283244" TargetMode="External"/><Relationship Id="rId2094" Type="http://schemas.openxmlformats.org/officeDocument/2006/relationships/hyperlink" Target="https://thunhoon.com/article/283244" TargetMode="External"/><Relationship Id="rId2095" Type="http://schemas.openxmlformats.org/officeDocument/2006/relationships/hyperlink" Target="https://thunhoon.com/article/283232" TargetMode="External"/><Relationship Id="rId2096" Type="http://schemas.openxmlformats.org/officeDocument/2006/relationships/hyperlink" Target="https://thunhoon.com/article/283203" TargetMode="External"/><Relationship Id="rId2097" Type="http://schemas.openxmlformats.org/officeDocument/2006/relationships/hyperlink" Target="https://thunhoon.com/article/283203" TargetMode="External"/><Relationship Id="rId2098" Type="http://schemas.openxmlformats.org/officeDocument/2006/relationships/hyperlink" Target="https://thunhoon.com/article/283343" TargetMode="External"/><Relationship Id="rId2099" Type="http://schemas.openxmlformats.org/officeDocument/2006/relationships/hyperlink" Target="https://thunhoon.com/article/283342" TargetMode="External"/><Relationship Id="rId2060" Type="http://schemas.openxmlformats.org/officeDocument/2006/relationships/hyperlink" Target="https://thunhoon.com/article/283234" TargetMode="External"/><Relationship Id="rId2061" Type="http://schemas.openxmlformats.org/officeDocument/2006/relationships/hyperlink" Target="https://thunhoon.com/article/283234" TargetMode="External"/><Relationship Id="rId2062" Type="http://schemas.openxmlformats.org/officeDocument/2006/relationships/hyperlink" Target="https://thunhoon.com/article/283212" TargetMode="External"/><Relationship Id="rId2063" Type="http://schemas.openxmlformats.org/officeDocument/2006/relationships/hyperlink" Target="https://thunhoon.com/article/283211" TargetMode="External"/><Relationship Id="rId2064" Type="http://schemas.openxmlformats.org/officeDocument/2006/relationships/hyperlink" Target="https://thunhoon.com/article/283211" TargetMode="External"/><Relationship Id="rId2065" Type="http://schemas.openxmlformats.org/officeDocument/2006/relationships/hyperlink" Target="https://thunhoon.com/article/283211" TargetMode="External"/><Relationship Id="rId2066" Type="http://schemas.openxmlformats.org/officeDocument/2006/relationships/hyperlink" Target="https://thunhoon.com/article/283206" TargetMode="External"/><Relationship Id="rId2067" Type="http://schemas.openxmlformats.org/officeDocument/2006/relationships/hyperlink" Target="https://thunhoon.com/article/283205" TargetMode="External"/><Relationship Id="rId2068" Type="http://schemas.openxmlformats.org/officeDocument/2006/relationships/hyperlink" Target="https://thunhoon.com/article/283200" TargetMode="External"/><Relationship Id="rId2069" Type="http://schemas.openxmlformats.org/officeDocument/2006/relationships/hyperlink" Target="https://thunhoon.com/article/283199" TargetMode="External"/><Relationship Id="rId2050" Type="http://schemas.openxmlformats.org/officeDocument/2006/relationships/hyperlink" Target="https://thunhoon.com/article/283114" TargetMode="External"/><Relationship Id="rId2051" Type="http://schemas.openxmlformats.org/officeDocument/2006/relationships/hyperlink" Target="https://thunhoon.com/article/283113" TargetMode="External"/><Relationship Id="rId2052" Type="http://schemas.openxmlformats.org/officeDocument/2006/relationships/hyperlink" Target="https://thunhoon.com/article/283113" TargetMode="External"/><Relationship Id="rId2053" Type="http://schemas.openxmlformats.org/officeDocument/2006/relationships/hyperlink" Target="https://thunhoon.com/article/283109" TargetMode="External"/><Relationship Id="rId2054" Type="http://schemas.openxmlformats.org/officeDocument/2006/relationships/hyperlink" Target="https://thunhoon.com/article/283092" TargetMode="External"/><Relationship Id="rId2055" Type="http://schemas.openxmlformats.org/officeDocument/2006/relationships/hyperlink" Target="https://thunhoon.com/article/283091" TargetMode="External"/><Relationship Id="rId2056" Type="http://schemas.openxmlformats.org/officeDocument/2006/relationships/hyperlink" Target="https://thunhoon.com/article/283090" TargetMode="External"/><Relationship Id="rId2057" Type="http://schemas.openxmlformats.org/officeDocument/2006/relationships/hyperlink" Target="https://thunhoon.com/article/283089" TargetMode="External"/><Relationship Id="rId2058" Type="http://schemas.openxmlformats.org/officeDocument/2006/relationships/hyperlink" Target="https://thunhoon.com/article/283240" TargetMode="External"/><Relationship Id="rId2059" Type="http://schemas.openxmlformats.org/officeDocument/2006/relationships/hyperlink" Target="https://thunhoon.com/article/283234" TargetMode="External"/><Relationship Id="rId2080" Type="http://schemas.openxmlformats.org/officeDocument/2006/relationships/hyperlink" Target="https://thunhoon.com/article/283175" TargetMode="External"/><Relationship Id="rId2081" Type="http://schemas.openxmlformats.org/officeDocument/2006/relationships/hyperlink" Target="https://thunhoon.com/article/283175" TargetMode="External"/><Relationship Id="rId2082" Type="http://schemas.openxmlformats.org/officeDocument/2006/relationships/hyperlink" Target="https://thunhoon.com/article/283174" TargetMode="External"/><Relationship Id="rId2083" Type="http://schemas.openxmlformats.org/officeDocument/2006/relationships/hyperlink" Target="https://thunhoon.com/article/283172" TargetMode="External"/><Relationship Id="rId2084" Type="http://schemas.openxmlformats.org/officeDocument/2006/relationships/hyperlink" Target="https://thunhoon.com/article/283170" TargetMode="External"/><Relationship Id="rId2085" Type="http://schemas.openxmlformats.org/officeDocument/2006/relationships/hyperlink" Target="https://thunhoon.com/article/283170" TargetMode="External"/><Relationship Id="rId2086" Type="http://schemas.openxmlformats.org/officeDocument/2006/relationships/hyperlink" Target="https://thunhoon.com/article/283169" TargetMode="External"/><Relationship Id="rId2087" Type="http://schemas.openxmlformats.org/officeDocument/2006/relationships/hyperlink" Target="https://thunhoon.com/article/283169" TargetMode="External"/><Relationship Id="rId2088" Type="http://schemas.openxmlformats.org/officeDocument/2006/relationships/hyperlink" Target="https://thunhoon.com/article/283168" TargetMode="External"/><Relationship Id="rId2089" Type="http://schemas.openxmlformats.org/officeDocument/2006/relationships/hyperlink" Target="https://thunhoon.com/article/283168" TargetMode="External"/><Relationship Id="rId2070" Type="http://schemas.openxmlformats.org/officeDocument/2006/relationships/hyperlink" Target="https://thunhoon.com/article/283199" TargetMode="External"/><Relationship Id="rId2071" Type="http://schemas.openxmlformats.org/officeDocument/2006/relationships/hyperlink" Target="https://thunhoon.com/article/283195" TargetMode="External"/><Relationship Id="rId2072" Type="http://schemas.openxmlformats.org/officeDocument/2006/relationships/hyperlink" Target="https://thunhoon.com/article/283195" TargetMode="External"/><Relationship Id="rId2073" Type="http://schemas.openxmlformats.org/officeDocument/2006/relationships/hyperlink" Target="https://thunhoon.com/article/283192" TargetMode="External"/><Relationship Id="rId2074" Type="http://schemas.openxmlformats.org/officeDocument/2006/relationships/hyperlink" Target="https://thunhoon.com/article/283188" TargetMode="External"/><Relationship Id="rId2075" Type="http://schemas.openxmlformats.org/officeDocument/2006/relationships/hyperlink" Target="https://thunhoon.com/article/283188" TargetMode="External"/><Relationship Id="rId2076" Type="http://schemas.openxmlformats.org/officeDocument/2006/relationships/hyperlink" Target="https://thunhoon.com/article/283188" TargetMode="External"/><Relationship Id="rId2077" Type="http://schemas.openxmlformats.org/officeDocument/2006/relationships/hyperlink" Target="https://thunhoon.com/article/283187" TargetMode="External"/><Relationship Id="rId2078" Type="http://schemas.openxmlformats.org/officeDocument/2006/relationships/hyperlink" Target="https://thunhoon.com/article/283183" TargetMode="External"/><Relationship Id="rId2079" Type="http://schemas.openxmlformats.org/officeDocument/2006/relationships/hyperlink" Target="https://thunhoon.com/article/283180" TargetMode="External"/><Relationship Id="rId2940" Type="http://schemas.openxmlformats.org/officeDocument/2006/relationships/hyperlink" Target="https://thunhoon.com/article/286314" TargetMode="External"/><Relationship Id="rId1610" Type="http://schemas.openxmlformats.org/officeDocument/2006/relationships/hyperlink" Target="https://thunhoon.com/article/282119" TargetMode="External"/><Relationship Id="rId2941" Type="http://schemas.openxmlformats.org/officeDocument/2006/relationships/hyperlink" Target="https://thunhoon.com/article/286400" TargetMode="External"/><Relationship Id="rId1611" Type="http://schemas.openxmlformats.org/officeDocument/2006/relationships/hyperlink" Target="https://thunhoon.com/article/282119" TargetMode="External"/><Relationship Id="rId2942" Type="http://schemas.openxmlformats.org/officeDocument/2006/relationships/hyperlink" Target="https://thunhoon.com/article/286405" TargetMode="External"/><Relationship Id="rId1612" Type="http://schemas.openxmlformats.org/officeDocument/2006/relationships/hyperlink" Target="https://thunhoon.com/article/282119" TargetMode="External"/><Relationship Id="rId2943" Type="http://schemas.openxmlformats.org/officeDocument/2006/relationships/hyperlink" Target="https://thunhoon.com/article/286394" TargetMode="External"/><Relationship Id="rId1613" Type="http://schemas.openxmlformats.org/officeDocument/2006/relationships/hyperlink" Target="https://thunhoon.com/article/282109" TargetMode="External"/><Relationship Id="rId2944" Type="http://schemas.openxmlformats.org/officeDocument/2006/relationships/hyperlink" Target="https://thunhoon.com/article/286394" TargetMode="External"/><Relationship Id="rId1614" Type="http://schemas.openxmlformats.org/officeDocument/2006/relationships/hyperlink" Target="https://thunhoon.com/article/282104" TargetMode="External"/><Relationship Id="rId2945" Type="http://schemas.openxmlformats.org/officeDocument/2006/relationships/hyperlink" Target="https://thunhoon.com/article/286396" TargetMode="External"/><Relationship Id="rId1615" Type="http://schemas.openxmlformats.org/officeDocument/2006/relationships/hyperlink" Target="https://thunhoon.com/article/282104" TargetMode="External"/><Relationship Id="rId2946" Type="http://schemas.openxmlformats.org/officeDocument/2006/relationships/hyperlink" Target="https://thunhoon.com/article/286389" TargetMode="External"/><Relationship Id="rId1616" Type="http://schemas.openxmlformats.org/officeDocument/2006/relationships/hyperlink" Target="https://thunhoon.com/article/282098" TargetMode="External"/><Relationship Id="rId2947" Type="http://schemas.openxmlformats.org/officeDocument/2006/relationships/hyperlink" Target="https://thunhoon.com/article/286505" TargetMode="External"/><Relationship Id="rId907" Type="http://schemas.openxmlformats.org/officeDocument/2006/relationships/hyperlink" Target="https://thunhoon.com/article/278877" TargetMode="External"/><Relationship Id="rId1617" Type="http://schemas.openxmlformats.org/officeDocument/2006/relationships/hyperlink" Target="https://thunhoon.com/article/282095" TargetMode="External"/><Relationship Id="rId2948" Type="http://schemas.openxmlformats.org/officeDocument/2006/relationships/hyperlink" Target="https://thunhoon.com/article/286505" TargetMode="External"/><Relationship Id="rId906" Type="http://schemas.openxmlformats.org/officeDocument/2006/relationships/hyperlink" Target="https://thunhoon.com/article/278877" TargetMode="External"/><Relationship Id="rId1618" Type="http://schemas.openxmlformats.org/officeDocument/2006/relationships/hyperlink" Target="https://thunhoon.com/article/282095" TargetMode="External"/><Relationship Id="rId2949" Type="http://schemas.openxmlformats.org/officeDocument/2006/relationships/hyperlink" Target="https://thunhoon.com/article/286498" TargetMode="External"/><Relationship Id="rId905" Type="http://schemas.openxmlformats.org/officeDocument/2006/relationships/hyperlink" Target="https://thunhoon.com/article/278884" TargetMode="External"/><Relationship Id="rId1619" Type="http://schemas.openxmlformats.org/officeDocument/2006/relationships/hyperlink" Target="https://thunhoon.com/article/282093" TargetMode="External"/><Relationship Id="rId904" Type="http://schemas.openxmlformats.org/officeDocument/2006/relationships/hyperlink" Target="https://thunhoon.com/article/278884" TargetMode="External"/><Relationship Id="rId909" Type="http://schemas.openxmlformats.org/officeDocument/2006/relationships/hyperlink" Target="https://thunhoon.com/article/278876" TargetMode="External"/><Relationship Id="rId908" Type="http://schemas.openxmlformats.org/officeDocument/2006/relationships/hyperlink" Target="https://thunhoon.com/article/278876" TargetMode="External"/><Relationship Id="rId903" Type="http://schemas.openxmlformats.org/officeDocument/2006/relationships/hyperlink" Target="https://thunhoon.com/article/278884" TargetMode="External"/><Relationship Id="rId902" Type="http://schemas.openxmlformats.org/officeDocument/2006/relationships/hyperlink" Target="https://thunhoon.com/article/278900" TargetMode="External"/><Relationship Id="rId901" Type="http://schemas.openxmlformats.org/officeDocument/2006/relationships/hyperlink" Target="https://thunhoon.com/article/278901" TargetMode="External"/><Relationship Id="rId900" Type="http://schemas.openxmlformats.org/officeDocument/2006/relationships/hyperlink" Target="https://thunhoon.com/article/278901" TargetMode="External"/><Relationship Id="rId2930" Type="http://schemas.openxmlformats.org/officeDocument/2006/relationships/hyperlink" Target="https://thunhoon.com/article/286367" TargetMode="External"/><Relationship Id="rId1600" Type="http://schemas.openxmlformats.org/officeDocument/2006/relationships/hyperlink" Target="https://thunhoon.com/article/282008" TargetMode="External"/><Relationship Id="rId2931" Type="http://schemas.openxmlformats.org/officeDocument/2006/relationships/hyperlink" Target="https://thunhoon.com/article/286364" TargetMode="External"/><Relationship Id="rId1601" Type="http://schemas.openxmlformats.org/officeDocument/2006/relationships/hyperlink" Target="https://thunhoon.com/article/282000" TargetMode="External"/><Relationship Id="rId2932" Type="http://schemas.openxmlformats.org/officeDocument/2006/relationships/hyperlink" Target="https://thunhoon.com/article/286361" TargetMode="External"/><Relationship Id="rId1602" Type="http://schemas.openxmlformats.org/officeDocument/2006/relationships/hyperlink" Target="https://thunhoon.com/article/281995" TargetMode="External"/><Relationship Id="rId2933" Type="http://schemas.openxmlformats.org/officeDocument/2006/relationships/hyperlink" Target="https://thunhoon.com/article/286360" TargetMode="External"/><Relationship Id="rId1603" Type="http://schemas.openxmlformats.org/officeDocument/2006/relationships/hyperlink" Target="https://thunhoon.com/article/281991" TargetMode="External"/><Relationship Id="rId2934" Type="http://schemas.openxmlformats.org/officeDocument/2006/relationships/hyperlink" Target="https://thunhoon.com/article/286360" TargetMode="External"/><Relationship Id="rId1604" Type="http://schemas.openxmlformats.org/officeDocument/2006/relationships/hyperlink" Target="https://thunhoon.com/article/281991" TargetMode="External"/><Relationship Id="rId2935" Type="http://schemas.openxmlformats.org/officeDocument/2006/relationships/hyperlink" Target="https://thunhoon.com/article/286352" TargetMode="External"/><Relationship Id="rId1605" Type="http://schemas.openxmlformats.org/officeDocument/2006/relationships/hyperlink" Target="https://thunhoon.com/article/281964" TargetMode="External"/><Relationship Id="rId2936" Type="http://schemas.openxmlformats.org/officeDocument/2006/relationships/hyperlink" Target="https://thunhoon.com/article/286352" TargetMode="External"/><Relationship Id="rId1606" Type="http://schemas.openxmlformats.org/officeDocument/2006/relationships/hyperlink" Target="https://thunhoon.com/article/281978" TargetMode="External"/><Relationship Id="rId2937" Type="http://schemas.openxmlformats.org/officeDocument/2006/relationships/hyperlink" Target="https://thunhoon.com/article/286352" TargetMode="External"/><Relationship Id="rId1607" Type="http://schemas.openxmlformats.org/officeDocument/2006/relationships/hyperlink" Target="https://thunhoon.com/article/281971" TargetMode="External"/><Relationship Id="rId2938" Type="http://schemas.openxmlformats.org/officeDocument/2006/relationships/hyperlink" Target="https://thunhoon.com/article/286350" TargetMode="External"/><Relationship Id="rId1608" Type="http://schemas.openxmlformats.org/officeDocument/2006/relationships/hyperlink" Target="https://thunhoon.com/article/281971" TargetMode="External"/><Relationship Id="rId2939" Type="http://schemas.openxmlformats.org/officeDocument/2006/relationships/hyperlink" Target="https://thunhoon.com/article/286340" TargetMode="External"/><Relationship Id="rId1609" Type="http://schemas.openxmlformats.org/officeDocument/2006/relationships/hyperlink" Target="https://thunhoon.com/article/281983" TargetMode="External"/><Relationship Id="rId1631" Type="http://schemas.openxmlformats.org/officeDocument/2006/relationships/hyperlink" Target="https://thunhoon.com/article/282069" TargetMode="External"/><Relationship Id="rId2962" Type="http://schemas.openxmlformats.org/officeDocument/2006/relationships/hyperlink" Target="https://thunhoon.com/article/286450" TargetMode="External"/><Relationship Id="rId1632" Type="http://schemas.openxmlformats.org/officeDocument/2006/relationships/hyperlink" Target="https://thunhoon.com/article/282054" TargetMode="External"/><Relationship Id="rId2963" Type="http://schemas.openxmlformats.org/officeDocument/2006/relationships/hyperlink" Target="https://thunhoon.com/article/286450" TargetMode="External"/><Relationship Id="rId1633" Type="http://schemas.openxmlformats.org/officeDocument/2006/relationships/hyperlink" Target="https://thunhoon.com/article/282061" TargetMode="External"/><Relationship Id="rId2964" Type="http://schemas.openxmlformats.org/officeDocument/2006/relationships/hyperlink" Target="https://thunhoon.com/article/286449" TargetMode="External"/><Relationship Id="rId1634" Type="http://schemas.openxmlformats.org/officeDocument/2006/relationships/hyperlink" Target="https://thunhoon.com/article/282061" TargetMode="External"/><Relationship Id="rId2965" Type="http://schemas.openxmlformats.org/officeDocument/2006/relationships/hyperlink" Target="https://thunhoon.com/article/286435" TargetMode="External"/><Relationship Id="rId1635" Type="http://schemas.openxmlformats.org/officeDocument/2006/relationships/hyperlink" Target="https://thunhoon.com/article/282219" TargetMode="External"/><Relationship Id="rId2966" Type="http://schemas.openxmlformats.org/officeDocument/2006/relationships/hyperlink" Target="https://thunhoon.com/article/286427" TargetMode="External"/><Relationship Id="rId1636" Type="http://schemas.openxmlformats.org/officeDocument/2006/relationships/hyperlink" Target="https://thunhoon.com/article/282201" TargetMode="External"/><Relationship Id="rId2967" Type="http://schemas.openxmlformats.org/officeDocument/2006/relationships/hyperlink" Target="https://thunhoon.com/article/286426" TargetMode="External"/><Relationship Id="rId1637" Type="http://schemas.openxmlformats.org/officeDocument/2006/relationships/hyperlink" Target="https://thunhoon.com/article/282201" TargetMode="External"/><Relationship Id="rId2968" Type="http://schemas.openxmlformats.org/officeDocument/2006/relationships/hyperlink" Target="https://thunhoon.com/article/286426" TargetMode="External"/><Relationship Id="rId1638" Type="http://schemas.openxmlformats.org/officeDocument/2006/relationships/hyperlink" Target="https://thunhoon.com/article/282201" TargetMode="External"/><Relationship Id="rId2969" Type="http://schemas.openxmlformats.org/officeDocument/2006/relationships/hyperlink" Target="https://thunhoon.com/article/286433" TargetMode="External"/><Relationship Id="rId929" Type="http://schemas.openxmlformats.org/officeDocument/2006/relationships/hyperlink" Target="https://thunhoon.com/article/279058" TargetMode="External"/><Relationship Id="rId1639" Type="http://schemas.openxmlformats.org/officeDocument/2006/relationships/hyperlink" Target="https://thunhoon.com/article/282198" TargetMode="External"/><Relationship Id="rId928" Type="http://schemas.openxmlformats.org/officeDocument/2006/relationships/hyperlink" Target="https://thunhoon.com/article/278932" TargetMode="External"/><Relationship Id="rId927" Type="http://schemas.openxmlformats.org/officeDocument/2006/relationships/hyperlink" Target="https://thunhoon.com/article/278934" TargetMode="External"/><Relationship Id="rId926" Type="http://schemas.openxmlformats.org/officeDocument/2006/relationships/hyperlink" Target="https://thunhoon.com/article/278923" TargetMode="External"/><Relationship Id="rId921" Type="http://schemas.openxmlformats.org/officeDocument/2006/relationships/hyperlink" Target="https://thunhoon.com/article/278944" TargetMode="External"/><Relationship Id="rId920" Type="http://schemas.openxmlformats.org/officeDocument/2006/relationships/hyperlink" Target="https://thunhoon.com/article/278955" TargetMode="External"/><Relationship Id="rId925" Type="http://schemas.openxmlformats.org/officeDocument/2006/relationships/hyperlink" Target="https://thunhoon.com/article/278923" TargetMode="External"/><Relationship Id="rId924" Type="http://schemas.openxmlformats.org/officeDocument/2006/relationships/hyperlink" Target="https://thunhoon.com/article/278936" TargetMode="External"/><Relationship Id="rId923" Type="http://schemas.openxmlformats.org/officeDocument/2006/relationships/hyperlink" Target="https://thunhoon.com/article/278944" TargetMode="External"/><Relationship Id="rId922" Type="http://schemas.openxmlformats.org/officeDocument/2006/relationships/hyperlink" Target="https://thunhoon.com/article/278944" TargetMode="External"/><Relationship Id="rId2960" Type="http://schemas.openxmlformats.org/officeDocument/2006/relationships/hyperlink" Target="https://thunhoon.com/article/286452" TargetMode="External"/><Relationship Id="rId1630" Type="http://schemas.openxmlformats.org/officeDocument/2006/relationships/hyperlink" Target="https://thunhoon.com/article/282072" TargetMode="External"/><Relationship Id="rId2961" Type="http://schemas.openxmlformats.org/officeDocument/2006/relationships/hyperlink" Target="https://thunhoon.com/article/286452" TargetMode="External"/><Relationship Id="rId1620" Type="http://schemas.openxmlformats.org/officeDocument/2006/relationships/hyperlink" Target="https://thunhoon.com/article/282093" TargetMode="External"/><Relationship Id="rId2951" Type="http://schemas.openxmlformats.org/officeDocument/2006/relationships/hyperlink" Target="https://thunhoon.com/article/286498" TargetMode="External"/><Relationship Id="rId1621" Type="http://schemas.openxmlformats.org/officeDocument/2006/relationships/hyperlink" Target="https://thunhoon.com/article/282092" TargetMode="External"/><Relationship Id="rId2952" Type="http://schemas.openxmlformats.org/officeDocument/2006/relationships/hyperlink" Target="https://thunhoon.com/article/286486" TargetMode="External"/><Relationship Id="rId1622" Type="http://schemas.openxmlformats.org/officeDocument/2006/relationships/hyperlink" Target="https://thunhoon.com/article/282092" TargetMode="External"/><Relationship Id="rId2953" Type="http://schemas.openxmlformats.org/officeDocument/2006/relationships/hyperlink" Target="https://thunhoon.com/article/286486" TargetMode="External"/><Relationship Id="rId1623" Type="http://schemas.openxmlformats.org/officeDocument/2006/relationships/hyperlink" Target="https://thunhoon.com/article/282092" TargetMode="External"/><Relationship Id="rId2954" Type="http://schemas.openxmlformats.org/officeDocument/2006/relationships/hyperlink" Target="https://thunhoon.com/article/286486" TargetMode="External"/><Relationship Id="rId1624" Type="http://schemas.openxmlformats.org/officeDocument/2006/relationships/hyperlink" Target="https://thunhoon.com/article/282087" TargetMode="External"/><Relationship Id="rId2955" Type="http://schemas.openxmlformats.org/officeDocument/2006/relationships/hyperlink" Target="https://thunhoon.com/article/286462" TargetMode="External"/><Relationship Id="rId1625" Type="http://schemas.openxmlformats.org/officeDocument/2006/relationships/hyperlink" Target="https://thunhoon.com/article/282087" TargetMode="External"/><Relationship Id="rId2956" Type="http://schemas.openxmlformats.org/officeDocument/2006/relationships/hyperlink" Target="https://thunhoon.com/article/286462" TargetMode="External"/><Relationship Id="rId1626" Type="http://schemas.openxmlformats.org/officeDocument/2006/relationships/hyperlink" Target="https://thunhoon.com/article/282087" TargetMode="External"/><Relationship Id="rId2957" Type="http://schemas.openxmlformats.org/officeDocument/2006/relationships/hyperlink" Target="https://thunhoon.com/article/286462" TargetMode="External"/><Relationship Id="rId1627" Type="http://schemas.openxmlformats.org/officeDocument/2006/relationships/hyperlink" Target="https://thunhoon.com/article/282076" TargetMode="External"/><Relationship Id="rId2958" Type="http://schemas.openxmlformats.org/officeDocument/2006/relationships/hyperlink" Target="https://thunhoon.com/article/286460" TargetMode="External"/><Relationship Id="rId918" Type="http://schemas.openxmlformats.org/officeDocument/2006/relationships/hyperlink" Target="https://thunhoon.com/article/278959" TargetMode="External"/><Relationship Id="rId1628" Type="http://schemas.openxmlformats.org/officeDocument/2006/relationships/hyperlink" Target="https://thunhoon.com/article/282074" TargetMode="External"/><Relationship Id="rId2959" Type="http://schemas.openxmlformats.org/officeDocument/2006/relationships/hyperlink" Target="https://thunhoon.com/article/286457" TargetMode="External"/><Relationship Id="rId917" Type="http://schemas.openxmlformats.org/officeDocument/2006/relationships/hyperlink" Target="https://thunhoon.com/article/278988" TargetMode="External"/><Relationship Id="rId1629" Type="http://schemas.openxmlformats.org/officeDocument/2006/relationships/hyperlink" Target="https://thunhoon.com/article/282074" TargetMode="External"/><Relationship Id="rId916" Type="http://schemas.openxmlformats.org/officeDocument/2006/relationships/hyperlink" Target="https://thunhoon.com/article/278988" TargetMode="External"/><Relationship Id="rId915" Type="http://schemas.openxmlformats.org/officeDocument/2006/relationships/hyperlink" Target="https://thunhoon.com/article/278988" TargetMode="External"/><Relationship Id="rId919" Type="http://schemas.openxmlformats.org/officeDocument/2006/relationships/hyperlink" Target="https://thunhoon.com/article/278959" TargetMode="External"/><Relationship Id="rId910" Type="http://schemas.openxmlformats.org/officeDocument/2006/relationships/hyperlink" Target="https://thunhoon.com/article/278873" TargetMode="External"/><Relationship Id="rId914" Type="http://schemas.openxmlformats.org/officeDocument/2006/relationships/hyperlink" Target="https://thunhoon.com/article/278856" TargetMode="External"/><Relationship Id="rId913" Type="http://schemas.openxmlformats.org/officeDocument/2006/relationships/hyperlink" Target="https://thunhoon.com/article/278870" TargetMode="External"/><Relationship Id="rId912" Type="http://schemas.openxmlformats.org/officeDocument/2006/relationships/hyperlink" Target="https://thunhoon.com/article/278870" TargetMode="External"/><Relationship Id="rId911" Type="http://schemas.openxmlformats.org/officeDocument/2006/relationships/hyperlink" Target="https://thunhoon.com/article/278873" TargetMode="External"/><Relationship Id="rId2950" Type="http://schemas.openxmlformats.org/officeDocument/2006/relationships/hyperlink" Target="https://thunhoon.com/article/286498" TargetMode="External"/><Relationship Id="rId2900" Type="http://schemas.openxmlformats.org/officeDocument/2006/relationships/hyperlink" Target="https://thunhoon.com/article/286138" TargetMode="External"/><Relationship Id="rId2901" Type="http://schemas.openxmlformats.org/officeDocument/2006/relationships/hyperlink" Target="https://thunhoon.com/article/286137" TargetMode="External"/><Relationship Id="rId2902" Type="http://schemas.openxmlformats.org/officeDocument/2006/relationships/hyperlink" Target="https://thunhoon.com/article/286318" TargetMode="External"/><Relationship Id="rId2903" Type="http://schemas.openxmlformats.org/officeDocument/2006/relationships/hyperlink" Target="https://thunhoon.com/article/286315" TargetMode="External"/><Relationship Id="rId2904" Type="http://schemas.openxmlformats.org/officeDocument/2006/relationships/hyperlink" Target="https://thunhoon.com/article/286315" TargetMode="External"/><Relationship Id="rId2905" Type="http://schemas.openxmlformats.org/officeDocument/2006/relationships/hyperlink" Target="https://thunhoon.com/article/286315" TargetMode="External"/><Relationship Id="rId2906" Type="http://schemas.openxmlformats.org/officeDocument/2006/relationships/hyperlink" Target="https://thunhoon.com/article/286296" TargetMode="External"/><Relationship Id="rId2907" Type="http://schemas.openxmlformats.org/officeDocument/2006/relationships/hyperlink" Target="https://thunhoon.com/article/286284" TargetMode="External"/><Relationship Id="rId2908" Type="http://schemas.openxmlformats.org/officeDocument/2006/relationships/hyperlink" Target="https://thunhoon.com/article/286284" TargetMode="External"/><Relationship Id="rId2909" Type="http://schemas.openxmlformats.org/officeDocument/2006/relationships/hyperlink" Target="https://thunhoon.com/article/286277" TargetMode="External"/><Relationship Id="rId2920" Type="http://schemas.openxmlformats.org/officeDocument/2006/relationships/hyperlink" Target="https://thunhoon.com/article/286408" TargetMode="External"/><Relationship Id="rId2921" Type="http://schemas.openxmlformats.org/officeDocument/2006/relationships/hyperlink" Target="https://thunhoon.com/article/286398" TargetMode="External"/><Relationship Id="rId2922" Type="http://schemas.openxmlformats.org/officeDocument/2006/relationships/hyperlink" Target="https://thunhoon.com/article/286398" TargetMode="External"/><Relationship Id="rId2923" Type="http://schemas.openxmlformats.org/officeDocument/2006/relationships/hyperlink" Target="https://thunhoon.com/article/286398" TargetMode="External"/><Relationship Id="rId2924" Type="http://schemas.openxmlformats.org/officeDocument/2006/relationships/hyperlink" Target="https://thunhoon.com/article/286384" TargetMode="External"/><Relationship Id="rId2925" Type="http://schemas.openxmlformats.org/officeDocument/2006/relationships/hyperlink" Target="https://thunhoon.com/article/286384" TargetMode="External"/><Relationship Id="rId2926" Type="http://schemas.openxmlformats.org/officeDocument/2006/relationships/hyperlink" Target="https://thunhoon.com/article/286384" TargetMode="External"/><Relationship Id="rId2927" Type="http://schemas.openxmlformats.org/officeDocument/2006/relationships/hyperlink" Target="https://thunhoon.com/article/286384" TargetMode="External"/><Relationship Id="rId2928" Type="http://schemas.openxmlformats.org/officeDocument/2006/relationships/hyperlink" Target="https://thunhoon.com/article/286367" TargetMode="External"/><Relationship Id="rId2929" Type="http://schemas.openxmlformats.org/officeDocument/2006/relationships/hyperlink" Target="https://thunhoon.com/article/286367" TargetMode="External"/><Relationship Id="rId2910" Type="http://schemas.openxmlformats.org/officeDocument/2006/relationships/hyperlink" Target="https://thunhoon.com/article/286272" TargetMode="External"/><Relationship Id="rId2911" Type="http://schemas.openxmlformats.org/officeDocument/2006/relationships/hyperlink" Target="https://thunhoon.com/article/286271" TargetMode="External"/><Relationship Id="rId2912" Type="http://schemas.openxmlformats.org/officeDocument/2006/relationships/hyperlink" Target="https://thunhoon.com/article/286271" TargetMode="External"/><Relationship Id="rId2913" Type="http://schemas.openxmlformats.org/officeDocument/2006/relationships/hyperlink" Target="https://thunhoon.com/article/286271" TargetMode="External"/><Relationship Id="rId2914" Type="http://schemas.openxmlformats.org/officeDocument/2006/relationships/hyperlink" Target="https://thunhoon.com/article/286263" TargetMode="External"/><Relationship Id="rId2915" Type="http://schemas.openxmlformats.org/officeDocument/2006/relationships/hyperlink" Target="https://thunhoon.com/article/286259" TargetMode="External"/><Relationship Id="rId2916" Type="http://schemas.openxmlformats.org/officeDocument/2006/relationships/hyperlink" Target="https://thunhoon.com/article/286254" TargetMode="External"/><Relationship Id="rId2917" Type="http://schemas.openxmlformats.org/officeDocument/2006/relationships/hyperlink" Target="https://thunhoon.com/article/286252" TargetMode="External"/><Relationship Id="rId2918" Type="http://schemas.openxmlformats.org/officeDocument/2006/relationships/hyperlink" Target="https://thunhoon.com/article/286218" TargetMode="External"/><Relationship Id="rId2919" Type="http://schemas.openxmlformats.org/officeDocument/2006/relationships/hyperlink" Target="https://thunhoon.com/article/286218" TargetMode="External"/><Relationship Id="rId1697" Type="http://schemas.openxmlformats.org/officeDocument/2006/relationships/hyperlink" Target="https://thunhoon.com/article/282370" TargetMode="External"/><Relationship Id="rId1698" Type="http://schemas.openxmlformats.org/officeDocument/2006/relationships/hyperlink" Target="https://thunhoon.com/article/282364" TargetMode="External"/><Relationship Id="rId1699" Type="http://schemas.openxmlformats.org/officeDocument/2006/relationships/hyperlink" Target="https://thunhoon.com/article/282359" TargetMode="External"/><Relationship Id="rId866" Type="http://schemas.openxmlformats.org/officeDocument/2006/relationships/hyperlink" Target="https://thunhoon.com/article/278689" TargetMode="External"/><Relationship Id="rId865" Type="http://schemas.openxmlformats.org/officeDocument/2006/relationships/hyperlink" Target="https://thunhoon.com/article/278706" TargetMode="External"/><Relationship Id="rId864" Type="http://schemas.openxmlformats.org/officeDocument/2006/relationships/hyperlink" Target="https://thunhoon.com/article/278710" TargetMode="External"/><Relationship Id="rId863" Type="http://schemas.openxmlformats.org/officeDocument/2006/relationships/hyperlink" Target="https://thunhoon.com/article/278710" TargetMode="External"/><Relationship Id="rId869" Type="http://schemas.openxmlformats.org/officeDocument/2006/relationships/hyperlink" Target="https://thunhoon.com/article/278689" TargetMode="External"/><Relationship Id="rId868" Type="http://schemas.openxmlformats.org/officeDocument/2006/relationships/hyperlink" Target="https://thunhoon.com/article/278689" TargetMode="External"/><Relationship Id="rId867" Type="http://schemas.openxmlformats.org/officeDocument/2006/relationships/hyperlink" Target="https://thunhoon.com/article/278689" TargetMode="External"/><Relationship Id="rId1690" Type="http://schemas.openxmlformats.org/officeDocument/2006/relationships/hyperlink" Target="https://thunhoon.com/article/282392" TargetMode="External"/><Relationship Id="rId1691" Type="http://schemas.openxmlformats.org/officeDocument/2006/relationships/hyperlink" Target="https://thunhoon.com/article/282391" TargetMode="External"/><Relationship Id="rId1692" Type="http://schemas.openxmlformats.org/officeDocument/2006/relationships/hyperlink" Target="https://thunhoon.com/article/282390" TargetMode="External"/><Relationship Id="rId862" Type="http://schemas.openxmlformats.org/officeDocument/2006/relationships/hyperlink" Target="https://thunhoon.com/article/278715" TargetMode="External"/><Relationship Id="rId1693" Type="http://schemas.openxmlformats.org/officeDocument/2006/relationships/hyperlink" Target="https://thunhoon.com/article/282390" TargetMode="External"/><Relationship Id="rId861" Type="http://schemas.openxmlformats.org/officeDocument/2006/relationships/hyperlink" Target="https://thunhoon.com/article/278715" TargetMode="External"/><Relationship Id="rId1694" Type="http://schemas.openxmlformats.org/officeDocument/2006/relationships/hyperlink" Target="https://thunhoon.com/article/282390" TargetMode="External"/><Relationship Id="rId860" Type="http://schemas.openxmlformats.org/officeDocument/2006/relationships/hyperlink" Target="https://thunhoon.com/article/278715" TargetMode="External"/><Relationship Id="rId1695" Type="http://schemas.openxmlformats.org/officeDocument/2006/relationships/hyperlink" Target="https://thunhoon.com/article/282385" TargetMode="External"/><Relationship Id="rId1696" Type="http://schemas.openxmlformats.org/officeDocument/2006/relationships/hyperlink" Target="https://thunhoon.com/article/282377" TargetMode="External"/><Relationship Id="rId1686" Type="http://schemas.openxmlformats.org/officeDocument/2006/relationships/hyperlink" Target="https://thunhoon.com/article/282287" TargetMode="External"/><Relationship Id="rId1687" Type="http://schemas.openxmlformats.org/officeDocument/2006/relationships/hyperlink" Target="https://thunhoon.com/article/282287" TargetMode="External"/><Relationship Id="rId1688" Type="http://schemas.openxmlformats.org/officeDocument/2006/relationships/hyperlink" Target="https://thunhoon.com/article/282398" TargetMode="External"/><Relationship Id="rId1689" Type="http://schemas.openxmlformats.org/officeDocument/2006/relationships/hyperlink" Target="https://thunhoon.com/article/282395" TargetMode="External"/><Relationship Id="rId855" Type="http://schemas.openxmlformats.org/officeDocument/2006/relationships/hyperlink" Target="https://thunhoon.com/article/278743" TargetMode="External"/><Relationship Id="rId854" Type="http://schemas.openxmlformats.org/officeDocument/2006/relationships/hyperlink" Target="https://thunhoon.com/article/278743" TargetMode="External"/><Relationship Id="rId853" Type="http://schemas.openxmlformats.org/officeDocument/2006/relationships/hyperlink" Target="https://thunhoon.com/article/278743" TargetMode="External"/><Relationship Id="rId852" Type="http://schemas.openxmlformats.org/officeDocument/2006/relationships/hyperlink" Target="https://thunhoon.com/article/278612" TargetMode="External"/><Relationship Id="rId859" Type="http://schemas.openxmlformats.org/officeDocument/2006/relationships/hyperlink" Target="https://thunhoon.com/article/278717" TargetMode="External"/><Relationship Id="rId858" Type="http://schemas.openxmlformats.org/officeDocument/2006/relationships/hyperlink" Target="https://thunhoon.com/article/278717" TargetMode="External"/><Relationship Id="rId857" Type="http://schemas.openxmlformats.org/officeDocument/2006/relationships/hyperlink" Target="https://thunhoon.com/article/278717" TargetMode="External"/><Relationship Id="rId856" Type="http://schemas.openxmlformats.org/officeDocument/2006/relationships/hyperlink" Target="https://thunhoon.com/article/278739" TargetMode="External"/><Relationship Id="rId1680" Type="http://schemas.openxmlformats.org/officeDocument/2006/relationships/hyperlink" Target="https://thunhoon.com/article/282218" TargetMode="External"/><Relationship Id="rId1681" Type="http://schemas.openxmlformats.org/officeDocument/2006/relationships/hyperlink" Target="https://thunhoon.com/article/282216" TargetMode="External"/><Relationship Id="rId851" Type="http://schemas.openxmlformats.org/officeDocument/2006/relationships/hyperlink" Target="https://thunhoon.com/article/278625" TargetMode="External"/><Relationship Id="rId1682" Type="http://schemas.openxmlformats.org/officeDocument/2006/relationships/hyperlink" Target="https://thunhoon.com/article/282216" TargetMode="External"/><Relationship Id="rId850" Type="http://schemas.openxmlformats.org/officeDocument/2006/relationships/hyperlink" Target="https://thunhoon.com/article/278626" TargetMode="External"/><Relationship Id="rId1683" Type="http://schemas.openxmlformats.org/officeDocument/2006/relationships/hyperlink" Target="https://thunhoon.com/article/282228" TargetMode="External"/><Relationship Id="rId1684" Type="http://schemas.openxmlformats.org/officeDocument/2006/relationships/hyperlink" Target="https://thunhoon.com/article/282285" TargetMode="External"/><Relationship Id="rId1685" Type="http://schemas.openxmlformats.org/officeDocument/2006/relationships/hyperlink" Target="https://thunhoon.com/article/282287" TargetMode="External"/><Relationship Id="rId888" Type="http://schemas.openxmlformats.org/officeDocument/2006/relationships/hyperlink" Target="https://thunhoon.com/article/278765" TargetMode="External"/><Relationship Id="rId887" Type="http://schemas.openxmlformats.org/officeDocument/2006/relationships/hyperlink" Target="https://thunhoon.com/article/278788" TargetMode="External"/><Relationship Id="rId886" Type="http://schemas.openxmlformats.org/officeDocument/2006/relationships/hyperlink" Target="https://thunhoon.com/article/278788" TargetMode="External"/><Relationship Id="rId885" Type="http://schemas.openxmlformats.org/officeDocument/2006/relationships/hyperlink" Target="https://thunhoon.com/article/278789" TargetMode="External"/><Relationship Id="rId889" Type="http://schemas.openxmlformats.org/officeDocument/2006/relationships/hyperlink" Target="https://thunhoon.com/article/278744" TargetMode="External"/><Relationship Id="rId880" Type="http://schemas.openxmlformats.org/officeDocument/2006/relationships/hyperlink" Target="https://thunhoon.com/article/278796" TargetMode="External"/><Relationship Id="rId884" Type="http://schemas.openxmlformats.org/officeDocument/2006/relationships/hyperlink" Target="https://thunhoon.com/article/278789" TargetMode="External"/><Relationship Id="rId883" Type="http://schemas.openxmlformats.org/officeDocument/2006/relationships/hyperlink" Target="https://thunhoon.com/article/278790" TargetMode="External"/><Relationship Id="rId882" Type="http://schemas.openxmlformats.org/officeDocument/2006/relationships/hyperlink" Target="https://thunhoon.com/article/278790" TargetMode="External"/><Relationship Id="rId881" Type="http://schemas.openxmlformats.org/officeDocument/2006/relationships/hyperlink" Target="https://thunhoon.com/article/278796" TargetMode="External"/><Relationship Id="rId877" Type="http://schemas.openxmlformats.org/officeDocument/2006/relationships/hyperlink" Target="https://thunhoon.com/article/278821" TargetMode="External"/><Relationship Id="rId876" Type="http://schemas.openxmlformats.org/officeDocument/2006/relationships/hyperlink" Target="https://thunhoon.com/article/278821" TargetMode="External"/><Relationship Id="rId875" Type="http://schemas.openxmlformats.org/officeDocument/2006/relationships/hyperlink" Target="https://thunhoon.com/article/278821" TargetMode="External"/><Relationship Id="rId874" Type="http://schemas.openxmlformats.org/officeDocument/2006/relationships/hyperlink" Target="https://thunhoon.com/article/278837" TargetMode="External"/><Relationship Id="rId879" Type="http://schemas.openxmlformats.org/officeDocument/2006/relationships/hyperlink" Target="https://thunhoon.com/article/278818" TargetMode="External"/><Relationship Id="rId878" Type="http://schemas.openxmlformats.org/officeDocument/2006/relationships/hyperlink" Target="https://thunhoon.com/article/278818" TargetMode="External"/><Relationship Id="rId873" Type="http://schemas.openxmlformats.org/officeDocument/2006/relationships/hyperlink" Target="https://thunhoon.com/article/278693" TargetMode="External"/><Relationship Id="rId872" Type="http://schemas.openxmlformats.org/officeDocument/2006/relationships/hyperlink" Target="https://thunhoon.com/article/278693" TargetMode="External"/><Relationship Id="rId871" Type="http://schemas.openxmlformats.org/officeDocument/2006/relationships/hyperlink" Target="https://thunhoon.com/article/278687" TargetMode="External"/><Relationship Id="rId870" Type="http://schemas.openxmlformats.org/officeDocument/2006/relationships/hyperlink" Target="https://thunhoon.com/article/278688" TargetMode="External"/><Relationship Id="rId1653" Type="http://schemas.openxmlformats.org/officeDocument/2006/relationships/hyperlink" Target="https://thunhoon.com/article/282156" TargetMode="External"/><Relationship Id="rId2984" Type="http://schemas.openxmlformats.org/officeDocument/2006/relationships/hyperlink" Target="https://thunhoon.com/article/286539" TargetMode="External"/><Relationship Id="rId1654" Type="http://schemas.openxmlformats.org/officeDocument/2006/relationships/hyperlink" Target="https://thunhoon.com/article/282154" TargetMode="External"/><Relationship Id="rId2985" Type="http://schemas.openxmlformats.org/officeDocument/2006/relationships/hyperlink" Target="https://thunhoon.com/article/286538" TargetMode="External"/><Relationship Id="rId1655" Type="http://schemas.openxmlformats.org/officeDocument/2006/relationships/hyperlink" Target="https://thunhoon.com/article/282126" TargetMode="External"/><Relationship Id="rId2986" Type="http://schemas.openxmlformats.org/officeDocument/2006/relationships/hyperlink" Target="https://thunhoon.com/article/286538" TargetMode="External"/><Relationship Id="rId1656" Type="http://schemas.openxmlformats.org/officeDocument/2006/relationships/hyperlink" Target="https://thunhoon.com/article/282144" TargetMode="External"/><Relationship Id="rId2987" Type="http://schemas.openxmlformats.org/officeDocument/2006/relationships/hyperlink" Target="https://thunhoon.com/article/286535" TargetMode="External"/><Relationship Id="rId1657" Type="http://schemas.openxmlformats.org/officeDocument/2006/relationships/hyperlink" Target="https://thunhoon.com/article/282125" TargetMode="External"/><Relationship Id="rId2988" Type="http://schemas.openxmlformats.org/officeDocument/2006/relationships/hyperlink" Target="https://thunhoon.com/article/286535" TargetMode="External"/><Relationship Id="rId1658" Type="http://schemas.openxmlformats.org/officeDocument/2006/relationships/hyperlink" Target="https://thunhoon.com/article/282143" TargetMode="External"/><Relationship Id="rId2989" Type="http://schemas.openxmlformats.org/officeDocument/2006/relationships/hyperlink" Target="https://thunhoon.com/article/286531" TargetMode="External"/><Relationship Id="rId1659" Type="http://schemas.openxmlformats.org/officeDocument/2006/relationships/hyperlink" Target="https://thunhoon.com/article/282143" TargetMode="External"/><Relationship Id="rId829" Type="http://schemas.openxmlformats.org/officeDocument/2006/relationships/hyperlink" Target="https://thunhoon.com/article/278588" TargetMode="External"/><Relationship Id="rId828" Type="http://schemas.openxmlformats.org/officeDocument/2006/relationships/hyperlink" Target="https://thunhoon.com/article/278595" TargetMode="External"/><Relationship Id="rId827" Type="http://schemas.openxmlformats.org/officeDocument/2006/relationships/hyperlink" Target="https://thunhoon.com/article/278595" TargetMode="External"/><Relationship Id="rId822" Type="http://schemas.openxmlformats.org/officeDocument/2006/relationships/hyperlink" Target="https://thunhoon.com/article/278490" TargetMode="External"/><Relationship Id="rId821" Type="http://schemas.openxmlformats.org/officeDocument/2006/relationships/hyperlink" Target="https://thunhoon.com/article/278494" TargetMode="External"/><Relationship Id="rId820" Type="http://schemas.openxmlformats.org/officeDocument/2006/relationships/hyperlink" Target="https://thunhoon.com/article/278503" TargetMode="External"/><Relationship Id="rId826" Type="http://schemas.openxmlformats.org/officeDocument/2006/relationships/hyperlink" Target="https://thunhoon.com/article/278466" TargetMode="External"/><Relationship Id="rId825" Type="http://schemas.openxmlformats.org/officeDocument/2006/relationships/hyperlink" Target="https://thunhoon.com/article/278490" TargetMode="External"/><Relationship Id="rId824" Type="http://schemas.openxmlformats.org/officeDocument/2006/relationships/hyperlink" Target="https://thunhoon.com/article/278490" TargetMode="External"/><Relationship Id="rId823" Type="http://schemas.openxmlformats.org/officeDocument/2006/relationships/hyperlink" Target="https://thunhoon.com/article/278490" TargetMode="External"/><Relationship Id="rId2980" Type="http://schemas.openxmlformats.org/officeDocument/2006/relationships/hyperlink" Target="https://thunhoon.com/article/286547" TargetMode="External"/><Relationship Id="rId1650" Type="http://schemas.openxmlformats.org/officeDocument/2006/relationships/hyperlink" Target="https://thunhoon.com/article/282158" TargetMode="External"/><Relationship Id="rId2981" Type="http://schemas.openxmlformats.org/officeDocument/2006/relationships/hyperlink" Target="https://thunhoon.com/article/286546" TargetMode="External"/><Relationship Id="rId1651" Type="http://schemas.openxmlformats.org/officeDocument/2006/relationships/hyperlink" Target="https://thunhoon.com/article/282158" TargetMode="External"/><Relationship Id="rId2982" Type="http://schemas.openxmlformats.org/officeDocument/2006/relationships/hyperlink" Target="https://thunhoon.com/article/286542" TargetMode="External"/><Relationship Id="rId1652" Type="http://schemas.openxmlformats.org/officeDocument/2006/relationships/hyperlink" Target="https://thunhoon.com/article/282156" TargetMode="External"/><Relationship Id="rId2983" Type="http://schemas.openxmlformats.org/officeDocument/2006/relationships/hyperlink" Target="https://thunhoon.com/article/286539" TargetMode="External"/><Relationship Id="rId1642" Type="http://schemas.openxmlformats.org/officeDocument/2006/relationships/hyperlink" Target="https://thunhoon.com/article/282174" TargetMode="External"/><Relationship Id="rId2973" Type="http://schemas.openxmlformats.org/officeDocument/2006/relationships/hyperlink" Target="https://thunhoon.com/article/286587" TargetMode="External"/><Relationship Id="rId1643" Type="http://schemas.openxmlformats.org/officeDocument/2006/relationships/hyperlink" Target="https://thunhoon.com/article/282174" TargetMode="External"/><Relationship Id="rId2974" Type="http://schemas.openxmlformats.org/officeDocument/2006/relationships/hyperlink" Target="https://thunhoon.com/article/286577" TargetMode="External"/><Relationship Id="rId1644" Type="http://schemas.openxmlformats.org/officeDocument/2006/relationships/hyperlink" Target="https://thunhoon.com/article/282167" TargetMode="External"/><Relationship Id="rId2975" Type="http://schemas.openxmlformats.org/officeDocument/2006/relationships/hyperlink" Target="https://thunhoon.com/article/286557" TargetMode="External"/><Relationship Id="rId1645" Type="http://schemas.openxmlformats.org/officeDocument/2006/relationships/hyperlink" Target="https://thunhoon.com/article/282167" TargetMode="External"/><Relationship Id="rId2976" Type="http://schemas.openxmlformats.org/officeDocument/2006/relationships/hyperlink" Target="https://thunhoon.com/article/286555" TargetMode="External"/><Relationship Id="rId1646" Type="http://schemas.openxmlformats.org/officeDocument/2006/relationships/hyperlink" Target="https://thunhoon.com/article/282162" TargetMode="External"/><Relationship Id="rId2977" Type="http://schemas.openxmlformats.org/officeDocument/2006/relationships/hyperlink" Target="https://thunhoon.com/article/286551" TargetMode="External"/><Relationship Id="rId1647" Type="http://schemas.openxmlformats.org/officeDocument/2006/relationships/hyperlink" Target="https://thunhoon.com/article/282162" TargetMode="External"/><Relationship Id="rId2978" Type="http://schemas.openxmlformats.org/officeDocument/2006/relationships/hyperlink" Target="https://thunhoon.com/article/286551" TargetMode="External"/><Relationship Id="rId1648" Type="http://schemas.openxmlformats.org/officeDocument/2006/relationships/hyperlink" Target="https://thunhoon.com/article/282160" TargetMode="External"/><Relationship Id="rId2979" Type="http://schemas.openxmlformats.org/officeDocument/2006/relationships/hyperlink" Target="https://thunhoon.com/article/286551" TargetMode="External"/><Relationship Id="rId1649" Type="http://schemas.openxmlformats.org/officeDocument/2006/relationships/hyperlink" Target="https://thunhoon.com/article/282160" TargetMode="External"/><Relationship Id="rId819" Type="http://schemas.openxmlformats.org/officeDocument/2006/relationships/hyperlink" Target="https://thunhoon.com/article/278503" TargetMode="External"/><Relationship Id="rId818" Type="http://schemas.openxmlformats.org/officeDocument/2006/relationships/hyperlink" Target="https://thunhoon.com/article/278503" TargetMode="External"/><Relationship Id="rId817" Type="http://schemas.openxmlformats.org/officeDocument/2006/relationships/hyperlink" Target="https://thunhoon.com/article/278523" TargetMode="External"/><Relationship Id="rId816" Type="http://schemas.openxmlformats.org/officeDocument/2006/relationships/hyperlink" Target="https://thunhoon.com/article/278523" TargetMode="External"/><Relationship Id="rId811" Type="http://schemas.openxmlformats.org/officeDocument/2006/relationships/hyperlink" Target="https://thunhoon.com/article/278387" TargetMode="External"/><Relationship Id="rId810" Type="http://schemas.openxmlformats.org/officeDocument/2006/relationships/hyperlink" Target="https://thunhoon.com/article/278387" TargetMode="External"/><Relationship Id="rId815" Type="http://schemas.openxmlformats.org/officeDocument/2006/relationships/hyperlink" Target="https://thunhoon.com/article/278523" TargetMode="External"/><Relationship Id="rId814" Type="http://schemas.openxmlformats.org/officeDocument/2006/relationships/hyperlink" Target="https://thunhoon.com/article/278426" TargetMode="External"/><Relationship Id="rId813" Type="http://schemas.openxmlformats.org/officeDocument/2006/relationships/hyperlink" Target="https://thunhoon.com/article/278427" TargetMode="External"/><Relationship Id="rId812" Type="http://schemas.openxmlformats.org/officeDocument/2006/relationships/hyperlink" Target="https://thunhoon.com/article/278374" TargetMode="External"/><Relationship Id="rId2970" Type="http://schemas.openxmlformats.org/officeDocument/2006/relationships/hyperlink" Target="https://thunhoon.com/article/286433" TargetMode="External"/><Relationship Id="rId1640" Type="http://schemas.openxmlformats.org/officeDocument/2006/relationships/hyperlink" Target="https://thunhoon.com/article/282194" TargetMode="External"/><Relationship Id="rId2971" Type="http://schemas.openxmlformats.org/officeDocument/2006/relationships/hyperlink" Target="https://thunhoon.com/article/286587" TargetMode="External"/><Relationship Id="rId1641" Type="http://schemas.openxmlformats.org/officeDocument/2006/relationships/hyperlink" Target="https://thunhoon.com/article/282193" TargetMode="External"/><Relationship Id="rId2972" Type="http://schemas.openxmlformats.org/officeDocument/2006/relationships/hyperlink" Target="https://thunhoon.com/article/286587" TargetMode="External"/><Relationship Id="rId1675" Type="http://schemas.openxmlformats.org/officeDocument/2006/relationships/hyperlink" Target="https://thunhoon.com/article/282259" TargetMode="External"/><Relationship Id="rId1676" Type="http://schemas.openxmlformats.org/officeDocument/2006/relationships/hyperlink" Target="https://thunhoon.com/article/282250" TargetMode="External"/><Relationship Id="rId1677" Type="http://schemas.openxmlformats.org/officeDocument/2006/relationships/hyperlink" Target="https://thunhoon.com/article/282246" TargetMode="External"/><Relationship Id="rId1678" Type="http://schemas.openxmlformats.org/officeDocument/2006/relationships/hyperlink" Target="https://thunhoon.com/article/282247" TargetMode="External"/><Relationship Id="rId1679" Type="http://schemas.openxmlformats.org/officeDocument/2006/relationships/hyperlink" Target="https://thunhoon.com/article/282238" TargetMode="External"/><Relationship Id="rId849" Type="http://schemas.openxmlformats.org/officeDocument/2006/relationships/hyperlink" Target="https://thunhoon.com/article/278627" TargetMode="External"/><Relationship Id="rId844" Type="http://schemas.openxmlformats.org/officeDocument/2006/relationships/hyperlink" Target="https://thunhoon.com/article/278641" TargetMode="External"/><Relationship Id="rId843" Type="http://schemas.openxmlformats.org/officeDocument/2006/relationships/hyperlink" Target="https://thunhoon.com/article/278660" TargetMode="External"/><Relationship Id="rId842" Type="http://schemas.openxmlformats.org/officeDocument/2006/relationships/hyperlink" Target="https://thunhoon.com/article/278661" TargetMode="External"/><Relationship Id="rId841" Type="http://schemas.openxmlformats.org/officeDocument/2006/relationships/hyperlink" Target="https://thunhoon.com/article/278662" TargetMode="External"/><Relationship Id="rId848" Type="http://schemas.openxmlformats.org/officeDocument/2006/relationships/hyperlink" Target="https://thunhoon.com/article/278629" TargetMode="External"/><Relationship Id="rId847" Type="http://schemas.openxmlformats.org/officeDocument/2006/relationships/hyperlink" Target="https://thunhoon.com/article/278639" TargetMode="External"/><Relationship Id="rId846" Type="http://schemas.openxmlformats.org/officeDocument/2006/relationships/hyperlink" Target="https://thunhoon.com/article/278639" TargetMode="External"/><Relationship Id="rId845" Type="http://schemas.openxmlformats.org/officeDocument/2006/relationships/hyperlink" Target="https://thunhoon.com/article/278639" TargetMode="External"/><Relationship Id="rId1670" Type="http://schemas.openxmlformats.org/officeDocument/2006/relationships/hyperlink" Target="https://thunhoon.com/article/282288" TargetMode="External"/><Relationship Id="rId840" Type="http://schemas.openxmlformats.org/officeDocument/2006/relationships/hyperlink" Target="https://thunhoon.com/article/278672" TargetMode="External"/><Relationship Id="rId1671" Type="http://schemas.openxmlformats.org/officeDocument/2006/relationships/hyperlink" Target="https://thunhoon.com/article/282288" TargetMode="External"/><Relationship Id="rId1672" Type="http://schemas.openxmlformats.org/officeDocument/2006/relationships/hyperlink" Target="https://thunhoon.com/article/282260" TargetMode="External"/><Relationship Id="rId1673" Type="http://schemas.openxmlformats.org/officeDocument/2006/relationships/hyperlink" Target="https://thunhoon.com/article/282260" TargetMode="External"/><Relationship Id="rId1674" Type="http://schemas.openxmlformats.org/officeDocument/2006/relationships/hyperlink" Target="https://thunhoon.com/article/282260" TargetMode="External"/><Relationship Id="rId1664" Type="http://schemas.openxmlformats.org/officeDocument/2006/relationships/hyperlink" Target="https://thunhoon.com/article/282301" TargetMode="External"/><Relationship Id="rId2995" Type="http://schemas.openxmlformats.org/officeDocument/2006/relationships/hyperlink" Target="https://thunhoon.com/article/286529" TargetMode="External"/><Relationship Id="rId1665" Type="http://schemas.openxmlformats.org/officeDocument/2006/relationships/hyperlink" Target="https://thunhoon.com/article/282300" TargetMode="External"/><Relationship Id="rId2996" Type="http://schemas.openxmlformats.org/officeDocument/2006/relationships/hyperlink" Target="https://thunhoon.com/article/286527" TargetMode="External"/><Relationship Id="rId1666" Type="http://schemas.openxmlformats.org/officeDocument/2006/relationships/hyperlink" Target="https://thunhoon.com/article/282294" TargetMode="External"/><Relationship Id="rId2997" Type="http://schemas.openxmlformats.org/officeDocument/2006/relationships/hyperlink" Target="https://thunhoon.com/article/286518" TargetMode="External"/><Relationship Id="rId1667" Type="http://schemas.openxmlformats.org/officeDocument/2006/relationships/hyperlink" Target="https://thunhoon.com/article/282293" TargetMode="External"/><Relationship Id="rId2998" Type="http://schemas.openxmlformats.org/officeDocument/2006/relationships/hyperlink" Target="https://thunhoon.com/article/286515" TargetMode="External"/><Relationship Id="rId1668" Type="http://schemas.openxmlformats.org/officeDocument/2006/relationships/hyperlink" Target="https://thunhoon.com/article/282293" TargetMode="External"/><Relationship Id="rId2999" Type="http://schemas.openxmlformats.org/officeDocument/2006/relationships/hyperlink" Target="https://thunhoon.com/article/286515" TargetMode="External"/><Relationship Id="rId1669" Type="http://schemas.openxmlformats.org/officeDocument/2006/relationships/hyperlink" Target="https://thunhoon.com/article/282288" TargetMode="External"/><Relationship Id="rId839" Type="http://schemas.openxmlformats.org/officeDocument/2006/relationships/hyperlink" Target="https://thunhoon.com/article/278545" TargetMode="External"/><Relationship Id="rId838" Type="http://schemas.openxmlformats.org/officeDocument/2006/relationships/hyperlink" Target="https://thunhoon.com/article/278545" TargetMode="External"/><Relationship Id="rId833" Type="http://schemas.openxmlformats.org/officeDocument/2006/relationships/hyperlink" Target="https://thunhoon.com/article/278567" TargetMode="External"/><Relationship Id="rId832" Type="http://schemas.openxmlformats.org/officeDocument/2006/relationships/hyperlink" Target="https://thunhoon.com/article/278567" TargetMode="External"/><Relationship Id="rId831" Type="http://schemas.openxmlformats.org/officeDocument/2006/relationships/hyperlink" Target="https://thunhoon.com/article/278572" TargetMode="External"/><Relationship Id="rId830" Type="http://schemas.openxmlformats.org/officeDocument/2006/relationships/hyperlink" Target="https://thunhoon.com/article/278588" TargetMode="External"/><Relationship Id="rId837" Type="http://schemas.openxmlformats.org/officeDocument/2006/relationships/hyperlink" Target="https://thunhoon.com/article/278541" TargetMode="External"/><Relationship Id="rId836" Type="http://schemas.openxmlformats.org/officeDocument/2006/relationships/hyperlink" Target="https://thunhoon.com/article/278538" TargetMode="External"/><Relationship Id="rId835" Type="http://schemas.openxmlformats.org/officeDocument/2006/relationships/hyperlink" Target="https://thunhoon.com/article/278565" TargetMode="External"/><Relationship Id="rId834" Type="http://schemas.openxmlformats.org/officeDocument/2006/relationships/hyperlink" Target="https://thunhoon.com/article/278565" TargetMode="External"/><Relationship Id="rId2990" Type="http://schemas.openxmlformats.org/officeDocument/2006/relationships/hyperlink" Target="https://thunhoon.com/article/286531" TargetMode="External"/><Relationship Id="rId1660" Type="http://schemas.openxmlformats.org/officeDocument/2006/relationships/hyperlink" Target="https://thunhoon.com/article/282142" TargetMode="External"/><Relationship Id="rId2991" Type="http://schemas.openxmlformats.org/officeDocument/2006/relationships/hyperlink" Target="https://thunhoon.com/article/286531" TargetMode="External"/><Relationship Id="rId1661" Type="http://schemas.openxmlformats.org/officeDocument/2006/relationships/hyperlink" Target="https://thunhoon.com/article/282140" TargetMode="External"/><Relationship Id="rId2992" Type="http://schemas.openxmlformats.org/officeDocument/2006/relationships/hyperlink" Target="https://thunhoon.com/article/286534" TargetMode="External"/><Relationship Id="rId1662" Type="http://schemas.openxmlformats.org/officeDocument/2006/relationships/hyperlink" Target="https://thunhoon.com/article/282130" TargetMode="External"/><Relationship Id="rId2993" Type="http://schemas.openxmlformats.org/officeDocument/2006/relationships/hyperlink" Target="https://thunhoon.com/article/286534" TargetMode="External"/><Relationship Id="rId1663" Type="http://schemas.openxmlformats.org/officeDocument/2006/relationships/hyperlink" Target="https://thunhoon.com/article/282130" TargetMode="External"/><Relationship Id="rId2994" Type="http://schemas.openxmlformats.org/officeDocument/2006/relationships/hyperlink" Target="https://thunhoon.com/article/286534" TargetMode="External"/><Relationship Id="rId2148" Type="http://schemas.openxmlformats.org/officeDocument/2006/relationships/hyperlink" Target="https://thunhoon.com/article/283382" TargetMode="External"/><Relationship Id="rId2149" Type="http://schemas.openxmlformats.org/officeDocument/2006/relationships/hyperlink" Target="https://thunhoon.com/article/283382" TargetMode="External"/><Relationship Id="rId2140" Type="http://schemas.openxmlformats.org/officeDocument/2006/relationships/hyperlink" Target="https://thunhoon.com/article/283406" TargetMode="External"/><Relationship Id="rId2141" Type="http://schemas.openxmlformats.org/officeDocument/2006/relationships/hyperlink" Target="https://thunhoon.com/article/283393" TargetMode="External"/><Relationship Id="rId2142" Type="http://schemas.openxmlformats.org/officeDocument/2006/relationships/hyperlink" Target="https://thunhoon.com/article/283393" TargetMode="External"/><Relationship Id="rId2143" Type="http://schemas.openxmlformats.org/officeDocument/2006/relationships/hyperlink" Target="https://thunhoon.com/article/283388" TargetMode="External"/><Relationship Id="rId2144" Type="http://schemas.openxmlformats.org/officeDocument/2006/relationships/hyperlink" Target="https://thunhoon.com/article/283386" TargetMode="External"/><Relationship Id="rId2145" Type="http://schemas.openxmlformats.org/officeDocument/2006/relationships/hyperlink" Target="https://thunhoon.com/article/283386" TargetMode="External"/><Relationship Id="rId2146" Type="http://schemas.openxmlformats.org/officeDocument/2006/relationships/hyperlink" Target="https://thunhoon.com/article/283386" TargetMode="External"/><Relationship Id="rId2147" Type="http://schemas.openxmlformats.org/officeDocument/2006/relationships/hyperlink" Target="https://thunhoon.com/article/283382" TargetMode="External"/><Relationship Id="rId2137" Type="http://schemas.openxmlformats.org/officeDocument/2006/relationships/hyperlink" Target="https://thunhoon.com/article/283412" TargetMode="External"/><Relationship Id="rId2138" Type="http://schemas.openxmlformats.org/officeDocument/2006/relationships/hyperlink" Target="https://thunhoon.com/article/283412" TargetMode="External"/><Relationship Id="rId2139" Type="http://schemas.openxmlformats.org/officeDocument/2006/relationships/hyperlink" Target="https://thunhoon.com/article/283406" TargetMode="External"/><Relationship Id="rId2130" Type="http://schemas.openxmlformats.org/officeDocument/2006/relationships/hyperlink" Target="https://thunhoon.com/article/283262" TargetMode="External"/><Relationship Id="rId2131" Type="http://schemas.openxmlformats.org/officeDocument/2006/relationships/hyperlink" Target="https://thunhoon.com/article/283276" TargetMode="External"/><Relationship Id="rId2132" Type="http://schemas.openxmlformats.org/officeDocument/2006/relationships/hyperlink" Target="https://thunhoon.com/article/283267" TargetMode="External"/><Relationship Id="rId2133" Type="http://schemas.openxmlformats.org/officeDocument/2006/relationships/hyperlink" Target="https://thunhoon.com/article/283275" TargetMode="External"/><Relationship Id="rId2134" Type="http://schemas.openxmlformats.org/officeDocument/2006/relationships/hyperlink" Target="https://thunhoon.com/article/283427" TargetMode="External"/><Relationship Id="rId2135" Type="http://schemas.openxmlformats.org/officeDocument/2006/relationships/hyperlink" Target="https://thunhoon.com/article/283427" TargetMode="External"/><Relationship Id="rId2136" Type="http://schemas.openxmlformats.org/officeDocument/2006/relationships/hyperlink" Target="https://thunhoon.com/article/283412" TargetMode="External"/><Relationship Id="rId2160" Type="http://schemas.openxmlformats.org/officeDocument/2006/relationships/hyperlink" Target="https://thunhoon.com/article/283363" TargetMode="External"/><Relationship Id="rId2161" Type="http://schemas.openxmlformats.org/officeDocument/2006/relationships/hyperlink" Target="https://thunhoon.com/article/283363" TargetMode="External"/><Relationship Id="rId2162" Type="http://schemas.openxmlformats.org/officeDocument/2006/relationships/hyperlink" Target="https://thunhoon.com/article/283362" TargetMode="External"/><Relationship Id="rId2163" Type="http://schemas.openxmlformats.org/officeDocument/2006/relationships/hyperlink" Target="https://thunhoon.com/article/283362" TargetMode="External"/><Relationship Id="rId2164" Type="http://schemas.openxmlformats.org/officeDocument/2006/relationships/hyperlink" Target="https://thunhoon.com/article/283505" TargetMode="External"/><Relationship Id="rId2165" Type="http://schemas.openxmlformats.org/officeDocument/2006/relationships/hyperlink" Target="https://thunhoon.com/article/283505" TargetMode="External"/><Relationship Id="rId2166" Type="http://schemas.openxmlformats.org/officeDocument/2006/relationships/hyperlink" Target="https://thunhoon.com/article/283504" TargetMode="External"/><Relationship Id="rId2167" Type="http://schemas.openxmlformats.org/officeDocument/2006/relationships/hyperlink" Target="https://thunhoon.com/article/283504" TargetMode="External"/><Relationship Id="rId2168" Type="http://schemas.openxmlformats.org/officeDocument/2006/relationships/hyperlink" Target="https://thunhoon.com/article/283504" TargetMode="External"/><Relationship Id="rId2169" Type="http://schemas.openxmlformats.org/officeDocument/2006/relationships/hyperlink" Target="https://thunhoon.com/article/283499" TargetMode="External"/><Relationship Id="rId2159" Type="http://schemas.openxmlformats.org/officeDocument/2006/relationships/hyperlink" Target="https://thunhoon.com/article/283354" TargetMode="External"/><Relationship Id="rId2150" Type="http://schemas.openxmlformats.org/officeDocument/2006/relationships/hyperlink" Target="https://thunhoon.com/article/283377" TargetMode="External"/><Relationship Id="rId2151" Type="http://schemas.openxmlformats.org/officeDocument/2006/relationships/hyperlink" Target="https://thunhoon.com/article/283377" TargetMode="External"/><Relationship Id="rId2152" Type="http://schemas.openxmlformats.org/officeDocument/2006/relationships/hyperlink" Target="https://thunhoon.com/article/283374" TargetMode="External"/><Relationship Id="rId2153" Type="http://schemas.openxmlformats.org/officeDocument/2006/relationships/hyperlink" Target="https://thunhoon.com/article/283371" TargetMode="External"/><Relationship Id="rId2154" Type="http://schemas.openxmlformats.org/officeDocument/2006/relationships/hyperlink" Target="https://thunhoon.com/article/283357" TargetMode="External"/><Relationship Id="rId2155" Type="http://schemas.openxmlformats.org/officeDocument/2006/relationships/hyperlink" Target="https://thunhoon.com/article/283357" TargetMode="External"/><Relationship Id="rId2156" Type="http://schemas.openxmlformats.org/officeDocument/2006/relationships/hyperlink" Target="https://thunhoon.com/article/283356" TargetMode="External"/><Relationship Id="rId2157" Type="http://schemas.openxmlformats.org/officeDocument/2006/relationships/hyperlink" Target="https://thunhoon.com/article/283356" TargetMode="External"/><Relationship Id="rId2158" Type="http://schemas.openxmlformats.org/officeDocument/2006/relationships/hyperlink" Target="https://thunhoon.com/article/283355" TargetMode="External"/><Relationship Id="rId2104" Type="http://schemas.openxmlformats.org/officeDocument/2006/relationships/hyperlink" Target="https://thunhoon.com/article/283318" TargetMode="External"/><Relationship Id="rId2105" Type="http://schemas.openxmlformats.org/officeDocument/2006/relationships/hyperlink" Target="https://thunhoon.com/article/283318" TargetMode="External"/><Relationship Id="rId2106" Type="http://schemas.openxmlformats.org/officeDocument/2006/relationships/hyperlink" Target="https://thunhoon.com/article/283313" TargetMode="External"/><Relationship Id="rId2107" Type="http://schemas.openxmlformats.org/officeDocument/2006/relationships/hyperlink" Target="https://thunhoon.com/article/283313" TargetMode="External"/><Relationship Id="rId2108" Type="http://schemas.openxmlformats.org/officeDocument/2006/relationships/hyperlink" Target="https://thunhoon.com/article/283311" TargetMode="External"/><Relationship Id="rId2109" Type="http://schemas.openxmlformats.org/officeDocument/2006/relationships/hyperlink" Target="https://thunhoon.com/article/283311" TargetMode="External"/><Relationship Id="rId2100" Type="http://schemas.openxmlformats.org/officeDocument/2006/relationships/hyperlink" Target="https://thunhoon.com/article/283338" TargetMode="External"/><Relationship Id="rId2101" Type="http://schemas.openxmlformats.org/officeDocument/2006/relationships/hyperlink" Target="https://thunhoon.com/article/283338" TargetMode="External"/><Relationship Id="rId2102" Type="http://schemas.openxmlformats.org/officeDocument/2006/relationships/hyperlink" Target="https://thunhoon.com/article/283338" TargetMode="External"/><Relationship Id="rId2103" Type="http://schemas.openxmlformats.org/officeDocument/2006/relationships/hyperlink" Target="https://thunhoon.com/article/283321" TargetMode="External"/><Relationship Id="rId899" Type="http://schemas.openxmlformats.org/officeDocument/2006/relationships/hyperlink" Target="https://thunhoon.com/article/278907" TargetMode="External"/><Relationship Id="rId898" Type="http://schemas.openxmlformats.org/officeDocument/2006/relationships/hyperlink" Target="https://thunhoon.com/article/278910" TargetMode="External"/><Relationship Id="rId897" Type="http://schemas.openxmlformats.org/officeDocument/2006/relationships/hyperlink" Target="https://thunhoon.com/article/278910" TargetMode="External"/><Relationship Id="rId896" Type="http://schemas.openxmlformats.org/officeDocument/2006/relationships/hyperlink" Target="https://thunhoon.com/article/278910" TargetMode="External"/><Relationship Id="rId891" Type="http://schemas.openxmlformats.org/officeDocument/2006/relationships/hyperlink" Target="https://thunhoon.com/article/278764" TargetMode="External"/><Relationship Id="rId890" Type="http://schemas.openxmlformats.org/officeDocument/2006/relationships/hyperlink" Target="https://thunhoon.com/article/278744" TargetMode="External"/><Relationship Id="rId895" Type="http://schemas.openxmlformats.org/officeDocument/2006/relationships/hyperlink" Target="https://thunhoon.com/article/278815" TargetMode="External"/><Relationship Id="rId894" Type="http://schemas.openxmlformats.org/officeDocument/2006/relationships/hyperlink" Target="https://thunhoon.com/article/278816" TargetMode="External"/><Relationship Id="rId893" Type="http://schemas.openxmlformats.org/officeDocument/2006/relationships/hyperlink" Target="https://thunhoon.com/article/278769" TargetMode="External"/><Relationship Id="rId892" Type="http://schemas.openxmlformats.org/officeDocument/2006/relationships/hyperlink" Target="https://thunhoon.com/article/278761" TargetMode="External"/><Relationship Id="rId2126" Type="http://schemas.openxmlformats.org/officeDocument/2006/relationships/hyperlink" Target="https://thunhoon.com/article/283287" TargetMode="External"/><Relationship Id="rId2127" Type="http://schemas.openxmlformats.org/officeDocument/2006/relationships/hyperlink" Target="https://thunhoon.com/article/283284" TargetMode="External"/><Relationship Id="rId2128" Type="http://schemas.openxmlformats.org/officeDocument/2006/relationships/hyperlink" Target="https://thunhoon.com/article/283263" TargetMode="External"/><Relationship Id="rId2129" Type="http://schemas.openxmlformats.org/officeDocument/2006/relationships/hyperlink" Target="https://thunhoon.com/article/283263" TargetMode="External"/><Relationship Id="rId2120" Type="http://schemas.openxmlformats.org/officeDocument/2006/relationships/hyperlink" Target="https://thunhoon.com/article/283297" TargetMode="External"/><Relationship Id="rId2121" Type="http://schemas.openxmlformats.org/officeDocument/2006/relationships/hyperlink" Target="https://thunhoon.com/article/283297" TargetMode="External"/><Relationship Id="rId2122" Type="http://schemas.openxmlformats.org/officeDocument/2006/relationships/hyperlink" Target="https://thunhoon.com/article/283295" TargetMode="External"/><Relationship Id="rId2123" Type="http://schemas.openxmlformats.org/officeDocument/2006/relationships/hyperlink" Target="https://thunhoon.com/article/283292" TargetMode="External"/><Relationship Id="rId2124" Type="http://schemas.openxmlformats.org/officeDocument/2006/relationships/hyperlink" Target="https://thunhoon.com/article/283288" TargetMode="External"/><Relationship Id="rId2125" Type="http://schemas.openxmlformats.org/officeDocument/2006/relationships/hyperlink" Target="https://thunhoon.com/article/283287" TargetMode="External"/><Relationship Id="rId2115" Type="http://schemas.openxmlformats.org/officeDocument/2006/relationships/hyperlink" Target="https://thunhoon.com/article/283306" TargetMode="External"/><Relationship Id="rId2116" Type="http://schemas.openxmlformats.org/officeDocument/2006/relationships/hyperlink" Target="https://thunhoon.com/article/283306" TargetMode="External"/><Relationship Id="rId2117" Type="http://schemas.openxmlformats.org/officeDocument/2006/relationships/hyperlink" Target="https://thunhoon.com/article/283302" TargetMode="External"/><Relationship Id="rId2118" Type="http://schemas.openxmlformats.org/officeDocument/2006/relationships/hyperlink" Target="https://thunhoon.com/article/283302" TargetMode="External"/><Relationship Id="rId2119" Type="http://schemas.openxmlformats.org/officeDocument/2006/relationships/hyperlink" Target="https://thunhoon.com/article/283299" TargetMode="External"/><Relationship Id="rId2110" Type="http://schemas.openxmlformats.org/officeDocument/2006/relationships/hyperlink" Target="https://thunhoon.com/article/283311" TargetMode="External"/><Relationship Id="rId2111" Type="http://schemas.openxmlformats.org/officeDocument/2006/relationships/hyperlink" Target="https://thunhoon.com/article/283310" TargetMode="External"/><Relationship Id="rId2112" Type="http://schemas.openxmlformats.org/officeDocument/2006/relationships/hyperlink" Target="https://thunhoon.com/article/283307" TargetMode="External"/><Relationship Id="rId2113" Type="http://schemas.openxmlformats.org/officeDocument/2006/relationships/hyperlink" Target="https://thunhoon.com/article/283307" TargetMode="External"/><Relationship Id="rId2114" Type="http://schemas.openxmlformats.org/officeDocument/2006/relationships/hyperlink" Target="https://thunhoon.com/article/283307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bangkokbiznews.com/finance/stock/1138065" TargetMode="External"/><Relationship Id="rId391" Type="http://schemas.openxmlformats.org/officeDocument/2006/relationships/hyperlink" Target="https://www.bangkokbiznews.com/finance/stock/1138075" TargetMode="External"/><Relationship Id="rId390" Type="http://schemas.openxmlformats.org/officeDocument/2006/relationships/hyperlink" Target="https://www.bangkokbiznews.com/finance/stock/1138134" TargetMode="External"/><Relationship Id="rId385" Type="http://schemas.openxmlformats.org/officeDocument/2006/relationships/hyperlink" Target="https://www.bangkokbiznews.com/finance/stock/1138234" TargetMode="External"/><Relationship Id="rId384" Type="http://schemas.openxmlformats.org/officeDocument/2006/relationships/hyperlink" Target="https://www.bangkokbiznews.com/finance/stock/1138257" TargetMode="External"/><Relationship Id="rId383" Type="http://schemas.openxmlformats.org/officeDocument/2006/relationships/hyperlink" Target="https://www.bangkokbiznews.com/finance/stock/1138260" TargetMode="External"/><Relationship Id="rId382" Type="http://schemas.openxmlformats.org/officeDocument/2006/relationships/hyperlink" Target="https://www.bangkokbiznews.com/finance/stock/1138275" TargetMode="External"/><Relationship Id="rId389" Type="http://schemas.openxmlformats.org/officeDocument/2006/relationships/hyperlink" Target="https://www.bangkokbiznews.com/finance/stock/1138148" TargetMode="External"/><Relationship Id="rId388" Type="http://schemas.openxmlformats.org/officeDocument/2006/relationships/hyperlink" Target="https://www.bangkokbiznews.com/finance/stock/1138183" TargetMode="External"/><Relationship Id="rId387" Type="http://schemas.openxmlformats.org/officeDocument/2006/relationships/hyperlink" Target="https://www.bangkokbiznews.com/finance/stock/1138210" TargetMode="External"/><Relationship Id="rId386" Type="http://schemas.openxmlformats.org/officeDocument/2006/relationships/hyperlink" Target="https://www.bangkokbiznews.com/finance/stock/1138217" TargetMode="External"/><Relationship Id="rId381" Type="http://schemas.openxmlformats.org/officeDocument/2006/relationships/hyperlink" Target="https://www.bangkokbiznews.com/finance/stock/1138268" TargetMode="External"/><Relationship Id="rId380" Type="http://schemas.openxmlformats.org/officeDocument/2006/relationships/hyperlink" Target="https://www.bangkokbiznews.com/finance/stock/1138335" TargetMode="External"/><Relationship Id="rId379" Type="http://schemas.openxmlformats.org/officeDocument/2006/relationships/hyperlink" Target="https://www.bangkokbiznews.com/finance/stock/1138125" TargetMode="External"/><Relationship Id="rId374" Type="http://schemas.openxmlformats.org/officeDocument/2006/relationships/hyperlink" Target="https://www.bangkokbiznews.com/finance/stock/1138442" TargetMode="External"/><Relationship Id="rId373" Type="http://schemas.openxmlformats.org/officeDocument/2006/relationships/hyperlink" Target="https://www.bangkokbiznews.com/finance/stock/1138442" TargetMode="External"/><Relationship Id="rId372" Type="http://schemas.openxmlformats.org/officeDocument/2006/relationships/hyperlink" Target="https://www.bangkokbiznews.com/finance/stock/1138444" TargetMode="External"/><Relationship Id="rId371" Type="http://schemas.openxmlformats.org/officeDocument/2006/relationships/hyperlink" Target="https://www.bangkokbiznews.com/finance/stock/1138445" TargetMode="External"/><Relationship Id="rId378" Type="http://schemas.openxmlformats.org/officeDocument/2006/relationships/hyperlink" Target="https://www.bangkokbiznews.com/finance/stock/1138355" TargetMode="External"/><Relationship Id="rId377" Type="http://schemas.openxmlformats.org/officeDocument/2006/relationships/hyperlink" Target="https://www.bangkokbiznews.com/finance/stock/1138385" TargetMode="External"/><Relationship Id="rId376" Type="http://schemas.openxmlformats.org/officeDocument/2006/relationships/hyperlink" Target="https://www.bangkokbiznews.com/finance/stock/1138414" TargetMode="External"/><Relationship Id="rId375" Type="http://schemas.openxmlformats.org/officeDocument/2006/relationships/hyperlink" Target="https://www.bangkokbiznews.com/finance/stock/1138395" TargetMode="External"/><Relationship Id="rId396" Type="http://schemas.openxmlformats.org/officeDocument/2006/relationships/hyperlink" Target="https://www.bangkokbiznews.com/finance/stock/1138021" TargetMode="External"/><Relationship Id="rId395" Type="http://schemas.openxmlformats.org/officeDocument/2006/relationships/hyperlink" Target="https://www.bangkokbiznews.com/finance/stock/1138031" TargetMode="External"/><Relationship Id="rId394" Type="http://schemas.openxmlformats.org/officeDocument/2006/relationships/hyperlink" Target="https://www.bangkokbiznews.com/finance/stock/1138031" TargetMode="External"/><Relationship Id="rId393" Type="http://schemas.openxmlformats.org/officeDocument/2006/relationships/hyperlink" Target="https://www.bangkokbiznews.com/finance/stock/1138030" TargetMode="External"/><Relationship Id="rId399" Type="http://schemas.openxmlformats.org/officeDocument/2006/relationships/hyperlink" Target="https://www.bangkokbiznews.com/finance/stock/1137995" TargetMode="External"/><Relationship Id="rId398" Type="http://schemas.openxmlformats.org/officeDocument/2006/relationships/hyperlink" Target="https://www.bangkokbiznews.com/finance/stock/1138004" TargetMode="External"/><Relationship Id="rId397" Type="http://schemas.openxmlformats.org/officeDocument/2006/relationships/hyperlink" Target="https://www.bangkokbiznews.com/finance/stock/1138018" TargetMode="External"/><Relationship Id="rId1730" Type="http://schemas.openxmlformats.org/officeDocument/2006/relationships/hyperlink" Target="https://www.bangkokbiznews.com/finance/stock/1113516" TargetMode="External"/><Relationship Id="rId1731" Type="http://schemas.openxmlformats.org/officeDocument/2006/relationships/hyperlink" Target="https://www.bangkokbiznews.com/finance/stock/1113516" TargetMode="External"/><Relationship Id="rId1732" Type="http://schemas.openxmlformats.org/officeDocument/2006/relationships/hyperlink" Target="https://www.bangkokbiznews.com/finance/stock/1113516" TargetMode="External"/><Relationship Id="rId1733" Type="http://schemas.openxmlformats.org/officeDocument/2006/relationships/hyperlink" Target="https://www.bangkokbiznews.com/finance/stock/1113494" TargetMode="External"/><Relationship Id="rId1734" Type="http://schemas.openxmlformats.org/officeDocument/2006/relationships/hyperlink" Target="https://www.bangkokbiznews.com/finance/stock/1113461" TargetMode="External"/><Relationship Id="rId1735" Type="http://schemas.openxmlformats.org/officeDocument/2006/relationships/hyperlink" Target="https://www.bangkokbiznews.com/finance/stock/1113461" TargetMode="External"/><Relationship Id="rId1736" Type="http://schemas.openxmlformats.org/officeDocument/2006/relationships/hyperlink" Target="https://www.bangkokbiznews.com/finance/stock/1113461" TargetMode="External"/><Relationship Id="rId1737" Type="http://schemas.openxmlformats.org/officeDocument/2006/relationships/hyperlink" Target="https://www.bangkokbiznews.com/finance/stock/1113456" TargetMode="External"/><Relationship Id="rId1738" Type="http://schemas.openxmlformats.org/officeDocument/2006/relationships/hyperlink" Target="https://www.bangkokbiznews.com/finance/stock/1113456" TargetMode="External"/><Relationship Id="rId1739" Type="http://schemas.openxmlformats.org/officeDocument/2006/relationships/hyperlink" Target="https://www.bangkokbiznews.com/finance/stock/1113448" TargetMode="External"/><Relationship Id="rId1720" Type="http://schemas.openxmlformats.org/officeDocument/2006/relationships/hyperlink" Target="https://www.bangkokbiznews.com/finance/stock/1113977" TargetMode="External"/><Relationship Id="rId1721" Type="http://schemas.openxmlformats.org/officeDocument/2006/relationships/hyperlink" Target="https://www.bangkokbiznews.com/finance/stock/1113924" TargetMode="External"/><Relationship Id="rId1722" Type="http://schemas.openxmlformats.org/officeDocument/2006/relationships/hyperlink" Target="https://www.bangkokbiznews.com/finance/stock/1113800" TargetMode="External"/><Relationship Id="rId1723" Type="http://schemas.openxmlformats.org/officeDocument/2006/relationships/hyperlink" Target="https://www.bangkokbiznews.com/finance/stock/1113800" TargetMode="External"/><Relationship Id="rId1724" Type="http://schemas.openxmlformats.org/officeDocument/2006/relationships/hyperlink" Target="https://www.bangkokbiznews.com/finance/stock/1113886" TargetMode="External"/><Relationship Id="rId1725" Type="http://schemas.openxmlformats.org/officeDocument/2006/relationships/hyperlink" Target="https://www.bangkokbiznews.com/finance/stock/1113865" TargetMode="External"/><Relationship Id="rId1726" Type="http://schemas.openxmlformats.org/officeDocument/2006/relationships/hyperlink" Target="https://www.bangkokbiznews.com/finance/stock/1113817" TargetMode="External"/><Relationship Id="rId1727" Type="http://schemas.openxmlformats.org/officeDocument/2006/relationships/hyperlink" Target="https://www.bangkokbiznews.com/finance/stock/1113817" TargetMode="External"/><Relationship Id="rId1728" Type="http://schemas.openxmlformats.org/officeDocument/2006/relationships/hyperlink" Target="https://www.bangkokbiznews.com/finance/stock/1113622" TargetMode="External"/><Relationship Id="rId1729" Type="http://schemas.openxmlformats.org/officeDocument/2006/relationships/hyperlink" Target="https://www.bangkokbiznews.com/finance/stock/1113506" TargetMode="External"/><Relationship Id="rId1752" Type="http://schemas.openxmlformats.org/officeDocument/2006/relationships/hyperlink" Target="https://www.bangkokbiznews.com/finance/stock/1113246" TargetMode="External"/><Relationship Id="rId1753" Type="http://schemas.openxmlformats.org/officeDocument/2006/relationships/hyperlink" Target="https://www.bangkokbiznews.com/finance/stock/1113273" TargetMode="External"/><Relationship Id="rId1754" Type="http://schemas.openxmlformats.org/officeDocument/2006/relationships/hyperlink" Target="https://www.bangkokbiznews.com/finance/stock/1113170" TargetMode="External"/><Relationship Id="rId1755" Type="http://schemas.openxmlformats.org/officeDocument/2006/relationships/hyperlink" Target="https://www.bangkokbiznews.com/finance/stock/1113170" TargetMode="External"/><Relationship Id="rId1756" Type="http://schemas.openxmlformats.org/officeDocument/2006/relationships/hyperlink" Target="https://www.bangkokbiznews.com/finance/stock/1113158" TargetMode="External"/><Relationship Id="rId1757" Type="http://schemas.openxmlformats.org/officeDocument/2006/relationships/hyperlink" Target="https://www.bangkokbiznews.com/finance/stock/1113158" TargetMode="External"/><Relationship Id="rId1758" Type="http://schemas.openxmlformats.org/officeDocument/2006/relationships/hyperlink" Target="https://www.bangkokbiznews.com/finance/stock/1113158" TargetMode="External"/><Relationship Id="rId1759" Type="http://schemas.openxmlformats.org/officeDocument/2006/relationships/hyperlink" Target="https://www.bangkokbiznews.com/finance/stock/1113158" TargetMode="External"/><Relationship Id="rId1750" Type="http://schemas.openxmlformats.org/officeDocument/2006/relationships/hyperlink" Target="https://www.bangkokbiznews.com/finance/stock/1113317" TargetMode="External"/><Relationship Id="rId1751" Type="http://schemas.openxmlformats.org/officeDocument/2006/relationships/hyperlink" Target="https://www.bangkokbiznews.com/finance/stock/1113246" TargetMode="External"/><Relationship Id="rId1741" Type="http://schemas.openxmlformats.org/officeDocument/2006/relationships/hyperlink" Target="https://www.bangkokbiznews.com/finance/stock/1113352" TargetMode="External"/><Relationship Id="rId1742" Type="http://schemas.openxmlformats.org/officeDocument/2006/relationships/hyperlink" Target="https://www.bangkokbiznews.com/finance/stock/1113352" TargetMode="External"/><Relationship Id="rId1743" Type="http://schemas.openxmlformats.org/officeDocument/2006/relationships/hyperlink" Target="https://www.bangkokbiznews.com/finance/stock/1113321" TargetMode="External"/><Relationship Id="rId1744" Type="http://schemas.openxmlformats.org/officeDocument/2006/relationships/hyperlink" Target="https://www.bangkokbiznews.com/finance/stock/1113321" TargetMode="External"/><Relationship Id="rId1745" Type="http://schemas.openxmlformats.org/officeDocument/2006/relationships/hyperlink" Target="https://www.bangkokbiznews.com/finance/stock/1113321" TargetMode="External"/><Relationship Id="rId1746" Type="http://schemas.openxmlformats.org/officeDocument/2006/relationships/hyperlink" Target="https://www.bangkokbiznews.com/finance/stock/1113317" TargetMode="External"/><Relationship Id="rId1747" Type="http://schemas.openxmlformats.org/officeDocument/2006/relationships/hyperlink" Target="https://www.bangkokbiznews.com/finance/stock/1113317" TargetMode="External"/><Relationship Id="rId1748" Type="http://schemas.openxmlformats.org/officeDocument/2006/relationships/hyperlink" Target="https://www.bangkokbiznews.com/finance/stock/1113317" TargetMode="External"/><Relationship Id="rId1749" Type="http://schemas.openxmlformats.org/officeDocument/2006/relationships/hyperlink" Target="https://www.bangkokbiznews.com/finance/stock/1113317" TargetMode="External"/><Relationship Id="rId1740" Type="http://schemas.openxmlformats.org/officeDocument/2006/relationships/hyperlink" Target="https://www.bangkokbiznews.com/finance/stock/1113448" TargetMode="External"/><Relationship Id="rId1710" Type="http://schemas.openxmlformats.org/officeDocument/2006/relationships/hyperlink" Target="https://www.bangkokbiznews.com/finance/stock/1114217" TargetMode="External"/><Relationship Id="rId1711" Type="http://schemas.openxmlformats.org/officeDocument/2006/relationships/hyperlink" Target="https://www.bangkokbiznews.com/finance/stock/1114195" TargetMode="External"/><Relationship Id="rId1712" Type="http://schemas.openxmlformats.org/officeDocument/2006/relationships/hyperlink" Target="https://www.bangkokbiznews.com/finance/stock/1114195" TargetMode="External"/><Relationship Id="rId1713" Type="http://schemas.openxmlformats.org/officeDocument/2006/relationships/hyperlink" Target="https://www.bangkokbiznews.com/finance/stock/1114175" TargetMode="External"/><Relationship Id="rId1714" Type="http://schemas.openxmlformats.org/officeDocument/2006/relationships/hyperlink" Target="https://www.bangkokbiznews.com/finance/stock/1114132" TargetMode="External"/><Relationship Id="rId1715" Type="http://schemas.openxmlformats.org/officeDocument/2006/relationships/hyperlink" Target="https://www.bangkokbiznews.com/finance/stock/1114118" TargetMode="External"/><Relationship Id="rId1716" Type="http://schemas.openxmlformats.org/officeDocument/2006/relationships/hyperlink" Target="https://www.bangkokbiznews.com/finance/stock/1114055" TargetMode="External"/><Relationship Id="rId1717" Type="http://schemas.openxmlformats.org/officeDocument/2006/relationships/hyperlink" Target="https://www.bangkokbiznews.com/finance/stock/1114027" TargetMode="External"/><Relationship Id="rId1718" Type="http://schemas.openxmlformats.org/officeDocument/2006/relationships/hyperlink" Target="https://www.bangkokbiznews.com/finance/stock/1114027" TargetMode="External"/><Relationship Id="rId1719" Type="http://schemas.openxmlformats.org/officeDocument/2006/relationships/hyperlink" Target="https://www.bangkokbiznews.com/finance/stock/1113995" TargetMode="External"/><Relationship Id="rId1700" Type="http://schemas.openxmlformats.org/officeDocument/2006/relationships/hyperlink" Target="https://www.bangkokbiznews.com/finance/stock/1114402" TargetMode="External"/><Relationship Id="rId1701" Type="http://schemas.openxmlformats.org/officeDocument/2006/relationships/hyperlink" Target="https://www.bangkokbiznews.com/finance/stock/1114402" TargetMode="External"/><Relationship Id="rId1702" Type="http://schemas.openxmlformats.org/officeDocument/2006/relationships/hyperlink" Target="https://www.bangkokbiznews.com/finance/stock/1114394" TargetMode="External"/><Relationship Id="rId1703" Type="http://schemas.openxmlformats.org/officeDocument/2006/relationships/hyperlink" Target="https://www.bangkokbiznews.com/finance/stock/1114348" TargetMode="External"/><Relationship Id="rId1704" Type="http://schemas.openxmlformats.org/officeDocument/2006/relationships/hyperlink" Target="https://www.bangkokbiznews.com/finance/stock/1114342" TargetMode="External"/><Relationship Id="rId1705" Type="http://schemas.openxmlformats.org/officeDocument/2006/relationships/hyperlink" Target="https://www.bangkokbiznews.com/finance/stock/1114310" TargetMode="External"/><Relationship Id="rId1706" Type="http://schemas.openxmlformats.org/officeDocument/2006/relationships/hyperlink" Target="https://www.bangkokbiznews.com/finance/stock/1114310" TargetMode="External"/><Relationship Id="rId1707" Type="http://schemas.openxmlformats.org/officeDocument/2006/relationships/hyperlink" Target="https://www.bangkokbiznews.com/finance/stock/1114189" TargetMode="External"/><Relationship Id="rId1708" Type="http://schemas.openxmlformats.org/officeDocument/2006/relationships/hyperlink" Target="https://www.bangkokbiznews.com/finance/stock/1114189" TargetMode="External"/><Relationship Id="rId1709" Type="http://schemas.openxmlformats.org/officeDocument/2006/relationships/hyperlink" Target="https://www.bangkokbiznews.com/finance/stock/1114217" TargetMode="External"/><Relationship Id="rId40" Type="http://schemas.openxmlformats.org/officeDocument/2006/relationships/hyperlink" Target="https://www.bangkokbiznews.com/finance/stock/1142198" TargetMode="External"/><Relationship Id="rId42" Type="http://schemas.openxmlformats.org/officeDocument/2006/relationships/hyperlink" Target="https://www.bangkokbiznews.com/finance/stock/1142188" TargetMode="External"/><Relationship Id="rId41" Type="http://schemas.openxmlformats.org/officeDocument/2006/relationships/hyperlink" Target="https://www.bangkokbiznews.com/finance/stock/1142198" TargetMode="External"/><Relationship Id="rId44" Type="http://schemas.openxmlformats.org/officeDocument/2006/relationships/hyperlink" Target="https://www.bangkokbiznews.com/finance/stock/1142186" TargetMode="External"/><Relationship Id="rId43" Type="http://schemas.openxmlformats.org/officeDocument/2006/relationships/hyperlink" Target="https://www.bangkokbiznews.com/finance/stock/1142186" TargetMode="External"/><Relationship Id="rId46" Type="http://schemas.openxmlformats.org/officeDocument/2006/relationships/hyperlink" Target="https://www.bangkokbiznews.com/finance/stock/1142186" TargetMode="External"/><Relationship Id="rId45" Type="http://schemas.openxmlformats.org/officeDocument/2006/relationships/hyperlink" Target="https://www.bangkokbiznews.com/finance/stock/1142186" TargetMode="External"/><Relationship Id="rId48" Type="http://schemas.openxmlformats.org/officeDocument/2006/relationships/hyperlink" Target="https://www.bangkokbiznews.com/finance/stock/1142186" TargetMode="External"/><Relationship Id="rId47" Type="http://schemas.openxmlformats.org/officeDocument/2006/relationships/hyperlink" Target="https://www.bangkokbiznews.com/finance/stock/1142186" TargetMode="External"/><Relationship Id="rId49" Type="http://schemas.openxmlformats.org/officeDocument/2006/relationships/hyperlink" Target="https://www.bangkokbiznews.com/finance/stock/1142184" TargetMode="External"/><Relationship Id="rId31" Type="http://schemas.openxmlformats.org/officeDocument/2006/relationships/hyperlink" Target="https://www.bangkokbiznews.com/finance/stock/1142300" TargetMode="External"/><Relationship Id="rId30" Type="http://schemas.openxmlformats.org/officeDocument/2006/relationships/hyperlink" Target="https://www.bangkokbiznews.com/finance/stock/1142304" TargetMode="External"/><Relationship Id="rId33" Type="http://schemas.openxmlformats.org/officeDocument/2006/relationships/hyperlink" Target="https://www.bangkokbiznews.com/finance/stock/1142299" TargetMode="External"/><Relationship Id="rId32" Type="http://schemas.openxmlformats.org/officeDocument/2006/relationships/hyperlink" Target="https://www.bangkokbiznews.com/finance/stock/1142299" TargetMode="External"/><Relationship Id="rId35" Type="http://schemas.openxmlformats.org/officeDocument/2006/relationships/hyperlink" Target="https://www.bangkokbiznews.com/finance/stock/1142295" TargetMode="External"/><Relationship Id="rId34" Type="http://schemas.openxmlformats.org/officeDocument/2006/relationships/hyperlink" Target="https://www.bangkokbiznews.com/finance/stock/1142299" TargetMode="External"/><Relationship Id="rId37" Type="http://schemas.openxmlformats.org/officeDocument/2006/relationships/hyperlink" Target="https://www.bangkokbiznews.com/finance/stock/1142282" TargetMode="External"/><Relationship Id="rId36" Type="http://schemas.openxmlformats.org/officeDocument/2006/relationships/hyperlink" Target="https://www.bangkokbiznews.com/finance/stock/1142287" TargetMode="External"/><Relationship Id="rId39" Type="http://schemas.openxmlformats.org/officeDocument/2006/relationships/hyperlink" Target="https://www.bangkokbiznews.com/finance/stock/1142226" TargetMode="External"/><Relationship Id="rId38" Type="http://schemas.openxmlformats.org/officeDocument/2006/relationships/hyperlink" Target="https://www.bangkokbiznews.com/finance/stock/1142281" TargetMode="External"/><Relationship Id="rId20" Type="http://schemas.openxmlformats.org/officeDocument/2006/relationships/hyperlink" Target="https://www.bangkokbiznews.com/finance/stock/1142530" TargetMode="External"/><Relationship Id="rId22" Type="http://schemas.openxmlformats.org/officeDocument/2006/relationships/hyperlink" Target="https://www.bangkokbiznews.com/finance/stock/1142518" TargetMode="External"/><Relationship Id="rId21" Type="http://schemas.openxmlformats.org/officeDocument/2006/relationships/hyperlink" Target="https://www.bangkokbiznews.com/finance/stock/1142530" TargetMode="External"/><Relationship Id="rId24" Type="http://schemas.openxmlformats.org/officeDocument/2006/relationships/hyperlink" Target="https://www.bangkokbiznews.com/finance/stock/1142390" TargetMode="External"/><Relationship Id="rId23" Type="http://schemas.openxmlformats.org/officeDocument/2006/relationships/hyperlink" Target="https://www.bangkokbiznews.com/finance/stock/1142516" TargetMode="External"/><Relationship Id="rId26" Type="http://schemas.openxmlformats.org/officeDocument/2006/relationships/hyperlink" Target="https://www.bangkokbiznews.com/finance/stock/1142354" TargetMode="External"/><Relationship Id="rId25" Type="http://schemas.openxmlformats.org/officeDocument/2006/relationships/hyperlink" Target="https://www.bangkokbiznews.com/finance/stock/1142354" TargetMode="External"/><Relationship Id="rId28" Type="http://schemas.openxmlformats.org/officeDocument/2006/relationships/hyperlink" Target="https://www.bangkokbiznews.com/finance/stock/1142309" TargetMode="External"/><Relationship Id="rId27" Type="http://schemas.openxmlformats.org/officeDocument/2006/relationships/hyperlink" Target="https://www.bangkokbiznews.com/finance/stock/1142333" TargetMode="External"/><Relationship Id="rId29" Type="http://schemas.openxmlformats.org/officeDocument/2006/relationships/hyperlink" Target="https://www.bangkokbiznews.com/finance/stock/1142307" TargetMode="External"/><Relationship Id="rId11" Type="http://schemas.openxmlformats.org/officeDocument/2006/relationships/hyperlink" Target="https://www.bangkokbiznews.com/finance/stock/1142537" TargetMode="External"/><Relationship Id="rId10" Type="http://schemas.openxmlformats.org/officeDocument/2006/relationships/hyperlink" Target="https://www.bangkokbiznews.com/finance/stock/1142537" TargetMode="External"/><Relationship Id="rId13" Type="http://schemas.openxmlformats.org/officeDocument/2006/relationships/hyperlink" Target="https://www.bangkokbiznews.com/finance/stock/1142535" TargetMode="External"/><Relationship Id="rId12" Type="http://schemas.openxmlformats.org/officeDocument/2006/relationships/hyperlink" Target="https://www.bangkokbiznews.com/finance/stock/1142537" TargetMode="External"/><Relationship Id="rId15" Type="http://schemas.openxmlformats.org/officeDocument/2006/relationships/hyperlink" Target="https://www.bangkokbiznews.com/finance/stock/1142527" TargetMode="External"/><Relationship Id="rId14" Type="http://schemas.openxmlformats.org/officeDocument/2006/relationships/hyperlink" Target="https://www.bangkokbiznews.com/finance/stock/1142535" TargetMode="External"/><Relationship Id="rId17" Type="http://schemas.openxmlformats.org/officeDocument/2006/relationships/hyperlink" Target="https://www.bangkokbiznews.com/finance/stock/1142525" TargetMode="External"/><Relationship Id="rId16" Type="http://schemas.openxmlformats.org/officeDocument/2006/relationships/hyperlink" Target="https://www.bangkokbiznews.com/finance/stock/1142525" TargetMode="External"/><Relationship Id="rId19" Type="http://schemas.openxmlformats.org/officeDocument/2006/relationships/hyperlink" Target="https://www.bangkokbiznews.com/finance/stock/1142530" TargetMode="External"/><Relationship Id="rId18" Type="http://schemas.openxmlformats.org/officeDocument/2006/relationships/hyperlink" Target="https://www.bangkokbiznews.com/finance/stock/1142525" TargetMode="External"/><Relationship Id="rId84" Type="http://schemas.openxmlformats.org/officeDocument/2006/relationships/hyperlink" Target="https://www.bangkokbiznews.com/finance/stock/1141692" TargetMode="External"/><Relationship Id="rId1774" Type="http://schemas.openxmlformats.org/officeDocument/2006/relationships/hyperlink" Target="https://www.bangkokbiznews.com/finance/stock/1112469" TargetMode="External"/><Relationship Id="rId83" Type="http://schemas.openxmlformats.org/officeDocument/2006/relationships/hyperlink" Target="https://www.bangkokbiznews.com/finance/stock/1141692" TargetMode="External"/><Relationship Id="rId1775" Type="http://schemas.openxmlformats.org/officeDocument/2006/relationships/hyperlink" Target="https://www.bangkokbiznews.com/finance/stock/1112469" TargetMode="External"/><Relationship Id="rId86" Type="http://schemas.openxmlformats.org/officeDocument/2006/relationships/hyperlink" Target="https://www.bangkokbiznews.com/finance/stock/1141688" TargetMode="External"/><Relationship Id="rId1776" Type="http://schemas.openxmlformats.org/officeDocument/2006/relationships/hyperlink" Target="https://www.bangkokbiznews.com/finance/stock/1112463" TargetMode="External"/><Relationship Id="rId85" Type="http://schemas.openxmlformats.org/officeDocument/2006/relationships/hyperlink" Target="https://www.bangkokbiznews.com/finance/stock/1141728" TargetMode="External"/><Relationship Id="rId1777" Type="http://schemas.openxmlformats.org/officeDocument/2006/relationships/hyperlink" Target="https://www.bangkokbiznews.com/finance/stock/1112453" TargetMode="External"/><Relationship Id="rId88" Type="http://schemas.openxmlformats.org/officeDocument/2006/relationships/hyperlink" Target="https://www.bangkokbiznews.com/finance/stock/1141656" TargetMode="External"/><Relationship Id="rId1778" Type="http://schemas.openxmlformats.org/officeDocument/2006/relationships/hyperlink" Target="https://www.bangkokbiznews.com/finance/stock/1112439" TargetMode="External"/><Relationship Id="rId87" Type="http://schemas.openxmlformats.org/officeDocument/2006/relationships/hyperlink" Target="https://www.bangkokbiznews.com/finance/stock/1141656" TargetMode="External"/><Relationship Id="rId1779" Type="http://schemas.openxmlformats.org/officeDocument/2006/relationships/hyperlink" Target="https://www.bangkokbiznews.com/finance/stock/1112431" TargetMode="External"/><Relationship Id="rId89" Type="http://schemas.openxmlformats.org/officeDocument/2006/relationships/hyperlink" Target="https://www.bangkokbiznews.com/finance/stock/1141653" TargetMode="External"/><Relationship Id="rId80" Type="http://schemas.openxmlformats.org/officeDocument/2006/relationships/hyperlink" Target="https://www.bangkokbiznews.com/finance/stock/1141852" TargetMode="External"/><Relationship Id="rId82" Type="http://schemas.openxmlformats.org/officeDocument/2006/relationships/hyperlink" Target="https://www.bangkokbiznews.com/finance/stock/1141692" TargetMode="External"/><Relationship Id="rId81" Type="http://schemas.openxmlformats.org/officeDocument/2006/relationships/hyperlink" Target="https://www.bangkokbiznews.com/finance/stock/1141692" TargetMode="External"/><Relationship Id="rId1770" Type="http://schemas.openxmlformats.org/officeDocument/2006/relationships/hyperlink" Target="https://www.bangkokbiznews.com/finance/stock/1112779" TargetMode="External"/><Relationship Id="rId1771" Type="http://schemas.openxmlformats.org/officeDocument/2006/relationships/hyperlink" Target="https://www.bangkokbiznews.com/finance/stock/1112743" TargetMode="External"/><Relationship Id="rId1772" Type="http://schemas.openxmlformats.org/officeDocument/2006/relationships/hyperlink" Target="https://www.bangkokbiznews.com/finance/stock/1112737" TargetMode="External"/><Relationship Id="rId1773" Type="http://schemas.openxmlformats.org/officeDocument/2006/relationships/hyperlink" Target="https://www.bangkokbiznews.com/finance/stock/1112737" TargetMode="External"/><Relationship Id="rId73" Type="http://schemas.openxmlformats.org/officeDocument/2006/relationships/hyperlink" Target="https://www.bangkokbiznews.com/finance/stock/1141999" TargetMode="External"/><Relationship Id="rId1763" Type="http://schemas.openxmlformats.org/officeDocument/2006/relationships/hyperlink" Target="https://www.bangkokbiznews.com/finance/stock/1112903" TargetMode="External"/><Relationship Id="rId72" Type="http://schemas.openxmlformats.org/officeDocument/2006/relationships/hyperlink" Target="https://www.bangkokbiznews.com/finance/stock/1141999" TargetMode="External"/><Relationship Id="rId1764" Type="http://schemas.openxmlformats.org/officeDocument/2006/relationships/hyperlink" Target="https://www.bangkokbiznews.com/finance/stock/1112903" TargetMode="External"/><Relationship Id="rId75" Type="http://schemas.openxmlformats.org/officeDocument/2006/relationships/hyperlink" Target="https://www.bangkokbiznews.com/finance/stock/1141950" TargetMode="External"/><Relationship Id="rId1765" Type="http://schemas.openxmlformats.org/officeDocument/2006/relationships/hyperlink" Target="https://www.bangkokbiznews.com/finance/stock/1112903" TargetMode="External"/><Relationship Id="rId74" Type="http://schemas.openxmlformats.org/officeDocument/2006/relationships/hyperlink" Target="https://www.bangkokbiznews.com/finance/stock/1141934" TargetMode="External"/><Relationship Id="rId1766" Type="http://schemas.openxmlformats.org/officeDocument/2006/relationships/hyperlink" Target="https://www.bangkokbiznews.com/finance/stock/1112877" TargetMode="External"/><Relationship Id="rId77" Type="http://schemas.openxmlformats.org/officeDocument/2006/relationships/hyperlink" Target="https://www.bangkokbiznews.com/finance/stock/1141902" TargetMode="External"/><Relationship Id="rId1767" Type="http://schemas.openxmlformats.org/officeDocument/2006/relationships/hyperlink" Target="https://www.bangkokbiznews.com/finance/stock/1112876" TargetMode="External"/><Relationship Id="rId76" Type="http://schemas.openxmlformats.org/officeDocument/2006/relationships/hyperlink" Target="https://www.bangkokbiznews.com/finance/stock/1141943" TargetMode="External"/><Relationship Id="rId1768" Type="http://schemas.openxmlformats.org/officeDocument/2006/relationships/hyperlink" Target="https://www.bangkokbiznews.com/finance/stock/1112876" TargetMode="External"/><Relationship Id="rId79" Type="http://schemas.openxmlformats.org/officeDocument/2006/relationships/hyperlink" Target="https://www.bangkokbiznews.com/finance/stock/1141852" TargetMode="External"/><Relationship Id="rId1769" Type="http://schemas.openxmlformats.org/officeDocument/2006/relationships/hyperlink" Target="https://www.bangkokbiznews.com/finance/stock/1112779" TargetMode="External"/><Relationship Id="rId78" Type="http://schemas.openxmlformats.org/officeDocument/2006/relationships/hyperlink" Target="https://www.bangkokbiznews.com/finance/stock/1141868" TargetMode="External"/><Relationship Id="rId71" Type="http://schemas.openxmlformats.org/officeDocument/2006/relationships/hyperlink" Target="https://www.bangkokbiznews.com/finance/stock/1142003" TargetMode="External"/><Relationship Id="rId70" Type="http://schemas.openxmlformats.org/officeDocument/2006/relationships/hyperlink" Target="https://www.bangkokbiznews.com/finance/stock/1142009" TargetMode="External"/><Relationship Id="rId1760" Type="http://schemas.openxmlformats.org/officeDocument/2006/relationships/hyperlink" Target="https://www.bangkokbiznews.com/finance/stock/1113144" TargetMode="External"/><Relationship Id="rId1761" Type="http://schemas.openxmlformats.org/officeDocument/2006/relationships/hyperlink" Target="https://www.bangkokbiznews.com/finance/stock/1113134" TargetMode="External"/><Relationship Id="rId1762" Type="http://schemas.openxmlformats.org/officeDocument/2006/relationships/hyperlink" Target="https://www.bangkokbiznews.com/finance/stock/1112859" TargetMode="External"/><Relationship Id="rId62" Type="http://schemas.openxmlformats.org/officeDocument/2006/relationships/hyperlink" Target="https://www.bangkokbiznews.com/finance/stock/1142112" TargetMode="External"/><Relationship Id="rId1796" Type="http://schemas.openxmlformats.org/officeDocument/2006/relationships/hyperlink" Target="https://www.bangkokbiznews.com/finance/stock/1112017" TargetMode="External"/><Relationship Id="rId61" Type="http://schemas.openxmlformats.org/officeDocument/2006/relationships/hyperlink" Target="https://www.bangkokbiznews.com/finance/stock/1142120" TargetMode="External"/><Relationship Id="rId1797" Type="http://schemas.openxmlformats.org/officeDocument/2006/relationships/hyperlink" Target="https://www.bangkokbiznews.com/finance/stock/1112004" TargetMode="External"/><Relationship Id="rId64" Type="http://schemas.openxmlformats.org/officeDocument/2006/relationships/hyperlink" Target="https://www.bangkokbiznews.com/finance/stock/1142092" TargetMode="External"/><Relationship Id="rId1798" Type="http://schemas.openxmlformats.org/officeDocument/2006/relationships/hyperlink" Target="https://www.bangkokbiznews.com/finance/stock/1111971" TargetMode="External"/><Relationship Id="rId63" Type="http://schemas.openxmlformats.org/officeDocument/2006/relationships/hyperlink" Target="https://www.bangkokbiznews.com/finance/stock/1142092" TargetMode="External"/><Relationship Id="rId1799" Type="http://schemas.openxmlformats.org/officeDocument/2006/relationships/hyperlink" Target="https://www.bangkokbiznews.com/finance/stock/1111971" TargetMode="External"/><Relationship Id="rId66" Type="http://schemas.openxmlformats.org/officeDocument/2006/relationships/hyperlink" Target="https://www.bangkokbiznews.com/finance/stock/1142068" TargetMode="External"/><Relationship Id="rId65" Type="http://schemas.openxmlformats.org/officeDocument/2006/relationships/hyperlink" Target="https://www.bangkokbiznews.com/finance/stock/1142092" TargetMode="External"/><Relationship Id="rId68" Type="http://schemas.openxmlformats.org/officeDocument/2006/relationships/hyperlink" Target="https://www.bangkokbiznews.com/finance/stock/1142023" TargetMode="External"/><Relationship Id="rId67" Type="http://schemas.openxmlformats.org/officeDocument/2006/relationships/hyperlink" Target="https://www.bangkokbiznews.com/finance/stock/1142026" TargetMode="External"/><Relationship Id="rId60" Type="http://schemas.openxmlformats.org/officeDocument/2006/relationships/hyperlink" Target="https://www.bangkokbiznews.com/finance/stock/1142120" TargetMode="External"/><Relationship Id="rId69" Type="http://schemas.openxmlformats.org/officeDocument/2006/relationships/hyperlink" Target="https://www.bangkokbiznews.com/finance/stock/1142015" TargetMode="External"/><Relationship Id="rId1790" Type="http://schemas.openxmlformats.org/officeDocument/2006/relationships/hyperlink" Target="https://www.bangkokbiznews.com/finance/stock/1112080" TargetMode="External"/><Relationship Id="rId1791" Type="http://schemas.openxmlformats.org/officeDocument/2006/relationships/hyperlink" Target="https://www.bangkokbiznews.com/finance/stock/1112099" TargetMode="External"/><Relationship Id="rId1792" Type="http://schemas.openxmlformats.org/officeDocument/2006/relationships/hyperlink" Target="https://www.bangkokbiznews.com/finance/stock/1112099" TargetMode="External"/><Relationship Id="rId1793" Type="http://schemas.openxmlformats.org/officeDocument/2006/relationships/hyperlink" Target="https://www.bangkokbiznews.com/finance/stock/1112072" TargetMode="External"/><Relationship Id="rId1794" Type="http://schemas.openxmlformats.org/officeDocument/2006/relationships/hyperlink" Target="https://www.bangkokbiznews.com/finance/stock/1112072" TargetMode="External"/><Relationship Id="rId1795" Type="http://schemas.openxmlformats.org/officeDocument/2006/relationships/hyperlink" Target="https://www.bangkokbiznews.com/finance/stock/1112061" TargetMode="External"/><Relationship Id="rId51" Type="http://schemas.openxmlformats.org/officeDocument/2006/relationships/hyperlink" Target="https://www.bangkokbiznews.com/finance/stock/1142184" TargetMode="External"/><Relationship Id="rId1785" Type="http://schemas.openxmlformats.org/officeDocument/2006/relationships/hyperlink" Target="https://www.bangkokbiznews.com/finance/stock/1112275" TargetMode="External"/><Relationship Id="rId50" Type="http://schemas.openxmlformats.org/officeDocument/2006/relationships/hyperlink" Target="https://www.bangkokbiznews.com/finance/stock/1142184" TargetMode="External"/><Relationship Id="rId1786" Type="http://schemas.openxmlformats.org/officeDocument/2006/relationships/hyperlink" Target="https://www.bangkokbiznews.com/finance/stock/1112263" TargetMode="External"/><Relationship Id="rId53" Type="http://schemas.openxmlformats.org/officeDocument/2006/relationships/hyperlink" Target="https://www.bangkokbiznews.com/finance/stock/1142183" TargetMode="External"/><Relationship Id="rId1787" Type="http://schemas.openxmlformats.org/officeDocument/2006/relationships/hyperlink" Target="https://www.bangkokbiznews.com/finance/stock/1112263" TargetMode="External"/><Relationship Id="rId52" Type="http://schemas.openxmlformats.org/officeDocument/2006/relationships/hyperlink" Target="https://www.bangkokbiznews.com/finance/stock/1142183" TargetMode="External"/><Relationship Id="rId1788" Type="http://schemas.openxmlformats.org/officeDocument/2006/relationships/hyperlink" Target="https://www.bangkokbiznews.com/finance/stock/1112180" TargetMode="External"/><Relationship Id="rId55" Type="http://schemas.openxmlformats.org/officeDocument/2006/relationships/hyperlink" Target="https://www.bangkokbiznews.com/finance/stock/1142137" TargetMode="External"/><Relationship Id="rId1789" Type="http://schemas.openxmlformats.org/officeDocument/2006/relationships/hyperlink" Target="https://www.bangkokbiznews.com/finance/stock/1112223" TargetMode="External"/><Relationship Id="rId54" Type="http://schemas.openxmlformats.org/officeDocument/2006/relationships/hyperlink" Target="https://www.bangkokbiznews.com/finance/stock/1142183" TargetMode="External"/><Relationship Id="rId57" Type="http://schemas.openxmlformats.org/officeDocument/2006/relationships/hyperlink" Target="https://www.bangkokbiznews.com/finance/stock/1142131" TargetMode="External"/><Relationship Id="rId56" Type="http://schemas.openxmlformats.org/officeDocument/2006/relationships/hyperlink" Target="https://www.bangkokbiznews.com/finance/stock/1142136" TargetMode="External"/><Relationship Id="rId59" Type="http://schemas.openxmlformats.org/officeDocument/2006/relationships/hyperlink" Target="https://www.bangkokbiznews.com/finance/stock/1142127" TargetMode="External"/><Relationship Id="rId58" Type="http://schemas.openxmlformats.org/officeDocument/2006/relationships/hyperlink" Target="https://www.bangkokbiznews.com/finance/stock/1142129" TargetMode="External"/><Relationship Id="rId1780" Type="http://schemas.openxmlformats.org/officeDocument/2006/relationships/hyperlink" Target="https://www.bangkokbiznews.com/finance/stock/1112382" TargetMode="External"/><Relationship Id="rId1781" Type="http://schemas.openxmlformats.org/officeDocument/2006/relationships/hyperlink" Target="https://www.bangkokbiznews.com/finance/stock/1112372" TargetMode="External"/><Relationship Id="rId1782" Type="http://schemas.openxmlformats.org/officeDocument/2006/relationships/hyperlink" Target="https://www.bangkokbiznews.com/finance/stock/1112252" TargetMode="External"/><Relationship Id="rId1783" Type="http://schemas.openxmlformats.org/officeDocument/2006/relationships/hyperlink" Target="https://www.bangkokbiznews.com/finance/stock/1112275" TargetMode="External"/><Relationship Id="rId1784" Type="http://schemas.openxmlformats.org/officeDocument/2006/relationships/hyperlink" Target="https://www.bangkokbiznews.com/finance/stock/1112275" TargetMode="External"/><Relationship Id="rId349" Type="http://schemas.openxmlformats.org/officeDocument/2006/relationships/hyperlink" Target="https://www.bangkokbiznews.com/finance/stock/1138746" TargetMode="External"/><Relationship Id="rId348" Type="http://schemas.openxmlformats.org/officeDocument/2006/relationships/hyperlink" Target="https://www.bangkokbiznews.com/finance/stock/1138748" TargetMode="External"/><Relationship Id="rId347" Type="http://schemas.openxmlformats.org/officeDocument/2006/relationships/hyperlink" Target="https://www.bangkokbiznews.com/finance/stock/1138766" TargetMode="External"/><Relationship Id="rId346" Type="http://schemas.openxmlformats.org/officeDocument/2006/relationships/hyperlink" Target="https://www.bangkokbiznews.com/finance/stock/1138774" TargetMode="External"/><Relationship Id="rId341" Type="http://schemas.openxmlformats.org/officeDocument/2006/relationships/hyperlink" Target="https://www.bangkokbiznews.com/finance/stock/1138851" TargetMode="External"/><Relationship Id="rId340" Type="http://schemas.openxmlformats.org/officeDocument/2006/relationships/hyperlink" Target="https://www.bangkokbiznews.com/finance/stock/1138857" TargetMode="External"/><Relationship Id="rId345" Type="http://schemas.openxmlformats.org/officeDocument/2006/relationships/hyperlink" Target="https://www.bangkokbiznews.com/finance/stock/1138774" TargetMode="External"/><Relationship Id="rId344" Type="http://schemas.openxmlformats.org/officeDocument/2006/relationships/hyperlink" Target="https://www.bangkokbiznews.com/finance/stock/1138795" TargetMode="External"/><Relationship Id="rId343" Type="http://schemas.openxmlformats.org/officeDocument/2006/relationships/hyperlink" Target="https://www.bangkokbiznews.com/finance/stock/1138791" TargetMode="External"/><Relationship Id="rId342" Type="http://schemas.openxmlformats.org/officeDocument/2006/relationships/hyperlink" Target="https://www.bangkokbiznews.com/finance/stock/1138835" TargetMode="External"/><Relationship Id="rId338" Type="http://schemas.openxmlformats.org/officeDocument/2006/relationships/hyperlink" Target="https://www.bangkokbiznews.com/finance/stock/1138883" TargetMode="External"/><Relationship Id="rId337" Type="http://schemas.openxmlformats.org/officeDocument/2006/relationships/hyperlink" Target="https://www.bangkokbiznews.com/finance/stock/1138911" TargetMode="External"/><Relationship Id="rId336" Type="http://schemas.openxmlformats.org/officeDocument/2006/relationships/hyperlink" Target="https://www.bangkokbiznews.com/finance/stock/1138913" TargetMode="External"/><Relationship Id="rId335" Type="http://schemas.openxmlformats.org/officeDocument/2006/relationships/hyperlink" Target="https://www.bangkokbiznews.com/finance/stock/1138939" TargetMode="External"/><Relationship Id="rId339" Type="http://schemas.openxmlformats.org/officeDocument/2006/relationships/hyperlink" Target="https://www.bangkokbiznews.com/finance/stock/1138872" TargetMode="External"/><Relationship Id="rId330" Type="http://schemas.openxmlformats.org/officeDocument/2006/relationships/hyperlink" Target="https://www.bangkokbiznews.com/finance/stock/1138995" TargetMode="External"/><Relationship Id="rId334" Type="http://schemas.openxmlformats.org/officeDocument/2006/relationships/hyperlink" Target="https://www.bangkokbiznews.com/finance/stock/1138956" TargetMode="External"/><Relationship Id="rId333" Type="http://schemas.openxmlformats.org/officeDocument/2006/relationships/hyperlink" Target="https://www.bangkokbiznews.com/finance/stock/1138958" TargetMode="External"/><Relationship Id="rId332" Type="http://schemas.openxmlformats.org/officeDocument/2006/relationships/hyperlink" Target="https://www.bangkokbiznews.com/finance/stock/1138989" TargetMode="External"/><Relationship Id="rId331" Type="http://schemas.openxmlformats.org/officeDocument/2006/relationships/hyperlink" Target="https://www.bangkokbiznews.com/finance/stock/1138989" TargetMode="External"/><Relationship Id="rId370" Type="http://schemas.openxmlformats.org/officeDocument/2006/relationships/hyperlink" Target="https://www.bangkokbiznews.com/finance/stock/1138467" TargetMode="External"/><Relationship Id="rId369" Type="http://schemas.openxmlformats.org/officeDocument/2006/relationships/hyperlink" Target="https://www.bangkokbiznews.com/finance/stock/1138488" TargetMode="External"/><Relationship Id="rId368" Type="http://schemas.openxmlformats.org/officeDocument/2006/relationships/hyperlink" Target="https://www.bangkokbiznews.com/finance/stock/1138514" TargetMode="External"/><Relationship Id="rId363" Type="http://schemas.openxmlformats.org/officeDocument/2006/relationships/hyperlink" Target="https://www.bangkokbiznews.com/finance/stock/1138541" TargetMode="External"/><Relationship Id="rId362" Type="http://schemas.openxmlformats.org/officeDocument/2006/relationships/hyperlink" Target="https://www.bangkokbiznews.com/finance/stock/1138541" TargetMode="External"/><Relationship Id="rId361" Type="http://schemas.openxmlformats.org/officeDocument/2006/relationships/hyperlink" Target="https://www.bangkokbiznews.com/finance/stock/1138541" TargetMode="External"/><Relationship Id="rId360" Type="http://schemas.openxmlformats.org/officeDocument/2006/relationships/hyperlink" Target="https://www.bangkokbiznews.com/finance/stock/1138558" TargetMode="External"/><Relationship Id="rId367" Type="http://schemas.openxmlformats.org/officeDocument/2006/relationships/hyperlink" Target="https://www.bangkokbiznews.com/finance/stock/1138496" TargetMode="External"/><Relationship Id="rId366" Type="http://schemas.openxmlformats.org/officeDocument/2006/relationships/hyperlink" Target="https://www.bangkokbiznews.com/finance/stock/1138496" TargetMode="External"/><Relationship Id="rId365" Type="http://schemas.openxmlformats.org/officeDocument/2006/relationships/hyperlink" Target="https://www.bangkokbiznews.com/finance/stock/1138539" TargetMode="External"/><Relationship Id="rId364" Type="http://schemas.openxmlformats.org/officeDocument/2006/relationships/hyperlink" Target="https://www.bangkokbiznews.com/finance/stock/1138539" TargetMode="External"/><Relationship Id="rId95" Type="http://schemas.openxmlformats.org/officeDocument/2006/relationships/hyperlink" Target="https://www.bangkokbiznews.com/finance/stock/1141590" TargetMode="External"/><Relationship Id="rId94" Type="http://schemas.openxmlformats.org/officeDocument/2006/relationships/hyperlink" Target="https://www.bangkokbiznews.com/finance/stock/1141591" TargetMode="External"/><Relationship Id="rId97" Type="http://schemas.openxmlformats.org/officeDocument/2006/relationships/hyperlink" Target="https://www.bangkokbiznews.com/finance/stock/1141576" TargetMode="External"/><Relationship Id="rId96" Type="http://schemas.openxmlformats.org/officeDocument/2006/relationships/hyperlink" Target="https://www.bangkokbiznews.com/finance/stock/1141583" TargetMode="External"/><Relationship Id="rId99" Type="http://schemas.openxmlformats.org/officeDocument/2006/relationships/hyperlink" Target="https://www.bangkokbiznews.com/finance/stock/1141554" TargetMode="External"/><Relationship Id="rId98" Type="http://schemas.openxmlformats.org/officeDocument/2006/relationships/hyperlink" Target="https://www.bangkokbiznews.com/finance/stock/1141553" TargetMode="External"/><Relationship Id="rId91" Type="http://schemas.openxmlformats.org/officeDocument/2006/relationships/hyperlink" Target="https://www.bangkokbiznews.com/finance/stock/1141637" TargetMode="External"/><Relationship Id="rId90" Type="http://schemas.openxmlformats.org/officeDocument/2006/relationships/hyperlink" Target="https://www.bangkokbiznews.com/finance/stock/1141641" TargetMode="External"/><Relationship Id="rId93" Type="http://schemas.openxmlformats.org/officeDocument/2006/relationships/hyperlink" Target="https://www.bangkokbiznews.com/finance/stock/1141597" TargetMode="External"/><Relationship Id="rId92" Type="http://schemas.openxmlformats.org/officeDocument/2006/relationships/hyperlink" Target="https://www.bangkokbiznews.com/finance/stock/1141597" TargetMode="External"/><Relationship Id="rId359" Type="http://schemas.openxmlformats.org/officeDocument/2006/relationships/hyperlink" Target="https://www.bangkokbiznews.com/finance/stock/1138561" TargetMode="External"/><Relationship Id="rId358" Type="http://schemas.openxmlformats.org/officeDocument/2006/relationships/hyperlink" Target="https://www.bangkokbiznews.com/finance/stock/1138561" TargetMode="External"/><Relationship Id="rId357" Type="http://schemas.openxmlformats.org/officeDocument/2006/relationships/hyperlink" Target="https://www.bangkokbiznews.com/finance/stock/1138567" TargetMode="External"/><Relationship Id="rId352" Type="http://schemas.openxmlformats.org/officeDocument/2006/relationships/hyperlink" Target="https://www.bangkokbiznews.com/finance/stock/1138722" TargetMode="External"/><Relationship Id="rId351" Type="http://schemas.openxmlformats.org/officeDocument/2006/relationships/hyperlink" Target="https://www.bangkokbiznews.com/finance/stock/1138722" TargetMode="External"/><Relationship Id="rId350" Type="http://schemas.openxmlformats.org/officeDocument/2006/relationships/hyperlink" Target="https://www.bangkokbiznews.com/finance/stock/1138742" TargetMode="External"/><Relationship Id="rId356" Type="http://schemas.openxmlformats.org/officeDocument/2006/relationships/hyperlink" Target="https://www.bangkokbiznews.com/finance/stock/1138565" TargetMode="External"/><Relationship Id="rId355" Type="http://schemas.openxmlformats.org/officeDocument/2006/relationships/hyperlink" Target="https://www.bangkokbiznews.com/finance/stock/1138565" TargetMode="External"/><Relationship Id="rId354" Type="http://schemas.openxmlformats.org/officeDocument/2006/relationships/hyperlink" Target="https://www.bangkokbiznews.com/finance/stock/1138506" TargetMode="External"/><Relationship Id="rId353" Type="http://schemas.openxmlformats.org/officeDocument/2006/relationships/hyperlink" Target="https://www.bangkokbiznews.com/finance/stock/1138722" TargetMode="External"/><Relationship Id="rId305" Type="http://schemas.openxmlformats.org/officeDocument/2006/relationships/hyperlink" Target="https://www.bangkokbiznews.com/finance/stock/1139203" TargetMode="External"/><Relationship Id="rId304" Type="http://schemas.openxmlformats.org/officeDocument/2006/relationships/hyperlink" Target="https://www.bangkokbiznews.com/finance/stock/1139232" TargetMode="External"/><Relationship Id="rId303" Type="http://schemas.openxmlformats.org/officeDocument/2006/relationships/hyperlink" Target="https://www.bangkokbiznews.com/finance/stock/1139238" TargetMode="External"/><Relationship Id="rId302" Type="http://schemas.openxmlformats.org/officeDocument/2006/relationships/hyperlink" Target="https://www.bangkokbiznews.com/finance/stock/1139238" TargetMode="External"/><Relationship Id="rId309" Type="http://schemas.openxmlformats.org/officeDocument/2006/relationships/hyperlink" Target="https://www.bangkokbiznews.com/finance/stock/1139141" TargetMode="External"/><Relationship Id="rId308" Type="http://schemas.openxmlformats.org/officeDocument/2006/relationships/hyperlink" Target="https://www.bangkokbiznews.com/finance/stock/1139174" TargetMode="External"/><Relationship Id="rId307" Type="http://schemas.openxmlformats.org/officeDocument/2006/relationships/hyperlink" Target="https://www.bangkokbiznews.com/finance/stock/1139174" TargetMode="External"/><Relationship Id="rId306" Type="http://schemas.openxmlformats.org/officeDocument/2006/relationships/hyperlink" Target="https://www.bangkokbiznews.com/finance/stock/1139183" TargetMode="External"/><Relationship Id="rId301" Type="http://schemas.openxmlformats.org/officeDocument/2006/relationships/hyperlink" Target="https://www.bangkokbiznews.com/finance/stock/1139246" TargetMode="External"/><Relationship Id="rId300" Type="http://schemas.openxmlformats.org/officeDocument/2006/relationships/hyperlink" Target="https://www.bangkokbiznews.com/finance/stock/1139256" TargetMode="External"/><Relationship Id="rId327" Type="http://schemas.openxmlformats.org/officeDocument/2006/relationships/hyperlink" Target="https://www.bangkokbiznews.com/finance/stock/1139039" TargetMode="External"/><Relationship Id="rId326" Type="http://schemas.openxmlformats.org/officeDocument/2006/relationships/hyperlink" Target="https://www.bangkokbiznews.com/finance/stock/1139051" TargetMode="External"/><Relationship Id="rId325" Type="http://schemas.openxmlformats.org/officeDocument/2006/relationships/hyperlink" Target="https://www.bangkokbiznews.com/finance/stock/1139051" TargetMode="External"/><Relationship Id="rId324" Type="http://schemas.openxmlformats.org/officeDocument/2006/relationships/hyperlink" Target="https://www.bangkokbiznews.com/finance/stock/1139064" TargetMode="External"/><Relationship Id="rId329" Type="http://schemas.openxmlformats.org/officeDocument/2006/relationships/hyperlink" Target="https://www.bangkokbiznews.com/finance/stock/1138995" TargetMode="External"/><Relationship Id="rId328" Type="http://schemas.openxmlformats.org/officeDocument/2006/relationships/hyperlink" Target="https://www.bangkokbiznews.com/finance/stock/1138856" TargetMode="External"/><Relationship Id="rId323" Type="http://schemas.openxmlformats.org/officeDocument/2006/relationships/hyperlink" Target="https://www.bangkokbiznews.com/finance/stock/1139067" TargetMode="External"/><Relationship Id="rId322" Type="http://schemas.openxmlformats.org/officeDocument/2006/relationships/hyperlink" Target="https://www.bangkokbiznews.com/finance/stock/1139075" TargetMode="External"/><Relationship Id="rId321" Type="http://schemas.openxmlformats.org/officeDocument/2006/relationships/hyperlink" Target="https://www.bangkokbiznews.com/finance/stock/1139075" TargetMode="External"/><Relationship Id="rId320" Type="http://schemas.openxmlformats.org/officeDocument/2006/relationships/hyperlink" Target="https://www.bangkokbiznews.com/finance/stock/1139079" TargetMode="External"/><Relationship Id="rId316" Type="http://schemas.openxmlformats.org/officeDocument/2006/relationships/hyperlink" Target="https://www.bangkokbiznews.com/finance/stock/1139073" TargetMode="External"/><Relationship Id="rId315" Type="http://schemas.openxmlformats.org/officeDocument/2006/relationships/hyperlink" Target="https://www.bangkokbiznews.com/finance/stock/1139063" TargetMode="External"/><Relationship Id="rId314" Type="http://schemas.openxmlformats.org/officeDocument/2006/relationships/hyperlink" Target="https://www.bangkokbiznews.com/finance/stock/1139063" TargetMode="External"/><Relationship Id="rId313" Type="http://schemas.openxmlformats.org/officeDocument/2006/relationships/hyperlink" Target="https://www.bangkokbiznews.com/finance/stock/1139114" TargetMode="External"/><Relationship Id="rId319" Type="http://schemas.openxmlformats.org/officeDocument/2006/relationships/hyperlink" Target="https://www.bangkokbiznews.com/finance/stock/1139079" TargetMode="External"/><Relationship Id="rId318" Type="http://schemas.openxmlformats.org/officeDocument/2006/relationships/hyperlink" Target="https://www.bangkokbiznews.com/finance/stock/1139079" TargetMode="External"/><Relationship Id="rId317" Type="http://schemas.openxmlformats.org/officeDocument/2006/relationships/hyperlink" Target="https://www.bangkokbiznews.com/finance/stock/1139080" TargetMode="External"/><Relationship Id="rId312" Type="http://schemas.openxmlformats.org/officeDocument/2006/relationships/hyperlink" Target="https://www.bangkokbiznews.com/finance/stock/1139118" TargetMode="External"/><Relationship Id="rId311" Type="http://schemas.openxmlformats.org/officeDocument/2006/relationships/hyperlink" Target="https://www.bangkokbiznews.com/finance/stock/1139124" TargetMode="External"/><Relationship Id="rId310" Type="http://schemas.openxmlformats.org/officeDocument/2006/relationships/hyperlink" Target="https://www.bangkokbiznews.com/finance/stock/1139124" TargetMode="External"/><Relationship Id="rId297" Type="http://schemas.openxmlformats.org/officeDocument/2006/relationships/hyperlink" Target="https://www.bangkokbiznews.com/finance/stock/1139260" TargetMode="External"/><Relationship Id="rId296" Type="http://schemas.openxmlformats.org/officeDocument/2006/relationships/hyperlink" Target="https://www.bangkokbiznews.com/finance/stock/1139265" TargetMode="External"/><Relationship Id="rId295" Type="http://schemas.openxmlformats.org/officeDocument/2006/relationships/hyperlink" Target="https://www.bangkokbiznews.com/finance/stock/1139267" TargetMode="External"/><Relationship Id="rId294" Type="http://schemas.openxmlformats.org/officeDocument/2006/relationships/hyperlink" Target="https://www.bangkokbiznews.com/finance/stock/1139267" TargetMode="External"/><Relationship Id="rId299" Type="http://schemas.openxmlformats.org/officeDocument/2006/relationships/hyperlink" Target="https://www.bangkokbiznews.com/finance/stock/1139259" TargetMode="External"/><Relationship Id="rId298" Type="http://schemas.openxmlformats.org/officeDocument/2006/relationships/hyperlink" Target="https://www.bangkokbiznews.com/finance/stock/1139260" TargetMode="External"/><Relationship Id="rId271" Type="http://schemas.openxmlformats.org/officeDocument/2006/relationships/hyperlink" Target="https://www.bangkokbiznews.com/finance/stock/1139490" TargetMode="External"/><Relationship Id="rId270" Type="http://schemas.openxmlformats.org/officeDocument/2006/relationships/hyperlink" Target="https://www.bangkokbiznews.com/finance/stock/1139495" TargetMode="External"/><Relationship Id="rId269" Type="http://schemas.openxmlformats.org/officeDocument/2006/relationships/hyperlink" Target="https://www.bangkokbiznews.com/finance/stock/1139409" TargetMode="External"/><Relationship Id="rId264" Type="http://schemas.openxmlformats.org/officeDocument/2006/relationships/hyperlink" Target="https://www.bangkokbiznews.com/finance/stock/1139510" TargetMode="External"/><Relationship Id="rId263" Type="http://schemas.openxmlformats.org/officeDocument/2006/relationships/hyperlink" Target="https://www.bangkokbiznews.com/finance/stock/1139567" TargetMode="External"/><Relationship Id="rId262" Type="http://schemas.openxmlformats.org/officeDocument/2006/relationships/hyperlink" Target="https://www.bangkokbiznews.com/finance/stock/1139586" TargetMode="External"/><Relationship Id="rId261" Type="http://schemas.openxmlformats.org/officeDocument/2006/relationships/hyperlink" Target="https://www.bangkokbiznews.com/finance/stock/1139595" TargetMode="External"/><Relationship Id="rId268" Type="http://schemas.openxmlformats.org/officeDocument/2006/relationships/hyperlink" Target="https://www.bangkokbiznews.com/finance/stock/1139530" TargetMode="External"/><Relationship Id="rId267" Type="http://schemas.openxmlformats.org/officeDocument/2006/relationships/hyperlink" Target="https://www.bangkokbiznews.com/finance/stock/1139540" TargetMode="External"/><Relationship Id="rId266" Type="http://schemas.openxmlformats.org/officeDocument/2006/relationships/hyperlink" Target="https://www.bangkokbiznews.com/finance/stock/1139543" TargetMode="External"/><Relationship Id="rId265" Type="http://schemas.openxmlformats.org/officeDocument/2006/relationships/hyperlink" Target="https://www.bangkokbiznews.com/finance/stock/1139543" TargetMode="External"/><Relationship Id="rId260" Type="http://schemas.openxmlformats.org/officeDocument/2006/relationships/hyperlink" Target="https://www.bangkokbiznews.com/finance/stock/1139595" TargetMode="External"/><Relationship Id="rId259" Type="http://schemas.openxmlformats.org/officeDocument/2006/relationships/hyperlink" Target="https://www.bangkokbiznews.com/finance/stock/1139600" TargetMode="External"/><Relationship Id="rId258" Type="http://schemas.openxmlformats.org/officeDocument/2006/relationships/hyperlink" Target="https://www.bangkokbiznews.com/finance/stock/1139600" TargetMode="External"/><Relationship Id="rId253" Type="http://schemas.openxmlformats.org/officeDocument/2006/relationships/hyperlink" Target="https://www.bangkokbiznews.com/finance/stock/1139743" TargetMode="External"/><Relationship Id="rId252" Type="http://schemas.openxmlformats.org/officeDocument/2006/relationships/hyperlink" Target="https://www.bangkokbiznews.com/finance/stock/1139743" TargetMode="External"/><Relationship Id="rId251" Type="http://schemas.openxmlformats.org/officeDocument/2006/relationships/hyperlink" Target="https://www.bangkokbiznews.com/finance/stock/1139678" TargetMode="External"/><Relationship Id="rId250" Type="http://schemas.openxmlformats.org/officeDocument/2006/relationships/hyperlink" Target="https://www.bangkokbiznews.com/finance/stock/1139854" TargetMode="External"/><Relationship Id="rId257" Type="http://schemas.openxmlformats.org/officeDocument/2006/relationships/hyperlink" Target="https://www.bangkokbiznews.com/finance/stock/1139666" TargetMode="External"/><Relationship Id="rId256" Type="http://schemas.openxmlformats.org/officeDocument/2006/relationships/hyperlink" Target="https://www.bangkokbiznews.com/finance/stock/1139666" TargetMode="External"/><Relationship Id="rId255" Type="http://schemas.openxmlformats.org/officeDocument/2006/relationships/hyperlink" Target="https://www.bangkokbiznews.com/finance/stock/1139668" TargetMode="External"/><Relationship Id="rId254" Type="http://schemas.openxmlformats.org/officeDocument/2006/relationships/hyperlink" Target="https://www.bangkokbiznews.com/finance/stock/1139743" TargetMode="External"/><Relationship Id="rId293" Type="http://schemas.openxmlformats.org/officeDocument/2006/relationships/hyperlink" Target="https://www.bangkokbiznews.com/finance/stock/1139253" TargetMode="External"/><Relationship Id="rId292" Type="http://schemas.openxmlformats.org/officeDocument/2006/relationships/hyperlink" Target="https://www.bangkokbiznews.com/finance/stock/1139307" TargetMode="External"/><Relationship Id="rId291" Type="http://schemas.openxmlformats.org/officeDocument/2006/relationships/hyperlink" Target="https://www.bangkokbiznews.com/finance/stock/1139332" TargetMode="External"/><Relationship Id="rId290" Type="http://schemas.openxmlformats.org/officeDocument/2006/relationships/hyperlink" Target="https://www.bangkokbiznews.com/finance/stock/1139332" TargetMode="External"/><Relationship Id="rId286" Type="http://schemas.openxmlformats.org/officeDocument/2006/relationships/hyperlink" Target="https://www.bangkokbiznews.com/finance/stock/1139371" TargetMode="External"/><Relationship Id="rId285" Type="http://schemas.openxmlformats.org/officeDocument/2006/relationships/hyperlink" Target="https://www.bangkokbiznews.com/finance/stock/1139393" TargetMode="External"/><Relationship Id="rId284" Type="http://schemas.openxmlformats.org/officeDocument/2006/relationships/hyperlink" Target="https://www.bangkokbiznews.com/finance/stock/1139369" TargetMode="External"/><Relationship Id="rId283" Type="http://schemas.openxmlformats.org/officeDocument/2006/relationships/hyperlink" Target="https://www.bangkokbiznews.com/finance/stock/1139369" TargetMode="External"/><Relationship Id="rId289" Type="http://schemas.openxmlformats.org/officeDocument/2006/relationships/hyperlink" Target="https://www.bangkokbiznews.com/finance/stock/1139330" TargetMode="External"/><Relationship Id="rId288" Type="http://schemas.openxmlformats.org/officeDocument/2006/relationships/hyperlink" Target="https://www.bangkokbiznews.com/finance/stock/1139330" TargetMode="External"/><Relationship Id="rId287" Type="http://schemas.openxmlformats.org/officeDocument/2006/relationships/hyperlink" Target="https://www.bangkokbiznews.com/finance/stock/1139362" TargetMode="External"/><Relationship Id="rId282" Type="http://schemas.openxmlformats.org/officeDocument/2006/relationships/hyperlink" Target="https://www.bangkokbiznews.com/finance/stock/1139421" TargetMode="External"/><Relationship Id="rId281" Type="http://schemas.openxmlformats.org/officeDocument/2006/relationships/hyperlink" Target="https://www.bangkokbiznews.com/finance/stock/1139425" TargetMode="External"/><Relationship Id="rId280" Type="http://schemas.openxmlformats.org/officeDocument/2006/relationships/hyperlink" Target="https://www.bangkokbiznews.com/finance/stock/1139435" TargetMode="External"/><Relationship Id="rId275" Type="http://schemas.openxmlformats.org/officeDocument/2006/relationships/hyperlink" Target="https://www.bangkokbiznews.com/finance/stock/1139450" TargetMode="External"/><Relationship Id="rId274" Type="http://schemas.openxmlformats.org/officeDocument/2006/relationships/hyperlink" Target="https://www.bangkokbiznews.com/finance/stock/1139454" TargetMode="External"/><Relationship Id="rId273" Type="http://schemas.openxmlformats.org/officeDocument/2006/relationships/hyperlink" Target="https://www.bangkokbiznews.com/finance/stock/1139456" TargetMode="External"/><Relationship Id="rId272" Type="http://schemas.openxmlformats.org/officeDocument/2006/relationships/hyperlink" Target="https://www.bangkokbiznews.com/finance/stock/1139459" TargetMode="External"/><Relationship Id="rId279" Type="http://schemas.openxmlformats.org/officeDocument/2006/relationships/hyperlink" Target="https://www.bangkokbiznews.com/finance/stock/1139435" TargetMode="External"/><Relationship Id="rId278" Type="http://schemas.openxmlformats.org/officeDocument/2006/relationships/hyperlink" Target="https://www.bangkokbiznews.com/finance/stock/1139444" TargetMode="External"/><Relationship Id="rId277" Type="http://schemas.openxmlformats.org/officeDocument/2006/relationships/hyperlink" Target="https://www.bangkokbiznews.com/finance/stock/1139448" TargetMode="External"/><Relationship Id="rId276" Type="http://schemas.openxmlformats.org/officeDocument/2006/relationships/hyperlink" Target="https://www.bangkokbiznews.com/finance/stock/1139450" TargetMode="External"/><Relationship Id="rId1851" Type="http://schemas.openxmlformats.org/officeDocument/2006/relationships/hyperlink" Target="https://www.bangkokbiznews.com/finance/stock/1108608" TargetMode="External"/><Relationship Id="rId1852" Type="http://schemas.openxmlformats.org/officeDocument/2006/relationships/hyperlink" Target="https://www.bangkokbiznews.com/finance/stock/1108608" TargetMode="External"/><Relationship Id="rId1853" Type="http://schemas.openxmlformats.org/officeDocument/2006/relationships/hyperlink" Target="https://www.bangkokbiznews.com/finance/stock/1108542" TargetMode="External"/><Relationship Id="rId1854" Type="http://schemas.openxmlformats.org/officeDocument/2006/relationships/hyperlink" Target="https://www.bangkokbiznews.com/finance/stock/1108439" TargetMode="External"/><Relationship Id="rId1855" Type="http://schemas.openxmlformats.org/officeDocument/2006/relationships/hyperlink" Target="https://www.bangkokbiznews.com/finance/stock/1108413" TargetMode="External"/><Relationship Id="rId1856" Type="http://schemas.openxmlformats.org/officeDocument/2006/relationships/hyperlink" Target="https://www.bangkokbiznews.com/finance/stock/1108413" TargetMode="External"/><Relationship Id="rId1857" Type="http://schemas.openxmlformats.org/officeDocument/2006/relationships/hyperlink" Target="https://www.bangkokbiznews.com/finance/stock/1108178" TargetMode="External"/><Relationship Id="rId1858" Type="http://schemas.openxmlformats.org/officeDocument/2006/relationships/hyperlink" Target="https://www.bangkokbiznews.com/finance/stock/1108178" TargetMode="External"/><Relationship Id="rId1859" Type="http://schemas.openxmlformats.org/officeDocument/2006/relationships/hyperlink" Target="https://www.bangkokbiznews.com/finance/stock/1108132" TargetMode="External"/><Relationship Id="rId1850" Type="http://schemas.openxmlformats.org/officeDocument/2006/relationships/hyperlink" Target="https://www.bangkokbiznews.com/finance/stock/1108608" TargetMode="External"/><Relationship Id="rId1840" Type="http://schemas.openxmlformats.org/officeDocument/2006/relationships/hyperlink" Target="https://www.bangkokbiznews.com/finance/stock/1108956" TargetMode="External"/><Relationship Id="rId1841" Type="http://schemas.openxmlformats.org/officeDocument/2006/relationships/hyperlink" Target="https://www.bangkokbiznews.com/finance/stock/1108985" TargetMode="External"/><Relationship Id="rId1842" Type="http://schemas.openxmlformats.org/officeDocument/2006/relationships/hyperlink" Target="https://www.bangkokbiznews.com/finance/stock/1108894" TargetMode="External"/><Relationship Id="rId1843" Type="http://schemas.openxmlformats.org/officeDocument/2006/relationships/hyperlink" Target="https://www.bangkokbiznews.com/finance/stock/1108948" TargetMode="External"/><Relationship Id="rId1844" Type="http://schemas.openxmlformats.org/officeDocument/2006/relationships/hyperlink" Target="https://www.bangkokbiznews.com/finance/stock/1108818" TargetMode="External"/><Relationship Id="rId1845" Type="http://schemas.openxmlformats.org/officeDocument/2006/relationships/hyperlink" Target="https://www.bangkokbiznews.com/finance/stock/1108824" TargetMode="External"/><Relationship Id="rId1846" Type="http://schemas.openxmlformats.org/officeDocument/2006/relationships/hyperlink" Target="https://www.bangkokbiznews.com/finance/stock/1108824" TargetMode="External"/><Relationship Id="rId1847" Type="http://schemas.openxmlformats.org/officeDocument/2006/relationships/hyperlink" Target="https://www.bangkokbiznews.com/finance/stock/1108701" TargetMode="External"/><Relationship Id="rId1848" Type="http://schemas.openxmlformats.org/officeDocument/2006/relationships/hyperlink" Target="https://www.bangkokbiznews.com/finance/stock/1108697" TargetMode="External"/><Relationship Id="rId1849" Type="http://schemas.openxmlformats.org/officeDocument/2006/relationships/hyperlink" Target="https://www.bangkokbiznews.com/finance/stock/1108708" TargetMode="External"/><Relationship Id="rId1873" Type="http://schemas.openxmlformats.org/officeDocument/2006/relationships/hyperlink" Target="https://www.bangkokbiznews.com/finance/stock/1107468" TargetMode="External"/><Relationship Id="rId1874" Type="http://schemas.openxmlformats.org/officeDocument/2006/relationships/hyperlink" Target="https://www.bangkokbiznews.com/finance/stock/1107401" TargetMode="External"/><Relationship Id="rId1875" Type="http://schemas.openxmlformats.org/officeDocument/2006/relationships/hyperlink" Target="https://www.bangkokbiznews.com/finance/stock/1107401" TargetMode="External"/><Relationship Id="rId1876" Type="http://schemas.openxmlformats.org/officeDocument/2006/relationships/hyperlink" Target="https://www.bangkokbiznews.com/finance/stock/1107401" TargetMode="External"/><Relationship Id="rId1877" Type="http://schemas.openxmlformats.org/officeDocument/2006/relationships/hyperlink" Target="https://www.bangkokbiznews.com/finance/stock/1107277" TargetMode="External"/><Relationship Id="rId1878" Type="http://schemas.openxmlformats.org/officeDocument/2006/relationships/hyperlink" Target="https://www.bangkokbiznews.com/finance/stock/1107277" TargetMode="External"/><Relationship Id="rId1879" Type="http://schemas.openxmlformats.org/officeDocument/2006/relationships/hyperlink" Target="https://www.bangkokbiznews.com/finance/stock/1107287" TargetMode="External"/><Relationship Id="rId1870" Type="http://schemas.openxmlformats.org/officeDocument/2006/relationships/hyperlink" Target="https://www.bangkokbiznews.com/finance/stock/1107452" TargetMode="External"/><Relationship Id="rId1871" Type="http://schemas.openxmlformats.org/officeDocument/2006/relationships/hyperlink" Target="https://www.bangkokbiznews.com/finance/stock/1107509" TargetMode="External"/><Relationship Id="rId1872" Type="http://schemas.openxmlformats.org/officeDocument/2006/relationships/hyperlink" Target="https://www.bangkokbiznews.com/finance/stock/1107501" TargetMode="External"/><Relationship Id="rId1862" Type="http://schemas.openxmlformats.org/officeDocument/2006/relationships/hyperlink" Target="https://www.bangkokbiznews.com/finance/stock/1107861" TargetMode="External"/><Relationship Id="rId1863" Type="http://schemas.openxmlformats.org/officeDocument/2006/relationships/hyperlink" Target="https://www.bangkokbiznews.com/finance/stock/1107861" TargetMode="External"/><Relationship Id="rId1864" Type="http://schemas.openxmlformats.org/officeDocument/2006/relationships/hyperlink" Target="https://www.bangkokbiznews.com/finance/stock/1107861" TargetMode="External"/><Relationship Id="rId1865" Type="http://schemas.openxmlformats.org/officeDocument/2006/relationships/hyperlink" Target="https://www.bangkokbiznews.com/finance/stock/1107792" TargetMode="External"/><Relationship Id="rId1866" Type="http://schemas.openxmlformats.org/officeDocument/2006/relationships/hyperlink" Target="https://www.bangkokbiznews.com/finance/stock/1107672" TargetMode="External"/><Relationship Id="rId1867" Type="http://schemas.openxmlformats.org/officeDocument/2006/relationships/hyperlink" Target="https://www.bangkokbiznews.com/finance/stock/1107672" TargetMode="External"/><Relationship Id="rId1868" Type="http://schemas.openxmlformats.org/officeDocument/2006/relationships/hyperlink" Target="https://www.bangkokbiznews.com/finance/stock/1107615" TargetMode="External"/><Relationship Id="rId1869" Type="http://schemas.openxmlformats.org/officeDocument/2006/relationships/hyperlink" Target="https://www.bangkokbiznews.com/finance/stock/1107603" TargetMode="External"/><Relationship Id="rId1860" Type="http://schemas.openxmlformats.org/officeDocument/2006/relationships/hyperlink" Target="https://www.bangkokbiznews.com/finance/stock/1108075" TargetMode="External"/><Relationship Id="rId1861" Type="http://schemas.openxmlformats.org/officeDocument/2006/relationships/hyperlink" Target="https://www.bangkokbiznews.com/finance/stock/1108075" TargetMode="External"/><Relationship Id="rId1810" Type="http://schemas.openxmlformats.org/officeDocument/2006/relationships/hyperlink" Target="https://www.bangkokbiznews.com/finance/stock/1110938" TargetMode="External"/><Relationship Id="rId1811" Type="http://schemas.openxmlformats.org/officeDocument/2006/relationships/hyperlink" Target="https://www.bangkokbiznews.com/finance/stock/1110932" TargetMode="External"/><Relationship Id="rId1812" Type="http://schemas.openxmlformats.org/officeDocument/2006/relationships/hyperlink" Target="https://www.bangkokbiznews.com/finance/stock/1110875" TargetMode="External"/><Relationship Id="rId1813" Type="http://schemas.openxmlformats.org/officeDocument/2006/relationships/hyperlink" Target="https://www.bangkokbiznews.com/finance/stock/1110851" TargetMode="External"/><Relationship Id="rId1814" Type="http://schemas.openxmlformats.org/officeDocument/2006/relationships/hyperlink" Target="https://www.bangkokbiznews.com/finance/stock/1110741" TargetMode="External"/><Relationship Id="rId1815" Type="http://schemas.openxmlformats.org/officeDocument/2006/relationships/hyperlink" Target="https://www.bangkokbiznews.com/finance/stock/1110694" TargetMode="External"/><Relationship Id="rId1816" Type="http://schemas.openxmlformats.org/officeDocument/2006/relationships/hyperlink" Target="https://www.bangkokbiznews.com/finance/stock/1110700" TargetMode="External"/><Relationship Id="rId1817" Type="http://schemas.openxmlformats.org/officeDocument/2006/relationships/hyperlink" Target="https://www.bangkokbiznews.com/finance/stock/1110626" TargetMode="External"/><Relationship Id="rId1818" Type="http://schemas.openxmlformats.org/officeDocument/2006/relationships/hyperlink" Target="https://www.bangkokbiznews.com/finance/stock/1110347" TargetMode="External"/><Relationship Id="rId1819" Type="http://schemas.openxmlformats.org/officeDocument/2006/relationships/hyperlink" Target="https://www.bangkokbiznews.com/finance/stock/1110391" TargetMode="External"/><Relationship Id="rId1800" Type="http://schemas.openxmlformats.org/officeDocument/2006/relationships/hyperlink" Target="https://www.bangkokbiznews.com/finance/stock/1111818" TargetMode="External"/><Relationship Id="rId1801" Type="http://schemas.openxmlformats.org/officeDocument/2006/relationships/hyperlink" Target="https://www.bangkokbiznews.com/finance/stock/1111818" TargetMode="External"/><Relationship Id="rId1802" Type="http://schemas.openxmlformats.org/officeDocument/2006/relationships/hyperlink" Target="https://www.bangkokbiznews.com/finance/stock/1111702" TargetMode="External"/><Relationship Id="rId1803" Type="http://schemas.openxmlformats.org/officeDocument/2006/relationships/hyperlink" Target="https://www.bangkokbiznews.com/finance/stock/1111692" TargetMode="External"/><Relationship Id="rId1804" Type="http://schemas.openxmlformats.org/officeDocument/2006/relationships/hyperlink" Target="https://www.bangkokbiznews.com/finance/stock/1111692" TargetMode="External"/><Relationship Id="rId1805" Type="http://schemas.openxmlformats.org/officeDocument/2006/relationships/hyperlink" Target="https://www.bangkokbiznews.com/finance/stock/1111401" TargetMode="External"/><Relationship Id="rId1806" Type="http://schemas.openxmlformats.org/officeDocument/2006/relationships/hyperlink" Target="https://www.bangkokbiznews.com/finance/stock/1111168" TargetMode="External"/><Relationship Id="rId1807" Type="http://schemas.openxmlformats.org/officeDocument/2006/relationships/hyperlink" Target="https://www.bangkokbiznews.com/blogs/finance/stock/1111098" TargetMode="External"/><Relationship Id="rId1808" Type="http://schemas.openxmlformats.org/officeDocument/2006/relationships/hyperlink" Target="https://www.bangkokbiznews.com/finance/stock/1111122" TargetMode="External"/><Relationship Id="rId1809" Type="http://schemas.openxmlformats.org/officeDocument/2006/relationships/hyperlink" Target="https://www.bangkokbiznews.com/finance/stock/1110874" TargetMode="External"/><Relationship Id="rId1830" Type="http://schemas.openxmlformats.org/officeDocument/2006/relationships/hyperlink" Target="https://www.bangkokbiznews.com/finance/stock/1109663" TargetMode="External"/><Relationship Id="rId1831" Type="http://schemas.openxmlformats.org/officeDocument/2006/relationships/hyperlink" Target="https://www.bangkokbiznews.com/finance/stock/1109663" TargetMode="External"/><Relationship Id="rId1832" Type="http://schemas.openxmlformats.org/officeDocument/2006/relationships/hyperlink" Target="https://www.bangkokbiznews.com/finance/stock/1109551" TargetMode="External"/><Relationship Id="rId1833" Type="http://schemas.openxmlformats.org/officeDocument/2006/relationships/hyperlink" Target="https://www.bangkokbiznews.com/finance/stock/1109550" TargetMode="External"/><Relationship Id="rId1834" Type="http://schemas.openxmlformats.org/officeDocument/2006/relationships/hyperlink" Target="https://www.bangkokbiznews.com/finance/stock/1109504" TargetMode="External"/><Relationship Id="rId1835" Type="http://schemas.openxmlformats.org/officeDocument/2006/relationships/hyperlink" Target="https://www.bangkokbiznews.com/finance/stock/1109497" TargetMode="External"/><Relationship Id="rId1836" Type="http://schemas.openxmlformats.org/officeDocument/2006/relationships/hyperlink" Target="https://www.bangkokbiznews.com/finance/stock/1109497" TargetMode="External"/><Relationship Id="rId1837" Type="http://schemas.openxmlformats.org/officeDocument/2006/relationships/hyperlink" Target="https://www.bangkokbiznews.com/finance/stock/1109497" TargetMode="External"/><Relationship Id="rId1838" Type="http://schemas.openxmlformats.org/officeDocument/2006/relationships/hyperlink" Target="https://www.bangkokbiznews.com/finance/stock/1109289" TargetMode="External"/><Relationship Id="rId1839" Type="http://schemas.openxmlformats.org/officeDocument/2006/relationships/hyperlink" Target="https://www.bangkokbiznews.com/finance/stock/1109289" TargetMode="External"/><Relationship Id="rId1820" Type="http://schemas.openxmlformats.org/officeDocument/2006/relationships/hyperlink" Target="https://www.bangkokbiznews.com/finance/stock/1110391" TargetMode="External"/><Relationship Id="rId1821" Type="http://schemas.openxmlformats.org/officeDocument/2006/relationships/hyperlink" Target="https://www.bangkokbiznews.com/finance/stock/1110272" TargetMode="External"/><Relationship Id="rId1822" Type="http://schemas.openxmlformats.org/officeDocument/2006/relationships/hyperlink" Target="https://www.bangkokbiznews.com/finance/stock/1110272" TargetMode="External"/><Relationship Id="rId1823" Type="http://schemas.openxmlformats.org/officeDocument/2006/relationships/hyperlink" Target="https://www.bangkokbiznews.com/finance/stock/1110304" TargetMode="External"/><Relationship Id="rId1824" Type="http://schemas.openxmlformats.org/officeDocument/2006/relationships/hyperlink" Target="https://www.bangkokbiznews.com/finance/stock/1109887" TargetMode="External"/><Relationship Id="rId1825" Type="http://schemas.openxmlformats.org/officeDocument/2006/relationships/hyperlink" Target="https://www.bangkokbiznews.com/finance/stock/1109670" TargetMode="External"/><Relationship Id="rId1826" Type="http://schemas.openxmlformats.org/officeDocument/2006/relationships/hyperlink" Target="https://www.bangkokbiznews.com/finance/stock/1109670" TargetMode="External"/><Relationship Id="rId1827" Type="http://schemas.openxmlformats.org/officeDocument/2006/relationships/hyperlink" Target="https://www.bangkokbiznews.com/finance/stock/1109755" TargetMode="External"/><Relationship Id="rId1828" Type="http://schemas.openxmlformats.org/officeDocument/2006/relationships/hyperlink" Target="https://www.bangkokbiznews.com/finance/stock/1109755" TargetMode="External"/><Relationship Id="rId1829" Type="http://schemas.openxmlformats.org/officeDocument/2006/relationships/hyperlink" Target="https://www.bangkokbiznews.com/finance/stock/1109663" TargetMode="External"/><Relationship Id="rId1895" Type="http://schemas.openxmlformats.org/officeDocument/2006/relationships/hyperlink" Target="https://www.bangkokbiznews.com/finance/stock/1105385" TargetMode="External"/><Relationship Id="rId1896" Type="http://schemas.openxmlformats.org/officeDocument/2006/relationships/hyperlink" Target="https://www.bangkokbiznews.com/finance/stock/1105309" TargetMode="External"/><Relationship Id="rId1897" Type="http://schemas.openxmlformats.org/officeDocument/2006/relationships/hyperlink" Target="https://www.bangkokbiznews.com/finance/stock/1105336" TargetMode="External"/><Relationship Id="rId1898" Type="http://schemas.openxmlformats.org/officeDocument/2006/relationships/hyperlink" Target="https://www.bangkokbiznews.com/finance/stock/1105336" TargetMode="External"/><Relationship Id="rId1899" Type="http://schemas.openxmlformats.org/officeDocument/2006/relationships/hyperlink" Target="https://www.bangkokbiznews.com/finance/stock/1105297" TargetMode="External"/><Relationship Id="rId1890" Type="http://schemas.openxmlformats.org/officeDocument/2006/relationships/hyperlink" Target="https://www.bangkokbiznews.com/finance/stock/1106445" TargetMode="External"/><Relationship Id="rId1891" Type="http://schemas.openxmlformats.org/officeDocument/2006/relationships/hyperlink" Target="https://www.bangkokbiznews.com/finance/stock/1106481" TargetMode="External"/><Relationship Id="rId1892" Type="http://schemas.openxmlformats.org/officeDocument/2006/relationships/hyperlink" Target="https://www.bangkokbiznews.com/finance/stock/1106481" TargetMode="External"/><Relationship Id="rId1893" Type="http://schemas.openxmlformats.org/officeDocument/2006/relationships/hyperlink" Target="https://www.bangkokbiznews.com/finance/stock/1105682" TargetMode="External"/><Relationship Id="rId1894" Type="http://schemas.openxmlformats.org/officeDocument/2006/relationships/hyperlink" Target="https://www.bangkokbiznews.com/finance/stock/1105385" TargetMode="External"/><Relationship Id="rId1884" Type="http://schemas.openxmlformats.org/officeDocument/2006/relationships/hyperlink" Target="https://www.bangkokbiznews.com/finance/stock/1106790" TargetMode="External"/><Relationship Id="rId1885" Type="http://schemas.openxmlformats.org/officeDocument/2006/relationships/hyperlink" Target="https://www.bangkokbiznews.com/finance/stock/1106779" TargetMode="External"/><Relationship Id="rId1886" Type="http://schemas.openxmlformats.org/officeDocument/2006/relationships/hyperlink" Target="https://www.bangkokbiznews.com/finance/stock/1106719" TargetMode="External"/><Relationship Id="rId1887" Type="http://schemas.openxmlformats.org/officeDocument/2006/relationships/hyperlink" Target="https://www.bangkokbiznews.com/finance/stock/1106535" TargetMode="External"/><Relationship Id="rId1888" Type="http://schemas.openxmlformats.org/officeDocument/2006/relationships/hyperlink" Target="https://www.bangkokbiznews.com/finance/stock/1106540" TargetMode="External"/><Relationship Id="rId1889" Type="http://schemas.openxmlformats.org/officeDocument/2006/relationships/hyperlink" Target="https://www.bangkokbiznews.com/finance/stock/1106445" TargetMode="External"/><Relationship Id="rId1880" Type="http://schemas.openxmlformats.org/officeDocument/2006/relationships/hyperlink" Target="https://www.bangkokbiznews.com/finance/stock/1106964" TargetMode="External"/><Relationship Id="rId1881" Type="http://schemas.openxmlformats.org/officeDocument/2006/relationships/hyperlink" Target="https://www.bangkokbiznews.com/finance/stock/1106940" TargetMode="External"/><Relationship Id="rId1882" Type="http://schemas.openxmlformats.org/officeDocument/2006/relationships/hyperlink" Target="https://www.bangkokbiznews.com/finance/stock/1106893" TargetMode="External"/><Relationship Id="rId1883" Type="http://schemas.openxmlformats.org/officeDocument/2006/relationships/hyperlink" Target="https://www.bangkokbiznews.com/finance/stock/1106798" TargetMode="External"/><Relationship Id="rId1059" Type="http://schemas.openxmlformats.org/officeDocument/2006/relationships/hyperlink" Target="https://www.bangkokbiznews.com/finance/stock/1127176" TargetMode="External"/><Relationship Id="rId228" Type="http://schemas.openxmlformats.org/officeDocument/2006/relationships/hyperlink" Target="https://www.bangkokbiznews.com/finance/stock/1140110" TargetMode="External"/><Relationship Id="rId227" Type="http://schemas.openxmlformats.org/officeDocument/2006/relationships/hyperlink" Target="https://www.bangkokbiznews.com/finance/stock/1140115" TargetMode="External"/><Relationship Id="rId226" Type="http://schemas.openxmlformats.org/officeDocument/2006/relationships/hyperlink" Target="https://www.bangkokbiznews.com/finance/stock/1140115" TargetMode="External"/><Relationship Id="rId225" Type="http://schemas.openxmlformats.org/officeDocument/2006/relationships/hyperlink" Target="https://www.bangkokbiznews.com/finance/stock/1140115" TargetMode="External"/><Relationship Id="rId229" Type="http://schemas.openxmlformats.org/officeDocument/2006/relationships/hyperlink" Target="https://www.bangkokbiznews.com/finance/stock/1140099" TargetMode="External"/><Relationship Id="rId1050" Type="http://schemas.openxmlformats.org/officeDocument/2006/relationships/hyperlink" Target="https://www.bangkokbiznews.com/finance/stock/1127376" TargetMode="External"/><Relationship Id="rId220" Type="http://schemas.openxmlformats.org/officeDocument/2006/relationships/hyperlink" Target="https://www.bangkokbiznews.com/finance/stock/1140150" TargetMode="External"/><Relationship Id="rId1051" Type="http://schemas.openxmlformats.org/officeDocument/2006/relationships/hyperlink" Target="https://www.bangkokbiznews.com/finance/stock/1127367" TargetMode="External"/><Relationship Id="rId1052" Type="http://schemas.openxmlformats.org/officeDocument/2006/relationships/hyperlink" Target="https://www.bangkokbiznews.com/finance/stock/1127290" TargetMode="External"/><Relationship Id="rId1053" Type="http://schemas.openxmlformats.org/officeDocument/2006/relationships/hyperlink" Target="https://www.bangkokbiznews.com/finance/stock/1127271" TargetMode="External"/><Relationship Id="rId1054" Type="http://schemas.openxmlformats.org/officeDocument/2006/relationships/hyperlink" Target="https://www.bangkokbiznews.com/finance/stock/1127263" TargetMode="External"/><Relationship Id="rId224" Type="http://schemas.openxmlformats.org/officeDocument/2006/relationships/hyperlink" Target="https://www.bangkokbiznews.com/finance/stock/1140120" TargetMode="External"/><Relationship Id="rId1055" Type="http://schemas.openxmlformats.org/officeDocument/2006/relationships/hyperlink" Target="https://www.bangkokbiznews.com/finance/stock/1127254" TargetMode="External"/><Relationship Id="rId223" Type="http://schemas.openxmlformats.org/officeDocument/2006/relationships/hyperlink" Target="https://www.bangkokbiznews.com/finance/stock/1140120" TargetMode="External"/><Relationship Id="rId1056" Type="http://schemas.openxmlformats.org/officeDocument/2006/relationships/hyperlink" Target="https://www.bangkokbiznews.com/finance/stock/1127247" TargetMode="External"/><Relationship Id="rId222" Type="http://schemas.openxmlformats.org/officeDocument/2006/relationships/hyperlink" Target="https://www.bangkokbiznews.com/finance/stock/1140120" TargetMode="External"/><Relationship Id="rId1057" Type="http://schemas.openxmlformats.org/officeDocument/2006/relationships/hyperlink" Target="https://www.bangkokbiznews.com/finance/stock/1127243" TargetMode="External"/><Relationship Id="rId221" Type="http://schemas.openxmlformats.org/officeDocument/2006/relationships/hyperlink" Target="https://www.bangkokbiznews.com/finance/stock/1140144" TargetMode="External"/><Relationship Id="rId1058" Type="http://schemas.openxmlformats.org/officeDocument/2006/relationships/hyperlink" Target="https://www.bangkokbiznews.com/finance/stock/1127194" TargetMode="External"/><Relationship Id="rId1048" Type="http://schemas.openxmlformats.org/officeDocument/2006/relationships/hyperlink" Target="https://www.bangkokbiznews.com/finance/stock/1127510" TargetMode="External"/><Relationship Id="rId1049" Type="http://schemas.openxmlformats.org/officeDocument/2006/relationships/hyperlink" Target="https://www.bangkokbiznews.com/finance/stock/1127419" TargetMode="External"/><Relationship Id="rId217" Type="http://schemas.openxmlformats.org/officeDocument/2006/relationships/hyperlink" Target="https://www.bangkokbiznews.com/finance/stock/1140149" TargetMode="External"/><Relationship Id="rId216" Type="http://schemas.openxmlformats.org/officeDocument/2006/relationships/hyperlink" Target="https://www.bangkokbiznews.com/finance/stock/1140140" TargetMode="External"/><Relationship Id="rId215" Type="http://schemas.openxmlformats.org/officeDocument/2006/relationships/hyperlink" Target="https://www.bangkokbiznews.com/finance/stock/1140166" TargetMode="External"/><Relationship Id="rId214" Type="http://schemas.openxmlformats.org/officeDocument/2006/relationships/hyperlink" Target="https://www.bangkokbiznews.com/finance/stock/1140166" TargetMode="External"/><Relationship Id="rId219" Type="http://schemas.openxmlformats.org/officeDocument/2006/relationships/hyperlink" Target="https://www.bangkokbiznews.com/finance/stock/1140150" TargetMode="External"/><Relationship Id="rId218" Type="http://schemas.openxmlformats.org/officeDocument/2006/relationships/hyperlink" Target="https://www.bangkokbiznews.com/finance/stock/1140150" TargetMode="External"/><Relationship Id="rId1040" Type="http://schemas.openxmlformats.org/officeDocument/2006/relationships/hyperlink" Target="https://www.bangkokbiznews.com/finance/stock/1127698" TargetMode="External"/><Relationship Id="rId1041" Type="http://schemas.openxmlformats.org/officeDocument/2006/relationships/hyperlink" Target="https://www.bangkokbiznews.com/finance/stock/1127681" TargetMode="External"/><Relationship Id="rId1042" Type="http://schemas.openxmlformats.org/officeDocument/2006/relationships/hyperlink" Target="https://www.bangkokbiznews.com/finance/stock/1127625" TargetMode="External"/><Relationship Id="rId1043" Type="http://schemas.openxmlformats.org/officeDocument/2006/relationships/hyperlink" Target="https://www.bangkokbiznews.com/finance/stock/1127593" TargetMode="External"/><Relationship Id="rId213" Type="http://schemas.openxmlformats.org/officeDocument/2006/relationships/hyperlink" Target="https://www.bangkokbiznews.com/finance/stock/1140190" TargetMode="External"/><Relationship Id="rId1044" Type="http://schemas.openxmlformats.org/officeDocument/2006/relationships/hyperlink" Target="https://www.bangkokbiznews.com/finance/stock/1127581" TargetMode="External"/><Relationship Id="rId212" Type="http://schemas.openxmlformats.org/officeDocument/2006/relationships/hyperlink" Target="https://www.bangkokbiznews.com/finance/stock/1140193" TargetMode="External"/><Relationship Id="rId1045" Type="http://schemas.openxmlformats.org/officeDocument/2006/relationships/hyperlink" Target="https://www.bangkokbiznews.com/finance/stock/1127571" TargetMode="External"/><Relationship Id="rId211" Type="http://schemas.openxmlformats.org/officeDocument/2006/relationships/hyperlink" Target="https://www.bangkokbiznews.com/finance/stock/1140216" TargetMode="External"/><Relationship Id="rId1046" Type="http://schemas.openxmlformats.org/officeDocument/2006/relationships/hyperlink" Target="https://www.bangkokbiznews.com/finance/stock/1127566" TargetMode="External"/><Relationship Id="rId210" Type="http://schemas.openxmlformats.org/officeDocument/2006/relationships/hyperlink" Target="https://www.bangkokbiznews.com/finance/stock/1140216" TargetMode="External"/><Relationship Id="rId1047" Type="http://schemas.openxmlformats.org/officeDocument/2006/relationships/hyperlink" Target="https://www.bangkokbiznews.com/finance/stock/1127524" TargetMode="External"/><Relationship Id="rId249" Type="http://schemas.openxmlformats.org/officeDocument/2006/relationships/hyperlink" Target="https://www.bangkokbiznews.com/finance/stock/1139854" TargetMode="External"/><Relationship Id="rId248" Type="http://schemas.openxmlformats.org/officeDocument/2006/relationships/hyperlink" Target="https://www.bangkokbiznews.com/finance/stock/1139925" TargetMode="External"/><Relationship Id="rId247" Type="http://schemas.openxmlformats.org/officeDocument/2006/relationships/hyperlink" Target="https://www.bangkokbiznews.com/finance/stock/1139925" TargetMode="External"/><Relationship Id="rId1070" Type="http://schemas.openxmlformats.org/officeDocument/2006/relationships/hyperlink" Target="https://www.bangkokbiznews.com/finance/stock/1126995" TargetMode="External"/><Relationship Id="rId1071" Type="http://schemas.openxmlformats.org/officeDocument/2006/relationships/hyperlink" Target="https://www.bangkokbiznews.com/finance/stock/1126966" TargetMode="External"/><Relationship Id="rId1072" Type="http://schemas.openxmlformats.org/officeDocument/2006/relationships/hyperlink" Target="https://www.bangkokbiznews.com/finance/stock/1131095" TargetMode="External"/><Relationship Id="rId242" Type="http://schemas.openxmlformats.org/officeDocument/2006/relationships/hyperlink" Target="https://www.bangkokbiznews.com/finance/stock/1139984" TargetMode="External"/><Relationship Id="rId1073" Type="http://schemas.openxmlformats.org/officeDocument/2006/relationships/hyperlink" Target="https://www.bangkokbiznews.com/finance/stock/1126912" TargetMode="External"/><Relationship Id="rId241" Type="http://schemas.openxmlformats.org/officeDocument/2006/relationships/hyperlink" Target="https://www.bangkokbiznews.com/finance/stock/1139984" TargetMode="External"/><Relationship Id="rId1074" Type="http://schemas.openxmlformats.org/officeDocument/2006/relationships/hyperlink" Target="https://www.bangkokbiznews.com/finance/stock/1126904" TargetMode="External"/><Relationship Id="rId240" Type="http://schemas.openxmlformats.org/officeDocument/2006/relationships/hyperlink" Target="https://www.bangkokbiznews.com/finance/stock/1139984" TargetMode="External"/><Relationship Id="rId1075" Type="http://schemas.openxmlformats.org/officeDocument/2006/relationships/hyperlink" Target="https://www.bangkokbiznews.com/finance/stock/1126872" TargetMode="External"/><Relationship Id="rId1076" Type="http://schemas.openxmlformats.org/officeDocument/2006/relationships/hyperlink" Target="https://www.bangkokbiznews.com/finance/stock/1126868" TargetMode="External"/><Relationship Id="rId246" Type="http://schemas.openxmlformats.org/officeDocument/2006/relationships/hyperlink" Target="https://www.bangkokbiznews.com/finance/stock/1139925" TargetMode="External"/><Relationship Id="rId1077" Type="http://schemas.openxmlformats.org/officeDocument/2006/relationships/hyperlink" Target="https://www.bangkokbiznews.com/finance/stock/1126864" TargetMode="External"/><Relationship Id="rId245" Type="http://schemas.openxmlformats.org/officeDocument/2006/relationships/hyperlink" Target="https://www.bangkokbiznews.com/finance/stock/1139936" TargetMode="External"/><Relationship Id="rId1078" Type="http://schemas.openxmlformats.org/officeDocument/2006/relationships/hyperlink" Target="https://www.bangkokbiznews.com/finance/stock/1126849" TargetMode="External"/><Relationship Id="rId244" Type="http://schemas.openxmlformats.org/officeDocument/2006/relationships/hyperlink" Target="https://www.bangkokbiznews.com/finance/stock/1139936" TargetMode="External"/><Relationship Id="rId1079" Type="http://schemas.openxmlformats.org/officeDocument/2006/relationships/hyperlink" Target="https://www.bangkokbiznews.com/finance/stock/1126814" TargetMode="External"/><Relationship Id="rId243" Type="http://schemas.openxmlformats.org/officeDocument/2006/relationships/hyperlink" Target="https://www.bangkokbiznews.com/finance/stock/1139984" TargetMode="External"/><Relationship Id="rId239" Type="http://schemas.openxmlformats.org/officeDocument/2006/relationships/hyperlink" Target="https://www.bangkokbiznews.com/finance/stock/1139972" TargetMode="External"/><Relationship Id="rId238" Type="http://schemas.openxmlformats.org/officeDocument/2006/relationships/hyperlink" Target="https://www.bangkokbiznews.com/finance/stock/1140008" TargetMode="External"/><Relationship Id="rId237" Type="http://schemas.openxmlformats.org/officeDocument/2006/relationships/hyperlink" Target="https://www.bangkokbiznews.com/finance/stock/1140032" TargetMode="External"/><Relationship Id="rId236" Type="http://schemas.openxmlformats.org/officeDocument/2006/relationships/hyperlink" Target="https://www.bangkokbiznews.com/finance/stock/1140032" TargetMode="External"/><Relationship Id="rId1060" Type="http://schemas.openxmlformats.org/officeDocument/2006/relationships/hyperlink" Target="https://www.bangkokbiznews.com/finance/stock/1127159" TargetMode="External"/><Relationship Id="rId1061" Type="http://schemas.openxmlformats.org/officeDocument/2006/relationships/hyperlink" Target="https://www.bangkokbiznews.com/finance/stock/1127134" TargetMode="External"/><Relationship Id="rId231" Type="http://schemas.openxmlformats.org/officeDocument/2006/relationships/hyperlink" Target="https://www.bangkokbiznews.com/finance/stock/1140064" TargetMode="External"/><Relationship Id="rId1062" Type="http://schemas.openxmlformats.org/officeDocument/2006/relationships/hyperlink" Target="https://www.bangkokbiznews.com/finance/stock/1127131" TargetMode="External"/><Relationship Id="rId230" Type="http://schemas.openxmlformats.org/officeDocument/2006/relationships/hyperlink" Target="https://www.bangkokbiznews.com/finance/stock/1140097" TargetMode="External"/><Relationship Id="rId1063" Type="http://schemas.openxmlformats.org/officeDocument/2006/relationships/hyperlink" Target="https://www.bangkokbiznews.com/finance/stock/1127113" TargetMode="External"/><Relationship Id="rId1064" Type="http://schemas.openxmlformats.org/officeDocument/2006/relationships/hyperlink" Target="https://www.bangkokbiznews.com/finance/stock/1127090" TargetMode="External"/><Relationship Id="rId1065" Type="http://schemas.openxmlformats.org/officeDocument/2006/relationships/hyperlink" Target="https://www.bangkokbiznews.com/finance/stock/1127087" TargetMode="External"/><Relationship Id="rId235" Type="http://schemas.openxmlformats.org/officeDocument/2006/relationships/hyperlink" Target="https://www.bangkokbiznews.com/finance/stock/1140046" TargetMode="External"/><Relationship Id="rId1066" Type="http://schemas.openxmlformats.org/officeDocument/2006/relationships/hyperlink" Target="https://www.bangkokbiznews.com/finance/stock/1127066" TargetMode="External"/><Relationship Id="rId234" Type="http://schemas.openxmlformats.org/officeDocument/2006/relationships/hyperlink" Target="https://www.bangkokbiznews.com/finance/stock/1140046" TargetMode="External"/><Relationship Id="rId1067" Type="http://schemas.openxmlformats.org/officeDocument/2006/relationships/hyperlink" Target="https://www.bangkokbiznews.com/finance/stock/1127014" TargetMode="External"/><Relationship Id="rId233" Type="http://schemas.openxmlformats.org/officeDocument/2006/relationships/hyperlink" Target="https://www.bangkokbiznews.com/finance/stock/1140062" TargetMode="External"/><Relationship Id="rId1068" Type="http://schemas.openxmlformats.org/officeDocument/2006/relationships/hyperlink" Target="https://www.bangkokbiznews.com/finance/stock/1127013" TargetMode="External"/><Relationship Id="rId232" Type="http://schemas.openxmlformats.org/officeDocument/2006/relationships/hyperlink" Target="https://www.bangkokbiznews.com/finance/stock/1140062" TargetMode="External"/><Relationship Id="rId1069" Type="http://schemas.openxmlformats.org/officeDocument/2006/relationships/hyperlink" Target="https://www.bangkokbiznews.com/finance/stock/1127004" TargetMode="External"/><Relationship Id="rId1015" Type="http://schemas.openxmlformats.org/officeDocument/2006/relationships/hyperlink" Target="https://www.bangkokbiznews.com/finance/stock/1127972" TargetMode="External"/><Relationship Id="rId1016" Type="http://schemas.openxmlformats.org/officeDocument/2006/relationships/hyperlink" Target="https://www.bangkokbiznews.com/finance/stock/1127968" TargetMode="External"/><Relationship Id="rId1017" Type="http://schemas.openxmlformats.org/officeDocument/2006/relationships/hyperlink" Target="https://www.bangkokbiznews.com/finance/stock/1127968" TargetMode="External"/><Relationship Id="rId1018" Type="http://schemas.openxmlformats.org/officeDocument/2006/relationships/hyperlink" Target="https://www.bangkokbiznews.com/finance/stock/1127929" TargetMode="External"/><Relationship Id="rId1019" Type="http://schemas.openxmlformats.org/officeDocument/2006/relationships/hyperlink" Target="https://www.bangkokbiznews.com/finance/stock/1127929" TargetMode="External"/><Relationship Id="rId1010" Type="http://schemas.openxmlformats.org/officeDocument/2006/relationships/hyperlink" Target="https://www.bangkokbiznews.com/finance/stock/1128095" TargetMode="External"/><Relationship Id="rId1011" Type="http://schemas.openxmlformats.org/officeDocument/2006/relationships/hyperlink" Target="https://www.bangkokbiznews.com/finance/stock/1128081" TargetMode="External"/><Relationship Id="rId1012" Type="http://schemas.openxmlformats.org/officeDocument/2006/relationships/hyperlink" Target="https://www.bangkokbiznews.com/finance/stock/1128017" TargetMode="External"/><Relationship Id="rId1013" Type="http://schemas.openxmlformats.org/officeDocument/2006/relationships/hyperlink" Target="https://www.bangkokbiznews.com/finance/stock/1128013" TargetMode="External"/><Relationship Id="rId1014" Type="http://schemas.openxmlformats.org/officeDocument/2006/relationships/hyperlink" Target="https://www.bangkokbiznews.com/finance/stock/1127980" TargetMode="External"/><Relationship Id="rId1004" Type="http://schemas.openxmlformats.org/officeDocument/2006/relationships/hyperlink" Target="https://www.bangkokbiznews.com/finance/stock/1128195" TargetMode="External"/><Relationship Id="rId1005" Type="http://schemas.openxmlformats.org/officeDocument/2006/relationships/hyperlink" Target="https://www.bangkokbiznews.com/finance/stock/1128158" TargetMode="External"/><Relationship Id="rId1006" Type="http://schemas.openxmlformats.org/officeDocument/2006/relationships/hyperlink" Target="https://www.bangkokbiznews.com/finance/stock/1128149" TargetMode="External"/><Relationship Id="rId1007" Type="http://schemas.openxmlformats.org/officeDocument/2006/relationships/hyperlink" Target="https://www.bangkokbiznews.com/finance/stock/1128126" TargetMode="External"/><Relationship Id="rId1008" Type="http://schemas.openxmlformats.org/officeDocument/2006/relationships/hyperlink" Target="https://www.bangkokbiznews.com/finance/stock/1128103" TargetMode="External"/><Relationship Id="rId1009" Type="http://schemas.openxmlformats.org/officeDocument/2006/relationships/hyperlink" Target="https://www.bangkokbiznews.com/finance/stock/1128092" TargetMode="External"/><Relationship Id="rId1000" Type="http://schemas.openxmlformats.org/officeDocument/2006/relationships/hyperlink" Target="https://www.bangkokbiznews.com/finance/stock/1128271" TargetMode="External"/><Relationship Id="rId1001" Type="http://schemas.openxmlformats.org/officeDocument/2006/relationships/hyperlink" Target="https://www.bangkokbiznews.com/finance/stock/1128237" TargetMode="External"/><Relationship Id="rId1002" Type="http://schemas.openxmlformats.org/officeDocument/2006/relationships/hyperlink" Target="https://www.bangkokbiznews.com/finance/stock/1128228" TargetMode="External"/><Relationship Id="rId1003" Type="http://schemas.openxmlformats.org/officeDocument/2006/relationships/hyperlink" Target="https://www.bangkokbiznews.com/finance/stock/1128212" TargetMode="External"/><Relationship Id="rId1037" Type="http://schemas.openxmlformats.org/officeDocument/2006/relationships/hyperlink" Target="https://www.bangkokbiznews.com/finance/stock/1127722" TargetMode="External"/><Relationship Id="rId1038" Type="http://schemas.openxmlformats.org/officeDocument/2006/relationships/hyperlink" Target="https://www.bangkokbiznews.com/finance/stock/1127712" TargetMode="External"/><Relationship Id="rId1039" Type="http://schemas.openxmlformats.org/officeDocument/2006/relationships/hyperlink" Target="https://www.bangkokbiznews.com/finance/stock/1127703" TargetMode="External"/><Relationship Id="rId206" Type="http://schemas.openxmlformats.org/officeDocument/2006/relationships/hyperlink" Target="https://www.bangkokbiznews.com/finance/stock/1140220" TargetMode="External"/><Relationship Id="rId205" Type="http://schemas.openxmlformats.org/officeDocument/2006/relationships/hyperlink" Target="https://www.bangkokbiznews.com/finance/stock/1140220" TargetMode="External"/><Relationship Id="rId204" Type="http://schemas.openxmlformats.org/officeDocument/2006/relationships/hyperlink" Target="https://www.bangkokbiznews.com/finance/stock/1140228" TargetMode="External"/><Relationship Id="rId203" Type="http://schemas.openxmlformats.org/officeDocument/2006/relationships/hyperlink" Target="https://www.bangkokbiznews.com/finance/stock/1140228" TargetMode="External"/><Relationship Id="rId209" Type="http://schemas.openxmlformats.org/officeDocument/2006/relationships/hyperlink" Target="https://www.bangkokbiznews.com/finance/stock/1140213" TargetMode="External"/><Relationship Id="rId208" Type="http://schemas.openxmlformats.org/officeDocument/2006/relationships/hyperlink" Target="https://www.bangkokbiznews.com/finance/stock/1140213" TargetMode="External"/><Relationship Id="rId207" Type="http://schemas.openxmlformats.org/officeDocument/2006/relationships/hyperlink" Target="https://www.bangkokbiznews.com/finance/stock/1140213" TargetMode="External"/><Relationship Id="rId1030" Type="http://schemas.openxmlformats.org/officeDocument/2006/relationships/hyperlink" Target="https://www.bangkokbiznews.com/finance/stock/1127794" TargetMode="External"/><Relationship Id="rId1031" Type="http://schemas.openxmlformats.org/officeDocument/2006/relationships/hyperlink" Target="https://www.bangkokbiznews.com/finance/stock/1127794" TargetMode="External"/><Relationship Id="rId1032" Type="http://schemas.openxmlformats.org/officeDocument/2006/relationships/hyperlink" Target="https://www.bangkokbiznews.com/finance/stock/1127794" TargetMode="External"/><Relationship Id="rId202" Type="http://schemas.openxmlformats.org/officeDocument/2006/relationships/hyperlink" Target="https://www.bangkokbiznews.com/finance/stock/1140228" TargetMode="External"/><Relationship Id="rId1033" Type="http://schemas.openxmlformats.org/officeDocument/2006/relationships/hyperlink" Target="https://www.bangkokbiznews.com/finance/stock/1127770" TargetMode="External"/><Relationship Id="rId201" Type="http://schemas.openxmlformats.org/officeDocument/2006/relationships/hyperlink" Target="https://www.bangkokbiznews.com/finance/stock/1140237" TargetMode="External"/><Relationship Id="rId1034" Type="http://schemas.openxmlformats.org/officeDocument/2006/relationships/hyperlink" Target="https://www.bangkokbiznews.com/finance/stock/1127761" TargetMode="External"/><Relationship Id="rId200" Type="http://schemas.openxmlformats.org/officeDocument/2006/relationships/hyperlink" Target="https://www.bangkokbiznews.com/finance/stock/1140237" TargetMode="External"/><Relationship Id="rId1035" Type="http://schemas.openxmlformats.org/officeDocument/2006/relationships/hyperlink" Target="https://www.bangkokbiznews.com/finance/stock/1127759" TargetMode="External"/><Relationship Id="rId1036" Type="http://schemas.openxmlformats.org/officeDocument/2006/relationships/hyperlink" Target="https://www.bangkokbiznews.com/finance/stock/1127750" TargetMode="External"/><Relationship Id="rId1026" Type="http://schemas.openxmlformats.org/officeDocument/2006/relationships/hyperlink" Target="https://www.bangkokbiznews.com/finance/stock/1127862" TargetMode="External"/><Relationship Id="rId1027" Type="http://schemas.openxmlformats.org/officeDocument/2006/relationships/hyperlink" Target="https://www.bangkokbiznews.com/finance/stock/1127845" TargetMode="External"/><Relationship Id="rId1028" Type="http://schemas.openxmlformats.org/officeDocument/2006/relationships/hyperlink" Target="https://www.bangkokbiznews.com/finance/stock/1127818" TargetMode="External"/><Relationship Id="rId1029" Type="http://schemas.openxmlformats.org/officeDocument/2006/relationships/hyperlink" Target="https://www.bangkokbiznews.com/finance/stock/1127801" TargetMode="External"/><Relationship Id="rId1020" Type="http://schemas.openxmlformats.org/officeDocument/2006/relationships/hyperlink" Target="https://www.bangkokbiznews.com/finance/stock/1127904" TargetMode="External"/><Relationship Id="rId1021" Type="http://schemas.openxmlformats.org/officeDocument/2006/relationships/hyperlink" Target="https://www.bangkokbiznews.com/finance/stock/1127879" TargetMode="External"/><Relationship Id="rId1022" Type="http://schemas.openxmlformats.org/officeDocument/2006/relationships/hyperlink" Target="https://www.bangkokbiznews.com/finance/stock/1127867" TargetMode="External"/><Relationship Id="rId1023" Type="http://schemas.openxmlformats.org/officeDocument/2006/relationships/hyperlink" Target="https://www.bangkokbiznews.com/finance/stock/1127867" TargetMode="External"/><Relationship Id="rId1024" Type="http://schemas.openxmlformats.org/officeDocument/2006/relationships/hyperlink" Target="https://www.bangkokbiznews.com/finance/stock/1127868" TargetMode="External"/><Relationship Id="rId1025" Type="http://schemas.openxmlformats.org/officeDocument/2006/relationships/hyperlink" Target="https://www.bangkokbiznews.com/finance/stock/1127862" TargetMode="External"/><Relationship Id="rId1910" Type="http://schemas.openxmlformats.org/officeDocument/2006/relationships/hyperlink" Target="https://www.bangkokbiznews.com/finance/stock/1104713" TargetMode="External"/><Relationship Id="rId1911" Type="http://schemas.openxmlformats.org/officeDocument/2006/relationships/hyperlink" Target="https://www.bangkokbiznews.com/finance/stock/1104713" TargetMode="External"/><Relationship Id="rId1912" Type="http://schemas.openxmlformats.org/officeDocument/2006/relationships/hyperlink" Target="https://www.bangkokbiznews.com/finance/stock/1104555" TargetMode="External"/><Relationship Id="rId1913" Type="http://schemas.openxmlformats.org/officeDocument/2006/relationships/hyperlink" Target="https://www.bangkokbiznews.com/finance/stock/1104555" TargetMode="External"/><Relationship Id="rId1914" Type="http://schemas.openxmlformats.org/officeDocument/2006/relationships/hyperlink" Target="https://www.bangkokbiznews.com/finance/stock/1104426" TargetMode="External"/><Relationship Id="rId1915" Type="http://schemas.openxmlformats.org/officeDocument/2006/relationships/hyperlink" Target="https://www.bangkokbiznews.com/finance/stock/1104426" TargetMode="External"/><Relationship Id="rId1916" Type="http://schemas.openxmlformats.org/officeDocument/2006/relationships/hyperlink" Target="https://www.bangkokbiznews.com/finance/stock/1104448" TargetMode="External"/><Relationship Id="rId1917" Type="http://schemas.openxmlformats.org/officeDocument/2006/relationships/hyperlink" Target="https://www.bangkokbiznews.com/finance/stock/1104433" TargetMode="External"/><Relationship Id="rId1918" Type="http://schemas.openxmlformats.org/officeDocument/2006/relationships/hyperlink" Target="https://www.bangkokbiznews.com/finance/stock/1104314" TargetMode="External"/><Relationship Id="rId1919" Type="http://schemas.openxmlformats.org/officeDocument/2006/relationships/hyperlink" Target="https://www.bangkokbiznews.com/finance/stock/1104314" TargetMode="External"/><Relationship Id="rId1900" Type="http://schemas.openxmlformats.org/officeDocument/2006/relationships/hyperlink" Target="https://www.bangkokbiznews.com/finance/stock/1105135" TargetMode="External"/><Relationship Id="rId1901" Type="http://schemas.openxmlformats.org/officeDocument/2006/relationships/hyperlink" Target="https://www.bangkokbiznews.com/finance/stock/1105041" TargetMode="External"/><Relationship Id="rId1902" Type="http://schemas.openxmlformats.org/officeDocument/2006/relationships/hyperlink" Target="https://www.bangkokbiznews.com/finance/stock/1104952" TargetMode="External"/><Relationship Id="rId1903" Type="http://schemas.openxmlformats.org/officeDocument/2006/relationships/hyperlink" Target="https://www.bangkokbiznews.com/finance/stock/1104863" TargetMode="External"/><Relationship Id="rId1904" Type="http://schemas.openxmlformats.org/officeDocument/2006/relationships/hyperlink" Target="https://www.bangkokbiznews.com/finance/stock/1104871" TargetMode="External"/><Relationship Id="rId1905" Type="http://schemas.openxmlformats.org/officeDocument/2006/relationships/hyperlink" Target="https://www.bangkokbiznews.com/finance/stock/1104871" TargetMode="External"/><Relationship Id="rId1906" Type="http://schemas.openxmlformats.org/officeDocument/2006/relationships/hyperlink" Target="https://www.bangkokbiznews.com/finance/stock/1104744" TargetMode="External"/><Relationship Id="rId1907" Type="http://schemas.openxmlformats.org/officeDocument/2006/relationships/hyperlink" Target="https://www.bangkokbiznews.com/finance/stock/1104731" TargetMode="External"/><Relationship Id="rId1908" Type="http://schemas.openxmlformats.org/officeDocument/2006/relationships/hyperlink" Target="https://www.bangkokbiznews.com/finance/stock/1104731" TargetMode="External"/><Relationship Id="rId1909" Type="http://schemas.openxmlformats.org/officeDocument/2006/relationships/hyperlink" Target="https://www.bangkokbiznews.com/finance/stock/1104721" TargetMode="External"/><Relationship Id="rId1090" Type="http://schemas.openxmlformats.org/officeDocument/2006/relationships/hyperlink" Target="https://www.bangkokbiznews.com/finance/stock/1131093" TargetMode="External"/><Relationship Id="rId1091" Type="http://schemas.openxmlformats.org/officeDocument/2006/relationships/hyperlink" Target="https://www.bangkokbiznews.com/finance/stock/1126709" TargetMode="External"/><Relationship Id="rId1092" Type="http://schemas.openxmlformats.org/officeDocument/2006/relationships/hyperlink" Target="https://www.bangkokbiznews.com/finance/stock/1126686" TargetMode="External"/><Relationship Id="rId1093" Type="http://schemas.openxmlformats.org/officeDocument/2006/relationships/hyperlink" Target="https://www.bangkokbiznews.com/finance/stock/1126680" TargetMode="External"/><Relationship Id="rId1094" Type="http://schemas.openxmlformats.org/officeDocument/2006/relationships/hyperlink" Target="https://www.bangkokbiznews.com/finance/stock/1126673" TargetMode="External"/><Relationship Id="rId1095" Type="http://schemas.openxmlformats.org/officeDocument/2006/relationships/hyperlink" Target="https://www.bangkokbiznews.com/finance/stock/1126664" TargetMode="External"/><Relationship Id="rId1096" Type="http://schemas.openxmlformats.org/officeDocument/2006/relationships/hyperlink" Target="https://www.bangkokbiznews.com/finance/stock/1126658" TargetMode="External"/><Relationship Id="rId1097" Type="http://schemas.openxmlformats.org/officeDocument/2006/relationships/hyperlink" Target="https://www.bangkokbiznews.com/finance/stock/1126657" TargetMode="External"/><Relationship Id="rId1098" Type="http://schemas.openxmlformats.org/officeDocument/2006/relationships/hyperlink" Target="https://www.bangkokbiznews.com/finance/stock/1126655" TargetMode="External"/><Relationship Id="rId1099" Type="http://schemas.openxmlformats.org/officeDocument/2006/relationships/hyperlink" Target="https://www.bangkokbiznews.com/finance/stock/1126622" TargetMode="External"/><Relationship Id="rId1080" Type="http://schemas.openxmlformats.org/officeDocument/2006/relationships/hyperlink" Target="https://www.bangkokbiznews.com/finance/stock/1126815" TargetMode="External"/><Relationship Id="rId1081" Type="http://schemas.openxmlformats.org/officeDocument/2006/relationships/hyperlink" Target="https://www.bangkokbiznews.com/finance/stock/1126811" TargetMode="External"/><Relationship Id="rId1082" Type="http://schemas.openxmlformats.org/officeDocument/2006/relationships/hyperlink" Target="https://www.bangkokbiznews.com/finance/stock/1126807" TargetMode="External"/><Relationship Id="rId1083" Type="http://schemas.openxmlformats.org/officeDocument/2006/relationships/hyperlink" Target="https://www.bangkokbiznews.com/finance/stock/1126800" TargetMode="External"/><Relationship Id="rId1084" Type="http://schemas.openxmlformats.org/officeDocument/2006/relationships/hyperlink" Target="https://www.bangkokbiznews.com/finance/stock/1126789" TargetMode="External"/><Relationship Id="rId1085" Type="http://schemas.openxmlformats.org/officeDocument/2006/relationships/hyperlink" Target="https://www.bangkokbiznews.com/finance/stock/1126784" TargetMode="External"/><Relationship Id="rId1086" Type="http://schemas.openxmlformats.org/officeDocument/2006/relationships/hyperlink" Target="https://www.bangkokbiznews.com/finance/stock/1126784" TargetMode="External"/><Relationship Id="rId1087" Type="http://schemas.openxmlformats.org/officeDocument/2006/relationships/hyperlink" Target="https://www.bangkokbiznews.com/finance/stock/1126785" TargetMode="External"/><Relationship Id="rId1088" Type="http://schemas.openxmlformats.org/officeDocument/2006/relationships/hyperlink" Target="https://www.bangkokbiznews.com/finance/stock/1126771" TargetMode="External"/><Relationship Id="rId1089" Type="http://schemas.openxmlformats.org/officeDocument/2006/relationships/hyperlink" Target="https://www.bangkokbiznews.com/finance/stock/1126754" TargetMode="External"/><Relationship Id="rId1972" Type="http://schemas.openxmlformats.org/officeDocument/2006/relationships/hyperlink" Target="https://www.bangkokbiznews.com/finance/stock/1101334" TargetMode="External"/><Relationship Id="rId1973" Type="http://schemas.openxmlformats.org/officeDocument/2006/relationships/hyperlink" Target="https://www.bangkokbiznews.com/finance/stock/1101283" TargetMode="External"/><Relationship Id="rId1974" Type="http://schemas.openxmlformats.org/officeDocument/2006/relationships/hyperlink" Target="https://www.bangkokbiznews.com/finance/stock/1101281" TargetMode="External"/><Relationship Id="rId1975" Type="http://schemas.openxmlformats.org/officeDocument/2006/relationships/hyperlink" Target="https://www.bangkokbiznews.com/finance/stock/1101281" TargetMode="External"/><Relationship Id="rId1976" Type="http://schemas.openxmlformats.org/officeDocument/2006/relationships/hyperlink" Target="https://www.bangkokbiznews.com/finance/stock/1101140" TargetMode="External"/><Relationship Id="rId1977" Type="http://schemas.openxmlformats.org/officeDocument/2006/relationships/hyperlink" Target="https://www.bangkokbiznews.com/finance/stock/1101140" TargetMode="External"/><Relationship Id="rId1978" Type="http://schemas.openxmlformats.org/officeDocument/2006/relationships/hyperlink" Target="https://www.bangkokbiznews.com/finance/stock/1100984" TargetMode="External"/><Relationship Id="rId1979" Type="http://schemas.openxmlformats.org/officeDocument/2006/relationships/hyperlink" Target="https://www.bangkokbiznews.com/finance/stock/1100555" TargetMode="External"/><Relationship Id="rId1970" Type="http://schemas.openxmlformats.org/officeDocument/2006/relationships/hyperlink" Target="https://www.bangkokbiznews.com/finance/stock/1101392" TargetMode="External"/><Relationship Id="rId1971" Type="http://schemas.openxmlformats.org/officeDocument/2006/relationships/hyperlink" Target="https://www.bangkokbiznews.com/finance/stock/1101335" TargetMode="External"/><Relationship Id="rId1961" Type="http://schemas.openxmlformats.org/officeDocument/2006/relationships/hyperlink" Target="https://www.bangkokbiznews.com/finance/stock/1102208" TargetMode="External"/><Relationship Id="rId1962" Type="http://schemas.openxmlformats.org/officeDocument/2006/relationships/hyperlink" Target="https://www.bangkokbiznews.com/finance/stock/1101932" TargetMode="External"/><Relationship Id="rId1963" Type="http://schemas.openxmlformats.org/officeDocument/2006/relationships/hyperlink" Target="https://www.bangkokbiznews.com/finance/stock/1101932" TargetMode="External"/><Relationship Id="rId1964" Type="http://schemas.openxmlformats.org/officeDocument/2006/relationships/hyperlink" Target="https://www.bangkokbiznews.com/finance/stock/1101932" TargetMode="External"/><Relationship Id="rId1965" Type="http://schemas.openxmlformats.org/officeDocument/2006/relationships/hyperlink" Target="https://www.bangkokbiznews.com/finance/stock/1101657" TargetMode="External"/><Relationship Id="rId1966" Type="http://schemas.openxmlformats.org/officeDocument/2006/relationships/hyperlink" Target="https://www.bangkokbiznews.com/finance/stock/1101641" TargetMode="External"/><Relationship Id="rId1967" Type="http://schemas.openxmlformats.org/officeDocument/2006/relationships/hyperlink" Target="https://www.bangkokbiznews.com/finance/stock/1101479" TargetMode="External"/><Relationship Id="rId1968" Type="http://schemas.openxmlformats.org/officeDocument/2006/relationships/hyperlink" Target="https://www.bangkokbiznews.com/finance/stock/1101426" TargetMode="External"/><Relationship Id="rId1969" Type="http://schemas.openxmlformats.org/officeDocument/2006/relationships/hyperlink" Target="https://www.bangkokbiznews.com/finance/stock/1101392" TargetMode="External"/><Relationship Id="rId1960" Type="http://schemas.openxmlformats.org/officeDocument/2006/relationships/hyperlink" Target="https://www.bangkokbiznews.com/finance/stock/1102208" TargetMode="External"/><Relationship Id="rId1994" Type="http://schemas.openxmlformats.org/officeDocument/2006/relationships/hyperlink" Target="https://www.bangkokbiznews.com/finance/stock/1100033" TargetMode="External"/><Relationship Id="rId1995" Type="http://schemas.openxmlformats.org/officeDocument/2006/relationships/hyperlink" Target="https://www.bangkokbiznews.com/finance/stock/1099998" TargetMode="External"/><Relationship Id="rId1996" Type="http://schemas.openxmlformats.org/officeDocument/2006/relationships/hyperlink" Target="https://www.bangkokbiznews.com/finance/stock/1099976" TargetMode="External"/><Relationship Id="rId1997" Type="http://schemas.openxmlformats.org/officeDocument/2006/relationships/hyperlink" Target="https://www.bangkokbiznews.com/finance/stock/1099813" TargetMode="External"/><Relationship Id="rId1998" Type="http://schemas.openxmlformats.org/officeDocument/2006/relationships/hyperlink" Target="https://www.bangkokbiznews.com/finance/stock/1099813" TargetMode="External"/><Relationship Id="rId1999" Type="http://schemas.openxmlformats.org/officeDocument/2006/relationships/hyperlink" Target="https://www.bangkokbiznews.com/finance/stock/1099813" TargetMode="External"/><Relationship Id="rId1990" Type="http://schemas.openxmlformats.org/officeDocument/2006/relationships/hyperlink" Target="https://www.bangkokbiznews.com/finance/stock/1100146" TargetMode="External"/><Relationship Id="rId1991" Type="http://schemas.openxmlformats.org/officeDocument/2006/relationships/hyperlink" Target="https://www.bangkokbiznews.com/finance/stock/1100146" TargetMode="External"/><Relationship Id="rId1992" Type="http://schemas.openxmlformats.org/officeDocument/2006/relationships/hyperlink" Target="https://www.bangkokbiznews.com/finance/stock/1100059" TargetMode="External"/><Relationship Id="rId1993" Type="http://schemas.openxmlformats.org/officeDocument/2006/relationships/hyperlink" Target="https://www.bangkokbiznews.com/finance/stock/1100059" TargetMode="External"/><Relationship Id="rId1983" Type="http://schemas.openxmlformats.org/officeDocument/2006/relationships/hyperlink" Target="https://www.bangkokbiznews.com/finance/stock/1100318" TargetMode="External"/><Relationship Id="rId1984" Type="http://schemas.openxmlformats.org/officeDocument/2006/relationships/hyperlink" Target="https://www.bangkokbiznews.com/finance/stock/1100318" TargetMode="External"/><Relationship Id="rId1985" Type="http://schemas.openxmlformats.org/officeDocument/2006/relationships/hyperlink" Target="https://www.bangkokbiznews.com/finance/stock/1100283" TargetMode="External"/><Relationship Id="rId1986" Type="http://schemas.openxmlformats.org/officeDocument/2006/relationships/hyperlink" Target="https://www.bangkokbiznews.com/finance/stock/1100283" TargetMode="External"/><Relationship Id="rId1987" Type="http://schemas.openxmlformats.org/officeDocument/2006/relationships/hyperlink" Target="https://www.bangkokbiznews.com/finance/stock/1100211" TargetMode="External"/><Relationship Id="rId1988" Type="http://schemas.openxmlformats.org/officeDocument/2006/relationships/hyperlink" Target="https://www.bangkokbiznews.com/finance/stock/1100157" TargetMode="External"/><Relationship Id="rId1989" Type="http://schemas.openxmlformats.org/officeDocument/2006/relationships/hyperlink" Target="https://www.bangkokbiznews.com/finance/stock/1100204" TargetMode="External"/><Relationship Id="rId1980" Type="http://schemas.openxmlformats.org/officeDocument/2006/relationships/hyperlink" Target="https://www.bangkokbiznews.com/finance/stock/1100558" TargetMode="External"/><Relationship Id="rId1981" Type="http://schemas.openxmlformats.org/officeDocument/2006/relationships/hyperlink" Target="https://www.bangkokbiznews.com/finance/stock/1100370" TargetMode="External"/><Relationship Id="rId1982" Type="http://schemas.openxmlformats.org/officeDocument/2006/relationships/hyperlink" Target="https://www.bangkokbiznews.com/finance/stock/1100318" TargetMode="External"/><Relationship Id="rId1930" Type="http://schemas.openxmlformats.org/officeDocument/2006/relationships/hyperlink" Target="https://www.bangkokbiznews.com/finance/stock/1104073" TargetMode="External"/><Relationship Id="rId1931" Type="http://schemas.openxmlformats.org/officeDocument/2006/relationships/hyperlink" Target="https://www.bangkokbiznews.com/finance/stock/1104124" TargetMode="External"/><Relationship Id="rId1932" Type="http://schemas.openxmlformats.org/officeDocument/2006/relationships/hyperlink" Target="https://www.bangkokbiznews.com/finance/stock/1104124" TargetMode="External"/><Relationship Id="rId1933" Type="http://schemas.openxmlformats.org/officeDocument/2006/relationships/hyperlink" Target="https://www.bangkokbiznews.com/finance/stock/1104124" TargetMode="External"/><Relationship Id="rId1934" Type="http://schemas.openxmlformats.org/officeDocument/2006/relationships/hyperlink" Target="https://www.bangkokbiznews.com/finance/stock/1104074" TargetMode="External"/><Relationship Id="rId1935" Type="http://schemas.openxmlformats.org/officeDocument/2006/relationships/hyperlink" Target="https://www.bangkokbiznews.com/finance/stock/1103842" TargetMode="External"/><Relationship Id="rId1936" Type="http://schemas.openxmlformats.org/officeDocument/2006/relationships/hyperlink" Target="https://www.bangkokbiznews.com/finance/stock/1103837" TargetMode="External"/><Relationship Id="rId1937" Type="http://schemas.openxmlformats.org/officeDocument/2006/relationships/hyperlink" Target="https://www.bangkokbiznews.com/finance/stock/1103644" TargetMode="External"/><Relationship Id="rId1938" Type="http://schemas.openxmlformats.org/officeDocument/2006/relationships/hyperlink" Target="https://www.bangkokbiznews.com/finance/stock/1103624" TargetMode="External"/><Relationship Id="rId1939" Type="http://schemas.openxmlformats.org/officeDocument/2006/relationships/hyperlink" Target="https://www.bangkokbiznews.com/finance/stock/1103624" TargetMode="External"/><Relationship Id="rId1920" Type="http://schemas.openxmlformats.org/officeDocument/2006/relationships/hyperlink" Target="https://www.bangkokbiznews.com/finance/stock/1104327" TargetMode="External"/><Relationship Id="rId1921" Type="http://schemas.openxmlformats.org/officeDocument/2006/relationships/hyperlink" Target="https://www.bangkokbiznews.com/finance/stock/1104327" TargetMode="External"/><Relationship Id="rId1922" Type="http://schemas.openxmlformats.org/officeDocument/2006/relationships/hyperlink" Target="https://www.bangkokbiznews.com/finance/stock/1104327" TargetMode="External"/><Relationship Id="rId1923" Type="http://schemas.openxmlformats.org/officeDocument/2006/relationships/hyperlink" Target="https://www.bangkokbiznews.com/finance/stock/1104284" TargetMode="External"/><Relationship Id="rId1924" Type="http://schemas.openxmlformats.org/officeDocument/2006/relationships/hyperlink" Target="https://www.bangkokbiznews.com/finance/stock/1104284" TargetMode="External"/><Relationship Id="rId1925" Type="http://schemas.openxmlformats.org/officeDocument/2006/relationships/hyperlink" Target="https://www.bangkokbiznews.com/finance/stock/1104229" TargetMode="External"/><Relationship Id="rId1926" Type="http://schemas.openxmlformats.org/officeDocument/2006/relationships/hyperlink" Target="https://www.bangkokbiznews.com/finance/stock/1104228" TargetMode="External"/><Relationship Id="rId1927" Type="http://schemas.openxmlformats.org/officeDocument/2006/relationships/hyperlink" Target="https://www.bangkokbiznews.com/finance/stock/1104228" TargetMode="External"/><Relationship Id="rId1928" Type="http://schemas.openxmlformats.org/officeDocument/2006/relationships/hyperlink" Target="https://www.bangkokbiznews.com/finance/stock/1104213" TargetMode="External"/><Relationship Id="rId1929" Type="http://schemas.openxmlformats.org/officeDocument/2006/relationships/hyperlink" Target="https://www.bangkokbiznews.com/finance/stock/1104191" TargetMode="External"/><Relationship Id="rId1950" Type="http://schemas.openxmlformats.org/officeDocument/2006/relationships/hyperlink" Target="https://www.bangkokbiznews.com/finance/stock/1102627" TargetMode="External"/><Relationship Id="rId1951" Type="http://schemas.openxmlformats.org/officeDocument/2006/relationships/hyperlink" Target="https://www.bangkokbiznews.com/finance/stock/1102559" TargetMode="External"/><Relationship Id="rId1952" Type="http://schemas.openxmlformats.org/officeDocument/2006/relationships/hyperlink" Target="https://www.bangkokbiznews.com/finance/stock/1102533" TargetMode="External"/><Relationship Id="rId1953" Type="http://schemas.openxmlformats.org/officeDocument/2006/relationships/hyperlink" Target="https://www.bangkokbiznews.com/finance/stock/1102533" TargetMode="External"/><Relationship Id="rId1954" Type="http://schemas.openxmlformats.org/officeDocument/2006/relationships/hyperlink" Target="https://www.bangkokbiznews.com/finance/stock/1102462" TargetMode="External"/><Relationship Id="rId1955" Type="http://schemas.openxmlformats.org/officeDocument/2006/relationships/hyperlink" Target="https://www.bangkokbiznews.com/finance/stock/1102392" TargetMode="External"/><Relationship Id="rId1956" Type="http://schemas.openxmlformats.org/officeDocument/2006/relationships/hyperlink" Target="https://www.bangkokbiznews.com/finance/stock/1102348" TargetMode="External"/><Relationship Id="rId1957" Type="http://schemas.openxmlformats.org/officeDocument/2006/relationships/hyperlink" Target="https://www.bangkokbiznews.com/finance/stock/1102313" TargetMode="External"/><Relationship Id="rId1958" Type="http://schemas.openxmlformats.org/officeDocument/2006/relationships/hyperlink" Target="https://www.bangkokbiznews.com/finance/stock/1102226" TargetMode="External"/><Relationship Id="rId1959" Type="http://schemas.openxmlformats.org/officeDocument/2006/relationships/hyperlink" Target="https://www.bangkokbiznews.com/finance/stock/1102208" TargetMode="External"/><Relationship Id="rId1940" Type="http://schemas.openxmlformats.org/officeDocument/2006/relationships/hyperlink" Target="https://www.bangkokbiznews.com/finance/stock/1103451" TargetMode="External"/><Relationship Id="rId1941" Type="http://schemas.openxmlformats.org/officeDocument/2006/relationships/hyperlink" Target="https://www.bangkokbiznews.com/finance/stock/1103312" TargetMode="External"/><Relationship Id="rId1942" Type="http://schemas.openxmlformats.org/officeDocument/2006/relationships/hyperlink" Target="https://www.bangkokbiznews.com/finance/stock/1103312" TargetMode="External"/><Relationship Id="rId1943" Type="http://schemas.openxmlformats.org/officeDocument/2006/relationships/hyperlink" Target="https://www.bangkokbiznews.com/finance/stock/1103286" TargetMode="External"/><Relationship Id="rId1944" Type="http://schemas.openxmlformats.org/officeDocument/2006/relationships/hyperlink" Target="https://www.bangkokbiznews.com/finance/stock/1103242" TargetMode="External"/><Relationship Id="rId1945" Type="http://schemas.openxmlformats.org/officeDocument/2006/relationships/hyperlink" Target="https://www.bangkokbiznews.com/finance/stock/1103239" TargetMode="External"/><Relationship Id="rId1946" Type="http://schemas.openxmlformats.org/officeDocument/2006/relationships/hyperlink" Target="https://www.bangkokbiznews.com/finance/stock/1103218" TargetMode="External"/><Relationship Id="rId1947" Type="http://schemas.openxmlformats.org/officeDocument/2006/relationships/hyperlink" Target="https://www.bangkokbiznews.com/finance/stock/1103218" TargetMode="External"/><Relationship Id="rId1948" Type="http://schemas.openxmlformats.org/officeDocument/2006/relationships/hyperlink" Target="https://www.bangkokbiznews.com/finance/stock/1103128" TargetMode="External"/><Relationship Id="rId1949" Type="http://schemas.openxmlformats.org/officeDocument/2006/relationships/hyperlink" Target="https://www.bangkokbiznews.com/finance/stock/1102775" TargetMode="External"/><Relationship Id="rId509" Type="http://schemas.openxmlformats.org/officeDocument/2006/relationships/hyperlink" Target="https://www.bangkokbiznews.com/finance/stock/1136274" TargetMode="External"/><Relationship Id="rId508" Type="http://schemas.openxmlformats.org/officeDocument/2006/relationships/hyperlink" Target="https://www.bangkokbiznews.com/finance/stock/1136274" TargetMode="External"/><Relationship Id="rId503" Type="http://schemas.openxmlformats.org/officeDocument/2006/relationships/hyperlink" Target="https://www.bangkokbiznews.com/finance/stock/1136341" TargetMode="External"/><Relationship Id="rId502" Type="http://schemas.openxmlformats.org/officeDocument/2006/relationships/hyperlink" Target="https://www.bangkokbiznews.com/finance/stock/1136337" TargetMode="External"/><Relationship Id="rId501" Type="http://schemas.openxmlformats.org/officeDocument/2006/relationships/hyperlink" Target="https://www.bangkokbiznews.com/finance/stock/1136336" TargetMode="External"/><Relationship Id="rId500" Type="http://schemas.openxmlformats.org/officeDocument/2006/relationships/hyperlink" Target="https://www.bangkokbiznews.com/finance/stock/1136381" TargetMode="External"/><Relationship Id="rId507" Type="http://schemas.openxmlformats.org/officeDocument/2006/relationships/hyperlink" Target="https://www.bangkokbiznews.com/finance/stock/1136286" TargetMode="External"/><Relationship Id="rId506" Type="http://schemas.openxmlformats.org/officeDocument/2006/relationships/hyperlink" Target="https://www.bangkokbiznews.com/finance/stock/1136286" TargetMode="External"/><Relationship Id="rId505" Type="http://schemas.openxmlformats.org/officeDocument/2006/relationships/hyperlink" Target="https://www.bangkokbiznews.com/finance/stock/1136296" TargetMode="External"/><Relationship Id="rId504" Type="http://schemas.openxmlformats.org/officeDocument/2006/relationships/hyperlink" Target="https://www.bangkokbiznews.com/finance/stock/1136296" TargetMode="External"/><Relationship Id="rId1114" Type="http://schemas.openxmlformats.org/officeDocument/2006/relationships/hyperlink" Target="https://www.bangkokbiznews.com/finance/stock/1126512" TargetMode="External"/><Relationship Id="rId1115" Type="http://schemas.openxmlformats.org/officeDocument/2006/relationships/hyperlink" Target="https://www.bangkokbiznews.com/finance/stock/1126476" TargetMode="External"/><Relationship Id="rId1116" Type="http://schemas.openxmlformats.org/officeDocument/2006/relationships/hyperlink" Target="https://www.bangkokbiznews.com/finance/stock/1126461" TargetMode="External"/><Relationship Id="rId1117" Type="http://schemas.openxmlformats.org/officeDocument/2006/relationships/hyperlink" Target="https://www.bangkokbiznews.com/finance/stock/1126462" TargetMode="External"/><Relationship Id="rId1118" Type="http://schemas.openxmlformats.org/officeDocument/2006/relationships/hyperlink" Target="https://www.bangkokbiznews.com/finance/stock/1126459" TargetMode="External"/><Relationship Id="rId1119" Type="http://schemas.openxmlformats.org/officeDocument/2006/relationships/hyperlink" Target="https://www.bangkokbiznews.com/finance/stock/1126457" TargetMode="External"/><Relationship Id="rId525" Type="http://schemas.openxmlformats.org/officeDocument/2006/relationships/hyperlink" Target="https://www.bangkokbiznews.com/finance/stock/1136118" TargetMode="External"/><Relationship Id="rId524" Type="http://schemas.openxmlformats.org/officeDocument/2006/relationships/hyperlink" Target="https://www.bangkokbiznews.com/finance/stock/1136141" TargetMode="External"/><Relationship Id="rId523" Type="http://schemas.openxmlformats.org/officeDocument/2006/relationships/hyperlink" Target="https://www.bangkokbiznews.com/finance/stock/1136141" TargetMode="External"/><Relationship Id="rId522" Type="http://schemas.openxmlformats.org/officeDocument/2006/relationships/hyperlink" Target="https://www.bangkokbiznews.com/finance/stock/1136169" TargetMode="External"/><Relationship Id="rId529" Type="http://schemas.openxmlformats.org/officeDocument/2006/relationships/hyperlink" Target="https://www.bangkokbiznews.com/finance/stock/1136043" TargetMode="External"/><Relationship Id="rId528" Type="http://schemas.openxmlformats.org/officeDocument/2006/relationships/hyperlink" Target="https://www.bangkokbiznews.com/finance/stock/1136108" TargetMode="External"/><Relationship Id="rId527" Type="http://schemas.openxmlformats.org/officeDocument/2006/relationships/hyperlink" Target="https://www.bangkokbiznews.com/finance/stock/1136108" TargetMode="External"/><Relationship Id="rId526" Type="http://schemas.openxmlformats.org/officeDocument/2006/relationships/hyperlink" Target="https://www.bangkokbiznews.com/finance/stock/1136118" TargetMode="External"/><Relationship Id="rId521" Type="http://schemas.openxmlformats.org/officeDocument/2006/relationships/hyperlink" Target="https://www.bangkokbiznews.com/finance/stock/1136169" TargetMode="External"/><Relationship Id="rId1110" Type="http://schemas.openxmlformats.org/officeDocument/2006/relationships/hyperlink" Target="https://www.bangkokbiznews.com/finance/stock/1126573" TargetMode="External"/><Relationship Id="rId520" Type="http://schemas.openxmlformats.org/officeDocument/2006/relationships/hyperlink" Target="https://www.bangkokbiznews.com/finance/stock/1136168" TargetMode="External"/><Relationship Id="rId1111" Type="http://schemas.openxmlformats.org/officeDocument/2006/relationships/hyperlink" Target="https://www.bangkokbiznews.com/finance/stock/1126568" TargetMode="External"/><Relationship Id="rId1112" Type="http://schemas.openxmlformats.org/officeDocument/2006/relationships/hyperlink" Target="https://www.bangkokbiznews.com/finance/stock/1126548" TargetMode="External"/><Relationship Id="rId1113" Type="http://schemas.openxmlformats.org/officeDocument/2006/relationships/hyperlink" Target="https://www.bangkokbiznews.com/finance/stock/1131094" TargetMode="External"/><Relationship Id="rId1103" Type="http://schemas.openxmlformats.org/officeDocument/2006/relationships/hyperlink" Target="https://www.bangkokbiznews.com/finance/stock/1126614" TargetMode="External"/><Relationship Id="rId1104" Type="http://schemas.openxmlformats.org/officeDocument/2006/relationships/hyperlink" Target="https://www.bangkokbiznews.com/finance/stock/1126612" TargetMode="External"/><Relationship Id="rId1105" Type="http://schemas.openxmlformats.org/officeDocument/2006/relationships/hyperlink" Target="https://www.bangkokbiznews.com/finance/stock/1126610" TargetMode="External"/><Relationship Id="rId1106" Type="http://schemas.openxmlformats.org/officeDocument/2006/relationships/hyperlink" Target="https://www.bangkokbiznews.com/finance/stock/1126597" TargetMode="External"/><Relationship Id="rId1107" Type="http://schemas.openxmlformats.org/officeDocument/2006/relationships/hyperlink" Target="https://www.bangkokbiznews.com/finance/stock/1126587" TargetMode="External"/><Relationship Id="rId1108" Type="http://schemas.openxmlformats.org/officeDocument/2006/relationships/hyperlink" Target="https://www.bangkokbiznews.com/finance/stock/1126580" TargetMode="External"/><Relationship Id="rId1109" Type="http://schemas.openxmlformats.org/officeDocument/2006/relationships/hyperlink" Target="https://www.bangkokbiznews.com/finance/stock/1126573" TargetMode="External"/><Relationship Id="rId519" Type="http://schemas.openxmlformats.org/officeDocument/2006/relationships/hyperlink" Target="https://www.bangkokbiznews.com/finance/stock/1136168" TargetMode="External"/><Relationship Id="rId514" Type="http://schemas.openxmlformats.org/officeDocument/2006/relationships/hyperlink" Target="https://www.bangkokbiznews.com/finance/stock/1136201" TargetMode="External"/><Relationship Id="rId513" Type="http://schemas.openxmlformats.org/officeDocument/2006/relationships/hyperlink" Target="https://www.bangkokbiznews.com/finance/stock/1136201" TargetMode="External"/><Relationship Id="rId512" Type="http://schemas.openxmlformats.org/officeDocument/2006/relationships/hyperlink" Target="https://www.bangkokbiznews.com/finance/stock/1136214" TargetMode="External"/><Relationship Id="rId511" Type="http://schemas.openxmlformats.org/officeDocument/2006/relationships/hyperlink" Target="https://www.bangkokbiznews.com/finance/stock/1136261" TargetMode="External"/><Relationship Id="rId518" Type="http://schemas.openxmlformats.org/officeDocument/2006/relationships/hyperlink" Target="https://www.bangkokbiznews.com/finance/stock/1136168" TargetMode="External"/><Relationship Id="rId517" Type="http://schemas.openxmlformats.org/officeDocument/2006/relationships/hyperlink" Target="https://www.bangkokbiznews.com/finance/stock/1136191" TargetMode="External"/><Relationship Id="rId516" Type="http://schemas.openxmlformats.org/officeDocument/2006/relationships/hyperlink" Target="https://www.bangkokbiznews.com/finance/stock/1136193" TargetMode="External"/><Relationship Id="rId515" Type="http://schemas.openxmlformats.org/officeDocument/2006/relationships/hyperlink" Target="https://www.bangkokbiznews.com/finance/stock/1136193" TargetMode="External"/><Relationship Id="rId510" Type="http://schemas.openxmlformats.org/officeDocument/2006/relationships/hyperlink" Target="https://www.bangkokbiznews.com/finance/stock/1136261" TargetMode="External"/><Relationship Id="rId1100" Type="http://schemas.openxmlformats.org/officeDocument/2006/relationships/hyperlink" Target="https://www.bangkokbiznews.com/finance/stock/1126619" TargetMode="External"/><Relationship Id="rId1101" Type="http://schemas.openxmlformats.org/officeDocument/2006/relationships/hyperlink" Target="https://www.bangkokbiznews.com/finance/stock/1126617" TargetMode="External"/><Relationship Id="rId1102" Type="http://schemas.openxmlformats.org/officeDocument/2006/relationships/hyperlink" Target="https://www.bangkokbiznews.com/finance/stock/1126617" TargetMode="External"/><Relationship Id="rId590" Type="http://schemas.openxmlformats.org/officeDocument/2006/relationships/hyperlink" Target="https://www.bangkokbiznews.com/finance/stock/1135527" TargetMode="External"/><Relationship Id="rId589" Type="http://schemas.openxmlformats.org/officeDocument/2006/relationships/hyperlink" Target="https://www.bangkokbiznews.com/finance/stock/1135527" TargetMode="External"/><Relationship Id="rId588" Type="http://schemas.openxmlformats.org/officeDocument/2006/relationships/hyperlink" Target="https://www.bangkokbiznews.com/finance/stock/1135738" TargetMode="External"/><Relationship Id="rId1170" Type="http://schemas.openxmlformats.org/officeDocument/2006/relationships/hyperlink" Target="https://www.bangkokbiznews.com/finance/stock/1125775" TargetMode="External"/><Relationship Id="rId1171" Type="http://schemas.openxmlformats.org/officeDocument/2006/relationships/hyperlink" Target="https://www.bangkokbiznews.com/finance/stock/1125775" TargetMode="External"/><Relationship Id="rId583" Type="http://schemas.openxmlformats.org/officeDocument/2006/relationships/hyperlink" Target="https://www.bangkokbiznews.com/finance/stock/1135724" TargetMode="External"/><Relationship Id="rId1172" Type="http://schemas.openxmlformats.org/officeDocument/2006/relationships/hyperlink" Target="https://www.bangkokbiznews.com/finance/stock/1125775" TargetMode="External"/><Relationship Id="rId582" Type="http://schemas.openxmlformats.org/officeDocument/2006/relationships/hyperlink" Target="https://www.bangkokbiznews.com/finance/stock/1135724" TargetMode="External"/><Relationship Id="rId1173" Type="http://schemas.openxmlformats.org/officeDocument/2006/relationships/hyperlink" Target="https://www.bangkokbiznews.com/finance/stock/1125775" TargetMode="External"/><Relationship Id="rId581" Type="http://schemas.openxmlformats.org/officeDocument/2006/relationships/hyperlink" Target="https://www.bangkokbiznews.com/finance/stock/1135773" TargetMode="External"/><Relationship Id="rId1174" Type="http://schemas.openxmlformats.org/officeDocument/2006/relationships/hyperlink" Target="https://www.bangkokbiznews.com/finance/stock/1125661" TargetMode="External"/><Relationship Id="rId580" Type="http://schemas.openxmlformats.org/officeDocument/2006/relationships/hyperlink" Target="https://www.bangkokbiznews.com/finance/stock/1135776" TargetMode="External"/><Relationship Id="rId1175" Type="http://schemas.openxmlformats.org/officeDocument/2006/relationships/hyperlink" Target="https://www.bangkokbiznews.com/finance/stock/1125765" TargetMode="External"/><Relationship Id="rId587" Type="http://schemas.openxmlformats.org/officeDocument/2006/relationships/hyperlink" Target="https://www.bangkokbiznews.com/finance/stock/1135738" TargetMode="External"/><Relationship Id="rId1176" Type="http://schemas.openxmlformats.org/officeDocument/2006/relationships/hyperlink" Target="https://www.bangkokbiznews.com/finance/stock/1125735" TargetMode="External"/><Relationship Id="rId586" Type="http://schemas.openxmlformats.org/officeDocument/2006/relationships/hyperlink" Target="https://www.bangkokbiznews.com/finance/stock/1135738" TargetMode="External"/><Relationship Id="rId1177" Type="http://schemas.openxmlformats.org/officeDocument/2006/relationships/hyperlink" Target="https://www.bangkokbiznews.com/finance/stock/1125726" TargetMode="External"/><Relationship Id="rId585" Type="http://schemas.openxmlformats.org/officeDocument/2006/relationships/hyperlink" Target="https://www.bangkokbiznews.com/finance/stock/1135756" TargetMode="External"/><Relationship Id="rId1178" Type="http://schemas.openxmlformats.org/officeDocument/2006/relationships/hyperlink" Target="https://www.bangkokbiznews.com/finance/stock/1125723" TargetMode="External"/><Relationship Id="rId584" Type="http://schemas.openxmlformats.org/officeDocument/2006/relationships/hyperlink" Target="https://www.bangkokbiznews.com/finance/stock/1135756" TargetMode="External"/><Relationship Id="rId1179" Type="http://schemas.openxmlformats.org/officeDocument/2006/relationships/hyperlink" Target="https://www.bangkokbiznews.com/finance/stock/1125723" TargetMode="External"/><Relationship Id="rId1169" Type="http://schemas.openxmlformats.org/officeDocument/2006/relationships/hyperlink" Target="https://www.bangkokbiznews.com/finance/stock/1125775" TargetMode="External"/><Relationship Id="rId579" Type="http://schemas.openxmlformats.org/officeDocument/2006/relationships/hyperlink" Target="https://www.bangkokbiznews.com/finance/stock/1135779" TargetMode="External"/><Relationship Id="rId578" Type="http://schemas.openxmlformats.org/officeDocument/2006/relationships/hyperlink" Target="https://www.bangkokbiznews.com/finance/stock/1135781" TargetMode="External"/><Relationship Id="rId577" Type="http://schemas.openxmlformats.org/officeDocument/2006/relationships/hyperlink" Target="https://www.bangkokbiznews.com/finance/stock/1135782" TargetMode="External"/><Relationship Id="rId1160" Type="http://schemas.openxmlformats.org/officeDocument/2006/relationships/hyperlink" Target="https://www.bangkokbiznews.com/finance/stock/1125855" TargetMode="External"/><Relationship Id="rId572" Type="http://schemas.openxmlformats.org/officeDocument/2006/relationships/hyperlink" Target="https://www.bangkokbiznews.com/finance/stock/1135799" TargetMode="External"/><Relationship Id="rId1161" Type="http://schemas.openxmlformats.org/officeDocument/2006/relationships/hyperlink" Target="https://www.bangkokbiznews.com/finance/stock/1125840" TargetMode="External"/><Relationship Id="rId571" Type="http://schemas.openxmlformats.org/officeDocument/2006/relationships/hyperlink" Target="https://www.bangkokbiznews.com/finance/stock/1135799" TargetMode="External"/><Relationship Id="rId1162" Type="http://schemas.openxmlformats.org/officeDocument/2006/relationships/hyperlink" Target="https://www.bangkokbiznews.com/finance/stock/1125831" TargetMode="External"/><Relationship Id="rId570" Type="http://schemas.openxmlformats.org/officeDocument/2006/relationships/hyperlink" Target="https://www.bangkokbiznews.com/finance/stock/1135798" TargetMode="External"/><Relationship Id="rId1163" Type="http://schemas.openxmlformats.org/officeDocument/2006/relationships/hyperlink" Target="https://www.bangkokbiznews.com/finance/stock/1125796" TargetMode="External"/><Relationship Id="rId1164" Type="http://schemas.openxmlformats.org/officeDocument/2006/relationships/hyperlink" Target="https://www.bangkokbiznews.com/finance/stock/1125823" TargetMode="External"/><Relationship Id="rId576" Type="http://schemas.openxmlformats.org/officeDocument/2006/relationships/hyperlink" Target="https://www.bangkokbiznews.com/finance/stock/1135786" TargetMode="External"/><Relationship Id="rId1165" Type="http://schemas.openxmlformats.org/officeDocument/2006/relationships/hyperlink" Target="https://www.bangkokbiznews.com/finance/stock/1125790" TargetMode="External"/><Relationship Id="rId575" Type="http://schemas.openxmlformats.org/officeDocument/2006/relationships/hyperlink" Target="https://www.bangkokbiznews.com/finance/stock/1132199" TargetMode="External"/><Relationship Id="rId1166" Type="http://schemas.openxmlformats.org/officeDocument/2006/relationships/hyperlink" Target="https://www.bangkokbiznews.com/finance/stock/1125790" TargetMode="External"/><Relationship Id="rId574" Type="http://schemas.openxmlformats.org/officeDocument/2006/relationships/hyperlink" Target="https://www.bangkokbiznews.com/finance/stock/1135795" TargetMode="External"/><Relationship Id="rId1167" Type="http://schemas.openxmlformats.org/officeDocument/2006/relationships/hyperlink" Target="https://www.bangkokbiznews.com/finance/stock/1125780" TargetMode="External"/><Relationship Id="rId573" Type="http://schemas.openxmlformats.org/officeDocument/2006/relationships/hyperlink" Target="https://www.bangkokbiznews.com/finance/stock/1135795" TargetMode="External"/><Relationship Id="rId1168" Type="http://schemas.openxmlformats.org/officeDocument/2006/relationships/hyperlink" Target="https://www.bangkokbiznews.com/finance/stock/1125780" TargetMode="External"/><Relationship Id="rId1190" Type="http://schemas.openxmlformats.org/officeDocument/2006/relationships/hyperlink" Target="https://www.bangkokbiznews.com/finance/stock/1125666" TargetMode="External"/><Relationship Id="rId1191" Type="http://schemas.openxmlformats.org/officeDocument/2006/relationships/hyperlink" Target="https://www.bangkokbiznews.com/finance/stock/1125660" TargetMode="External"/><Relationship Id="rId1192" Type="http://schemas.openxmlformats.org/officeDocument/2006/relationships/hyperlink" Target="https://www.bangkokbiznews.com/finance/stock/1125652" TargetMode="External"/><Relationship Id="rId1193" Type="http://schemas.openxmlformats.org/officeDocument/2006/relationships/hyperlink" Target="https://www.bangkokbiznews.com/finance/stock/1125652" TargetMode="External"/><Relationship Id="rId1194" Type="http://schemas.openxmlformats.org/officeDocument/2006/relationships/hyperlink" Target="https://www.bangkokbiznews.com/finance/stock/1125641" TargetMode="External"/><Relationship Id="rId1195" Type="http://schemas.openxmlformats.org/officeDocument/2006/relationships/hyperlink" Target="https://www.bangkokbiznews.com/finance/stock/1125629" TargetMode="External"/><Relationship Id="rId1196" Type="http://schemas.openxmlformats.org/officeDocument/2006/relationships/hyperlink" Target="https://www.bangkokbiznews.com/finance/stock/1125578" TargetMode="External"/><Relationship Id="rId1197" Type="http://schemas.openxmlformats.org/officeDocument/2006/relationships/hyperlink" Target="https://www.bangkokbiznews.com/finance/stock/1125578" TargetMode="External"/><Relationship Id="rId1198" Type="http://schemas.openxmlformats.org/officeDocument/2006/relationships/hyperlink" Target="https://www.bangkokbiznews.com/finance/stock/1125578" TargetMode="External"/><Relationship Id="rId1199" Type="http://schemas.openxmlformats.org/officeDocument/2006/relationships/hyperlink" Target="https://www.bangkokbiznews.com/finance/stock/1125570" TargetMode="External"/><Relationship Id="rId599" Type="http://schemas.openxmlformats.org/officeDocument/2006/relationships/hyperlink" Target="https://www.bangkokbiznews.com/finance/stock/1135502" TargetMode="External"/><Relationship Id="rId1180" Type="http://schemas.openxmlformats.org/officeDocument/2006/relationships/hyperlink" Target="https://www.bangkokbiznews.com/finance/stock/1125723" TargetMode="External"/><Relationship Id="rId1181" Type="http://schemas.openxmlformats.org/officeDocument/2006/relationships/hyperlink" Target="https://www.bangkokbiznews.com/finance/stock/1125721" TargetMode="External"/><Relationship Id="rId1182" Type="http://schemas.openxmlformats.org/officeDocument/2006/relationships/hyperlink" Target="https://www.bangkokbiznews.com/finance/stock/1125717" TargetMode="External"/><Relationship Id="rId594" Type="http://schemas.openxmlformats.org/officeDocument/2006/relationships/hyperlink" Target="https://www.bangkokbiznews.com/finance/stock/1135535" TargetMode="External"/><Relationship Id="rId1183" Type="http://schemas.openxmlformats.org/officeDocument/2006/relationships/hyperlink" Target="https://www.bangkokbiznews.com/finance/stock/1125714" TargetMode="External"/><Relationship Id="rId593" Type="http://schemas.openxmlformats.org/officeDocument/2006/relationships/hyperlink" Target="https://www.bangkokbiznews.com/finance/stock/1135535" TargetMode="External"/><Relationship Id="rId1184" Type="http://schemas.openxmlformats.org/officeDocument/2006/relationships/hyperlink" Target="https://www.bangkokbiznews.com/finance/stock/1125714" TargetMode="External"/><Relationship Id="rId592" Type="http://schemas.openxmlformats.org/officeDocument/2006/relationships/hyperlink" Target="https://www.bangkokbiznews.com/finance/stock/1135613" TargetMode="External"/><Relationship Id="rId1185" Type="http://schemas.openxmlformats.org/officeDocument/2006/relationships/hyperlink" Target="https://www.bangkokbiznews.com/finance/stock/1125677" TargetMode="External"/><Relationship Id="rId591" Type="http://schemas.openxmlformats.org/officeDocument/2006/relationships/hyperlink" Target="https://www.bangkokbiznews.com/finance/stock/1135525" TargetMode="External"/><Relationship Id="rId1186" Type="http://schemas.openxmlformats.org/officeDocument/2006/relationships/hyperlink" Target="https://www.bangkokbiznews.com/finance/stock/1125677" TargetMode="External"/><Relationship Id="rId598" Type="http://schemas.openxmlformats.org/officeDocument/2006/relationships/hyperlink" Target="https://www.bangkokbiznews.com/finance/stock/1135502" TargetMode="External"/><Relationship Id="rId1187" Type="http://schemas.openxmlformats.org/officeDocument/2006/relationships/hyperlink" Target="https://www.bangkokbiznews.com/finance/stock/1125669" TargetMode="External"/><Relationship Id="rId597" Type="http://schemas.openxmlformats.org/officeDocument/2006/relationships/hyperlink" Target="https://www.bangkokbiznews.com/finance/stock/1135508" TargetMode="External"/><Relationship Id="rId1188" Type="http://schemas.openxmlformats.org/officeDocument/2006/relationships/hyperlink" Target="https://www.bangkokbiznews.com/finance/stock/1125666" TargetMode="External"/><Relationship Id="rId596" Type="http://schemas.openxmlformats.org/officeDocument/2006/relationships/hyperlink" Target="https://www.bangkokbiznews.com/finance/stock/1135520" TargetMode="External"/><Relationship Id="rId1189" Type="http://schemas.openxmlformats.org/officeDocument/2006/relationships/hyperlink" Target="https://www.bangkokbiznews.com/finance/stock/1125666" TargetMode="External"/><Relationship Id="rId595" Type="http://schemas.openxmlformats.org/officeDocument/2006/relationships/hyperlink" Target="https://www.bangkokbiznews.com/finance/stock/1135520" TargetMode="External"/><Relationship Id="rId1136" Type="http://schemas.openxmlformats.org/officeDocument/2006/relationships/hyperlink" Target="https://www.bangkokbiznews.com/finance/stock/1126151" TargetMode="External"/><Relationship Id="rId1137" Type="http://schemas.openxmlformats.org/officeDocument/2006/relationships/hyperlink" Target="https://www.bangkokbiznews.com/finance/stock/1126139" TargetMode="External"/><Relationship Id="rId1138" Type="http://schemas.openxmlformats.org/officeDocument/2006/relationships/hyperlink" Target="https://www.bangkokbiznews.com/finance/stock/1126071" TargetMode="External"/><Relationship Id="rId1139" Type="http://schemas.openxmlformats.org/officeDocument/2006/relationships/hyperlink" Target="https://www.bangkokbiznews.com/finance/stock/1126067" TargetMode="External"/><Relationship Id="rId547" Type="http://schemas.openxmlformats.org/officeDocument/2006/relationships/hyperlink" Target="https://www.bangkokbiznews.com/finance/stock/1135917" TargetMode="External"/><Relationship Id="rId546" Type="http://schemas.openxmlformats.org/officeDocument/2006/relationships/hyperlink" Target="https://www.bangkokbiznews.com/finance/stock/1135917" TargetMode="External"/><Relationship Id="rId545" Type="http://schemas.openxmlformats.org/officeDocument/2006/relationships/hyperlink" Target="https://www.bangkokbiznews.com/finance/stock/1135940" TargetMode="External"/><Relationship Id="rId544" Type="http://schemas.openxmlformats.org/officeDocument/2006/relationships/hyperlink" Target="https://www.bangkokbiznews.com/finance/stock/1135940" TargetMode="External"/><Relationship Id="rId549" Type="http://schemas.openxmlformats.org/officeDocument/2006/relationships/hyperlink" Target="https://www.bangkokbiznews.com/finance/stock/1136059" TargetMode="External"/><Relationship Id="rId548" Type="http://schemas.openxmlformats.org/officeDocument/2006/relationships/hyperlink" Target="https://www.bangkokbiznews.com/finance/stock/1136059" TargetMode="External"/><Relationship Id="rId1130" Type="http://schemas.openxmlformats.org/officeDocument/2006/relationships/hyperlink" Target="https://www.bangkokbiznews.com/finance/stock/1126260" TargetMode="External"/><Relationship Id="rId1131" Type="http://schemas.openxmlformats.org/officeDocument/2006/relationships/hyperlink" Target="https://www.bangkokbiznews.com/finance/stock/1126252" TargetMode="External"/><Relationship Id="rId543" Type="http://schemas.openxmlformats.org/officeDocument/2006/relationships/hyperlink" Target="https://www.bangkokbiznews.com/finance/stock/1135940" TargetMode="External"/><Relationship Id="rId1132" Type="http://schemas.openxmlformats.org/officeDocument/2006/relationships/hyperlink" Target="https://www.bangkokbiznews.com/finance/stock/1126244" TargetMode="External"/><Relationship Id="rId542" Type="http://schemas.openxmlformats.org/officeDocument/2006/relationships/hyperlink" Target="https://www.bangkokbiznews.com/finance/stock/1135967" TargetMode="External"/><Relationship Id="rId1133" Type="http://schemas.openxmlformats.org/officeDocument/2006/relationships/hyperlink" Target="https://www.bangkokbiznews.com/finance/stock/1126236" TargetMode="External"/><Relationship Id="rId541" Type="http://schemas.openxmlformats.org/officeDocument/2006/relationships/hyperlink" Target="https://www.bangkokbiznews.com/finance/stock/1135967" TargetMode="External"/><Relationship Id="rId1134" Type="http://schemas.openxmlformats.org/officeDocument/2006/relationships/hyperlink" Target="https://www.bangkokbiznews.com/finance/stock/1126221" TargetMode="External"/><Relationship Id="rId540" Type="http://schemas.openxmlformats.org/officeDocument/2006/relationships/hyperlink" Target="https://www.bangkokbiznews.com/finance/stock/1135969" TargetMode="External"/><Relationship Id="rId1135" Type="http://schemas.openxmlformats.org/officeDocument/2006/relationships/hyperlink" Target="https://www.bangkokbiznews.com/finance/stock/1126198" TargetMode="External"/><Relationship Id="rId1125" Type="http://schemas.openxmlformats.org/officeDocument/2006/relationships/hyperlink" Target="https://www.bangkokbiznews.com/finance/stock/1126292" TargetMode="External"/><Relationship Id="rId1126" Type="http://schemas.openxmlformats.org/officeDocument/2006/relationships/hyperlink" Target="https://www.bangkokbiznews.com/finance/stock/1126289" TargetMode="External"/><Relationship Id="rId1127" Type="http://schemas.openxmlformats.org/officeDocument/2006/relationships/hyperlink" Target="https://www.bangkokbiznews.com/finance/stock/1126262" TargetMode="External"/><Relationship Id="rId1128" Type="http://schemas.openxmlformats.org/officeDocument/2006/relationships/hyperlink" Target="https://www.bangkokbiznews.com/finance/stock/1126261" TargetMode="External"/><Relationship Id="rId1129" Type="http://schemas.openxmlformats.org/officeDocument/2006/relationships/hyperlink" Target="https://www.bangkokbiznews.com/finance/stock/1126259" TargetMode="External"/><Relationship Id="rId536" Type="http://schemas.openxmlformats.org/officeDocument/2006/relationships/hyperlink" Target="https://www.bangkokbiznews.com/finance/stock/1135993" TargetMode="External"/><Relationship Id="rId535" Type="http://schemas.openxmlformats.org/officeDocument/2006/relationships/hyperlink" Target="https://www.bangkokbiznews.com/finance/stock/1136009" TargetMode="External"/><Relationship Id="rId534" Type="http://schemas.openxmlformats.org/officeDocument/2006/relationships/hyperlink" Target="https://www.bangkokbiznews.com/finance/stock/1136033" TargetMode="External"/><Relationship Id="rId533" Type="http://schemas.openxmlformats.org/officeDocument/2006/relationships/hyperlink" Target="https://www.bangkokbiznews.com/finance/stock/1136033" TargetMode="External"/><Relationship Id="rId539" Type="http://schemas.openxmlformats.org/officeDocument/2006/relationships/hyperlink" Target="https://www.bangkokbiznews.com/finance/stock/1135969" TargetMode="External"/><Relationship Id="rId538" Type="http://schemas.openxmlformats.org/officeDocument/2006/relationships/hyperlink" Target="https://www.bangkokbiznews.com/finance/stock/1135969" TargetMode="External"/><Relationship Id="rId537" Type="http://schemas.openxmlformats.org/officeDocument/2006/relationships/hyperlink" Target="https://www.bangkokbiznews.com/finance/stock/1135993" TargetMode="External"/><Relationship Id="rId1120" Type="http://schemas.openxmlformats.org/officeDocument/2006/relationships/hyperlink" Target="https://www.bangkokbiznews.com/blogs/finance/stock/1126441" TargetMode="External"/><Relationship Id="rId532" Type="http://schemas.openxmlformats.org/officeDocument/2006/relationships/hyperlink" Target="https://www.bangkokbiznews.com/finance/stock/1136047" TargetMode="External"/><Relationship Id="rId1121" Type="http://schemas.openxmlformats.org/officeDocument/2006/relationships/hyperlink" Target="https://www.bangkokbiznews.com/finance/stock/1126377" TargetMode="External"/><Relationship Id="rId531" Type="http://schemas.openxmlformats.org/officeDocument/2006/relationships/hyperlink" Target="https://www.bangkokbiznews.com/finance/stock/1136047" TargetMode="External"/><Relationship Id="rId1122" Type="http://schemas.openxmlformats.org/officeDocument/2006/relationships/hyperlink" Target="https://www.bangkokbiznews.com/finance/stock/1126372" TargetMode="External"/><Relationship Id="rId530" Type="http://schemas.openxmlformats.org/officeDocument/2006/relationships/hyperlink" Target="https://www.bangkokbiznews.com/finance/stock/1136043" TargetMode="External"/><Relationship Id="rId1123" Type="http://schemas.openxmlformats.org/officeDocument/2006/relationships/hyperlink" Target="https://www.bangkokbiznews.com/finance/stock/1126348" TargetMode="External"/><Relationship Id="rId1124" Type="http://schemas.openxmlformats.org/officeDocument/2006/relationships/hyperlink" Target="https://www.bangkokbiznews.com/finance/stock/1126296" TargetMode="External"/><Relationship Id="rId1158" Type="http://schemas.openxmlformats.org/officeDocument/2006/relationships/hyperlink" Target="https://www.bangkokbiznews.com/finance/stock/1125863" TargetMode="External"/><Relationship Id="rId1159" Type="http://schemas.openxmlformats.org/officeDocument/2006/relationships/hyperlink" Target="https://www.bangkokbiznews.com/finance/stock/1125855" TargetMode="External"/><Relationship Id="rId569" Type="http://schemas.openxmlformats.org/officeDocument/2006/relationships/hyperlink" Target="https://www.bangkokbiznews.com/finance/stock/1135808" TargetMode="External"/><Relationship Id="rId568" Type="http://schemas.openxmlformats.org/officeDocument/2006/relationships/hyperlink" Target="https://www.bangkokbiznews.com/finance/stock/1135808" TargetMode="External"/><Relationship Id="rId567" Type="http://schemas.openxmlformats.org/officeDocument/2006/relationships/hyperlink" Target="https://www.bangkokbiznews.com/finance/stock/1135808" TargetMode="External"/><Relationship Id="rId566" Type="http://schemas.openxmlformats.org/officeDocument/2006/relationships/hyperlink" Target="https://www.bangkokbiznews.com/finance/stock/1135821" TargetMode="External"/><Relationship Id="rId561" Type="http://schemas.openxmlformats.org/officeDocument/2006/relationships/hyperlink" Target="https://www.bangkokbiznews.com/finance/stock/1135877" TargetMode="External"/><Relationship Id="rId1150" Type="http://schemas.openxmlformats.org/officeDocument/2006/relationships/hyperlink" Target="https://www.bangkokbiznews.com/finance/stock/1125895" TargetMode="External"/><Relationship Id="rId560" Type="http://schemas.openxmlformats.org/officeDocument/2006/relationships/hyperlink" Target="https://www.bangkokbiznews.com/finance/stock/1135877" TargetMode="External"/><Relationship Id="rId1151" Type="http://schemas.openxmlformats.org/officeDocument/2006/relationships/hyperlink" Target="https://www.bangkokbiznews.com/finance/stock/1125893" TargetMode="External"/><Relationship Id="rId1152" Type="http://schemas.openxmlformats.org/officeDocument/2006/relationships/hyperlink" Target="https://www.bangkokbiznews.com/finance/stock/1125892" TargetMode="External"/><Relationship Id="rId1153" Type="http://schemas.openxmlformats.org/officeDocument/2006/relationships/hyperlink" Target="https://www.bangkokbiznews.com/finance/stock/1125890" TargetMode="External"/><Relationship Id="rId565" Type="http://schemas.openxmlformats.org/officeDocument/2006/relationships/hyperlink" Target="https://www.bangkokbiznews.com/finance/stock/1135831" TargetMode="External"/><Relationship Id="rId1154" Type="http://schemas.openxmlformats.org/officeDocument/2006/relationships/hyperlink" Target="https://www.bangkokbiznews.com/finance/stock/1125886" TargetMode="External"/><Relationship Id="rId564" Type="http://schemas.openxmlformats.org/officeDocument/2006/relationships/hyperlink" Target="https://www.bangkokbiznews.com/finance/stock/1135842" TargetMode="External"/><Relationship Id="rId1155" Type="http://schemas.openxmlformats.org/officeDocument/2006/relationships/hyperlink" Target="https://www.bangkokbiznews.com/finance/stock/1125878" TargetMode="External"/><Relationship Id="rId563" Type="http://schemas.openxmlformats.org/officeDocument/2006/relationships/hyperlink" Target="https://www.bangkokbiznews.com/finance/stock/1135841" TargetMode="External"/><Relationship Id="rId1156" Type="http://schemas.openxmlformats.org/officeDocument/2006/relationships/hyperlink" Target="https://www.bangkokbiznews.com/finance/stock/1125872" TargetMode="External"/><Relationship Id="rId562" Type="http://schemas.openxmlformats.org/officeDocument/2006/relationships/hyperlink" Target="https://www.bangkokbiznews.com/finance/stock/1135846" TargetMode="External"/><Relationship Id="rId1157" Type="http://schemas.openxmlformats.org/officeDocument/2006/relationships/hyperlink" Target="https://www.bangkokbiznews.com/finance/stock/1125869" TargetMode="External"/><Relationship Id="rId1147" Type="http://schemas.openxmlformats.org/officeDocument/2006/relationships/hyperlink" Target="https://www.bangkokbiznews.com/finance/stock/1125936" TargetMode="External"/><Relationship Id="rId1148" Type="http://schemas.openxmlformats.org/officeDocument/2006/relationships/hyperlink" Target="https://www.bangkokbiznews.com/finance/stock/1125933" TargetMode="External"/><Relationship Id="rId1149" Type="http://schemas.openxmlformats.org/officeDocument/2006/relationships/hyperlink" Target="https://www.bangkokbiznews.com/finance/stock/1125930" TargetMode="External"/><Relationship Id="rId558" Type="http://schemas.openxmlformats.org/officeDocument/2006/relationships/hyperlink" Target="https://www.bangkokbiznews.com/finance/stock/1135922" TargetMode="External"/><Relationship Id="rId557" Type="http://schemas.openxmlformats.org/officeDocument/2006/relationships/hyperlink" Target="https://www.bangkokbiznews.com/finance/stock/1135922" TargetMode="External"/><Relationship Id="rId556" Type="http://schemas.openxmlformats.org/officeDocument/2006/relationships/hyperlink" Target="https://www.bangkokbiznews.com/finance/stock/1135922" TargetMode="External"/><Relationship Id="rId555" Type="http://schemas.openxmlformats.org/officeDocument/2006/relationships/hyperlink" Target="https://www.bangkokbiznews.com/finance/stock/1135920" TargetMode="External"/><Relationship Id="rId559" Type="http://schemas.openxmlformats.org/officeDocument/2006/relationships/hyperlink" Target="https://www.bangkokbiznews.com/finance/stock/1135913" TargetMode="External"/><Relationship Id="rId550" Type="http://schemas.openxmlformats.org/officeDocument/2006/relationships/hyperlink" Target="https://www.bangkokbiznews.com/finance/stock/1135925" TargetMode="External"/><Relationship Id="rId1140" Type="http://schemas.openxmlformats.org/officeDocument/2006/relationships/hyperlink" Target="https://www.bangkokbiznews.com/finance/stock/1126063" TargetMode="External"/><Relationship Id="rId1141" Type="http://schemas.openxmlformats.org/officeDocument/2006/relationships/hyperlink" Target="https://www.bangkokbiznews.com/finance/stock/1126054" TargetMode="External"/><Relationship Id="rId1142" Type="http://schemas.openxmlformats.org/officeDocument/2006/relationships/hyperlink" Target="https://www.bangkokbiznews.com/finance/stock/1126012" TargetMode="External"/><Relationship Id="rId554" Type="http://schemas.openxmlformats.org/officeDocument/2006/relationships/hyperlink" Target="https://www.bangkokbiznews.com/finance/stock/1135920" TargetMode="External"/><Relationship Id="rId1143" Type="http://schemas.openxmlformats.org/officeDocument/2006/relationships/hyperlink" Target="https://www.bangkokbiznews.com/finance/stock/1125992" TargetMode="External"/><Relationship Id="rId553" Type="http://schemas.openxmlformats.org/officeDocument/2006/relationships/hyperlink" Target="https://www.bangkokbiznews.com/finance/stock/1135920" TargetMode="External"/><Relationship Id="rId1144" Type="http://schemas.openxmlformats.org/officeDocument/2006/relationships/hyperlink" Target="https://www.bangkokbiznews.com/finance/stock/1125983" TargetMode="External"/><Relationship Id="rId552" Type="http://schemas.openxmlformats.org/officeDocument/2006/relationships/hyperlink" Target="https://www.bangkokbiznews.com/finance/stock/1135920" TargetMode="External"/><Relationship Id="rId1145" Type="http://schemas.openxmlformats.org/officeDocument/2006/relationships/hyperlink" Target="https://www.bangkokbiznews.com/finance/stock/1125975" TargetMode="External"/><Relationship Id="rId551" Type="http://schemas.openxmlformats.org/officeDocument/2006/relationships/hyperlink" Target="https://www.bangkokbiznews.com/finance/stock/1135924" TargetMode="External"/><Relationship Id="rId1146" Type="http://schemas.openxmlformats.org/officeDocument/2006/relationships/hyperlink" Target="https://www.bangkokbiznews.com/finance/stock/1125963" TargetMode="External"/><Relationship Id="rId495" Type="http://schemas.openxmlformats.org/officeDocument/2006/relationships/hyperlink" Target="https://www.bangkokbiznews.com/finance/stock/1136381" TargetMode="External"/><Relationship Id="rId494" Type="http://schemas.openxmlformats.org/officeDocument/2006/relationships/hyperlink" Target="https://www.bangkokbiznews.com/finance/stock/1136381" TargetMode="External"/><Relationship Id="rId493" Type="http://schemas.openxmlformats.org/officeDocument/2006/relationships/hyperlink" Target="https://www.bangkokbiznews.com/finance/stock/1136390" TargetMode="External"/><Relationship Id="rId492" Type="http://schemas.openxmlformats.org/officeDocument/2006/relationships/hyperlink" Target="https://www.bangkokbiznews.com/finance/stock/1136391" TargetMode="External"/><Relationship Id="rId499" Type="http://schemas.openxmlformats.org/officeDocument/2006/relationships/hyperlink" Target="https://www.bangkokbiznews.com/finance/stock/1136381" TargetMode="External"/><Relationship Id="rId498" Type="http://schemas.openxmlformats.org/officeDocument/2006/relationships/hyperlink" Target="https://www.bangkokbiznews.com/finance/stock/1136381" TargetMode="External"/><Relationship Id="rId497" Type="http://schemas.openxmlformats.org/officeDocument/2006/relationships/hyperlink" Target="https://www.bangkokbiznews.com/finance/stock/1136381" TargetMode="External"/><Relationship Id="rId496" Type="http://schemas.openxmlformats.org/officeDocument/2006/relationships/hyperlink" Target="https://www.bangkokbiznews.com/finance/stock/1136381" TargetMode="External"/><Relationship Id="rId1213" Type="http://schemas.openxmlformats.org/officeDocument/2006/relationships/hyperlink" Target="https://www.bangkokbiznews.com/finance/stock/1125041" TargetMode="External"/><Relationship Id="rId1214" Type="http://schemas.openxmlformats.org/officeDocument/2006/relationships/hyperlink" Target="https://www.bangkokbiznews.com/finance/stock/1125220" TargetMode="External"/><Relationship Id="rId1215" Type="http://schemas.openxmlformats.org/officeDocument/2006/relationships/hyperlink" Target="https://www.bangkokbiznews.com/finance/stock/1125220" TargetMode="External"/><Relationship Id="rId1216" Type="http://schemas.openxmlformats.org/officeDocument/2006/relationships/hyperlink" Target="https://www.bangkokbiznews.com/finance/stock/1125217" TargetMode="External"/><Relationship Id="rId1217" Type="http://schemas.openxmlformats.org/officeDocument/2006/relationships/hyperlink" Target="https://www.bangkokbiznews.com/finance/stock/1125199" TargetMode="External"/><Relationship Id="rId1218" Type="http://schemas.openxmlformats.org/officeDocument/2006/relationships/hyperlink" Target="https://www.bangkokbiznews.com/finance/stock/1125199" TargetMode="External"/><Relationship Id="rId1219" Type="http://schemas.openxmlformats.org/officeDocument/2006/relationships/hyperlink" Target="https://www.bangkokbiznews.com/finance/stock/1125102" TargetMode="External"/><Relationship Id="rId1210" Type="http://schemas.openxmlformats.org/officeDocument/2006/relationships/hyperlink" Target="https://www.bangkokbiznews.com/finance/stock/1125409" TargetMode="External"/><Relationship Id="rId1211" Type="http://schemas.openxmlformats.org/officeDocument/2006/relationships/hyperlink" Target="https://www.bangkokbiznews.com/finance/stock/1125378" TargetMode="External"/><Relationship Id="rId1212" Type="http://schemas.openxmlformats.org/officeDocument/2006/relationships/hyperlink" Target="https://www.bangkokbiznews.com/finance/stock/1125229" TargetMode="External"/><Relationship Id="rId1202" Type="http://schemas.openxmlformats.org/officeDocument/2006/relationships/hyperlink" Target="https://www.bangkokbiznews.com/finance/stock/1125556" TargetMode="External"/><Relationship Id="rId1203" Type="http://schemas.openxmlformats.org/officeDocument/2006/relationships/hyperlink" Target="https://www.bangkokbiznews.com/finance/stock/1125522" TargetMode="External"/><Relationship Id="rId1204" Type="http://schemas.openxmlformats.org/officeDocument/2006/relationships/hyperlink" Target="https://www.bangkokbiznews.com/finance/stock/1125523" TargetMode="External"/><Relationship Id="rId1205" Type="http://schemas.openxmlformats.org/officeDocument/2006/relationships/hyperlink" Target="https://www.bangkokbiznews.com/finance/stock/1125523" TargetMode="External"/><Relationship Id="rId1206" Type="http://schemas.openxmlformats.org/officeDocument/2006/relationships/hyperlink" Target="https://www.bangkokbiznews.com/finance/stock/1125523" TargetMode="External"/><Relationship Id="rId1207" Type="http://schemas.openxmlformats.org/officeDocument/2006/relationships/hyperlink" Target="https://www.bangkokbiznews.com/finance/stock/1125412" TargetMode="External"/><Relationship Id="rId1208" Type="http://schemas.openxmlformats.org/officeDocument/2006/relationships/hyperlink" Target="https://www.bangkokbiznews.com/finance/stock/1125410" TargetMode="External"/><Relationship Id="rId1209" Type="http://schemas.openxmlformats.org/officeDocument/2006/relationships/hyperlink" Target="https://www.bangkokbiznews.com/finance/stock/1125410" TargetMode="External"/><Relationship Id="rId1200" Type="http://schemas.openxmlformats.org/officeDocument/2006/relationships/hyperlink" Target="https://www.bangkokbiznews.com/finance/stock/1125570" TargetMode="External"/><Relationship Id="rId1201" Type="http://schemas.openxmlformats.org/officeDocument/2006/relationships/hyperlink" Target="https://www.bangkokbiznews.com/finance/stock/1125564" TargetMode="External"/><Relationship Id="rId1235" Type="http://schemas.openxmlformats.org/officeDocument/2006/relationships/hyperlink" Target="https://www.bangkokbiznews.com/finance/stock/1125046" TargetMode="External"/><Relationship Id="rId1236" Type="http://schemas.openxmlformats.org/officeDocument/2006/relationships/hyperlink" Target="https://www.bangkokbiznews.com/finance/stock/1125044" TargetMode="External"/><Relationship Id="rId1237" Type="http://schemas.openxmlformats.org/officeDocument/2006/relationships/hyperlink" Target="https://www.bangkokbiznews.com/finance/stock/1125039" TargetMode="External"/><Relationship Id="rId1238" Type="http://schemas.openxmlformats.org/officeDocument/2006/relationships/hyperlink" Target="https://www.bangkokbiznews.com/finance/stock/1125032" TargetMode="External"/><Relationship Id="rId1239" Type="http://schemas.openxmlformats.org/officeDocument/2006/relationships/hyperlink" Target="https://www.bangkokbiznews.com/finance/stock/1125012" TargetMode="External"/><Relationship Id="rId409" Type="http://schemas.openxmlformats.org/officeDocument/2006/relationships/hyperlink" Target="https://www.bangkokbiznews.com/finance/stock/1137716" TargetMode="External"/><Relationship Id="rId404" Type="http://schemas.openxmlformats.org/officeDocument/2006/relationships/hyperlink" Target="https://www.bangkokbiznews.com/finance/stock/1137887" TargetMode="External"/><Relationship Id="rId403" Type="http://schemas.openxmlformats.org/officeDocument/2006/relationships/hyperlink" Target="https://www.bangkokbiznews.com/finance/stock/1137898" TargetMode="External"/><Relationship Id="rId402" Type="http://schemas.openxmlformats.org/officeDocument/2006/relationships/hyperlink" Target="https://www.bangkokbiznews.com/finance/stock/1137898" TargetMode="External"/><Relationship Id="rId401" Type="http://schemas.openxmlformats.org/officeDocument/2006/relationships/hyperlink" Target="https://www.bangkokbiznews.com/finance/stock/1137936" TargetMode="External"/><Relationship Id="rId408" Type="http://schemas.openxmlformats.org/officeDocument/2006/relationships/hyperlink" Target="https://www.bangkokbiznews.com/finance/stock/1137876" TargetMode="External"/><Relationship Id="rId407" Type="http://schemas.openxmlformats.org/officeDocument/2006/relationships/hyperlink" Target="https://www.bangkokbiznews.com/finance/stock/1137876" TargetMode="External"/><Relationship Id="rId406" Type="http://schemas.openxmlformats.org/officeDocument/2006/relationships/hyperlink" Target="https://www.bangkokbiznews.com/finance/stock/1137880" TargetMode="External"/><Relationship Id="rId405" Type="http://schemas.openxmlformats.org/officeDocument/2006/relationships/hyperlink" Target="https://www.bangkokbiznews.com/finance/stock/1137887" TargetMode="External"/><Relationship Id="rId1230" Type="http://schemas.openxmlformats.org/officeDocument/2006/relationships/hyperlink" Target="https://www.bangkokbiznews.com/finance/stock/1125079" TargetMode="External"/><Relationship Id="rId400" Type="http://schemas.openxmlformats.org/officeDocument/2006/relationships/hyperlink" Target="https://www.bangkokbiznews.com/finance/stock/1137955" TargetMode="External"/><Relationship Id="rId1231" Type="http://schemas.openxmlformats.org/officeDocument/2006/relationships/hyperlink" Target="https://www.bangkokbiznews.com/finance/stock/1125077" TargetMode="External"/><Relationship Id="rId1232" Type="http://schemas.openxmlformats.org/officeDocument/2006/relationships/hyperlink" Target="https://www.bangkokbiznews.com/finance/stock/1125077" TargetMode="External"/><Relationship Id="rId1233" Type="http://schemas.openxmlformats.org/officeDocument/2006/relationships/hyperlink" Target="https://www.bangkokbiznews.com/finance/stock/1125077" TargetMode="External"/><Relationship Id="rId1234" Type="http://schemas.openxmlformats.org/officeDocument/2006/relationships/hyperlink" Target="https://www.bangkokbiznews.com/finance/stock/1125046" TargetMode="External"/><Relationship Id="rId1224" Type="http://schemas.openxmlformats.org/officeDocument/2006/relationships/hyperlink" Target="https://www.bangkokbiznews.com/finance/stock/1125096" TargetMode="External"/><Relationship Id="rId1225" Type="http://schemas.openxmlformats.org/officeDocument/2006/relationships/hyperlink" Target="https://www.bangkokbiznews.com/finance/stock/1125096" TargetMode="External"/><Relationship Id="rId1226" Type="http://schemas.openxmlformats.org/officeDocument/2006/relationships/hyperlink" Target="https://www.bangkokbiznews.com/finance/stock/1125096" TargetMode="External"/><Relationship Id="rId1227" Type="http://schemas.openxmlformats.org/officeDocument/2006/relationships/hyperlink" Target="https://www.bangkokbiznews.com/finance/stock/1125096" TargetMode="External"/><Relationship Id="rId1228" Type="http://schemas.openxmlformats.org/officeDocument/2006/relationships/hyperlink" Target="https://www.bangkokbiznews.com/finance/stock/1125094" TargetMode="External"/><Relationship Id="rId1229" Type="http://schemas.openxmlformats.org/officeDocument/2006/relationships/hyperlink" Target="https://www.bangkokbiznews.com/finance/stock/1125094" TargetMode="External"/><Relationship Id="rId1220" Type="http://schemas.openxmlformats.org/officeDocument/2006/relationships/hyperlink" Target="https://www.bangkokbiznews.com/finance/stock/1125102" TargetMode="External"/><Relationship Id="rId1221" Type="http://schemas.openxmlformats.org/officeDocument/2006/relationships/hyperlink" Target="https://www.bangkokbiznews.com/finance/stock/1125102" TargetMode="External"/><Relationship Id="rId1222" Type="http://schemas.openxmlformats.org/officeDocument/2006/relationships/hyperlink" Target="https://www.bangkokbiznews.com/finance/stock/1125100" TargetMode="External"/><Relationship Id="rId1223" Type="http://schemas.openxmlformats.org/officeDocument/2006/relationships/hyperlink" Target="https://www.bangkokbiznews.com/finance/stock/1125100" TargetMode="External"/><Relationship Id="rId469" Type="http://schemas.openxmlformats.org/officeDocument/2006/relationships/hyperlink" Target="https://www.bangkokbiznews.com/finance/stock/1136678" TargetMode="External"/><Relationship Id="rId468" Type="http://schemas.openxmlformats.org/officeDocument/2006/relationships/hyperlink" Target="https://www.bangkokbiznews.com/finance/stock/1136573" TargetMode="External"/><Relationship Id="rId467" Type="http://schemas.openxmlformats.org/officeDocument/2006/relationships/hyperlink" Target="https://www.bangkokbiznews.com/finance/stock/1136677" TargetMode="External"/><Relationship Id="rId1290" Type="http://schemas.openxmlformats.org/officeDocument/2006/relationships/hyperlink" Target="https://www.bangkokbiznews.com/finance/stock/1124299" TargetMode="External"/><Relationship Id="rId1291" Type="http://schemas.openxmlformats.org/officeDocument/2006/relationships/hyperlink" Target="https://www.bangkokbiznews.com/finance/stock/1124146" TargetMode="External"/><Relationship Id="rId1292" Type="http://schemas.openxmlformats.org/officeDocument/2006/relationships/hyperlink" Target="https://www.bangkokbiznews.com/finance/stock/1124141" TargetMode="External"/><Relationship Id="rId462" Type="http://schemas.openxmlformats.org/officeDocument/2006/relationships/hyperlink" Target="https://www.bangkokbiznews.com/finance/stock/1136925" TargetMode="External"/><Relationship Id="rId1293" Type="http://schemas.openxmlformats.org/officeDocument/2006/relationships/hyperlink" Target="https://www.bangkokbiznews.com/finance/stock/1124136" TargetMode="External"/><Relationship Id="rId461" Type="http://schemas.openxmlformats.org/officeDocument/2006/relationships/hyperlink" Target="https://www.bangkokbiznews.com/finance/stock/1136943" TargetMode="External"/><Relationship Id="rId1294" Type="http://schemas.openxmlformats.org/officeDocument/2006/relationships/hyperlink" Target="https://www.bangkokbiznews.com/finance/stock/1124129" TargetMode="External"/><Relationship Id="rId460" Type="http://schemas.openxmlformats.org/officeDocument/2006/relationships/hyperlink" Target="https://www.bangkokbiznews.com/finance/stock/1136943" TargetMode="External"/><Relationship Id="rId1295" Type="http://schemas.openxmlformats.org/officeDocument/2006/relationships/hyperlink" Target="https://www.bangkokbiznews.com/finance/stock/1124111" TargetMode="External"/><Relationship Id="rId1296" Type="http://schemas.openxmlformats.org/officeDocument/2006/relationships/hyperlink" Target="https://www.bangkokbiznews.com/finance/stock/1124094" TargetMode="External"/><Relationship Id="rId466" Type="http://schemas.openxmlformats.org/officeDocument/2006/relationships/hyperlink" Target="https://www.bangkokbiznews.com/finance/stock/1136620" TargetMode="External"/><Relationship Id="rId1297" Type="http://schemas.openxmlformats.org/officeDocument/2006/relationships/hyperlink" Target="https://www.bangkokbiznews.com/finance/stock/1124072" TargetMode="External"/><Relationship Id="rId465" Type="http://schemas.openxmlformats.org/officeDocument/2006/relationships/hyperlink" Target="https://www.bangkokbiznews.com/finance/stock/1136915" TargetMode="External"/><Relationship Id="rId1298" Type="http://schemas.openxmlformats.org/officeDocument/2006/relationships/hyperlink" Target="https://www.bangkokbiznews.com/finance/stock/1124053" TargetMode="External"/><Relationship Id="rId464" Type="http://schemas.openxmlformats.org/officeDocument/2006/relationships/hyperlink" Target="https://www.bangkokbiznews.com/finance/stock/1136915" TargetMode="External"/><Relationship Id="rId1299" Type="http://schemas.openxmlformats.org/officeDocument/2006/relationships/hyperlink" Target="https://www.bangkokbiznews.com/finance/stock/1123994" TargetMode="External"/><Relationship Id="rId463" Type="http://schemas.openxmlformats.org/officeDocument/2006/relationships/hyperlink" Target="https://www.bangkokbiznews.com/finance/stock/1136915" TargetMode="External"/><Relationship Id="rId459" Type="http://schemas.openxmlformats.org/officeDocument/2006/relationships/hyperlink" Target="https://www.bangkokbiznews.com/finance/stock/1136952" TargetMode="External"/><Relationship Id="rId458" Type="http://schemas.openxmlformats.org/officeDocument/2006/relationships/hyperlink" Target="https://www.bangkokbiznews.com/finance/stock/1136967" TargetMode="External"/><Relationship Id="rId457" Type="http://schemas.openxmlformats.org/officeDocument/2006/relationships/hyperlink" Target="https://www.bangkokbiznews.com/finance/stock/1136967" TargetMode="External"/><Relationship Id="rId456" Type="http://schemas.openxmlformats.org/officeDocument/2006/relationships/hyperlink" Target="https://www.bangkokbiznews.com/finance/stock/1136979" TargetMode="External"/><Relationship Id="rId1280" Type="http://schemas.openxmlformats.org/officeDocument/2006/relationships/hyperlink" Target="https://www.bangkokbiznews.com/finance/stock/1124458" TargetMode="External"/><Relationship Id="rId1281" Type="http://schemas.openxmlformats.org/officeDocument/2006/relationships/hyperlink" Target="https://www.bangkokbiznews.com/finance/stock/1124455" TargetMode="External"/><Relationship Id="rId451" Type="http://schemas.openxmlformats.org/officeDocument/2006/relationships/hyperlink" Target="https://www.bangkokbiznews.com/finance/stock/1137021" TargetMode="External"/><Relationship Id="rId1282" Type="http://schemas.openxmlformats.org/officeDocument/2006/relationships/hyperlink" Target="https://www.bangkokbiznews.com/finance/stock/1124446" TargetMode="External"/><Relationship Id="rId450" Type="http://schemas.openxmlformats.org/officeDocument/2006/relationships/hyperlink" Target="https://www.bangkokbiznews.com/finance/stock/1137025" TargetMode="External"/><Relationship Id="rId1283" Type="http://schemas.openxmlformats.org/officeDocument/2006/relationships/hyperlink" Target="https://www.bangkokbiznews.com/finance/stock/1124396" TargetMode="External"/><Relationship Id="rId1284" Type="http://schemas.openxmlformats.org/officeDocument/2006/relationships/hyperlink" Target="https://www.bangkokbiznews.com/finance/stock/1124392" TargetMode="External"/><Relationship Id="rId1285" Type="http://schemas.openxmlformats.org/officeDocument/2006/relationships/hyperlink" Target="https://www.bangkokbiznews.com/finance/stock/1124376" TargetMode="External"/><Relationship Id="rId455" Type="http://schemas.openxmlformats.org/officeDocument/2006/relationships/hyperlink" Target="https://www.bangkokbiznews.com/finance/stock/1136979" TargetMode="External"/><Relationship Id="rId1286" Type="http://schemas.openxmlformats.org/officeDocument/2006/relationships/hyperlink" Target="https://www.bangkokbiznews.com/finance/stock/1124339" TargetMode="External"/><Relationship Id="rId454" Type="http://schemas.openxmlformats.org/officeDocument/2006/relationships/hyperlink" Target="https://www.bangkokbiznews.com/finance/stock/1137047" TargetMode="External"/><Relationship Id="rId1287" Type="http://schemas.openxmlformats.org/officeDocument/2006/relationships/hyperlink" Target="https://www.bangkokbiznews.com/finance/stock/1124330" TargetMode="External"/><Relationship Id="rId453" Type="http://schemas.openxmlformats.org/officeDocument/2006/relationships/hyperlink" Target="https://www.bangkokbiznews.com/finance/stock/1137047" TargetMode="External"/><Relationship Id="rId1288" Type="http://schemas.openxmlformats.org/officeDocument/2006/relationships/hyperlink" Target="https://www.bangkokbiznews.com/finance/stock/1124320" TargetMode="External"/><Relationship Id="rId452" Type="http://schemas.openxmlformats.org/officeDocument/2006/relationships/hyperlink" Target="https://www.bangkokbiznews.com/finance/stock/1137014" TargetMode="External"/><Relationship Id="rId1289" Type="http://schemas.openxmlformats.org/officeDocument/2006/relationships/hyperlink" Target="https://www.bangkokbiznews.com/finance/stock/1124314" TargetMode="External"/><Relationship Id="rId491" Type="http://schemas.openxmlformats.org/officeDocument/2006/relationships/hyperlink" Target="https://www.bangkokbiznews.com/finance/stock/1136391" TargetMode="External"/><Relationship Id="rId490" Type="http://schemas.openxmlformats.org/officeDocument/2006/relationships/hyperlink" Target="https://www.bangkokbiznews.com/finance/stock/1136432" TargetMode="External"/><Relationship Id="rId489" Type="http://schemas.openxmlformats.org/officeDocument/2006/relationships/hyperlink" Target="https://www.bangkokbiznews.com/finance/stock/1136432" TargetMode="External"/><Relationship Id="rId484" Type="http://schemas.openxmlformats.org/officeDocument/2006/relationships/hyperlink" Target="https://www.bangkokbiznews.com/finance/stock/1136483" TargetMode="External"/><Relationship Id="rId483" Type="http://schemas.openxmlformats.org/officeDocument/2006/relationships/hyperlink" Target="https://www.bangkokbiznews.com/finance/stock/1136485" TargetMode="External"/><Relationship Id="rId482" Type="http://schemas.openxmlformats.org/officeDocument/2006/relationships/hyperlink" Target="https://www.bangkokbiznews.com/finance/stock/1136487" TargetMode="External"/><Relationship Id="rId481" Type="http://schemas.openxmlformats.org/officeDocument/2006/relationships/hyperlink" Target="https://www.bangkokbiznews.com/finance/stock/1136507" TargetMode="External"/><Relationship Id="rId488" Type="http://schemas.openxmlformats.org/officeDocument/2006/relationships/hyperlink" Target="https://www.bangkokbiznews.com/finance/stock/1136444" TargetMode="External"/><Relationship Id="rId487" Type="http://schemas.openxmlformats.org/officeDocument/2006/relationships/hyperlink" Target="https://www.bangkokbiznews.com/finance/stock/1136444" TargetMode="External"/><Relationship Id="rId486" Type="http://schemas.openxmlformats.org/officeDocument/2006/relationships/hyperlink" Target="https://www.bangkokbiznews.com/finance/stock/1136452" TargetMode="External"/><Relationship Id="rId485" Type="http://schemas.openxmlformats.org/officeDocument/2006/relationships/hyperlink" Target="https://www.bangkokbiznews.com/finance/stock/1136483" TargetMode="External"/><Relationship Id="rId480" Type="http://schemas.openxmlformats.org/officeDocument/2006/relationships/hyperlink" Target="https://www.bangkokbiznews.com/finance/stock/1136507" TargetMode="External"/><Relationship Id="rId479" Type="http://schemas.openxmlformats.org/officeDocument/2006/relationships/hyperlink" Target="https://www.bangkokbiznews.com/finance/stock/1136517" TargetMode="External"/><Relationship Id="rId478" Type="http://schemas.openxmlformats.org/officeDocument/2006/relationships/hyperlink" Target="https://www.bangkokbiznews.com/finance/stock/1136517" TargetMode="External"/><Relationship Id="rId473" Type="http://schemas.openxmlformats.org/officeDocument/2006/relationships/hyperlink" Target="https://www.bangkokbiznews.com/finance/stock/1136590" TargetMode="External"/><Relationship Id="rId472" Type="http://schemas.openxmlformats.org/officeDocument/2006/relationships/hyperlink" Target="https://www.bangkokbiznews.com/finance/stock/1136605" TargetMode="External"/><Relationship Id="rId471" Type="http://schemas.openxmlformats.org/officeDocument/2006/relationships/hyperlink" Target="https://www.bangkokbiznews.com/finance/stock/1136603" TargetMode="External"/><Relationship Id="rId470" Type="http://schemas.openxmlformats.org/officeDocument/2006/relationships/hyperlink" Target="https://www.bangkokbiznews.com/finance/stock/1136563" TargetMode="External"/><Relationship Id="rId477" Type="http://schemas.openxmlformats.org/officeDocument/2006/relationships/hyperlink" Target="https://www.bangkokbiznews.com/finance/stock/1136524" TargetMode="External"/><Relationship Id="rId476" Type="http://schemas.openxmlformats.org/officeDocument/2006/relationships/hyperlink" Target="https://www.bangkokbiznews.com/finance/stock/1136533" TargetMode="External"/><Relationship Id="rId475" Type="http://schemas.openxmlformats.org/officeDocument/2006/relationships/hyperlink" Target="https://www.bangkokbiznews.com/finance/stock/1136564" TargetMode="External"/><Relationship Id="rId474" Type="http://schemas.openxmlformats.org/officeDocument/2006/relationships/hyperlink" Target="https://www.bangkokbiznews.com/finance/stock/1136564" TargetMode="External"/><Relationship Id="rId1257" Type="http://schemas.openxmlformats.org/officeDocument/2006/relationships/hyperlink" Target="https://www.bangkokbiznews.com/finance/stock/1124709" TargetMode="External"/><Relationship Id="rId1258" Type="http://schemas.openxmlformats.org/officeDocument/2006/relationships/hyperlink" Target="https://www.bangkokbiznews.com/finance/stock/1124702" TargetMode="External"/><Relationship Id="rId1259" Type="http://schemas.openxmlformats.org/officeDocument/2006/relationships/hyperlink" Target="https://www.bangkokbiznews.com/finance/stock/1124695" TargetMode="External"/><Relationship Id="rId426" Type="http://schemas.openxmlformats.org/officeDocument/2006/relationships/hyperlink" Target="https://www.bangkokbiznews.com/finance/stock/1137355" TargetMode="External"/><Relationship Id="rId425" Type="http://schemas.openxmlformats.org/officeDocument/2006/relationships/hyperlink" Target="https://www.bangkokbiznews.com/finance/stock/1137355" TargetMode="External"/><Relationship Id="rId424" Type="http://schemas.openxmlformats.org/officeDocument/2006/relationships/hyperlink" Target="https://www.bangkokbiznews.com/finance/stock/1137442" TargetMode="External"/><Relationship Id="rId423" Type="http://schemas.openxmlformats.org/officeDocument/2006/relationships/hyperlink" Target="https://www.bangkokbiznews.com/finance/stock/1137442" TargetMode="External"/><Relationship Id="rId429" Type="http://schemas.openxmlformats.org/officeDocument/2006/relationships/hyperlink" Target="https://www.bangkokbiznews.com/finance/stock/1137290" TargetMode="External"/><Relationship Id="rId428" Type="http://schemas.openxmlformats.org/officeDocument/2006/relationships/hyperlink" Target="https://www.bangkokbiznews.com/finance/stock/1137324" TargetMode="External"/><Relationship Id="rId427" Type="http://schemas.openxmlformats.org/officeDocument/2006/relationships/hyperlink" Target="https://www.bangkokbiznews.com/finance/stock/1137324" TargetMode="External"/><Relationship Id="rId1250" Type="http://schemas.openxmlformats.org/officeDocument/2006/relationships/hyperlink" Target="https://www.bangkokbiznews.com/finance/stock/1124899" TargetMode="External"/><Relationship Id="rId1251" Type="http://schemas.openxmlformats.org/officeDocument/2006/relationships/hyperlink" Target="https://www.bangkokbiznews.com/finance/stock/1124647" TargetMode="External"/><Relationship Id="rId1252" Type="http://schemas.openxmlformats.org/officeDocument/2006/relationships/hyperlink" Target="https://www.bangkokbiznews.com/finance/stock/1124886" TargetMode="External"/><Relationship Id="rId422" Type="http://schemas.openxmlformats.org/officeDocument/2006/relationships/hyperlink" Target="https://www.bangkokbiznews.com/finance/stock/1137451" TargetMode="External"/><Relationship Id="rId1253" Type="http://schemas.openxmlformats.org/officeDocument/2006/relationships/hyperlink" Target="https://www.bangkokbiznews.com/finance/stock/1124704" TargetMode="External"/><Relationship Id="rId421" Type="http://schemas.openxmlformats.org/officeDocument/2006/relationships/hyperlink" Target="https://www.bangkokbiznews.com/finance/stock/1137451" TargetMode="External"/><Relationship Id="rId1254" Type="http://schemas.openxmlformats.org/officeDocument/2006/relationships/hyperlink" Target="https://www.bangkokbiznews.com/finance/stock/1124704" TargetMode="External"/><Relationship Id="rId420" Type="http://schemas.openxmlformats.org/officeDocument/2006/relationships/hyperlink" Target="https://www.bangkokbiznews.com/finance/stock/1137466" TargetMode="External"/><Relationship Id="rId1255" Type="http://schemas.openxmlformats.org/officeDocument/2006/relationships/hyperlink" Target="https://www.bangkokbiznews.com/finance/stock/1124711" TargetMode="External"/><Relationship Id="rId1256" Type="http://schemas.openxmlformats.org/officeDocument/2006/relationships/hyperlink" Target="https://www.bangkokbiznews.com/finance/stock/1124711" TargetMode="External"/><Relationship Id="rId1246" Type="http://schemas.openxmlformats.org/officeDocument/2006/relationships/hyperlink" Target="https://www.bangkokbiznews.com/finance/stock/1124949" TargetMode="External"/><Relationship Id="rId1247" Type="http://schemas.openxmlformats.org/officeDocument/2006/relationships/hyperlink" Target="https://www.bangkokbiznews.com/finance/stock/1124927" TargetMode="External"/><Relationship Id="rId1248" Type="http://schemas.openxmlformats.org/officeDocument/2006/relationships/hyperlink" Target="https://www.bangkokbiznews.com/finance/stock/1124927" TargetMode="External"/><Relationship Id="rId1249" Type="http://schemas.openxmlformats.org/officeDocument/2006/relationships/hyperlink" Target="https://www.bangkokbiznews.com/finance/stock/1124899" TargetMode="External"/><Relationship Id="rId415" Type="http://schemas.openxmlformats.org/officeDocument/2006/relationships/hyperlink" Target="https://www.bangkokbiznews.com/finance/stock/1137520" TargetMode="External"/><Relationship Id="rId414" Type="http://schemas.openxmlformats.org/officeDocument/2006/relationships/hyperlink" Target="https://www.bangkokbiznews.com/finance/stock/1137520" TargetMode="External"/><Relationship Id="rId413" Type="http://schemas.openxmlformats.org/officeDocument/2006/relationships/hyperlink" Target="https://www.bangkokbiznews.com/finance/stock/1137622" TargetMode="External"/><Relationship Id="rId412" Type="http://schemas.openxmlformats.org/officeDocument/2006/relationships/hyperlink" Target="https://www.bangkokbiznews.com/finance/stock/1137622" TargetMode="External"/><Relationship Id="rId419" Type="http://schemas.openxmlformats.org/officeDocument/2006/relationships/hyperlink" Target="https://www.bangkokbiznews.com/finance/stock/1137466" TargetMode="External"/><Relationship Id="rId418" Type="http://schemas.openxmlformats.org/officeDocument/2006/relationships/hyperlink" Target="https://www.bangkokbiznews.com/finance/stock/1137476" TargetMode="External"/><Relationship Id="rId417" Type="http://schemas.openxmlformats.org/officeDocument/2006/relationships/hyperlink" Target="https://www.bangkokbiznews.com/finance/stock/1137476" TargetMode="External"/><Relationship Id="rId416" Type="http://schemas.openxmlformats.org/officeDocument/2006/relationships/hyperlink" Target="https://www.bangkokbiznews.com/finance/stock/1137520" TargetMode="External"/><Relationship Id="rId1240" Type="http://schemas.openxmlformats.org/officeDocument/2006/relationships/hyperlink" Target="https://www.bangkokbiznews.com/finance/stock/1125002" TargetMode="External"/><Relationship Id="rId1241" Type="http://schemas.openxmlformats.org/officeDocument/2006/relationships/hyperlink" Target="https://www.bangkokbiznews.com/finance/stock/1124993" TargetMode="External"/><Relationship Id="rId411" Type="http://schemas.openxmlformats.org/officeDocument/2006/relationships/hyperlink" Target="https://www.bangkokbiznews.com/finance/stock/1137714" TargetMode="External"/><Relationship Id="rId1242" Type="http://schemas.openxmlformats.org/officeDocument/2006/relationships/hyperlink" Target="https://www.bangkokbiznews.com/finance/stock/1124993" TargetMode="External"/><Relationship Id="rId410" Type="http://schemas.openxmlformats.org/officeDocument/2006/relationships/hyperlink" Target="https://www.bangkokbiznews.com/finance/stock/1137716" TargetMode="External"/><Relationship Id="rId1243" Type="http://schemas.openxmlformats.org/officeDocument/2006/relationships/hyperlink" Target="https://www.bangkokbiznews.com/finance/stock/1124993" TargetMode="External"/><Relationship Id="rId1244" Type="http://schemas.openxmlformats.org/officeDocument/2006/relationships/hyperlink" Target="https://www.bangkokbiznews.com/finance/stock/1124993" TargetMode="External"/><Relationship Id="rId1245" Type="http://schemas.openxmlformats.org/officeDocument/2006/relationships/hyperlink" Target="https://www.bangkokbiznews.com/finance/stock/1124949" TargetMode="External"/><Relationship Id="rId1279" Type="http://schemas.openxmlformats.org/officeDocument/2006/relationships/hyperlink" Target="https://www.bangkokbiznews.com/finance/stock/1124465" TargetMode="External"/><Relationship Id="rId448" Type="http://schemas.openxmlformats.org/officeDocument/2006/relationships/hyperlink" Target="https://www.bangkokbiznews.com/finance/stock/1137084" TargetMode="External"/><Relationship Id="rId447" Type="http://schemas.openxmlformats.org/officeDocument/2006/relationships/hyperlink" Target="https://www.bangkokbiznews.com/finance/stock/1137084" TargetMode="External"/><Relationship Id="rId446" Type="http://schemas.openxmlformats.org/officeDocument/2006/relationships/hyperlink" Target="https://www.bangkokbiznews.com/finance/stock/1137084" TargetMode="External"/><Relationship Id="rId445" Type="http://schemas.openxmlformats.org/officeDocument/2006/relationships/hyperlink" Target="https://www.bangkokbiznews.com/finance/stock/1137088" TargetMode="External"/><Relationship Id="rId449" Type="http://schemas.openxmlformats.org/officeDocument/2006/relationships/hyperlink" Target="https://www.bangkokbiznews.com/finance/stock/1137032" TargetMode="External"/><Relationship Id="rId1270" Type="http://schemas.openxmlformats.org/officeDocument/2006/relationships/hyperlink" Target="https://www.bangkokbiznews.com/finance/stock/1124537" TargetMode="External"/><Relationship Id="rId440" Type="http://schemas.openxmlformats.org/officeDocument/2006/relationships/hyperlink" Target="https://www.bangkokbiznews.com/finance/stock/1137147" TargetMode="External"/><Relationship Id="rId1271" Type="http://schemas.openxmlformats.org/officeDocument/2006/relationships/hyperlink" Target="https://www.bangkokbiznews.com/finance/stock/1124532" TargetMode="External"/><Relationship Id="rId1272" Type="http://schemas.openxmlformats.org/officeDocument/2006/relationships/hyperlink" Target="https://www.bangkokbiznews.com/finance/stock/1124526" TargetMode="External"/><Relationship Id="rId1273" Type="http://schemas.openxmlformats.org/officeDocument/2006/relationships/hyperlink" Target="https://www.bangkokbiznews.com/finance/stock/1124514" TargetMode="External"/><Relationship Id="rId1274" Type="http://schemas.openxmlformats.org/officeDocument/2006/relationships/hyperlink" Target="https://www.bangkokbiznews.com/finance/stock/1124511" TargetMode="External"/><Relationship Id="rId444" Type="http://schemas.openxmlformats.org/officeDocument/2006/relationships/hyperlink" Target="https://www.bangkokbiznews.com/finance/stock/1137094" TargetMode="External"/><Relationship Id="rId1275" Type="http://schemas.openxmlformats.org/officeDocument/2006/relationships/hyperlink" Target="https://www.bangkokbiznews.com/finance/stock/1124500" TargetMode="External"/><Relationship Id="rId443" Type="http://schemas.openxmlformats.org/officeDocument/2006/relationships/hyperlink" Target="https://www.bangkokbiznews.com/finance/stock/1137094" TargetMode="External"/><Relationship Id="rId1276" Type="http://schemas.openxmlformats.org/officeDocument/2006/relationships/hyperlink" Target="https://www.bangkokbiznews.com/finance/stock/1124482" TargetMode="External"/><Relationship Id="rId442" Type="http://schemas.openxmlformats.org/officeDocument/2006/relationships/hyperlink" Target="https://www.bangkokbiznews.com/finance/stock/1137118" TargetMode="External"/><Relationship Id="rId1277" Type="http://schemas.openxmlformats.org/officeDocument/2006/relationships/hyperlink" Target="https://www.bangkokbiznews.com/finance/stock/1124475" TargetMode="External"/><Relationship Id="rId441" Type="http://schemas.openxmlformats.org/officeDocument/2006/relationships/hyperlink" Target="https://www.bangkokbiznews.com/finance/stock/1137147" TargetMode="External"/><Relationship Id="rId1278" Type="http://schemas.openxmlformats.org/officeDocument/2006/relationships/hyperlink" Target="https://www.bangkokbiznews.com/finance/stock/1124472" TargetMode="External"/><Relationship Id="rId1268" Type="http://schemas.openxmlformats.org/officeDocument/2006/relationships/hyperlink" Target="https://www.bangkokbiznews.com/finance/stock/1124561" TargetMode="External"/><Relationship Id="rId1269" Type="http://schemas.openxmlformats.org/officeDocument/2006/relationships/hyperlink" Target="https://www.bangkokbiznews.com/finance/stock/1124556" TargetMode="External"/><Relationship Id="rId437" Type="http://schemas.openxmlformats.org/officeDocument/2006/relationships/hyperlink" Target="https://www.bangkokbiznews.com/finance/stock/1137172" TargetMode="External"/><Relationship Id="rId436" Type="http://schemas.openxmlformats.org/officeDocument/2006/relationships/hyperlink" Target="https://www.bangkokbiznews.com/finance/stock/1137183" TargetMode="External"/><Relationship Id="rId435" Type="http://schemas.openxmlformats.org/officeDocument/2006/relationships/hyperlink" Target="https://www.bangkokbiznews.com/finance/stock/1137182" TargetMode="External"/><Relationship Id="rId434" Type="http://schemas.openxmlformats.org/officeDocument/2006/relationships/hyperlink" Target="https://www.bangkokbiznews.com/finance/stock/1137202" TargetMode="External"/><Relationship Id="rId439" Type="http://schemas.openxmlformats.org/officeDocument/2006/relationships/hyperlink" Target="https://www.bangkokbiznews.com/finance/stock/1137147" TargetMode="External"/><Relationship Id="rId438" Type="http://schemas.openxmlformats.org/officeDocument/2006/relationships/hyperlink" Target="https://www.bangkokbiznews.com/finance/stock/1137172" TargetMode="External"/><Relationship Id="rId1260" Type="http://schemas.openxmlformats.org/officeDocument/2006/relationships/hyperlink" Target="https://www.bangkokbiznews.com/finance/stock/1124682" TargetMode="External"/><Relationship Id="rId1261" Type="http://schemas.openxmlformats.org/officeDocument/2006/relationships/hyperlink" Target="https://www.bangkokbiznews.com/finance/stock/1124682" TargetMode="External"/><Relationship Id="rId1262" Type="http://schemas.openxmlformats.org/officeDocument/2006/relationships/hyperlink" Target="https://www.bangkokbiznews.com/finance/stock/1124677" TargetMode="External"/><Relationship Id="rId1263" Type="http://schemas.openxmlformats.org/officeDocument/2006/relationships/hyperlink" Target="https://www.bangkokbiznews.com/finance/stock/1124672" TargetMode="External"/><Relationship Id="rId433" Type="http://schemas.openxmlformats.org/officeDocument/2006/relationships/hyperlink" Target="https://www.bangkokbiznews.com/finance/stock/1137213" TargetMode="External"/><Relationship Id="rId1264" Type="http://schemas.openxmlformats.org/officeDocument/2006/relationships/hyperlink" Target="https://www.bangkokbiznews.com/finance/stock/1124663" TargetMode="External"/><Relationship Id="rId432" Type="http://schemas.openxmlformats.org/officeDocument/2006/relationships/hyperlink" Target="https://www.bangkokbiznews.com/finance/stock/1137227" TargetMode="External"/><Relationship Id="rId1265" Type="http://schemas.openxmlformats.org/officeDocument/2006/relationships/hyperlink" Target="https://www.bangkokbiznews.com/finance/stock/1124638" TargetMode="External"/><Relationship Id="rId431" Type="http://schemas.openxmlformats.org/officeDocument/2006/relationships/hyperlink" Target="https://www.bangkokbiznews.com/finance/stock/1137274" TargetMode="External"/><Relationship Id="rId1266" Type="http://schemas.openxmlformats.org/officeDocument/2006/relationships/hyperlink" Target="https://www.bangkokbiznews.com/finance/stock/1124579" TargetMode="External"/><Relationship Id="rId430" Type="http://schemas.openxmlformats.org/officeDocument/2006/relationships/hyperlink" Target="https://www.bangkokbiznews.com/finance/stock/1137274" TargetMode="External"/><Relationship Id="rId1267" Type="http://schemas.openxmlformats.org/officeDocument/2006/relationships/hyperlink" Target="https://www.bangkokbiznews.com/finance/stock/1124570" TargetMode="External"/><Relationship Id="rId1" Type="http://schemas.openxmlformats.org/officeDocument/2006/relationships/hyperlink" Target="https://www.bangkokbiznews.com/finance/stock/1142654" TargetMode="External"/><Relationship Id="rId2" Type="http://schemas.openxmlformats.org/officeDocument/2006/relationships/hyperlink" Target="https://www.bangkokbiznews.com/finance/stock/1142651" TargetMode="External"/><Relationship Id="rId3" Type="http://schemas.openxmlformats.org/officeDocument/2006/relationships/hyperlink" Target="https://www.bangkokbiznews.com/finance/stock/1142648" TargetMode="External"/><Relationship Id="rId4" Type="http://schemas.openxmlformats.org/officeDocument/2006/relationships/hyperlink" Target="https://www.bangkokbiznews.com/finance/stock/1142643" TargetMode="External"/><Relationship Id="rId9" Type="http://schemas.openxmlformats.org/officeDocument/2006/relationships/hyperlink" Target="https://www.bangkokbiznews.com/finance/stock/1142572" TargetMode="External"/><Relationship Id="rId5" Type="http://schemas.openxmlformats.org/officeDocument/2006/relationships/hyperlink" Target="https://www.bangkokbiznews.com/finance/stock/1142643" TargetMode="External"/><Relationship Id="rId6" Type="http://schemas.openxmlformats.org/officeDocument/2006/relationships/hyperlink" Target="https://www.bangkokbiznews.com/finance/stock/1142635" TargetMode="External"/><Relationship Id="rId7" Type="http://schemas.openxmlformats.org/officeDocument/2006/relationships/hyperlink" Target="https://www.bangkokbiznews.com/finance/stock/1142624" TargetMode="External"/><Relationship Id="rId8" Type="http://schemas.openxmlformats.org/officeDocument/2006/relationships/hyperlink" Target="https://www.bangkokbiznews.com/finance/stock/1142624" TargetMode="External"/><Relationship Id="rId808" Type="http://schemas.openxmlformats.org/officeDocument/2006/relationships/hyperlink" Target="https://www.bangkokbiznews.com/finance/stock/1132003" TargetMode="External"/><Relationship Id="rId807" Type="http://schemas.openxmlformats.org/officeDocument/2006/relationships/hyperlink" Target="https://www.bangkokbiznews.com/finance/stock/1132037" TargetMode="External"/><Relationship Id="rId806" Type="http://schemas.openxmlformats.org/officeDocument/2006/relationships/hyperlink" Target="https://www.bangkokbiznews.com/finance/stock/1132039" TargetMode="External"/><Relationship Id="rId805" Type="http://schemas.openxmlformats.org/officeDocument/2006/relationships/hyperlink" Target="https://www.bangkokbiznews.com/finance/stock/1132039" TargetMode="External"/><Relationship Id="rId809" Type="http://schemas.openxmlformats.org/officeDocument/2006/relationships/hyperlink" Target="https://www.bangkokbiznews.com/finance/stock/1131958" TargetMode="External"/><Relationship Id="rId800" Type="http://schemas.openxmlformats.org/officeDocument/2006/relationships/hyperlink" Target="https://www.bangkokbiznews.com/finance/stock/1132049" TargetMode="External"/><Relationship Id="rId804" Type="http://schemas.openxmlformats.org/officeDocument/2006/relationships/hyperlink" Target="https://www.bangkokbiznews.com/finance/stock/1132039" TargetMode="External"/><Relationship Id="rId803" Type="http://schemas.openxmlformats.org/officeDocument/2006/relationships/hyperlink" Target="https://www.bangkokbiznews.com/finance/stock/1132039" TargetMode="External"/><Relationship Id="rId802" Type="http://schemas.openxmlformats.org/officeDocument/2006/relationships/hyperlink" Target="https://www.bangkokbiznews.com/finance/stock/1132046" TargetMode="External"/><Relationship Id="rId801" Type="http://schemas.openxmlformats.org/officeDocument/2006/relationships/hyperlink" Target="https://www.bangkokbiznews.com/finance/stock/1132049" TargetMode="External"/><Relationship Id="rId1334" Type="http://schemas.openxmlformats.org/officeDocument/2006/relationships/hyperlink" Target="https://www.bangkokbiznews.com/finance/stock/1123503" TargetMode="External"/><Relationship Id="rId1335" Type="http://schemas.openxmlformats.org/officeDocument/2006/relationships/hyperlink" Target="https://www.bangkokbiznews.com/finance/stock/1123472" TargetMode="External"/><Relationship Id="rId1336" Type="http://schemas.openxmlformats.org/officeDocument/2006/relationships/hyperlink" Target="https://www.bangkokbiznews.com/finance/stock/1123377" TargetMode="External"/><Relationship Id="rId1337" Type="http://schemas.openxmlformats.org/officeDocument/2006/relationships/hyperlink" Target="https://www.bangkokbiznews.com/finance/stock/1123461" TargetMode="External"/><Relationship Id="rId1338" Type="http://schemas.openxmlformats.org/officeDocument/2006/relationships/hyperlink" Target="https://www.bangkokbiznews.com/finance/stock/1123440" TargetMode="External"/><Relationship Id="rId1339" Type="http://schemas.openxmlformats.org/officeDocument/2006/relationships/hyperlink" Target="https://www.bangkokbiznews.com/finance/stock/1123402" TargetMode="External"/><Relationship Id="rId745" Type="http://schemas.openxmlformats.org/officeDocument/2006/relationships/hyperlink" Target="https://www.bangkokbiznews.com/finance/stock/1132779" TargetMode="External"/><Relationship Id="rId744" Type="http://schemas.openxmlformats.org/officeDocument/2006/relationships/hyperlink" Target="https://www.bangkokbiznews.com/finance/stock/1132793" TargetMode="External"/><Relationship Id="rId743" Type="http://schemas.openxmlformats.org/officeDocument/2006/relationships/hyperlink" Target="https://www.bangkokbiznews.com/finance/stock/1132793" TargetMode="External"/><Relationship Id="rId742" Type="http://schemas.openxmlformats.org/officeDocument/2006/relationships/hyperlink" Target="https://www.bangkokbiznews.com/finance/stock/1132809" TargetMode="External"/><Relationship Id="rId749" Type="http://schemas.openxmlformats.org/officeDocument/2006/relationships/hyperlink" Target="https://www.bangkokbiznews.com/finance/stock/1132750" TargetMode="External"/><Relationship Id="rId748" Type="http://schemas.openxmlformats.org/officeDocument/2006/relationships/hyperlink" Target="https://www.bangkokbiznews.com/finance/stock/1132759" TargetMode="External"/><Relationship Id="rId747" Type="http://schemas.openxmlformats.org/officeDocument/2006/relationships/hyperlink" Target="https://www.bangkokbiznews.com/finance/stock/1132759" TargetMode="External"/><Relationship Id="rId746" Type="http://schemas.openxmlformats.org/officeDocument/2006/relationships/hyperlink" Target="https://www.bangkokbiznews.com/finance/stock/1132760" TargetMode="External"/><Relationship Id="rId741" Type="http://schemas.openxmlformats.org/officeDocument/2006/relationships/hyperlink" Target="https://www.bangkokbiznews.com/finance/stock/1132850" TargetMode="External"/><Relationship Id="rId1330" Type="http://schemas.openxmlformats.org/officeDocument/2006/relationships/hyperlink" Target="https://www.bangkokbiznews.com/finance/stock/1123563" TargetMode="External"/><Relationship Id="rId740" Type="http://schemas.openxmlformats.org/officeDocument/2006/relationships/hyperlink" Target="https://www.bangkokbiznews.com/finance/stock/1132850" TargetMode="External"/><Relationship Id="rId1331" Type="http://schemas.openxmlformats.org/officeDocument/2006/relationships/hyperlink" Target="https://www.bangkokbiznews.com/finance/stock/1123523" TargetMode="External"/><Relationship Id="rId1332" Type="http://schemas.openxmlformats.org/officeDocument/2006/relationships/hyperlink" Target="https://www.bangkokbiznews.com/finance/stock/1123513" TargetMode="External"/><Relationship Id="rId1333" Type="http://schemas.openxmlformats.org/officeDocument/2006/relationships/hyperlink" Target="https://www.bangkokbiznews.com/finance/stock/1123506" TargetMode="External"/><Relationship Id="rId1323" Type="http://schemas.openxmlformats.org/officeDocument/2006/relationships/hyperlink" Target="https://www.bangkokbiznews.com/finance/stock/1123718" TargetMode="External"/><Relationship Id="rId1324" Type="http://schemas.openxmlformats.org/officeDocument/2006/relationships/hyperlink" Target="https://www.bangkokbiznews.com/finance/stock/1123714" TargetMode="External"/><Relationship Id="rId1325" Type="http://schemas.openxmlformats.org/officeDocument/2006/relationships/hyperlink" Target="https://www.bangkokbiznews.com/finance/stock/1123667" TargetMode="External"/><Relationship Id="rId1326" Type="http://schemas.openxmlformats.org/officeDocument/2006/relationships/hyperlink" Target="https://www.bangkokbiznews.com/finance/stock/1123656" TargetMode="External"/><Relationship Id="rId1327" Type="http://schemas.openxmlformats.org/officeDocument/2006/relationships/hyperlink" Target="https://www.bangkokbiznews.com/finance/stock/1123604" TargetMode="External"/><Relationship Id="rId1328" Type="http://schemas.openxmlformats.org/officeDocument/2006/relationships/hyperlink" Target="https://www.bangkokbiznews.com/finance/stock/1123585" TargetMode="External"/><Relationship Id="rId1329" Type="http://schemas.openxmlformats.org/officeDocument/2006/relationships/hyperlink" Target="https://www.bangkokbiznews.com/finance/stock/1123577" TargetMode="External"/><Relationship Id="rId739" Type="http://schemas.openxmlformats.org/officeDocument/2006/relationships/hyperlink" Target="https://www.bangkokbiznews.com/finance/stock/1132870" TargetMode="External"/><Relationship Id="rId734" Type="http://schemas.openxmlformats.org/officeDocument/2006/relationships/hyperlink" Target="https://www.bangkokbiznews.com/finance/stock/1132936" TargetMode="External"/><Relationship Id="rId733" Type="http://schemas.openxmlformats.org/officeDocument/2006/relationships/hyperlink" Target="https://www.bangkokbiznews.com/finance/stock/1132937" TargetMode="External"/><Relationship Id="rId732" Type="http://schemas.openxmlformats.org/officeDocument/2006/relationships/hyperlink" Target="https://www.bangkokbiznews.com/finance/stock/1132939" TargetMode="External"/><Relationship Id="rId731" Type="http://schemas.openxmlformats.org/officeDocument/2006/relationships/hyperlink" Target="https://www.bangkokbiznews.com/finance/stock/1132939" TargetMode="External"/><Relationship Id="rId738" Type="http://schemas.openxmlformats.org/officeDocument/2006/relationships/hyperlink" Target="https://www.bangkokbiznews.com/finance/stock/1132870" TargetMode="External"/><Relationship Id="rId737" Type="http://schemas.openxmlformats.org/officeDocument/2006/relationships/hyperlink" Target="https://www.bangkokbiznews.com/finance/stock/1132869" TargetMode="External"/><Relationship Id="rId736" Type="http://schemas.openxmlformats.org/officeDocument/2006/relationships/hyperlink" Target="https://www.bangkokbiznews.com/finance/stock/1132869" TargetMode="External"/><Relationship Id="rId735" Type="http://schemas.openxmlformats.org/officeDocument/2006/relationships/hyperlink" Target="https://www.bangkokbiznews.com/finance/stock/1132936" TargetMode="External"/><Relationship Id="rId730" Type="http://schemas.openxmlformats.org/officeDocument/2006/relationships/hyperlink" Target="https://www.bangkokbiznews.com/finance/stock/1132939" TargetMode="External"/><Relationship Id="rId1320" Type="http://schemas.openxmlformats.org/officeDocument/2006/relationships/hyperlink" Target="https://www.bangkokbiznews.com/finance/stock/1123767" TargetMode="External"/><Relationship Id="rId1321" Type="http://schemas.openxmlformats.org/officeDocument/2006/relationships/hyperlink" Target="https://www.bangkokbiznews.com/finance/stock/1123734" TargetMode="External"/><Relationship Id="rId1322" Type="http://schemas.openxmlformats.org/officeDocument/2006/relationships/hyperlink" Target="https://www.bangkokbiznews.com/finance/stock/1123723" TargetMode="External"/><Relationship Id="rId1356" Type="http://schemas.openxmlformats.org/officeDocument/2006/relationships/hyperlink" Target="https://www.bangkokbiznews.com/finance/stock/1122944" TargetMode="External"/><Relationship Id="rId1357" Type="http://schemas.openxmlformats.org/officeDocument/2006/relationships/hyperlink" Target="https://www.bangkokbiznews.com/finance/stock/1122989" TargetMode="External"/><Relationship Id="rId1358" Type="http://schemas.openxmlformats.org/officeDocument/2006/relationships/hyperlink" Target="https://www.bangkokbiznews.com/finance/stock/1122993" TargetMode="External"/><Relationship Id="rId1359" Type="http://schemas.openxmlformats.org/officeDocument/2006/relationships/hyperlink" Target="https://www.bangkokbiznews.com/finance/stock/1122993" TargetMode="External"/><Relationship Id="rId767" Type="http://schemas.openxmlformats.org/officeDocument/2006/relationships/hyperlink" Target="https://www.bangkokbiznews.com/finance/stock/1132496" TargetMode="External"/><Relationship Id="rId766" Type="http://schemas.openxmlformats.org/officeDocument/2006/relationships/hyperlink" Target="https://www.bangkokbiznews.com/finance/stock/1132496" TargetMode="External"/><Relationship Id="rId765" Type="http://schemas.openxmlformats.org/officeDocument/2006/relationships/hyperlink" Target="https://www.bangkokbiznews.com/finance/stock/1132522" TargetMode="External"/><Relationship Id="rId764" Type="http://schemas.openxmlformats.org/officeDocument/2006/relationships/hyperlink" Target="https://www.bangkokbiznews.com/finance/stock/1132535" TargetMode="External"/><Relationship Id="rId769" Type="http://schemas.openxmlformats.org/officeDocument/2006/relationships/hyperlink" Target="https://www.bangkokbiznews.com/finance/stock/1132436" TargetMode="External"/><Relationship Id="rId768" Type="http://schemas.openxmlformats.org/officeDocument/2006/relationships/hyperlink" Target="https://www.bangkokbiznews.com/finance/stock/1132444" TargetMode="External"/><Relationship Id="rId1350" Type="http://schemas.openxmlformats.org/officeDocument/2006/relationships/hyperlink" Target="https://www.bangkokbiznews.com/finance/stock/1123214" TargetMode="External"/><Relationship Id="rId1351" Type="http://schemas.openxmlformats.org/officeDocument/2006/relationships/hyperlink" Target="https://www.bangkokbiznews.com/finance/stock/1123193" TargetMode="External"/><Relationship Id="rId763" Type="http://schemas.openxmlformats.org/officeDocument/2006/relationships/hyperlink" Target="https://www.bangkokbiznews.com/finance/stock/1132535" TargetMode="External"/><Relationship Id="rId1352" Type="http://schemas.openxmlformats.org/officeDocument/2006/relationships/hyperlink" Target="https://www.bangkokbiznews.com/finance/stock/1123188" TargetMode="External"/><Relationship Id="rId762" Type="http://schemas.openxmlformats.org/officeDocument/2006/relationships/hyperlink" Target="https://www.bangkokbiznews.com/finance/stock/1132547" TargetMode="External"/><Relationship Id="rId1353" Type="http://schemas.openxmlformats.org/officeDocument/2006/relationships/hyperlink" Target="https://www.bangkokbiznews.com/finance/stock/1123179" TargetMode="External"/><Relationship Id="rId761" Type="http://schemas.openxmlformats.org/officeDocument/2006/relationships/hyperlink" Target="https://www.bangkokbiznews.com/finance/stock/1132547" TargetMode="External"/><Relationship Id="rId1354" Type="http://schemas.openxmlformats.org/officeDocument/2006/relationships/hyperlink" Target="https://www.bangkokbiznews.com/finance/stock/1123180" TargetMode="External"/><Relationship Id="rId760" Type="http://schemas.openxmlformats.org/officeDocument/2006/relationships/hyperlink" Target="https://www.bangkokbiznews.com/finance/stock/1132547" TargetMode="External"/><Relationship Id="rId1355" Type="http://schemas.openxmlformats.org/officeDocument/2006/relationships/hyperlink" Target="https://www.bangkokbiznews.com/finance/stock/1123032" TargetMode="External"/><Relationship Id="rId1345" Type="http://schemas.openxmlformats.org/officeDocument/2006/relationships/hyperlink" Target="https://www.bangkokbiznews.com/finance/stock/1123323" TargetMode="External"/><Relationship Id="rId1346" Type="http://schemas.openxmlformats.org/officeDocument/2006/relationships/hyperlink" Target="https://www.bangkokbiznews.com/finance/stock/1123322" TargetMode="External"/><Relationship Id="rId1347" Type="http://schemas.openxmlformats.org/officeDocument/2006/relationships/hyperlink" Target="https://www.bangkokbiznews.com/finance/stock/1123310" TargetMode="External"/><Relationship Id="rId1348" Type="http://schemas.openxmlformats.org/officeDocument/2006/relationships/hyperlink" Target="https://www.bangkokbiznews.com/finance/stock/1123293" TargetMode="External"/><Relationship Id="rId1349" Type="http://schemas.openxmlformats.org/officeDocument/2006/relationships/hyperlink" Target="https://www.bangkokbiznews.com/finance/stock/1123254" TargetMode="External"/><Relationship Id="rId756" Type="http://schemas.openxmlformats.org/officeDocument/2006/relationships/hyperlink" Target="https://www.bangkokbiznews.com/finance/stock/1132656" TargetMode="External"/><Relationship Id="rId755" Type="http://schemas.openxmlformats.org/officeDocument/2006/relationships/hyperlink" Target="https://www.bangkokbiznews.com/finance/stock/1132694" TargetMode="External"/><Relationship Id="rId754" Type="http://schemas.openxmlformats.org/officeDocument/2006/relationships/hyperlink" Target="https://www.bangkokbiznews.com/finance/stock/1132694" TargetMode="External"/><Relationship Id="rId753" Type="http://schemas.openxmlformats.org/officeDocument/2006/relationships/hyperlink" Target="https://www.bangkokbiznews.com/finance/stock/1132698" TargetMode="External"/><Relationship Id="rId759" Type="http://schemas.openxmlformats.org/officeDocument/2006/relationships/hyperlink" Target="https://www.bangkokbiznews.com/finance/stock/1132552" TargetMode="External"/><Relationship Id="rId758" Type="http://schemas.openxmlformats.org/officeDocument/2006/relationships/hyperlink" Target="https://www.bangkokbiznews.com/finance/stock/1132561" TargetMode="External"/><Relationship Id="rId757" Type="http://schemas.openxmlformats.org/officeDocument/2006/relationships/hyperlink" Target="https://www.bangkokbiznews.com/finance/stock/1132619" TargetMode="External"/><Relationship Id="rId1340" Type="http://schemas.openxmlformats.org/officeDocument/2006/relationships/hyperlink" Target="https://www.bangkokbiznews.com/finance/stock/1123421" TargetMode="External"/><Relationship Id="rId752" Type="http://schemas.openxmlformats.org/officeDocument/2006/relationships/hyperlink" Target="https://www.bangkokbiznews.com/finance/stock/1132752" TargetMode="External"/><Relationship Id="rId1341" Type="http://schemas.openxmlformats.org/officeDocument/2006/relationships/hyperlink" Target="https://www.bangkokbiznews.com/finance/stock/1123382" TargetMode="External"/><Relationship Id="rId751" Type="http://schemas.openxmlformats.org/officeDocument/2006/relationships/hyperlink" Target="https://www.bangkokbiznews.com/finance/stock/1132752" TargetMode="External"/><Relationship Id="rId1342" Type="http://schemas.openxmlformats.org/officeDocument/2006/relationships/hyperlink" Target="https://www.bangkokbiznews.com/finance/stock/1123376" TargetMode="External"/><Relationship Id="rId750" Type="http://schemas.openxmlformats.org/officeDocument/2006/relationships/hyperlink" Target="https://www.bangkokbiznews.com/finance/stock/1132750" TargetMode="External"/><Relationship Id="rId1343" Type="http://schemas.openxmlformats.org/officeDocument/2006/relationships/hyperlink" Target="https://www.bangkokbiznews.com/finance/stock/1123359" TargetMode="External"/><Relationship Id="rId1344" Type="http://schemas.openxmlformats.org/officeDocument/2006/relationships/hyperlink" Target="https://www.bangkokbiznews.com/finance/stock/1123355" TargetMode="External"/><Relationship Id="rId709" Type="http://schemas.openxmlformats.org/officeDocument/2006/relationships/hyperlink" Target="https://www.bangkokbiznews.com/finance/stock/1133282" TargetMode="External"/><Relationship Id="rId708" Type="http://schemas.openxmlformats.org/officeDocument/2006/relationships/hyperlink" Target="https://www.bangkokbiznews.com/finance/stock/1133282" TargetMode="External"/><Relationship Id="rId707" Type="http://schemas.openxmlformats.org/officeDocument/2006/relationships/hyperlink" Target="https://www.bangkokbiznews.com/finance/stock/1133304" TargetMode="External"/><Relationship Id="rId706" Type="http://schemas.openxmlformats.org/officeDocument/2006/relationships/hyperlink" Target="https://www.bangkokbiznews.com/finance/stock/1133305" TargetMode="External"/><Relationship Id="rId701" Type="http://schemas.openxmlformats.org/officeDocument/2006/relationships/hyperlink" Target="https://www.bangkokbiznews.com/finance/stock/1133432" TargetMode="External"/><Relationship Id="rId700" Type="http://schemas.openxmlformats.org/officeDocument/2006/relationships/hyperlink" Target="https://www.bangkokbiznews.com/finance/stock/1133372" TargetMode="External"/><Relationship Id="rId705" Type="http://schemas.openxmlformats.org/officeDocument/2006/relationships/hyperlink" Target="https://www.bangkokbiznews.com/finance/stock/1133305" TargetMode="External"/><Relationship Id="rId704" Type="http://schemas.openxmlformats.org/officeDocument/2006/relationships/hyperlink" Target="https://www.bangkokbiznews.com/finance/stock/1133330" TargetMode="External"/><Relationship Id="rId703" Type="http://schemas.openxmlformats.org/officeDocument/2006/relationships/hyperlink" Target="https://www.bangkokbiznews.com/finance/stock/1133330" TargetMode="External"/><Relationship Id="rId702" Type="http://schemas.openxmlformats.org/officeDocument/2006/relationships/hyperlink" Target="https://www.bangkokbiznews.com/finance/stock/1133376" TargetMode="External"/><Relationship Id="rId1312" Type="http://schemas.openxmlformats.org/officeDocument/2006/relationships/hyperlink" Target="https://www.bangkokbiznews.com/finance/stock/1123851" TargetMode="External"/><Relationship Id="rId1313" Type="http://schemas.openxmlformats.org/officeDocument/2006/relationships/hyperlink" Target="https://www.bangkokbiznews.com/finance/stock/1123835" TargetMode="External"/><Relationship Id="rId1314" Type="http://schemas.openxmlformats.org/officeDocument/2006/relationships/hyperlink" Target="https://www.bangkokbiznews.com/finance/stock/1123617" TargetMode="External"/><Relationship Id="rId1315" Type="http://schemas.openxmlformats.org/officeDocument/2006/relationships/hyperlink" Target="https://www.bangkokbiznews.com/finance/stock/1123829" TargetMode="External"/><Relationship Id="rId1316" Type="http://schemas.openxmlformats.org/officeDocument/2006/relationships/hyperlink" Target="https://www.bangkokbiznews.com/finance/stock/1123806" TargetMode="External"/><Relationship Id="rId1317" Type="http://schemas.openxmlformats.org/officeDocument/2006/relationships/hyperlink" Target="https://www.bangkokbiznews.com/finance/stock/1123795" TargetMode="External"/><Relationship Id="rId1318" Type="http://schemas.openxmlformats.org/officeDocument/2006/relationships/hyperlink" Target="https://www.bangkokbiznews.com/finance/stock/1123788" TargetMode="External"/><Relationship Id="rId1319" Type="http://schemas.openxmlformats.org/officeDocument/2006/relationships/hyperlink" Target="https://www.bangkokbiznews.com/finance/stock/1123767" TargetMode="External"/><Relationship Id="rId729" Type="http://schemas.openxmlformats.org/officeDocument/2006/relationships/hyperlink" Target="https://www.bangkokbiznews.com/finance/stock/1132948" TargetMode="External"/><Relationship Id="rId728" Type="http://schemas.openxmlformats.org/officeDocument/2006/relationships/hyperlink" Target="https://www.bangkokbiznews.com/finance/stock/1132951" TargetMode="External"/><Relationship Id="rId723" Type="http://schemas.openxmlformats.org/officeDocument/2006/relationships/hyperlink" Target="https://www.bangkokbiznews.com/finance/stock/1132560" TargetMode="External"/><Relationship Id="rId722" Type="http://schemas.openxmlformats.org/officeDocument/2006/relationships/hyperlink" Target="https://www.bangkokbiznews.com/finance/stock/1132560" TargetMode="External"/><Relationship Id="rId721" Type="http://schemas.openxmlformats.org/officeDocument/2006/relationships/hyperlink" Target="https://www.bangkokbiznews.com/finance/stock/1133045" TargetMode="External"/><Relationship Id="rId720" Type="http://schemas.openxmlformats.org/officeDocument/2006/relationships/hyperlink" Target="https://www.bangkokbiznews.com/finance/stock/1133045" TargetMode="External"/><Relationship Id="rId727" Type="http://schemas.openxmlformats.org/officeDocument/2006/relationships/hyperlink" Target="https://www.bangkokbiznews.com/finance/stock/1132956" TargetMode="External"/><Relationship Id="rId726" Type="http://schemas.openxmlformats.org/officeDocument/2006/relationships/hyperlink" Target="https://www.bangkokbiznews.com/finance/stock/1132991" TargetMode="External"/><Relationship Id="rId725" Type="http://schemas.openxmlformats.org/officeDocument/2006/relationships/hyperlink" Target="https://www.bangkokbiznews.com/finance/stock/1132991" TargetMode="External"/><Relationship Id="rId724" Type="http://schemas.openxmlformats.org/officeDocument/2006/relationships/hyperlink" Target="https://www.bangkokbiznews.com/finance/stock/1132560" TargetMode="External"/><Relationship Id="rId1310" Type="http://schemas.openxmlformats.org/officeDocument/2006/relationships/hyperlink" Target="https://www.bangkokbiznews.com/finance/stock/1123890" TargetMode="External"/><Relationship Id="rId1311" Type="http://schemas.openxmlformats.org/officeDocument/2006/relationships/hyperlink" Target="https://www.bangkokbiznews.com/finance/stock/1123885" TargetMode="External"/><Relationship Id="rId1301" Type="http://schemas.openxmlformats.org/officeDocument/2006/relationships/hyperlink" Target="https://www.bangkokbiznews.com/finance/stock/1123904" TargetMode="External"/><Relationship Id="rId1302" Type="http://schemas.openxmlformats.org/officeDocument/2006/relationships/hyperlink" Target="https://www.bangkokbiznews.com/finance/stock/1123973" TargetMode="External"/><Relationship Id="rId1303" Type="http://schemas.openxmlformats.org/officeDocument/2006/relationships/hyperlink" Target="https://www.bangkokbiznews.com/finance/stock/1123971" TargetMode="External"/><Relationship Id="rId1304" Type="http://schemas.openxmlformats.org/officeDocument/2006/relationships/hyperlink" Target="https://www.bangkokbiznews.com/finance/stock/1123948" TargetMode="External"/><Relationship Id="rId1305" Type="http://schemas.openxmlformats.org/officeDocument/2006/relationships/hyperlink" Target="https://www.bangkokbiznews.com/finance/stock/1123941" TargetMode="External"/><Relationship Id="rId1306" Type="http://schemas.openxmlformats.org/officeDocument/2006/relationships/hyperlink" Target="https://www.bangkokbiznews.com/finance/stock/1123925" TargetMode="External"/><Relationship Id="rId1307" Type="http://schemas.openxmlformats.org/officeDocument/2006/relationships/hyperlink" Target="https://www.bangkokbiznews.com/finance/stock/1123943" TargetMode="External"/><Relationship Id="rId1308" Type="http://schemas.openxmlformats.org/officeDocument/2006/relationships/hyperlink" Target="https://www.bangkokbiznews.com/finance/stock/1123912" TargetMode="External"/><Relationship Id="rId1309" Type="http://schemas.openxmlformats.org/officeDocument/2006/relationships/hyperlink" Target="https://www.bangkokbiznews.com/finance/stock/1123906" TargetMode="External"/><Relationship Id="rId719" Type="http://schemas.openxmlformats.org/officeDocument/2006/relationships/hyperlink" Target="https://www.bangkokbiznews.com/finance/stock/1133054" TargetMode="External"/><Relationship Id="rId718" Type="http://schemas.openxmlformats.org/officeDocument/2006/relationships/hyperlink" Target="https://www.bangkokbiznews.com/finance/stock/1133054" TargetMode="External"/><Relationship Id="rId717" Type="http://schemas.openxmlformats.org/officeDocument/2006/relationships/hyperlink" Target="https://www.bangkokbiznews.com/finance/stock/1133060" TargetMode="External"/><Relationship Id="rId712" Type="http://schemas.openxmlformats.org/officeDocument/2006/relationships/hyperlink" Target="https://www.bangkokbiznews.com/finance/stock/1133117" TargetMode="External"/><Relationship Id="rId711" Type="http://schemas.openxmlformats.org/officeDocument/2006/relationships/hyperlink" Target="https://www.bangkokbiznews.com/finance/stock/1133117" TargetMode="External"/><Relationship Id="rId710" Type="http://schemas.openxmlformats.org/officeDocument/2006/relationships/hyperlink" Target="https://www.bangkokbiznews.com/finance/stock/1133238" TargetMode="External"/><Relationship Id="rId716" Type="http://schemas.openxmlformats.org/officeDocument/2006/relationships/hyperlink" Target="https://www.bangkokbiznews.com/finance/stock/1133040" TargetMode="External"/><Relationship Id="rId715" Type="http://schemas.openxmlformats.org/officeDocument/2006/relationships/hyperlink" Target="https://www.bangkokbiznews.com/finance/stock/1133113" TargetMode="External"/><Relationship Id="rId714" Type="http://schemas.openxmlformats.org/officeDocument/2006/relationships/hyperlink" Target="https://www.bangkokbiznews.com/finance/stock/1133113" TargetMode="External"/><Relationship Id="rId713" Type="http://schemas.openxmlformats.org/officeDocument/2006/relationships/hyperlink" Target="https://www.bangkokbiznews.com/finance/stock/1133120" TargetMode="External"/><Relationship Id="rId1300" Type="http://schemas.openxmlformats.org/officeDocument/2006/relationships/hyperlink" Target="https://www.bangkokbiznews.com/finance/stock/1123976" TargetMode="External"/><Relationship Id="rId1378" Type="http://schemas.openxmlformats.org/officeDocument/2006/relationships/hyperlink" Target="https://www.bangkokbiznews.com/finance/stock/1122551" TargetMode="External"/><Relationship Id="rId1379" Type="http://schemas.openxmlformats.org/officeDocument/2006/relationships/hyperlink" Target="https://www.bangkokbiznews.com/finance/stock/1122509" TargetMode="External"/><Relationship Id="rId789" Type="http://schemas.openxmlformats.org/officeDocument/2006/relationships/hyperlink" Target="https://www.bangkokbiznews.com/finance/stock/1132150" TargetMode="External"/><Relationship Id="rId788" Type="http://schemas.openxmlformats.org/officeDocument/2006/relationships/hyperlink" Target="https://www.bangkokbiznews.com/finance/stock/1132219" TargetMode="External"/><Relationship Id="rId787" Type="http://schemas.openxmlformats.org/officeDocument/2006/relationships/hyperlink" Target="https://www.bangkokbiznews.com/finance/stock/1132219" TargetMode="External"/><Relationship Id="rId786" Type="http://schemas.openxmlformats.org/officeDocument/2006/relationships/hyperlink" Target="https://www.bangkokbiznews.com/finance/stock/1132226" TargetMode="External"/><Relationship Id="rId781" Type="http://schemas.openxmlformats.org/officeDocument/2006/relationships/hyperlink" Target="https://www.bangkokbiznews.com/finance/stock/1132281" TargetMode="External"/><Relationship Id="rId1370" Type="http://schemas.openxmlformats.org/officeDocument/2006/relationships/hyperlink" Target="https://www.bangkokbiznews.com/finance/stock/1122543" TargetMode="External"/><Relationship Id="rId780" Type="http://schemas.openxmlformats.org/officeDocument/2006/relationships/hyperlink" Target="https://www.bangkokbiznews.com/finance/stock/1132282" TargetMode="External"/><Relationship Id="rId1371" Type="http://schemas.openxmlformats.org/officeDocument/2006/relationships/hyperlink" Target="https://www.bangkokbiznews.com/finance/stock/1122543" TargetMode="External"/><Relationship Id="rId1372" Type="http://schemas.openxmlformats.org/officeDocument/2006/relationships/hyperlink" Target="https://www.bangkokbiznews.com/finance/stock/1122579" TargetMode="External"/><Relationship Id="rId1373" Type="http://schemas.openxmlformats.org/officeDocument/2006/relationships/hyperlink" Target="https://www.bangkokbiznews.com/finance/stock/1122559" TargetMode="External"/><Relationship Id="rId785" Type="http://schemas.openxmlformats.org/officeDocument/2006/relationships/hyperlink" Target="https://www.bangkokbiznews.com/finance/stock/1132226" TargetMode="External"/><Relationship Id="rId1374" Type="http://schemas.openxmlformats.org/officeDocument/2006/relationships/hyperlink" Target="https://www.bangkokbiznews.com/finance/stock/1122559" TargetMode="External"/><Relationship Id="rId784" Type="http://schemas.openxmlformats.org/officeDocument/2006/relationships/hyperlink" Target="https://www.bangkokbiznews.com/finance/stock/1132262" TargetMode="External"/><Relationship Id="rId1375" Type="http://schemas.openxmlformats.org/officeDocument/2006/relationships/hyperlink" Target="https://www.bangkokbiznews.com/finance/stock/1122556" TargetMode="External"/><Relationship Id="rId783" Type="http://schemas.openxmlformats.org/officeDocument/2006/relationships/hyperlink" Target="https://www.bangkokbiznews.com/finance/stock/1132277" TargetMode="External"/><Relationship Id="rId1376" Type="http://schemas.openxmlformats.org/officeDocument/2006/relationships/hyperlink" Target="https://www.bangkokbiznews.com/finance/stock/1122551" TargetMode="External"/><Relationship Id="rId782" Type="http://schemas.openxmlformats.org/officeDocument/2006/relationships/hyperlink" Target="https://www.bangkokbiznews.com/finance/stock/1132277" TargetMode="External"/><Relationship Id="rId1377" Type="http://schemas.openxmlformats.org/officeDocument/2006/relationships/hyperlink" Target="https://www.bangkokbiznews.com/finance/stock/1122551" TargetMode="External"/><Relationship Id="rId1367" Type="http://schemas.openxmlformats.org/officeDocument/2006/relationships/hyperlink" Target="https://www.bangkokbiznews.com/finance/stock/1122754" TargetMode="External"/><Relationship Id="rId1368" Type="http://schemas.openxmlformats.org/officeDocument/2006/relationships/hyperlink" Target="https://www.bangkokbiznews.com/finance/stock/1122631" TargetMode="External"/><Relationship Id="rId1369" Type="http://schemas.openxmlformats.org/officeDocument/2006/relationships/hyperlink" Target="https://www.bangkokbiznews.com/finance/stock/1122624" TargetMode="External"/><Relationship Id="rId778" Type="http://schemas.openxmlformats.org/officeDocument/2006/relationships/hyperlink" Target="https://www.bangkokbiznews.com/finance/stock/1132282" TargetMode="External"/><Relationship Id="rId777" Type="http://schemas.openxmlformats.org/officeDocument/2006/relationships/hyperlink" Target="https://www.bangkokbiznews.com/finance/stock/1132297" TargetMode="External"/><Relationship Id="rId776" Type="http://schemas.openxmlformats.org/officeDocument/2006/relationships/hyperlink" Target="https://www.bangkokbiznews.com/finance/stock/1132297" TargetMode="External"/><Relationship Id="rId775" Type="http://schemas.openxmlformats.org/officeDocument/2006/relationships/hyperlink" Target="https://www.bangkokbiznews.com/finance/stock/1132325" TargetMode="External"/><Relationship Id="rId779" Type="http://schemas.openxmlformats.org/officeDocument/2006/relationships/hyperlink" Target="https://www.bangkokbiznews.com/finance/stock/1132282" TargetMode="External"/><Relationship Id="rId770" Type="http://schemas.openxmlformats.org/officeDocument/2006/relationships/hyperlink" Target="https://www.bangkokbiznews.com/finance/stock/1132434" TargetMode="External"/><Relationship Id="rId1360" Type="http://schemas.openxmlformats.org/officeDocument/2006/relationships/hyperlink" Target="https://www.bangkokbiznews.com/finance/stock/1122879" TargetMode="External"/><Relationship Id="rId1361" Type="http://schemas.openxmlformats.org/officeDocument/2006/relationships/hyperlink" Target="https://www.bangkokbiznews.com/finance/stock/1122882" TargetMode="External"/><Relationship Id="rId1362" Type="http://schemas.openxmlformats.org/officeDocument/2006/relationships/hyperlink" Target="https://www.bangkokbiznews.com/finance/stock/1122866" TargetMode="External"/><Relationship Id="rId774" Type="http://schemas.openxmlformats.org/officeDocument/2006/relationships/hyperlink" Target="https://www.bangkokbiznews.com/finance/stock/1132325" TargetMode="External"/><Relationship Id="rId1363" Type="http://schemas.openxmlformats.org/officeDocument/2006/relationships/hyperlink" Target="https://www.bangkokbiznews.com/finance/stock/1122810" TargetMode="External"/><Relationship Id="rId773" Type="http://schemas.openxmlformats.org/officeDocument/2006/relationships/hyperlink" Target="https://www.bangkokbiznews.com/finance/stock/1132344" TargetMode="External"/><Relationship Id="rId1364" Type="http://schemas.openxmlformats.org/officeDocument/2006/relationships/hyperlink" Target="https://www.bangkokbiznews.com/finance/stock/1122815" TargetMode="External"/><Relationship Id="rId772" Type="http://schemas.openxmlformats.org/officeDocument/2006/relationships/hyperlink" Target="https://www.bangkokbiznews.com/finance/stock/1132393" TargetMode="External"/><Relationship Id="rId1365" Type="http://schemas.openxmlformats.org/officeDocument/2006/relationships/hyperlink" Target="https://www.bangkokbiznews.com/finance/stock/1122808" TargetMode="External"/><Relationship Id="rId771" Type="http://schemas.openxmlformats.org/officeDocument/2006/relationships/hyperlink" Target="https://www.bangkokbiznews.com/finance/stock/1132434" TargetMode="External"/><Relationship Id="rId1366" Type="http://schemas.openxmlformats.org/officeDocument/2006/relationships/hyperlink" Target="https://www.bangkokbiznews.com/finance/stock/1122703" TargetMode="External"/><Relationship Id="rId1390" Type="http://schemas.openxmlformats.org/officeDocument/2006/relationships/hyperlink" Target="https://www.bangkokbiznews.com/finance/stock/1122333" TargetMode="External"/><Relationship Id="rId1391" Type="http://schemas.openxmlformats.org/officeDocument/2006/relationships/hyperlink" Target="https://www.bangkokbiznews.com/finance/stock/1122333" TargetMode="External"/><Relationship Id="rId1392" Type="http://schemas.openxmlformats.org/officeDocument/2006/relationships/hyperlink" Target="https://www.bangkokbiznews.com/finance/stock/1122150" TargetMode="External"/><Relationship Id="rId1393" Type="http://schemas.openxmlformats.org/officeDocument/2006/relationships/hyperlink" Target="https://www.bangkokbiznews.com/finance/stock/1122150" TargetMode="External"/><Relationship Id="rId1394" Type="http://schemas.openxmlformats.org/officeDocument/2006/relationships/hyperlink" Target="https://www.bangkokbiznews.com/finance/stock/1122150" TargetMode="External"/><Relationship Id="rId1395" Type="http://schemas.openxmlformats.org/officeDocument/2006/relationships/hyperlink" Target="https://www.bangkokbiznews.com/finance/stock/1120653" TargetMode="External"/><Relationship Id="rId1396" Type="http://schemas.openxmlformats.org/officeDocument/2006/relationships/hyperlink" Target="https://www.bangkokbiznews.com/finance/stock/1120653" TargetMode="External"/><Relationship Id="rId1397" Type="http://schemas.openxmlformats.org/officeDocument/2006/relationships/hyperlink" Target="https://www.bangkokbiznews.com/finance/stock/1121943" TargetMode="External"/><Relationship Id="rId1398" Type="http://schemas.openxmlformats.org/officeDocument/2006/relationships/hyperlink" Target="https://www.bangkokbiznews.com/finance/stock/1121880" TargetMode="External"/><Relationship Id="rId1399" Type="http://schemas.openxmlformats.org/officeDocument/2006/relationships/hyperlink" Target="https://www.bangkokbiznews.com/finance/stock/1121906" TargetMode="External"/><Relationship Id="rId1389" Type="http://schemas.openxmlformats.org/officeDocument/2006/relationships/hyperlink" Target="https://www.bangkokbiznews.com/finance/stock/1120411" TargetMode="External"/><Relationship Id="rId799" Type="http://schemas.openxmlformats.org/officeDocument/2006/relationships/hyperlink" Target="https://www.bangkokbiznews.com/finance/stock/1132056" TargetMode="External"/><Relationship Id="rId798" Type="http://schemas.openxmlformats.org/officeDocument/2006/relationships/hyperlink" Target="https://www.bangkokbiznews.com/finance/stock/1132088" TargetMode="External"/><Relationship Id="rId797" Type="http://schemas.openxmlformats.org/officeDocument/2006/relationships/hyperlink" Target="https://www.bangkokbiznews.com/finance/stock/1132088" TargetMode="External"/><Relationship Id="rId1380" Type="http://schemas.openxmlformats.org/officeDocument/2006/relationships/hyperlink" Target="https://www.bangkokbiznews.com/finance/stock/1122509" TargetMode="External"/><Relationship Id="rId792" Type="http://schemas.openxmlformats.org/officeDocument/2006/relationships/hyperlink" Target="https://www.bangkokbiznews.com/finance/stock/1132106" TargetMode="External"/><Relationship Id="rId1381" Type="http://schemas.openxmlformats.org/officeDocument/2006/relationships/hyperlink" Target="https://www.bangkokbiznews.com/finance/stock/1122509" TargetMode="External"/><Relationship Id="rId791" Type="http://schemas.openxmlformats.org/officeDocument/2006/relationships/hyperlink" Target="https://www.bangkokbiznews.com/finance/stock/1132106" TargetMode="External"/><Relationship Id="rId1382" Type="http://schemas.openxmlformats.org/officeDocument/2006/relationships/hyperlink" Target="https://www.bangkokbiznews.com/finance/stock/1122509" TargetMode="External"/><Relationship Id="rId790" Type="http://schemas.openxmlformats.org/officeDocument/2006/relationships/hyperlink" Target="https://www.bangkokbiznews.com/finance/stock/1132150" TargetMode="External"/><Relationship Id="rId1383" Type="http://schemas.openxmlformats.org/officeDocument/2006/relationships/hyperlink" Target="https://www.bangkokbiznews.com/finance/stock/1122493" TargetMode="External"/><Relationship Id="rId1384" Type="http://schemas.openxmlformats.org/officeDocument/2006/relationships/hyperlink" Target="https://www.bangkokbiznews.com/finance/stock/1122442" TargetMode="External"/><Relationship Id="rId796" Type="http://schemas.openxmlformats.org/officeDocument/2006/relationships/hyperlink" Target="https://www.bangkokbiznews.com/finance/stock/1132058" TargetMode="External"/><Relationship Id="rId1385" Type="http://schemas.openxmlformats.org/officeDocument/2006/relationships/hyperlink" Target="https://www.bangkokbiznews.com/finance/stock/1122442" TargetMode="External"/><Relationship Id="rId795" Type="http://schemas.openxmlformats.org/officeDocument/2006/relationships/hyperlink" Target="https://www.bangkokbiznews.com/finance/stock/1132108" TargetMode="External"/><Relationship Id="rId1386" Type="http://schemas.openxmlformats.org/officeDocument/2006/relationships/hyperlink" Target="https://www.bangkokbiznews.com/finance/stock/1122406" TargetMode="External"/><Relationship Id="rId794" Type="http://schemas.openxmlformats.org/officeDocument/2006/relationships/hyperlink" Target="https://www.bangkokbiznews.com/finance/stock/1132108" TargetMode="External"/><Relationship Id="rId1387" Type="http://schemas.openxmlformats.org/officeDocument/2006/relationships/hyperlink" Target="https://www.bangkokbiznews.com/finance/stock/1122406" TargetMode="External"/><Relationship Id="rId793" Type="http://schemas.openxmlformats.org/officeDocument/2006/relationships/hyperlink" Target="https://www.bangkokbiznews.com/finance/stock/1132104" TargetMode="External"/><Relationship Id="rId1388" Type="http://schemas.openxmlformats.org/officeDocument/2006/relationships/hyperlink" Target="https://www.bangkokbiznews.com/finance/stock/1120411" TargetMode="External"/><Relationship Id="rId1455" Type="http://schemas.openxmlformats.org/officeDocument/2006/relationships/hyperlink" Target="https://www.bangkokbiznews.com/finance/stock/1120361" TargetMode="External"/><Relationship Id="rId1456" Type="http://schemas.openxmlformats.org/officeDocument/2006/relationships/hyperlink" Target="https://www.bangkokbiznews.com/finance/stock/1120370" TargetMode="External"/><Relationship Id="rId1457" Type="http://schemas.openxmlformats.org/officeDocument/2006/relationships/hyperlink" Target="https://www.bangkokbiznews.com/finance/stock/1120370" TargetMode="External"/><Relationship Id="rId1458" Type="http://schemas.openxmlformats.org/officeDocument/2006/relationships/hyperlink" Target="https://www.bangkokbiznews.com/finance/stock/1120365" TargetMode="External"/><Relationship Id="rId1459" Type="http://schemas.openxmlformats.org/officeDocument/2006/relationships/hyperlink" Target="https://www.bangkokbiznews.com/finance/stock/1120279" TargetMode="External"/><Relationship Id="rId629" Type="http://schemas.openxmlformats.org/officeDocument/2006/relationships/hyperlink" Target="https://www.bangkokbiznews.com/finance/stock/1134944" TargetMode="External"/><Relationship Id="rId624" Type="http://schemas.openxmlformats.org/officeDocument/2006/relationships/hyperlink" Target="https://www.bangkokbiznews.com/finance/stock/1135076" TargetMode="External"/><Relationship Id="rId623" Type="http://schemas.openxmlformats.org/officeDocument/2006/relationships/hyperlink" Target="https://www.bangkokbiznews.com/finance/stock/1135100" TargetMode="External"/><Relationship Id="rId622" Type="http://schemas.openxmlformats.org/officeDocument/2006/relationships/hyperlink" Target="https://www.bangkokbiznews.com/finance/stock/1135126" TargetMode="External"/><Relationship Id="rId621" Type="http://schemas.openxmlformats.org/officeDocument/2006/relationships/hyperlink" Target="https://www.bangkokbiznews.com/finance/stock/1135126" TargetMode="External"/><Relationship Id="rId628" Type="http://schemas.openxmlformats.org/officeDocument/2006/relationships/hyperlink" Target="https://www.bangkokbiznews.com/finance/stock/1134948" TargetMode="External"/><Relationship Id="rId627" Type="http://schemas.openxmlformats.org/officeDocument/2006/relationships/hyperlink" Target="https://www.bangkokbiznews.com/finance/stock/1134969" TargetMode="External"/><Relationship Id="rId626" Type="http://schemas.openxmlformats.org/officeDocument/2006/relationships/hyperlink" Target="https://www.bangkokbiznews.com/finance/stock/1134971" TargetMode="External"/><Relationship Id="rId625" Type="http://schemas.openxmlformats.org/officeDocument/2006/relationships/hyperlink" Target="https://www.bangkokbiznews.com/finance/stock/1135066" TargetMode="External"/><Relationship Id="rId1450" Type="http://schemas.openxmlformats.org/officeDocument/2006/relationships/hyperlink" Target="https://www.bangkokbiznews.com/finance/stock/1120553" TargetMode="External"/><Relationship Id="rId620" Type="http://schemas.openxmlformats.org/officeDocument/2006/relationships/hyperlink" Target="https://www.bangkokbiznews.com/finance/stock/1135158" TargetMode="External"/><Relationship Id="rId1451" Type="http://schemas.openxmlformats.org/officeDocument/2006/relationships/hyperlink" Target="https://www.bangkokbiznews.com/finance/stock/1120553" TargetMode="External"/><Relationship Id="rId1452" Type="http://schemas.openxmlformats.org/officeDocument/2006/relationships/hyperlink" Target="https://www.bangkokbiznews.com/finance/stock/1120414" TargetMode="External"/><Relationship Id="rId1453" Type="http://schemas.openxmlformats.org/officeDocument/2006/relationships/hyperlink" Target="https://www.bangkokbiznews.com/finance/stock/1120421" TargetMode="External"/><Relationship Id="rId1454" Type="http://schemas.openxmlformats.org/officeDocument/2006/relationships/hyperlink" Target="https://www.bangkokbiznews.com/finance/stock/1120421" TargetMode="External"/><Relationship Id="rId1444" Type="http://schemas.openxmlformats.org/officeDocument/2006/relationships/hyperlink" Target="https://www.bangkokbiznews.com/finance/stock/1120692" TargetMode="External"/><Relationship Id="rId1445" Type="http://schemas.openxmlformats.org/officeDocument/2006/relationships/hyperlink" Target="https://www.bangkokbiznews.com/finance/stock/1120626" TargetMode="External"/><Relationship Id="rId1446" Type="http://schemas.openxmlformats.org/officeDocument/2006/relationships/hyperlink" Target="https://www.bangkokbiznews.com/finance/stock/1120626" TargetMode="External"/><Relationship Id="rId1447" Type="http://schemas.openxmlformats.org/officeDocument/2006/relationships/hyperlink" Target="https://www.bangkokbiznews.com/finance/stock/1120626" TargetMode="External"/><Relationship Id="rId1448" Type="http://schemas.openxmlformats.org/officeDocument/2006/relationships/hyperlink" Target="https://www.bangkokbiznews.com/finance/stock/1120610" TargetMode="External"/><Relationship Id="rId1449" Type="http://schemas.openxmlformats.org/officeDocument/2006/relationships/hyperlink" Target="https://www.bangkokbiznews.com/finance/stock/1120610" TargetMode="External"/><Relationship Id="rId619" Type="http://schemas.openxmlformats.org/officeDocument/2006/relationships/hyperlink" Target="https://www.bangkokbiznews.com/finance/stock/1135158" TargetMode="External"/><Relationship Id="rId618" Type="http://schemas.openxmlformats.org/officeDocument/2006/relationships/hyperlink" Target="https://www.bangkokbiznews.com/finance/stock/1135181" TargetMode="External"/><Relationship Id="rId613" Type="http://schemas.openxmlformats.org/officeDocument/2006/relationships/hyperlink" Target="https://www.bangkokbiznews.com/finance/stock/1135254" TargetMode="External"/><Relationship Id="rId612" Type="http://schemas.openxmlformats.org/officeDocument/2006/relationships/hyperlink" Target="https://www.bangkokbiznews.com/finance/stock/1135254" TargetMode="External"/><Relationship Id="rId611" Type="http://schemas.openxmlformats.org/officeDocument/2006/relationships/hyperlink" Target="https://www.bangkokbiznews.com/finance/stock/1135265" TargetMode="External"/><Relationship Id="rId610" Type="http://schemas.openxmlformats.org/officeDocument/2006/relationships/hyperlink" Target="https://www.bangkokbiznews.com/finance/stock/1135294" TargetMode="External"/><Relationship Id="rId617" Type="http://schemas.openxmlformats.org/officeDocument/2006/relationships/hyperlink" Target="https://www.bangkokbiznews.com/finance/stock/1135247" TargetMode="External"/><Relationship Id="rId616" Type="http://schemas.openxmlformats.org/officeDocument/2006/relationships/hyperlink" Target="https://www.bangkokbiznews.com/finance/stock/1135231" TargetMode="External"/><Relationship Id="rId615" Type="http://schemas.openxmlformats.org/officeDocument/2006/relationships/hyperlink" Target="https://www.bangkokbiznews.com/finance/stock/1135254" TargetMode="External"/><Relationship Id="rId614" Type="http://schemas.openxmlformats.org/officeDocument/2006/relationships/hyperlink" Target="https://www.bangkokbiznews.com/finance/stock/1135254" TargetMode="External"/><Relationship Id="rId1440" Type="http://schemas.openxmlformats.org/officeDocument/2006/relationships/hyperlink" Target="https://www.bangkokbiznews.com/finance/stock/1120834" TargetMode="External"/><Relationship Id="rId1441" Type="http://schemas.openxmlformats.org/officeDocument/2006/relationships/hyperlink" Target="https://www.bangkokbiznews.com/finance/stock/1120819" TargetMode="External"/><Relationship Id="rId1442" Type="http://schemas.openxmlformats.org/officeDocument/2006/relationships/hyperlink" Target="https://www.bangkokbiznews.com/finance/stock/1120822" TargetMode="External"/><Relationship Id="rId1443" Type="http://schemas.openxmlformats.org/officeDocument/2006/relationships/hyperlink" Target="https://www.bangkokbiznews.com/finance/stock/1120807" TargetMode="External"/><Relationship Id="rId1477" Type="http://schemas.openxmlformats.org/officeDocument/2006/relationships/hyperlink" Target="https://www.bangkokbiznews.com/finance/stock/1119960" TargetMode="External"/><Relationship Id="rId1478" Type="http://schemas.openxmlformats.org/officeDocument/2006/relationships/hyperlink" Target="https://www.bangkokbiznews.com/finance/stock/1119960" TargetMode="External"/><Relationship Id="rId1479" Type="http://schemas.openxmlformats.org/officeDocument/2006/relationships/hyperlink" Target="https://www.bangkokbiznews.com/finance/stock/1119960" TargetMode="External"/><Relationship Id="rId646" Type="http://schemas.openxmlformats.org/officeDocument/2006/relationships/hyperlink" Target="https://www.bangkokbiznews.com/finance/stock/1134727" TargetMode="External"/><Relationship Id="rId645" Type="http://schemas.openxmlformats.org/officeDocument/2006/relationships/hyperlink" Target="https://www.bangkokbiznews.com/finance/stock/1134761" TargetMode="External"/><Relationship Id="rId644" Type="http://schemas.openxmlformats.org/officeDocument/2006/relationships/hyperlink" Target="https://www.bangkokbiznews.com/finance/stock/1134764" TargetMode="External"/><Relationship Id="rId643" Type="http://schemas.openxmlformats.org/officeDocument/2006/relationships/hyperlink" Target="https://www.bangkokbiznews.com/finance/stock/1134770" TargetMode="External"/><Relationship Id="rId649" Type="http://schemas.openxmlformats.org/officeDocument/2006/relationships/hyperlink" Target="https://www.bangkokbiznews.com/finance/stock/1134614" TargetMode="External"/><Relationship Id="rId648" Type="http://schemas.openxmlformats.org/officeDocument/2006/relationships/hyperlink" Target="https://www.bangkokbiznews.com/finance/stock/1134649" TargetMode="External"/><Relationship Id="rId647" Type="http://schemas.openxmlformats.org/officeDocument/2006/relationships/hyperlink" Target="https://www.bangkokbiznews.com/finance/stock/1134727" TargetMode="External"/><Relationship Id="rId1470" Type="http://schemas.openxmlformats.org/officeDocument/2006/relationships/hyperlink" Target="https://www.bangkokbiznews.com/finance/stock/1120268" TargetMode="External"/><Relationship Id="rId1471" Type="http://schemas.openxmlformats.org/officeDocument/2006/relationships/hyperlink" Target="https://www.bangkokbiznews.com/finance/stock/1120257" TargetMode="External"/><Relationship Id="rId1472" Type="http://schemas.openxmlformats.org/officeDocument/2006/relationships/hyperlink" Target="https://www.bangkokbiznews.com/finance/stock/1120252" TargetMode="External"/><Relationship Id="rId642" Type="http://schemas.openxmlformats.org/officeDocument/2006/relationships/hyperlink" Target="https://www.bangkokbiznews.com/finance/stock/1134776" TargetMode="External"/><Relationship Id="rId1473" Type="http://schemas.openxmlformats.org/officeDocument/2006/relationships/hyperlink" Target="https://www.bangkokbiznews.com/finance/stock/1120013" TargetMode="External"/><Relationship Id="rId641" Type="http://schemas.openxmlformats.org/officeDocument/2006/relationships/hyperlink" Target="https://www.bangkokbiznews.com/finance/stock/1134776" TargetMode="External"/><Relationship Id="rId1474" Type="http://schemas.openxmlformats.org/officeDocument/2006/relationships/hyperlink" Target="https://www.bangkokbiznews.com/finance/stock/1120097" TargetMode="External"/><Relationship Id="rId640" Type="http://schemas.openxmlformats.org/officeDocument/2006/relationships/hyperlink" Target="https://www.bangkokbiznews.com/finance/stock/1134785" TargetMode="External"/><Relationship Id="rId1475" Type="http://schemas.openxmlformats.org/officeDocument/2006/relationships/hyperlink" Target="https://www.bangkokbiznews.com/finance/stock/1120043" TargetMode="External"/><Relationship Id="rId1476" Type="http://schemas.openxmlformats.org/officeDocument/2006/relationships/hyperlink" Target="https://www.bangkokbiznews.com/finance/stock/1120005" TargetMode="External"/><Relationship Id="rId1466" Type="http://schemas.openxmlformats.org/officeDocument/2006/relationships/hyperlink" Target="https://www.bangkokbiznews.com/finance/stock/1120264" TargetMode="External"/><Relationship Id="rId1467" Type="http://schemas.openxmlformats.org/officeDocument/2006/relationships/hyperlink" Target="https://www.bangkokbiznews.com/finance/stock/1120264" TargetMode="External"/><Relationship Id="rId1468" Type="http://schemas.openxmlformats.org/officeDocument/2006/relationships/hyperlink" Target="https://www.bangkokbiznews.com/finance/stock/1120264" TargetMode="External"/><Relationship Id="rId1469" Type="http://schemas.openxmlformats.org/officeDocument/2006/relationships/hyperlink" Target="https://www.bangkokbiznews.com/finance/stock/1120268" TargetMode="External"/><Relationship Id="rId635" Type="http://schemas.openxmlformats.org/officeDocument/2006/relationships/hyperlink" Target="https://www.bangkokbiznews.com/finance/stock/1134853" TargetMode="External"/><Relationship Id="rId634" Type="http://schemas.openxmlformats.org/officeDocument/2006/relationships/hyperlink" Target="https://www.bangkokbiznews.com/finance/stock/1134883" TargetMode="External"/><Relationship Id="rId633" Type="http://schemas.openxmlformats.org/officeDocument/2006/relationships/hyperlink" Target="https://www.bangkokbiznews.com/finance/stock/1134897" TargetMode="External"/><Relationship Id="rId632" Type="http://schemas.openxmlformats.org/officeDocument/2006/relationships/hyperlink" Target="https://www.bangkokbiznews.com/finance/stock/1134931" TargetMode="External"/><Relationship Id="rId639" Type="http://schemas.openxmlformats.org/officeDocument/2006/relationships/hyperlink" Target="https://www.bangkokbiznews.com/finance/stock/1134785" TargetMode="External"/><Relationship Id="rId638" Type="http://schemas.openxmlformats.org/officeDocument/2006/relationships/hyperlink" Target="https://www.bangkokbiznews.com/finance/stock/1134796" TargetMode="External"/><Relationship Id="rId637" Type="http://schemas.openxmlformats.org/officeDocument/2006/relationships/hyperlink" Target="https://www.bangkokbiznews.com/finance/stock/1134796" TargetMode="External"/><Relationship Id="rId636" Type="http://schemas.openxmlformats.org/officeDocument/2006/relationships/hyperlink" Target="https://www.bangkokbiznews.com/finance/stock/1134823" TargetMode="External"/><Relationship Id="rId1460" Type="http://schemas.openxmlformats.org/officeDocument/2006/relationships/hyperlink" Target="https://www.bangkokbiznews.com/finance/stock/1120291" TargetMode="External"/><Relationship Id="rId1461" Type="http://schemas.openxmlformats.org/officeDocument/2006/relationships/hyperlink" Target="https://www.bangkokbiznews.com/finance/stock/1120291" TargetMode="External"/><Relationship Id="rId631" Type="http://schemas.openxmlformats.org/officeDocument/2006/relationships/hyperlink" Target="https://www.bangkokbiznews.com/finance/stock/1134933" TargetMode="External"/><Relationship Id="rId1462" Type="http://schemas.openxmlformats.org/officeDocument/2006/relationships/hyperlink" Target="https://www.bangkokbiznews.com/finance/stock/1120269" TargetMode="External"/><Relationship Id="rId630" Type="http://schemas.openxmlformats.org/officeDocument/2006/relationships/hyperlink" Target="https://www.bangkokbiznews.com/finance/stock/1134937" TargetMode="External"/><Relationship Id="rId1463" Type="http://schemas.openxmlformats.org/officeDocument/2006/relationships/hyperlink" Target="https://www.bangkokbiznews.com/finance/stock/1120269" TargetMode="External"/><Relationship Id="rId1464" Type="http://schemas.openxmlformats.org/officeDocument/2006/relationships/hyperlink" Target="https://www.bangkokbiznews.com/finance/stock/1120265" TargetMode="External"/><Relationship Id="rId1465" Type="http://schemas.openxmlformats.org/officeDocument/2006/relationships/hyperlink" Target="https://www.bangkokbiznews.com/finance/stock/1120264" TargetMode="External"/><Relationship Id="rId1411" Type="http://schemas.openxmlformats.org/officeDocument/2006/relationships/hyperlink" Target="https://www.bangkokbiznews.com/finance/stock/1121652" TargetMode="External"/><Relationship Id="rId1412" Type="http://schemas.openxmlformats.org/officeDocument/2006/relationships/hyperlink" Target="https://www.bangkokbiznews.com/finance/stock/1121652" TargetMode="External"/><Relationship Id="rId1413" Type="http://schemas.openxmlformats.org/officeDocument/2006/relationships/hyperlink" Target="https://www.bangkokbiznews.com/finance/stock/1121642" TargetMode="External"/><Relationship Id="rId1414" Type="http://schemas.openxmlformats.org/officeDocument/2006/relationships/hyperlink" Target="https://www.bangkokbiznews.com/finance/stock/1121642" TargetMode="External"/><Relationship Id="rId1415" Type="http://schemas.openxmlformats.org/officeDocument/2006/relationships/hyperlink" Target="https://www.bangkokbiznews.com/finance/stock/1121634" TargetMode="External"/><Relationship Id="rId1416" Type="http://schemas.openxmlformats.org/officeDocument/2006/relationships/hyperlink" Target="https://www.bangkokbiznews.com/finance/stock/1121609" TargetMode="External"/><Relationship Id="rId1417" Type="http://schemas.openxmlformats.org/officeDocument/2006/relationships/hyperlink" Target="https://www.bangkokbiznews.com/finance/stock/1121462" TargetMode="External"/><Relationship Id="rId1418" Type="http://schemas.openxmlformats.org/officeDocument/2006/relationships/hyperlink" Target="https://www.bangkokbiznews.com/finance/stock/1121453" TargetMode="External"/><Relationship Id="rId1419" Type="http://schemas.openxmlformats.org/officeDocument/2006/relationships/hyperlink" Target="https://www.bangkokbiznews.com/finance/stock/1121453" TargetMode="External"/><Relationship Id="rId1410" Type="http://schemas.openxmlformats.org/officeDocument/2006/relationships/hyperlink" Target="https://www.bangkokbiznews.com/finance/stock/1121671" TargetMode="External"/><Relationship Id="rId1400" Type="http://schemas.openxmlformats.org/officeDocument/2006/relationships/hyperlink" Target="https://www.bangkokbiznews.com/finance/stock/1121906" TargetMode="External"/><Relationship Id="rId1401" Type="http://schemas.openxmlformats.org/officeDocument/2006/relationships/hyperlink" Target="https://www.bangkokbiznews.com/finance/stock/1121845" TargetMode="External"/><Relationship Id="rId1402" Type="http://schemas.openxmlformats.org/officeDocument/2006/relationships/hyperlink" Target="https://www.bangkokbiznews.com/finance/stock/1121845" TargetMode="External"/><Relationship Id="rId1403" Type="http://schemas.openxmlformats.org/officeDocument/2006/relationships/hyperlink" Target="https://www.bangkokbiznews.com/finance/stock/1121797" TargetMode="External"/><Relationship Id="rId1404" Type="http://schemas.openxmlformats.org/officeDocument/2006/relationships/hyperlink" Target="https://www.bangkokbiznews.com/finance/stock/1121797" TargetMode="External"/><Relationship Id="rId1405" Type="http://schemas.openxmlformats.org/officeDocument/2006/relationships/hyperlink" Target="https://www.bangkokbiznews.com/finance/stock/1120656" TargetMode="External"/><Relationship Id="rId1406" Type="http://schemas.openxmlformats.org/officeDocument/2006/relationships/hyperlink" Target="https://www.bangkokbiznews.com/finance/stock/1120656" TargetMode="External"/><Relationship Id="rId1407" Type="http://schemas.openxmlformats.org/officeDocument/2006/relationships/hyperlink" Target="https://www.bangkokbiznews.com/finance/stock/1120656" TargetMode="External"/><Relationship Id="rId1408" Type="http://schemas.openxmlformats.org/officeDocument/2006/relationships/hyperlink" Target="https://www.bangkokbiznews.com/finance/stock/1121671" TargetMode="External"/><Relationship Id="rId1409" Type="http://schemas.openxmlformats.org/officeDocument/2006/relationships/hyperlink" Target="https://www.bangkokbiznews.com/finance/stock/1121671" TargetMode="External"/><Relationship Id="rId1433" Type="http://schemas.openxmlformats.org/officeDocument/2006/relationships/hyperlink" Target="https://www.bangkokbiznews.com/finance/stock/1121004" TargetMode="External"/><Relationship Id="rId1434" Type="http://schemas.openxmlformats.org/officeDocument/2006/relationships/hyperlink" Target="https://www.bangkokbiznews.com/finance/stock/1121004" TargetMode="External"/><Relationship Id="rId1435" Type="http://schemas.openxmlformats.org/officeDocument/2006/relationships/hyperlink" Target="https://www.bangkokbiznews.com/finance/stock/1120959" TargetMode="External"/><Relationship Id="rId1436" Type="http://schemas.openxmlformats.org/officeDocument/2006/relationships/hyperlink" Target="https://www.bangkokbiznews.com/finance/stock/1120873" TargetMode="External"/><Relationship Id="rId1437" Type="http://schemas.openxmlformats.org/officeDocument/2006/relationships/hyperlink" Target="https://www.bangkokbiznews.com/finance/stock/1120879" TargetMode="External"/><Relationship Id="rId1438" Type="http://schemas.openxmlformats.org/officeDocument/2006/relationships/hyperlink" Target="https://www.bangkokbiznews.com/finance/stock/1120860" TargetMode="External"/><Relationship Id="rId1439" Type="http://schemas.openxmlformats.org/officeDocument/2006/relationships/hyperlink" Target="https://www.bangkokbiznews.com/finance/stock/1120834" TargetMode="External"/><Relationship Id="rId609" Type="http://schemas.openxmlformats.org/officeDocument/2006/relationships/hyperlink" Target="https://www.bangkokbiznews.com/finance/stock/1135296" TargetMode="External"/><Relationship Id="rId608" Type="http://schemas.openxmlformats.org/officeDocument/2006/relationships/hyperlink" Target="https://www.bangkokbiznews.com/finance/stock/1135306" TargetMode="External"/><Relationship Id="rId607" Type="http://schemas.openxmlformats.org/officeDocument/2006/relationships/hyperlink" Target="https://www.bangkokbiznews.com/finance/stock/1135334" TargetMode="External"/><Relationship Id="rId602" Type="http://schemas.openxmlformats.org/officeDocument/2006/relationships/hyperlink" Target="https://www.bangkokbiznews.com/finance/stock/1135480" TargetMode="External"/><Relationship Id="rId601" Type="http://schemas.openxmlformats.org/officeDocument/2006/relationships/hyperlink" Target="https://www.bangkokbiznews.com/finance/stock/1135488" TargetMode="External"/><Relationship Id="rId600" Type="http://schemas.openxmlformats.org/officeDocument/2006/relationships/hyperlink" Target="https://www.bangkokbiznews.com/finance/stock/1135488" TargetMode="External"/><Relationship Id="rId606" Type="http://schemas.openxmlformats.org/officeDocument/2006/relationships/hyperlink" Target="https://www.bangkokbiznews.com/finance/stock/1135337" TargetMode="External"/><Relationship Id="rId605" Type="http://schemas.openxmlformats.org/officeDocument/2006/relationships/hyperlink" Target="https://www.bangkokbiznews.com/finance/stock/1135348" TargetMode="External"/><Relationship Id="rId604" Type="http://schemas.openxmlformats.org/officeDocument/2006/relationships/hyperlink" Target="https://www.bangkokbiznews.com/finance/stock/1135348" TargetMode="External"/><Relationship Id="rId603" Type="http://schemas.openxmlformats.org/officeDocument/2006/relationships/hyperlink" Target="https://www.bangkokbiznews.com/finance/stock/1135457" TargetMode="External"/><Relationship Id="rId1430" Type="http://schemas.openxmlformats.org/officeDocument/2006/relationships/hyperlink" Target="https://www.bangkokbiznews.com/finance/stock/1121004" TargetMode="External"/><Relationship Id="rId1431" Type="http://schemas.openxmlformats.org/officeDocument/2006/relationships/hyperlink" Target="https://www.bangkokbiznews.com/finance/stock/1121004" TargetMode="External"/><Relationship Id="rId1432" Type="http://schemas.openxmlformats.org/officeDocument/2006/relationships/hyperlink" Target="https://www.bangkokbiznews.com/finance/stock/1120938" TargetMode="External"/><Relationship Id="rId1422" Type="http://schemas.openxmlformats.org/officeDocument/2006/relationships/hyperlink" Target="https://www.bangkokbiznews.com/finance/stock/1119578" TargetMode="External"/><Relationship Id="rId1423" Type="http://schemas.openxmlformats.org/officeDocument/2006/relationships/hyperlink" Target="https://www.bangkokbiznews.com/finance/stock/1121220" TargetMode="External"/><Relationship Id="rId1424" Type="http://schemas.openxmlformats.org/officeDocument/2006/relationships/hyperlink" Target="https://www.bangkokbiznews.com/finance/stock/1121220" TargetMode="External"/><Relationship Id="rId1425" Type="http://schemas.openxmlformats.org/officeDocument/2006/relationships/hyperlink" Target="https://www.bangkokbiznews.com/finance/stock/1121156" TargetMode="External"/><Relationship Id="rId1426" Type="http://schemas.openxmlformats.org/officeDocument/2006/relationships/hyperlink" Target="https://www.bangkokbiznews.com/finance/stock/1120985" TargetMode="External"/><Relationship Id="rId1427" Type="http://schemas.openxmlformats.org/officeDocument/2006/relationships/hyperlink" Target="https://www.bangkokbiznews.com/finance/stock/1120985" TargetMode="External"/><Relationship Id="rId1428" Type="http://schemas.openxmlformats.org/officeDocument/2006/relationships/hyperlink" Target="https://www.bangkokbiznews.com/finance/stock/1121018" TargetMode="External"/><Relationship Id="rId1429" Type="http://schemas.openxmlformats.org/officeDocument/2006/relationships/hyperlink" Target="https://www.bangkokbiznews.com/finance/stock/1121018" TargetMode="External"/><Relationship Id="rId1420" Type="http://schemas.openxmlformats.org/officeDocument/2006/relationships/hyperlink" Target="https://www.bangkokbiznews.com/finance/stock/1121453" TargetMode="External"/><Relationship Id="rId1421" Type="http://schemas.openxmlformats.org/officeDocument/2006/relationships/hyperlink" Target="https://www.bangkokbiznews.com/finance/stock/1121116" TargetMode="External"/><Relationship Id="rId699" Type="http://schemas.openxmlformats.org/officeDocument/2006/relationships/hyperlink" Target="https://www.bangkokbiznews.com/finance/stock/1133515" TargetMode="External"/><Relationship Id="rId698" Type="http://schemas.openxmlformats.org/officeDocument/2006/relationships/hyperlink" Target="https://www.bangkokbiznews.com/finance/stock/1133521" TargetMode="External"/><Relationship Id="rId693" Type="http://schemas.openxmlformats.org/officeDocument/2006/relationships/hyperlink" Target="https://www.bangkokbiznews.com/finance/stock/1133606" TargetMode="External"/><Relationship Id="rId692" Type="http://schemas.openxmlformats.org/officeDocument/2006/relationships/hyperlink" Target="https://www.bangkokbiznews.com/finance/stock/1133612" TargetMode="External"/><Relationship Id="rId691" Type="http://schemas.openxmlformats.org/officeDocument/2006/relationships/hyperlink" Target="https://www.bangkokbiznews.com/finance/stock/1133647" TargetMode="External"/><Relationship Id="rId690" Type="http://schemas.openxmlformats.org/officeDocument/2006/relationships/hyperlink" Target="https://www.bangkokbiznews.com/finance/stock/1133650" TargetMode="External"/><Relationship Id="rId697" Type="http://schemas.openxmlformats.org/officeDocument/2006/relationships/hyperlink" Target="https://www.bangkokbiznews.com/finance/stock/1133527" TargetMode="External"/><Relationship Id="rId696" Type="http://schemas.openxmlformats.org/officeDocument/2006/relationships/hyperlink" Target="https://www.bangkokbiznews.com/finance/stock/1133547" TargetMode="External"/><Relationship Id="rId695" Type="http://schemas.openxmlformats.org/officeDocument/2006/relationships/hyperlink" Target="https://www.bangkokbiznews.com/finance/stock/1133558" TargetMode="External"/><Relationship Id="rId694" Type="http://schemas.openxmlformats.org/officeDocument/2006/relationships/hyperlink" Target="https://www.bangkokbiznews.com/finance/stock/1133587" TargetMode="External"/><Relationship Id="rId1499" Type="http://schemas.openxmlformats.org/officeDocument/2006/relationships/hyperlink" Target="https://www.bangkokbiznews.com/finance/stock/1119390" TargetMode="External"/><Relationship Id="rId668" Type="http://schemas.openxmlformats.org/officeDocument/2006/relationships/hyperlink" Target="https://www.bangkokbiznews.com/finance/stock/1134175" TargetMode="External"/><Relationship Id="rId667" Type="http://schemas.openxmlformats.org/officeDocument/2006/relationships/hyperlink" Target="https://www.bangkokbiznews.com/finance/stock/1134176" TargetMode="External"/><Relationship Id="rId666" Type="http://schemas.openxmlformats.org/officeDocument/2006/relationships/hyperlink" Target="https://www.bangkokbiznews.com/finance/stock/1134203" TargetMode="External"/><Relationship Id="rId665" Type="http://schemas.openxmlformats.org/officeDocument/2006/relationships/hyperlink" Target="https://www.bangkokbiznews.com/finance/stock/1134282" TargetMode="External"/><Relationship Id="rId669" Type="http://schemas.openxmlformats.org/officeDocument/2006/relationships/hyperlink" Target="https://www.bangkokbiznews.com/finance/stock/1134175" TargetMode="External"/><Relationship Id="rId1490" Type="http://schemas.openxmlformats.org/officeDocument/2006/relationships/hyperlink" Target="https://www.bangkokbiznews.com/finance/stock/1119575" TargetMode="External"/><Relationship Id="rId660" Type="http://schemas.openxmlformats.org/officeDocument/2006/relationships/hyperlink" Target="https://www.bangkokbiznews.com/finance/stock/1134365" TargetMode="External"/><Relationship Id="rId1491" Type="http://schemas.openxmlformats.org/officeDocument/2006/relationships/hyperlink" Target="https://www.bangkokbiznews.com/finance/stock/1119552" TargetMode="External"/><Relationship Id="rId1492" Type="http://schemas.openxmlformats.org/officeDocument/2006/relationships/hyperlink" Target="https://www.bangkokbiznews.com/finance/stock/1119514" TargetMode="External"/><Relationship Id="rId1493" Type="http://schemas.openxmlformats.org/officeDocument/2006/relationships/hyperlink" Target="https://www.bangkokbiznews.com/finance/stock/1119514" TargetMode="External"/><Relationship Id="rId1494" Type="http://schemas.openxmlformats.org/officeDocument/2006/relationships/hyperlink" Target="https://www.bangkokbiznews.com/finance/stock/1119504" TargetMode="External"/><Relationship Id="rId664" Type="http://schemas.openxmlformats.org/officeDocument/2006/relationships/hyperlink" Target="https://www.bangkokbiznews.com/finance/stock/1134282" TargetMode="External"/><Relationship Id="rId1495" Type="http://schemas.openxmlformats.org/officeDocument/2006/relationships/hyperlink" Target="https://www.bangkokbiznews.com/finance/stock/1119500" TargetMode="External"/><Relationship Id="rId663" Type="http://schemas.openxmlformats.org/officeDocument/2006/relationships/hyperlink" Target="https://www.bangkokbiznews.com/finance/stock/1134300" TargetMode="External"/><Relationship Id="rId1496" Type="http://schemas.openxmlformats.org/officeDocument/2006/relationships/hyperlink" Target="https://www.bangkokbiznews.com/finance/stock/1119500" TargetMode="External"/><Relationship Id="rId662" Type="http://schemas.openxmlformats.org/officeDocument/2006/relationships/hyperlink" Target="https://www.bangkokbiznews.com/finance/stock/1134340" TargetMode="External"/><Relationship Id="rId1497" Type="http://schemas.openxmlformats.org/officeDocument/2006/relationships/hyperlink" Target="https://www.bangkokbiznews.com/finance/stock/1119470" TargetMode="External"/><Relationship Id="rId661" Type="http://schemas.openxmlformats.org/officeDocument/2006/relationships/hyperlink" Target="https://www.bangkokbiznews.com/finance/stock/1134360" TargetMode="External"/><Relationship Id="rId1498" Type="http://schemas.openxmlformats.org/officeDocument/2006/relationships/hyperlink" Target="https://www.bangkokbiznews.com/finance/stock/1119454" TargetMode="External"/><Relationship Id="rId1488" Type="http://schemas.openxmlformats.org/officeDocument/2006/relationships/hyperlink" Target="https://www.bangkokbiznews.com/finance/stock/1119748" TargetMode="External"/><Relationship Id="rId1489" Type="http://schemas.openxmlformats.org/officeDocument/2006/relationships/hyperlink" Target="https://www.bangkokbiznews.com/finance/stock/1119575" TargetMode="External"/><Relationship Id="rId657" Type="http://schemas.openxmlformats.org/officeDocument/2006/relationships/hyperlink" Target="https://www.bangkokbiznews.com/finance/stock/1134427" TargetMode="External"/><Relationship Id="rId656" Type="http://schemas.openxmlformats.org/officeDocument/2006/relationships/hyperlink" Target="https://www.bangkokbiznews.com/finance/stock/1134463" TargetMode="External"/><Relationship Id="rId655" Type="http://schemas.openxmlformats.org/officeDocument/2006/relationships/hyperlink" Target="https://www.bangkokbiznews.com/finance/stock/1134508" TargetMode="External"/><Relationship Id="rId654" Type="http://schemas.openxmlformats.org/officeDocument/2006/relationships/hyperlink" Target="https://www.bangkokbiznews.com/finance/stock/1134508" TargetMode="External"/><Relationship Id="rId659" Type="http://schemas.openxmlformats.org/officeDocument/2006/relationships/hyperlink" Target="https://www.bangkokbiznews.com/finance/stock/1134382" TargetMode="External"/><Relationship Id="rId658" Type="http://schemas.openxmlformats.org/officeDocument/2006/relationships/hyperlink" Target="https://www.bangkokbiznews.com/finance/stock/1134415" TargetMode="External"/><Relationship Id="rId1480" Type="http://schemas.openxmlformats.org/officeDocument/2006/relationships/hyperlink" Target="https://www.bangkokbiznews.com/finance/stock/1119960" TargetMode="External"/><Relationship Id="rId1481" Type="http://schemas.openxmlformats.org/officeDocument/2006/relationships/hyperlink" Target="https://www.bangkokbiznews.com/finance/stock/1119955" TargetMode="External"/><Relationship Id="rId1482" Type="http://schemas.openxmlformats.org/officeDocument/2006/relationships/hyperlink" Target="https://www.bangkokbiznews.com/finance/stock/1119938" TargetMode="External"/><Relationship Id="rId1483" Type="http://schemas.openxmlformats.org/officeDocument/2006/relationships/hyperlink" Target="https://www.bangkokbiznews.com/finance/stock/1119890" TargetMode="External"/><Relationship Id="rId653" Type="http://schemas.openxmlformats.org/officeDocument/2006/relationships/hyperlink" Target="https://www.bangkokbiznews.com/finance/stock/1134508" TargetMode="External"/><Relationship Id="rId1484" Type="http://schemas.openxmlformats.org/officeDocument/2006/relationships/hyperlink" Target="https://www.bangkokbiznews.com/finance/stock/1119914" TargetMode="External"/><Relationship Id="rId652" Type="http://schemas.openxmlformats.org/officeDocument/2006/relationships/hyperlink" Target="https://www.bangkokbiznews.com/finance/stock/1134506" TargetMode="External"/><Relationship Id="rId1485" Type="http://schemas.openxmlformats.org/officeDocument/2006/relationships/hyperlink" Target="https://www.bangkokbiznews.com/finance/stock/1119807" TargetMode="External"/><Relationship Id="rId651" Type="http://schemas.openxmlformats.org/officeDocument/2006/relationships/hyperlink" Target="https://www.bangkokbiznews.com/finance/stock/1134594" TargetMode="External"/><Relationship Id="rId1486" Type="http://schemas.openxmlformats.org/officeDocument/2006/relationships/hyperlink" Target="https://www.bangkokbiznews.com/finance/stock/1119751" TargetMode="External"/><Relationship Id="rId650" Type="http://schemas.openxmlformats.org/officeDocument/2006/relationships/hyperlink" Target="https://www.bangkokbiznews.com/finance/stock/1134594" TargetMode="External"/><Relationship Id="rId1487" Type="http://schemas.openxmlformats.org/officeDocument/2006/relationships/hyperlink" Target="https://www.bangkokbiznews.com/finance/stock/1119751" TargetMode="External"/><Relationship Id="rId689" Type="http://schemas.openxmlformats.org/officeDocument/2006/relationships/hyperlink" Target="https://www.bangkokbiznews.com/finance/stock/1133650" TargetMode="External"/><Relationship Id="rId688" Type="http://schemas.openxmlformats.org/officeDocument/2006/relationships/hyperlink" Target="https://www.bangkokbiznews.com/finance/stock/1133660" TargetMode="External"/><Relationship Id="rId687" Type="http://schemas.openxmlformats.org/officeDocument/2006/relationships/hyperlink" Target="https://www.bangkokbiznews.com/finance/stock/1133660" TargetMode="External"/><Relationship Id="rId682" Type="http://schemas.openxmlformats.org/officeDocument/2006/relationships/hyperlink" Target="https://www.bangkokbiznews.com/finance/stock/1133971" TargetMode="External"/><Relationship Id="rId681" Type="http://schemas.openxmlformats.org/officeDocument/2006/relationships/hyperlink" Target="https://www.bangkokbiznews.com/finance/stock/1133971" TargetMode="External"/><Relationship Id="rId680" Type="http://schemas.openxmlformats.org/officeDocument/2006/relationships/hyperlink" Target="https://www.bangkokbiznews.com/finance/stock/1134047" TargetMode="External"/><Relationship Id="rId686" Type="http://schemas.openxmlformats.org/officeDocument/2006/relationships/hyperlink" Target="https://www.bangkokbiznews.com/finance/stock/1133819" TargetMode="External"/><Relationship Id="rId685" Type="http://schemas.openxmlformats.org/officeDocument/2006/relationships/hyperlink" Target="https://www.bangkokbiznews.com/finance/stock/1133865" TargetMode="External"/><Relationship Id="rId684" Type="http://schemas.openxmlformats.org/officeDocument/2006/relationships/hyperlink" Target="https://www.bangkokbiznews.com/finance/stock/1133865" TargetMode="External"/><Relationship Id="rId683" Type="http://schemas.openxmlformats.org/officeDocument/2006/relationships/hyperlink" Target="https://www.bangkokbiznews.com/finance/stock/1133934" TargetMode="External"/><Relationship Id="rId679" Type="http://schemas.openxmlformats.org/officeDocument/2006/relationships/hyperlink" Target="https://www.bangkokbiznews.com/finance/stock/1134047" TargetMode="External"/><Relationship Id="rId678" Type="http://schemas.openxmlformats.org/officeDocument/2006/relationships/hyperlink" Target="https://www.bangkokbiznews.com/finance/stock/1134047" TargetMode="External"/><Relationship Id="rId677" Type="http://schemas.openxmlformats.org/officeDocument/2006/relationships/hyperlink" Target="https://www.bangkokbiznews.com/finance/stock/1134068" TargetMode="External"/><Relationship Id="rId676" Type="http://schemas.openxmlformats.org/officeDocument/2006/relationships/hyperlink" Target="https://www.bangkokbiznews.com/finance/stock/1134068" TargetMode="External"/><Relationship Id="rId671" Type="http://schemas.openxmlformats.org/officeDocument/2006/relationships/hyperlink" Target="https://www.bangkokbiznews.com/finance/stock/1134168" TargetMode="External"/><Relationship Id="rId670" Type="http://schemas.openxmlformats.org/officeDocument/2006/relationships/hyperlink" Target="https://www.bangkokbiznews.com/finance/stock/1134175" TargetMode="External"/><Relationship Id="rId675" Type="http://schemas.openxmlformats.org/officeDocument/2006/relationships/hyperlink" Target="https://www.bangkokbiznews.com/finance/stock/1134118" TargetMode="External"/><Relationship Id="rId674" Type="http://schemas.openxmlformats.org/officeDocument/2006/relationships/hyperlink" Target="https://www.bangkokbiznews.com/finance/stock/1134118" TargetMode="External"/><Relationship Id="rId673" Type="http://schemas.openxmlformats.org/officeDocument/2006/relationships/hyperlink" Target="https://www.bangkokbiznews.com/finance/stock/1134095" TargetMode="External"/><Relationship Id="rId672" Type="http://schemas.openxmlformats.org/officeDocument/2006/relationships/hyperlink" Target="https://www.bangkokbiznews.com/finance/stock/1134157" TargetMode="External"/><Relationship Id="rId190" Type="http://schemas.openxmlformats.org/officeDocument/2006/relationships/hyperlink" Target="https://www.bangkokbiznews.com/finance/stock/1140301" TargetMode="External"/><Relationship Id="rId194" Type="http://schemas.openxmlformats.org/officeDocument/2006/relationships/hyperlink" Target="https://www.bangkokbiznews.com/finance/stock/1140298" TargetMode="External"/><Relationship Id="rId193" Type="http://schemas.openxmlformats.org/officeDocument/2006/relationships/hyperlink" Target="https://www.bangkokbiznews.com/finance/stock/1140294" TargetMode="External"/><Relationship Id="rId192" Type="http://schemas.openxmlformats.org/officeDocument/2006/relationships/hyperlink" Target="https://www.bangkokbiznews.com/finance/stock/1140294" TargetMode="External"/><Relationship Id="rId191" Type="http://schemas.openxmlformats.org/officeDocument/2006/relationships/hyperlink" Target="https://www.bangkokbiznews.com/finance/stock/1140301" TargetMode="External"/><Relationship Id="rId187" Type="http://schemas.openxmlformats.org/officeDocument/2006/relationships/hyperlink" Target="https://www.bangkokbiznews.com/finance/stock/1140323" TargetMode="External"/><Relationship Id="rId186" Type="http://schemas.openxmlformats.org/officeDocument/2006/relationships/hyperlink" Target="https://www.bangkokbiznews.com/finance/stock/1140345" TargetMode="External"/><Relationship Id="rId185" Type="http://schemas.openxmlformats.org/officeDocument/2006/relationships/hyperlink" Target="https://www.bangkokbiznews.com/finance/stock/1140363" TargetMode="External"/><Relationship Id="rId184" Type="http://schemas.openxmlformats.org/officeDocument/2006/relationships/hyperlink" Target="https://www.bangkokbiznews.com/finance/stock/1140363" TargetMode="External"/><Relationship Id="rId189" Type="http://schemas.openxmlformats.org/officeDocument/2006/relationships/hyperlink" Target="https://www.bangkokbiznews.com/finance/stock/1140302" TargetMode="External"/><Relationship Id="rId188" Type="http://schemas.openxmlformats.org/officeDocument/2006/relationships/hyperlink" Target="https://www.bangkokbiznews.com/finance/stock/1140302" TargetMode="External"/><Relationship Id="rId183" Type="http://schemas.openxmlformats.org/officeDocument/2006/relationships/hyperlink" Target="https://www.bangkokbiznews.com/finance/stock/1140437" TargetMode="External"/><Relationship Id="rId182" Type="http://schemas.openxmlformats.org/officeDocument/2006/relationships/hyperlink" Target="https://www.bangkokbiznews.com/finance/stock/1140476" TargetMode="External"/><Relationship Id="rId181" Type="http://schemas.openxmlformats.org/officeDocument/2006/relationships/hyperlink" Target="https://www.bangkokbiznews.com/finance/stock/1140501" TargetMode="External"/><Relationship Id="rId180" Type="http://schemas.openxmlformats.org/officeDocument/2006/relationships/hyperlink" Target="https://www.bangkokbiznews.com/finance/stock/1140510" TargetMode="External"/><Relationship Id="rId176" Type="http://schemas.openxmlformats.org/officeDocument/2006/relationships/hyperlink" Target="https://www.bangkokbiznews.com/finance/stock/1140595" TargetMode="External"/><Relationship Id="rId175" Type="http://schemas.openxmlformats.org/officeDocument/2006/relationships/hyperlink" Target="https://www.bangkokbiznews.com/finance/stock/1140595" TargetMode="External"/><Relationship Id="rId174" Type="http://schemas.openxmlformats.org/officeDocument/2006/relationships/hyperlink" Target="https://www.bangkokbiznews.com/finance/stock/1140618" TargetMode="External"/><Relationship Id="rId173" Type="http://schemas.openxmlformats.org/officeDocument/2006/relationships/hyperlink" Target="https://www.bangkokbiznews.com/finance/stock/1140689" TargetMode="External"/><Relationship Id="rId179" Type="http://schemas.openxmlformats.org/officeDocument/2006/relationships/hyperlink" Target="https://www.bangkokbiznews.com/finance/stock/1140554" TargetMode="External"/><Relationship Id="rId178" Type="http://schemas.openxmlformats.org/officeDocument/2006/relationships/hyperlink" Target="https://www.bangkokbiznews.com/finance/stock/1140542" TargetMode="External"/><Relationship Id="rId177" Type="http://schemas.openxmlformats.org/officeDocument/2006/relationships/hyperlink" Target="https://www.bangkokbiznews.com/finance/stock/1140542" TargetMode="External"/><Relationship Id="rId198" Type="http://schemas.openxmlformats.org/officeDocument/2006/relationships/hyperlink" Target="https://www.bangkokbiznews.com/finance/stock/1140270" TargetMode="External"/><Relationship Id="rId197" Type="http://schemas.openxmlformats.org/officeDocument/2006/relationships/hyperlink" Target="https://www.bangkokbiznews.com/finance/stock/1140287" TargetMode="External"/><Relationship Id="rId196" Type="http://schemas.openxmlformats.org/officeDocument/2006/relationships/hyperlink" Target="https://www.bangkokbiznews.com/finance/stock/1140298" TargetMode="External"/><Relationship Id="rId195" Type="http://schemas.openxmlformats.org/officeDocument/2006/relationships/hyperlink" Target="https://www.bangkokbiznews.com/finance/stock/1140298" TargetMode="External"/><Relationship Id="rId199" Type="http://schemas.openxmlformats.org/officeDocument/2006/relationships/hyperlink" Target="https://www.bangkokbiznews.com/finance/stock/1140251" TargetMode="External"/><Relationship Id="rId150" Type="http://schemas.openxmlformats.org/officeDocument/2006/relationships/hyperlink" Target="https://www.bangkokbiznews.com/finance/stock/1140994" TargetMode="External"/><Relationship Id="rId149" Type="http://schemas.openxmlformats.org/officeDocument/2006/relationships/hyperlink" Target="https://www.bangkokbiznews.com/finance/stock/1140994" TargetMode="External"/><Relationship Id="rId148" Type="http://schemas.openxmlformats.org/officeDocument/2006/relationships/hyperlink" Target="https://www.bangkokbiznews.com/finance/stock/1140994" TargetMode="External"/><Relationship Id="rId143" Type="http://schemas.openxmlformats.org/officeDocument/2006/relationships/hyperlink" Target="https://www.bangkokbiznews.com//finance/stock/1141028" TargetMode="External"/><Relationship Id="rId142" Type="http://schemas.openxmlformats.org/officeDocument/2006/relationships/hyperlink" Target="https://www.bangkokbiznews.com/finance/stock/1141103" TargetMode="External"/><Relationship Id="rId141" Type="http://schemas.openxmlformats.org/officeDocument/2006/relationships/hyperlink" Target="https://www.bangkokbiznews.com/finance/stock/1141105" TargetMode="External"/><Relationship Id="rId140" Type="http://schemas.openxmlformats.org/officeDocument/2006/relationships/hyperlink" Target="https://www.bangkokbiznews.com/finance/stock/1141136" TargetMode="External"/><Relationship Id="rId147" Type="http://schemas.openxmlformats.org/officeDocument/2006/relationships/hyperlink" Target="https://www.bangkokbiznews.com/finance/stock/1140994" TargetMode="External"/><Relationship Id="rId146" Type="http://schemas.openxmlformats.org/officeDocument/2006/relationships/hyperlink" Target="https://www.bangkokbiznews.com/finance/stock/1140994" TargetMode="External"/><Relationship Id="rId145" Type="http://schemas.openxmlformats.org/officeDocument/2006/relationships/hyperlink" Target="https://www.bangkokbiznews.com/finance/stock/1140994" TargetMode="External"/><Relationship Id="rId144" Type="http://schemas.openxmlformats.org/officeDocument/2006/relationships/hyperlink" Target="https://www.bangkokbiznews.com/finance/stock/1140994" TargetMode="External"/><Relationship Id="rId139" Type="http://schemas.openxmlformats.org/officeDocument/2006/relationships/hyperlink" Target="https://www.bangkokbiznews.com/finance/stock/1141136" TargetMode="External"/><Relationship Id="rId138" Type="http://schemas.openxmlformats.org/officeDocument/2006/relationships/hyperlink" Target="https://www.bangkokbiznews.com/finance/stock/1141136" TargetMode="External"/><Relationship Id="rId137" Type="http://schemas.openxmlformats.org/officeDocument/2006/relationships/hyperlink" Target="https://www.bangkokbiznews.com/finance/stock/1141140" TargetMode="External"/><Relationship Id="rId132" Type="http://schemas.openxmlformats.org/officeDocument/2006/relationships/hyperlink" Target="https://www.bangkokbiznews.com/finance/stock/1141203" TargetMode="External"/><Relationship Id="rId131" Type="http://schemas.openxmlformats.org/officeDocument/2006/relationships/hyperlink" Target="https://www.bangkokbiznews.com/finance/stock/1141203" TargetMode="External"/><Relationship Id="rId130" Type="http://schemas.openxmlformats.org/officeDocument/2006/relationships/hyperlink" Target="https://www.bangkokbiznews.com/finance/stock/1141203" TargetMode="External"/><Relationship Id="rId136" Type="http://schemas.openxmlformats.org/officeDocument/2006/relationships/hyperlink" Target="https://www.bangkokbiznews.com/finance/stock/1141154" TargetMode="External"/><Relationship Id="rId135" Type="http://schemas.openxmlformats.org/officeDocument/2006/relationships/hyperlink" Target="https://www.bangkokbiznews.com/finance/stock/1141154" TargetMode="External"/><Relationship Id="rId134" Type="http://schemas.openxmlformats.org/officeDocument/2006/relationships/hyperlink" Target="https://www.bangkokbiznews.com/finance/stock/1141154" TargetMode="External"/><Relationship Id="rId133" Type="http://schemas.openxmlformats.org/officeDocument/2006/relationships/hyperlink" Target="https://www.bangkokbiznews.com/finance/stock/1141168" TargetMode="External"/><Relationship Id="rId172" Type="http://schemas.openxmlformats.org/officeDocument/2006/relationships/hyperlink" Target="https://www.bangkokbiznews.com/finance/stock/1140689" TargetMode="External"/><Relationship Id="rId171" Type="http://schemas.openxmlformats.org/officeDocument/2006/relationships/hyperlink" Target="https://www.bangkokbiznews.com/finance/stock/1140588" TargetMode="External"/><Relationship Id="rId170" Type="http://schemas.openxmlformats.org/officeDocument/2006/relationships/hyperlink" Target="https://www.bangkokbiznews.com/finance/stock/1140799" TargetMode="External"/><Relationship Id="rId165" Type="http://schemas.openxmlformats.org/officeDocument/2006/relationships/hyperlink" Target="https://www.bangkokbiznews.com/finance/stock/1140818" TargetMode="External"/><Relationship Id="rId164" Type="http://schemas.openxmlformats.org/officeDocument/2006/relationships/hyperlink" Target="https://www.bangkokbiznews.com/finance/stock/1140818" TargetMode="External"/><Relationship Id="rId163" Type="http://schemas.openxmlformats.org/officeDocument/2006/relationships/hyperlink" Target="https://www.bangkokbiznews.com/finance/stock/1140808" TargetMode="External"/><Relationship Id="rId162" Type="http://schemas.openxmlformats.org/officeDocument/2006/relationships/hyperlink" Target="https://www.bangkokbiznews.com/finance/stock/1140875" TargetMode="External"/><Relationship Id="rId169" Type="http://schemas.openxmlformats.org/officeDocument/2006/relationships/hyperlink" Target="https://www.bangkokbiznews.com/finance/stock/1140800" TargetMode="External"/><Relationship Id="rId168" Type="http://schemas.openxmlformats.org/officeDocument/2006/relationships/hyperlink" Target="https://www.bangkokbiznews.com/finance/stock/1140800" TargetMode="External"/><Relationship Id="rId167" Type="http://schemas.openxmlformats.org/officeDocument/2006/relationships/hyperlink" Target="https://www.bangkokbiznews.com/finance/stock/1140818" TargetMode="External"/><Relationship Id="rId166" Type="http://schemas.openxmlformats.org/officeDocument/2006/relationships/hyperlink" Target="https://www.bangkokbiznews.com/finance/stock/1140818" TargetMode="External"/><Relationship Id="rId161" Type="http://schemas.openxmlformats.org/officeDocument/2006/relationships/hyperlink" Target="https://www.bangkokbiznews.com/finance/stock/1140875" TargetMode="External"/><Relationship Id="rId160" Type="http://schemas.openxmlformats.org/officeDocument/2006/relationships/hyperlink" Target="https://www.bangkokbiznews.com/finance/stock/1140875" TargetMode="External"/><Relationship Id="rId159" Type="http://schemas.openxmlformats.org/officeDocument/2006/relationships/hyperlink" Target="https://www.bangkokbiznews.com/finance/stock/1140875" TargetMode="External"/><Relationship Id="rId154" Type="http://schemas.openxmlformats.org/officeDocument/2006/relationships/hyperlink" Target="https://www.bangkokbiznews.com/finance/stock/1140975" TargetMode="External"/><Relationship Id="rId153" Type="http://schemas.openxmlformats.org/officeDocument/2006/relationships/hyperlink" Target="https://www.bangkokbiznews.com/finance/stock/1140979" TargetMode="External"/><Relationship Id="rId152" Type="http://schemas.openxmlformats.org/officeDocument/2006/relationships/hyperlink" Target="https://www.bangkokbiznews.com/finance/stock/1140979" TargetMode="External"/><Relationship Id="rId151" Type="http://schemas.openxmlformats.org/officeDocument/2006/relationships/hyperlink" Target="https://www.bangkokbiznews.com/finance/stock/1140994" TargetMode="External"/><Relationship Id="rId158" Type="http://schemas.openxmlformats.org/officeDocument/2006/relationships/hyperlink" Target="https://www.bangkokbiznews.com/finance/stock/1140898" TargetMode="External"/><Relationship Id="rId157" Type="http://schemas.openxmlformats.org/officeDocument/2006/relationships/hyperlink" Target="https://www.bangkokbiznews.com/finance/stock/1140910" TargetMode="External"/><Relationship Id="rId156" Type="http://schemas.openxmlformats.org/officeDocument/2006/relationships/hyperlink" Target="https://www.bangkokbiznews.com/finance/stock/1140891" TargetMode="External"/><Relationship Id="rId155" Type="http://schemas.openxmlformats.org/officeDocument/2006/relationships/hyperlink" Target="https://www.bangkokbiznews.com/finance/stock/1140965" TargetMode="External"/><Relationship Id="rId1510" Type="http://schemas.openxmlformats.org/officeDocument/2006/relationships/hyperlink" Target="https://www.bangkokbiznews.com/finance/stock/1119031" TargetMode="External"/><Relationship Id="rId1511" Type="http://schemas.openxmlformats.org/officeDocument/2006/relationships/hyperlink" Target="https://www.bangkokbiznews.com/finance/stock/1119031" TargetMode="External"/><Relationship Id="rId1512" Type="http://schemas.openxmlformats.org/officeDocument/2006/relationships/hyperlink" Target="https://www.bangkokbiznews.com/finance/stock/1118975" TargetMode="External"/><Relationship Id="rId1513" Type="http://schemas.openxmlformats.org/officeDocument/2006/relationships/hyperlink" Target="https://www.bangkokbiznews.com/finance/stock/1118975" TargetMode="External"/><Relationship Id="rId1514" Type="http://schemas.openxmlformats.org/officeDocument/2006/relationships/hyperlink" Target="https://www.bangkokbiznews.com/finance/stock/1118911" TargetMode="External"/><Relationship Id="rId1515" Type="http://schemas.openxmlformats.org/officeDocument/2006/relationships/hyperlink" Target="https://www.bangkokbiznews.com/finance/stock/1118861" TargetMode="External"/><Relationship Id="rId1516" Type="http://schemas.openxmlformats.org/officeDocument/2006/relationships/hyperlink" Target="https://www.bangkokbiznews.com/finance/stock/1118797" TargetMode="External"/><Relationship Id="rId1517" Type="http://schemas.openxmlformats.org/officeDocument/2006/relationships/hyperlink" Target="https://www.bangkokbiznews.com/finance/stock/1118797" TargetMode="External"/><Relationship Id="rId1518" Type="http://schemas.openxmlformats.org/officeDocument/2006/relationships/hyperlink" Target="https://www.bangkokbiznews.com/finance/stock/1118769" TargetMode="External"/><Relationship Id="rId1519" Type="http://schemas.openxmlformats.org/officeDocument/2006/relationships/hyperlink" Target="https://www.bangkokbiznews.com/finance/stock/1118758" TargetMode="External"/><Relationship Id="rId1500" Type="http://schemas.openxmlformats.org/officeDocument/2006/relationships/hyperlink" Target="https://www.bangkokbiznews.com/finance/stock/1119253" TargetMode="External"/><Relationship Id="rId1501" Type="http://schemas.openxmlformats.org/officeDocument/2006/relationships/hyperlink" Target="https://www.bangkokbiznews.com/finance/stock/1119259" TargetMode="External"/><Relationship Id="rId1502" Type="http://schemas.openxmlformats.org/officeDocument/2006/relationships/hyperlink" Target="https://www.bangkokbiznews.com/finance/stock/1119259" TargetMode="External"/><Relationship Id="rId1503" Type="http://schemas.openxmlformats.org/officeDocument/2006/relationships/hyperlink" Target="https://www.bangkokbiznews.com/finance/stock/1119232" TargetMode="External"/><Relationship Id="rId1504" Type="http://schemas.openxmlformats.org/officeDocument/2006/relationships/hyperlink" Target="https://www.bangkokbiznews.com/finance/stock/1119232" TargetMode="External"/><Relationship Id="rId1505" Type="http://schemas.openxmlformats.org/officeDocument/2006/relationships/hyperlink" Target="https://www.bangkokbiznews.com/finance/stock/1119229" TargetMode="External"/><Relationship Id="rId1506" Type="http://schemas.openxmlformats.org/officeDocument/2006/relationships/hyperlink" Target="https://www.bangkokbiznews.com/finance/stock/1119229" TargetMode="External"/><Relationship Id="rId1507" Type="http://schemas.openxmlformats.org/officeDocument/2006/relationships/hyperlink" Target="https://www.bangkokbiznews.com/finance/stock/1119103" TargetMode="External"/><Relationship Id="rId1508" Type="http://schemas.openxmlformats.org/officeDocument/2006/relationships/hyperlink" Target="https://www.bangkokbiznews.com/finance/stock/1119069" TargetMode="External"/><Relationship Id="rId1509" Type="http://schemas.openxmlformats.org/officeDocument/2006/relationships/hyperlink" Target="https://www.bangkokbiznews.com/finance/stock/1119031" TargetMode="External"/><Relationship Id="rId1576" Type="http://schemas.openxmlformats.org/officeDocument/2006/relationships/hyperlink" Target="https://www.bangkokbiznews.com/finance/stock/1117253" TargetMode="External"/><Relationship Id="rId1577" Type="http://schemas.openxmlformats.org/officeDocument/2006/relationships/hyperlink" Target="https://www.bangkokbiznews.com/finance/stock/1117251" TargetMode="External"/><Relationship Id="rId1578" Type="http://schemas.openxmlformats.org/officeDocument/2006/relationships/hyperlink" Target="https://www.bangkokbiznews.com/finance/stock/1117245" TargetMode="External"/><Relationship Id="rId1579" Type="http://schemas.openxmlformats.org/officeDocument/2006/relationships/hyperlink" Target="https://www.bangkokbiznews.com/finance/stock/1117178" TargetMode="External"/><Relationship Id="rId987" Type="http://schemas.openxmlformats.org/officeDocument/2006/relationships/hyperlink" Target="https://www.bangkokbiznews.com/finance/stock/1128564" TargetMode="External"/><Relationship Id="rId986" Type="http://schemas.openxmlformats.org/officeDocument/2006/relationships/hyperlink" Target="https://www.bangkokbiznews.com/finance/stock/1128616" TargetMode="External"/><Relationship Id="rId985" Type="http://schemas.openxmlformats.org/officeDocument/2006/relationships/hyperlink" Target="https://www.bangkokbiznews.com/finance/stock/1128687" TargetMode="External"/><Relationship Id="rId984" Type="http://schemas.openxmlformats.org/officeDocument/2006/relationships/hyperlink" Target="https://www.bangkokbiznews.com/finance/stock/1128737" TargetMode="External"/><Relationship Id="rId989" Type="http://schemas.openxmlformats.org/officeDocument/2006/relationships/hyperlink" Target="https://www.bangkokbiznews.com/finance/stock/1128423" TargetMode="External"/><Relationship Id="rId988" Type="http://schemas.openxmlformats.org/officeDocument/2006/relationships/hyperlink" Target="https://www.bangkokbiznews.com/finance/stock/1128426" TargetMode="External"/><Relationship Id="rId1570" Type="http://schemas.openxmlformats.org/officeDocument/2006/relationships/hyperlink" Target="https://www.bangkokbiznews.com/finance/stock/1117317" TargetMode="External"/><Relationship Id="rId1571" Type="http://schemas.openxmlformats.org/officeDocument/2006/relationships/hyperlink" Target="https://www.bangkokbiznews.com/finance/stock/1117287" TargetMode="External"/><Relationship Id="rId983" Type="http://schemas.openxmlformats.org/officeDocument/2006/relationships/hyperlink" Target="https://www.bangkokbiznews.com/finance/stock/1128728" TargetMode="External"/><Relationship Id="rId1572" Type="http://schemas.openxmlformats.org/officeDocument/2006/relationships/hyperlink" Target="https://www.bangkokbiznews.com/finance/stock/1117287" TargetMode="External"/><Relationship Id="rId982" Type="http://schemas.openxmlformats.org/officeDocument/2006/relationships/hyperlink" Target="https://www.bangkokbiznews.com/finance/stock/1128746" TargetMode="External"/><Relationship Id="rId1573" Type="http://schemas.openxmlformats.org/officeDocument/2006/relationships/hyperlink" Target="https://www.bangkokbiznews.com/finance/stock/1117278" TargetMode="External"/><Relationship Id="rId981" Type="http://schemas.openxmlformats.org/officeDocument/2006/relationships/hyperlink" Target="https://www.bangkokbiznews.com/finance/stock/1128746" TargetMode="External"/><Relationship Id="rId1574" Type="http://schemas.openxmlformats.org/officeDocument/2006/relationships/hyperlink" Target="https://www.bangkokbiznews.com/finance/stock/1117260" TargetMode="External"/><Relationship Id="rId980" Type="http://schemas.openxmlformats.org/officeDocument/2006/relationships/hyperlink" Target="https://www.bangkokbiznews.com/finance/stock/1128752" TargetMode="External"/><Relationship Id="rId1575" Type="http://schemas.openxmlformats.org/officeDocument/2006/relationships/hyperlink" Target="https://www.bangkokbiznews.com/finance/stock/1117254" TargetMode="External"/><Relationship Id="rId1565" Type="http://schemas.openxmlformats.org/officeDocument/2006/relationships/hyperlink" Target="https://www.bangkokbiznews.com/finance/stock/1117433" TargetMode="External"/><Relationship Id="rId1566" Type="http://schemas.openxmlformats.org/officeDocument/2006/relationships/hyperlink" Target="https://www.bangkokbiznews.com/finance/stock/1117292" TargetMode="External"/><Relationship Id="rId1567" Type="http://schemas.openxmlformats.org/officeDocument/2006/relationships/hyperlink" Target="https://www.bangkokbiznews.com/finance/stock/1117292" TargetMode="External"/><Relationship Id="rId1568" Type="http://schemas.openxmlformats.org/officeDocument/2006/relationships/hyperlink" Target="https://www.bangkokbiznews.com/finance/stock/1117292" TargetMode="External"/><Relationship Id="rId1569" Type="http://schemas.openxmlformats.org/officeDocument/2006/relationships/hyperlink" Target="https://www.bangkokbiznews.com/finance/stock/1117317" TargetMode="External"/><Relationship Id="rId976" Type="http://schemas.openxmlformats.org/officeDocument/2006/relationships/hyperlink" Target="https://www.bangkokbiznews.com/finance/stock/1128851" TargetMode="External"/><Relationship Id="rId975" Type="http://schemas.openxmlformats.org/officeDocument/2006/relationships/hyperlink" Target="https://www.bangkokbiznews.com/finance/stock/1128856" TargetMode="External"/><Relationship Id="rId974" Type="http://schemas.openxmlformats.org/officeDocument/2006/relationships/hyperlink" Target="https://www.bangkokbiznews.com/finance/stock/1128872" TargetMode="External"/><Relationship Id="rId973" Type="http://schemas.openxmlformats.org/officeDocument/2006/relationships/hyperlink" Target="https://www.bangkokbiznews.com/finance/stock/1128928" TargetMode="External"/><Relationship Id="rId979" Type="http://schemas.openxmlformats.org/officeDocument/2006/relationships/hyperlink" Target="https://www.bangkokbiznews.com/finance/stock/1128808" TargetMode="External"/><Relationship Id="rId978" Type="http://schemas.openxmlformats.org/officeDocument/2006/relationships/hyperlink" Target="https://www.bangkokbiznews.com/finance/stock/1128809" TargetMode="External"/><Relationship Id="rId977" Type="http://schemas.openxmlformats.org/officeDocument/2006/relationships/hyperlink" Target="https://www.bangkokbiznews.com/finance/stock/1128813" TargetMode="External"/><Relationship Id="rId1560" Type="http://schemas.openxmlformats.org/officeDocument/2006/relationships/hyperlink" Target="https://www.bangkokbiznews.com/finance/stock/1117489" TargetMode="External"/><Relationship Id="rId972" Type="http://schemas.openxmlformats.org/officeDocument/2006/relationships/hyperlink" Target="https://www.bangkokbiznews.com/finance/stock/1128951" TargetMode="External"/><Relationship Id="rId1561" Type="http://schemas.openxmlformats.org/officeDocument/2006/relationships/hyperlink" Target="https://www.bangkokbiznews.com/finance/stock/1117474" TargetMode="External"/><Relationship Id="rId971" Type="http://schemas.openxmlformats.org/officeDocument/2006/relationships/hyperlink" Target="https://www.bangkokbiznews.com/finance/stock/1128955" TargetMode="External"/><Relationship Id="rId1562" Type="http://schemas.openxmlformats.org/officeDocument/2006/relationships/hyperlink" Target="https://www.bangkokbiznews.com/finance/stock/1117462" TargetMode="External"/><Relationship Id="rId970" Type="http://schemas.openxmlformats.org/officeDocument/2006/relationships/hyperlink" Target="https://www.bangkokbiznews.com/finance/stock/1128955" TargetMode="External"/><Relationship Id="rId1563" Type="http://schemas.openxmlformats.org/officeDocument/2006/relationships/hyperlink" Target="https://www.bangkokbiznews.com/finance/stock/1117462" TargetMode="External"/><Relationship Id="rId1564" Type="http://schemas.openxmlformats.org/officeDocument/2006/relationships/hyperlink" Target="https://www.bangkokbiznews.com/finance/stock/1117462" TargetMode="External"/><Relationship Id="rId1598" Type="http://schemas.openxmlformats.org/officeDocument/2006/relationships/hyperlink" Target="https://www.bangkokbiznews.com/finance/stock/1116466" TargetMode="External"/><Relationship Id="rId1599" Type="http://schemas.openxmlformats.org/officeDocument/2006/relationships/hyperlink" Target="https://www.bangkokbiznews.com/finance/stock/1116367" TargetMode="External"/><Relationship Id="rId1590" Type="http://schemas.openxmlformats.org/officeDocument/2006/relationships/hyperlink" Target="https://www.bangkokbiznews.com/finance/stock/1116776" TargetMode="External"/><Relationship Id="rId1591" Type="http://schemas.openxmlformats.org/officeDocument/2006/relationships/hyperlink" Target="https://www.bangkokbiznews.com/finance/stock/1116776" TargetMode="External"/><Relationship Id="rId1592" Type="http://schemas.openxmlformats.org/officeDocument/2006/relationships/hyperlink" Target="https://www.bangkokbiznews.com/finance/stock/1116755" TargetMode="External"/><Relationship Id="rId1593" Type="http://schemas.openxmlformats.org/officeDocument/2006/relationships/hyperlink" Target="https://www.bangkokbiznews.com/finance/stock/1116755" TargetMode="External"/><Relationship Id="rId1594" Type="http://schemas.openxmlformats.org/officeDocument/2006/relationships/hyperlink" Target="https://www.bangkokbiznews.com/finance/stock/1116747" TargetMode="External"/><Relationship Id="rId1595" Type="http://schemas.openxmlformats.org/officeDocument/2006/relationships/hyperlink" Target="https://www.bangkokbiznews.com/finance/stock/1116696" TargetMode="External"/><Relationship Id="rId1596" Type="http://schemas.openxmlformats.org/officeDocument/2006/relationships/hyperlink" Target="https://www.bangkokbiznews.com/finance/stock/1116557" TargetMode="External"/><Relationship Id="rId1597" Type="http://schemas.openxmlformats.org/officeDocument/2006/relationships/hyperlink" Target="https://www.bangkokbiznews.com/finance/stock/1116544" TargetMode="External"/><Relationship Id="rId1587" Type="http://schemas.openxmlformats.org/officeDocument/2006/relationships/hyperlink" Target="https://www.bangkokbiznews.com/finance/stock/1116900" TargetMode="External"/><Relationship Id="rId1588" Type="http://schemas.openxmlformats.org/officeDocument/2006/relationships/hyperlink" Target="https://www.bangkokbiznews.com/finance/stock/1116758" TargetMode="External"/><Relationship Id="rId1589" Type="http://schemas.openxmlformats.org/officeDocument/2006/relationships/hyperlink" Target="https://www.bangkokbiznews.com/finance/stock/1116758" TargetMode="External"/><Relationship Id="rId998" Type="http://schemas.openxmlformats.org/officeDocument/2006/relationships/hyperlink" Target="https://www.bangkokbiznews.com/finance/stock/1128185" TargetMode="External"/><Relationship Id="rId997" Type="http://schemas.openxmlformats.org/officeDocument/2006/relationships/hyperlink" Target="https://www.bangkokbiznews.com/finance/stock/1128287" TargetMode="External"/><Relationship Id="rId996" Type="http://schemas.openxmlformats.org/officeDocument/2006/relationships/hyperlink" Target="https://www.bangkokbiznews.com/finance/stock/1128297" TargetMode="External"/><Relationship Id="rId995" Type="http://schemas.openxmlformats.org/officeDocument/2006/relationships/hyperlink" Target="https://www.bangkokbiznews.com/finance/stock/1128307" TargetMode="External"/><Relationship Id="rId999" Type="http://schemas.openxmlformats.org/officeDocument/2006/relationships/hyperlink" Target="https://www.bangkokbiznews.com/finance/stock/1128275" TargetMode="External"/><Relationship Id="rId990" Type="http://schemas.openxmlformats.org/officeDocument/2006/relationships/hyperlink" Target="https://www.bangkokbiznews.com/finance/stock/1128349" TargetMode="External"/><Relationship Id="rId1580" Type="http://schemas.openxmlformats.org/officeDocument/2006/relationships/hyperlink" Target="https://www.bangkokbiznews.com/finance/stock/1117170" TargetMode="External"/><Relationship Id="rId1581" Type="http://schemas.openxmlformats.org/officeDocument/2006/relationships/hyperlink" Target="https://www.bangkokbiznews.com/finance/stock/1117163" TargetMode="External"/><Relationship Id="rId1582" Type="http://schemas.openxmlformats.org/officeDocument/2006/relationships/hyperlink" Target="https://www.bangkokbiznews.com/finance/stock/1117103" TargetMode="External"/><Relationship Id="rId994" Type="http://schemas.openxmlformats.org/officeDocument/2006/relationships/hyperlink" Target="https://www.bangkokbiznews.com/finance/stock/1128365" TargetMode="External"/><Relationship Id="rId1583" Type="http://schemas.openxmlformats.org/officeDocument/2006/relationships/hyperlink" Target="https://www.bangkokbiznews.com/finance/stock/1117148" TargetMode="External"/><Relationship Id="rId993" Type="http://schemas.openxmlformats.org/officeDocument/2006/relationships/hyperlink" Target="https://www.bangkokbiznews.com/finance/stock/1128385" TargetMode="External"/><Relationship Id="rId1584" Type="http://schemas.openxmlformats.org/officeDocument/2006/relationships/hyperlink" Target="https://www.bangkokbiznews.com/finance/stock/1117077" TargetMode="External"/><Relationship Id="rId992" Type="http://schemas.openxmlformats.org/officeDocument/2006/relationships/hyperlink" Target="https://www.bangkokbiznews.com/finance/stock/1128397" TargetMode="External"/><Relationship Id="rId1585" Type="http://schemas.openxmlformats.org/officeDocument/2006/relationships/hyperlink" Target="https://www.bangkokbiznews.com/finance/stock/1117071" TargetMode="External"/><Relationship Id="rId991" Type="http://schemas.openxmlformats.org/officeDocument/2006/relationships/hyperlink" Target="https://www.bangkokbiznews.com/finance/stock/1128401" TargetMode="External"/><Relationship Id="rId1586" Type="http://schemas.openxmlformats.org/officeDocument/2006/relationships/hyperlink" Target="https://www.bangkokbiznews.com/finance/stock/1116932" TargetMode="External"/><Relationship Id="rId1532" Type="http://schemas.openxmlformats.org/officeDocument/2006/relationships/hyperlink" Target="https://www.bangkokbiznews.com/finance/stock/1118558" TargetMode="External"/><Relationship Id="rId1533" Type="http://schemas.openxmlformats.org/officeDocument/2006/relationships/hyperlink" Target="https://www.bangkokbiznews.com/finance/stock/1118531" TargetMode="External"/><Relationship Id="rId1534" Type="http://schemas.openxmlformats.org/officeDocument/2006/relationships/hyperlink" Target="https://www.bangkokbiznews.com/finance/stock/1118532" TargetMode="External"/><Relationship Id="rId1535" Type="http://schemas.openxmlformats.org/officeDocument/2006/relationships/hyperlink" Target="https://www.bangkokbiznews.com/finance/stock/1118504" TargetMode="External"/><Relationship Id="rId1536" Type="http://schemas.openxmlformats.org/officeDocument/2006/relationships/hyperlink" Target="https://www.bangkokbiznews.com/finance/stock/1118472" TargetMode="External"/><Relationship Id="rId1537" Type="http://schemas.openxmlformats.org/officeDocument/2006/relationships/hyperlink" Target="https://www.bangkokbiznews.com/finance/stock/1118320" TargetMode="External"/><Relationship Id="rId1538" Type="http://schemas.openxmlformats.org/officeDocument/2006/relationships/hyperlink" Target="https://www.bangkokbiznews.com/finance/stock/1118425" TargetMode="External"/><Relationship Id="rId1539" Type="http://schemas.openxmlformats.org/officeDocument/2006/relationships/hyperlink" Target="https://www.bangkokbiznews.com/finance/stock/1118425" TargetMode="External"/><Relationship Id="rId949" Type="http://schemas.openxmlformats.org/officeDocument/2006/relationships/hyperlink" Target="https://www.bangkokbiznews.com/finance/stock/1129458" TargetMode="External"/><Relationship Id="rId948" Type="http://schemas.openxmlformats.org/officeDocument/2006/relationships/hyperlink" Target="https://www.bangkokbiznews.com/finance/stock/1129458" TargetMode="External"/><Relationship Id="rId943" Type="http://schemas.openxmlformats.org/officeDocument/2006/relationships/hyperlink" Target="https://www.bangkokbiznews.com/finance/stock/1129600" TargetMode="External"/><Relationship Id="rId942" Type="http://schemas.openxmlformats.org/officeDocument/2006/relationships/hyperlink" Target="https://www.bangkokbiznews.com/finance/stock/1129541" TargetMode="External"/><Relationship Id="rId941" Type="http://schemas.openxmlformats.org/officeDocument/2006/relationships/hyperlink" Target="https://www.bangkokbiznews.com/finance/stock/1129752" TargetMode="External"/><Relationship Id="rId940" Type="http://schemas.openxmlformats.org/officeDocument/2006/relationships/hyperlink" Target="https://www.bangkokbiznews.com/finance/stock/1129777" TargetMode="External"/><Relationship Id="rId947" Type="http://schemas.openxmlformats.org/officeDocument/2006/relationships/hyperlink" Target="https://www.bangkokbiznews.com/finance/stock/1129475" TargetMode="External"/><Relationship Id="rId946" Type="http://schemas.openxmlformats.org/officeDocument/2006/relationships/hyperlink" Target="https://www.bangkokbiznews.com/finance/stock/1129537" TargetMode="External"/><Relationship Id="rId945" Type="http://schemas.openxmlformats.org/officeDocument/2006/relationships/hyperlink" Target="https://www.bangkokbiznews.com/finance/stock/1129537" TargetMode="External"/><Relationship Id="rId944" Type="http://schemas.openxmlformats.org/officeDocument/2006/relationships/hyperlink" Target="https://www.bangkokbiznews.com/finance/stock/1129600" TargetMode="External"/><Relationship Id="rId1530" Type="http://schemas.openxmlformats.org/officeDocument/2006/relationships/hyperlink" Target="https://www.bangkokbiznews.com/finance/stock/1118671" TargetMode="External"/><Relationship Id="rId1531" Type="http://schemas.openxmlformats.org/officeDocument/2006/relationships/hyperlink" Target="https://www.bangkokbiznews.com/finance/stock/1118656" TargetMode="External"/><Relationship Id="rId1521" Type="http://schemas.openxmlformats.org/officeDocument/2006/relationships/hyperlink" Target="https://www.bangkokbiznews.com/finance/stock/1118736" TargetMode="External"/><Relationship Id="rId1522" Type="http://schemas.openxmlformats.org/officeDocument/2006/relationships/hyperlink" Target="https://www.bangkokbiznews.com/finance/stock/1118736" TargetMode="External"/><Relationship Id="rId1523" Type="http://schemas.openxmlformats.org/officeDocument/2006/relationships/hyperlink" Target="https://www.bangkokbiznews.com/finance/stock/1118736" TargetMode="External"/><Relationship Id="rId1524" Type="http://schemas.openxmlformats.org/officeDocument/2006/relationships/hyperlink" Target="https://www.bangkokbiznews.com/finance/stock/1118736" TargetMode="External"/><Relationship Id="rId1525" Type="http://schemas.openxmlformats.org/officeDocument/2006/relationships/hyperlink" Target="https://www.bangkokbiznews.com/finance/stock/1118734" TargetMode="External"/><Relationship Id="rId1526" Type="http://schemas.openxmlformats.org/officeDocument/2006/relationships/hyperlink" Target="https://www.bangkokbiznews.com/finance/stock/1118716" TargetMode="External"/><Relationship Id="rId1527" Type="http://schemas.openxmlformats.org/officeDocument/2006/relationships/hyperlink" Target="https://www.bangkokbiznews.com/finance/stock/1118674" TargetMode="External"/><Relationship Id="rId1528" Type="http://schemas.openxmlformats.org/officeDocument/2006/relationships/hyperlink" Target="https://www.bangkokbiznews.com/finance/stock/1118671" TargetMode="External"/><Relationship Id="rId1529" Type="http://schemas.openxmlformats.org/officeDocument/2006/relationships/hyperlink" Target="https://www.bangkokbiznews.com/finance/stock/1118671" TargetMode="External"/><Relationship Id="rId939" Type="http://schemas.openxmlformats.org/officeDocument/2006/relationships/hyperlink" Target="https://www.bangkokbiznews.com/finance/stock/1129777" TargetMode="External"/><Relationship Id="rId938" Type="http://schemas.openxmlformats.org/officeDocument/2006/relationships/hyperlink" Target="https://www.bangkokbiznews.com/finance/stock/1129777" TargetMode="External"/><Relationship Id="rId937" Type="http://schemas.openxmlformats.org/officeDocument/2006/relationships/hyperlink" Target="https://www.bangkokbiznews.com/finance/stock/1129777" TargetMode="External"/><Relationship Id="rId932" Type="http://schemas.openxmlformats.org/officeDocument/2006/relationships/hyperlink" Target="https://www.bangkokbiznews.com/finance/stock/1129878" TargetMode="External"/><Relationship Id="rId931" Type="http://schemas.openxmlformats.org/officeDocument/2006/relationships/hyperlink" Target="https://www.bangkokbiznews.com/finance/stock/1129913" TargetMode="External"/><Relationship Id="rId930" Type="http://schemas.openxmlformats.org/officeDocument/2006/relationships/hyperlink" Target="https://www.bangkokbiznews.com/finance/stock/1129913" TargetMode="External"/><Relationship Id="rId936" Type="http://schemas.openxmlformats.org/officeDocument/2006/relationships/hyperlink" Target="https://www.bangkokbiznews.com/finance/stock/1129771" TargetMode="External"/><Relationship Id="rId935" Type="http://schemas.openxmlformats.org/officeDocument/2006/relationships/hyperlink" Target="https://www.bangkokbiznews.com/finance/stock/1129771" TargetMode="External"/><Relationship Id="rId934" Type="http://schemas.openxmlformats.org/officeDocument/2006/relationships/hyperlink" Target="https://www.bangkokbiznews.com/finance/stock/1129878" TargetMode="External"/><Relationship Id="rId933" Type="http://schemas.openxmlformats.org/officeDocument/2006/relationships/hyperlink" Target="https://www.bangkokbiznews.com/finance/stock/1129878" TargetMode="External"/><Relationship Id="rId1520" Type="http://schemas.openxmlformats.org/officeDocument/2006/relationships/hyperlink" Target="https://www.bangkokbiznews.com/finance/stock/1118737" TargetMode="External"/><Relationship Id="rId1554" Type="http://schemas.openxmlformats.org/officeDocument/2006/relationships/hyperlink" Target="https://www.bangkokbiznews.com/finance/stock/1117684" TargetMode="External"/><Relationship Id="rId1555" Type="http://schemas.openxmlformats.org/officeDocument/2006/relationships/hyperlink" Target="https://www.bangkokbiznews.com/finance/stock/1117684" TargetMode="External"/><Relationship Id="rId1556" Type="http://schemas.openxmlformats.org/officeDocument/2006/relationships/hyperlink" Target="https://www.bangkokbiznews.com/finance/stock/1117649" TargetMode="External"/><Relationship Id="rId1557" Type="http://schemas.openxmlformats.org/officeDocument/2006/relationships/hyperlink" Target="https://www.bangkokbiznews.com/finance/stock/1117642" TargetMode="External"/><Relationship Id="rId1558" Type="http://schemas.openxmlformats.org/officeDocument/2006/relationships/hyperlink" Target="https://www.bangkokbiznews.com/finance/stock/1117498" TargetMode="External"/><Relationship Id="rId1559" Type="http://schemas.openxmlformats.org/officeDocument/2006/relationships/hyperlink" Target="https://www.bangkokbiznews.com/finance/stock/1117498" TargetMode="External"/><Relationship Id="rId965" Type="http://schemas.openxmlformats.org/officeDocument/2006/relationships/hyperlink" Target="https://www.bangkokbiznews.com/finance/stock/1129065" TargetMode="External"/><Relationship Id="rId964" Type="http://schemas.openxmlformats.org/officeDocument/2006/relationships/hyperlink" Target="https://www.bangkokbiznews.com/finance/stock/1129127" TargetMode="External"/><Relationship Id="rId963" Type="http://schemas.openxmlformats.org/officeDocument/2006/relationships/hyperlink" Target="https://www.bangkokbiznews.com/finance/stock/1129228" TargetMode="External"/><Relationship Id="rId962" Type="http://schemas.openxmlformats.org/officeDocument/2006/relationships/hyperlink" Target="https://www.bangkokbiznews.com/finance/stock/1129238" TargetMode="External"/><Relationship Id="rId969" Type="http://schemas.openxmlformats.org/officeDocument/2006/relationships/hyperlink" Target="https://www.bangkokbiznews.com/finance/stock/1128983" TargetMode="External"/><Relationship Id="rId968" Type="http://schemas.openxmlformats.org/officeDocument/2006/relationships/hyperlink" Target="https://www.bangkokbiznews.com/finance/stock/1128998" TargetMode="External"/><Relationship Id="rId967" Type="http://schemas.openxmlformats.org/officeDocument/2006/relationships/hyperlink" Target="https://www.bangkokbiznews.com/finance/stock/1129051" TargetMode="External"/><Relationship Id="rId966" Type="http://schemas.openxmlformats.org/officeDocument/2006/relationships/hyperlink" Target="https://www.bangkokbiznews.com/finance/stock/1129061" TargetMode="External"/><Relationship Id="rId961" Type="http://schemas.openxmlformats.org/officeDocument/2006/relationships/hyperlink" Target="https://www.bangkokbiznews.com/finance/stock/1129308" TargetMode="External"/><Relationship Id="rId1550" Type="http://schemas.openxmlformats.org/officeDocument/2006/relationships/hyperlink" Target="https://www.bangkokbiznews.com/finance/stock/1117843" TargetMode="External"/><Relationship Id="rId960" Type="http://schemas.openxmlformats.org/officeDocument/2006/relationships/hyperlink" Target="https://www.bangkokbiznews.com/finance/stock/1129314" TargetMode="External"/><Relationship Id="rId1551" Type="http://schemas.openxmlformats.org/officeDocument/2006/relationships/hyperlink" Target="https://www.bangkokbiznews.com/finance/stock/1117833" TargetMode="External"/><Relationship Id="rId1552" Type="http://schemas.openxmlformats.org/officeDocument/2006/relationships/hyperlink" Target="https://www.bangkokbiznews.com/finance/stock/1117833" TargetMode="External"/><Relationship Id="rId1553" Type="http://schemas.openxmlformats.org/officeDocument/2006/relationships/hyperlink" Target="https://www.bangkokbiznews.com/finance/stock/1117833" TargetMode="External"/><Relationship Id="rId1543" Type="http://schemas.openxmlformats.org/officeDocument/2006/relationships/hyperlink" Target="https://www.bangkokbiznews.com/finance/stock/1118167" TargetMode="External"/><Relationship Id="rId1544" Type="http://schemas.openxmlformats.org/officeDocument/2006/relationships/hyperlink" Target="https://www.bangkokbiznews.com/finance/stock/1117968" TargetMode="External"/><Relationship Id="rId1545" Type="http://schemas.openxmlformats.org/officeDocument/2006/relationships/hyperlink" Target="https://www.bangkokbiznews.com/finance/stock/1117907" TargetMode="External"/><Relationship Id="rId1546" Type="http://schemas.openxmlformats.org/officeDocument/2006/relationships/hyperlink" Target="https://www.bangkokbiznews.com/finance/stock/1117917" TargetMode="External"/><Relationship Id="rId1547" Type="http://schemas.openxmlformats.org/officeDocument/2006/relationships/hyperlink" Target="https://www.bangkokbiznews.com/finance/stock/1117917" TargetMode="External"/><Relationship Id="rId1548" Type="http://schemas.openxmlformats.org/officeDocument/2006/relationships/hyperlink" Target="https://www.bangkokbiznews.com/finance/stock/1117883" TargetMode="External"/><Relationship Id="rId1549" Type="http://schemas.openxmlformats.org/officeDocument/2006/relationships/hyperlink" Target="https://www.bangkokbiznews.com/finance/stock/1117843" TargetMode="External"/><Relationship Id="rId959" Type="http://schemas.openxmlformats.org/officeDocument/2006/relationships/hyperlink" Target="https://www.bangkokbiznews.com/finance/stock/1129338" TargetMode="External"/><Relationship Id="rId954" Type="http://schemas.openxmlformats.org/officeDocument/2006/relationships/hyperlink" Target="https://www.bangkokbiznews.com/finance/stock/1129450" TargetMode="External"/><Relationship Id="rId953" Type="http://schemas.openxmlformats.org/officeDocument/2006/relationships/hyperlink" Target="https://www.bangkokbiznews.com/finance/stock/1129455" TargetMode="External"/><Relationship Id="rId952" Type="http://schemas.openxmlformats.org/officeDocument/2006/relationships/hyperlink" Target="https://www.bangkokbiznews.com/finance/stock/1129488" TargetMode="External"/><Relationship Id="rId951" Type="http://schemas.openxmlformats.org/officeDocument/2006/relationships/hyperlink" Target="https://www.bangkokbiznews.com/finance/stock/1129488" TargetMode="External"/><Relationship Id="rId958" Type="http://schemas.openxmlformats.org/officeDocument/2006/relationships/hyperlink" Target="https://www.bangkokbiznews.com/finance/stock/1129343" TargetMode="External"/><Relationship Id="rId957" Type="http://schemas.openxmlformats.org/officeDocument/2006/relationships/hyperlink" Target="https://www.bangkokbiznews.com/finance/stock/1129355" TargetMode="External"/><Relationship Id="rId956" Type="http://schemas.openxmlformats.org/officeDocument/2006/relationships/hyperlink" Target="https://www.bangkokbiznews.com/finance/stock/1129383" TargetMode="External"/><Relationship Id="rId955" Type="http://schemas.openxmlformats.org/officeDocument/2006/relationships/hyperlink" Target="https://www.bangkokbiznews.com/finance/stock/1129391" TargetMode="External"/><Relationship Id="rId950" Type="http://schemas.openxmlformats.org/officeDocument/2006/relationships/hyperlink" Target="https://www.bangkokbiznews.com/finance/stock/1129488" TargetMode="External"/><Relationship Id="rId1540" Type="http://schemas.openxmlformats.org/officeDocument/2006/relationships/hyperlink" Target="https://www.bangkokbiznews.com/finance/stock/1118268" TargetMode="External"/><Relationship Id="rId1541" Type="http://schemas.openxmlformats.org/officeDocument/2006/relationships/hyperlink" Target="https://www.bangkokbiznews.com/finance/stock/1118170" TargetMode="External"/><Relationship Id="rId1542" Type="http://schemas.openxmlformats.org/officeDocument/2006/relationships/hyperlink" Target="https://www.bangkokbiznews.com/finance/stock/1118170" TargetMode="External"/><Relationship Id="rId2027" Type="http://schemas.openxmlformats.org/officeDocument/2006/relationships/hyperlink" Target="https://www.bangkokbiznews.com/finance/stock/1098736" TargetMode="External"/><Relationship Id="rId2028" Type="http://schemas.openxmlformats.org/officeDocument/2006/relationships/hyperlink" Target="https://www.bangkokbiznews.com/finance/stock/1098649" TargetMode="External"/><Relationship Id="rId2029" Type="http://schemas.openxmlformats.org/officeDocument/2006/relationships/hyperlink" Target="https://www.bangkokbiznews.com/finance/stock/1098649" TargetMode="External"/><Relationship Id="rId107" Type="http://schemas.openxmlformats.org/officeDocument/2006/relationships/hyperlink" Target="https://www.bangkokbiznews.com/finance/stock/1141533" TargetMode="External"/><Relationship Id="rId106" Type="http://schemas.openxmlformats.org/officeDocument/2006/relationships/hyperlink" Target="https://www.bangkokbiznews.com/finance/stock/1141533" TargetMode="External"/><Relationship Id="rId105" Type="http://schemas.openxmlformats.org/officeDocument/2006/relationships/hyperlink" Target="https://www.bangkokbiznews.com/finance/stock/1141537" TargetMode="External"/><Relationship Id="rId104" Type="http://schemas.openxmlformats.org/officeDocument/2006/relationships/hyperlink" Target="https://www.bangkokbiznews.com/finance/stock/1141537" TargetMode="External"/><Relationship Id="rId109" Type="http://schemas.openxmlformats.org/officeDocument/2006/relationships/hyperlink" Target="https://www.bangkokbiznews.com/finance/stock/1141485" TargetMode="External"/><Relationship Id="rId108" Type="http://schemas.openxmlformats.org/officeDocument/2006/relationships/hyperlink" Target="https://www.bangkokbiznews.com/finance/stock/1141496" TargetMode="External"/><Relationship Id="rId2020" Type="http://schemas.openxmlformats.org/officeDocument/2006/relationships/hyperlink" Target="https://www.bangkokbiznews.com/finance/stock/1098921" TargetMode="External"/><Relationship Id="rId2021" Type="http://schemas.openxmlformats.org/officeDocument/2006/relationships/hyperlink" Target="https://www.bangkokbiznews.com/finance/stock/1098893" TargetMode="External"/><Relationship Id="rId2022" Type="http://schemas.openxmlformats.org/officeDocument/2006/relationships/hyperlink" Target="https://www.bangkokbiznews.com/finance/stock/1098808" TargetMode="External"/><Relationship Id="rId103" Type="http://schemas.openxmlformats.org/officeDocument/2006/relationships/hyperlink" Target="https://www.bangkokbiznews.com/finance/stock/1141540" TargetMode="External"/><Relationship Id="rId2023" Type="http://schemas.openxmlformats.org/officeDocument/2006/relationships/hyperlink" Target="https://www.bangkokbiznews.com/finance/stock/1098882" TargetMode="External"/><Relationship Id="rId102" Type="http://schemas.openxmlformats.org/officeDocument/2006/relationships/hyperlink" Target="https://www.bangkokbiznews.com/finance/stock/1141540" TargetMode="External"/><Relationship Id="rId2024" Type="http://schemas.openxmlformats.org/officeDocument/2006/relationships/hyperlink" Target="https://www.bangkokbiznews.com/finance/stock/1098795" TargetMode="External"/><Relationship Id="rId101" Type="http://schemas.openxmlformats.org/officeDocument/2006/relationships/hyperlink" Target="https://www.bangkokbiznews.com/finance/stock/1141540" TargetMode="External"/><Relationship Id="rId2025" Type="http://schemas.openxmlformats.org/officeDocument/2006/relationships/hyperlink" Target="https://www.bangkokbiznews.com/finance/stock/1098864" TargetMode="External"/><Relationship Id="rId100" Type="http://schemas.openxmlformats.org/officeDocument/2006/relationships/hyperlink" Target="https://www.bangkokbiznews.com/finance/stock/1141554" TargetMode="External"/><Relationship Id="rId2026" Type="http://schemas.openxmlformats.org/officeDocument/2006/relationships/hyperlink" Target="https://www.bangkokbiznews.com/finance/stock/1098736" TargetMode="External"/><Relationship Id="rId2016" Type="http://schemas.openxmlformats.org/officeDocument/2006/relationships/hyperlink" Target="https://www.bangkokbiznews.com/finance/stock/1098929" TargetMode="External"/><Relationship Id="rId2017" Type="http://schemas.openxmlformats.org/officeDocument/2006/relationships/hyperlink" Target="https://www.bangkokbiznews.com/finance/stock/1098923" TargetMode="External"/><Relationship Id="rId2018" Type="http://schemas.openxmlformats.org/officeDocument/2006/relationships/hyperlink" Target="https://www.bangkokbiznews.com/finance/stock/1098923" TargetMode="External"/><Relationship Id="rId2019" Type="http://schemas.openxmlformats.org/officeDocument/2006/relationships/hyperlink" Target="https://www.bangkokbiznews.com/finance/stock/1098923" TargetMode="External"/><Relationship Id="rId2010" Type="http://schemas.openxmlformats.org/officeDocument/2006/relationships/hyperlink" Target="https://www.bangkokbiznews.com/finance/stock/1099092" TargetMode="External"/><Relationship Id="rId2011" Type="http://schemas.openxmlformats.org/officeDocument/2006/relationships/hyperlink" Target="https://www.bangkokbiznews.com/finance/stock/1098977" TargetMode="External"/><Relationship Id="rId2012" Type="http://schemas.openxmlformats.org/officeDocument/2006/relationships/hyperlink" Target="https://www.bangkokbiznews.com/finance/stock/1098977" TargetMode="External"/><Relationship Id="rId2013" Type="http://schemas.openxmlformats.org/officeDocument/2006/relationships/hyperlink" Target="https://www.bangkokbiznews.com/finance/stock/1098977" TargetMode="External"/><Relationship Id="rId2014" Type="http://schemas.openxmlformats.org/officeDocument/2006/relationships/hyperlink" Target="https://www.bangkokbiznews.com/finance/stock/1098975" TargetMode="External"/><Relationship Id="rId2015" Type="http://schemas.openxmlformats.org/officeDocument/2006/relationships/hyperlink" Target="https://www.bangkokbiznews.com/finance/stock/1098929" TargetMode="External"/><Relationship Id="rId2049" Type="http://schemas.openxmlformats.org/officeDocument/2006/relationships/hyperlink" Target="https://www.bangkokbiznews.com/finance/stock/1097905" TargetMode="External"/><Relationship Id="rId129" Type="http://schemas.openxmlformats.org/officeDocument/2006/relationships/hyperlink" Target="https://www.bangkokbiznews.com/finance/stock/1141222" TargetMode="External"/><Relationship Id="rId128" Type="http://schemas.openxmlformats.org/officeDocument/2006/relationships/hyperlink" Target="https://www.bangkokbiznews.com/finance/stock/1141222" TargetMode="External"/><Relationship Id="rId127" Type="http://schemas.openxmlformats.org/officeDocument/2006/relationships/hyperlink" Target="https://www.bangkokbiznews.com//finance/stock/1141200" TargetMode="External"/><Relationship Id="rId126" Type="http://schemas.openxmlformats.org/officeDocument/2006/relationships/hyperlink" Target="https://www.bangkokbiznews.com//finance/stock/1141200" TargetMode="External"/><Relationship Id="rId2040" Type="http://schemas.openxmlformats.org/officeDocument/2006/relationships/hyperlink" Target="https://www.bangkokbiznews.com/finance/stock/1098060" TargetMode="External"/><Relationship Id="rId121" Type="http://schemas.openxmlformats.org/officeDocument/2006/relationships/hyperlink" Target="https://www.bangkokbiznews.com/finance/stock/1141293" TargetMode="External"/><Relationship Id="rId2041" Type="http://schemas.openxmlformats.org/officeDocument/2006/relationships/hyperlink" Target="https://www.bangkokbiznews.com/finance/stock/1098052" TargetMode="External"/><Relationship Id="rId120" Type="http://schemas.openxmlformats.org/officeDocument/2006/relationships/hyperlink" Target="https://www.bangkokbiznews.com/finance/stock/1141293" TargetMode="External"/><Relationship Id="rId2042" Type="http://schemas.openxmlformats.org/officeDocument/2006/relationships/hyperlink" Target="https://www.bangkokbiznews.com/finance/stock/1098052" TargetMode="External"/><Relationship Id="rId2043" Type="http://schemas.openxmlformats.org/officeDocument/2006/relationships/hyperlink" Target="https://www.bangkokbiznews.com/finance/stock/1097988" TargetMode="External"/><Relationship Id="rId2044" Type="http://schemas.openxmlformats.org/officeDocument/2006/relationships/hyperlink" Target="https://www.bangkokbiznews.com/finance/stock/1097933" TargetMode="External"/><Relationship Id="rId125" Type="http://schemas.openxmlformats.org/officeDocument/2006/relationships/hyperlink" Target="https://www.bangkokbiznews.com/finance/stock/1141273" TargetMode="External"/><Relationship Id="rId2045" Type="http://schemas.openxmlformats.org/officeDocument/2006/relationships/hyperlink" Target="https://www.bangkokbiznews.com/finance/stock/1097933" TargetMode="External"/><Relationship Id="rId124" Type="http://schemas.openxmlformats.org/officeDocument/2006/relationships/hyperlink" Target="https://www.bangkokbiznews.com/finance/stock/1141280" TargetMode="External"/><Relationship Id="rId2046" Type="http://schemas.openxmlformats.org/officeDocument/2006/relationships/hyperlink" Target="https://www.bangkokbiznews.com/finance/stock/1097922" TargetMode="External"/><Relationship Id="rId123" Type="http://schemas.openxmlformats.org/officeDocument/2006/relationships/hyperlink" Target="https://www.bangkokbiznews.com/finance/stock/1141280" TargetMode="External"/><Relationship Id="rId2047" Type="http://schemas.openxmlformats.org/officeDocument/2006/relationships/hyperlink" Target="https://www.bangkokbiznews.com/finance/stock/1097922" TargetMode="External"/><Relationship Id="rId122" Type="http://schemas.openxmlformats.org/officeDocument/2006/relationships/hyperlink" Target="https://www.bangkokbiznews.com/finance/stock/1141292" TargetMode="External"/><Relationship Id="rId2048" Type="http://schemas.openxmlformats.org/officeDocument/2006/relationships/hyperlink" Target="https://www.bangkokbiznews.com/finance/stock/1097915" TargetMode="External"/><Relationship Id="rId2038" Type="http://schemas.openxmlformats.org/officeDocument/2006/relationships/hyperlink" Target="https://www.bangkokbiznews.com/finance/stock/1098138" TargetMode="External"/><Relationship Id="rId2039" Type="http://schemas.openxmlformats.org/officeDocument/2006/relationships/hyperlink" Target="https://www.bangkokbiznews.com/finance/stock/1098088" TargetMode="External"/><Relationship Id="rId118" Type="http://schemas.openxmlformats.org/officeDocument/2006/relationships/hyperlink" Target="https://www.bangkokbiznews.com/finance/stock/1141358" TargetMode="External"/><Relationship Id="rId117" Type="http://schemas.openxmlformats.org/officeDocument/2006/relationships/hyperlink" Target="https://www.bangkokbiznews.com/finance/stock/1141403" TargetMode="External"/><Relationship Id="rId116" Type="http://schemas.openxmlformats.org/officeDocument/2006/relationships/hyperlink" Target="https://www.bangkokbiznews.com/finance/stock/1141403" TargetMode="External"/><Relationship Id="rId115" Type="http://schemas.openxmlformats.org/officeDocument/2006/relationships/hyperlink" Target="https://www.bangkokbiznews.com/finance/stock/1141412" TargetMode="External"/><Relationship Id="rId119" Type="http://schemas.openxmlformats.org/officeDocument/2006/relationships/hyperlink" Target="https://www.bangkokbiznews.com/finance/stock/1141331" TargetMode="External"/><Relationship Id="rId110" Type="http://schemas.openxmlformats.org/officeDocument/2006/relationships/hyperlink" Target="https://www.bangkokbiznews.com/finance/stock/1141487" TargetMode="External"/><Relationship Id="rId2030" Type="http://schemas.openxmlformats.org/officeDocument/2006/relationships/hyperlink" Target="https://www.bangkokbiznews.com/finance/stock/1098635" TargetMode="External"/><Relationship Id="rId2031" Type="http://schemas.openxmlformats.org/officeDocument/2006/relationships/hyperlink" Target="https://www.bangkokbiznews.com/finance/stock/1098603" TargetMode="External"/><Relationship Id="rId2032" Type="http://schemas.openxmlformats.org/officeDocument/2006/relationships/hyperlink" Target="https://www.bangkokbiznews.com/finance/stock/1098603" TargetMode="External"/><Relationship Id="rId2033" Type="http://schemas.openxmlformats.org/officeDocument/2006/relationships/hyperlink" Target="https://www.bangkokbiznews.com/finance/stock/1098603" TargetMode="External"/><Relationship Id="rId114" Type="http://schemas.openxmlformats.org/officeDocument/2006/relationships/hyperlink" Target="https://www.bangkokbiznews.com/finance/stock/1141412" TargetMode="External"/><Relationship Id="rId2034" Type="http://schemas.openxmlformats.org/officeDocument/2006/relationships/hyperlink" Target="https://www.bangkokbiznews.com/finance/stock/1098597" TargetMode="External"/><Relationship Id="rId113" Type="http://schemas.openxmlformats.org/officeDocument/2006/relationships/hyperlink" Target="https://www.bangkokbiznews.com/finance/stock/1141460" TargetMode="External"/><Relationship Id="rId2035" Type="http://schemas.openxmlformats.org/officeDocument/2006/relationships/hyperlink" Target="https://www.bangkokbiznews.com/finance/stock/1098271" TargetMode="External"/><Relationship Id="rId112" Type="http://schemas.openxmlformats.org/officeDocument/2006/relationships/hyperlink" Target="https://www.bangkokbiznews.com/finance/stock/1141471" TargetMode="External"/><Relationship Id="rId2036" Type="http://schemas.openxmlformats.org/officeDocument/2006/relationships/hyperlink" Target="https://www.bangkokbiznews.com/finance/stock/1098271" TargetMode="External"/><Relationship Id="rId111" Type="http://schemas.openxmlformats.org/officeDocument/2006/relationships/hyperlink" Target="https://www.bangkokbiznews.com/finance/stock/1141475" TargetMode="External"/><Relationship Id="rId2037" Type="http://schemas.openxmlformats.org/officeDocument/2006/relationships/hyperlink" Target="https://www.bangkokbiznews.com/finance/stock/1098271" TargetMode="External"/><Relationship Id="rId2005" Type="http://schemas.openxmlformats.org/officeDocument/2006/relationships/hyperlink" Target="https://www.bangkokbiznews.com/finance/stock/1099767" TargetMode="External"/><Relationship Id="rId2006" Type="http://schemas.openxmlformats.org/officeDocument/2006/relationships/hyperlink" Target="https://www.bangkokbiznews.com/finance/stock/1099421" TargetMode="External"/><Relationship Id="rId2007" Type="http://schemas.openxmlformats.org/officeDocument/2006/relationships/hyperlink" Target="https://www.bangkokbiznews.com/finance/stock/1098664" TargetMode="External"/><Relationship Id="rId2008" Type="http://schemas.openxmlformats.org/officeDocument/2006/relationships/hyperlink" Target="https://www.bangkokbiznews.com/finance/stock/1098664" TargetMode="External"/><Relationship Id="rId2009" Type="http://schemas.openxmlformats.org/officeDocument/2006/relationships/hyperlink" Target="https://www.bangkokbiznews.com/finance/stock/1099155" TargetMode="External"/><Relationship Id="rId2000" Type="http://schemas.openxmlformats.org/officeDocument/2006/relationships/hyperlink" Target="https://www.bangkokbiznews.com/finance/stock/1099813" TargetMode="External"/><Relationship Id="rId2001" Type="http://schemas.openxmlformats.org/officeDocument/2006/relationships/hyperlink" Target="https://www.bangkokbiznews.com/finance/stock/1099781" TargetMode="External"/><Relationship Id="rId2002" Type="http://schemas.openxmlformats.org/officeDocument/2006/relationships/hyperlink" Target="https://www.bangkokbiznews.com/finance/stock/1099781" TargetMode="External"/><Relationship Id="rId2003" Type="http://schemas.openxmlformats.org/officeDocument/2006/relationships/hyperlink" Target="https://www.bangkokbiznews.com/finance/stock/1099781" TargetMode="External"/><Relationship Id="rId2004" Type="http://schemas.openxmlformats.org/officeDocument/2006/relationships/hyperlink" Target="https://www.bangkokbiznews.com/finance/stock/1099781" TargetMode="External"/><Relationship Id="rId2060" Type="http://schemas.openxmlformats.org/officeDocument/2006/relationships/hyperlink" Target="https://www.bangkokbiznews.com/finance/stock/1097790" TargetMode="External"/><Relationship Id="rId2061" Type="http://schemas.openxmlformats.org/officeDocument/2006/relationships/hyperlink" Target="https://www.bangkokbiznews.com/finance/stock/1097728" TargetMode="External"/><Relationship Id="rId2062" Type="http://schemas.openxmlformats.org/officeDocument/2006/relationships/hyperlink" Target="https://www.bangkokbiznews.com/finance/stock/1097728" TargetMode="External"/><Relationship Id="rId2063" Type="http://schemas.openxmlformats.org/officeDocument/2006/relationships/hyperlink" Target="https://www.bangkokbiznews.com/finance/stock/1097728" TargetMode="External"/><Relationship Id="rId2064" Type="http://schemas.openxmlformats.org/officeDocument/2006/relationships/hyperlink" Target="https://www.bangkokbiznews.com/finance/stock/1097730" TargetMode="External"/><Relationship Id="rId2065" Type="http://schemas.openxmlformats.org/officeDocument/2006/relationships/hyperlink" Target="https://www.bangkokbiznews.com/finance/stock/1097730" TargetMode="External"/><Relationship Id="rId2066" Type="http://schemas.openxmlformats.org/officeDocument/2006/relationships/hyperlink" Target="https://www.bangkokbiznews.com/finance/stock/1097659" TargetMode="External"/><Relationship Id="rId2067" Type="http://schemas.openxmlformats.org/officeDocument/2006/relationships/hyperlink" Target="https://www.bangkokbiznews.com/finance/stock/1097479" TargetMode="External"/><Relationship Id="rId2068" Type="http://schemas.openxmlformats.org/officeDocument/2006/relationships/hyperlink" Target="https://www.bangkokbiznews.com/finance/stock/1097471" TargetMode="External"/><Relationship Id="rId2069" Type="http://schemas.openxmlformats.org/officeDocument/2006/relationships/hyperlink" Target="https://www.bangkokbiznews.com/finance/stock/1097378" TargetMode="External"/><Relationship Id="rId2050" Type="http://schemas.openxmlformats.org/officeDocument/2006/relationships/hyperlink" Target="https://www.bangkokbiznews.com/finance/stock/1097909" TargetMode="External"/><Relationship Id="rId2051" Type="http://schemas.openxmlformats.org/officeDocument/2006/relationships/hyperlink" Target="https://www.bangkokbiznews.com/finance/stock/1097909" TargetMode="External"/><Relationship Id="rId2052" Type="http://schemas.openxmlformats.org/officeDocument/2006/relationships/hyperlink" Target="https://www.bangkokbiznews.com/finance/stock/1097909" TargetMode="External"/><Relationship Id="rId2053" Type="http://schemas.openxmlformats.org/officeDocument/2006/relationships/hyperlink" Target="https://www.bangkokbiznews.com/finance/stock/1097856" TargetMode="External"/><Relationship Id="rId2054" Type="http://schemas.openxmlformats.org/officeDocument/2006/relationships/hyperlink" Target="https://www.bangkokbiznews.com/finance/stock/1097849" TargetMode="External"/><Relationship Id="rId2055" Type="http://schemas.openxmlformats.org/officeDocument/2006/relationships/hyperlink" Target="https://www.bangkokbiznews.com/finance/stock/1097849" TargetMode="External"/><Relationship Id="rId2056" Type="http://schemas.openxmlformats.org/officeDocument/2006/relationships/hyperlink" Target="https://www.bangkokbiznews.com/finance/stock/1097807" TargetMode="External"/><Relationship Id="rId2057" Type="http://schemas.openxmlformats.org/officeDocument/2006/relationships/hyperlink" Target="https://www.bangkokbiznews.com/finance/stock/1097807" TargetMode="External"/><Relationship Id="rId2058" Type="http://schemas.openxmlformats.org/officeDocument/2006/relationships/hyperlink" Target="https://www.bangkokbiznews.com/finance/stock/1097796" TargetMode="External"/><Relationship Id="rId2059" Type="http://schemas.openxmlformats.org/officeDocument/2006/relationships/hyperlink" Target="https://www.bangkokbiznews.com/finance/stock/1097796" TargetMode="External"/><Relationship Id="rId2070" Type="http://schemas.openxmlformats.org/officeDocument/2006/relationships/hyperlink" Target="https://www.bangkokbiznews.com/finance/stock/1097378" TargetMode="External"/><Relationship Id="rId2071" Type="http://schemas.openxmlformats.org/officeDocument/2006/relationships/drawing" Target="../drawings/drawing5.xml"/><Relationship Id="rId1610" Type="http://schemas.openxmlformats.org/officeDocument/2006/relationships/hyperlink" Target="https://www.bangkokbiznews.com/finance/stock/1116194" TargetMode="External"/><Relationship Id="rId1611" Type="http://schemas.openxmlformats.org/officeDocument/2006/relationships/hyperlink" Target="https://www.bangkokbiznews.com/finance/stock/1116227" TargetMode="External"/><Relationship Id="rId1612" Type="http://schemas.openxmlformats.org/officeDocument/2006/relationships/hyperlink" Target="https://www.bangkokbiznews.com/finance/stock/1116112" TargetMode="External"/><Relationship Id="rId1613" Type="http://schemas.openxmlformats.org/officeDocument/2006/relationships/hyperlink" Target="https://www.bangkokbiznews.com/finance/stock/1116099" TargetMode="External"/><Relationship Id="rId1614" Type="http://schemas.openxmlformats.org/officeDocument/2006/relationships/hyperlink" Target="https://www.bangkokbiznews.com/finance/stock/1116099" TargetMode="External"/><Relationship Id="rId1615" Type="http://schemas.openxmlformats.org/officeDocument/2006/relationships/hyperlink" Target="https://www.bangkokbiznews.com/finance/stock/1116099" TargetMode="External"/><Relationship Id="rId1616" Type="http://schemas.openxmlformats.org/officeDocument/2006/relationships/hyperlink" Target="https://www.bangkokbiznews.com/finance/stock/1116080" TargetMode="External"/><Relationship Id="rId907" Type="http://schemas.openxmlformats.org/officeDocument/2006/relationships/hyperlink" Target="https://www.bangkokbiznews.com/finance/stock/1130359" TargetMode="External"/><Relationship Id="rId1617" Type="http://schemas.openxmlformats.org/officeDocument/2006/relationships/hyperlink" Target="https://www.bangkokbiznews.com/finance/stock/1116080" TargetMode="External"/><Relationship Id="rId906" Type="http://schemas.openxmlformats.org/officeDocument/2006/relationships/hyperlink" Target="https://www.bangkokbiznews.com/finance/stock/1130371" TargetMode="External"/><Relationship Id="rId1618" Type="http://schemas.openxmlformats.org/officeDocument/2006/relationships/hyperlink" Target="https://www.bangkokbiznews.com/finance/stock/1115971" TargetMode="External"/><Relationship Id="rId905" Type="http://schemas.openxmlformats.org/officeDocument/2006/relationships/hyperlink" Target="https://www.bangkokbiznews.com/finance/stock/1130377" TargetMode="External"/><Relationship Id="rId1619" Type="http://schemas.openxmlformats.org/officeDocument/2006/relationships/hyperlink" Target="https://www.bangkokbiznews.com/finance/stock/1116002" TargetMode="External"/><Relationship Id="rId904" Type="http://schemas.openxmlformats.org/officeDocument/2006/relationships/hyperlink" Target="https://www.bangkokbiznews.com/finance/stock/1130377" TargetMode="External"/><Relationship Id="rId909" Type="http://schemas.openxmlformats.org/officeDocument/2006/relationships/hyperlink" Target="https://www.bangkokbiznews.com/finance/stock/1130359" TargetMode="External"/><Relationship Id="rId908" Type="http://schemas.openxmlformats.org/officeDocument/2006/relationships/hyperlink" Target="https://www.bangkokbiznews.com/finance/stock/1130359" TargetMode="External"/><Relationship Id="rId903" Type="http://schemas.openxmlformats.org/officeDocument/2006/relationships/hyperlink" Target="https://www.bangkokbiznews.com/finance/stock/1130416" TargetMode="External"/><Relationship Id="rId902" Type="http://schemas.openxmlformats.org/officeDocument/2006/relationships/hyperlink" Target="https://www.bangkokbiznews.com/finance/stock/1130416" TargetMode="External"/><Relationship Id="rId901" Type="http://schemas.openxmlformats.org/officeDocument/2006/relationships/hyperlink" Target="https://www.bangkokbiznews.com/finance/stock/1130439" TargetMode="External"/><Relationship Id="rId900" Type="http://schemas.openxmlformats.org/officeDocument/2006/relationships/hyperlink" Target="https://www.bangkokbiznews.com/finance/stock/1130444" TargetMode="External"/><Relationship Id="rId1600" Type="http://schemas.openxmlformats.org/officeDocument/2006/relationships/hyperlink" Target="https://www.bangkokbiznews.com/finance/stock/1116367" TargetMode="External"/><Relationship Id="rId1601" Type="http://schemas.openxmlformats.org/officeDocument/2006/relationships/hyperlink" Target="https://www.bangkokbiznews.com/finance/stock/1116371" TargetMode="External"/><Relationship Id="rId1602" Type="http://schemas.openxmlformats.org/officeDocument/2006/relationships/hyperlink" Target="https://www.bangkokbiznews.com/finance/stock/1116369" TargetMode="External"/><Relationship Id="rId1603" Type="http://schemas.openxmlformats.org/officeDocument/2006/relationships/hyperlink" Target="https://www.bangkokbiznews.com/finance/stock/1116369" TargetMode="External"/><Relationship Id="rId1604" Type="http://schemas.openxmlformats.org/officeDocument/2006/relationships/hyperlink" Target="https://www.bangkokbiznews.com/finance/stock/1116365" TargetMode="External"/><Relationship Id="rId1605" Type="http://schemas.openxmlformats.org/officeDocument/2006/relationships/hyperlink" Target="https://www.bangkokbiznews.com/finance/stock/1116365" TargetMode="External"/><Relationship Id="rId1606" Type="http://schemas.openxmlformats.org/officeDocument/2006/relationships/hyperlink" Target="https://www.bangkokbiznews.com/finance/stock/1116365" TargetMode="External"/><Relationship Id="rId1607" Type="http://schemas.openxmlformats.org/officeDocument/2006/relationships/hyperlink" Target="https://www.bangkokbiznews.com/finance/stock/1116341" TargetMode="External"/><Relationship Id="rId1608" Type="http://schemas.openxmlformats.org/officeDocument/2006/relationships/hyperlink" Target="https://www.bangkokbiznews.com/finance/stock/1116341" TargetMode="External"/><Relationship Id="rId1609" Type="http://schemas.openxmlformats.org/officeDocument/2006/relationships/hyperlink" Target="https://www.bangkokbiznews.com/finance/stock/1116340" TargetMode="External"/><Relationship Id="rId1631" Type="http://schemas.openxmlformats.org/officeDocument/2006/relationships/hyperlink" Target="https://www.bangkokbiznews.com/finance/stock/1115607" TargetMode="External"/><Relationship Id="rId1632" Type="http://schemas.openxmlformats.org/officeDocument/2006/relationships/hyperlink" Target="https://www.bangkokbiznews.com/finance/stock/1115599" TargetMode="External"/><Relationship Id="rId1633" Type="http://schemas.openxmlformats.org/officeDocument/2006/relationships/hyperlink" Target="https://www.bangkokbiznews.com/finance/stock/1115599" TargetMode="External"/><Relationship Id="rId1634" Type="http://schemas.openxmlformats.org/officeDocument/2006/relationships/hyperlink" Target="https://www.bangkokbiznews.com/finance/stock/1115579" TargetMode="External"/><Relationship Id="rId1635" Type="http://schemas.openxmlformats.org/officeDocument/2006/relationships/hyperlink" Target="https://www.bangkokbiznews.com/finance/stock/1115579" TargetMode="External"/><Relationship Id="rId1636" Type="http://schemas.openxmlformats.org/officeDocument/2006/relationships/hyperlink" Target="https://www.bangkokbiznews.com/finance/stock/1115571" TargetMode="External"/><Relationship Id="rId1637" Type="http://schemas.openxmlformats.org/officeDocument/2006/relationships/hyperlink" Target="https://www.bangkokbiznews.com/finance/stock/1115571" TargetMode="External"/><Relationship Id="rId1638" Type="http://schemas.openxmlformats.org/officeDocument/2006/relationships/hyperlink" Target="https://www.bangkokbiznews.com/finance/stock/1115459" TargetMode="External"/><Relationship Id="rId929" Type="http://schemas.openxmlformats.org/officeDocument/2006/relationships/hyperlink" Target="https://www.bangkokbiznews.com/finance/stock/1129966" TargetMode="External"/><Relationship Id="rId1639" Type="http://schemas.openxmlformats.org/officeDocument/2006/relationships/hyperlink" Target="https://www.bangkokbiznews.com/finance/stock/1115470" TargetMode="External"/><Relationship Id="rId928" Type="http://schemas.openxmlformats.org/officeDocument/2006/relationships/hyperlink" Target="https://www.bangkokbiznews.com/finance/stock/1129966" TargetMode="External"/><Relationship Id="rId927" Type="http://schemas.openxmlformats.org/officeDocument/2006/relationships/hyperlink" Target="https://www.bangkokbiznews.com/finance/stock/1129966" TargetMode="External"/><Relationship Id="rId926" Type="http://schemas.openxmlformats.org/officeDocument/2006/relationships/hyperlink" Target="https://www.bangkokbiznews.com/finance/stock/1129966" TargetMode="External"/><Relationship Id="rId921" Type="http://schemas.openxmlformats.org/officeDocument/2006/relationships/hyperlink" Target="https://www.bangkokbiznews.com/finance/stock/1130162" TargetMode="External"/><Relationship Id="rId920" Type="http://schemas.openxmlformats.org/officeDocument/2006/relationships/hyperlink" Target="https://www.bangkokbiznews.com/finance/stock/1130178" TargetMode="External"/><Relationship Id="rId925" Type="http://schemas.openxmlformats.org/officeDocument/2006/relationships/hyperlink" Target="https://www.bangkokbiznews.com/finance/stock/1129968" TargetMode="External"/><Relationship Id="rId924" Type="http://schemas.openxmlformats.org/officeDocument/2006/relationships/hyperlink" Target="https://www.bangkokbiznews.com/finance/stock/1129978" TargetMode="External"/><Relationship Id="rId923" Type="http://schemas.openxmlformats.org/officeDocument/2006/relationships/hyperlink" Target="https://www.bangkokbiznews.com/finance/stock/1129978" TargetMode="External"/><Relationship Id="rId922" Type="http://schemas.openxmlformats.org/officeDocument/2006/relationships/hyperlink" Target="https://www.bangkokbiznews.com/finance/stock/1130162" TargetMode="External"/><Relationship Id="rId1630" Type="http://schemas.openxmlformats.org/officeDocument/2006/relationships/hyperlink" Target="https://www.bangkokbiznews.com/finance/stock/1115607" TargetMode="External"/><Relationship Id="rId1620" Type="http://schemas.openxmlformats.org/officeDocument/2006/relationships/hyperlink" Target="https://www.bangkokbiznews.com/finance/stock/1115969" TargetMode="External"/><Relationship Id="rId1621" Type="http://schemas.openxmlformats.org/officeDocument/2006/relationships/hyperlink" Target="https://www.bangkokbiznews.com/finance/stock/1115951" TargetMode="External"/><Relationship Id="rId1622" Type="http://schemas.openxmlformats.org/officeDocument/2006/relationships/hyperlink" Target="https://www.bangkokbiznews.com/finance/stock/1115930" TargetMode="External"/><Relationship Id="rId1623" Type="http://schemas.openxmlformats.org/officeDocument/2006/relationships/hyperlink" Target="https://www.bangkokbiznews.com/finance/stock/1115930" TargetMode="External"/><Relationship Id="rId1624" Type="http://schemas.openxmlformats.org/officeDocument/2006/relationships/hyperlink" Target="https://www.bangkokbiznews.com/finance/stock/1115859" TargetMode="External"/><Relationship Id="rId1625" Type="http://schemas.openxmlformats.org/officeDocument/2006/relationships/hyperlink" Target="https://www.bangkokbiznews.com/finance/stock/1115859" TargetMode="External"/><Relationship Id="rId1626" Type="http://schemas.openxmlformats.org/officeDocument/2006/relationships/hyperlink" Target="https://www.bangkokbiznews.com/finance/stock/1115652" TargetMode="External"/><Relationship Id="rId1627" Type="http://schemas.openxmlformats.org/officeDocument/2006/relationships/hyperlink" Target="https://www.bangkokbiznews.com/finance/stock/1115637" TargetMode="External"/><Relationship Id="rId918" Type="http://schemas.openxmlformats.org/officeDocument/2006/relationships/hyperlink" Target="https://www.bangkokbiznews.com/finance/stock/1130179" TargetMode="External"/><Relationship Id="rId1628" Type="http://schemas.openxmlformats.org/officeDocument/2006/relationships/hyperlink" Target="https://www.bangkokbiznews.com/finance/stock/1115637" TargetMode="External"/><Relationship Id="rId917" Type="http://schemas.openxmlformats.org/officeDocument/2006/relationships/hyperlink" Target="https://www.bangkokbiznews.com/finance/stock/1130297" TargetMode="External"/><Relationship Id="rId1629" Type="http://schemas.openxmlformats.org/officeDocument/2006/relationships/hyperlink" Target="https://www.bangkokbiznews.com/finance/stock/1115607" TargetMode="External"/><Relationship Id="rId916" Type="http://schemas.openxmlformats.org/officeDocument/2006/relationships/hyperlink" Target="https://www.bangkokbiznews.com/finance/stock/1130297" TargetMode="External"/><Relationship Id="rId915" Type="http://schemas.openxmlformats.org/officeDocument/2006/relationships/hyperlink" Target="https://www.bangkokbiznews.com/finance/stock/1130297" TargetMode="External"/><Relationship Id="rId919" Type="http://schemas.openxmlformats.org/officeDocument/2006/relationships/hyperlink" Target="https://www.bangkokbiznews.com/finance/stock/1130178" TargetMode="External"/><Relationship Id="rId910" Type="http://schemas.openxmlformats.org/officeDocument/2006/relationships/hyperlink" Target="https://www.bangkokbiznews.com/finance/stock/1130348" TargetMode="External"/><Relationship Id="rId914" Type="http://schemas.openxmlformats.org/officeDocument/2006/relationships/hyperlink" Target="https://www.bangkokbiznews.com/finance/stock/1130263" TargetMode="External"/><Relationship Id="rId913" Type="http://schemas.openxmlformats.org/officeDocument/2006/relationships/hyperlink" Target="https://www.bangkokbiznews.com/finance/stock/1130263" TargetMode="External"/><Relationship Id="rId912" Type="http://schemas.openxmlformats.org/officeDocument/2006/relationships/hyperlink" Target="https://www.bangkokbiznews.com/finance/stock/1130336" TargetMode="External"/><Relationship Id="rId911" Type="http://schemas.openxmlformats.org/officeDocument/2006/relationships/hyperlink" Target="https://www.bangkokbiznews.com/finance/stock/1130348" TargetMode="External"/><Relationship Id="rId1697" Type="http://schemas.openxmlformats.org/officeDocument/2006/relationships/hyperlink" Target="https://www.bangkokbiznews.com/finance/stock/1114437" TargetMode="External"/><Relationship Id="rId1698" Type="http://schemas.openxmlformats.org/officeDocument/2006/relationships/hyperlink" Target="https://www.bangkokbiznews.com/finance/stock/1114437" TargetMode="External"/><Relationship Id="rId1699" Type="http://schemas.openxmlformats.org/officeDocument/2006/relationships/hyperlink" Target="https://www.bangkokbiznews.com/finance/stock/1114402" TargetMode="External"/><Relationship Id="rId866" Type="http://schemas.openxmlformats.org/officeDocument/2006/relationships/hyperlink" Target="https://www.bangkokbiznews.com/finance/stock/1130938" TargetMode="External"/><Relationship Id="rId865" Type="http://schemas.openxmlformats.org/officeDocument/2006/relationships/hyperlink" Target="https://www.bangkokbiznews.com/finance/stock/1131015" TargetMode="External"/><Relationship Id="rId864" Type="http://schemas.openxmlformats.org/officeDocument/2006/relationships/hyperlink" Target="https://www.bangkokbiznews.com/finance/stock/1131015" TargetMode="External"/><Relationship Id="rId863" Type="http://schemas.openxmlformats.org/officeDocument/2006/relationships/hyperlink" Target="https://www.bangkokbiznews.com/finance/stock/1131020" TargetMode="External"/><Relationship Id="rId869" Type="http://schemas.openxmlformats.org/officeDocument/2006/relationships/hyperlink" Target="https://www.bangkokbiznews.com/finance/stock/1130845" TargetMode="External"/><Relationship Id="rId868" Type="http://schemas.openxmlformats.org/officeDocument/2006/relationships/hyperlink" Target="https://www.bangkokbiznews.com/finance/stock/1130845" TargetMode="External"/><Relationship Id="rId867" Type="http://schemas.openxmlformats.org/officeDocument/2006/relationships/hyperlink" Target="https://www.bangkokbiznews.com/finance/stock/1130889" TargetMode="External"/><Relationship Id="rId1690" Type="http://schemas.openxmlformats.org/officeDocument/2006/relationships/hyperlink" Target="https://www.bangkokbiznews.com/finance/stock/1114566" TargetMode="External"/><Relationship Id="rId1691" Type="http://schemas.openxmlformats.org/officeDocument/2006/relationships/hyperlink" Target="https://www.bangkokbiznews.com/finance/stock/1114566" TargetMode="External"/><Relationship Id="rId1692" Type="http://schemas.openxmlformats.org/officeDocument/2006/relationships/hyperlink" Target="https://www.bangkokbiznews.com/finance/stock/1114566" TargetMode="External"/><Relationship Id="rId862" Type="http://schemas.openxmlformats.org/officeDocument/2006/relationships/hyperlink" Target="https://www.bangkokbiznews.com/finance/stock/1131020" TargetMode="External"/><Relationship Id="rId1693" Type="http://schemas.openxmlformats.org/officeDocument/2006/relationships/hyperlink" Target="https://www.bangkokbiznews.com/finance/stock/1114566" TargetMode="External"/><Relationship Id="rId861" Type="http://schemas.openxmlformats.org/officeDocument/2006/relationships/hyperlink" Target="https://www.bangkokbiznews.com/finance/stock/1131065" TargetMode="External"/><Relationship Id="rId1694" Type="http://schemas.openxmlformats.org/officeDocument/2006/relationships/hyperlink" Target="https://www.bangkokbiznews.com/finance/stock/1114514" TargetMode="External"/><Relationship Id="rId860" Type="http://schemas.openxmlformats.org/officeDocument/2006/relationships/hyperlink" Target="https://www.bangkokbiznews.com/finance/stock/1131067" TargetMode="External"/><Relationship Id="rId1695" Type="http://schemas.openxmlformats.org/officeDocument/2006/relationships/hyperlink" Target="https://www.bangkokbiznews.com/finance/stock/1114557" TargetMode="External"/><Relationship Id="rId1696" Type="http://schemas.openxmlformats.org/officeDocument/2006/relationships/hyperlink" Target="https://www.bangkokbiznews.com/finance/stock/1114557" TargetMode="External"/><Relationship Id="rId1686" Type="http://schemas.openxmlformats.org/officeDocument/2006/relationships/hyperlink" Target="https://www.bangkokbiznews.com/finance/stock/1114573" TargetMode="External"/><Relationship Id="rId1687" Type="http://schemas.openxmlformats.org/officeDocument/2006/relationships/hyperlink" Target="https://www.bangkokbiznews.com/finance/stock/1114662" TargetMode="External"/><Relationship Id="rId1688" Type="http://schemas.openxmlformats.org/officeDocument/2006/relationships/hyperlink" Target="https://www.bangkokbiznews.com/finance/stock/1114650" TargetMode="External"/><Relationship Id="rId1689" Type="http://schemas.openxmlformats.org/officeDocument/2006/relationships/hyperlink" Target="https://www.bangkokbiznews.com/finance/stock/1114567" TargetMode="External"/><Relationship Id="rId855" Type="http://schemas.openxmlformats.org/officeDocument/2006/relationships/hyperlink" Target="https://www.bangkokbiznews.com/finance/stock/1131153" TargetMode="External"/><Relationship Id="rId854" Type="http://schemas.openxmlformats.org/officeDocument/2006/relationships/hyperlink" Target="https://www.bangkokbiznews.com/finance/stock/1131155" TargetMode="External"/><Relationship Id="rId853" Type="http://schemas.openxmlformats.org/officeDocument/2006/relationships/hyperlink" Target="https://www.bangkokbiznews.com/finance/stock/1131157" TargetMode="External"/><Relationship Id="rId852" Type="http://schemas.openxmlformats.org/officeDocument/2006/relationships/hyperlink" Target="https://www.bangkokbiznews.com/finance/stock/1131212" TargetMode="External"/><Relationship Id="rId859" Type="http://schemas.openxmlformats.org/officeDocument/2006/relationships/hyperlink" Target="https://www.bangkokbiznews.com/finance/stock/1131118" TargetMode="External"/><Relationship Id="rId858" Type="http://schemas.openxmlformats.org/officeDocument/2006/relationships/hyperlink" Target="https://www.bangkokbiznews.com/finance/stock/1131146" TargetMode="External"/><Relationship Id="rId857" Type="http://schemas.openxmlformats.org/officeDocument/2006/relationships/hyperlink" Target="https://www.bangkokbiznews.com/finance/stock/1131146" TargetMode="External"/><Relationship Id="rId856" Type="http://schemas.openxmlformats.org/officeDocument/2006/relationships/hyperlink" Target="https://www.bangkokbiznews.com/finance/stock/1131150" TargetMode="External"/><Relationship Id="rId1680" Type="http://schemas.openxmlformats.org/officeDocument/2006/relationships/hyperlink" Target="https://www.bangkokbiznews.com/finance/stock/1114894" TargetMode="External"/><Relationship Id="rId1681" Type="http://schemas.openxmlformats.org/officeDocument/2006/relationships/hyperlink" Target="https://www.bangkokbiznews.com/finance/stock/1114904" TargetMode="External"/><Relationship Id="rId851" Type="http://schemas.openxmlformats.org/officeDocument/2006/relationships/hyperlink" Target="https://www.bangkokbiznews.com/finance/stock/1131212" TargetMode="External"/><Relationship Id="rId1682" Type="http://schemas.openxmlformats.org/officeDocument/2006/relationships/hyperlink" Target="https://www.bangkokbiznews.com/finance/stock/1114904" TargetMode="External"/><Relationship Id="rId850" Type="http://schemas.openxmlformats.org/officeDocument/2006/relationships/hyperlink" Target="https://www.bangkokbiznews.com/finance/stock/1131218" TargetMode="External"/><Relationship Id="rId1683" Type="http://schemas.openxmlformats.org/officeDocument/2006/relationships/hyperlink" Target="https://www.bangkokbiznews.com/finance/stock/1114900" TargetMode="External"/><Relationship Id="rId1684" Type="http://schemas.openxmlformats.org/officeDocument/2006/relationships/hyperlink" Target="https://www.bangkokbiznews.com/finance/stock/1114900" TargetMode="External"/><Relationship Id="rId1685" Type="http://schemas.openxmlformats.org/officeDocument/2006/relationships/hyperlink" Target="https://www.bangkokbiznews.com/finance/stock/1114699" TargetMode="External"/><Relationship Id="rId888" Type="http://schemas.openxmlformats.org/officeDocument/2006/relationships/hyperlink" Target="https://www.bangkokbiznews.com/finance/stock/1130669" TargetMode="External"/><Relationship Id="rId887" Type="http://schemas.openxmlformats.org/officeDocument/2006/relationships/hyperlink" Target="https://www.bangkokbiznews.com/finance/stock/1130669" TargetMode="External"/><Relationship Id="rId886" Type="http://schemas.openxmlformats.org/officeDocument/2006/relationships/hyperlink" Target="https://www.bangkokbiznews.com/finance/stock/1130669" TargetMode="External"/><Relationship Id="rId885" Type="http://schemas.openxmlformats.org/officeDocument/2006/relationships/hyperlink" Target="https://www.bangkokbiznews.com/finance/stock/1130672" TargetMode="External"/><Relationship Id="rId889" Type="http://schemas.openxmlformats.org/officeDocument/2006/relationships/hyperlink" Target="https://www.bangkokbiznews.com/finance/stock/1130665" TargetMode="External"/><Relationship Id="rId880" Type="http://schemas.openxmlformats.org/officeDocument/2006/relationships/hyperlink" Target="https://www.bangkokbiznews.com/finance/stock/1130752" TargetMode="External"/><Relationship Id="rId884" Type="http://schemas.openxmlformats.org/officeDocument/2006/relationships/hyperlink" Target="https://www.bangkokbiznews.com/finance/stock/1130672" TargetMode="External"/><Relationship Id="rId883" Type="http://schemas.openxmlformats.org/officeDocument/2006/relationships/hyperlink" Target="https://www.bangkokbiznews.com/finance/stock/1130692" TargetMode="External"/><Relationship Id="rId882" Type="http://schemas.openxmlformats.org/officeDocument/2006/relationships/hyperlink" Target="https://www.bangkokbiznews.com/finance/stock/1130709" TargetMode="External"/><Relationship Id="rId881" Type="http://schemas.openxmlformats.org/officeDocument/2006/relationships/hyperlink" Target="https://www.bangkokbiznews.com/finance/stock/1130709" TargetMode="External"/><Relationship Id="rId877" Type="http://schemas.openxmlformats.org/officeDocument/2006/relationships/hyperlink" Target="https://www.bangkokbiznews.com/finance/stock/1130776" TargetMode="External"/><Relationship Id="rId876" Type="http://schemas.openxmlformats.org/officeDocument/2006/relationships/hyperlink" Target="https://www.bangkokbiznews.com/finance/stock/1130776" TargetMode="External"/><Relationship Id="rId875" Type="http://schemas.openxmlformats.org/officeDocument/2006/relationships/hyperlink" Target="https://www.bangkokbiznews.com/finance/stock/1130786" TargetMode="External"/><Relationship Id="rId874" Type="http://schemas.openxmlformats.org/officeDocument/2006/relationships/hyperlink" Target="https://www.bangkokbiznews.com/finance/stock/1130786" TargetMode="External"/><Relationship Id="rId879" Type="http://schemas.openxmlformats.org/officeDocument/2006/relationships/hyperlink" Target="https://www.bangkokbiznews.com/finance/stock/1130752" TargetMode="External"/><Relationship Id="rId878" Type="http://schemas.openxmlformats.org/officeDocument/2006/relationships/hyperlink" Target="https://www.bangkokbiznews.com/finance/stock/1130768" TargetMode="External"/><Relationship Id="rId873" Type="http://schemas.openxmlformats.org/officeDocument/2006/relationships/hyperlink" Target="https://www.bangkokbiznews.com/finance/stock/1130786" TargetMode="External"/><Relationship Id="rId872" Type="http://schemas.openxmlformats.org/officeDocument/2006/relationships/hyperlink" Target="https://www.bangkokbiznews.com/finance/stock/1130793" TargetMode="External"/><Relationship Id="rId871" Type="http://schemas.openxmlformats.org/officeDocument/2006/relationships/hyperlink" Target="https://www.bangkokbiznews.com/finance/stock/1130793" TargetMode="External"/><Relationship Id="rId870" Type="http://schemas.openxmlformats.org/officeDocument/2006/relationships/hyperlink" Target="https://www.bangkokbiznews.com/finance/stock/1130829" TargetMode="External"/><Relationship Id="rId1653" Type="http://schemas.openxmlformats.org/officeDocument/2006/relationships/hyperlink" Target="https://www.bangkokbiznews.com/finance/stock/1115376" TargetMode="External"/><Relationship Id="rId1654" Type="http://schemas.openxmlformats.org/officeDocument/2006/relationships/hyperlink" Target="https://www.bangkokbiznews.com/finance/stock/1115362" TargetMode="External"/><Relationship Id="rId1655" Type="http://schemas.openxmlformats.org/officeDocument/2006/relationships/hyperlink" Target="https://www.bangkokbiznews.com/finance/stock/1115362" TargetMode="External"/><Relationship Id="rId1656" Type="http://schemas.openxmlformats.org/officeDocument/2006/relationships/hyperlink" Target="https://www.bangkokbiznews.com/finance/stock/1115362" TargetMode="External"/><Relationship Id="rId1657" Type="http://schemas.openxmlformats.org/officeDocument/2006/relationships/hyperlink" Target="https://www.bangkokbiznews.com/finance/stock/1115259" TargetMode="External"/><Relationship Id="rId1658" Type="http://schemas.openxmlformats.org/officeDocument/2006/relationships/hyperlink" Target="https://www.bangkokbiznews.com/finance/stock/1115246" TargetMode="External"/><Relationship Id="rId1659" Type="http://schemas.openxmlformats.org/officeDocument/2006/relationships/hyperlink" Target="https://www.bangkokbiznews.com/finance/stock/1115246" TargetMode="External"/><Relationship Id="rId829" Type="http://schemas.openxmlformats.org/officeDocument/2006/relationships/hyperlink" Target="https://www.bangkokbiznews.com/finance/stock/1131520" TargetMode="External"/><Relationship Id="rId828" Type="http://schemas.openxmlformats.org/officeDocument/2006/relationships/hyperlink" Target="https://www.bangkokbiznews.com/finance/stock/1131457" TargetMode="External"/><Relationship Id="rId827" Type="http://schemas.openxmlformats.org/officeDocument/2006/relationships/hyperlink" Target="https://www.bangkokbiznews.com/finance/stock/1131457" TargetMode="External"/><Relationship Id="rId822" Type="http://schemas.openxmlformats.org/officeDocument/2006/relationships/hyperlink" Target="https://www.bangkokbiznews.com/finance/stock/1131711" TargetMode="External"/><Relationship Id="rId821" Type="http://schemas.openxmlformats.org/officeDocument/2006/relationships/hyperlink" Target="https://www.bangkokbiznews.com/finance/stock/1131711" TargetMode="External"/><Relationship Id="rId820" Type="http://schemas.openxmlformats.org/officeDocument/2006/relationships/hyperlink" Target="https://www.bangkokbiznews.com/finance/stock/1131757" TargetMode="External"/><Relationship Id="rId826" Type="http://schemas.openxmlformats.org/officeDocument/2006/relationships/hyperlink" Target="https://www.bangkokbiznews.com/finance/stock/1131551" TargetMode="External"/><Relationship Id="rId825" Type="http://schemas.openxmlformats.org/officeDocument/2006/relationships/hyperlink" Target="https://www.bangkokbiznews.com/finance/stock/1131551" TargetMode="External"/><Relationship Id="rId824" Type="http://schemas.openxmlformats.org/officeDocument/2006/relationships/hyperlink" Target="https://www.bangkokbiznews.com/finance/stock/1131567" TargetMode="External"/><Relationship Id="rId823" Type="http://schemas.openxmlformats.org/officeDocument/2006/relationships/hyperlink" Target="https://www.bangkokbiznews.com/finance/stock/1131567" TargetMode="External"/><Relationship Id="rId1650" Type="http://schemas.openxmlformats.org/officeDocument/2006/relationships/hyperlink" Target="https://www.bangkokbiznews.com/finance/stock/1115414" TargetMode="External"/><Relationship Id="rId1651" Type="http://schemas.openxmlformats.org/officeDocument/2006/relationships/hyperlink" Target="https://www.bangkokbiznews.com/finance/stock/1115414" TargetMode="External"/><Relationship Id="rId1652" Type="http://schemas.openxmlformats.org/officeDocument/2006/relationships/hyperlink" Target="https://www.bangkokbiznews.com/finance/stock/1115376" TargetMode="External"/><Relationship Id="rId1642" Type="http://schemas.openxmlformats.org/officeDocument/2006/relationships/hyperlink" Target="https://www.bangkokbiznews.com/finance/stock/1115446" TargetMode="External"/><Relationship Id="rId1643" Type="http://schemas.openxmlformats.org/officeDocument/2006/relationships/hyperlink" Target="https://www.bangkokbiznews.com/finance/stock/1115446" TargetMode="External"/><Relationship Id="rId1644" Type="http://schemas.openxmlformats.org/officeDocument/2006/relationships/hyperlink" Target="https://www.bangkokbiznews.com/finance/stock/1115422" TargetMode="External"/><Relationship Id="rId1645" Type="http://schemas.openxmlformats.org/officeDocument/2006/relationships/hyperlink" Target="https://www.bangkokbiznews.com/finance/stock/1115422" TargetMode="External"/><Relationship Id="rId1646" Type="http://schemas.openxmlformats.org/officeDocument/2006/relationships/hyperlink" Target="https://www.bangkokbiznews.com/finance/stock/1115422" TargetMode="External"/><Relationship Id="rId1647" Type="http://schemas.openxmlformats.org/officeDocument/2006/relationships/hyperlink" Target="https://www.bangkokbiznews.com/finance/stock/1115426" TargetMode="External"/><Relationship Id="rId1648" Type="http://schemas.openxmlformats.org/officeDocument/2006/relationships/hyperlink" Target="https://www.bangkokbiznews.com/finance/stock/1115426" TargetMode="External"/><Relationship Id="rId1649" Type="http://schemas.openxmlformats.org/officeDocument/2006/relationships/hyperlink" Target="https://www.bangkokbiznews.com/finance/stock/1115426" TargetMode="External"/><Relationship Id="rId819" Type="http://schemas.openxmlformats.org/officeDocument/2006/relationships/hyperlink" Target="https://www.bangkokbiznews.com/finance/stock/1131808" TargetMode="External"/><Relationship Id="rId818" Type="http://schemas.openxmlformats.org/officeDocument/2006/relationships/hyperlink" Target="https://www.bangkokbiznews.com/finance/stock/1131808" TargetMode="External"/><Relationship Id="rId817" Type="http://schemas.openxmlformats.org/officeDocument/2006/relationships/hyperlink" Target="https://www.bangkokbiznews.com/finance/stock/1131769" TargetMode="External"/><Relationship Id="rId816" Type="http://schemas.openxmlformats.org/officeDocument/2006/relationships/hyperlink" Target="https://www.bangkokbiznews.com/finance/stock/1131769" TargetMode="External"/><Relationship Id="rId811" Type="http://schemas.openxmlformats.org/officeDocument/2006/relationships/hyperlink" Target="https://www.bangkokbiznews.com/finance/stock/1131925" TargetMode="External"/><Relationship Id="rId810" Type="http://schemas.openxmlformats.org/officeDocument/2006/relationships/hyperlink" Target="https://www.bangkokbiznews.com/finance/stock/1131958" TargetMode="External"/><Relationship Id="rId815" Type="http://schemas.openxmlformats.org/officeDocument/2006/relationships/hyperlink" Target="https://www.bangkokbiznews.com/finance/stock/1131836" TargetMode="External"/><Relationship Id="rId814" Type="http://schemas.openxmlformats.org/officeDocument/2006/relationships/hyperlink" Target="https://www.bangkokbiznews.com/finance/stock/1131845" TargetMode="External"/><Relationship Id="rId813" Type="http://schemas.openxmlformats.org/officeDocument/2006/relationships/hyperlink" Target="https://www.bangkokbiznews.com/finance/stock/1131845" TargetMode="External"/><Relationship Id="rId812" Type="http://schemas.openxmlformats.org/officeDocument/2006/relationships/hyperlink" Target="https://www.bangkokbiznews.com/finance/stock/1131925" TargetMode="External"/><Relationship Id="rId1640" Type="http://schemas.openxmlformats.org/officeDocument/2006/relationships/hyperlink" Target="https://www.bangkokbiznews.com/finance/stock/1115446" TargetMode="External"/><Relationship Id="rId1641" Type="http://schemas.openxmlformats.org/officeDocument/2006/relationships/hyperlink" Target="https://www.bangkokbiznews.com/finance/stock/1115446" TargetMode="External"/><Relationship Id="rId1675" Type="http://schemas.openxmlformats.org/officeDocument/2006/relationships/hyperlink" Target="https://www.bangkokbiznews.com/finance/stock/1115036" TargetMode="External"/><Relationship Id="rId1676" Type="http://schemas.openxmlformats.org/officeDocument/2006/relationships/hyperlink" Target="https://www.bangkokbiznews.com/finance/stock/1115034" TargetMode="External"/><Relationship Id="rId1677" Type="http://schemas.openxmlformats.org/officeDocument/2006/relationships/hyperlink" Target="https://www.bangkokbiznews.com/finance/stock/1115028" TargetMode="External"/><Relationship Id="rId1678" Type="http://schemas.openxmlformats.org/officeDocument/2006/relationships/hyperlink" Target="https://www.bangkokbiznews.com/finance/stock/1114702" TargetMode="External"/><Relationship Id="rId1679" Type="http://schemas.openxmlformats.org/officeDocument/2006/relationships/hyperlink" Target="https://www.bangkokbiznews.com/finance/stock/1114894" TargetMode="External"/><Relationship Id="rId849" Type="http://schemas.openxmlformats.org/officeDocument/2006/relationships/hyperlink" Target="https://www.bangkokbiznews.com/finance/stock/1131218" TargetMode="External"/><Relationship Id="rId844" Type="http://schemas.openxmlformats.org/officeDocument/2006/relationships/hyperlink" Target="https://www.bangkokbiznews.com/finance/stock/1131287" TargetMode="External"/><Relationship Id="rId843" Type="http://schemas.openxmlformats.org/officeDocument/2006/relationships/hyperlink" Target="https://www.bangkokbiznews.com/finance/stock/1131344" TargetMode="External"/><Relationship Id="rId842" Type="http://schemas.openxmlformats.org/officeDocument/2006/relationships/hyperlink" Target="https://www.bangkokbiznews.com/finance/stock/1131344" TargetMode="External"/><Relationship Id="rId841" Type="http://schemas.openxmlformats.org/officeDocument/2006/relationships/hyperlink" Target="https://www.bangkokbiznews.com/finance/stock/1131339" TargetMode="External"/><Relationship Id="rId848" Type="http://schemas.openxmlformats.org/officeDocument/2006/relationships/hyperlink" Target="https://www.bangkokbiznews.com/finance/stock/1131218" TargetMode="External"/><Relationship Id="rId847" Type="http://schemas.openxmlformats.org/officeDocument/2006/relationships/hyperlink" Target="https://www.bangkokbiznews.com/finance/stock/1131218" TargetMode="External"/><Relationship Id="rId846" Type="http://schemas.openxmlformats.org/officeDocument/2006/relationships/hyperlink" Target="https://www.bangkokbiznews.com/finance/stock/1131302" TargetMode="External"/><Relationship Id="rId845" Type="http://schemas.openxmlformats.org/officeDocument/2006/relationships/hyperlink" Target="https://www.bangkokbiznews.com/finance/stock/1131302" TargetMode="External"/><Relationship Id="rId1670" Type="http://schemas.openxmlformats.org/officeDocument/2006/relationships/hyperlink" Target="https://www.bangkokbiznews.com/finance/stock/1115062" TargetMode="External"/><Relationship Id="rId840" Type="http://schemas.openxmlformats.org/officeDocument/2006/relationships/hyperlink" Target="https://www.bangkokbiznews.com/finance/stock/1131401" TargetMode="External"/><Relationship Id="rId1671" Type="http://schemas.openxmlformats.org/officeDocument/2006/relationships/hyperlink" Target="https://www.bangkokbiznews.com/finance/stock/1115043" TargetMode="External"/><Relationship Id="rId1672" Type="http://schemas.openxmlformats.org/officeDocument/2006/relationships/hyperlink" Target="https://www.bangkokbiznews.com/finance/stock/1115043" TargetMode="External"/><Relationship Id="rId1673" Type="http://schemas.openxmlformats.org/officeDocument/2006/relationships/hyperlink" Target="https://www.bangkokbiznews.com/finance/stock/1115043" TargetMode="External"/><Relationship Id="rId1674" Type="http://schemas.openxmlformats.org/officeDocument/2006/relationships/hyperlink" Target="https://www.bangkokbiznews.com/finance/stock/1115036" TargetMode="External"/><Relationship Id="rId1664" Type="http://schemas.openxmlformats.org/officeDocument/2006/relationships/hyperlink" Target="https://www.bangkokbiznews.com/finance/stock/1115152" TargetMode="External"/><Relationship Id="rId1665" Type="http://schemas.openxmlformats.org/officeDocument/2006/relationships/hyperlink" Target="https://www.bangkokbiznews.com/finance/stock/1115152" TargetMode="External"/><Relationship Id="rId1666" Type="http://schemas.openxmlformats.org/officeDocument/2006/relationships/hyperlink" Target="https://www.bangkokbiznews.com/finance/stock/1115072" TargetMode="External"/><Relationship Id="rId1667" Type="http://schemas.openxmlformats.org/officeDocument/2006/relationships/hyperlink" Target="https://www.bangkokbiznews.com/finance/stock/1115072" TargetMode="External"/><Relationship Id="rId1668" Type="http://schemas.openxmlformats.org/officeDocument/2006/relationships/hyperlink" Target="https://www.bangkokbiznews.com/finance/stock/1115062" TargetMode="External"/><Relationship Id="rId1669" Type="http://schemas.openxmlformats.org/officeDocument/2006/relationships/hyperlink" Target="https://www.bangkokbiznews.com/finance/stock/1115062" TargetMode="External"/><Relationship Id="rId839" Type="http://schemas.openxmlformats.org/officeDocument/2006/relationships/hyperlink" Target="https://www.bangkokbiznews.com/finance/stock/1131401" TargetMode="External"/><Relationship Id="rId838" Type="http://schemas.openxmlformats.org/officeDocument/2006/relationships/hyperlink" Target="https://www.bangkokbiznews.com/finance/stock/1131401" TargetMode="External"/><Relationship Id="rId833" Type="http://schemas.openxmlformats.org/officeDocument/2006/relationships/hyperlink" Target="https://www.bangkokbiznews.com/finance/stock/1131462" TargetMode="External"/><Relationship Id="rId832" Type="http://schemas.openxmlformats.org/officeDocument/2006/relationships/hyperlink" Target="https://www.bangkokbiznews.com/finance/stock/1131481" TargetMode="External"/><Relationship Id="rId831" Type="http://schemas.openxmlformats.org/officeDocument/2006/relationships/hyperlink" Target="https://www.bangkokbiznews.com/finance/stock/1131481" TargetMode="External"/><Relationship Id="rId830" Type="http://schemas.openxmlformats.org/officeDocument/2006/relationships/hyperlink" Target="https://www.bangkokbiznews.com/finance/stock/1131512" TargetMode="External"/><Relationship Id="rId837" Type="http://schemas.openxmlformats.org/officeDocument/2006/relationships/hyperlink" Target="https://www.bangkokbiznews.com/finance/stock/1131412" TargetMode="External"/><Relationship Id="rId836" Type="http://schemas.openxmlformats.org/officeDocument/2006/relationships/hyperlink" Target="https://www.bangkokbiznews.com/finance/stock/1131412" TargetMode="External"/><Relationship Id="rId835" Type="http://schemas.openxmlformats.org/officeDocument/2006/relationships/hyperlink" Target="https://www.bangkokbiznews.com/finance/stock/1131433" TargetMode="External"/><Relationship Id="rId834" Type="http://schemas.openxmlformats.org/officeDocument/2006/relationships/hyperlink" Target="https://www.bangkokbiznews.com/finance/stock/1131462" TargetMode="External"/><Relationship Id="rId1660" Type="http://schemas.openxmlformats.org/officeDocument/2006/relationships/hyperlink" Target="https://www.bangkokbiznews.com/finance/stock/1115185" TargetMode="External"/><Relationship Id="rId1661" Type="http://schemas.openxmlformats.org/officeDocument/2006/relationships/hyperlink" Target="https://www.bangkokbiznews.com/finance/stock/1115185" TargetMode="External"/><Relationship Id="rId1662" Type="http://schemas.openxmlformats.org/officeDocument/2006/relationships/hyperlink" Target="https://www.bangkokbiznews.com/finance/stock/1115172" TargetMode="External"/><Relationship Id="rId1663" Type="http://schemas.openxmlformats.org/officeDocument/2006/relationships/hyperlink" Target="https://www.bangkokbiznews.com/finance/stock/1115172" TargetMode="External"/><Relationship Id="rId899" Type="http://schemas.openxmlformats.org/officeDocument/2006/relationships/hyperlink" Target="https://www.bangkokbiznews.com/finance/stock/1130444" TargetMode="External"/><Relationship Id="rId898" Type="http://schemas.openxmlformats.org/officeDocument/2006/relationships/hyperlink" Target="https://www.bangkokbiznews.com/finance/stock/1130453" TargetMode="External"/><Relationship Id="rId897" Type="http://schemas.openxmlformats.org/officeDocument/2006/relationships/hyperlink" Target="https://www.bangkokbiznews.com/finance/stock/1130453" TargetMode="External"/><Relationship Id="rId896" Type="http://schemas.openxmlformats.org/officeDocument/2006/relationships/hyperlink" Target="https://www.bangkokbiznews.com/finance/stock/1130512" TargetMode="External"/><Relationship Id="rId891" Type="http://schemas.openxmlformats.org/officeDocument/2006/relationships/hyperlink" Target="https://www.bangkokbiznews.com/finance/stock/1130537" TargetMode="External"/><Relationship Id="rId890" Type="http://schemas.openxmlformats.org/officeDocument/2006/relationships/hyperlink" Target="https://www.bangkokbiznews.com/finance/stock/1130665" TargetMode="External"/><Relationship Id="rId895" Type="http://schemas.openxmlformats.org/officeDocument/2006/relationships/hyperlink" Target="https://www.bangkokbiznews.com/finance/stock/1130512" TargetMode="External"/><Relationship Id="rId894" Type="http://schemas.openxmlformats.org/officeDocument/2006/relationships/hyperlink" Target="https://www.bangkokbiznews.com/finance/stock/1130526" TargetMode="External"/><Relationship Id="rId893" Type="http://schemas.openxmlformats.org/officeDocument/2006/relationships/hyperlink" Target="https://www.bangkokbiznews.com/finance/stock/1130542" TargetMode="External"/><Relationship Id="rId892" Type="http://schemas.openxmlformats.org/officeDocument/2006/relationships/hyperlink" Target="https://www.bangkokbiznews.com/finance/stock/1130542" TargetMode="External"/></Relationships>
</file>

<file path=xl/worksheets/_rels/sheet6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kaohoon.com/stockanalysis/584624" TargetMode="External"/><Relationship Id="rId391" Type="http://schemas.openxmlformats.org/officeDocument/2006/relationships/hyperlink" Target="https://www.kaohoon.com/stockanalysis/584624" TargetMode="External"/><Relationship Id="rId390" Type="http://schemas.openxmlformats.org/officeDocument/2006/relationships/hyperlink" Target="https://www.kaohoon.com/stockanalysis/584843" TargetMode="External"/><Relationship Id="rId385" Type="http://schemas.openxmlformats.org/officeDocument/2006/relationships/hyperlink" Target="https://www.kaohoon.com/stockanalysis/585493" TargetMode="External"/><Relationship Id="rId384" Type="http://schemas.openxmlformats.org/officeDocument/2006/relationships/hyperlink" Target="https://www.kaohoon.com/stockanalysis/586346" TargetMode="External"/><Relationship Id="rId383" Type="http://schemas.openxmlformats.org/officeDocument/2006/relationships/hyperlink" Target="https://www.kaohoon.com/stockanalysis/586346" TargetMode="External"/><Relationship Id="rId382" Type="http://schemas.openxmlformats.org/officeDocument/2006/relationships/hyperlink" Target="https://www.kaohoon.com/stockanalysis/586348" TargetMode="External"/><Relationship Id="rId389" Type="http://schemas.openxmlformats.org/officeDocument/2006/relationships/hyperlink" Target="https://www.kaohoon.com/stockanalysis/584843" TargetMode="External"/><Relationship Id="rId388" Type="http://schemas.openxmlformats.org/officeDocument/2006/relationships/hyperlink" Target="https://www.kaohoon.com/stockanalysis/585175" TargetMode="External"/><Relationship Id="rId387" Type="http://schemas.openxmlformats.org/officeDocument/2006/relationships/hyperlink" Target="https://www.kaohoon.com/stockanalysis/585175" TargetMode="External"/><Relationship Id="rId386" Type="http://schemas.openxmlformats.org/officeDocument/2006/relationships/hyperlink" Target="https://www.kaohoon.com/stockanalysis/585493" TargetMode="External"/><Relationship Id="rId381" Type="http://schemas.openxmlformats.org/officeDocument/2006/relationships/hyperlink" Target="https://www.kaohoon.com/stockanalysis/586348" TargetMode="External"/><Relationship Id="rId380" Type="http://schemas.openxmlformats.org/officeDocument/2006/relationships/hyperlink" Target="https://www.kaohoon.com/stockanalysis/586696" TargetMode="External"/><Relationship Id="rId379" Type="http://schemas.openxmlformats.org/officeDocument/2006/relationships/hyperlink" Target="https://www.kaohoon.com/news/586702" TargetMode="External"/><Relationship Id="rId374" Type="http://schemas.openxmlformats.org/officeDocument/2006/relationships/hyperlink" Target="https://www.kaohoon.com/stockanalysis/586993" TargetMode="External"/><Relationship Id="rId373" Type="http://schemas.openxmlformats.org/officeDocument/2006/relationships/hyperlink" Target="https://www.kaohoon.com/stockanalysis/586995" TargetMode="External"/><Relationship Id="rId372" Type="http://schemas.openxmlformats.org/officeDocument/2006/relationships/hyperlink" Target="https://www.kaohoon.com/stockanalysis/587263" TargetMode="External"/><Relationship Id="rId371" Type="http://schemas.openxmlformats.org/officeDocument/2006/relationships/hyperlink" Target="https://www.kaohoon.com/stockanalysis/587263" TargetMode="External"/><Relationship Id="rId378" Type="http://schemas.openxmlformats.org/officeDocument/2006/relationships/hyperlink" Target="https://www.kaohoon.com/news/586702" TargetMode="External"/><Relationship Id="rId377" Type="http://schemas.openxmlformats.org/officeDocument/2006/relationships/hyperlink" Target="https://www.kaohoon.com/news/586702" TargetMode="External"/><Relationship Id="rId376" Type="http://schemas.openxmlformats.org/officeDocument/2006/relationships/hyperlink" Target="https://www.kaohoon.com/stockanalysis/586993" TargetMode="External"/><Relationship Id="rId375" Type="http://schemas.openxmlformats.org/officeDocument/2006/relationships/hyperlink" Target="https://www.kaohoon.com/stockanalysis/586993" TargetMode="External"/><Relationship Id="rId396" Type="http://schemas.openxmlformats.org/officeDocument/2006/relationships/hyperlink" Target="https://www.kaohoon.com/stockanalysis/584322" TargetMode="External"/><Relationship Id="rId395" Type="http://schemas.openxmlformats.org/officeDocument/2006/relationships/hyperlink" Target="https://www.kaohoon.com/stockanalysis/584612" TargetMode="External"/><Relationship Id="rId394" Type="http://schemas.openxmlformats.org/officeDocument/2006/relationships/hyperlink" Target="https://www.kaohoon.com/stockanalysis/584612" TargetMode="External"/><Relationship Id="rId393" Type="http://schemas.openxmlformats.org/officeDocument/2006/relationships/hyperlink" Target="https://www.kaohoon.com/stockanalysis/584612" TargetMode="External"/><Relationship Id="rId399" Type="http://schemas.openxmlformats.org/officeDocument/2006/relationships/hyperlink" Target="https://www.kaohoon.com/stockanalysis/584038" TargetMode="External"/><Relationship Id="rId398" Type="http://schemas.openxmlformats.org/officeDocument/2006/relationships/hyperlink" Target="https://www.kaohoon.com/stockanalysis/584038" TargetMode="External"/><Relationship Id="rId397" Type="http://schemas.openxmlformats.org/officeDocument/2006/relationships/hyperlink" Target="https://www.kaohoon.com/stockanalysis/584322" TargetMode="External"/><Relationship Id="rId40" Type="http://schemas.openxmlformats.org/officeDocument/2006/relationships/hyperlink" Target="https://www.kaohoon.com/stockanalysis/610511" TargetMode="External"/><Relationship Id="rId42" Type="http://schemas.openxmlformats.org/officeDocument/2006/relationships/hyperlink" Target="https://www.kaohoon.com/stockanalysis/610511" TargetMode="External"/><Relationship Id="rId41" Type="http://schemas.openxmlformats.org/officeDocument/2006/relationships/hyperlink" Target="https://www.kaohoon.com/stockanalysis/610511" TargetMode="External"/><Relationship Id="rId44" Type="http://schemas.openxmlformats.org/officeDocument/2006/relationships/hyperlink" Target="https://www.kaohoon.com/stockanalysis/610301" TargetMode="External"/><Relationship Id="rId43" Type="http://schemas.openxmlformats.org/officeDocument/2006/relationships/hyperlink" Target="https://www.kaohoon.com/stockanalysis/610301" TargetMode="External"/><Relationship Id="rId46" Type="http://schemas.openxmlformats.org/officeDocument/2006/relationships/hyperlink" Target="https://www.kaohoon.com/stockanalysis/609949" TargetMode="External"/><Relationship Id="rId45" Type="http://schemas.openxmlformats.org/officeDocument/2006/relationships/hyperlink" Target="https://www.kaohoon.com/stockanalysis/610301" TargetMode="External"/><Relationship Id="rId48" Type="http://schemas.openxmlformats.org/officeDocument/2006/relationships/hyperlink" Target="https://www.kaohoon.com/stockanalysis/609949" TargetMode="External"/><Relationship Id="rId47" Type="http://schemas.openxmlformats.org/officeDocument/2006/relationships/hyperlink" Target="https://www.kaohoon.com/stockanalysis/609949" TargetMode="External"/><Relationship Id="rId49" Type="http://schemas.openxmlformats.org/officeDocument/2006/relationships/hyperlink" Target="https://www.kaohoon.com/stockanalysis/609944" TargetMode="External"/><Relationship Id="rId31" Type="http://schemas.openxmlformats.org/officeDocument/2006/relationships/hyperlink" Target="https://www.kaohoon.com/stockanalysis/611223" TargetMode="External"/><Relationship Id="rId30" Type="http://schemas.openxmlformats.org/officeDocument/2006/relationships/hyperlink" Target="https://www.kaohoon.com/stockanalysis/611223" TargetMode="External"/><Relationship Id="rId33" Type="http://schemas.openxmlformats.org/officeDocument/2006/relationships/hyperlink" Target="https://www.kaohoon.com/stockanalysis/611221" TargetMode="External"/><Relationship Id="rId32" Type="http://schemas.openxmlformats.org/officeDocument/2006/relationships/hyperlink" Target="https://www.kaohoon.com/stockanalysis/611221" TargetMode="External"/><Relationship Id="rId35" Type="http://schemas.openxmlformats.org/officeDocument/2006/relationships/hyperlink" Target="https://www.kaohoon.com/stockanalysis/611221" TargetMode="External"/><Relationship Id="rId34" Type="http://schemas.openxmlformats.org/officeDocument/2006/relationships/hyperlink" Target="https://www.kaohoon.com/stockanalysis/611221" TargetMode="External"/><Relationship Id="rId37" Type="http://schemas.openxmlformats.org/officeDocument/2006/relationships/hyperlink" Target="https://www.kaohoon.com/stockanalysis/610733" TargetMode="External"/><Relationship Id="rId36" Type="http://schemas.openxmlformats.org/officeDocument/2006/relationships/hyperlink" Target="https://www.kaohoon.com/stockanalysis/610733" TargetMode="External"/><Relationship Id="rId39" Type="http://schemas.openxmlformats.org/officeDocument/2006/relationships/hyperlink" Target="https://www.kaohoon.com/stockanalysis/610731" TargetMode="External"/><Relationship Id="rId38" Type="http://schemas.openxmlformats.org/officeDocument/2006/relationships/hyperlink" Target="https://www.kaohoon.com/stockanalysis/610731" TargetMode="External"/><Relationship Id="rId20" Type="http://schemas.openxmlformats.org/officeDocument/2006/relationships/hyperlink" Target="https://www.kaohoon.com/stockanalysis/611783" TargetMode="External"/><Relationship Id="rId22" Type="http://schemas.openxmlformats.org/officeDocument/2006/relationships/hyperlink" Target="https://www.kaohoon.com/stockanalysis/611783" TargetMode="External"/><Relationship Id="rId21" Type="http://schemas.openxmlformats.org/officeDocument/2006/relationships/hyperlink" Target="https://www.kaohoon.com/stockanalysis/611783" TargetMode="External"/><Relationship Id="rId24" Type="http://schemas.openxmlformats.org/officeDocument/2006/relationships/hyperlink" Target="https://www.kaohoon.com/stockanalysis/611781" TargetMode="External"/><Relationship Id="rId23" Type="http://schemas.openxmlformats.org/officeDocument/2006/relationships/hyperlink" Target="https://www.kaohoon.com/stockanalysis/611781" TargetMode="External"/><Relationship Id="rId26" Type="http://schemas.openxmlformats.org/officeDocument/2006/relationships/hyperlink" Target="https://www.kaohoon.com/stockanalysis/611515" TargetMode="External"/><Relationship Id="rId25" Type="http://schemas.openxmlformats.org/officeDocument/2006/relationships/hyperlink" Target="https://www.kaohoon.com/stockanalysis/611781" TargetMode="External"/><Relationship Id="rId28" Type="http://schemas.openxmlformats.org/officeDocument/2006/relationships/hyperlink" Target="https://www.kaohoon.com/stockanalysis/611515" TargetMode="External"/><Relationship Id="rId27" Type="http://schemas.openxmlformats.org/officeDocument/2006/relationships/hyperlink" Target="https://www.kaohoon.com/stockanalysis/611515" TargetMode="External"/><Relationship Id="rId29" Type="http://schemas.openxmlformats.org/officeDocument/2006/relationships/hyperlink" Target="https://www.kaohoon.com/stockanalysis/611223" TargetMode="External"/><Relationship Id="rId11" Type="http://schemas.openxmlformats.org/officeDocument/2006/relationships/hyperlink" Target="https://www.kaohoon.com/stockanalysis/613037" TargetMode="External"/><Relationship Id="rId10" Type="http://schemas.openxmlformats.org/officeDocument/2006/relationships/hyperlink" Target="https://www.kaohoon.com/stockanalysis/613037" TargetMode="External"/><Relationship Id="rId13" Type="http://schemas.openxmlformats.org/officeDocument/2006/relationships/hyperlink" Target="https://www.kaohoon.com/stockanalysis/612240" TargetMode="External"/><Relationship Id="rId12" Type="http://schemas.openxmlformats.org/officeDocument/2006/relationships/hyperlink" Target="https://www.kaohoon.com/stockanalysis/612240" TargetMode="External"/><Relationship Id="rId15" Type="http://schemas.openxmlformats.org/officeDocument/2006/relationships/hyperlink" Target="https://www.kaohoon.com/stockanalysis/612000" TargetMode="External"/><Relationship Id="rId14" Type="http://schemas.openxmlformats.org/officeDocument/2006/relationships/hyperlink" Target="https://www.kaohoon.com/stockanalysis/612000" TargetMode="External"/><Relationship Id="rId17" Type="http://schemas.openxmlformats.org/officeDocument/2006/relationships/hyperlink" Target="https://www.kaohoon.com/stockanalysis/611998" TargetMode="External"/><Relationship Id="rId16" Type="http://schemas.openxmlformats.org/officeDocument/2006/relationships/hyperlink" Target="https://www.kaohoon.com/stockanalysis/611998" TargetMode="External"/><Relationship Id="rId19" Type="http://schemas.openxmlformats.org/officeDocument/2006/relationships/hyperlink" Target="https://www.kaohoon.com/stockanalysis/611998" TargetMode="External"/><Relationship Id="rId18" Type="http://schemas.openxmlformats.org/officeDocument/2006/relationships/hyperlink" Target="https://www.kaohoon.com/stockanalysis/611998" TargetMode="External"/><Relationship Id="rId84" Type="http://schemas.openxmlformats.org/officeDocument/2006/relationships/hyperlink" Target="https://www.kaohoon.com/stockanalysis/608094" TargetMode="External"/><Relationship Id="rId83" Type="http://schemas.openxmlformats.org/officeDocument/2006/relationships/hyperlink" Target="https://www.kaohoon.com/stockanalysis/608094" TargetMode="External"/><Relationship Id="rId86" Type="http://schemas.openxmlformats.org/officeDocument/2006/relationships/hyperlink" Target="https://www.kaohoon.com/stockanalysis/607767" TargetMode="External"/><Relationship Id="rId85" Type="http://schemas.openxmlformats.org/officeDocument/2006/relationships/hyperlink" Target="https://www.kaohoon.com/stockanalysis/607767" TargetMode="External"/><Relationship Id="rId88" Type="http://schemas.openxmlformats.org/officeDocument/2006/relationships/hyperlink" Target="https://www.kaohoon.com/stockanalysis/607763" TargetMode="External"/><Relationship Id="rId87" Type="http://schemas.openxmlformats.org/officeDocument/2006/relationships/hyperlink" Target="https://www.kaohoon.com/stockanalysis/607767" TargetMode="External"/><Relationship Id="rId89" Type="http://schemas.openxmlformats.org/officeDocument/2006/relationships/hyperlink" Target="https://www.kaohoon.com/stockanalysis/607763" TargetMode="External"/><Relationship Id="rId80" Type="http://schemas.openxmlformats.org/officeDocument/2006/relationships/hyperlink" Target="https://www.kaohoon.com/stockanalysis/608330" TargetMode="External"/><Relationship Id="rId82" Type="http://schemas.openxmlformats.org/officeDocument/2006/relationships/hyperlink" Target="https://www.kaohoon.com/stockanalysis/608330" TargetMode="External"/><Relationship Id="rId81" Type="http://schemas.openxmlformats.org/officeDocument/2006/relationships/hyperlink" Target="https://www.kaohoon.com/stockanalysis/608330" TargetMode="External"/><Relationship Id="rId73" Type="http://schemas.openxmlformats.org/officeDocument/2006/relationships/hyperlink" Target="https://www.kaohoon.com/stockanalysis/608569" TargetMode="External"/><Relationship Id="rId72" Type="http://schemas.openxmlformats.org/officeDocument/2006/relationships/hyperlink" Target="https://www.kaohoon.com/stockanalysis/608569" TargetMode="External"/><Relationship Id="rId75" Type="http://schemas.openxmlformats.org/officeDocument/2006/relationships/hyperlink" Target="https://www.kaohoon.com/stockanalysis/608566" TargetMode="External"/><Relationship Id="rId74" Type="http://schemas.openxmlformats.org/officeDocument/2006/relationships/hyperlink" Target="https://www.kaohoon.com/stockanalysis/608566" TargetMode="External"/><Relationship Id="rId77" Type="http://schemas.openxmlformats.org/officeDocument/2006/relationships/hyperlink" Target="https://www.kaohoon.com/stockanalysis/608332" TargetMode="External"/><Relationship Id="rId76" Type="http://schemas.openxmlformats.org/officeDocument/2006/relationships/hyperlink" Target="https://www.kaohoon.com/stockanalysis/608566" TargetMode="External"/><Relationship Id="rId79" Type="http://schemas.openxmlformats.org/officeDocument/2006/relationships/hyperlink" Target="https://www.kaohoon.com/stockanalysis/608332" TargetMode="External"/><Relationship Id="rId78" Type="http://schemas.openxmlformats.org/officeDocument/2006/relationships/hyperlink" Target="https://www.kaohoon.com/stockanalysis/608332" TargetMode="External"/><Relationship Id="rId71" Type="http://schemas.openxmlformats.org/officeDocument/2006/relationships/hyperlink" Target="https://www.kaohoon.com/stockanalysis/608569" TargetMode="External"/><Relationship Id="rId70" Type="http://schemas.openxmlformats.org/officeDocument/2006/relationships/hyperlink" Target="https://www.kaohoon.com/stockanalysis/608569" TargetMode="External"/><Relationship Id="rId62" Type="http://schemas.openxmlformats.org/officeDocument/2006/relationships/hyperlink" Target="https://www.kaohoon.com/news/609360" TargetMode="External"/><Relationship Id="rId61" Type="http://schemas.openxmlformats.org/officeDocument/2006/relationships/hyperlink" Target="https://www.kaohoon.com/stockanalysis/609362" TargetMode="External"/><Relationship Id="rId64" Type="http://schemas.openxmlformats.org/officeDocument/2006/relationships/hyperlink" Target="https://www.kaohoon.com/stockanalysis/609015" TargetMode="External"/><Relationship Id="rId63" Type="http://schemas.openxmlformats.org/officeDocument/2006/relationships/hyperlink" Target="https://www.kaohoon.com/news/609360" TargetMode="External"/><Relationship Id="rId66" Type="http://schemas.openxmlformats.org/officeDocument/2006/relationships/hyperlink" Target="https://www.kaohoon.com/stockanalysis/608804" TargetMode="External"/><Relationship Id="rId65" Type="http://schemas.openxmlformats.org/officeDocument/2006/relationships/hyperlink" Target="https://www.kaohoon.com/stockanalysis/609015" TargetMode="External"/><Relationship Id="rId68" Type="http://schemas.openxmlformats.org/officeDocument/2006/relationships/hyperlink" Target="https://www.kaohoon.com/stockanalysis/608795" TargetMode="External"/><Relationship Id="rId67" Type="http://schemas.openxmlformats.org/officeDocument/2006/relationships/hyperlink" Target="https://www.kaohoon.com/stockanalysis/608804" TargetMode="External"/><Relationship Id="rId60" Type="http://schemas.openxmlformats.org/officeDocument/2006/relationships/hyperlink" Target="https://www.kaohoon.com/stockanalysis/609362" TargetMode="External"/><Relationship Id="rId69" Type="http://schemas.openxmlformats.org/officeDocument/2006/relationships/hyperlink" Target="https://www.kaohoon.com/stockanalysis/608795" TargetMode="External"/><Relationship Id="rId51" Type="http://schemas.openxmlformats.org/officeDocument/2006/relationships/hyperlink" Target="https://www.kaohoon.com/stockanalysis/609819" TargetMode="External"/><Relationship Id="rId50" Type="http://schemas.openxmlformats.org/officeDocument/2006/relationships/hyperlink" Target="https://www.kaohoon.com/stockanalysis/609819" TargetMode="External"/><Relationship Id="rId53" Type="http://schemas.openxmlformats.org/officeDocument/2006/relationships/hyperlink" Target="https://www.kaohoon.com/stockanalysis/609817" TargetMode="External"/><Relationship Id="rId52" Type="http://schemas.openxmlformats.org/officeDocument/2006/relationships/hyperlink" Target="https://www.kaohoon.com/stockanalysis/609817" TargetMode="External"/><Relationship Id="rId55" Type="http://schemas.openxmlformats.org/officeDocument/2006/relationships/hyperlink" Target="https://www.kaohoon.com/stockanalysis/609584" TargetMode="External"/><Relationship Id="rId54" Type="http://schemas.openxmlformats.org/officeDocument/2006/relationships/hyperlink" Target="https://www.kaohoon.com/stockanalysis/609817" TargetMode="External"/><Relationship Id="rId57" Type="http://schemas.openxmlformats.org/officeDocument/2006/relationships/hyperlink" Target="https://www.kaohoon.com/stockanalysis/609581" TargetMode="External"/><Relationship Id="rId56" Type="http://schemas.openxmlformats.org/officeDocument/2006/relationships/hyperlink" Target="https://www.kaohoon.com/stockanalysis/609584" TargetMode="External"/><Relationship Id="rId59" Type="http://schemas.openxmlformats.org/officeDocument/2006/relationships/hyperlink" Target="https://www.kaohoon.com/stockanalysis/609362" TargetMode="External"/><Relationship Id="rId58" Type="http://schemas.openxmlformats.org/officeDocument/2006/relationships/hyperlink" Target="https://www.kaohoon.com/stockanalysis/609581" TargetMode="External"/><Relationship Id="rId349" Type="http://schemas.openxmlformats.org/officeDocument/2006/relationships/hyperlink" Target="https://www.kaohoon.com/stockanalysis/590102" TargetMode="External"/><Relationship Id="rId348" Type="http://schemas.openxmlformats.org/officeDocument/2006/relationships/hyperlink" Target="https://www.kaohoon.com/stockanalysis/590102" TargetMode="External"/><Relationship Id="rId347" Type="http://schemas.openxmlformats.org/officeDocument/2006/relationships/hyperlink" Target="https://www.kaohoon.com/stockanalysis/590102" TargetMode="External"/><Relationship Id="rId346" Type="http://schemas.openxmlformats.org/officeDocument/2006/relationships/hyperlink" Target="https://www.kaohoon.com/stockanalysis/590104" TargetMode="External"/><Relationship Id="rId341" Type="http://schemas.openxmlformats.org/officeDocument/2006/relationships/hyperlink" Target="https://www.kaohoon.com/stockanalysis/590830" TargetMode="External"/><Relationship Id="rId340" Type="http://schemas.openxmlformats.org/officeDocument/2006/relationships/hyperlink" Target="https://www.kaohoon.com/stockanalysis/590830" TargetMode="External"/><Relationship Id="rId345" Type="http://schemas.openxmlformats.org/officeDocument/2006/relationships/hyperlink" Target="https://www.kaohoon.com/stockanalysis/590464" TargetMode="External"/><Relationship Id="rId344" Type="http://schemas.openxmlformats.org/officeDocument/2006/relationships/hyperlink" Target="https://www.kaohoon.com/stockanalysis/590464" TargetMode="External"/><Relationship Id="rId343" Type="http://schemas.openxmlformats.org/officeDocument/2006/relationships/hyperlink" Target="https://www.kaohoon.com/stockanalysis/590467" TargetMode="External"/><Relationship Id="rId342" Type="http://schemas.openxmlformats.org/officeDocument/2006/relationships/hyperlink" Target="https://www.kaohoon.com/stockanalysis/590467" TargetMode="External"/><Relationship Id="rId338" Type="http://schemas.openxmlformats.org/officeDocument/2006/relationships/hyperlink" Target="https://www.kaohoon.com/stockanalysis/591150" TargetMode="External"/><Relationship Id="rId337" Type="http://schemas.openxmlformats.org/officeDocument/2006/relationships/hyperlink" Target="https://www.kaohoon.com/stockanalysis/591150" TargetMode="External"/><Relationship Id="rId336" Type="http://schemas.openxmlformats.org/officeDocument/2006/relationships/hyperlink" Target="https://www.kaohoon.com/stockanalysis/591152" TargetMode="External"/><Relationship Id="rId335" Type="http://schemas.openxmlformats.org/officeDocument/2006/relationships/hyperlink" Target="https://www.kaohoon.com/stockanalysis/591152" TargetMode="External"/><Relationship Id="rId339" Type="http://schemas.openxmlformats.org/officeDocument/2006/relationships/hyperlink" Target="https://www.kaohoon.com/stockanalysis/591150" TargetMode="External"/><Relationship Id="rId330" Type="http://schemas.openxmlformats.org/officeDocument/2006/relationships/hyperlink" Target="https://www.kaohoon.com/stockanalysis/591570" TargetMode="External"/><Relationship Id="rId334" Type="http://schemas.openxmlformats.org/officeDocument/2006/relationships/hyperlink" Target="https://www.kaohoon.com/stockanalysis/591152" TargetMode="External"/><Relationship Id="rId333" Type="http://schemas.openxmlformats.org/officeDocument/2006/relationships/hyperlink" Target="https://www.kaohoon.com/stockanalysis/591152" TargetMode="External"/><Relationship Id="rId332" Type="http://schemas.openxmlformats.org/officeDocument/2006/relationships/hyperlink" Target="https://www.kaohoon.com/stockanalysis/591570" TargetMode="External"/><Relationship Id="rId331" Type="http://schemas.openxmlformats.org/officeDocument/2006/relationships/hyperlink" Target="https://www.kaohoon.com/stockanalysis/591570" TargetMode="External"/><Relationship Id="rId370" Type="http://schemas.openxmlformats.org/officeDocument/2006/relationships/hyperlink" Target="https://www.kaohoon.com/stockanalysis/587265" TargetMode="External"/><Relationship Id="rId369" Type="http://schemas.openxmlformats.org/officeDocument/2006/relationships/hyperlink" Target="https://www.kaohoon.com/stockanalysis/587512" TargetMode="External"/><Relationship Id="rId368" Type="http://schemas.openxmlformats.org/officeDocument/2006/relationships/hyperlink" Target="https://www.kaohoon.com/stockanalysis/587772" TargetMode="External"/><Relationship Id="rId363" Type="http://schemas.openxmlformats.org/officeDocument/2006/relationships/hyperlink" Target="https://www.kaohoon.com/stockanalysis/588148" TargetMode="External"/><Relationship Id="rId362" Type="http://schemas.openxmlformats.org/officeDocument/2006/relationships/hyperlink" Target="https://www.kaohoon.com/stockanalysis/588150" TargetMode="External"/><Relationship Id="rId361" Type="http://schemas.openxmlformats.org/officeDocument/2006/relationships/hyperlink" Target="https://www.kaohoon.com/stockanalysis/588735" TargetMode="External"/><Relationship Id="rId360" Type="http://schemas.openxmlformats.org/officeDocument/2006/relationships/hyperlink" Target="https://www.kaohoon.com/stockanalysis/589050" TargetMode="External"/><Relationship Id="rId367" Type="http://schemas.openxmlformats.org/officeDocument/2006/relationships/hyperlink" Target="https://www.kaohoon.com/stockanalysis/587772" TargetMode="External"/><Relationship Id="rId366" Type="http://schemas.openxmlformats.org/officeDocument/2006/relationships/hyperlink" Target="https://www.kaohoon.com/stockanalysis/587774" TargetMode="External"/><Relationship Id="rId365" Type="http://schemas.openxmlformats.org/officeDocument/2006/relationships/hyperlink" Target="https://www.kaohoon.com/stockanalysis/587774" TargetMode="External"/><Relationship Id="rId364" Type="http://schemas.openxmlformats.org/officeDocument/2006/relationships/hyperlink" Target="https://www.kaohoon.com/stockanalysis/588148" TargetMode="External"/><Relationship Id="rId95" Type="http://schemas.openxmlformats.org/officeDocument/2006/relationships/hyperlink" Target="https://www.kaohoon.com/stockanalysis/607256" TargetMode="External"/><Relationship Id="rId94" Type="http://schemas.openxmlformats.org/officeDocument/2006/relationships/hyperlink" Target="https://www.kaohoon.com/stockanalysis/607258" TargetMode="External"/><Relationship Id="rId97" Type="http://schemas.openxmlformats.org/officeDocument/2006/relationships/hyperlink" Target="https://www.kaohoon.com/stockanalysis/607256" TargetMode="External"/><Relationship Id="rId96" Type="http://schemas.openxmlformats.org/officeDocument/2006/relationships/hyperlink" Target="https://www.kaohoon.com/stockanalysis/607256" TargetMode="External"/><Relationship Id="rId99" Type="http://schemas.openxmlformats.org/officeDocument/2006/relationships/hyperlink" Target="https://www.kaohoon.com/stockanalysis/607005" TargetMode="External"/><Relationship Id="rId98" Type="http://schemas.openxmlformats.org/officeDocument/2006/relationships/hyperlink" Target="https://www.kaohoon.com/stockanalysis/607005" TargetMode="External"/><Relationship Id="rId91" Type="http://schemas.openxmlformats.org/officeDocument/2006/relationships/hyperlink" Target="https://www.kaohoon.com/stockanalysis/607517" TargetMode="External"/><Relationship Id="rId90" Type="http://schemas.openxmlformats.org/officeDocument/2006/relationships/hyperlink" Target="https://www.kaohoon.com/stockanalysis/607763" TargetMode="External"/><Relationship Id="rId93" Type="http://schemas.openxmlformats.org/officeDocument/2006/relationships/hyperlink" Target="https://www.kaohoon.com/stockanalysis/607258" TargetMode="External"/><Relationship Id="rId92" Type="http://schemas.openxmlformats.org/officeDocument/2006/relationships/hyperlink" Target="https://www.kaohoon.com/stockanalysis/607517" TargetMode="External"/><Relationship Id="rId359" Type="http://schemas.openxmlformats.org/officeDocument/2006/relationships/hyperlink" Target="https://www.kaohoon.com/stockanalysis/589050" TargetMode="External"/><Relationship Id="rId358" Type="http://schemas.openxmlformats.org/officeDocument/2006/relationships/hyperlink" Target="https://www.kaohoon.com/stockanalysis/589052" TargetMode="External"/><Relationship Id="rId357" Type="http://schemas.openxmlformats.org/officeDocument/2006/relationships/hyperlink" Target="https://www.kaohoon.com/stockanalysis/589052" TargetMode="External"/><Relationship Id="rId352" Type="http://schemas.openxmlformats.org/officeDocument/2006/relationships/hyperlink" Target="https://www.kaohoon.com/stockanalysis/589359" TargetMode="External"/><Relationship Id="rId351" Type="http://schemas.openxmlformats.org/officeDocument/2006/relationships/hyperlink" Target="https://www.kaohoon.com/stockanalysis/589758" TargetMode="External"/><Relationship Id="rId350" Type="http://schemas.openxmlformats.org/officeDocument/2006/relationships/hyperlink" Target="https://www.kaohoon.com/stockanalysis/589760" TargetMode="External"/><Relationship Id="rId356" Type="http://schemas.openxmlformats.org/officeDocument/2006/relationships/hyperlink" Target="https://www.kaohoon.com/stockanalysis/589357" TargetMode="External"/><Relationship Id="rId355" Type="http://schemas.openxmlformats.org/officeDocument/2006/relationships/hyperlink" Target="https://www.kaohoon.com/stockanalysis/589357" TargetMode="External"/><Relationship Id="rId354" Type="http://schemas.openxmlformats.org/officeDocument/2006/relationships/hyperlink" Target="https://www.kaohoon.com/stockanalysis/589359" TargetMode="External"/><Relationship Id="rId353" Type="http://schemas.openxmlformats.org/officeDocument/2006/relationships/hyperlink" Target="https://www.kaohoon.com/stockanalysis/589359" TargetMode="External"/><Relationship Id="rId305" Type="http://schemas.openxmlformats.org/officeDocument/2006/relationships/hyperlink" Target="https://www.kaohoon.com/stockanalysis/593776" TargetMode="External"/><Relationship Id="rId304" Type="http://schemas.openxmlformats.org/officeDocument/2006/relationships/hyperlink" Target="https://www.kaohoon.com/stockanalysis/593776" TargetMode="External"/><Relationship Id="rId303" Type="http://schemas.openxmlformats.org/officeDocument/2006/relationships/hyperlink" Target="https://www.kaohoon.com/stockanalysis/593778" TargetMode="External"/><Relationship Id="rId302" Type="http://schemas.openxmlformats.org/officeDocument/2006/relationships/hyperlink" Target="https://www.kaohoon.com/stockanalysis/593778" TargetMode="External"/><Relationship Id="rId309" Type="http://schemas.openxmlformats.org/officeDocument/2006/relationships/hyperlink" Target="https://www.kaohoon.com/stockanalysis/593233" TargetMode="External"/><Relationship Id="rId308" Type="http://schemas.openxmlformats.org/officeDocument/2006/relationships/hyperlink" Target="https://www.kaohoon.com/stockanalysis/593551" TargetMode="External"/><Relationship Id="rId307" Type="http://schemas.openxmlformats.org/officeDocument/2006/relationships/hyperlink" Target="https://www.kaohoon.com/stockanalysis/593551" TargetMode="External"/><Relationship Id="rId306" Type="http://schemas.openxmlformats.org/officeDocument/2006/relationships/hyperlink" Target="https://www.kaohoon.com/stockanalysis/593776" TargetMode="External"/><Relationship Id="rId301" Type="http://schemas.openxmlformats.org/officeDocument/2006/relationships/hyperlink" Target="https://www.kaohoon.com/stockanalysis/593778" TargetMode="External"/><Relationship Id="rId300" Type="http://schemas.openxmlformats.org/officeDocument/2006/relationships/hyperlink" Target="https://www.kaohoon.com/stockanalysis/594387" TargetMode="External"/><Relationship Id="rId327" Type="http://schemas.openxmlformats.org/officeDocument/2006/relationships/hyperlink" Target="https://www.kaohoon.com/stockanalysis/591917" TargetMode="External"/><Relationship Id="rId326" Type="http://schemas.openxmlformats.org/officeDocument/2006/relationships/hyperlink" Target="https://www.kaohoon.com/stockanalysis/591917" TargetMode="External"/><Relationship Id="rId325" Type="http://schemas.openxmlformats.org/officeDocument/2006/relationships/hyperlink" Target="https://www.kaohoon.com/stockanalysis/591917" TargetMode="External"/><Relationship Id="rId324" Type="http://schemas.openxmlformats.org/officeDocument/2006/relationships/hyperlink" Target="https://www.kaohoon.com/stockanalysis/591924" TargetMode="External"/><Relationship Id="rId329" Type="http://schemas.openxmlformats.org/officeDocument/2006/relationships/hyperlink" Target="https://www.kaohoon.com/stockanalysis/591574" TargetMode="External"/><Relationship Id="rId328" Type="http://schemas.openxmlformats.org/officeDocument/2006/relationships/hyperlink" Target="https://www.kaohoon.com/stockanalysis/591574" TargetMode="External"/><Relationship Id="rId323" Type="http://schemas.openxmlformats.org/officeDocument/2006/relationships/hyperlink" Target="https://www.kaohoon.com/stockanalysis/591924" TargetMode="External"/><Relationship Id="rId322" Type="http://schemas.openxmlformats.org/officeDocument/2006/relationships/hyperlink" Target="https://www.kaohoon.com/stockanalysis/591924" TargetMode="External"/><Relationship Id="rId321" Type="http://schemas.openxmlformats.org/officeDocument/2006/relationships/hyperlink" Target="https://www.kaohoon.com/stockanalysis/592276" TargetMode="External"/><Relationship Id="rId320" Type="http://schemas.openxmlformats.org/officeDocument/2006/relationships/hyperlink" Target="https://www.kaohoon.com/stockanalysis/592276" TargetMode="External"/><Relationship Id="rId316" Type="http://schemas.openxmlformats.org/officeDocument/2006/relationships/hyperlink" Target="https://www.kaohoon.com/stockanalysis/592537" TargetMode="External"/><Relationship Id="rId315" Type="http://schemas.openxmlformats.org/officeDocument/2006/relationships/hyperlink" Target="https://www.kaohoon.com/stockanalysis/592537" TargetMode="External"/><Relationship Id="rId314" Type="http://schemas.openxmlformats.org/officeDocument/2006/relationships/hyperlink" Target="https://www.kaohoon.com/stockanalysis/592537" TargetMode="External"/><Relationship Id="rId313" Type="http://schemas.openxmlformats.org/officeDocument/2006/relationships/hyperlink" Target="https://www.kaohoon.com/stockanalysis/592541" TargetMode="External"/><Relationship Id="rId319" Type="http://schemas.openxmlformats.org/officeDocument/2006/relationships/hyperlink" Target="https://www.kaohoon.com/stockanalysis/592284" TargetMode="External"/><Relationship Id="rId318" Type="http://schemas.openxmlformats.org/officeDocument/2006/relationships/hyperlink" Target="https://www.kaohoon.com/stockanalysis/592284" TargetMode="External"/><Relationship Id="rId317" Type="http://schemas.openxmlformats.org/officeDocument/2006/relationships/hyperlink" Target="https://www.kaohoon.com/stockanalysis/592284" TargetMode="External"/><Relationship Id="rId312" Type="http://schemas.openxmlformats.org/officeDocument/2006/relationships/hyperlink" Target="https://www.kaohoon.com/stockanalysis/592541" TargetMode="External"/><Relationship Id="rId311" Type="http://schemas.openxmlformats.org/officeDocument/2006/relationships/hyperlink" Target="https://www.kaohoon.com/stockanalysis/593226" TargetMode="External"/><Relationship Id="rId310" Type="http://schemas.openxmlformats.org/officeDocument/2006/relationships/hyperlink" Target="https://www.kaohoon.com/stockanalysis/593226" TargetMode="External"/><Relationship Id="rId297" Type="http://schemas.openxmlformats.org/officeDocument/2006/relationships/hyperlink" Target="https://www.kaohoon.com/stockanalysis/594652" TargetMode="External"/><Relationship Id="rId296" Type="http://schemas.openxmlformats.org/officeDocument/2006/relationships/hyperlink" Target="https://www.kaohoon.com/stockanalysis/594665" TargetMode="External"/><Relationship Id="rId295" Type="http://schemas.openxmlformats.org/officeDocument/2006/relationships/hyperlink" Target="https://www.kaohoon.com/stockanalysis/594665" TargetMode="External"/><Relationship Id="rId294" Type="http://schemas.openxmlformats.org/officeDocument/2006/relationships/hyperlink" Target="https://www.kaohoon.com/stockanalysis/594957" TargetMode="External"/><Relationship Id="rId299" Type="http://schemas.openxmlformats.org/officeDocument/2006/relationships/hyperlink" Target="https://www.kaohoon.com/stockanalysis/594387" TargetMode="External"/><Relationship Id="rId298" Type="http://schemas.openxmlformats.org/officeDocument/2006/relationships/hyperlink" Target="https://www.kaohoon.com/stockanalysis/594652" TargetMode="External"/><Relationship Id="rId271" Type="http://schemas.openxmlformats.org/officeDocument/2006/relationships/hyperlink" Target="https://www.kaohoon.com/stockanalysis/596423" TargetMode="External"/><Relationship Id="rId270" Type="http://schemas.openxmlformats.org/officeDocument/2006/relationships/hyperlink" Target="https://www.kaohoon.com/stockanalysis/596425" TargetMode="External"/><Relationship Id="rId269" Type="http://schemas.openxmlformats.org/officeDocument/2006/relationships/hyperlink" Target="https://www.kaohoon.com/stockanalysis/596425" TargetMode="External"/><Relationship Id="rId264" Type="http://schemas.openxmlformats.org/officeDocument/2006/relationships/hyperlink" Target="https://www.kaohoon.com/stockanalysis/596923" TargetMode="External"/><Relationship Id="rId263" Type="http://schemas.openxmlformats.org/officeDocument/2006/relationships/hyperlink" Target="https://www.kaohoon.com/stockanalysis/596923" TargetMode="External"/><Relationship Id="rId262" Type="http://schemas.openxmlformats.org/officeDocument/2006/relationships/hyperlink" Target="https://www.kaohoon.com/stockanalysis/596933" TargetMode="External"/><Relationship Id="rId261" Type="http://schemas.openxmlformats.org/officeDocument/2006/relationships/hyperlink" Target="https://www.kaohoon.com/stockanalysis/596933" TargetMode="External"/><Relationship Id="rId268" Type="http://schemas.openxmlformats.org/officeDocument/2006/relationships/hyperlink" Target="https://www.kaohoon.com/stockanalysis/596665" TargetMode="External"/><Relationship Id="rId267" Type="http://schemas.openxmlformats.org/officeDocument/2006/relationships/hyperlink" Target="https://www.kaohoon.com/stockanalysis/596665" TargetMode="External"/><Relationship Id="rId266" Type="http://schemas.openxmlformats.org/officeDocument/2006/relationships/hyperlink" Target="https://www.kaohoon.com/stockanalysis/596669" TargetMode="External"/><Relationship Id="rId265" Type="http://schemas.openxmlformats.org/officeDocument/2006/relationships/hyperlink" Target="https://www.kaohoon.com/stockanalysis/596669" TargetMode="External"/><Relationship Id="rId260" Type="http://schemas.openxmlformats.org/officeDocument/2006/relationships/hyperlink" Target="https://www.kaohoon.com/stockanalysis/596933" TargetMode="External"/><Relationship Id="rId259" Type="http://schemas.openxmlformats.org/officeDocument/2006/relationships/hyperlink" Target="https://www.kaohoon.com/stockanalysis/596933" TargetMode="External"/><Relationship Id="rId258" Type="http://schemas.openxmlformats.org/officeDocument/2006/relationships/hyperlink" Target="https://www.kaohoon.com/stockanalysis/597715" TargetMode="External"/><Relationship Id="rId253" Type="http://schemas.openxmlformats.org/officeDocument/2006/relationships/hyperlink" Target="https://www.kaohoon.com/stockanalysis/597719" TargetMode="External"/><Relationship Id="rId252" Type="http://schemas.openxmlformats.org/officeDocument/2006/relationships/hyperlink" Target="https://www.kaohoon.com/stockanalysis/597719" TargetMode="External"/><Relationship Id="rId251" Type="http://schemas.openxmlformats.org/officeDocument/2006/relationships/hyperlink" Target="https://www.kaohoon.com/stockanalysis/597973" TargetMode="External"/><Relationship Id="rId250" Type="http://schemas.openxmlformats.org/officeDocument/2006/relationships/hyperlink" Target="https://www.kaohoon.com/stockanalysis/597975" TargetMode="External"/><Relationship Id="rId257" Type="http://schemas.openxmlformats.org/officeDocument/2006/relationships/hyperlink" Target="https://www.kaohoon.com/stockanalysis/597715" TargetMode="External"/><Relationship Id="rId256" Type="http://schemas.openxmlformats.org/officeDocument/2006/relationships/hyperlink" Target="https://www.kaohoon.com/stockanalysis/597715" TargetMode="External"/><Relationship Id="rId255" Type="http://schemas.openxmlformats.org/officeDocument/2006/relationships/hyperlink" Target="https://www.kaohoon.com/stockanalysis/597715" TargetMode="External"/><Relationship Id="rId254" Type="http://schemas.openxmlformats.org/officeDocument/2006/relationships/hyperlink" Target="https://www.kaohoon.com/stockanalysis/597719" TargetMode="External"/><Relationship Id="rId293" Type="http://schemas.openxmlformats.org/officeDocument/2006/relationships/hyperlink" Target="https://www.kaohoon.com/stockanalysis/594957" TargetMode="External"/><Relationship Id="rId292" Type="http://schemas.openxmlformats.org/officeDocument/2006/relationships/hyperlink" Target="https://www.kaohoon.com/stockanalysis/594959" TargetMode="External"/><Relationship Id="rId291" Type="http://schemas.openxmlformats.org/officeDocument/2006/relationships/hyperlink" Target="https://www.kaohoon.com/stockanalysis/594959" TargetMode="External"/><Relationship Id="rId290" Type="http://schemas.openxmlformats.org/officeDocument/2006/relationships/hyperlink" Target="https://www.kaohoon.com/stockanalysis/594959" TargetMode="External"/><Relationship Id="rId286" Type="http://schemas.openxmlformats.org/officeDocument/2006/relationships/hyperlink" Target="https://www.kaohoon.com/stockanalysis/595235" TargetMode="External"/><Relationship Id="rId285" Type="http://schemas.openxmlformats.org/officeDocument/2006/relationships/hyperlink" Target="https://www.kaohoon.com/stockanalysis/595235" TargetMode="External"/><Relationship Id="rId284" Type="http://schemas.openxmlformats.org/officeDocument/2006/relationships/hyperlink" Target="https://www.kaohoon.com/stockanalysis/595834" TargetMode="External"/><Relationship Id="rId283" Type="http://schemas.openxmlformats.org/officeDocument/2006/relationships/hyperlink" Target="https://www.kaohoon.com/stockanalysis/595834" TargetMode="External"/><Relationship Id="rId289" Type="http://schemas.openxmlformats.org/officeDocument/2006/relationships/hyperlink" Target="https://www.kaohoon.com/stockanalysis/595233" TargetMode="External"/><Relationship Id="rId288" Type="http://schemas.openxmlformats.org/officeDocument/2006/relationships/hyperlink" Target="https://www.kaohoon.com/stockanalysis/595233" TargetMode="External"/><Relationship Id="rId287" Type="http://schemas.openxmlformats.org/officeDocument/2006/relationships/hyperlink" Target="https://www.kaohoon.com/stockanalysis/595233" TargetMode="External"/><Relationship Id="rId282" Type="http://schemas.openxmlformats.org/officeDocument/2006/relationships/hyperlink" Target="https://www.kaohoon.com/stockanalysis/595836" TargetMode="External"/><Relationship Id="rId281" Type="http://schemas.openxmlformats.org/officeDocument/2006/relationships/hyperlink" Target="https://www.kaohoon.com/stockanalysis/595836" TargetMode="External"/><Relationship Id="rId280" Type="http://schemas.openxmlformats.org/officeDocument/2006/relationships/hyperlink" Target="https://www.kaohoon.com/stockanalysis/595836" TargetMode="External"/><Relationship Id="rId275" Type="http://schemas.openxmlformats.org/officeDocument/2006/relationships/hyperlink" Target="https://www.kaohoon.com/stockanalysis/596141" TargetMode="External"/><Relationship Id="rId274" Type="http://schemas.openxmlformats.org/officeDocument/2006/relationships/hyperlink" Target="https://www.kaohoon.com/stockanalysis/596141" TargetMode="External"/><Relationship Id="rId273" Type="http://schemas.openxmlformats.org/officeDocument/2006/relationships/hyperlink" Target="https://www.kaohoon.com/stockanalysis/596423" TargetMode="External"/><Relationship Id="rId272" Type="http://schemas.openxmlformats.org/officeDocument/2006/relationships/hyperlink" Target="https://www.kaohoon.com/stockanalysis/596423" TargetMode="External"/><Relationship Id="rId279" Type="http://schemas.openxmlformats.org/officeDocument/2006/relationships/hyperlink" Target="https://www.kaohoon.com/stockanalysis/595836" TargetMode="External"/><Relationship Id="rId278" Type="http://schemas.openxmlformats.org/officeDocument/2006/relationships/hyperlink" Target="https://www.kaohoon.com/stockanalysis/596132" TargetMode="External"/><Relationship Id="rId277" Type="http://schemas.openxmlformats.org/officeDocument/2006/relationships/hyperlink" Target="https://www.kaohoon.com/stockanalysis/596132" TargetMode="External"/><Relationship Id="rId276" Type="http://schemas.openxmlformats.org/officeDocument/2006/relationships/hyperlink" Target="https://www.kaohoon.com/stockanalysis/596141" TargetMode="External"/><Relationship Id="rId228" Type="http://schemas.openxmlformats.org/officeDocument/2006/relationships/hyperlink" Target="https://www.kaohoon.com/stockanalysis/599078" TargetMode="External"/><Relationship Id="rId227" Type="http://schemas.openxmlformats.org/officeDocument/2006/relationships/hyperlink" Target="https://www.kaohoon.com/stockanalysis/599089" TargetMode="External"/><Relationship Id="rId226" Type="http://schemas.openxmlformats.org/officeDocument/2006/relationships/hyperlink" Target="https://www.kaohoon.com/stockanalysis/599366" TargetMode="External"/><Relationship Id="rId225" Type="http://schemas.openxmlformats.org/officeDocument/2006/relationships/hyperlink" Target="https://www.kaohoon.com/stockanalysis/599366" TargetMode="External"/><Relationship Id="rId229" Type="http://schemas.openxmlformats.org/officeDocument/2006/relationships/hyperlink" Target="https://www.kaohoon.com/stockanalysis/599078" TargetMode="External"/><Relationship Id="rId220" Type="http://schemas.openxmlformats.org/officeDocument/2006/relationships/hyperlink" Target="https://www.kaohoon.com/stockanalysis/599860" TargetMode="External"/><Relationship Id="rId224" Type="http://schemas.openxmlformats.org/officeDocument/2006/relationships/hyperlink" Target="https://www.kaohoon.com/stockanalysis/599368" TargetMode="External"/><Relationship Id="rId223" Type="http://schemas.openxmlformats.org/officeDocument/2006/relationships/hyperlink" Target="https://www.kaohoon.com/stockanalysis/599368" TargetMode="External"/><Relationship Id="rId222" Type="http://schemas.openxmlformats.org/officeDocument/2006/relationships/hyperlink" Target="https://www.kaohoon.com/stockanalysis/599578" TargetMode="External"/><Relationship Id="rId221" Type="http://schemas.openxmlformats.org/officeDocument/2006/relationships/hyperlink" Target="https://www.kaohoon.com/stockanalysis/599580" TargetMode="External"/><Relationship Id="rId217" Type="http://schemas.openxmlformats.org/officeDocument/2006/relationships/hyperlink" Target="https://www.kaohoon.com/stockanalysis/599863" TargetMode="External"/><Relationship Id="rId216" Type="http://schemas.openxmlformats.org/officeDocument/2006/relationships/hyperlink" Target="https://www.kaohoon.com/stockanalysis/600047" TargetMode="External"/><Relationship Id="rId215" Type="http://schemas.openxmlformats.org/officeDocument/2006/relationships/hyperlink" Target="https://www.kaohoon.com/stockanalysis/600047" TargetMode="External"/><Relationship Id="rId214" Type="http://schemas.openxmlformats.org/officeDocument/2006/relationships/hyperlink" Target="https://www.kaohoon.com/stockanalysis/600050" TargetMode="External"/><Relationship Id="rId219" Type="http://schemas.openxmlformats.org/officeDocument/2006/relationships/hyperlink" Target="https://www.kaohoon.com/stockanalysis/599863" TargetMode="External"/><Relationship Id="rId218" Type="http://schemas.openxmlformats.org/officeDocument/2006/relationships/hyperlink" Target="https://www.kaohoon.com/stockanalysis/599863" TargetMode="External"/><Relationship Id="rId213" Type="http://schemas.openxmlformats.org/officeDocument/2006/relationships/hyperlink" Target="https://www.kaohoon.com/stockanalysis/600050" TargetMode="External"/><Relationship Id="rId212" Type="http://schemas.openxmlformats.org/officeDocument/2006/relationships/hyperlink" Target="https://www.kaohoon.com/stockanalysis/600050" TargetMode="External"/><Relationship Id="rId211" Type="http://schemas.openxmlformats.org/officeDocument/2006/relationships/hyperlink" Target="https://www.kaohoon.com/stockanalysis/600409" TargetMode="External"/><Relationship Id="rId210" Type="http://schemas.openxmlformats.org/officeDocument/2006/relationships/hyperlink" Target="https://www.kaohoon.com/stockanalysis/600411" TargetMode="External"/><Relationship Id="rId249" Type="http://schemas.openxmlformats.org/officeDocument/2006/relationships/hyperlink" Target="https://www.kaohoon.com/stockanalysis/597975" TargetMode="External"/><Relationship Id="rId248" Type="http://schemas.openxmlformats.org/officeDocument/2006/relationships/hyperlink" Target="https://www.kaohoon.com/stockanalysis/597975" TargetMode="External"/><Relationship Id="rId247" Type="http://schemas.openxmlformats.org/officeDocument/2006/relationships/hyperlink" Target="https://www.kaohoon.com/stockanalysis/598213" TargetMode="External"/><Relationship Id="rId242" Type="http://schemas.openxmlformats.org/officeDocument/2006/relationships/hyperlink" Target="https://www.kaohoon.com/stockanalysis/598219" TargetMode="External"/><Relationship Id="rId241" Type="http://schemas.openxmlformats.org/officeDocument/2006/relationships/hyperlink" Target="https://www.kaohoon.com/stockanalysis/598219" TargetMode="External"/><Relationship Id="rId240" Type="http://schemas.openxmlformats.org/officeDocument/2006/relationships/hyperlink" Target="https://www.kaohoon.com/stockanalysis/598219" TargetMode="External"/><Relationship Id="rId246" Type="http://schemas.openxmlformats.org/officeDocument/2006/relationships/hyperlink" Target="https://www.kaohoon.com/stockanalysis/598213" TargetMode="External"/><Relationship Id="rId245" Type="http://schemas.openxmlformats.org/officeDocument/2006/relationships/hyperlink" Target="https://www.kaohoon.com/stockanalysis/598213" TargetMode="External"/><Relationship Id="rId244" Type="http://schemas.openxmlformats.org/officeDocument/2006/relationships/hyperlink" Target="https://www.kaohoon.com/stockanalysis/598219" TargetMode="External"/><Relationship Id="rId243" Type="http://schemas.openxmlformats.org/officeDocument/2006/relationships/hyperlink" Target="https://www.kaohoon.com/stockanalysis/598219" TargetMode="External"/><Relationship Id="rId239" Type="http://schemas.openxmlformats.org/officeDocument/2006/relationships/hyperlink" Target="https://www.kaohoon.com/stockanalysis/598219" TargetMode="External"/><Relationship Id="rId238" Type="http://schemas.openxmlformats.org/officeDocument/2006/relationships/hyperlink" Target="https://www.kaohoon.com/stockanalysis/598539" TargetMode="External"/><Relationship Id="rId237" Type="http://schemas.openxmlformats.org/officeDocument/2006/relationships/hyperlink" Target="https://www.kaohoon.com/stockanalysis/598539" TargetMode="External"/><Relationship Id="rId236" Type="http://schemas.openxmlformats.org/officeDocument/2006/relationships/hyperlink" Target="https://www.kaohoon.com/stockanalysis/598542" TargetMode="External"/><Relationship Id="rId231" Type="http://schemas.openxmlformats.org/officeDocument/2006/relationships/hyperlink" Target="https://www.kaohoon.com/stockanalysis/598805" TargetMode="External"/><Relationship Id="rId230" Type="http://schemas.openxmlformats.org/officeDocument/2006/relationships/hyperlink" Target="https://www.kaohoon.com/stockanalysis/598805" TargetMode="External"/><Relationship Id="rId235" Type="http://schemas.openxmlformats.org/officeDocument/2006/relationships/hyperlink" Target="https://www.kaohoon.com/stockanalysis/598542" TargetMode="External"/><Relationship Id="rId234" Type="http://schemas.openxmlformats.org/officeDocument/2006/relationships/hyperlink" Target="https://www.kaohoon.com/stockanalysis/598542" TargetMode="External"/><Relationship Id="rId233" Type="http://schemas.openxmlformats.org/officeDocument/2006/relationships/hyperlink" Target="https://www.kaohoon.com/stockanalysis/598800" TargetMode="External"/><Relationship Id="rId232" Type="http://schemas.openxmlformats.org/officeDocument/2006/relationships/hyperlink" Target="https://www.kaohoon.com/stockanalysis/598800" TargetMode="External"/><Relationship Id="rId206" Type="http://schemas.openxmlformats.org/officeDocument/2006/relationships/hyperlink" Target="https://www.kaohoon.com/stockanalysis/600650" TargetMode="External"/><Relationship Id="rId205" Type="http://schemas.openxmlformats.org/officeDocument/2006/relationships/hyperlink" Target="https://www.kaohoon.com/stockanalysis/600652" TargetMode="External"/><Relationship Id="rId204" Type="http://schemas.openxmlformats.org/officeDocument/2006/relationships/hyperlink" Target="https://www.kaohoon.com/stockanalysis/600652" TargetMode="External"/><Relationship Id="rId203" Type="http://schemas.openxmlformats.org/officeDocument/2006/relationships/hyperlink" Target="https://www.kaohoon.com/stockanalysis/600892" TargetMode="External"/><Relationship Id="rId209" Type="http://schemas.openxmlformats.org/officeDocument/2006/relationships/hyperlink" Target="https://www.kaohoon.com/stockanalysis/600411" TargetMode="External"/><Relationship Id="rId208" Type="http://schemas.openxmlformats.org/officeDocument/2006/relationships/hyperlink" Target="https://www.kaohoon.com/stockanalysis/600650" TargetMode="External"/><Relationship Id="rId207" Type="http://schemas.openxmlformats.org/officeDocument/2006/relationships/hyperlink" Target="https://www.kaohoon.com/stockanalysis/600650" TargetMode="External"/><Relationship Id="rId202" Type="http://schemas.openxmlformats.org/officeDocument/2006/relationships/hyperlink" Target="https://www.kaohoon.com/stockanalysis/600892" TargetMode="External"/><Relationship Id="rId201" Type="http://schemas.openxmlformats.org/officeDocument/2006/relationships/hyperlink" Target="https://www.kaohoon.com/stockanalysis/600892" TargetMode="External"/><Relationship Id="rId200" Type="http://schemas.openxmlformats.org/officeDocument/2006/relationships/hyperlink" Target="https://www.kaohoon.com/stockanalysis/600892" TargetMode="External"/><Relationship Id="rId509" Type="http://schemas.openxmlformats.org/officeDocument/2006/relationships/hyperlink" Target="https://www.kaohoon.com/stockanalysis/574304" TargetMode="External"/><Relationship Id="rId508" Type="http://schemas.openxmlformats.org/officeDocument/2006/relationships/hyperlink" Target="https://www.kaohoon.com/stockanalysis/574304" TargetMode="External"/><Relationship Id="rId503" Type="http://schemas.openxmlformats.org/officeDocument/2006/relationships/hyperlink" Target="https://www.kaohoon.com/stockanalysis/574694" TargetMode="External"/><Relationship Id="rId502" Type="http://schemas.openxmlformats.org/officeDocument/2006/relationships/hyperlink" Target="https://www.kaohoon.com/stockanalysis/574696" TargetMode="External"/><Relationship Id="rId501" Type="http://schemas.openxmlformats.org/officeDocument/2006/relationships/hyperlink" Target="https://www.kaohoon.com/stockanalysis/574696" TargetMode="External"/><Relationship Id="rId500" Type="http://schemas.openxmlformats.org/officeDocument/2006/relationships/hyperlink" Target="https://www.kaohoon.com/stockanalysis/574992" TargetMode="External"/><Relationship Id="rId507" Type="http://schemas.openxmlformats.org/officeDocument/2006/relationships/hyperlink" Target="https://www.kaohoon.com/stockanalysis/574306" TargetMode="External"/><Relationship Id="rId506" Type="http://schemas.openxmlformats.org/officeDocument/2006/relationships/hyperlink" Target="https://www.kaohoon.com/stockanalysis/574306" TargetMode="External"/><Relationship Id="rId505" Type="http://schemas.openxmlformats.org/officeDocument/2006/relationships/hyperlink" Target="https://www.kaohoon.com/stockanalysis/574306" TargetMode="External"/><Relationship Id="rId504" Type="http://schemas.openxmlformats.org/officeDocument/2006/relationships/hyperlink" Target="https://www.kaohoon.com/stockanalysis/574694" TargetMode="External"/><Relationship Id="rId525" Type="http://schemas.openxmlformats.org/officeDocument/2006/relationships/hyperlink" Target="https://www.kaohoon.com/stockanalysis/573163" TargetMode="External"/><Relationship Id="rId524" Type="http://schemas.openxmlformats.org/officeDocument/2006/relationships/hyperlink" Target="https://www.kaohoon.com/stockanalysis/573169" TargetMode="External"/><Relationship Id="rId523" Type="http://schemas.openxmlformats.org/officeDocument/2006/relationships/hyperlink" Target="https://www.kaohoon.com/stockanalysis/573437" TargetMode="External"/><Relationship Id="rId522" Type="http://schemas.openxmlformats.org/officeDocument/2006/relationships/hyperlink" Target="https://www.kaohoon.com/stockanalysis/573437" TargetMode="External"/><Relationship Id="rId529" Type="http://schemas.openxmlformats.org/officeDocument/2006/relationships/hyperlink" Target="https://www.kaohoon.com/stockanalysis/572564" TargetMode="External"/><Relationship Id="rId528" Type="http://schemas.openxmlformats.org/officeDocument/2006/relationships/hyperlink" Target="https://www.kaohoon.com/stockanalysis/572564" TargetMode="External"/><Relationship Id="rId527" Type="http://schemas.openxmlformats.org/officeDocument/2006/relationships/hyperlink" Target="https://www.kaohoon.com/stockanalysis/573163" TargetMode="External"/><Relationship Id="rId526" Type="http://schemas.openxmlformats.org/officeDocument/2006/relationships/hyperlink" Target="https://www.kaohoon.com/stockanalysis/573163" TargetMode="External"/><Relationship Id="rId521" Type="http://schemas.openxmlformats.org/officeDocument/2006/relationships/hyperlink" Target="https://www.kaohoon.com/stockanalysis/573437" TargetMode="External"/><Relationship Id="rId520" Type="http://schemas.openxmlformats.org/officeDocument/2006/relationships/hyperlink" Target="https://www.kaohoon.com/stockanalysis/573439" TargetMode="External"/><Relationship Id="rId519" Type="http://schemas.openxmlformats.org/officeDocument/2006/relationships/hyperlink" Target="https://www.kaohoon.com/stockanalysis/573439" TargetMode="External"/><Relationship Id="rId514" Type="http://schemas.openxmlformats.org/officeDocument/2006/relationships/hyperlink" Target="https://www.kaohoon.com/stockanalysis/573731" TargetMode="External"/><Relationship Id="rId513" Type="http://schemas.openxmlformats.org/officeDocument/2006/relationships/hyperlink" Target="https://www.kaohoon.com/stockanalysis/573731" TargetMode="External"/><Relationship Id="rId512" Type="http://schemas.openxmlformats.org/officeDocument/2006/relationships/hyperlink" Target="https://www.kaohoon.com/stockanalysis/573731" TargetMode="External"/><Relationship Id="rId511" Type="http://schemas.openxmlformats.org/officeDocument/2006/relationships/hyperlink" Target="https://www.kaohoon.com/stockanalysis/574046" TargetMode="External"/><Relationship Id="rId518" Type="http://schemas.openxmlformats.org/officeDocument/2006/relationships/hyperlink" Target="https://www.kaohoon.com/stockanalysis/573439" TargetMode="External"/><Relationship Id="rId517" Type="http://schemas.openxmlformats.org/officeDocument/2006/relationships/hyperlink" Target="https://www.kaohoon.com/stockanalysis/573729" TargetMode="External"/><Relationship Id="rId516" Type="http://schemas.openxmlformats.org/officeDocument/2006/relationships/hyperlink" Target="https://www.kaohoon.com/stockanalysis/573729" TargetMode="External"/><Relationship Id="rId515" Type="http://schemas.openxmlformats.org/officeDocument/2006/relationships/hyperlink" Target="https://www.kaohoon.com/stockanalysis/573729" TargetMode="External"/><Relationship Id="rId510" Type="http://schemas.openxmlformats.org/officeDocument/2006/relationships/hyperlink" Target="https://www.kaohoon.com/stockanalysis/574304" TargetMode="External"/><Relationship Id="rId590" Type="http://schemas.openxmlformats.org/officeDocument/2006/relationships/hyperlink" Target="https://www.kaohoon.com/stockanalysis/566577" TargetMode="External"/><Relationship Id="rId589" Type="http://schemas.openxmlformats.org/officeDocument/2006/relationships/hyperlink" Target="https://www.kaohoon.com/stockanalysis/566917" TargetMode="External"/><Relationship Id="rId588" Type="http://schemas.openxmlformats.org/officeDocument/2006/relationships/hyperlink" Target="https://www.kaohoon.com/stockanalysis/566917" TargetMode="External"/><Relationship Id="rId583" Type="http://schemas.openxmlformats.org/officeDocument/2006/relationships/hyperlink" Target="https://www.kaohoon.com/stockanalysis/567230" TargetMode="External"/><Relationship Id="rId582" Type="http://schemas.openxmlformats.org/officeDocument/2006/relationships/hyperlink" Target="https://www.kaohoon.com/stockanalysis/567232" TargetMode="External"/><Relationship Id="rId581" Type="http://schemas.openxmlformats.org/officeDocument/2006/relationships/hyperlink" Target="https://www.kaohoon.com/stockanalysis/567232" TargetMode="External"/><Relationship Id="rId580" Type="http://schemas.openxmlformats.org/officeDocument/2006/relationships/hyperlink" Target="https://www.kaohoon.com/stockanalysis/567492" TargetMode="External"/><Relationship Id="rId587" Type="http://schemas.openxmlformats.org/officeDocument/2006/relationships/hyperlink" Target="https://www.kaohoon.com/stockanalysis/566917" TargetMode="External"/><Relationship Id="rId586" Type="http://schemas.openxmlformats.org/officeDocument/2006/relationships/hyperlink" Target="https://www.kaohoon.com/stockanalysis/566920" TargetMode="External"/><Relationship Id="rId585" Type="http://schemas.openxmlformats.org/officeDocument/2006/relationships/hyperlink" Target="https://www.kaohoon.com/stockanalysis/566920" TargetMode="External"/><Relationship Id="rId584" Type="http://schemas.openxmlformats.org/officeDocument/2006/relationships/hyperlink" Target="https://www.kaohoon.com/stockanalysis/567230" TargetMode="External"/><Relationship Id="rId579" Type="http://schemas.openxmlformats.org/officeDocument/2006/relationships/hyperlink" Target="https://www.kaohoon.com/stockanalysis/567492" TargetMode="External"/><Relationship Id="rId578" Type="http://schemas.openxmlformats.org/officeDocument/2006/relationships/hyperlink" Target="https://www.kaohoon.com/stockanalysis/567494" TargetMode="External"/><Relationship Id="rId577" Type="http://schemas.openxmlformats.org/officeDocument/2006/relationships/hyperlink" Target="https://www.kaohoon.com/stockanalysis/567494" TargetMode="External"/><Relationship Id="rId572" Type="http://schemas.openxmlformats.org/officeDocument/2006/relationships/hyperlink" Target="https://www.kaohoon.com/stockanalysis/568012" TargetMode="External"/><Relationship Id="rId571" Type="http://schemas.openxmlformats.org/officeDocument/2006/relationships/hyperlink" Target="https://www.kaohoon.com/stockanalysis/568012" TargetMode="External"/><Relationship Id="rId570" Type="http://schemas.openxmlformats.org/officeDocument/2006/relationships/hyperlink" Target="https://www.kaohoon.com/stockanalysis/568012" TargetMode="External"/><Relationship Id="rId576" Type="http://schemas.openxmlformats.org/officeDocument/2006/relationships/hyperlink" Target="https://www.kaohoon.com/stockanalysis/567494" TargetMode="External"/><Relationship Id="rId575" Type="http://schemas.openxmlformats.org/officeDocument/2006/relationships/hyperlink" Target="https://www.kaohoon.com/stockanalysis/567771" TargetMode="External"/><Relationship Id="rId574" Type="http://schemas.openxmlformats.org/officeDocument/2006/relationships/hyperlink" Target="https://www.kaohoon.com/stockanalysis/567771" TargetMode="External"/><Relationship Id="rId573" Type="http://schemas.openxmlformats.org/officeDocument/2006/relationships/hyperlink" Target="https://www.kaohoon.com/stockanalysis/567773" TargetMode="External"/><Relationship Id="rId599" Type="http://schemas.openxmlformats.org/officeDocument/2006/relationships/hyperlink" Target="https://www.kaohoon.com/stockanalysis/565775" TargetMode="External"/><Relationship Id="rId594" Type="http://schemas.openxmlformats.org/officeDocument/2006/relationships/hyperlink" Target="https://www.kaohoon.com/stockanalysis/566298" TargetMode="External"/><Relationship Id="rId593" Type="http://schemas.openxmlformats.org/officeDocument/2006/relationships/hyperlink" Target="https://www.kaohoon.com/stockanalysis/566575" TargetMode="External"/><Relationship Id="rId592" Type="http://schemas.openxmlformats.org/officeDocument/2006/relationships/hyperlink" Target="https://www.kaohoon.com/stockanalysis/566575" TargetMode="External"/><Relationship Id="rId591" Type="http://schemas.openxmlformats.org/officeDocument/2006/relationships/hyperlink" Target="https://www.kaohoon.com/stockanalysis/566577" TargetMode="External"/><Relationship Id="rId598" Type="http://schemas.openxmlformats.org/officeDocument/2006/relationships/hyperlink" Target="https://www.kaohoon.com/stockanalysis/565775" TargetMode="External"/><Relationship Id="rId597" Type="http://schemas.openxmlformats.org/officeDocument/2006/relationships/hyperlink" Target="https://www.kaohoon.com/stockanalysis/566295" TargetMode="External"/><Relationship Id="rId596" Type="http://schemas.openxmlformats.org/officeDocument/2006/relationships/hyperlink" Target="https://www.kaohoon.com/stockanalysis/566295" TargetMode="External"/><Relationship Id="rId595" Type="http://schemas.openxmlformats.org/officeDocument/2006/relationships/hyperlink" Target="https://www.kaohoon.com/stockanalysis/566298" TargetMode="External"/><Relationship Id="rId547" Type="http://schemas.openxmlformats.org/officeDocument/2006/relationships/hyperlink" Target="https://www.kaohoon.com/news/571421" TargetMode="External"/><Relationship Id="rId546" Type="http://schemas.openxmlformats.org/officeDocument/2006/relationships/hyperlink" Target="https://www.kaohoon.com/news/571421" TargetMode="External"/><Relationship Id="rId545" Type="http://schemas.openxmlformats.org/officeDocument/2006/relationships/hyperlink" Target="https://www.kaohoon.com/news/571421" TargetMode="External"/><Relationship Id="rId544" Type="http://schemas.openxmlformats.org/officeDocument/2006/relationships/hyperlink" Target="https://www.kaohoon.com/stockanalysis/571424" TargetMode="External"/><Relationship Id="rId549" Type="http://schemas.openxmlformats.org/officeDocument/2006/relationships/hyperlink" Target="https://www.kaohoon.com/stockanalysis/570897" TargetMode="External"/><Relationship Id="rId548" Type="http://schemas.openxmlformats.org/officeDocument/2006/relationships/hyperlink" Target="https://www.kaohoon.com/stockanalysis/570901" TargetMode="External"/><Relationship Id="rId543" Type="http://schemas.openxmlformats.org/officeDocument/2006/relationships/hyperlink" Target="https://www.kaohoon.com/stockanalysis/571424" TargetMode="External"/><Relationship Id="rId542" Type="http://schemas.openxmlformats.org/officeDocument/2006/relationships/hyperlink" Target="https://www.kaohoon.com/stockanalysis/571424" TargetMode="External"/><Relationship Id="rId541" Type="http://schemas.openxmlformats.org/officeDocument/2006/relationships/hyperlink" Target="https://www.kaohoon.com/stockanalysis/571762" TargetMode="External"/><Relationship Id="rId540" Type="http://schemas.openxmlformats.org/officeDocument/2006/relationships/hyperlink" Target="https://www.kaohoon.com/stockanalysis/571762" TargetMode="External"/><Relationship Id="rId536" Type="http://schemas.openxmlformats.org/officeDocument/2006/relationships/hyperlink" Target="https://www.kaohoon.com/stockanalysis/572037" TargetMode="External"/><Relationship Id="rId535" Type="http://schemas.openxmlformats.org/officeDocument/2006/relationships/hyperlink" Target="https://www.kaohoon.com/stockanalysis/572037" TargetMode="External"/><Relationship Id="rId534" Type="http://schemas.openxmlformats.org/officeDocument/2006/relationships/hyperlink" Target="https://www.kaohoon.com/stockanalysis/572037" TargetMode="External"/><Relationship Id="rId533" Type="http://schemas.openxmlformats.org/officeDocument/2006/relationships/hyperlink" Target="https://www.kaohoon.com/stockanalysis/572287" TargetMode="External"/><Relationship Id="rId539" Type="http://schemas.openxmlformats.org/officeDocument/2006/relationships/hyperlink" Target="https://www.kaohoon.com/stockanalysis/571764" TargetMode="External"/><Relationship Id="rId538" Type="http://schemas.openxmlformats.org/officeDocument/2006/relationships/hyperlink" Target="https://www.kaohoon.com/stockanalysis/571764" TargetMode="External"/><Relationship Id="rId537" Type="http://schemas.openxmlformats.org/officeDocument/2006/relationships/hyperlink" Target="https://www.kaohoon.com/stockanalysis/571764" TargetMode="External"/><Relationship Id="rId532" Type="http://schemas.openxmlformats.org/officeDocument/2006/relationships/hyperlink" Target="https://www.kaohoon.com/stockanalysis/572287" TargetMode="External"/><Relationship Id="rId531" Type="http://schemas.openxmlformats.org/officeDocument/2006/relationships/hyperlink" Target="https://www.kaohoon.com/stockanalysis/572561" TargetMode="External"/><Relationship Id="rId530" Type="http://schemas.openxmlformats.org/officeDocument/2006/relationships/hyperlink" Target="https://www.kaohoon.com/stockanalysis/572561" TargetMode="External"/><Relationship Id="rId569" Type="http://schemas.openxmlformats.org/officeDocument/2006/relationships/hyperlink" Target="https://www.kaohoon.com/stockanalysis/568014" TargetMode="External"/><Relationship Id="rId568" Type="http://schemas.openxmlformats.org/officeDocument/2006/relationships/hyperlink" Target="https://www.kaohoon.com/stockanalysis/568014" TargetMode="External"/><Relationship Id="rId567" Type="http://schemas.openxmlformats.org/officeDocument/2006/relationships/hyperlink" Target="https://www.kaohoon.com/stockanalysis/568317" TargetMode="External"/><Relationship Id="rId566" Type="http://schemas.openxmlformats.org/officeDocument/2006/relationships/hyperlink" Target="https://www.kaohoon.com/stockanalysis/568317" TargetMode="External"/><Relationship Id="rId561" Type="http://schemas.openxmlformats.org/officeDocument/2006/relationships/hyperlink" Target="https://www.kaohoon.com/stockanalysis/568619" TargetMode="External"/><Relationship Id="rId560" Type="http://schemas.openxmlformats.org/officeDocument/2006/relationships/hyperlink" Target="https://www.kaohoon.com/stockanalysis/568619" TargetMode="External"/><Relationship Id="rId565" Type="http://schemas.openxmlformats.org/officeDocument/2006/relationships/hyperlink" Target="https://www.kaohoon.com/stockanalysis/568320" TargetMode="External"/><Relationship Id="rId564" Type="http://schemas.openxmlformats.org/officeDocument/2006/relationships/hyperlink" Target="https://www.kaohoon.com/stockanalysis/568320" TargetMode="External"/><Relationship Id="rId563" Type="http://schemas.openxmlformats.org/officeDocument/2006/relationships/hyperlink" Target="https://www.kaohoon.com/stockanalysis/568614" TargetMode="External"/><Relationship Id="rId562" Type="http://schemas.openxmlformats.org/officeDocument/2006/relationships/hyperlink" Target="https://www.kaohoon.com/stockanalysis/568614" TargetMode="External"/><Relationship Id="rId558" Type="http://schemas.openxmlformats.org/officeDocument/2006/relationships/hyperlink" Target="https://www.kaohoon.com/stockanalysis/568965" TargetMode="External"/><Relationship Id="rId557" Type="http://schemas.openxmlformats.org/officeDocument/2006/relationships/hyperlink" Target="https://www.kaohoon.com/stockanalysis/568965" TargetMode="External"/><Relationship Id="rId556" Type="http://schemas.openxmlformats.org/officeDocument/2006/relationships/hyperlink" Target="https://www.kaohoon.com/stockanalysis/568967" TargetMode="External"/><Relationship Id="rId555" Type="http://schemas.openxmlformats.org/officeDocument/2006/relationships/hyperlink" Target="https://www.kaohoon.com/stockanalysis/568967" TargetMode="External"/><Relationship Id="rId559" Type="http://schemas.openxmlformats.org/officeDocument/2006/relationships/hyperlink" Target="https://www.kaohoon.com/stockanalysis/568965" TargetMode="External"/><Relationship Id="rId550" Type="http://schemas.openxmlformats.org/officeDocument/2006/relationships/hyperlink" Target="https://www.kaohoon.com/stockanalysis/570897" TargetMode="External"/><Relationship Id="rId554" Type="http://schemas.openxmlformats.org/officeDocument/2006/relationships/hyperlink" Target="https://www.kaohoon.com/stockanalysis/569307" TargetMode="External"/><Relationship Id="rId553" Type="http://schemas.openxmlformats.org/officeDocument/2006/relationships/hyperlink" Target="https://www.kaohoon.com/stockanalysis/569310" TargetMode="External"/><Relationship Id="rId552" Type="http://schemas.openxmlformats.org/officeDocument/2006/relationships/hyperlink" Target="https://www.kaohoon.com/stockanalysis/569310" TargetMode="External"/><Relationship Id="rId551" Type="http://schemas.openxmlformats.org/officeDocument/2006/relationships/hyperlink" Target="https://www.kaohoon.com/stockanalysis/570550" TargetMode="External"/><Relationship Id="rId495" Type="http://schemas.openxmlformats.org/officeDocument/2006/relationships/hyperlink" Target="https://www.kaohoon.com/stockanalysis/575274" TargetMode="External"/><Relationship Id="rId494" Type="http://schemas.openxmlformats.org/officeDocument/2006/relationships/hyperlink" Target="https://www.kaohoon.com/stockanalysis/575901" TargetMode="External"/><Relationship Id="rId493" Type="http://schemas.openxmlformats.org/officeDocument/2006/relationships/hyperlink" Target="https://www.kaohoon.com/stockanalysis/575903" TargetMode="External"/><Relationship Id="rId492" Type="http://schemas.openxmlformats.org/officeDocument/2006/relationships/hyperlink" Target="https://www.kaohoon.com/stockanalysis/575903" TargetMode="External"/><Relationship Id="rId499" Type="http://schemas.openxmlformats.org/officeDocument/2006/relationships/hyperlink" Target="https://www.kaohoon.com/stockanalysis/574992" TargetMode="External"/><Relationship Id="rId498" Type="http://schemas.openxmlformats.org/officeDocument/2006/relationships/hyperlink" Target="https://www.kaohoon.com/stockanalysis/574992" TargetMode="External"/><Relationship Id="rId497" Type="http://schemas.openxmlformats.org/officeDocument/2006/relationships/hyperlink" Target="https://www.kaohoon.com/stockanalysis/574999" TargetMode="External"/><Relationship Id="rId496" Type="http://schemas.openxmlformats.org/officeDocument/2006/relationships/hyperlink" Target="https://www.kaohoon.com/stockanalysis/574999" TargetMode="External"/><Relationship Id="rId409" Type="http://schemas.openxmlformats.org/officeDocument/2006/relationships/hyperlink" Target="https://www.kaohoon.com/stockanalysis/583169" TargetMode="External"/><Relationship Id="rId404" Type="http://schemas.openxmlformats.org/officeDocument/2006/relationships/hyperlink" Target="https://www.kaohoon.com/stockanalysis/583769" TargetMode="External"/><Relationship Id="rId403" Type="http://schemas.openxmlformats.org/officeDocument/2006/relationships/hyperlink" Target="https://www.kaohoon.com/stockanalysis/583769" TargetMode="External"/><Relationship Id="rId402" Type="http://schemas.openxmlformats.org/officeDocument/2006/relationships/hyperlink" Target="https://www.kaohoon.com/stockanalysis/583769" TargetMode="External"/><Relationship Id="rId401" Type="http://schemas.openxmlformats.org/officeDocument/2006/relationships/hyperlink" Target="https://www.kaohoon.com/stockanalysis/584035" TargetMode="External"/><Relationship Id="rId408" Type="http://schemas.openxmlformats.org/officeDocument/2006/relationships/hyperlink" Target="https://www.kaohoon.com/stockanalysis/583172" TargetMode="External"/><Relationship Id="rId407" Type="http://schemas.openxmlformats.org/officeDocument/2006/relationships/hyperlink" Target="https://www.kaohoon.com/stockanalysis/583435" TargetMode="External"/><Relationship Id="rId406" Type="http://schemas.openxmlformats.org/officeDocument/2006/relationships/hyperlink" Target="https://www.kaohoon.com/stockanalysis/583437" TargetMode="External"/><Relationship Id="rId405" Type="http://schemas.openxmlformats.org/officeDocument/2006/relationships/hyperlink" Target="https://www.kaohoon.com/stockanalysis/583437" TargetMode="External"/><Relationship Id="rId400" Type="http://schemas.openxmlformats.org/officeDocument/2006/relationships/hyperlink" Target="https://www.kaohoon.com/stockanalysis/584038" TargetMode="External"/><Relationship Id="rId469" Type="http://schemas.openxmlformats.org/officeDocument/2006/relationships/hyperlink" Target="https://www.kaohoon.com/news/577716" TargetMode="External"/><Relationship Id="rId468" Type="http://schemas.openxmlformats.org/officeDocument/2006/relationships/hyperlink" Target="https://www.kaohoon.com/stockanalysis/577718" TargetMode="External"/><Relationship Id="rId467" Type="http://schemas.openxmlformats.org/officeDocument/2006/relationships/hyperlink" Target="https://www.kaohoon.com/stockanalysis/577718" TargetMode="External"/><Relationship Id="rId462" Type="http://schemas.openxmlformats.org/officeDocument/2006/relationships/hyperlink" Target="https://www.kaohoon.com/stockanalysis/578545" TargetMode="External"/><Relationship Id="rId461" Type="http://schemas.openxmlformats.org/officeDocument/2006/relationships/hyperlink" Target="https://www.kaohoon.com/stockanalysis/578547" TargetMode="External"/><Relationship Id="rId460" Type="http://schemas.openxmlformats.org/officeDocument/2006/relationships/hyperlink" Target="https://www.kaohoon.com/stockanalysis/578547" TargetMode="External"/><Relationship Id="rId466" Type="http://schemas.openxmlformats.org/officeDocument/2006/relationships/hyperlink" Target="https://www.kaohoon.com/stockanalysis/577718" TargetMode="External"/><Relationship Id="rId465" Type="http://schemas.openxmlformats.org/officeDocument/2006/relationships/hyperlink" Target="https://www.kaohoon.com/stockanalysis/578223" TargetMode="External"/><Relationship Id="rId464" Type="http://schemas.openxmlformats.org/officeDocument/2006/relationships/hyperlink" Target="https://www.kaohoon.com/stockanalysis/578225" TargetMode="External"/><Relationship Id="rId463" Type="http://schemas.openxmlformats.org/officeDocument/2006/relationships/hyperlink" Target="https://www.kaohoon.com/stockanalysis/578545" TargetMode="External"/><Relationship Id="rId459" Type="http://schemas.openxmlformats.org/officeDocument/2006/relationships/hyperlink" Target="https://www.kaohoon.com/stockanalysis/578809" TargetMode="External"/><Relationship Id="rId458" Type="http://schemas.openxmlformats.org/officeDocument/2006/relationships/hyperlink" Target="https://www.kaohoon.com/stockanalysis/578809" TargetMode="External"/><Relationship Id="rId457" Type="http://schemas.openxmlformats.org/officeDocument/2006/relationships/hyperlink" Target="https://www.kaohoon.com/stockanalysis/578805" TargetMode="External"/><Relationship Id="rId456" Type="http://schemas.openxmlformats.org/officeDocument/2006/relationships/hyperlink" Target="https://www.kaohoon.com/stockanalysis/578805" TargetMode="External"/><Relationship Id="rId451" Type="http://schemas.openxmlformats.org/officeDocument/2006/relationships/hyperlink" Target="https://www.kaohoon.com/stockanalysis/579069" TargetMode="External"/><Relationship Id="rId450" Type="http://schemas.openxmlformats.org/officeDocument/2006/relationships/hyperlink" Target="https://www.kaohoon.com/stockanalysis/579072" TargetMode="External"/><Relationship Id="rId455" Type="http://schemas.openxmlformats.org/officeDocument/2006/relationships/hyperlink" Target="https://www.kaohoon.com/stockanalysis/578809" TargetMode="External"/><Relationship Id="rId454" Type="http://schemas.openxmlformats.org/officeDocument/2006/relationships/hyperlink" Target="https://www.kaohoon.com/stockanalysis/578809" TargetMode="External"/><Relationship Id="rId453" Type="http://schemas.openxmlformats.org/officeDocument/2006/relationships/hyperlink" Target="https://www.kaohoon.com/stockanalysis/578809" TargetMode="External"/><Relationship Id="rId452" Type="http://schemas.openxmlformats.org/officeDocument/2006/relationships/hyperlink" Target="https://www.kaohoon.com/stockanalysis/579069" TargetMode="External"/><Relationship Id="rId491" Type="http://schemas.openxmlformats.org/officeDocument/2006/relationships/hyperlink" Target="https://www.kaohoon.com/stockanalysis/576163" TargetMode="External"/><Relationship Id="rId490" Type="http://schemas.openxmlformats.org/officeDocument/2006/relationships/hyperlink" Target="https://www.kaohoon.com/stockanalysis/576163" TargetMode="External"/><Relationship Id="rId489" Type="http://schemas.openxmlformats.org/officeDocument/2006/relationships/hyperlink" Target="https://www.kaohoon.com/stockanalysis/576163" TargetMode="External"/><Relationship Id="rId484" Type="http://schemas.openxmlformats.org/officeDocument/2006/relationships/hyperlink" Target="https://www.kaohoon.com/stockanalysis/576469" TargetMode="External"/><Relationship Id="rId483" Type="http://schemas.openxmlformats.org/officeDocument/2006/relationships/hyperlink" Target="https://www.kaohoon.com/stockanalysis/576469" TargetMode="External"/><Relationship Id="rId482" Type="http://schemas.openxmlformats.org/officeDocument/2006/relationships/hyperlink" Target="https://www.kaohoon.com/stockanalysis/576775" TargetMode="External"/><Relationship Id="rId481" Type="http://schemas.openxmlformats.org/officeDocument/2006/relationships/hyperlink" Target="https://www.kaohoon.com/stockanalysis/576775" TargetMode="External"/><Relationship Id="rId488" Type="http://schemas.openxmlformats.org/officeDocument/2006/relationships/hyperlink" Target="https://www.kaohoon.com/stockanalysis/576165" TargetMode="External"/><Relationship Id="rId487" Type="http://schemas.openxmlformats.org/officeDocument/2006/relationships/hyperlink" Target="https://www.kaohoon.com/stockanalysis/576165" TargetMode="External"/><Relationship Id="rId486" Type="http://schemas.openxmlformats.org/officeDocument/2006/relationships/hyperlink" Target="https://www.kaohoon.com/stockanalysis/576463" TargetMode="External"/><Relationship Id="rId485" Type="http://schemas.openxmlformats.org/officeDocument/2006/relationships/hyperlink" Target="https://www.kaohoon.com/stockanalysis/576463" TargetMode="External"/><Relationship Id="rId480" Type="http://schemas.openxmlformats.org/officeDocument/2006/relationships/hyperlink" Target="https://www.kaohoon.com/stockanalysis/576779" TargetMode="External"/><Relationship Id="rId479" Type="http://schemas.openxmlformats.org/officeDocument/2006/relationships/hyperlink" Target="https://www.kaohoon.com/stockanalysis/577102" TargetMode="External"/><Relationship Id="rId478" Type="http://schemas.openxmlformats.org/officeDocument/2006/relationships/hyperlink" Target="https://www.kaohoon.com/stockanalysis/577102" TargetMode="External"/><Relationship Id="rId473" Type="http://schemas.openxmlformats.org/officeDocument/2006/relationships/hyperlink" Target="https://www.kaohoon.com/breakingnews/577420" TargetMode="External"/><Relationship Id="rId472" Type="http://schemas.openxmlformats.org/officeDocument/2006/relationships/hyperlink" Target="https://www.kaohoon.com/breakingnews/577420" TargetMode="External"/><Relationship Id="rId471" Type="http://schemas.openxmlformats.org/officeDocument/2006/relationships/hyperlink" Target="https://www.kaohoon.com/news/577716" TargetMode="External"/><Relationship Id="rId470" Type="http://schemas.openxmlformats.org/officeDocument/2006/relationships/hyperlink" Target="https://www.kaohoon.com/news/577716" TargetMode="External"/><Relationship Id="rId477" Type="http://schemas.openxmlformats.org/officeDocument/2006/relationships/hyperlink" Target="https://www.kaohoon.com/stockanalysis/577104" TargetMode="External"/><Relationship Id="rId476" Type="http://schemas.openxmlformats.org/officeDocument/2006/relationships/hyperlink" Target="https://www.kaohoon.com/stockanalysis/577104" TargetMode="External"/><Relationship Id="rId475" Type="http://schemas.openxmlformats.org/officeDocument/2006/relationships/hyperlink" Target="https://www.kaohoon.com/stockanalysis/577412" TargetMode="External"/><Relationship Id="rId474" Type="http://schemas.openxmlformats.org/officeDocument/2006/relationships/hyperlink" Target="https://www.kaohoon.com/stockanalysis/577412" TargetMode="External"/><Relationship Id="rId426" Type="http://schemas.openxmlformats.org/officeDocument/2006/relationships/hyperlink" Target="https://www.kaohoon.com/stockanalysis/581566" TargetMode="External"/><Relationship Id="rId425" Type="http://schemas.openxmlformats.org/officeDocument/2006/relationships/hyperlink" Target="https://www.kaohoon.com/stockanalysis/581574" TargetMode="External"/><Relationship Id="rId424" Type="http://schemas.openxmlformats.org/officeDocument/2006/relationships/hyperlink" Target="https://www.kaohoon.com/stockanalysis/581574" TargetMode="External"/><Relationship Id="rId423" Type="http://schemas.openxmlformats.org/officeDocument/2006/relationships/hyperlink" Target="https://www.kaohoon.com/stockanalysis/581851" TargetMode="External"/><Relationship Id="rId429" Type="http://schemas.openxmlformats.org/officeDocument/2006/relationships/hyperlink" Target="https://www.kaohoon.com/stockanalysis/581328" TargetMode="External"/><Relationship Id="rId428" Type="http://schemas.openxmlformats.org/officeDocument/2006/relationships/hyperlink" Target="https://www.kaohoon.com/stockanalysis/581328" TargetMode="External"/><Relationship Id="rId427" Type="http://schemas.openxmlformats.org/officeDocument/2006/relationships/hyperlink" Target="https://www.kaohoon.com/stockanalysis/581566" TargetMode="External"/><Relationship Id="rId422" Type="http://schemas.openxmlformats.org/officeDocument/2006/relationships/hyperlink" Target="https://www.kaohoon.com/stockanalysis/581853" TargetMode="External"/><Relationship Id="rId421" Type="http://schemas.openxmlformats.org/officeDocument/2006/relationships/hyperlink" Target="https://www.kaohoon.com/stockanalysis/581853" TargetMode="External"/><Relationship Id="rId420" Type="http://schemas.openxmlformats.org/officeDocument/2006/relationships/hyperlink" Target="https://www.kaohoon.com/stockanalysis/582100" TargetMode="External"/><Relationship Id="rId415" Type="http://schemas.openxmlformats.org/officeDocument/2006/relationships/hyperlink" Target="https://www.kaohoon.com/stockanalysis/582661" TargetMode="External"/><Relationship Id="rId414" Type="http://schemas.openxmlformats.org/officeDocument/2006/relationships/hyperlink" Target="https://www.kaohoon.com/stockanalysis/582661" TargetMode="External"/><Relationship Id="rId413" Type="http://schemas.openxmlformats.org/officeDocument/2006/relationships/hyperlink" Target="https://www.kaohoon.com/stockanalysis/582661" TargetMode="External"/><Relationship Id="rId412" Type="http://schemas.openxmlformats.org/officeDocument/2006/relationships/hyperlink" Target="https://www.kaohoon.com/stockanalysis/582922" TargetMode="External"/><Relationship Id="rId419" Type="http://schemas.openxmlformats.org/officeDocument/2006/relationships/hyperlink" Target="https://www.kaohoon.com/stockanalysis/582105" TargetMode="External"/><Relationship Id="rId418" Type="http://schemas.openxmlformats.org/officeDocument/2006/relationships/hyperlink" Target="https://www.kaohoon.com/stockanalysis/582105" TargetMode="External"/><Relationship Id="rId417" Type="http://schemas.openxmlformats.org/officeDocument/2006/relationships/hyperlink" Target="https://www.kaohoon.com/stockanalysis/582379" TargetMode="External"/><Relationship Id="rId416" Type="http://schemas.openxmlformats.org/officeDocument/2006/relationships/hyperlink" Target="https://www.kaohoon.com/stockanalysis/582386" TargetMode="External"/><Relationship Id="rId411" Type="http://schemas.openxmlformats.org/officeDocument/2006/relationships/hyperlink" Target="https://www.kaohoon.com/stockanalysis/583169" TargetMode="External"/><Relationship Id="rId410" Type="http://schemas.openxmlformats.org/officeDocument/2006/relationships/hyperlink" Target="https://www.kaohoon.com/stockanalysis/583169" TargetMode="External"/><Relationship Id="rId448" Type="http://schemas.openxmlformats.org/officeDocument/2006/relationships/hyperlink" Target="https://www.kaohoon.com/stockanalysis/579312" TargetMode="External"/><Relationship Id="rId447" Type="http://schemas.openxmlformats.org/officeDocument/2006/relationships/hyperlink" Target="https://www.kaohoon.com/stockanalysis/579312" TargetMode="External"/><Relationship Id="rId446" Type="http://schemas.openxmlformats.org/officeDocument/2006/relationships/hyperlink" Target="https://www.kaohoon.com/stockanalysis/579877" TargetMode="External"/><Relationship Id="rId445" Type="http://schemas.openxmlformats.org/officeDocument/2006/relationships/hyperlink" Target="https://www.kaohoon.com/stockanalysis/579877" TargetMode="External"/><Relationship Id="rId449" Type="http://schemas.openxmlformats.org/officeDocument/2006/relationships/hyperlink" Target="https://www.kaohoon.com/stockanalysis/579308" TargetMode="External"/><Relationship Id="rId440" Type="http://schemas.openxmlformats.org/officeDocument/2006/relationships/hyperlink" Target="https://www.kaohoon.com/stockanalysis/580159" TargetMode="External"/><Relationship Id="rId444" Type="http://schemas.openxmlformats.org/officeDocument/2006/relationships/hyperlink" Target="https://www.kaohoon.com/stockanalysis/579881" TargetMode="External"/><Relationship Id="rId443" Type="http://schemas.openxmlformats.org/officeDocument/2006/relationships/hyperlink" Target="https://www.kaohoon.com/stockanalysis/580157" TargetMode="External"/><Relationship Id="rId442" Type="http://schemas.openxmlformats.org/officeDocument/2006/relationships/hyperlink" Target="https://www.kaohoon.com/stockanalysis/580157" TargetMode="External"/><Relationship Id="rId441" Type="http://schemas.openxmlformats.org/officeDocument/2006/relationships/hyperlink" Target="https://www.kaohoon.com/stockanalysis/580157" TargetMode="External"/><Relationship Id="rId437" Type="http://schemas.openxmlformats.org/officeDocument/2006/relationships/hyperlink" Target="https://www.kaohoon.com/stockanalysis/580435" TargetMode="External"/><Relationship Id="rId436" Type="http://schemas.openxmlformats.org/officeDocument/2006/relationships/hyperlink" Target="https://www.kaohoon.com/stockanalysis/580435" TargetMode="External"/><Relationship Id="rId435" Type="http://schemas.openxmlformats.org/officeDocument/2006/relationships/hyperlink" Target="https://www.kaohoon.com/stockanalysis/580593" TargetMode="External"/><Relationship Id="rId434" Type="http://schemas.openxmlformats.org/officeDocument/2006/relationships/hyperlink" Target="https://www.kaohoon.com/stockanalysis/580611" TargetMode="External"/><Relationship Id="rId439" Type="http://schemas.openxmlformats.org/officeDocument/2006/relationships/hyperlink" Target="https://www.kaohoon.com/stockanalysis/580159" TargetMode="External"/><Relationship Id="rId438" Type="http://schemas.openxmlformats.org/officeDocument/2006/relationships/hyperlink" Target="https://www.kaohoon.com/stockanalysis/580437" TargetMode="External"/><Relationship Id="rId433" Type="http://schemas.openxmlformats.org/officeDocument/2006/relationships/hyperlink" Target="https://www.kaohoon.com/stockanalysis/580927" TargetMode="External"/><Relationship Id="rId432" Type="http://schemas.openxmlformats.org/officeDocument/2006/relationships/hyperlink" Target="https://www.kaohoon.com/stockanalysis/580927" TargetMode="External"/><Relationship Id="rId431" Type="http://schemas.openxmlformats.org/officeDocument/2006/relationships/hyperlink" Target="https://www.kaohoon.com/stockanalysis/580934" TargetMode="External"/><Relationship Id="rId430" Type="http://schemas.openxmlformats.org/officeDocument/2006/relationships/hyperlink" Target="https://www.kaohoon.com/stockanalysis/580934" TargetMode="External"/><Relationship Id="rId1" Type="http://schemas.openxmlformats.org/officeDocument/2006/relationships/hyperlink" Target="https://www.kaohoon.com/stockanalysis/613547" TargetMode="External"/><Relationship Id="rId2" Type="http://schemas.openxmlformats.org/officeDocument/2006/relationships/hyperlink" Target="https://www.kaohoon.com/stockanalysis/613547" TargetMode="External"/><Relationship Id="rId3" Type="http://schemas.openxmlformats.org/officeDocument/2006/relationships/hyperlink" Target="https://www.kaohoon.com/stockanalysis/613547" TargetMode="External"/><Relationship Id="rId4" Type="http://schemas.openxmlformats.org/officeDocument/2006/relationships/hyperlink" Target="https://www.kaohoon.com/stockanalysis/613275" TargetMode="External"/><Relationship Id="rId9" Type="http://schemas.openxmlformats.org/officeDocument/2006/relationships/hyperlink" Target="https://www.kaohoon.com/stockanalysis/613037" TargetMode="External"/><Relationship Id="rId5" Type="http://schemas.openxmlformats.org/officeDocument/2006/relationships/hyperlink" Target="https://www.kaohoon.com/stockanalysis/613275" TargetMode="External"/><Relationship Id="rId6" Type="http://schemas.openxmlformats.org/officeDocument/2006/relationships/hyperlink" Target="https://www.kaohoon.com/stockanalysis/613275" TargetMode="External"/><Relationship Id="rId7" Type="http://schemas.openxmlformats.org/officeDocument/2006/relationships/hyperlink" Target="https://www.kaohoon.com/stockanalysis/613039" TargetMode="External"/><Relationship Id="rId8" Type="http://schemas.openxmlformats.org/officeDocument/2006/relationships/hyperlink" Target="https://www.kaohoon.com/stockanalysis/613039" TargetMode="External"/><Relationship Id="rId629" Type="http://schemas.openxmlformats.org/officeDocument/2006/relationships/hyperlink" Target="https://www.kaohoon.com/stockanalysis/562734" TargetMode="External"/><Relationship Id="rId624" Type="http://schemas.openxmlformats.org/officeDocument/2006/relationships/hyperlink" Target="https://www.kaohoon.com/stockanalysis/563784" TargetMode="External"/><Relationship Id="rId623" Type="http://schemas.openxmlformats.org/officeDocument/2006/relationships/hyperlink" Target="https://www.kaohoon.com/stockanalysis/563786" TargetMode="External"/><Relationship Id="rId622" Type="http://schemas.openxmlformats.org/officeDocument/2006/relationships/hyperlink" Target="https://www.kaohoon.com/stockanalysis/563786" TargetMode="External"/><Relationship Id="rId621" Type="http://schemas.openxmlformats.org/officeDocument/2006/relationships/hyperlink" Target="https://www.kaohoon.com/breakingnews/564109" TargetMode="External"/><Relationship Id="rId628" Type="http://schemas.openxmlformats.org/officeDocument/2006/relationships/hyperlink" Target="https://www.kaohoon.com/stockanalysis/563383" TargetMode="External"/><Relationship Id="rId627" Type="http://schemas.openxmlformats.org/officeDocument/2006/relationships/hyperlink" Target="https://www.kaohoon.com/stockanalysis/563385" TargetMode="External"/><Relationship Id="rId626" Type="http://schemas.openxmlformats.org/officeDocument/2006/relationships/hyperlink" Target="https://www.kaohoon.com/stockanalysis/563385" TargetMode="External"/><Relationship Id="rId625" Type="http://schemas.openxmlformats.org/officeDocument/2006/relationships/hyperlink" Target="https://www.kaohoon.com/stockanalysis/563784" TargetMode="External"/><Relationship Id="rId620" Type="http://schemas.openxmlformats.org/officeDocument/2006/relationships/hyperlink" Target="https://www.kaohoon.com/breakingnews/564109" TargetMode="External"/><Relationship Id="rId619" Type="http://schemas.openxmlformats.org/officeDocument/2006/relationships/hyperlink" Target="https://www.kaohoon.com/breakingnews/564109" TargetMode="External"/><Relationship Id="rId618" Type="http://schemas.openxmlformats.org/officeDocument/2006/relationships/hyperlink" Target="https://www.kaohoon.com/breakingnews/564109" TargetMode="External"/><Relationship Id="rId613" Type="http://schemas.openxmlformats.org/officeDocument/2006/relationships/hyperlink" Target="https://www.kaohoon.com/stockanalysis/564425" TargetMode="External"/><Relationship Id="rId612" Type="http://schemas.openxmlformats.org/officeDocument/2006/relationships/hyperlink" Target="https://www.kaohoon.com/stockanalysis/564428" TargetMode="External"/><Relationship Id="rId611" Type="http://schemas.openxmlformats.org/officeDocument/2006/relationships/hyperlink" Target="https://www.kaohoon.com/stockanalysis/564428" TargetMode="External"/><Relationship Id="rId610" Type="http://schemas.openxmlformats.org/officeDocument/2006/relationships/hyperlink" Target="https://www.kaohoon.com/stockanalysis/564428" TargetMode="External"/><Relationship Id="rId617" Type="http://schemas.openxmlformats.org/officeDocument/2006/relationships/hyperlink" Target="https://www.kaohoon.com/stockanalysis/564121" TargetMode="External"/><Relationship Id="rId616" Type="http://schemas.openxmlformats.org/officeDocument/2006/relationships/hyperlink" Target="https://www.kaohoon.com/stockanalysis/564121" TargetMode="External"/><Relationship Id="rId615" Type="http://schemas.openxmlformats.org/officeDocument/2006/relationships/hyperlink" Target="https://www.kaohoon.com/stockanalysis/564425" TargetMode="External"/><Relationship Id="rId614" Type="http://schemas.openxmlformats.org/officeDocument/2006/relationships/hyperlink" Target="https://www.kaohoon.com/stockanalysis/564425" TargetMode="External"/><Relationship Id="rId644" Type="http://schemas.openxmlformats.org/officeDocument/2006/relationships/drawing" Target="../drawings/drawing6.xml"/><Relationship Id="rId643" Type="http://schemas.openxmlformats.org/officeDocument/2006/relationships/hyperlink" Target="https://www.kaohoon.com/stockanalysis/561851" TargetMode="External"/><Relationship Id="rId642" Type="http://schemas.openxmlformats.org/officeDocument/2006/relationships/hyperlink" Target="https://www.kaohoon.com/stockanalysis/561851" TargetMode="External"/><Relationship Id="rId641" Type="http://schemas.openxmlformats.org/officeDocument/2006/relationships/hyperlink" Target="https://www.kaohoon.com/stockanalysis/562130" TargetMode="External"/><Relationship Id="rId640" Type="http://schemas.openxmlformats.org/officeDocument/2006/relationships/hyperlink" Target="https://www.kaohoon.com/stockanalysis/562130" TargetMode="External"/><Relationship Id="rId635" Type="http://schemas.openxmlformats.org/officeDocument/2006/relationships/hyperlink" Target="https://www.kaohoon.com/stockanalysis/562387" TargetMode="External"/><Relationship Id="rId634" Type="http://schemas.openxmlformats.org/officeDocument/2006/relationships/hyperlink" Target="https://www.kaohoon.com/stockanalysis/562389" TargetMode="External"/><Relationship Id="rId633" Type="http://schemas.openxmlformats.org/officeDocument/2006/relationships/hyperlink" Target="https://www.kaohoon.com/stockanalysis/562389" TargetMode="External"/><Relationship Id="rId632" Type="http://schemas.openxmlformats.org/officeDocument/2006/relationships/hyperlink" Target="https://www.kaohoon.com/stockanalysis/562389" TargetMode="External"/><Relationship Id="rId639" Type="http://schemas.openxmlformats.org/officeDocument/2006/relationships/hyperlink" Target="https://www.kaohoon.com/stockanalysis/562130" TargetMode="External"/><Relationship Id="rId638" Type="http://schemas.openxmlformats.org/officeDocument/2006/relationships/hyperlink" Target="https://www.kaohoon.com/stockanalysis/562139" TargetMode="External"/><Relationship Id="rId637" Type="http://schemas.openxmlformats.org/officeDocument/2006/relationships/hyperlink" Target="https://www.kaohoon.com/stockanalysis/562139" TargetMode="External"/><Relationship Id="rId636" Type="http://schemas.openxmlformats.org/officeDocument/2006/relationships/hyperlink" Target="https://www.kaohoon.com/stockanalysis/562387" TargetMode="External"/><Relationship Id="rId631" Type="http://schemas.openxmlformats.org/officeDocument/2006/relationships/hyperlink" Target="https://www.kaohoon.com/stockanalysis/562726" TargetMode="External"/><Relationship Id="rId630" Type="http://schemas.openxmlformats.org/officeDocument/2006/relationships/hyperlink" Target="https://www.kaohoon.com/stockanalysis/562734" TargetMode="External"/><Relationship Id="rId609" Type="http://schemas.openxmlformats.org/officeDocument/2006/relationships/hyperlink" Target="https://www.kaohoon.com/stockanalysis/565013" TargetMode="External"/><Relationship Id="rId608" Type="http://schemas.openxmlformats.org/officeDocument/2006/relationships/hyperlink" Target="https://www.kaohoon.com/stockanalysis/565013" TargetMode="External"/><Relationship Id="rId607" Type="http://schemas.openxmlformats.org/officeDocument/2006/relationships/hyperlink" Target="https://www.kaohoon.com/stockanalysis/565013" TargetMode="External"/><Relationship Id="rId602" Type="http://schemas.openxmlformats.org/officeDocument/2006/relationships/hyperlink" Target="https://www.kaohoon.com/stockanalysis/565772" TargetMode="External"/><Relationship Id="rId601" Type="http://schemas.openxmlformats.org/officeDocument/2006/relationships/hyperlink" Target="https://www.kaohoon.com/stockanalysis/565772" TargetMode="External"/><Relationship Id="rId600" Type="http://schemas.openxmlformats.org/officeDocument/2006/relationships/hyperlink" Target="https://www.kaohoon.com/stockanalysis/565775" TargetMode="External"/><Relationship Id="rId606" Type="http://schemas.openxmlformats.org/officeDocument/2006/relationships/hyperlink" Target="https://www.kaohoon.com/stockanalysis/565015" TargetMode="External"/><Relationship Id="rId605" Type="http://schemas.openxmlformats.org/officeDocument/2006/relationships/hyperlink" Target="https://www.kaohoon.com/stockanalysis/565355" TargetMode="External"/><Relationship Id="rId604" Type="http://schemas.openxmlformats.org/officeDocument/2006/relationships/hyperlink" Target="https://www.kaohoon.com/stockanalysis/565355" TargetMode="External"/><Relationship Id="rId603" Type="http://schemas.openxmlformats.org/officeDocument/2006/relationships/hyperlink" Target="https://www.kaohoon.com/stockanalysis/565357" TargetMode="External"/><Relationship Id="rId190" Type="http://schemas.openxmlformats.org/officeDocument/2006/relationships/hyperlink" Target="https://www.kaohoon.com/stockanalysis/601332" TargetMode="External"/><Relationship Id="rId194" Type="http://schemas.openxmlformats.org/officeDocument/2006/relationships/hyperlink" Target="https://www.kaohoon.com/stockanalysis/601115" TargetMode="External"/><Relationship Id="rId193" Type="http://schemas.openxmlformats.org/officeDocument/2006/relationships/hyperlink" Target="https://www.kaohoon.com/stockanalysis/601115" TargetMode="External"/><Relationship Id="rId192" Type="http://schemas.openxmlformats.org/officeDocument/2006/relationships/hyperlink" Target="https://www.kaohoon.com/stockanalysis/601117" TargetMode="External"/><Relationship Id="rId191" Type="http://schemas.openxmlformats.org/officeDocument/2006/relationships/hyperlink" Target="https://www.kaohoon.com/stockanalysis/601117" TargetMode="External"/><Relationship Id="rId187" Type="http://schemas.openxmlformats.org/officeDocument/2006/relationships/hyperlink" Target="https://www.kaohoon.com/stockanalysis/601337" TargetMode="External"/><Relationship Id="rId186" Type="http://schemas.openxmlformats.org/officeDocument/2006/relationships/hyperlink" Target="https://www.kaohoon.com/stockanalysis/601681" TargetMode="External"/><Relationship Id="rId185" Type="http://schemas.openxmlformats.org/officeDocument/2006/relationships/hyperlink" Target="https://www.kaohoon.com/stockanalysis/601681" TargetMode="External"/><Relationship Id="rId184" Type="http://schemas.openxmlformats.org/officeDocument/2006/relationships/hyperlink" Target="https://www.kaohoon.com/stockanalysis/601681" TargetMode="External"/><Relationship Id="rId189" Type="http://schemas.openxmlformats.org/officeDocument/2006/relationships/hyperlink" Target="https://www.kaohoon.com/stockanalysis/601332" TargetMode="External"/><Relationship Id="rId188" Type="http://schemas.openxmlformats.org/officeDocument/2006/relationships/hyperlink" Target="https://www.kaohoon.com/stockanalysis/601337" TargetMode="External"/><Relationship Id="rId183" Type="http://schemas.openxmlformats.org/officeDocument/2006/relationships/hyperlink" Target="https://www.kaohoon.com/stockanalysis/601686" TargetMode="External"/><Relationship Id="rId182" Type="http://schemas.openxmlformats.org/officeDocument/2006/relationships/hyperlink" Target="https://www.kaohoon.com/stockanalysis/601686" TargetMode="External"/><Relationship Id="rId181" Type="http://schemas.openxmlformats.org/officeDocument/2006/relationships/hyperlink" Target="https://www.kaohoon.com/stockanalysis/601905" TargetMode="External"/><Relationship Id="rId180" Type="http://schemas.openxmlformats.org/officeDocument/2006/relationships/hyperlink" Target="https://www.kaohoon.com/stockanalysis/601905" TargetMode="External"/><Relationship Id="rId176" Type="http://schemas.openxmlformats.org/officeDocument/2006/relationships/hyperlink" Target="https://www.kaohoon.com/stockanalysis/602217" TargetMode="External"/><Relationship Id="rId175" Type="http://schemas.openxmlformats.org/officeDocument/2006/relationships/hyperlink" Target="https://www.kaohoon.com/stockanalysis/602217" TargetMode="External"/><Relationship Id="rId174" Type="http://schemas.openxmlformats.org/officeDocument/2006/relationships/hyperlink" Target="https://www.kaohoon.com/stockanalysis/602217" TargetMode="External"/><Relationship Id="rId173" Type="http://schemas.openxmlformats.org/officeDocument/2006/relationships/hyperlink" Target="https://www.kaohoon.com/stockanalysis/602221" TargetMode="External"/><Relationship Id="rId179" Type="http://schemas.openxmlformats.org/officeDocument/2006/relationships/hyperlink" Target="https://www.kaohoon.com/stockanalysis/601905" TargetMode="External"/><Relationship Id="rId178" Type="http://schemas.openxmlformats.org/officeDocument/2006/relationships/hyperlink" Target="https://www.kaohoon.com/stockanalysis/601908" TargetMode="External"/><Relationship Id="rId177" Type="http://schemas.openxmlformats.org/officeDocument/2006/relationships/hyperlink" Target="https://www.kaohoon.com/stockanalysis/601908" TargetMode="External"/><Relationship Id="rId198" Type="http://schemas.openxmlformats.org/officeDocument/2006/relationships/hyperlink" Target="https://www.kaohoon.com/stockanalysis/600894" TargetMode="External"/><Relationship Id="rId197" Type="http://schemas.openxmlformats.org/officeDocument/2006/relationships/hyperlink" Target="https://www.kaohoon.com/stockanalysis/600894" TargetMode="External"/><Relationship Id="rId196" Type="http://schemas.openxmlformats.org/officeDocument/2006/relationships/hyperlink" Target="https://www.kaohoon.com/stockanalysis/601115" TargetMode="External"/><Relationship Id="rId195" Type="http://schemas.openxmlformats.org/officeDocument/2006/relationships/hyperlink" Target="https://www.kaohoon.com/stockanalysis/601115" TargetMode="External"/><Relationship Id="rId199" Type="http://schemas.openxmlformats.org/officeDocument/2006/relationships/hyperlink" Target="https://www.kaohoon.com/stockanalysis/600894" TargetMode="External"/><Relationship Id="rId150" Type="http://schemas.openxmlformats.org/officeDocument/2006/relationships/hyperlink" Target="https://www.kaohoon.com/stockanalysis/603719" TargetMode="External"/><Relationship Id="rId149" Type="http://schemas.openxmlformats.org/officeDocument/2006/relationships/hyperlink" Target="https://www.kaohoon.com/stockanalysis/603975" TargetMode="External"/><Relationship Id="rId148" Type="http://schemas.openxmlformats.org/officeDocument/2006/relationships/hyperlink" Target="https://www.kaohoon.com/stockanalysis/603975" TargetMode="External"/><Relationship Id="rId143" Type="http://schemas.openxmlformats.org/officeDocument/2006/relationships/hyperlink" Target="https://www.kaohoon.com/stockanalysis/604240" TargetMode="External"/><Relationship Id="rId142" Type="http://schemas.openxmlformats.org/officeDocument/2006/relationships/hyperlink" Target="https://www.kaohoon.com/stockanalysis/604242" TargetMode="External"/><Relationship Id="rId141" Type="http://schemas.openxmlformats.org/officeDocument/2006/relationships/hyperlink" Target="https://www.kaohoon.com/stockanalysis/604242" TargetMode="External"/><Relationship Id="rId140" Type="http://schemas.openxmlformats.org/officeDocument/2006/relationships/hyperlink" Target="https://www.kaohoon.com/stockanalysis/604537" TargetMode="External"/><Relationship Id="rId147" Type="http://schemas.openxmlformats.org/officeDocument/2006/relationships/hyperlink" Target="https://www.kaohoon.com/stockanalysis/603977" TargetMode="External"/><Relationship Id="rId146" Type="http://schemas.openxmlformats.org/officeDocument/2006/relationships/hyperlink" Target="https://www.kaohoon.com/stockanalysis/603977" TargetMode="External"/><Relationship Id="rId145" Type="http://schemas.openxmlformats.org/officeDocument/2006/relationships/hyperlink" Target="https://www.kaohoon.com/stockanalysis/603977" TargetMode="External"/><Relationship Id="rId144" Type="http://schemas.openxmlformats.org/officeDocument/2006/relationships/hyperlink" Target="https://www.kaohoon.com/stockanalysis/604240" TargetMode="External"/><Relationship Id="rId139" Type="http://schemas.openxmlformats.org/officeDocument/2006/relationships/hyperlink" Target="https://www.kaohoon.com/stockanalysis/604537" TargetMode="External"/><Relationship Id="rId138" Type="http://schemas.openxmlformats.org/officeDocument/2006/relationships/hyperlink" Target="https://www.kaohoon.com/stockanalysis/604537" TargetMode="External"/><Relationship Id="rId137" Type="http://schemas.openxmlformats.org/officeDocument/2006/relationships/hyperlink" Target="https://www.kaohoon.com/stockanalysis/604541" TargetMode="External"/><Relationship Id="rId132" Type="http://schemas.openxmlformats.org/officeDocument/2006/relationships/hyperlink" Target="https://www.kaohoon.com/stockanalysis/604886" TargetMode="External"/><Relationship Id="rId131" Type="http://schemas.openxmlformats.org/officeDocument/2006/relationships/hyperlink" Target="https://www.kaohoon.com/stockanalysis/605319" TargetMode="External"/><Relationship Id="rId130" Type="http://schemas.openxmlformats.org/officeDocument/2006/relationships/hyperlink" Target="https://www.kaohoon.com/stockanalysis/605319" TargetMode="External"/><Relationship Id="rId136" Type="http://schemas.openxmlformats.org/officeDocument/2006/relationships/hyperlink" Target="https://www.kaohoon.com/stockanalysis/604541" TargetMode="External"/><Relationship Id="rId135" Type="http://schemas.openxmlformats.org/officeDocument/2006/relationships/hyperlink" Target="https://www.kaohoon.com/stockanalysis/604884" TargetMode="External"/><Relationship Id="rId134" Type="http://schemas.openxmlformats.org/officeDocument/2006/relationships/hyperlink" Target="https://www.kaohoon.com/stockanalysis/604884" TargetMode="External"/><Relationship Id="rId133" Type="http://schemas.openxmlformats.org/officeDocument/2006/relationships/hyperlink" Target="https://www.kaohoon.com/stockanalysis/604886" TargetMode="External"/><Relationship Id="rId172" Type="http://schemas.openxmlformats.org/officeDocument/2006/relationships/hyperlink" Target="https://www.kaohoon.com/stockanalysis/602221" TargetMode="External"/><Relationship Id="rId171" Type="http://schemas.openxmlformats.org/officeDocument/2006/relationships/hyperlink" Target="https://www.kaohoon.com/stockanalysis/602550" TargetMode="External"/><Relationship Id="rId170" Type="http://schemas.openxmlformats.org/officeDocument/2006/relationships/hyperlink" Target="https://www.kaohoon.com/stockanalysis/602550" TargetMode="External"/><Relationship Id="rId165" Type="http://schemas.openxmlformats.org/officeDocument/2006/relationships/hyperlink" Target="https://www.kaohoon.com/stockanalysis/602797" TargetMode="External"/><Relationship Id="rId164" Type="http://schemas.openxmlformats.org/officeDocument/2006/relationships/hyperlink" Target="https://www.kaohoon.com/stockanalysis/602797" TargetMode="External"/><Relationship Id="rId163" Type="http://schemas.openxmlformats.org/officeDocument/2006/relationships/hyperlink" Target="https://www.kaohoon.com/stockanalysis/602797" TargetMode="External"/><Relationship Id="rId162" Type="http://schemas.openxmlformats.org/officeDocument/2006/relationships/hyperlink" Target="https://www.kaohoon.com/stockanalysis/602805" TargetMode="External"/><Relationship Id="rId169" Type="http://schemas.openxmlformats.org/officeDocument/2006/relationships/hyperlink" Target="https://www.kaohoon.com/stockanalysis/602550" TargetMode="External"/><Relationship Id="rId168" Type="http://schemas.openxmlformats.org/officeDocument/2006/relationships/hyperlink" Target="https://www.kaohoon.com/stockanalysis/602552" TargetMode="External"/><Relationship Id="rId167" Type="http://schemas.openxmlformats.org/officeDocument/2006/relationships/hyperlink" Target="https://www.kaohoon.com/stockanalysis/602552" TargetMode="External"/><Relationship Id="rId166" Type="http://schemas.openxmlformats.org/officeDocument/2006/relationships/hyperlink" Target="https://www.kaohoon.com/stockanalysis/602552" TargetMode="External"/><Relationship Id="rId161" Type="http://schemas.openxmlformats.org/officeDocument/2006/relationships/hyperlink" Target="https://www.kaohoon.com/stockanalysis/602805" TargetMode="External"/><Relationship Id="rId160" Type="http://schemas.openxmlformats.org/officeDocument/2006/relationships/hyperlink" Target="https://www.kaohoon.com/stockanalysis/603099" TargetMode="External"/><Relationship Id="rId159" Type="http://schemas.openxmlformats.org/officeDocument/2006/relationships/hyperlink" Target="https://www.kaohoon.com/stockanalysis/603099" TargetMode="External"/><Relationship Id="rId154" Type="http://schemas.openxmlformats.org/officeDocument/2006/relationships/hyperlink" Target="https://www.kaohoon.com/stockanalysis/603716" TargetMode="External"/><Relationship Id="rId153" Type="http://schemas.openxmlformats.org/officeDocument/2006/relationships/hyperlink" Target="https://www.kaohoon.com/stockanalysis/603716" TargetMode="External"/><Relationship Id="rId152" Type="http://schemas.openxmlformats.org/officeDocument/2006/relationships/hyperlink" Target="https://www.kaohoon.com/stockanalysis/603716" TargetMode="External"/><Relationship Id="rId151" Type="http://schemas.openxmlformats.org/officeDocument/2006/relationships/hyperlink" Target="https://www.kaohoon.com/stockanalysis/603719" TargetMode="External"/><Relationship Id="rId158" Type="http://schemas.openxmlformats.org/officeDocument/2006/relationships/hyperlink" Target="https://www.kaohoon.com/stockanalysis/603348" TargetMode="External"/><Relationship Id="rId157" Type="http://schemas.openxmlformats.org/officeDocument/2006/relationships/hyperlink" Target="https://www.kaohoon.com/stockanalysis/603348" TargetMode="External"/><Relationship Id="rId156" Type="http://schemas.openxmlformats.org/officeDocument/2006/relationships/hyperlink" Target="https://www.kaohoon.com/stockanalysis/603348" TargetMode="External"/><Relationship Id="rId155" Type="http://schemas.openxmlformats.org/officeDocument/2006/relationships/hyperlink" Target="https://www.kaohoon.com/stockanalysis/603353" TargetMode="External"/><Relationship Id="rId107" Type="http://schemas.openxmlformats.org/officeDocument/2006/relationships/hyperlink" Target="https://www.kaohoon.com/stockanalysis/606702" TargetMode="External"/><Relationship Id="rId106" Type="http://schemas.openxmlformats.org/officeDocument/2006/relationships/hyperlink" Target="https://www.kaohoon.com/stockanalysis/606707" TargetMode="External"/><Relationship Id="rId105" Type="http://schemas.openxmlformats.org/officeDocument/2006/relationships/hyperlink" Target="https://www.kaohoon.com/stockanalysis/606707" TargetMode="External"/><Relationship Id="rId104" Type="http://schemas.openxmlformats.org/officeDocument/2006/relationships/hyperlink" Target="https://www.kaohoon.com/stockanalysis/606707" TargetMode="External"/><Relationship Id="rId109" Type="http://schemas.openxmlformats.org/officeDocument/2006/relationships/hyperlink" Target="https://www.kaohoon.com/stockanalysis/606414" TargetMode="External"/><Relationship Id="rId108" Type="http://schemas.openxmlformats.org/officeDocument/2006/relationships/hyperlink" Target="https://www.kaohoon.com/stockanalysis/606416" TargetMode="External"/><Relationship Id="rId103" Type="http://schemas.openxmlformats.org/officeDocument/2006/relationships/hyperlink" Target="https://www.kaohoon.com/stockanalysis/607001" TargetMode="External"/><Relationship Id="rId102" Type="http://schemas.openxmlformats.org/officeDocument/2006/relationships/hyperlink" Target="https://www.kaohoon.com/stockanalysis/607001" TargetMode="External"/><Relationship Id="rId101" Type="http://schemas.openxmlformats.org/officeDocument/2006/relationships/hyperlink" Target="https://www.kaohoon.com/stockanalysis/607001" TargetMode="External"/><Relationship Id="rId100" Type="http://schemas.openxmlformats.org/officeDocument/2006/relationships/hyperlink" Target="https://www.kaohoon.com/stockanalysis/607005" TargetMode="External"/><Relationship Id="rId129" Type="http://schemas.openxmlformats.org/officeDocument/2006/relationships/hyperlink" Target="https://www.kaohoon.com/stockanalysis/605319" TargetMode="External"/><Relationship Id="rId128" Type="http://schemas.openxmlformats.org/officeDocument/2006/relationships/hyperlink" Target="https://www.kaohoon.com/stockanalysis/605324" TargetMode="External"/><Relationship Id="rId127" Type="http://schemas.openxmlformats.org/officeDocument/2006/relationships/hyperlink" Target="https://www.kaohoon.com/stockanalysis/605324" TargetMode="External"/><Relationship Id="rId126" Type="http://schemas.openxmlformats.org/officeDocument/2006/relationships/hyperlink" Target="https://www.kaohoon.com/stockanalysis/605637" TargetMode="External"/><Relationship Id="rId121" Type="http://schemas.openxmlformats.org/officeDocument/2006/relationships/hyperlink" Target="https://www.kaohoon.com/stockanalysis/605913" TargetMode="External"/><Relationship Id="rId120" Type="http://schemas.openxmlformats.org/officeDocument/2006/relationships/hyperlink" Target="https://www.kaohoon.com/stockanalysis/605913" TargetMode="External"/><Relationship Id="rId125" Type="http://schemas.openxmlformats.org/officeDocument/2006/relationships/hyperlink" Target="https://www.kaohoon.com/stockanalysis/605637" TargetMode="External"/><Relationship Id="rId124" Type="http://schemas.openxmlformats.org/officeDocument/2006/relationships/hyperlink" Target="https://www.kaohoon.com/stockanalysis/605640" TargetMode="External"/><Relationship Id="rId123" Type="http://schemas.openxmlformats.org/officeDocument/2006/relationships/hyperlink" Target="https://www.kaohoon.com/stockanalysis/605640" TargetMode="External"/><Relationship Id="rId122" Type="http://schemas.openxmlformats.org/officeDocument/2006/relationships/hyperlink" Target="https://www.kaohoon.com/stockanalysis/605640" TargetMode="External"/><Relationship Id="rId118" Type="http://schemas.openxmlformats.org/officeDocument/2006/relationships/hyperlink" Target="https://www.kaohoon.com/stockanalysis/605915" TargetMode="External"/><Relationship Id="rId117" Type="http://schemas.openxmlformats.org/officeDocument/2006/relationships/hyperlink" Target="https://www.kaohoon.com/stockanalysis/605915" TargetMode="External"/><Relationship Id="rId116" Type="http://schemas.openxmlformats.org/officeDocument/2006/relationships/hyperlink" Target="https://www.kaohoon.com/stockanalysis/606173" TargetMode="External"/><Relationship Id="rId115" Type="http://schemas.openxmlformats.org/officeDocument/2006/relationships/hyperlink" Target="https://www.kaohoon.com/stockanalysis/606173" TargetMode="External"/><Relationship Id="rId119" Type="http://schemas.openxmlformats.org/officeDocument/2006/relationships/hyperlink" Target="https://www.kaohoon.com/stockanalysis/605915" TargetMode="External"/><Relationship Id="rId110" Type="http://schemas.openxmlformats.org/officeDocument/2006/relationships/hyperlink" Target="https://www.kaohoon.com/stockanalysis/606177" TargetMode="External"/><Relationship Id="rId114" Type="http://schemas.openxmlformats.org/officeDocument/2006/relationships/hyperlink" Target="https://www.kaohoon.com/stockanalysis/606173" TargetMode="External"/><Relationship Id="rId113" Type="http://schemas.openxmlformats.org/officeDocument/2006/relationships/hyperlink" Target="https://www.kaohoon.com/stockanalysis/606173" TargetMode="External"/><Relationship Id="rId112" Type="http://schemas.openxmlformats.org/officeDocument/2006/relationships/hyperlink" Target="https://www.kaohoon.com/stockanalysis/606177" TargetMode="External"/><Relationship Id="rId111" Type="http://schemas.openxmlformats.org/officeDocument/2006/relationships/hyperlink" Target="https://www.kaohoon.com/stockanalysis/60617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75"/>
    <col customWidth="1" min="2" max="2" width="31.0"/>
    <col customWidth="1" min="3" max="3" width="86.75"/>
    <col customWidth="1" min="5" max="5" width="20.38"/>
    <col customWidth="1" min="6" max="6" width="18.13"/>
    <col customWidth="1" min="8" max="8" width="11.5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 t="s">
        <v>8</v>
      </c>
    </row>
    <row r="2">
      <c r="A2" s="5">
        <v>45292.0</v>
      </c>
      <c r="B2" s="6" t="s">
        <v>9</v>
      </c>
      <c r="C2" s="7" t="s">
        <v>10</v>
      </c>
      <c r="D2" s="8" t="s">
        <v>11</v>
      </c>
      <c r="E2" s="7" t="s">
        <v>12</v>
      </c>
      <c r="F2" s="7" t="s">
        <v>13</v>
      </c>
      <c r="G2" s="7" t="s">
        <v>14</v>
      </c>
      <c r="H2" s="9"/>
      <c r="I2" s="10"/>
    </row>
    <row r="3">
      <c r="A3" s="5">
        <v>45292.0</v>
      </c>
      <c r="B3" s="6" t="s">
        <v>9</v>
      </c>
      <c r="C3" s="7" t="s">
        <v>10</v>
      </c>
      <c r="D3" s="8" t="s">
        <v>11</v>
      </c>
      <c r="E3" s="7" t="s">
        <v>15</v>
      </c>
      <c r="F3" s="7" t="s">
        <v>16</v>
      </c>
      <c r="G3" s="7" t="s">
        <v>14</v>
      </c>
      <c r="H3" s="9"/>
      <c r="I3" s="10"/>
    </row>
    <row r="4">
      <c r="A4" s="5">
        <v>45292.0</v>
      </c>
      <c r="B4" s="6" t="s">
        <v>9</v>
      </c>
      <c r="C4" s="7" t="s">
        <v>10</v>
      </c>
      <c r="D4" s="8" t="s">
        <v>11</v>
      </c>
      <c r="E4" s="7" t="s">
        <v>17</v>
      </c>
      <c r="F4" s="7" t="s">
        <v>18</v>
      </c>
      <c r="G4" s="7" t="s">
        <v>14</v>
      </c>
      <c r="H4" s="9"/>
      <c r="I4" s="10"/>
    </row>
    <row r="5">
      <c r="A5" s="5">
        <v>45292.0</v>
      </c>
      <c r="B5" s="11" t="s">
        <v>19</v>
      </c>
      <c r="C5" s="8" t="s">
        <v>20</v>
      </c>
      <c r="D5" s="8" t="s">
        <v>21</v>
      </c>
      <c r="E5" s="7" t="s">
        <v>22</v>
      </c>
      <c r="F5" s="7" t="s">
        <v>23</v>
      </c>
      <c r="G5" s="7" t="s">
        <v>14</v>
      </c>
      <c r="H5" s="9"/>
      <c r="I5" s="12"/>
    </row>
    <row r="6">
      <c r="A6" s="5">
        <v>45292.0</v>
      </c>
      <c r="B6" s="11" t="s">
        <v>24</v>
      </c>
      <c r="C6" s="7" t="s">
        <v>25</v>
      </c>
      <c r="D6" s="7" t="s">
        <v>26</v>
      </c>
      <c r="E6" s="9"/>
      <c r="F6" s="7" t="s">
        <v>27</v>
      </c>
      <c r="G6" s="7" t="s">
        <v>14</v>
      </c>
      <c r="H6" s="7" t="s">
        <v>15</v>
      </c>
      <c r="I6" s="10"/>
      <c r="K6" s="10"/>
    </row>
    <row r="7">
      <c r="A7" s="5">
        <v>45292.0</v>
      </c>
      <c r="B7" s="11" t="s">
        <v>24</v>
      </c>
      <c r="C7" s="7" t="s">
        <v>25</v>
      </c>
      <c r="D7" s="7" t="s">
        <v>26</v>
      </c>
      <c r="E7" s="9"/>
      <c r="F7" s="7" t="s">
        <v>28</v>
      </c>
      <c r="G7" s="7" t="s">
        <v>29</v>
      </c>
      <c r="H7" s="7" t="s">
        <v>15</v>
      </c>
      <c r="I7" s="12"/>
      <c r="K7" s="12"/>
    </row>
    <row r="8">
      <c r="A8" s="5">
        <v>45293.0</v>
      </c>
      <c r="B8" s="11" t="s">
        <v>30</v>
      </c>
      <c r="C8" s="8" t="s">
        <v>31</v>
      </c>
      <c r="D8" s="7" t="s">
        <v>32</v>
      </c>
      <c r="E8" s="9"/>
      <c r="F8" s="7" t="s">
        <v>33</v>
      </c>
      <c r="G8" s="7" t="s">
        <v>14</v>
      </c>
      <c r="H8" s="7" t="s">
        <v>15</v>
      </c>
      <c r="I8" s="10"/>
    </row>
    <row r="9">
      <c r="A9" s="5">
        <v>45293.0</v>
      </c>
      <c r="B9" s="11" t="s">
        <v>34</v>
      </c>
      <c r="C9" s="8" t="s">
        <v>35</v>
      </c>
      <c r="D9" s="7" t="s">
        <v>36</v>
      </c>
      <c r="E9" s="9"/>
      <c r="F9" s="7" t="s">
        <v>37</v>
      </c>
      <c r="G9" s="7" t="s">
        <v>14</v>
      </c>
      <c r="H9" s="7" t="s">
        <v>38</v>
      </c>
      <c r="I9" s="10"/>
    </row>
    <row r="10">
      <c r="A10" s="5">
        <v>45293.0</v>
      </c>
      <c r="B10" s="11" t="s">
        <v>39</v>
      </c>
      <c r="C10" s="13" t="s">
        <v>40</v>
      </c>
      <c r="D10" s="7" t="s">
        <v>41</v>
      </c>
      <c r="E10" s="7" t="s">
        <v>38</v>
      </c>
      <c r="F10" s="7" t="s">
        <v>13</v>
      </c>
      <c r="G10" s="7" t="s">
        <v>29</v>
      </c>
      <c r="H10" s="9"/>
      <c r="I10" s="10"/>
    </row>
    <row r="11">
      <c r="A11" s="5">
        <v>45293.0</v>
      </c>
      <c r="B11" s="11" t="s">
        <v>39</v>
      </c>
      <c r="C11" s="8" t="s">
        <v>40</v>
      </c>
      <c r="D11" s="7" t="s">
        <v>41</v>
      </c>
      <c r="E11" s="7" t="s">
        <v>42</v>
      </c>
      <c r="F11" s="7" t="s">
        <v>43</v>
      </c>
      <c r="G11" s="7" t="s">
        <v>14</v>
      </c>
      <c r="H11" s="9"/>
      <c r="I11" s="10"/>
    </row>
    <row r="12">
      <c r="A12" s="5">
        <v>45293.0</v>
      </c>
      <c r="B12" s="11" t="s">
        <v>44</v>
      </c>
      <c r="C12" s="8" t="s">
        <v>45</v>
      </c>
      <c r="D12" s="7" t="s">
        <v>46</v>
      </c>
      <c r="E12" s="7" t="s">
        <v>47</v>
      </c>
      <c r="F12" s="7" t="s">
        <v>48</v>
      </c>
      <c r="G12" s="7" t="s">
        <v>14</v>
      </c>
      <c r="H12" s="9"/>
      <c r="I12" s="10"/>
    </row>
    <row r="13">
      <c r="A13" s="5">
        <v>45293.0</v>
      </c>
      <c r="B13" s="11" t="s">
        <v>44</v>
      </c>
      <c r="C13" s="8" t="s">
        <v>45</v>
      </c>
      <c r="D13" s="7" t="s">
        <v>46</v>
      </c>
      <c r="E13" s="7" t="s">
        <v>49</v>
      </c>
      <c r="F13" s="7" t="s">
        <v>50</v>
      </c>
      <c r="G13" s="7" t="s">
        <v>14</v>
      </c>
      <c r="H13" s="9"/>
      <c r="I13" s="10"/>
    </row>
    <row r="14">
      <c r="A14" s="5">
        <v>45293.0</v>
      </c>
      <c r="B14" s="11" t="s">
        <v>51</v>
      </c>
      <c r="C14" s="8" t="s">
        <v>52</v>
      </c>
      <c r="D14" s="7" t="s">
        <v>53</v>
      </c>
      <c r="E14" s="7" t="s">
        <v>54</v>
      </c>
      <c r="F14" s="7" t="s">
        <v>55</v>
      </c>
      <c r="G14" s="7" t="s">
        <v>14</v>
      </c>
      <c r="H14" s="9"/>
      <c r="I14" s="10"/>
    </row>
    <row r="15">
      <c r="A15" s="5">
        <v>45293.0</v>
      </c>
      <c r="B15" s="11" t="s">
        <v>51</v>
      </c>
      <c r="C15" s="8" t="s">
        <v>52</v>
      </c>
      <c r="D15" s="7" t="s">
        <v>53</v>
      </c>
      <c r="E15" s="7" t="s">
        <v>54</v>
      </c>
      <c r="F15" s="7" t="s">
        <v>56</v>
      </c>
      <c r="G15" s="7" t="s">
        <v>14</v>
      </c>
      <c r="H15" s="9"/>
      <c r="I15" s="10"/>
    </row>
    <row r="16">
      <c r="A16" s="5">
        <v>45293.0</v>
      </c>
      <c r="B16" s="11" t="s">
        <v>57</v>
      </c>
      <c r="C16" s="8" t="s">
        <v>58</v>
      </c>
      <c r="D16" s="8" t="s">
        <v>59</v>
      </c>
      <c r="E16" s="9"/>
      <c r="F16" s="7" t="s">
        <v>60</v>
      </c>
      <c r="G16" s="7" t="s">
        <v>14</v>
      </c>
      <c r="H16" s="7" t="s">
        <v>15</v>
      </c>
      <c r="I16" s="10"/>
    </row>
    <row r="17">
      <c r="A17" s="5">
        <v>45293.0</v>
      </c>
      <c r="B17" s="11" t="s">
        <v>57</v>
      </c>
      <c r="C17" s="8" t="s">
        <v>58</v>
      </c>
      <c r="D17" s="8" t="s">
        <v>61</v>
      </c>
      <c r="E17" s="9"/>
      <c r="F17" s="7" t="s">
        <v>60</v>
      </c>
      <c r="G17" s="7" t="s">
        <v>14</v>
      </c>
      <c r="H17" s="7" t="s">
        <v>15</v>
      </c>
      <c r="I17" s="10"/>
    </row>
    <row r="18">
      <c r="A18" s="5">
        <v>45293.0</v>
      </c>
      <c r="B18" s="11" t="s">
        <v>57</v>
      </c>
      <c r="C18" s="8" t="s">
        <v>58</v>
      </c>
      <c r="D18" s="8" t="s">
        <v>62</v>
      </c>
      <c r="E18" s="9"/>
      <c r="F18" s="7" t="s">
        <v>60</v>
      </c>
      <c r="G18" s="7" t="s">
        <v>14</v>
      </c>
      <c r="H18" s="7" t="s">
        <v>15</v>
      </c>
      <c r="I18" s="10"/>
    </row>
    <row r="19">
      <c r="A19" s="5">
        <v>45293.0</v>
      </c>
      <c r="B19" s="11" t="s">
        <v>63</v>
      </c>
      <c r="C19" s="8" t="s">
        <v>64</v>
      </c>
      <c r="D19" s="7" t="s">
        <v>65</v>
      </c>
      <c r="E19" s="7" t="s">
        <v>66</v>
      </c>
      <c r="F19" s="7" t="s">
        <v>18</v>
      </c>
      <c r="G19" s="7" t="s">
        <v>14</v>
      </c>
      <c r="H19" s="9"/>
      <c r="I19" s="10"/>
    </row>
    <row r="20">
      <c r="A20" s="5">
        <v>45293.0</v>
      </c>
      <c r="B20" s="11" t="s">
        <v>67</v>
      </c>
      <c r="C20" s="8" t="s">
        <v>68</v>
      </c>
      <c r="D20" s="7" t="s">
        <v>69</v>
      </c>
      <c r="E20" s="7" t="s">
        <v>70</v>
      </c>
      <c r="F20" s="7" t="s">
        <v>71</v>
      </c>
      <c r="G20" s="7" t="s">
        <v>14</v>
      </c>
      <c r="H20" s="9"/>
      <c r="I20" s="10"/>
    </row>
    <row r="21">
      <c r="A21" s="5">
        <v>45293.0</v>
      </c>
      <c r="B21" s="11" t="s">
        <v>72</v>
      </c>
      <c r="C21" s="8" t="s">
        <v>73</v>
      </c>
      <c r="D21" s="7" t="s">
        <v>74</v>
      </c>
      <c r="E21" s="8" t="s">
        <v>15</v>
      </c>
      <c r="F21" s="7" t="s">
        <v>75</v>
      </c>
      <c r="G21" s="7" t="s">
        <v>29</v>
      </c>
      <c r="H21" s="9"/>
      <c r="I21" s="10"/>
    </row>
    <row r="22">
      <c r="A22" s="5">
        <v>45293.0</v>
      </c>
      <c r="B22" s="11" t="s">
        <v>76</v>
      </c>
      <c r="C22" s="8" t="s">
        <v>77</v>
      </c>
      <c r="D22" s="7" t="s">
        <v>78</v>
      </c>
      <c r="E22" s="7" t="s">
        <v>79</v>
      </c>
      <c r="F22" s="7" t="s">
        <v>80</v>
      </c>
      <c r="G22" s="7" t="s">
        <v>29</v>
      </c>
      <c r="H22" s="9"/>
      <c r="I22" s="10"/>
    </row>
    <row r="23">
      <c r="A23" s="5">
        <v>45293.0</v>
      </c>
      <c r="B23" s="11" t="s">
        <v>81</v>
      </c>
      <c r="C23" s="8" t="s">
        <v>82</v>
      </c>
      <c r="D23" s="7" t="s">
        <v>83</v>
      </c>
      <c r="E23" s="7" t="s">
        <v>84</v>
      </c>
      <c r="F23" s="7" t="s">
        <v>85</v>
      </c>
      <c r="G23" s="7" t="s">
        <v>86</v>
      </c>
      <c r="H23" s="9"/>
      <c r="I23" s="10"/>
    </row>
    <row r="24">
      <c r="A24" s="5">
        <v>45293.0</v>
      </c>
      <c r="B24" s="11" t="s">
        <v>87</v>
      </c>
      <c r="C24" s="8" t="s">
        <v>88</v>
      </c>
      <c r="D24" s="7" t="s">
        <v>89</v>
      </c>
      <c r="E24" s="7" t="s">
        <v>90</v>
      </c>
      <c r="F24" s="7" t="s">
        <v>91</v>
      </c>
      <c r="G24" s="7" t="s">
        <v>14</v>
      </c>
      <c r="H24" s="9"/>
      <c r="I24" s="10"/>
    </row>
    <row r="25">
      <c r="A25" s="5">
        <v>45293.0</v>
      </c>
      <c r="B25" s="11" t="s">
        <v>92</v>
      </c>
      <c r="C25" s="8" t="s">
        <v>93</v>
      </c>
      <c r="D25" s="7" t="s">
        <v>94</v>
      </c>
      <c r="E25" s="7" t="s">
        <v>95</v>
      </c>
      <c r="F25" s="7" t="s">
        <v>96</v>
      </c>
      <c r="G25" s="7" t="s">
        <v>14</v>
      </c>
      <c r="H25" s="9"/>
      <c r="I25" s="10"/>
    </row>
    <row r="26">
      <c r="A26" s="5">
        <v>45293.0</v>
      </c>
      <c r="B26" s="11" t="s">
        <v>97</v>
      </c>
      <c r="C26" s="8" t="s">
        <v>98</v>
      </c>
      <c r="D26" s="7" t="s">
        <v>99</v>
      </c>
      <c r="E26" s="7" t="s">
        <v>100</v>
      </c>
      <c r="F26" s="7" t="s">
        <v>101</v>
      </c>
      <c r="G26" s="7" t="s">
        <v>14</v>
      </c>
      <c r="H26" s="9"/>
      <c r="I26" s="10"/>
    </row>
    <row r="27">
      <c r="A27" s="5">
        <v>45293.0</v>
      </c>
      <c r="B27" s="11" t="s">
        <v>102</v>
      </c>
      <c r="C27" s="8" t="s">
        <v>103</v>
      </c>
      <c r="D27" s="7" t="s">
        <v>104</v>
      </c>
      <c r="E27" s="7" t="s">
        <v>105</v>
      </c>
      <c r="F27" s="7" t="s">
        <v>101</v>
      </c>
      <c r="G27" s="7" t="s">
        <v>14</v>
      </c>
      <c r="H27" s="9"/>
      <c r="I27" s="10"/>
    </row>
    <row r="28">
      <c r="A28" s="5">
        <v>45293.0</v>
      </c>
      <c r="B28" s="11" t="s">
        <v>102</v>
      </c>
      <c r="C28" s="8" t="s">
        <v>103</v>
      </c>
      <c r="D28" s="7" t="s">
        <v>106</v>
      </c>
      <c r="E28" s="7" t="s">
        <v>105</v>
      </c>
      <c r="F28" s="7" t="s">
        <v>101</v>
      </c>
      <c r="G28" s="7" t="s">
        <v>14</v>
      </c>
      <c r="H28" s="9"/>
      <c r="I28" s="10"/>
    </row>
    <row r="29">
      <c r="A29" s="5">
        <v>45293.0</v>
      </c>
      <c r="B29" s="11" t="s">
        <v>107</v>
      </c>
      <c r="C29" s="8" t="s">
        <v>108</v>
      </c>
      <c r="D29" s="7" t="s">
        <v>109</v>
      </c>
      <c r="E29" s="7" t="s">
        <v>110</v>
      </c>
      <c r="F29" s="7" t="s">
        <v>111</v>
      </c>
      <c r="G29" s="7" t="s">
        <v>14</v>
      </c>
      <c r="H29" s="9"/>
      <c r="I29" s="10"/>
    </row>
    <row r="30">
      <c r="A30" s="5">
        <v>45293.0</v>
      </c>
      <c r="B30" s="11" t="s">
        <v>112</v>
      </c>
      <c r="C30" s="8" t="s">
        <v>113</v>
      </c>
      <c r="D30" s="7" t="s">
        <v>114</v>
      </c>
      <c r="E30" s="7" t="s">
        <v>115</v>
      </c>
      <c r="F30" s="7" t="s">
        <v>23</v>
      </c>
      <c r="G30" s="7" t="s">
        <v>14</v>
      </c>
      <c r="H30" s="9"/>
      <c r="I30" s="10"/>
    </row>
    <row r="31">
      <c r="A31" s="5">
        <v>45293.0</v>
      </c>
      <c r="B31" s="11" t="s">
        <v>116</v>
      </c>
      <c r="C31" s="14" t="s">
        <v>117</v>
      </c>
      <c r="D31" s="8" t="s">
        <v>118</v>
      </c>
      <c r="E31" s="7" t="s">
        <v>119</v>
      </c>
      <c r="F31" s="7" t="s">
        <v>120</v>
      </c>
      <c r="G31" s="7" t="s">
        <v>14</v>
      </c>
      <c r="H31" s="9"/>
      <c r="I31" s="10"/>
    </row>
    <row r="32">
      <c r="A32" s="5">
        <v>45293.0</v>
      </c>
      <c r="B32" s="11" t="s">
        <v>116</v>
      </c>
      <c r="C32" s="14" t="s">
        <v>117</v>
      </c>
      <c r="D32" s="8" t="s">
        <v>118</v>
      </c>
      <c r="E32" s="7" t="s">
        <v>121</v>
      </c>
      <c r="F32" s="7" t="s">
        <v>13</v>
      </c>
      <c r="G32" s="7" t="s">
        <v>29</v>
      </c>
      <c r="H32" s="9"/>
      <c r="I32" s="10"/>
    </row>
    <row r="33">
      <c r="A33" s="5">
        <v>45293.0</v>
      </c>
      <c r="B33" s="11" t="s">
        <v>122</v>
      </c>
      <c r="C33" s="8" t="s">
        <v>123</v>
      </c>
      <c r="D33" s="7" t="s">
        <v>124</v>
      </c>
      <c r="E33" s="7" t="s">
        <v>125</v>
      </c>
      <c r="F33" s="7" t="s">
        <v>126</v>
      </c>
      <c r="G33" s="7" t="s">
        <v>14</v>
      </c>
      <c r="H33" s="9"/>
      <c r="I33" s="10"/>
    </row>
    <row r="34">
      <c r="A34" s="5">
        <v>45293.0</v>
      </c>
      <c r="B34" s="11" t="s">
        <v>122</v>
      </c>
      <c r="C34" s="8" t="s">
        <v>123</v>
      </c>
      <c r="D34" s="7" t="s">
        <v>124</v>
      </c>
      <c r="E34" s="7" t="s">
        <v>38</v>
      </c>
      <c r="F34" s="7" t="s">
        <v>127</v>
      </c>
      <c r="G34" s="7" t="s">
        <v>14</v>
      </c>
      <c r="H34" s="9"/>
      <c r="I34" s="10"/>
    </row>
    <row r="35">
      <c r="A35" s="5">
        <v>45293.0</v>
      </c>
      <c r="B35" s="11" t="s">
        <v>128</v>
      </c>
      <c r="C35" s="8" t="s">
        <v>129</v>
      </c>
      <c r="D35" s="7" t="s">
        <v>130</v>
      </c>
      <c r="E35" s="7" t="s">
        <v>131</v>
      </c>
      <c r="F35" s="7" t="s">
        <v>132</v>
      </c>
      <c r="G35" s="7" t="s">
        <v>14</v>
      </c>
      <c r="H35" s="9"/>
      <c r="I35" s="10"/>
    </row>
    <row r="36">
      <c r="A36" s="5">
        <v>45293.0</v>
      </c>
      <c r="B36" s="11" t="s">
        <v>133</v>
      </c>
      <c r="C36" s="8" t="s">
        <v>134</v>
      </c>
      <c r="D36" s="7" t="s">
        <v>135</v>
      </c>
      <c r="E36" s="9"/>
      <c r="F36" s="7" t="s">
        <v>136</v>
      </c>
      <c r="G36" s="7" t="s">
        <v>14</v>
      </c>
      <c r="H36" s="7" t="s">
        <v>119</v>
      </c>
      <c r="I36" s="10"/>
    </row>
    <row r="37">
      <c r="A37" s="5">
        <v>45293.0</v>
      </c>
      <c r="B37" s="11" t="s">
        <v>133</v>
      </c>
      <c r="C37" s="8" t="s">
        <v>134</v>
      </c>
      <c r="D37" s="7" t="s">
        <v>137</v>
      </c>
      <c r="E37" s="9"/>
      <c r="F37" s="7" t="s">
        <v>136</v>
      </c>
      <c r="G37" s="7" t="s">
        <v>14</v>
      </c>
      <c r="H37" s="7" t="s">
        <v>119</v>
      </c>
      <c r="I37" s="10"/>
    </row>
    <row r="38">
      <c r="A38" s="5">
        <v>45293.0</v>
      </c>
      <c r="B38" s="11" t="s">
        <v>133</v>
      </c>
      <c r="C38" s="8" t="s">
        <v>134</v>
      </c>
      <c r="D38" s="7" t="s">
        <v>78</v>
      </c>
      <c r="E38" s="9"/>
      <c r="F38" s="7" t="s">
        <v>136</v>
      </c>
      <c r="G38" s="7" t="s">
        <v>14</v>
      </c>
      <c r="H38" s="7" t="s">
        <v>119</v>
      </c>
      <c r="I38" s="10"/>
    </row>
    <row r="39">
      <c r="A39" s="5">
        <v>45293.0</v>
      </c>
      <c r="B39" s="11" t="s">
        <v>138</v>
      </c>
      <c r="C39" s="8" t="s">
        <v>139</v>
      </c>
      <c r="D39" s="7" t="s">
        <v>140</v>
      </c>
      <c r="E39" s="7" t="s">
        <v>66</v>
      </c>
      <c r="F39" s="7" t="s">
        <v>101</v>
      </c>
      <c r="G39" s="7" t="s">
        <v>14</v>
      </c>
      <c r="H39" s="9"/>
      <c r="I39" s="10"/>
    </row>
    <row r="40">
      <c r="A40" s="5">
        <v>45293.0</v>
      </c>
      <c r="B40" s="11" t="s">
        <v>141</v>
      </c>
      <c r="C40" s="8" t="s">
        <v>142</v>
      </c>
      <c r="D40" s="7" t="s">
        <v>143</v>
      </c>
      <c r="E40" s="7" t="s">
        <v>38</v>
      </c>
      <c r="F40" s="7" t="s">
        <v>144</v>
      </c>
      <c r="G40" s="7" t="s">
        <v>86</v>
      </c>
      <c r="H40" s="9"/>
      <c r="I40" s="10"/>
    </row>
    <row r="41">
      <c r="A41" s="5">
        <v>45294.0</v>
      </c>
      <c r="B41" s="11" t="s">
        <v>145</v>
      </c>
      <c r="C41" s="8" t="s">
        <v>146</v>
      </c>
      <c r="D41" s="7" t="s">
        <v>147</v>
      </c>
      <c r="E41" s="7" t="s">
        <v>148</v>
      </c>
      <c r="F41" s="7" t="s">
        <v>149</v>
      </c>
      <c r="G41" s="7" t="s">
        <v>14</v>
      </c>
      <c r="H41" s="9"/>
      <c r="I41" s="10"/>
    </row>
    <row r="42">
      <c r="A42" s="5">
        <v>45294.0</v>
      </c>
      <c r="B42" s="11" t="s">
        <v>150</v>
      </c>
      <c r="C42" s="8" t="s">
        <v>151</v>
      </c>
      <c r="D42" s="7" t="s">
        <v>99</v>
      </c>
      <c r="E42" s="9"/>
      <c r="F42" s="7" t="s">
        <v>152</v>
      </c>
      <c r="G42" s="7" t="s">
        <v>86</v>
      </c>
      <c r="H42" s="7" t="s">
        <v>15</v>
      </c>
      <c r="I42" s="10"/>
    </row>
    <row r="43">
      <c r="A43" s="5">
        <v>45294.0</v>
      </c>
      <c r="B43" s="11" t="s">
        <v>153</v>
      </c>
      <c r="C43" s="8" t="s">
        <v>154</v>
      </c>
      <c r="D43" s="7" t="s">
        <v>155</v>
      </c>
      <c r="E43" s="7" t="s">
        <v>125</v>
      </c>
      <c r="F43" s="7" t="s">
        <v>101</v>
      </c>
      <c r="G43" s="7" t="s">
        <v>14</v>
      </c>
      <c r="H43" s="9"/>
      <c r="I43" s="10"/>
    </row>
    <row r="44">
      <c r="A44" s="5">
        <v>45294.0</v>
      </c>
      <c r="B44" s="11" t="s">
        <v>156</v>
      </c>
      <c r="C44" s="8" t="s">
        <v>157</v>
      </c>
      <c r="D44" s="7" t="s">
        <v>158</v>
      </c>
      <c r="E44" s="7" t="s">
        <v>159</v>
      </c>
      <c r="F44" s="7" t="s">
        <v>160</v>
      </c>
      <c r="G44" s="7" t="s">
        <v>14</v>
      </c>
      <c r="H44" s="9"/>
      <c r="I44" s="10"/>
    </row>
    <row r="45">
      <c r="A45" s="5">
        <v>45294.0</v>
      </c>
      <c r="B45" s="11" t="s">
        <v>161</v>
      </c>
      <c r="C45" s="8" t="s">
        <v>162</v>
      </c>
      <c r="D45" s="7" t="s">
        <v>89</v>
      </c>
      <c r="E45" s="7" t="s">
        <v>90</v>
      </c>
      <c r="F45" s="7" t="s">
        <v>91</v>
      </c>
      <c r="G45" s="7" t="s">
        <v>14</v>
      </c>
      <c r="H45" s="9"/>
      <c r="I45" s="10"/>
    </row>
    <row r="46">
      <c r="A46" s="5">
        <v>45294.0</v>
      </c>
      <c r="B46" s="11" t="s">
        <v>163</v>
      </c>
      <c r="C46" s="8" t="s">
        <v>164</v>
      </c>
      <c r="D46" s="7" t="s">
        <v>165</v>
      </c>
      <c r="E46" s="7" t="s">
        <v>166</v>
      </c>
      <c r="F46" s="7" t="s">
        <v>167</v>
      </c>
      <c r="G46" s="7" t="s">
        <v>14</v>
      </c>
      <c r="H46" s="9"/>
      <c r="I46" s="10"/>
    </row>
    <row r="47">
      <c r="A47" s="5">
        <v>45294.0</v>
      </c>
      <c r="B47" s="11" t="s">
        <v>168</v>
      </c>
      <c r="C47" s="14" t="s">
        <v>169</v>
      </c>
      <c r="D47" s="7" t="s">
        <v>170</v>
      </c>
      <c r="E47" s="7" t="s">
        <v>166</v>
      </c>
      <c r="F47" s="7" t="s">
        <v>171</v>
      </c>
      <c r="G47" s="7" t="s">
        <v>14</v>
      </c>
      <c r="H47" s="9"/>
      <c r="I47" s="10"/>
    </row>
    <row r="48">
      <c r="A48" s="5">
        <v>45294.0</v>
      </c>
      <c r="B48" s="11" t="s">
        <v>172</v>
      </c>
      <c r="C48" s="8" t="s">
        <v>173</v>
      </c>
      <c r="D48" s="7" t="s">
        <v>174</v>
      </c>
      <c r="E48" s="7" t="s">
        <v>115</v>
      </c>
      <c r="F48" s="7" t="s">
        <v>175</v>
      </c>
      <c r="G48" s="7" t="s">
        <v>14</v>
      </c>
      <c r="H48" s="9"/>
      <c r="I48" s="10"/>
    </row>
    <row r="49">
      <c r="A49" s="5">
        <v>45294.0</v>
      </c>
      <c r="B49" s="11" t="s">
        <v>176</v>
      </c>
      <c r="C49" s="8" t="s">
        <v>177</v>
      </c>
      <c r="D49" s="7" t="s">
        <v>178</v>
      </c>
      <c r="E49" s="7" t="s">
        <v>166</v>
      </c>
      <c r="F49" s="7" t="s">
        <v>179</v>
      </c>
      <c r="G49" s="7" t="s">
        <v>86</v>
      </c>
      <c r="H49" s="9"/>
      <c r="I49" s="10"/>
    </row>
    <row r="50">
      <c r="A50" s="5">
        <v>45294.0</v>
      </c>
      <c r="B50" s="11" t="s">
        <v>180</v>
      </c>
      <c r="C50" s="8" t="s">
        <v>181</v>
      </c>
      <c r="D50" s="7" t="s">
        <v>182</v>
      </c>
      <c r="E50" s="7" t="s">
        <v>183</v>
      </c>
      <c r="F50" s="7" t="s">
        <v>184</v>
      </c>
      <c r="G50" s="7" t="s">
        <v>86</v>
      </c>
      <c r="H50" s="9"/>
      <c r="I50" s="10"/>
    </row>
    <row r="51">
      <c r="A51" s="5">
        <v>45294.0</v>
      </c>
      <c r="B51" s="11" t="s">
        <v>180</v>
      </c>
      <c r="C51" s="8" t="s">
        <v>181</v>
      </c>
      <c r="D51" s="7" t="s">
        <v>182</v>
      </c>
      <c r="E51" s="7" t="s">
        <v>185</v>
      </c>
      <c r="F51" s="7" t="s">
        <v>186</v>
      </c>
      <c r="G51" s="7" t="s">
        <v>86</v>
      </c>
      <c r="H51" s="9"/>
      <c r="I51" s="10"/>
    </row>
    <row r="52">
      <c r="A52" s="5">
        <v>45294.0</v>
      </c>
      <c r="B52" s="11" t="s">
        <v>187</v>
      </c>
      <c r="C52" s="8" t="s">
        <v>188</v>
      </c>
      <c r="D52" s="7" t="s">
        <v>189</v>
      </c>
      <c r="E52" s="9"/>
      <c r="F52" s="7" t="s">
        <v>190</v>
      </c>
      <c r="G52" s="7" t="s">
        <v>14</v>
      </c>
      <c r="H52" s="7" t="s">
        <v>15</v>
      </c>
      <c r="I52" s="10"/>
    </row>
    <row r="53">
      <c r="A53" s="5">
        <v>45294.0</v>
      </c>
      <c r="B53" s="11" t="s">
        <v>187</v>
      </c>
      <c r="C53" s="8" t="s">
        <v>188</v>
      </c>
      <c r="D53" s="7" t="s">
        <v>189</v>
      </c>
      <c r="E53" s="7" t="s">
        <v>95</v>
      </c>
      <c r="F53" s="7" t="s">
        <v>48</v>
      </c>
      <c r="G53" s="7" t="s">
        <v>14</v>
      </c>
      <c r="H53" s="9"/>
      <c r="I53" s="10"/>
    </row>
    <row r="54">
      <c r="A54" s="5">
        <v>45294.0</v>
      </c>
      <c r="B54" s="11" t="s">
        <v>191</v>
      </c>
      <c r="C54" s="8" t="s">
        <v>192</v>
      </c>
      <c r="D54" s="7" t="s">
        <v>193</v>
      </c>
      <c r="E54" s="7" t="s">
        <v>194</v>
      </c>
      <c r="F54" s="7" t="s">
        <v>136</v>
      </c>
      <c r="G54" s="7" t="s">
        <v>29</v>
      </c>
      <c r="H54" s="9"/>
      <c r="I54" s="10"/>
    </row>
    <row r="55">
      <c r="A55" s="5">
        <v>45294.0</v>
      </c>
      <c r="B55" s="11" t="s">
        <v>195</v>
      </c>
      <c r="C55" s="8" t="s">
        <v>196</v>
      </c>
      <c r="D55" s="7" t="s">
        <v>197</v>
      </c>
      <c r="E55" s="7" t="s">
        <v>198</v>
      </c>
      <c r="F55" s="7" t="s">
        <v>18</v>
      </c>
      <c r="G55" s="7" t="s">
        <v>14</v>
      </c>
      <c r="H55" s="9"/>
      <c r="I55" s="10"/>
    </row>
    <row r="56">
      <c r="A56" s="5">
        <v>45294.0</v>
      </c>
      <c r="B56" s="11" t="s">
        <v>199</v>
      </c>
      <c r="C56" s="8" t="s">
        <v>200</v>
      </c>
      <c r="D56" s="7" t="s">
        <v>201</v>
      </c>
      <c r="E56" s="7" t="s">
        <v>115</v>
      </c>
      <c r="F56" s="7" t="s">
        <v>202</v>
      </c>
      <c r="G56" s="7" t="s">
        <v>14</v>
      </c>
      <c r="H56" s="9"/>
      <c r="I56" s="10"/>
    </row>
    <row r="57">
      <c r="A57" s="5">
        <v>45294.0</v>
      </c>
      <c r="B57" s="11" t="s">
        <v>199</v>
      </c>
      <c r="C57" s="8" t="s">
        <v>200</v>
      </c>
      <c r="D57" s="7" t="s">
        <v>201</v>
      </c>
      <c r="E57" s="7" t="s">
        <v>203</v>
      </c>
      <c r="F57" s="7" t="s">
        <v>13</v>
      </c>
      <c r="G57" s="7" t="s">
        <v>14</v>
      </c>
      <c r="H57" s="9"/>
      <c r="I57" s="10"/>
    </row>
    <row r="58">
      <c r="A58" s="5">
        <v>45294.0</v>
      </c>
      <c r="B58" s="11" t="s">
        <v>204</v>
      </c>
      <c r="C58" s="8" t="s">
        <v>205</v>
      </c>
      <c r="D58" s="7" t="s">
        <v>206</v>
      </c>
      <c r="E58" s="7" t="s">
        <v>115</v>
      </c>
      <c r="F58" s="7" t="s">
        <v>207</v>
      </c>
      <c r="G58" s="7" t="s">
        <v>14</v>
      </c>
      <c r="H58" s="9"/>
      <c r="I58" s="10"/>
    </row>
    <row r="59">
      <c r="A59" s="5">
        <v>45294.0</v>
      </c>
      <c r="B59" s="11" t="s">
        <v>204</v>
      </c>
      <c r="C59" s="8" t="s">
        <v>205</v>
      </c>
      <c r="D59" s="7" t="s">
        <v>206</v>
      </c>
      <c r="E59" s="7" t="s">
        <v>115</v>
      </c>
      <c r="F59" s="7" t="s">
        <v>208</v>
      </c>
      <c r="G59" s="7" t="s">
        <v>14</v>
      </c>
      <c r="H59" s="9"/>
      <c r="I59" s="10"/>
    </row>
    <row r="60">
      <c r="A60" s="5">
        <v>45294.0</v>
      </c>
      <c r="B60" s="11" t="s">
        <v>209</v>
      </c>
      <c r="C60" s="8" t="s">
        <v>210</v>
      </c>
      <c r="D60" s="7" t="s">
        <v>211</v>
      </c>
      <c r="E60" s="7" t="s">
        <v>212</v>
      </c>
      <c r="F60" s="7" t="s">
        <v>18</v>
      </c>
      <c r="G60" s="7" t="s">
        <v>14</v>
      </c>
      <c r="H60" s="9"/>
      <c r="I60" s="10"/>
    </row>
    <row r="61">
      <c r="A61" s="5">
        <v>45294.0</v>
      </c>
      <c r="B61" s="11" t="s">
        <v>209</v>
      </c>
      <c r="C61" s="8" t="s">
        <v>210</v>
      </c>
      <c r="D61" s="7" t="s">
        <v>211</v>
      </c>
      <c r="E61" s="7" t="s">
        <v>213</v>
      </c>
      <c r="F61" s="7" t="s">
        <v>13</v>
      </c>
      <c r="G61" s="7" t="s">
        <v>29</v>
      </c>
      <c r="H61" s="9"/>
      <c r="I61" s="10"/>
    </row>
    <row r="62">
      <c r="A62" s="5">
        <v>45295.0</v>
      </c>
      <c r="B62" s="11" t="s">
        <v>214</v>
      </c>
      <c r="C62" s="8" t="s">
        <v>215</v>
      </c>
      <c r="D62" s="7" t="s">
        <v>216</v>
      </c>
      <c r="E62" s="7" t="s">
        <v>217</v>
      </c>
      <c r="F62" s="7" t="s">
        <v>218</v>
      </c>
      <c r="G62" s="7" t="s">
        <v>14</v>
      </c>
      <c r="H62" s="9"/>
      <c r="I62" s="10"/>
    </row>
    <row r="63">
      <c r="A63" s="5">
        <v>45295.0</v>
      </c>
      <c r="B63" s="11" t="s">
        <v>214</v>
      </c>
      <c r="C63" s="8" t="s">
        <v>215</v>
      </c>
      <c r="D63" s="7" t="s">
        <v>216</v>
      </c>
      <c r="E63" s="7" t="s">
        <v>219</v>
      </c>
      <c r="F63" s="7" t="s">
        <v>220</v>
      </c>
      <c r="G63" s="7" t="s">
        <v>14</v>
      </c>
      <c r="H63" s="9"/>
      <c r="I63" s="10"/>
    </row>
    <row r="64">
      <c r="A64" s="5">
        <v>45295.0</v>
      </c>
      <c r="B64" s="11" t="s">
        <v>214</v>
      </c>
      <c r="C64" s="8" t="s">
        <v>215</v>
      </c>
      <c r="D64" s="7" t="s">
        <v>216</v>
      </c>
      <c r="E64" s="7" t="s">
        <v>221</v>
      </c>
      <c r="F64" s="7" t="s">
        <v>222</v>
      </c>
      <c r="G64" s="7" t="s">
        <v>14</v>
      </c>
      <c r="H64" s="9"/>
      <c r="I64" s="10"/>
    </row>
    <row r="65">
      <c r="A65" s="5">
        <v>45295.0</v>
      </c>
      <c r="B65" s="11" t="s">
        <v>223</v>
      </c>
      <c r="C65" s="8" t="s">
        <v>224</v>
      </c>
      <c r="D65" s="7" t="s">
        <v>225</v>
      </c>
      <c r="E65" s="7" t="s">
        <v>66</v>
      </c>
      <c r="F65" s="7" t="s">
        <v>101</v>
      </c>
      <c r="G65" s="7" t="s">
        <v>14</v>
      </c>
      <c r="H65" s="9"/>
      <c r="I65" s="10"/>
    </row>
    <row r="66">
      <c r="A66" s="5">
        <v>45295.0</v>
      </c>
      <c r="B66" s="11" t="s">
        <v>223</v>
      </c>
      <c r="C66" s="8" t="s">
        <v>224</v>
      </c>
      <c r="D66" s="7" t="s">
        <v>225</v>
      </c>
      <c r="E66" s="7" t="s">
        <v>226</v>
      </c>
      <c r="F66" s="7" t="s">
        <v>227</v>
      </c>
      <c r="G66" s="7" t="s">
        <v>14</v>
      </c>
      <c r="H66" s="9"/>
      <c r="I66" s="10"/>
    </row>
    <row r="67">
      <c r="A67" s="5">
        <v>45295.0</v>
      </c>
      <c r="B67" s="11" t="s">
        <v>228</v>
      </c>
      <c r="C67" s="8" t="s">
        <v>229</v>
      </c>
      <c r="D67" s="7" t="s">
        <v>230</v>
      </c>
      <c r="E67" s="7" t="s">
        <v>231</v>
      </c>
      <c r="F67" s="7" t="s">
        <v>232</v>
      </c>
      <c r="G67" s="7" t="s">
        <v>14</v>
      </c>
      <c r="H67" s="9"/>
      <c r="I67" s="10"/>
    </row>
    <row r="68">
      <c r="A68" s="5">
        <v>45295.0</v>
      </c>
      <c r="B68" s="11" t="s">
        <v>228</v>
      </c>
      <c r="C68" s="8" t="s">
        <v>229</v>
      </c>
      <c r="D68" s="7" t="s">
        <v>230</v>
      </c>
      <c r="E68" s="7" t="s">
        <v>66</v>
      </c>
      <c r="F68" s="7" t="s">
        <v>13</v>
      </c>
      <c r="G68" s="7" t="s">
        <v>14</v>
      </c>
      <c r="H68" s="9"/>
      <c r="I68" s="10"/>
    </row>
    <row r="69">
      <c r="A69" s="5">
        <v>45295.0</v>
      </c>
      <c r="B69" s="11" t="s">
        <v>233</v>
      </c>
      <c r="C69" s="8" t="s">
        <v>234</v>
      </c>
      <c r="D69" s="7" t="s">
        <v>235</v>
      </c>
      <c r="E69" s="7" t="s">
        <v>38</v>
      </c>
      <c r="F69" s="7" t="s">
        <v>18</v>
      </c>
      <c r="G69" s="7" t="s">
        <v>14</v>
      </c>
      <c r="H69" s="9"/>
      <c r="I69" s="10"/>
    </row>
    <row r="70">
      <c r="A70" s="5">
        <v>45295.0</v>
      </c>
      <c r="B70" s="11" t="s">
        <v>236</v>
      </c>
      <c r="C70" s="8" t="s">
        <v>237</v>
      </c>
      <c r="D70" s="7" t="s">
        <v>238</v>
      </c>
      <c r="E70" s="7" t="s">
        <v>239</v>
      </c>
      <c r="F70" s="7" t="s">
        <v>240</v>
      </c>
      <c r="G70" s="7" t="s">
        <v>14</v>
      </c>
      <c r="H70" s="9"/>
      <c r="I70" s="10"/>
    </row>
    <row r="71">
      <c r="A71" s="5">
        <v>45295.0</v>
      </c>
      <c r="B71" s="11" t="s">
        <v>236</v>
      </c>
      <c r="C71" s="8" t="s">
        <v>237</v>
      </c>
      <c r="D71" s="7" t="s">
        <v>238</v>
      </c>
      <c r="E71" s="7" t="s">
        <v>241</v>
      </c>
      <c r="F71" s="7" t="s">
        <v>13</v>
      </c>
      <c r="G71" s="7" t="s">
        <v>14</v>
      </c>
      <c r="H71" s="9"/>
      <c r="I71" s="10"/>
    </row>
    <row r="72">
      <c r="A72" s="5">
        <v>45295.0</v>
      </c>
      <c r="B72" s="11" t="s">
        <v>236</v>
      </c>
      <c r="C72" s="8" t="s">
        <v>237</v>
      </c>
      <c r="D72" s="7" t="s">
        <v>238</v>
      </c>
      <c r="E72" s="7" t="s">
        <v>242</v>
      </c>
      <c r="F72" s="7" t="s">
        <v>243</v>
      </c>
      <c r="G72" s="7" t="s">
        <v>14</v>
      </c>
      <c r="H72" s="9"/>
      <c r="I72" s="10"/>
    </row>
    <row r="73">
      <c r="A73" s="5">
        <v>45295.0</v>
      </c>
      <c r="B73" s="11" t="s">
        <v>244</v>
      </c>
      <c r="C73" s="8" t="s">
        <v>245</v>
      </c>
      <c r="D73" s="7" t="s">
        <v>246</v>
      </c>
      <c r="E73" s="7" t="s">
        <v>105</v>
      </c>
      <c r="F73" s="7" t="s">
        <v>247</v>
      </c>
      <c r="G73" s="7" t="s">
        <v>86</v>
      </c>
      <c r="H73" s="9"/>
      <c r="I73" s="10"/>
    </row>
    <row r="74">
      <c r="A74" s="5">
        <v>45295.0</v>
      </c>
      <c r="B74" s="11" t="s">
        <v>244</v>
      </c>
      <c r="C74" s="8" t="s">
        <v>245</v>
      </c>
      <c r="D74" s="7" t="s">
        <v>248</v>
      </c>
      <c r="E74" s="7" t="s">
        <v>105</v>
      </c>
      <c r="F74" s="7" t="s">
        <v>247</v>
      </c>
      <c r="G74" s="7" t="s">
        <v>86</v>
      </c>
      <c r="H74" s="9"/>
      <c r="I74" s="10"/>
    </row>
    <row r="75">
      <c r="A75" s="5">
        <v>45295.0</v>
      </c>
      <c r="B75" s="11" t="s">
        <v>244</v>
      </c>
      <c r="C75" s="8" t="s">
        <v>245</v>
      </c>
      <c r="D75" s="7" t="s">
        <v>246</v>
      </c>
      <c r="E75" s="9"/>
      <c r="F75" s="7" t="s">
        <v>249</v>
      </c>
      <c r="G75" s="7" t="s">
        <v>86</v>
      </c>
      <c r="H75" s="7" t="s">
        <v>15</v>
      </c>
      <c r="I75" s="10"/>
    </row>
    <row r="76">
      <c r="A76" s="5">
        <v>45295.0</v>
      </c>
      <c r="B76" s="11" t="s">
        <v>244</v>
      </c>
      <c r="C76" s="8" t="s">
        <v>245</v>
      </c>
      <c r="D76" s="7" t="s">
        <v>248</v>
      </c>
      <c r="E76" s="9"/>
      <c r="F76" s="7" t="s">
        <v>249</v>
      </c>
      <c r="G76" s="7" t="s">
        <v>86</v>
      </c>
      <c r="H76" s="7" t="s">
        <v>15</v>
      </c>
      <c r="I76" s="10"/>
    </row>
    <row r="77">
      <c r="A77" s="5">
        <v>45295.0</v>
      </c>
      <c r="B77" s="11" t="s">
        <v>250</v>
      </c>
      <c r="C77" s="8" t="s">
        <v>251</v>
      </c>
      <c r="D77" s="7" t="s">
        <v>193</v>
      </c>
      <c r="E77" s="9"/>
      <c r="F77" s="7" t="s">
        <v>252</v>
      </c>
      <c r="G77" s="7" t="s">
        <v>14</v>
      </c>
      <c r="H77" s="7" t="s">
        <v>253</v>
      </c>
      <c r="I77" s="10"/>
    </row>
    <row r="78">
      <c r="A78" s="5">
        <v>45295.0</v>
      </c>
      <c r="B78" s="11" t="s">
        <v>250</v>
      </c>
      <c r="C78" s="8" t="s">
        <v>251</v>
      </c>
      <c r="D78" s="7" t="s">
        <v>193</v>
      </c>
      <c r="E78" s="7" t="s">
        <v>38</v>
      </c>
      <c r="F78" s="7" t="s">
        <v>101</v>
      </c>
      <c r="G78" s="7" t="s">
        <v>14</v>
      </c>
      <c r="H78" s="9"/>
      <c r="I78" s="10"/>
    </row>
    <row r="79">
      <c r="A79" s="5">
        <v>45295.0</v>
      </c>
      <c r="B79" s="11" t="s">
        <v>254</v>
      </c>
      <c r="C79" s="8" t="s">
        <v>255</v>
      </c>
      <c r="D79" s="7" t="s">
        <v>256</v>
      </c>
      <c r="E79" s="7" t="s">
        <v>257</v>
      </c>
      <c r="F79" s="7" t="s">
        <v>258</v>
      </c>
      <c r="G79" s="7" t="s">
        <v>14</v>
      </c>
      <c r="H79" s="9"/>
      <c r="I79" s="10"/>
    </row>
    <row r="80">
      <c r="A80" s="5">
        <v>45295.0</v>
      </c>
      <c r="B80" s="11" t="s">
        <v>254</v>
      </c>
      <c r="C80" s="8" t="s">
        <v>255</v>
      </c>
      <c r="D80" s="7" t="s">
        <v>256</v>
      </c>
      <c r="E80" s="7" t="s">
        <v>259</v>
      </c>
      <c r="F80" s="7" t="s">
        <v>260</v>
      </c>
      <c r="G80" s="7" t="s">
        <v>14</v>
      </c>
      <c r="H80" s="9"/>
      <c r="I80" s="10"/>
    </row>
    <row r="81">
      <c r="A81" s="5">
        <v>45295.0</v>
      </c>
      <c r="B81" s="11" t="s">
        <v>254</v>
      </c>
      <c r="C81" s="8" t="s">
        <v>255</v>
      </c>
      <c r="D81" s="7" t="s">
        <v>256</v>
      </c>
      <c r="E81" s="7" t="s">
        <v>261</v>
      </c>
      <c r="F81" s="7" t="s">
        <v>262</v>
      </c>
      <c r="G81" s="7" t="s">
        <v>14</v>
      </c>
      <c r="H81" s="9"/>
      <c r="I81" s="10"/>
    </row>
    <row r="82">
      <c r="A82" s="5">
        <v>45295.0</v>
      </c>
      <c r="B82" s="11" t="s">
        <v>263</v>
      </c>
      <c r="C82" s="15" t="s">
        <v>264</v>
      </c>
      <c r="D82" s="7" t="s">
        <v>89</v>
      </c>
      <c r="E82" s="7" t="s">
        <v>90</v>
      </c>
      <c r="F82" s="7" t="s">
        <v>91</v>
      </c>
      <c r="G82" s="7" t="s">
        <v>14</v>
      </c>
      <c r="H82" s="9"/>
      <c r="I82" s="10"/>
    </row>
    <row r="83">
      <c r="A83" s="5">
        <v>45295.0</v>
      </c>
      <c r="B83" s="11" t="s">
        <v>265</v>
      </c>
      <c r="C83" s="15" t="s">
        <v>266</v>
      </c>
      <c r="D83" s="7" t="s">
        <v>267</v>
      </c>
      <c r="E83" s="9"/>
      <c r="F83" s="7" t="s">
        <v>268</v>
      </c>
      <c r="G83" s="7" t="s">
        <v>14</v>
      </c>
      <c r="H83" s="7" t="s">
        <v>15</v>
      </c>
      <c r="I83" s="10"/>
    </row>
    <row r="84">
      <c r="A84" s="5">
        <v>45295.0</v>
      </c>
      <c r="B84" s="11" t="s">
        <v>269</v>
      </c>
      <c r="C84" s="15" t="s">
        <v>270</v>
      </c>
      <c r="D84" s="7" t="s">
        <v>109</v>
      </c>
      <c r="E84" s="7" t="s">
        <v>271</v>
      </c>
      <c r="F84" s="7" t="s">
        <v>91</v>
      </c>
      <c r="G84" s="7" t="s">
        <v>14</v>
      </c>
      <c r="H84" s="9"/>
      <c r="I84" s="10"/>
    </row>
    <row r="85">
      <c r="A85" s="5">
        <v>45295.0</v>
      </c>
      <c r="B85" s="11" t="s">
        <v>272</v>
      </c>
      <c r="C85" s="15" t="s">
        <v>273</v>
      </c>
      <c r="D85" s="7" t="s">
        <v>274</v>
      </c>
      <c r="E85" s="7" t="s">
        <v>275</v>
      </c>
      <c r="F85" s="7" t="s">
        <v>184</v>
      </c>
      <c r="G85" s="7" t="s">
        <v>86</v>
      </c>
      <c r="H85" s="9"/>
      <c r="I85" s="10"/>
    </row>
    <row r="86">
      <c r="A86" s="5">
        <v>45295.0</v>
      </c>
      <c r="B86" s="11" t="s">
        <v>272</v>
      </c>
      <c r="C86" s="15" t="s">
        <v>273</v>
      </c>
      <c r="D86" s="7" t="s">
        <v>274</v>
      </c>
      <c r="E86" s="7" t="s">
        <v>276</v>
      </c>
      <c r="F86" s="7" t="s">
        <v>277</v>
      </c>
      <c r="G86" s="7" t="s">
        <v>86</v>
      </c>
      <c r="H86" s="9"/>
      <c r="I86" s="10"/>
    </row>
    <row r="87">
      <c r="A87" s="5">
        <v>45295.0</v>
      </c>
      <c r="B87" s="11" t="s">
        <v>278</v>
      </c>
      <c r="C87" s="15" t="s">
        <v>279</v>
      </c>
      <c r="D87" s="7" t="s">
        <v>165</v>
      </c>
      <c r="E87" s="7" t="s">
        <v>80</v>
      </c>
      <c r="F87" s="7" t="s">
        <v>280</v>
      </c>
      <c r="G87" s="7" t="s">
        <v>14</v>
      </c>
      <c r="H87" s="9"/>
      <c r="I87" s="12"/>
    </row>
    <row r="88">
      <c r="A88" s="5">
        <v>45295.0</v>
      </c>
      <c r="B88" s="11" t="s">
        <v>278</v>
      </c>
      <c r="C88" s="15" t="s">
        <v>279</v>
      </c>
      <c r="D88" s="7" t="s">
        <v>165</v>
      </c>
      <c r="E88" s="7" t="s">
        <v>80</v>
      </c>
      <c r="F88" s="7" t="s">
        <v>281</v>
      </c>
      <c r="G88" s="7" t="s">
        <v>14</v>
      </c>
      <c r="H88" s="9"/>
      <c r="I88" s="12"/>
    </row>
    <row r="89">
      <c r="A89" s="5">
        <v>45295.0</v>
      </c>
      <c r="B89" s="11" t="s">
        <v>282</v>
      </c>
      <c r="C89" s="16" t="s">
        <v>283</v>
      </c>
      <c r="D89" s="7" t="s">
        <v>284</v>
      </c>
      <c r="E89" s="7" t="s">
        <v>285</v>
      </c>
      <c r="F89" s="7" t="s">
        <v>48</v>
      </c>
      <c r="G89" s="7" t="s">
        <v>14</v>
      </c>
      <c r="H89" s="9"/>
      <c r="I89" s="12"/>
    </row>
    <row r="90">
      <c r="A90" s="5">
        <v>45295.0</v>
      </c>
      <c r="B90" s="11" t="s">
        <v>282</v>
      </c>
      <c r="C90" s="16" t="s">
        <v>283</v>
      </c>
      <c r="D90" s="7" t="s">
        <v>286</v>
      </c>
      <c r="E90" s="7" t="s">
        <v>285</v>
      </c>
      <c r="F90" s="7" t="s">
        <v>48</v>
      </c>
      <c r="G90" s="7" t="s">
        <v>14</v>
      </c>
      <c r="H90" s="9"/>
      <c r="I90" s="12"/>
    </row>
    <row r="91">
      <c r="A91" s="5">
        <v>45295.0</v>
      </c>
      <c r="B91" s="11" t="s">
        <v>287</v>
      </c>
      <c r="C91" s="15" t="s">
        <v>288</v>
      </c>
      <c r="D91" s="7" t="s">
        <v>289</v>
      </c>
      <c r="E91" s="7" t="s">
        <v>110</v>
      </c>
      <c r="F91" s="7" t="s">
        <v>184</v>
      </c>
      <c r="G91" s="7" t="s">
        <v>14</v>
      </c>
      <c r="H91" s="9"/>
      <c r="I91" s="10"/>
    </row>
    <row r="92">
      <c r="A92" s="5">
        <v>45295.0</v>
      </c>
      <c r="B92" s="11" t="s">
        <v>287</v>
      </c>
      <c r="C92" s="15" t="s">
        <v>288</v>
      </c>
      <c r="D92" s="7" t="s">
        <v>289</v>
      </c>
      <c r="E92" s="7" t="s">
        <v>290</v>
      </c>
      <c r="F92" s="7" t="s">
        <v>258</v>
      </c>
      <c r="G92" s="7" t="s">
        <v>86</v>
      </c>
      <c r="H92" s="9"/>
      <c r="I92" s="12"/>
    </row>
    <row r="93">
      <c r="A93" s="5">
        <v>45295.0</v>
      </c>
      <c r="B93" s="11" t="s">
        <v>291</v>
      </c>
      <c r="C93" s="15" t="s">
        <v>292</v>
      </c>
      <c r="D93" s="7" t="b">
        <v>1</v>
      </c>
      <c r="E93" s="7" t="s">
        <v>105</v>
      </c>
      <c r="F93" s="7" t="s">
        <v>293</v>
      </c>
      <c r="G93" s="7" t="s">
        <v>86</v>
      </c>
      <c r="H93" s="9"/>
      <c r="I93" s="10"/>
    </row>
    <row r="94">
      <c r="A94" s="5">
        <v>45295.0</v>
      </c>
      <c r="B94" s="11" t="s">
        <v>291</v>
      </c>
      <c r="C94" s="15" t="s">
        <v>292</v>
      </c>
      <c r="D94" s="7" t="s">
        <v>294</v>
      </c>
      <c r="E94" s="7" t="s">
        <v>105</v>
      </c>
      <c r="F94" s="7" t="s">
        <v>293</v>
      </c>
      <c r="G94" s="7" t="s">
        <v>86</v>
      </c>
      <c r="H94" s="9"/>
      <c r="I94" s="10"/>
    </row>
    <row r="95">
      <c r="A95" s="5">
        <v>45295.0</v>
      </c>
      <c r="B95" s="11" t="s">
        <v>291</v>
      </c>
      <c r="C95" s="15" t="s">
        <v>292</v>
      </c>
      <c r="D95" s="7" t="s">
        <v>295</v>
      </c>
      <c r="E95" s="7" t="s">
        <v>105</v>
      </c>
      <c r="F95" s="7" t="s">
        <v>293</v>
      </c>
      <c r="G95" s="7" t="s">
        <v>86</v>
      </c>
      <c r="H95" s="9"/>
      <c r="I95" s="10"/>
    </row>
    <row r="96">
      <c r="A96" s="5">
        <v>45295.0</v>
      </c>
      <c r="B96" s="11" t="s">
        <v>296</v>
      </c>
      <c r="C96" s="15" t="s">
        <v>297</v>
      </c>
      <c r="D96" s="7" t="s">
        <v>298</v>
      </c>
      <c r="E96" s="7" t="s">
        <v>299</v>
      </c>
      <c r="F96" s="7" t="s">
        <v>300</v>
      </c>
      <c r="G96" s="7" t="s">
        <v>14</v>
      </c>
      <c r="H96" s="9"/>
      <c r="I96" s="10"/>
    </row>
    <row r="97">
      <c r="A97" s="5">
        <v>45295.0</v>
      </c>
      <c r="B97" s="11" t="s">
        <v>301</v>
      </c>
      <c r="C97" s="15" t="s">
        <v>302</v>
      </c>
      <c r="D97" s="7" t="s">
        <v>303</v>
      </c>
      <c r="E97" s="7" t="s">
        <v>166</v>
      </c>
      <c r="F97" s="7" t="s">
        <v>304</v>
      </c>
      <c r="G97" s="7" t="s">
        <v>14</v>
      </c>
      <c r="H97" s="9"/>
      <c r="I97" s="12"/>
    </row>
    <row r="98">
      <c r="A98" s="5">
        <v>45295.0</v>
      </c>
      <c r="B98" s="11" t="s">
        <v>305</v>
      </c>
      <c r="C98" s="15" t="s">
        <v>306</v>
      </c>
      <c r="D98" s="7" t="s">
        <v>307</v>
      </c>
      <c r="E98" s="7" t="s">
        <v>115</v>
      </c>
      <c r="F98" s="7" t="s">
        <v>308</v>
      </c>
      <c r="G98" s="7" t="s">
        <v>14</v>
      </c>
      <c r="H98" s="9"/>
      <c r="I98" s="10"/>
    </row>
    <row r="99">
      <c r="A99" s="5">
        <v>45295.0</v>
      </c>
      <c r="B99" s="11" t="s">
        <v>309</v>
      </c>
      <c r="C99" s="15" t="s">
        <v>310</v>
      </c>
      <c r="D99" s="7" t="s">
        <v>311</v>
      </c>
      <c r="E99" s="7" t="s">
        <v>15</v>
      </c>
      <c r="F99" s="7" t="s">
        <v>48</v>
      </c>
      <c r="G99" s="7" t="s">
        <v>14</v>
      </c>
      <c r="H99" s="9"/>
      <c r="I99" s="10"/>
    </row>
    <row r="100">
      <c r="A100" s="5">
        <v>45295.0</v>
      </c>
      <c r="B100" s="11" t="s">
        <v>309</v>
      </c>
      <c r="C100" s="15" t="s">
        <v>310</v>
      </c>
      <c r="D100" s="7" t="s">
        <v>312</v>
      </c>
      <c r="E100" s="7" t="s">
        <v>15</v>
      </c>
      <c r="F100" s="7" t="s">
        <v>48</v>
      </c>
      <c r="G100" s="7" t="s">
        <v>14</v>
      </c>
      <c r="H100" s="9"/>
      <c r="I100" s="10"/>
    </row>
    <row r="101">
      <c r="A101" s="5">
        <v>45295.0</v>
      </c>
      <c r="B101" s="11" t="s">
        <v>313</v>
      </c>
      <c r="C101" s="15" t="s">
        <v>314</v>
      </c>
      <c r="D101" s="7" t="s">
        <v>32</v>
      </c>
      <c r="E101" s="7" t="s">
        <v>315</v>
      </c>
      <c r="F101" s="7" t="s">
        <v>316</v>
      </c>
      <c r="G101" s="7" t="s">
        <v>14</v>
      </c>
      <c r="H101" s="9"/>
      <c r="I101" s="10"/>
    </row>
    <row r="102">
      <c r="A102" s="5">
        <v>45295.0</v>
      </c>
      <c r="B102" s="11" t="s">
        <v>313</v>
      </c>
      <c r="C102" s="15" t="s">
        <v>314</v>
      </c>
      <c r="D102" s="7" t="s">
        <v>32</v>
      </c>
      <c r="E102" s="7" t="s">
        <v>317</v>
      </c>
      <c r="F102" s="7" t="s">
        <v>318</v>
      </c>
      <c r="G102" s="7" t="s">
        <v>14</v>
      </c>
      <c r="H102" s="9"/>
      <c r="I102" s="12"/>
    </row>
    <row r="103">
      <c r="A103" s="5">
        <v>45295.0</v>
      </c>
      <c r="B103" s="11" t="s">
        <v>319</v>
      </c>
      <c r="C103" s="15" t="s">
        <v>320</v>
      </c>
      <c r="D103" s="7" t="s">
        <v>321</v>
      </c>
      <c r="E103" s="7" t="s">
        <v>90</v>
      </c>
      <c r="F103" s="7" t="s">
        <v>322</v>
      </c>
      <c r="G103" s="7" t="s">
        <v>14</v>
      </c>
      <c r="H103" s="9"/>
      <c r="I103" s="10"/>
    </row>
    <row r="104">
      <c r="A104" s="5">
        <v>45295.0</v>
      </c>
      <c r="B104" s="11" t="s">
        <v>323</v>
      </c>
      <c r="C104" s="15" t="s">
        <v>324</v>
      </c>
      <c r="D104" s="7" t="s">
        <v>325</v>
      </c>
      <c r="E104" s="7" t="s">
        <v>271</v>
      </c>
      <c r="F104" s="7" t="s">
        <v>326</v>
      </c>
      <c r="G104" s="7" t="s">
        <v>86</v>
      </c>
      <c r="H104" s="9"/>
      <c r="I104" s="10"/>
    </row>
    <row r="105">
      <c r="A105" s="5">
        <v>45296.0</v>
      </c>
      <c r="B105" s="11" t="s">
        <v>327</v>
      </c>
      <c r="C105" s="15" t="s">
        <v>328</v>
      </c>
      <c r="D105" s="7" t="s">
        <v>329</v>
      </c>
      <c r="E105" s="9"/>
      <c r="F105" s="7" t="s">
        <v>330</v>
      </c>
      <c r="G105" s="7" t="s">
        <v>14</v>
      </c>
      <c r="H105" s="7" t="s">
        <v>15</v>
      </c>
      <c r="I105" s="10"/>
    </row>
    <row r="106">
      <c r="A106" s="5">
        <v>45296.0</v>
      </c>
      <c r="B106" s="11" t="s">
        <v>331</v>
      </c>
      <c r="C106" s="15" t="s">
        <v>332</v>
      </c>
      <c r="D106" s="7" t="s">
        <v>333</v>
      </c>
      <c r="E106" s="7" t="s">
        <v>334</v>
      </c>
      <c r="F106" s="7" t="s">
        <v>132</v>
      </c>
      <c r="G106" s="7" t="s">
        <v>14</v>
      </c>
      <c r="H106" s="9"/>
      <c r="I106" s="10"/>
    </row>
    <row r="107">
      <c r="A107" s="5">
        <v>45296.0</v>
      </c>
      <c r="B107" s="11" t="s">
        <v>335</v>
      </c>
      <c r="C107" s="15" t="s">
        <v>336</v>
      </c>
      <c r="D107" s="7" t="s">
        <v>201</v>
      </c>
      <c r="E107" s="7" t="s">
        <v>38</v>
      </c>
      <c r="F107" s="7" t="s">
        <v>337</v>
      </c>
      <c r="G107" s="7" t="s">
        <v>14</v>
      </c>
      <c r="H107" s="9"/>
      <c r="I107" s="10"/>
    </row>
    <row r="108">
      <c r="A108" s="5">
        <v>45296.0</v>
      </c>
      <c r="B108" s="11" t="s">
        <v>338</v>
      </c>
      <c r="C108" s="15" t="s">
        <v>339</v>
      </c>
      <c r="D108" s="7" t="s">
        <v>170</v>
      </c>
      <c r="E108" s="7" t="s">
        <v>66</v>
      </c>
      <c r="F108" s="7" t="s">
        <v>340</v>
      </c>
      <c r="G108" s="7" t="s">
        <v>14</v>
      </c>
      <c r="H108" s="9"/>
      <c r="I108" s="10"/>
    </row>
    <row r="109">
      <c r="A109" s="5">
        <v>45296.0</v>
      </c>
      <c r="B109" s="11" t="s">
        <v>341</v>
      </c>
      <c r="C109" s="15" t="s">
        <v>342</v>
      </c>
      <c r="D109" s="7" t="s">
        <v>343</v>
      </c>
      <c r="E109" s="7" t="s">
        <v>344</v>
      </c>
      <c r="F109" s="7" t="s">
        <v>345</v>
      </c>
      <c r="G109" s="7" t="s">
        <v>14</v>
      </c>
      <c r="H109" s="9"/>
      <c r="I109" s="10"/>
    </row>
    <row r="110">
      <c r="A110" s="5">
        <v>45296.0</v>
      </c>
      <c r="B110" s="11" t="s">
        <v>346</v>
      </c>
      <c r="C110" s="15" t="s">
        <v>347</v>
      </c>
      <c r="D110" s="7" t="s">
        <v>348</v>
      </c>
      <c r="E110" s="7" t="s">
        <v>349</v>
      </c>
      <c r="F110" s="7" t="s">
        <v>350</v>
      </c>
      <c r="G110" s="7" t="s">
        <v>14</v>
      </c>
      <c r="H110" s="9"/>
      <c r="I110" s="10"/>
    </row>
    <row r="111">
      <c r="A111" s="5">
        <v>45296.0</v>
      </c>
      <c r="B111" s="11" t="s">
        <v>351</v>
      </c>
      <c r="C111" s="15" t="s">
        <v>352</v>
      </c>
      <c r="D111" s="7" t="s">
        <v>353</v>
      </c>
      <c r="E111" s="7" t="s">
        <v>159</v>
      </c>
      <c r="F111" s="7" t="s">
        <v>281</v>
      </c>
      <c r="G111" s="7" t="s">
        <v>14</v>
      </c>
      <c r="H111" s="9"/>
      <c r="I111" s="10"/>
    </row>
    <row r="112">
      <c r="A112" s="5">
        <v>45296.0</v>
      </c>
      <c r="B112" s="11" t="s">
        <v>351</v>
      </c>
      <c r="C112" s="15" t="s">
        <v>352</v>
      </c>
      <c r="D112" s="7" t="s">
        <v>353</v>
      </c>
      <c r="E112" s="7" t="s">
        <v>119</v>
      </c>
      <c r="F112" s="7" t="s">
        <v>354</v>
      </c>
      <c r="G112" s="7" t="s">
        <v>14</v>
      </c>
      <c r="H112" s="9"/>
      <c r="I112" s="10"/>
    </row>
    <row r="113">
      <c r="A113" s="5">
        <v>45296.0</v>
      </c>
      <c r="B113" s="11" t="s">
        <v>355</v>
      </c>
      <c r="C113" s="15" t="s">
        <v>356</v>
      </c>
      <c r="D113" s="7" t="s">
        <v>357</v>
      </c>
      <c r="E113" s="7" t="s">
        <v>358</v>
      </c>
      <c r="F113" s="7" t="s">
        <v>359</v>
      </c>
      <c r="G113" s="7" t="s">
        <v>14</v>
      </c>
      <c r="H113" s="9"/>
      <c r="I113" s="10"/>
    </row>
    <row r="114">
      <c r="A114" s="5">
        <v>45296.0</v>
      </c>
      <c r="B114" s="11" t="s">
        <v>360</v>
      </c>
      <c r="C114" s="15" t="s">
        <v>88</v>
      </c>
      <c r="D114" s="7" t="s">
        <v>89</v>
      </c>
      <c r="E114" s="7" t="s">
        <v>90</v>
      </c>
      <c r="F114" s="7" t="s">
        <v>91</v>
      </c>
      <c r="G114" s="7" t="s">
        <v>14</v>
      </c>
      <c r="H114" s="9"/>
      <c r="I114" s="10"/>
    </row>
    <row r="115">
      <c r="A115" s="5">
        <v>45296.0</v>
      </c>
      <c r="B115" s="11" t="s">
        <v>361</v>
      </c>
      <c r="C115" s="15" t="s">
        <v>362</v>
      </c>
      <c r="D115" s="7" t="s">
        <v>170</v>
      </c>
      <c r="E115" s="7" t="s">
        <v>110</v>
      </c>
      <c r="F115" s="7" t="s">
        <v>111</v>
      </c>
      <c r="G115" s="7" t="s">
        <v>14</v>
      </c>
      <c r="H115" s="9"/>
      <c r="I115" s="10"/>
    </row>
    <row r="116">
      <c r="A116" s="5">
        <v>45296.0</v>
      </c>
      <c r="B116" s="11" t="s">
        <v>363</v>
      </c>
      <c r="C116" s="15" t="s">
        <v>364</v>
      </c>
      <c r="D116" s="7" t="s">
        <v>365</v>
      </c>
      <c r="E116" s="7" t="s">
        <v>366</v>
      </c>
      <c r="F116" s="7" t="s">
        <v>304</v>
      </c>
      <c r="G116" s="7" t="s">
        <v>14</v>
      </c>
      <c r="H116" s="9"/>
      <c r="I116" s="10"/>
    </row>
    <row r="117">
      <c r="A117" s="5">
        <v>45296.0</v>
      </c>
      <c r="B117" s="11" t="s">
        <v>367</v>
      </c>
      <c r="C117" s="15" t="s">
        <v>368</v>
      </c>
      <c r="D117" s="7" t="s">
        <v>369</v>
      </c>
      <c r="E117" s="7" t="s">
        <v>115</v>
      </c>
      <c r="F117" s="7" t="s">
        <v>370</v>
      </c>
      <c r="G117" s="7" t="s">
        <v>86</v>
      </c>
      <c r="H117" s="9"/>
      <c r="I117" s="10"/>
    </row>
    <row r="118">
      <c r="A118" s="5">
        <v>45296.0</v>
      </c>
      <c r="B118" s="11" t="s">
        <v>371</v>
      </c>
      <c r="C118" s="15" t="s">
        <v>372</v>
      </c>
      <c r="D118" s="7" t="s">
        <v>373</v>
      </c>
      <c r="E118" s="7" t="s">
        <v>119</v>
      </c>
      <c r="F118" s="7" t="s">
        <v>374</v>
      </c>
      <c r="G118" s="7" t="s">
        <v>14</v>
      </c>
      <c r="H118" s="9"/>
      <c r="I118" s="10"/>
    </row>
    <row r="119">
      <c r="A119" s="5">
        <v>45296.0</v>
      </c>
      <c r="B119" s="11" t="s">
        <v>375</v>
      </c>
      <c r="C119" s="15" t="s">
        <v>376</v>
      </c>
      <c r="D119" s="7" t="s">
        <v>377</v>
      </c>
      <c r="E119" s="7" t="s">
        <v>166</v>
      </c>
      <c r="F119" s="7" t="s">
        <v>378</v>
      </c>
      <c r="G119" s="7" t="s">
        <v>86</v>
      </c>
      <c r="H119" s="9"/>
      <c r="I119" s="10"/>
    </row>
    <row r="120">
      <c r="A120" s="5">
        <v>45296.0</v>
      </c>
      <c r="B120" s="11" t="s">
        <v>375</v>
      </c>
      <c r="C120" s="15" t="s">
        <v>376</v>
      </c>
      <c r="D120" s="7" t="s">
        <v>377</v>
      </c>
      <c r="E120" s="7" t="s">
        <v>90</v>
      </c>
      <c r="F120" s="7" t="s">
        <v>379</v>
      </c>
      <c r="G120" s="7" t="s">
        <v>86</v>
      </c>
      <c r="H120" s="9"/>
      <c r="I120" s="10"/>
    </row>
    <row r="121">
      <c r="A121" s="5">
        <v>45296.0</v>
      </c>
      <c r="B121" s="11" t="s">
        <v>380</v>
      </c>
      <c r="C121" s="15" t="s">
        <v>381</v>
      </c>
      <c r="D121" s="7" t="s">
        <v>382</v>
      </c>
      <c r="E121" s="7" t="s">
        <v>119</v>
      </c>
      <c r="F121" s="7" t="s">
        <v>300</v>
      </c>
      <c r="G121" s="7" t="s">
        <v>14</v>
      </c>
      <c r="H121" s="9"/>
      <c r="I121" s="10"/>
    </row>
    <row r="122">
      <c r="A122" s="5">
        <v>45296.0</v>
      </c>
      <c r="B122" s="11" t="s">
        <v>380</v>
      </c>
      <c r="C122" s="15" t="s">
        <v>381</v>
      </c>
      <c r="D122" s="7" t="s">
        <v>382</v>
      </c>
      <c r="E122" s="7" t="s">
        <v>90</v>
      </c>
      <c r="F122" s="7" t="s">
        <v>111</v>
      </c>
      <c r="G122" s="7" t="s">
        <v>14</v>
      </c>
      <c r="H122" s="9"/>
      <c r="I122" s="10"/>
    </row>
    <row r="123">
      <c r="A123" s="5">
        <v>45296.0</v>
      </c>
      <c r="B123" s="11" t="s">
        <v>383</v>
      </c>
      <c r="C123" s="15" t="s">
        <v>384</v>
      </c>
      <c r="D123" s="7" t="s">
        <v>385</v>
      </c>
      <c r="E123" s="7" t="s">
        <v>115</v>
      </c>
      <c r="F123" s="7" t="s">
        <v>386</v>
      </c>
      <c r="G123" s="7" t="s">
        <v>14</v>
      </c>
      <c r="H123" s="9"/>
      <c r="I123" s="10"/>
    </row>
    <row r="124">
      <c r="A124" s="5">
        <v>45296.0</v>
      </c>
      <c r="B124" s="11" t="s">
        <v>387</v>
      </c>
      <c r="C124" s="15" t="s">
        <v>388</v>
      </c>
      <c r="D124" s="7" t="s">
        <v>389</v>
      </c>
      <c r="E124" s="7" t="s">
        <v>390</v>
      </c>
      <c r="F124" s="7" t="s">
        <v>300</v>
      </c>
      <c r="G124" s="7" t="s">
        <v>14</v>
      </c>
      <c r="H124" s="9"/>
      <c r="I124" s="10"/>
    </row>
    <row r="125">
      <c r="A125" s="5">
        <v>45296.0</v>
      </c>
      <c r="B125" s="11" t="s">
        <v>387</v>
      </c>
      <c r="C125" s="15" t="s">
        <v>388</v>
      </c>
      <c r="D125" s="7" t="s">
        <v>389</v>
      </c>
      <c r="E125" s="7" t="s">
        <v>38</v>
      </c>
      <c r="F125" s="7" t="s">
        <v>18</v>
      </c>
      <c r="G125" s="7" t="s">
        <v>14</v>
      </c>
      <c r="H125" s="9"/>
      <c r="I125" s="10"/>
    </row>
    <row r="126">
      <c r="A126" s="5">
        <v>45297.0</v>
      </c>
      <c r="B126" s="11" t="s">
        <v>391</v>
      </c>
      <c r="C126" s="15" t="s">
        <v>392</v>
      </c>
      <c r="D126" s="7" t="s">
        <v>83</v>
      </c>
      <c r="E126" s="7" t="s">
        <v>119</v>
      </c>
      <c r="F126" s="7" t="s">
        <v>393</v>
      </c>
      <c r="G126" s="7" t="s">
        <v>14</v>
      </c>
      <c r="H126" s="9"/>
      <c r="I126" s="10"/>
    </row>
    <row r="127">
      <c r="A127" s="5">
        <v>45297.0</v>
      </c>
      <c r="B127" s="11" t="s">
        <v>394</v>
      </c>
      <c r="C127" s="15" t="s">
        <v>395</v>
      </c>
      <c r="D127" s="7" t="s">
        <v>206</v>
      </c>
      <c r="E127" s="7" t="s">
        <v>119</v>
      </c>
      <c r="F127" s="7" t="s">
        <v>136</v>
      </c>
      <c r="G127" s="7" t="s">
        <v>14</v>
      </c>
      <c r="H127" s="9"/>
      <c r="I127" s="10"/>
    </row>
    <row r="128">
      <c r="A128" s="5">
        <v>45298.0</v>
      </c>
      <c r="B128" s="11" t="s">
        <v>396</v>
      </c>
      <c r="C128" s="15" t="s">
        <v>397</v>
      </c>
      <c r="D128" s="7" t="s">
        <v>170</v>
      </c>
      <c r="E128" s="7" t="s">
        <v>334</v>
      </c>
      <c r="F128" s="7" t="s">
        <v>398</v>
      </c>
      <c r="G128" s="7" t="s">
        <v>86</v>
      </c>
      <c r="H128" s="9"/>
      <c r="I128" s="10"/>
    </row>
    <row r="129">
      <c r="A129" s="5">
        <v>45298.0</v>
      </c>
      <c r="B129" s="11" t="s">
        <v>396</v>
      </c>
      <c r="C129" s="15" t="s">
        <v>397</v>
      </c>
      <c r="D129" s="7" t="s">
        <v>170</v>
      </c>
      <c r="E129" s="7" t="s">
        <v>183</v>
      </c>
      <c r="F129" s="7" t="s">
        <v>111</v>
      </c>
      <c r="G129" s="7" t="s">
        <v>14</v>
      </c>
      <c r="H129" s="9"/>
      <c r="I129" s="10"/>
    </row>
    <row r="130">
      <c r="A130" s="5">
        <v>45298.0</v>
      </c>
      <c r="B130" s="11" t="s">
        <v>399</v>
      </c>
      <c r="C130" s="15" t="s">
        <v>400</v>
      </c>
      <c r="D130" s="7" t="s">
        <v>89</v>
      </c>
      <c r="E130" s="7" t="s">
        <v>401</v>
      </c>
      <c r="F130" s="7" t="s">
        <v>402</v>
      </c>
      <c r="G130" s="7" t="s">
        <v>29</v>
      </c>
      <c r="H130" s="9"/>
      <c r="I130" s="10"/>
    </row>
    <row r="131">
      <c r="A131" s="5">
        <v>45299.0</v>
      </c>
      <c r="B131" s="11" t="s">
        <v>403</v>
      </c>
      <c r="C131" s="15" t="s">
        <v>404</v>
      </c>
      <c r="D131" s="7" t="s">
        <v>405</v>
      </c>
      <c r="E131" s="7" t="s">
        <v>105</v>
      </c>
      <c r="F131" s="7" t="s">
        <v>101</v>
      </c>
      <c r="G131" s="7" t="s">
        <v>14</v>
      </c>
      <c r="H131" s="9"/>
      <c r="I131" s="10"/>
    </row>
    <row r="132">
      <c r="A132" s="5">
        <v>45299.0</v>
      </c>
      <c r="B132" s="11" t="s">
        <v>406</v>
      </c>
      <c r="C132" s="15" t="s">
        <v>407</v>
      </c>
      <c r="D132" s="7" t="s">
        <v>408</v>
      </c>
      <c r="E132" s="7" t="s">
        <v>409</v>
      </c>
      <c r="F132" s="7" t="s">
        <v>220</v>
      </c>
      <c r="G132" s="7" t="s">
        <v>14</v>
      </c>
      <c r="H132" s="9"/>
      <c r="I132" s="10"/>
    </row>
    <row r="133">
      <c r="A133" s="5">
        <v>45299.0</v>
      </c>
      <c r="B133" s="11" t="s">
        <v>406</v>
      </c>
      <c r="C133" s="15" t="s">
        <v>407</v>
      </c>
      <c r="D133" s="7" t="s">
        <v>408</v>
      </c>
      <c r="E133" s="7" t="s">
        <v>349</v>
      </c>
      <c r="F133" s="7" t="s">
        <v>350</v>
      </c>
      <c r="G133" s="7" t="s">
        <v>14</v>
      </c>
      <c r="H133" s="9"/>
      <c r="I133" s="10"/>
    </row>
    <row r="134">
      <c r="A134" s="5">
        <v>45299.0</v>
      </c>
      <c r="B134" s="11" t="s">
        <v>410</v>
      </c>
      <c r="C134" s="15" t="s">
        <v>411</v>
      </c>
      <c r="D134" s="7" t="s">
        <v>412</v>
      </c>
      <c r="E134" s="9"/>
      <c r="F134" s="7" t="s">
        <v>47</v>
      </c>
      <c r="G134" s="7" t="s">
        <v>14</v>
      </c>
      <c r="H134" s="7" t="s">
        <v>15</v>
      </c>
      <c r="I134" s="10"/>
    </row>
    <row r="135">
      <c r="A135" s="5">
        <v>45299.0</v>
      </c>
      <c r="B135" s="11" t="s">
        <v>413</v>
      </c>
      <c r="C135" s="15" t="s">
        <v>414</v>
      </c>
      <c r="D135" s="7" t="s">
        <v>415</v>
      </c>
      <c r="E135" s="7" t="s">
        <v>416</v>
      </c>
      <c r="F135" s="7" t="s">
        <v>417</v>
      </c>
      <c r="G135" s="7" t="s">
        <v>14</v>
      </c>
      <c r="H135" s="9"/>
      <c r="I135" s="10"/>
    </row>
    <row r="136">
      <c r="A136" s="5">
        <v>45299.0</v>
      </c>
      <c r="B136" s="11" t="s">
        <v>413</v>
      </c>
      <c r="C136" s="15" t="s">
        <v>414</v>
      </c>
      <c r="D136" s="7" t="s">
        <v>415</v>
      </c>
      <c r="E136" s="7" t="s">
        <v>66</v>
      </c>
      <c r="F136" s="7" t="s">
        <v>43</v>
      </c>
      <c r="G136" s="7" t="s">
        <v>14</v>
      </c>
      <c r="H136" s="9"/>
      <c r="I136" s="10"/>
    </row>
    <row r="137">
      <c r="A137" s="5">
        <v>45299.0</v>
      </c>
      <c r="B137" s="11" t="s">
        <v>418</v>
      </c>
      <c r="C137" s="15" t="s">
        <v>419</v>
      </c>
      <c r="D137" s="7" t="s">
        <v>389</v>
      </c>
      <c r="E137" s="7" t="s">
        <v>420</v>
      </c>
      <c r="F137" s="7" t="s">
        <v>136</v>
      </c>
      <c r="G137" s="7" t="s">
        <v>14</v>
      </c>
      <c r="H137" s="9"/>
      <c r="I137" s="10"/>
    </row>
    <row r="138">
      <c r="A138" s="5">
        <v>45299.0</v>
      </c>
      <c r="B138" s="11" t="s">
        <v>418</v>
      </c>
      <c r="C138" s="15" t="s">
        <v>419</v>
      </c>
      <c r="D138" s="7" t="s">
        <v>389</v>
      </c>
      <c r="E138" s="7" t="s">
        <v>119</v>
      </c>
      <c r="F138" s="7" t="s">
        <v>421</v>
      </c>
      <c r="G138" s="7" t="s">
        <v>14</v>
      </c>
      <c r="H138" s="9"/>
      <c r="I138" s="10"/>
    </row>
    <row r="139">
      <c r="A139" s="5">
        <v>45299.0</v>
      </c>
      <c r="B139" s="11" t="s">
        <v>422</v>
      </c>
      <c r="C139" s="15" t="s">
        <v>423</v>
      </c>
      <c r="D139" s="7" t="s">
        <v>155</v>
      </c>
      <c r="E139" s="7" t="s">
        <v>409</v>
      </c>
      <c r="F139" s="7" t="s">
        <v>33</v>
      </c>
      <c r="G139" s="7" t="s">
        <v>14</v>
      </c>
      <c r="H139" s="9"/>
      <c r="I139" s="10"/>
    </row>
    <row r="140">
      <c r="A140" s="5">
        <v>45299.0</v>
      </c>
      <c r="B140" s="11" t="s">
        <v>422</v>
      </c>
      <c r="C140" s="15" t="s">
        <v>423</v>
      </c>
      <c r="D140" s="7" t="s">
        <v>155</v>
      </c>
      <c r="E140" s="7" t="s">
        <v>119</v>
      </c>
      <c r="F140" s="7" t="s">
        <v>101</v>
      </c>
      <c r="G140" s="7" t="s">
        <v>14</v>
      </c>
      <c r="H140" s="9"/>
      <c r="I140" s="10"/>
    </row>
    <row r="141">
      <c r="A141" s="5">
        <v>45299.0</v>
      </c>
      <c r="B141" s="11" t="s">
        <v>424</v>
      </c>
      <c r="C141" s="15" t="s">
        <v>162</v>
      </c>
      <c r="D141" s="7" t="s">
        <v>89</v>
      </c>
      <c r="E141" s="7" t="s">
        <v>90</v>
      </c>
      <c r="F141" s="7" t="s">
        <v>91</v>
      </c>
      <c r="G141" s="7" t="s">
        <v>14</v>
      </c>
      <c r="H141" s="9"/>
      <c r="I141" s="10"/>
    </row>
    <row r="142">
      <c r="A142" s="5">
        <v>45299.0</v>
      </c>
      <c r="B142" s="11" t="s">
        <v>425</v>
      </c>
      <c r="C142" s="15" t="s">
        <v>426</v>
      </c>
      <c r="D142" s="7" t="s">
        <v>427</v>
      </c>
      <c r="E142" s="7" t="s">
        <v>428</v>
      </c>
      <c r="F142" s="7" t="s">
        <v>429</v>
      </c>
      <c r="G142" s="7" t="s">
        <v>14</v>
      </c>
      <c r="H142" s="9"/>
      <c r="I142" s="10"/>
    </row>
    <row r="143">
      <c r="A143" s="5">
        <v>45299.0</v>
      </c>
      <c r="B143" s="11" t="s">
        <v>430</v>
      </c>
      <c r="C143" s="15" t="s">
        <v>431</v>
      </c>
      <c r="D143" s="7" t="s">
        <v>109</v>
      </c>
      <c r="E143" s="7" t="s">
        <v>15</v>
      </c>
      <c r="F143" s="7" t="s">
        <v>167</v>
      </c>
      <c r="G143" s="7" t="s">
        <v>14</v>
      </c>
      <c r="H143" s="9"/>
      <c r="I143" s="10"/>
    </row>
    <row r="144">
      <c r="A144" s="5">
        <v>45299.0</v>
      </c>
      <c r="B144" s="11" t="s">
        <v>430</v>
      </c>
      <c r="C144" s="15" t="s">
        <v>431</v>
      </c>
      <c r="D144" s="7" t="s">
        <v>432</v>
      </c>
      <c r="E144" s="7" t="s">
        <v>15</v>
      </c>
      <c r="F144" s="7" t="s">
        <v>167</v>
      </c>
      <c r="G144" s="7" t="s">
        <v>14</v>
      </c>
      <c r="H144" s="9"/>
      <c r="I144" s="10"/>
    </row>
    <row r="145">
      <c r="A145" s="5">
        <v>45299.0</v>
      </c>
      <c r="B145" s="11" t="s">
        <v>433</v>
      </c>
      <c r="C145" s="15" t="s">
        <v>434</v>
      </c>
      <c r="D145" s="7" t="s">
        <v>435</v>
      </c>
      <c r="E145" s="7" t="s">
        <v>436</v>
      </c>
      <c r="F145" s="7" t="s">
        <v>437</v>
      </c>
      <c r="G145" s="7" t="s">
        <v>86</v>
      </c>
      <c r="H145" s="9"/>
      <c r="I145" s="10"/>
    </row>
    <row r="146">
      <c r="A146" s="5">
        <v>45299.0</v>
      </c>
      <c r="B146" s="11" t="s">
        <v>433</v>
      </c>
      <c r="C146" s="15" t="s">
        <v>434</v>
      </c>
      <c r="D146" s="7" t="s">
        <v>435</v>
      </c>
      <c r="E146" s="7" t="s">
        <v>115</v>
      </c>
      <c r="F146" s="7" t="s">
        <v>308</v>
      </c>
      <c r="G146" s="7" t="s">
        <v>14</v>
      </c>
      <c r="H146" s="9"/>
      <c r="I146" s="10"/>
    </row>
    <row r="147">
      <c r="A147" s="5">
        <v>45299.0</v>
      </c>
      <c r="B147" s="11" t="s">
        <v>438</v>
      </c>
      <c r="C147" s="15" t="s">
        <v>439</v>
      </c>
      <c r="D147" s="7" t="s">
        <v>201</v>
      </c>
      <c r="E147" s="7" t="s">
        <v>115</v>
      </c>
      <c r="F147" s="7" t="s">
        <v>440</v>
      </c>
      <c r="G147" s="7" t="s">
        <v>14</v>
      </c>
      <c r="H147" s="9"/>
      <c r="I147" s="10"/>
    </row>
    <row r="148">
      <c r="A148" s="5">
        <v>45299.0</v>
      </c>
      <c r="B148" s="11" t="s">
        <v>441</v>
      </c>
      <c r="C148" s="15" t="s">
        <v>442</v>
      </c>
      <c r="D148" s="7" t="s">
        <v>78</v>
      </c>
      <c r="E148" s="7" t="s">
        <v>183</v>
      </c>
      <c r="F148" s="7" t="s">
        <v>111</v>
      </c>
      <c r="G148" s="7" t="s">
        <v>14</v>
      </c>
      <c r="H148" s="9"/>
      <c r="I148" s="12"/>
    </row>
    <row r="149">
      <c r="A149" s="5">
        <v>45299.0</v>
      </c>
      <c r="B149" s="11" t="s">
        <v>443</v>
      </c>
      <c r="C149" s="15" t="s">
        <v>444</v>
      </c>
      <c r="D149" s="7" t="s">
        <v>445</v>
      </c>
      <c r="E149" s="7" t="s">
        <v>100</v>
      </c>
      <c r="F149" s="7" t="s">
        <v>167</v>
      </c>
      <c r="G149" s="7" t="s">
        <v>14</v>
      </c>
      <c r="H149" s="9"/>
      <c r="I149" s="10"/>
    </row>
    <row r="150">
      <c r="A150" s="5">
        <v>45299.0</v>
      </c>
      <c r="B150" s="11" t="s">
        <v>443</v>
      </c>
      <c r="C150" s="15" t="s">
        <v>444</v>
      </c>
      <c r="D150" s="7" t="s">
        <v>445</v>
      </c>
      <c r="E150" s="7" t="s">
        <v>90</v>
      </c>
      <c r="F150" s="7" t="s">
        <v>111</v>
      </c>
      <c r="G150" s="7" t="s">
        <v>14</v>
      </c>
      <c r="H150" s="9"/>
      <c r="I150" s="10"/>
    </row>
    <row r="151">
      <c r="A151" s="5">
        <v>45299.0</v>
      </c>
      <c r="B151" s="11" t="s">
        <v>446</v>
      </c>
      <c r="C151" s="15" t="s">
        <v>447</v>
      </c>
      <c r="D151" s="7" t="s">
        <v>448</v>
      </c>
      <c r="E151" s="7" t="s">
        <v>449</v>
      </c>
      <c r="F151" s="7" t="s">
        <v>450</v>
      </c>
      <c r="G151" s="7" t="s">
        <v>14</v>
      </c>
      <c r="H151" s="9"/>
      <c r="I151" s="10"/>
    </row>
    <row r="152">
      <c r="A152" s="5">
        <v>45299.0</v>
      </c>
      <c r="B152" s="11" t="s">
        <v>451</v>
      </c>
      <c r="C152" s="15" t="s">
        <v>452</v>
      </c>
      <c r="D152" s="7" t="s">
        <v>453</v>
      </c>
      <c r="E152" s="7" t="s">
        <v>299</v>
      </c>
      <c r="F152" s="7" t="s">
        <v>454</v>
      </c>
      <c r="G152" s="7" t="s">
        <v>14</v>
      </c>
      <c r="H152" s="9"/>
      <c r="I152" s="10"/>
    </row>
    <row r="153">
      <c r="A153" s="5">
        <v>45299.0</v>
      </c>
      <c r="B153" s="11" t="s">
        <v>455</v>
      </c>
      <c r="C153" s="8" t="s">
        <v>456</v>
      </c>
      <c r="D153" s="7" t="s">
        <v>457</v>
      </c>
      <c r="E153" s="7" t="s">
        <v>458</v>
      </c>
      <c r="F153" s="7" t="s">
        <v>111</v>
      </c>
      <c r="G153" s="7" t="s">
        <v>14</v>
      </c>
      <c r="H153" s="9"/>
      <c r="I153" s="10"/>
    </row>
    <row r="154">
      <c r="A154" s="5">
        <v>45299.0</v>
      </c>
      <c r="B154" s="11" t="s">
        <v>455</v>
      </c>
      <c r="C154" s="8" t="s">
        <v>456</v>
      </c>
      <c r="D154" s="7" t="s">
        <v>457</v>
      </c>
      <c r="E154" s="7" t="s">
        <v>276</v>
      </c>
      <c r="F154" s="7" t="s">
        <v>417</v>
      </c>
      <c r="G154" s="7" t="s">
        <v>14</v>
      </c>
      <c r="H154" s="9"/>
      <c r="I154" s="10"/>
    </row>
    <row r="155">
      <c r="A155" s="5">
        <v>45299.0</v>
      </c>
      <c r="B155" s="11" t="s">
        <v>459</v>
      </c>
      <c r="C155" s="8" t="s">
        <v>460</v>
      </c>
      <c r="D155" s="7" t="s">
        <v>78</v>
      </c>
      <c r="E155" s="7" t="s">
        <v>461</v>
      </c>
      <c r="F155" s="7" t="s">
        <v>462</v>
      </c>
      <c r="G155" s="7" t="s">
        <v>86</v>
      </c>
      <c r="H155" s="9"/>
      <c r="I155" s="10"/>
    </row>
    <row r="156">
      <c r="A156" s="5">
        <v>45299.0</v>
      </c>
      <c r="B156" s="11" t="s">
        <v>459</v>
      </c>
      <c r="C156" s="8" t="s">
        <v>460</v>
      </c>
      <c r="D156" s="7" t="s">
        <v>78</v>
      </c>
      <c r="E156" s="7" t="s">
        <v>80</v>
      </c>
      <c r="F156" s="7" t="s">
        <v>463</v>
      </c>
      <c r="G156" s="7" t="s">
        <v>14</v>
      </c>
      <c r="H156" s="9"/>
      <c r="I156" s="10"/>
    </row>
    <row r="157">
      <c r="A157" s="5">
        <v>45299.0</v>
      </c>
      <c r="B157" s="11" t="s">
        <v>464</v>
      </c>
      <c r="C157" s="8" t="s">
        <v>465</v>
      </c>
      <c r="D157" s="7" t="s">
        <v>382</v>
      </c>
      <c r="E157" s="7" t="s">
        <v>115</v>
      </c>
      <c r="F157" s="7" t="s">
        <v>13</v>
      </c>
      <c r="G157" s="7" t="s">
        <v>14</v>
      </c>
      <c r="H157" s="9"/>
      <c r="I157" s="12"/>
    </row>
    <row r="158">
      <c r="A158" s="5">
        <v>45299.0</v>
      </c>
      <c r="B158" s="11" t="s">
        <v>464</v>
      </c>
      <c r="C158" s="8" t="s">
        <v>465</v>
      </c>
      <c r="D158" s="7" t="s">
        <v>382</v>
      </c>
      <c r="E158" s="7" t="s">
        <v>90</v>
      </c>
      <c r="F158" s="7" t="s">
        <v>111</v>
      </c>
      <c r="G158" s="7" t="s">
        <v>14</v>
      </c>
      <c r="H158" s="9"/>
      <c r="I158" s="10"/>
    </row>
    <row r="159">
      <c r="A159" s="5">
        <v>45299.0</v>
      </c>
      <c r="B159" s="11" t="s">
        <v>466</v>
      </c>
      <c r="C159" s="8" t="s">
        <v>467</v>
      </c>
      <c r="D159" s="7" t="s">
        <v>468</v>
      </c>
      <c r="E159" s="7" t="s">
        <v>436</v>
      </c>
      <c r="F159" s="7" t="s">
        <v>18</v>
      </c>
      <c r="G159" s="7" t="s">
        <v>14</v>
      </c>
      <c r="H159" s="9"/>
      <c r="I159" s="10"/>
    </row>
    <row r="160">
      <c r="A160" s="5">
        <v>45300.0</v>
      </c>
      <c r="B160" s="11" t="s">
        <v>469</v>
      </c>
      <c r="C160" s="8" t="s">
        <v>470</v>
      </c>
      <c r="D160" s="7" t="s">
        <v>471</v>
      </c>
      <c r="E160" s="7" t="s">
        <v>472</v>
      </c>
      <c r="F160" s="7" t="s">
        <v>473</v>
      </c>
      <c r="G160" s="7" t="s">
        <v>29</v>
      </c>
      <c r="H160" s="9"/>
      <c r="I160" s="10"/>
    </row>
    <row r="161">
      <c r="A161" s="5">
        <v>45300.0</v>
      </c>
      <c r="B161" s="11" t="s">
        <v>474</v>
      </c>
      <c r="C161" s="8" t="s">
        <v>475</v>
      </c>
      <c r="D161" s="7" t="s">
        <v>476</v>
      </c>
      <c r="E161" s="7" t="s">
        <v>38</v>
      </c>
      <c r="F161" s="7" t="s">
        <v>477</v>
      </c>
      <c r="G161" s="7" t="s">
        <v>14</v>
      </c>
      <c r="H161" s="9"/>
      <c r="I161" s="10"/>
    </row>
    <row r="162">
      <c r="A162" s="5">
        <v>45300.0</v>
      </c>
      <c r="B162" s="11" t="s">
        <v>474</v>
      </c>
      <c r="C162" s="8" t="s">
        <v>475</v>
      </c>
      <c r="D162" s="7" t="s">
        <v>476</v>
      </c>
      <c r="E162" s="7" t="s">
        <v>478</v>
      </c>
      <c r="F162" s="7" t="s">
        <v>13</v>
      </c>
      <c r="G162" s="7" t="s">
        <v>14</v>
      </c>
      <c r="H162" s="9"/>
      <c r="I162" s="10"/>
    </row>
    <row r="163">
      <c r="A163" s="5">
        <v>45300.0</v>
      </c>
      <c r="B163" s="11" t="s">
        <v>479</v>
      </c>
      <c r="C163" s="8" t="s">
        <v>480</v>
      </c>
      <c r="D163" s="7" t="s">
        <v>481</v>
      </c>
      <c r="E163" s="7" t="s">
        <v>38</v>
      </c>
      <c r="F163" s="7" t="s">
        <v>13</v>
      </c>
      <c r="G163" s="7" t="s">
        <v>14</v>
      </c>
      <c r="H163" s="9"/>
      <c r="I163" s="10"/>
    </row>
    <row r="164">
      <c r="A164" s="5">
        <v>45300.0</v>
      </c>
      <c r="B164" s="11" t="s">
        <v>482</v>
      </c>
      <c r="C164" s="8" t="s">
        <v>483</v>
      </c>
      <c r="D164" s="7" t="s">
        <v>484</v>
      </c>
      <c r="E164" s="7" t="s">
        <v>125</v>
      </c>
      <c r="F164" s="7" t="s">
        <v>218</v>
      </c>
      <c r="G164" s="7" t="s">
        <v>14</v>
      </c>
      <c r="H164" s="9"/>
      <c r="I164" s="10"/>
    </row>
    <row r="165">
      <c r="A165" s="5">
        <v>45300.0</v>
      </c>
      <c r="B165" s="11" t="s">
        <v>482</v>
      </c>
      <c r="C165" s="8" t="s">
        <v>483</v>
      </c>
      <c r="D165" s="7" t="s">
        <v>484</v>
      </c>
      <c r="E165" s="9"/>
      <c r="F165" s="7" t="s">
        <v>485</v>
      </c>
      <c r="G165" s="7" t="s">
        <v>14</v>
      </c>
      <c r="H165" s="7" t="s">
        <v>486</v>
      </c>
      <c r="I165" s="10"/>
    </row>
    <row r="166">
      <c r="A166" s="5">
        <v>45300.0</v>
      </c>
      <c r="B166" s="11" t="s">
        <v>487</v>
      </c>
      <c r="C166" s="8" t="s">
        <v>488</v>
      </c>
      <c r="D166" s="7" t="s">
        <v>489</v>
      </c>
      <c r="E166" s="7" t="s">
        <v>490</v>
      </c>
      <c r="F166" s="7" t="s">
        <v>417</v>
      </c>
      <c r="G166" s="7" t="s">
        <v>14</v>
      </c>
      <c r="H166" s="9"/>
      <c r="I166" s="10"/>
    </row>
    <row r="167">
      <c r="A167" s="5">
        <v>45300.0</v>
      </c>
      <c r="B167" s="11" t="s">
        <v>491</v>
      </c>
      <c r="C167" s="14" t="s">
        <v>492</v>
      </c>
      <c r="D167" s="7" t="s">
        <v>248</v>
      </c>
      <c r="E167" s="7" t="s">
        <v>493</v>
      </c>
      <c r="F167" s="7" t="s">
        <v>101</v>
      </c>
      <c r="G167" s="7" t="s">
        <v>86</v>
      </c>
      <c r="H167" s="9"/>
      <c r="I167" s="10"/>
    </row>
    <row r="168">
      <c r="A168" s="5">
        <v>45300.0</v>
      </c>
      <c r="B168" s="11" t="s">
        <v>491</v>
      </c>
      <c r="C168" s="14" t="s">
        <v>492</v>
      </c>
      <c r="D168" s="7" t="s">
        <v>248</v>
      </c>
      <c r="E168" s="7" t="s">
        <v>494</v>
      </c>
      <c r="F168" s="7" t="s">
        <v>495</v>
      </c>
      <c r="G168" s="7" t="s">
        <v>29</v>
      </c>
      <c r="H168" s="9"/>
      <c r="I168" s="10"/>
    </row>
    <row r="169">
      <c r="A169" s="5">
        <v>45300.0</v>
      </c>
      <c r="B169" s="11" t="s">
        <v>496</v>
      </c>
      <c r="C169" s="8" t="s">
        <v>497</v>
      </c>
      <c r="D169" s="7" t="s">
        <v>32</v>
      </c>
      <c r="E169" s="7" t="s">
        <v>299</v>
      </c>
      <c r="F169" s="7" t="s">
        <v>498</v>
      </c>
      <c r="G169" s="7" t="s">
        <v>14</v>
      </c>
      <c r="H169" s="9"/>
      <c r="I169" s="10"/>
    </row>
    <row r="170">
      <c r="A170" s="5">
        <v>45300.0</v>
      </c>
      <c r="B170" s="11" t="s">
        <v>496</v>
      </c>
      <c r="C170" s="8" t="s">
        <v>497</v>
      </c>
      <c r="D170" s="7" t="s">
        <v>32</v>
      </c>
      <c r="E170" s="7" t="s">
        <v>499</v>
      </c>
      <c r="F170" s="7" t="s">
        <v>28</v>
      </c>
      <c r="G170" s="7" t="s">
        <v>14</v>
      </c>
      <c r="H170" s="9"/>
      <c r="I170" s="10"/>
    </row>
    <row r="171">
      <c r="A171" s="5">
        <v>45300.0</v>
      </c>
      <c r="B171" s="11" t="s">
        <v>500</v>
      </c>
      <c r="C171" s="8" t="s">
        <v>501</v>
      </c>
      <c r="D171" s="7" t="s">
        <v>248</v>
      </c>
      <c r="E171" s="7" t="s">
        <v>494</v>
      </c>
      <c r="F171" s="7" t="s">
        <v>495</v>
      </c>
      <c r="G171" s="7" t="s">
        <v>29</v>
      </c>
      <c r="H171" s="9"/>
      <c r="I171" s="10"/>
    </row>
    <row r="172">
      <c r="A172" s="5">
        <v>45300.0</v>
      </c>
      <c r="B172" s="11" t="s">
        <v>502</v>
      </c>
      <c r="C172" s="8" t="s">
        <v>264</v>
      </c>
      <c r="D172" s="7" t="s">
        <v>89</v>
      </c>
      <c r="E172" s="7" t="s">
        <v>90</v>
      </c>
      <c r="F172" s="7" t="s">
        <v>91</v>
      </c>
      <c r="G172" s="7" t="s">
        <v>14</v>
      </c>
      <c r="H172" s="9"/>
      <c r="I172" s="10"/>
    </row>
    <row r="173">
      <c r="A173" s="5">
        <v>45300.0</v>
      </c>
      <c r="B173" s="11" t="s">
        <v>503</v>
      </c>
      <c r="C173" s="8" t="s">
        <v>504</v>
      </c>
      <c r="D173" s="7" t="s">
        <v>182</v>
      </c>
      <c r="E173" s="7" t="s">
        <v>119</v>
      </c>
      <c r="F173" s="7" t="s">
        <v>505</v>
      </c>
      <c r="G173" s="7" t="s">
        <v>86</v>
      </c>
      <c r="H173" s="9"/>
      <c r="I173" s="10"/>
    </row>
    <row r="174">
      <c r="A174" s="5">
        <v>45300.0</v>
      </c>
      <c r="B174" s="11" t="s">
        <v>506</v>
      </c>
      <c r="C174" s="8" t="s">
        <v>507</v>
      </c>
      <c r="D174" s="7" t="s">
        <v>508</v>
      </c>
      <c r="E174" s="7" t="s">
        <v>95</v>
      </c>
      <c r="F174" s="7" t="s">
        <v>96</v>
      </c>
      <c r="G174" s="7" t="s">
        <v>14</v>
      </c>
      <c r="H174" s="9"/>
      <c r="I174" s="10"/>
    </row>
    <row r="175">
      <c r="A175" s="5">
        <v>45300.0</v>
      </c>
      <c r="B175" s="11" t="s">
        <v>509</v>
      </c>
      <c r="C175" s="8" t="s">
        <v>510</v>
      </c>
      <c r="D175" s="7" t="s">
        <v>511</v>
      </c>
      <c r="E175" s="7" t="s">
        <v>105</v>
      </c>
      <c r="F175" s="7" t="s">
        <v>512</v>
      </c>
      <c r="G175" s="7" t="s">
        <v>14</v>
      </c>
      <c r="H175" s="9"/>
      <c r="I175" s="10"/>
    </row>
    <row r="176">
      <c r="A176" s="5">
        <v>45300.0</v>
      </c>
      <c r="B176" s="11" t="s">
        <v>513</v>
      </c>
      <c r="C176" s="8" t="s">
        <v>514</v>
      </c>
      <c r="D176" s="7" t="s">
        <v>515</v>
      </c>
      <c r="E176" s="7" t="s">
        <v>90</v>
      </c>
      <c r="F176" s="7" t="s">
        <v>516</v>
      </c>
      <c r="G176" s="7" t="s">
        <v>14</v>
      </c>
      <c r="H176" s="9"/>
      <c r="I176" s="10"/>
    </row>
    <row r="177">
      <c r="A177" s="5">
        <v>45300.0</v>
      </c>
      <c r="B177" s="11" t="s">
        <v>517</v>
      </c>
      <c r="C177" s="8" t="s">
        <v>518</v>
      </c>
      <c r="D177" s="7" t="b">
        <v>1</v>
      </c>
      <c r="E177" s="7" t="s">
        <v>519</v>
      </c>
      <c r="F177" s="7" t="s">
        <v>520</v>
      </c>
      <c r="G177" s="7" t="s">
        <v>14</v>
      </c>
      <c r="H177" s="9"/>
      <c r="I177" s="10"/>
    </row>
    <row r="178">
      <c r="A178" s="5">
        <v>45300.0</v>
      </c>
      <c r="B178" s="11" t="s">
        <v>521</v>
      </c>
      <c r="C178" s="8" t="s">
        <v>522</v>
      </c>
      <c r="D178" s="7" t="s">
        <v>523</v>
      </c>
      <c r="E178" s="7" t="s">
        <v>436</v>
      </c>
      <c r="F178" s="7" t="s">
        <v>13</v>
      </c>
      <c r="G178" s="7" t="s">
        <v>14</v>
      </c>
      <c r="H178" s="9"/>
      <c r="I178" s="10"/>
    </row>
    <row r="179">
      <c r="A179" s="5">
        <v>45300.0</v>
      </c>
      <c r="B179" s="11" t="s">
        <v>521</v>
      </c>
      <c r="C179" s="8" t="s">
        <v>522</v>
      </c>
      <c r="D179" s="7" t="s">
        <v>523</v>
      </c>
      <c r="E179" s="7" t="s">
        <v>519</v>
      </c>
      <c r="F179" s="7" t="s">
        <v>202</v>
      </c>
      <c r="G179" s="7" t="s">
        <v>14</v>
      </c>
      <c r="H179" s="9"/>
      <c r="I179" s="10"/>
    </row>
    <row r="180">
      <c r="A180" s="5">
        <v>45300.0</v>
      </c>
      <c r="B180" s="11" t="s">
        <v>524</v>
      </c>
      <c r="C180" s="8" t="s">
        <v>525</v>
      </c>
      <c r="D180" s="7" t="s">
        <v>307</v>
      </c>
      <c r="E180" s="7" t="s">
        <v>105</v>
      </c>
      <c r="F180" s="7" t="s">
        <v>526</v>
      </c>
      <c r="G180" s="7" t="s">
        <v>14</v>
      </c>
      <c r="H180" s="9"/>
      <c r="I180" s="10"/>
    </row>
    <row r="181">
      <c r="A181" s="5">
        <v>45300.0</v>
      </c>
      <c r="B181" s="11" t="s">
        <v>524</v>
      </c>
      <c r="C181" s="8" t="s">
        <v>525</v>
      </c>
      <c r="D181" s="7" t="s">
        <v>307</v>
      </c>
      <c r="E181" s="7" t="s">
        <v>527</v>
      </c>
      <c r="F181" s="7" t="s">
        <v>308</v>
      </c>
      <c r="G181" s="7" t="s">
        <v>14</v>
      </c>
      <c r="H181" s="9"/>
      <c r="I181" s="10"/>
    </row>
    <row r="182">
      <c r="A182" s="5">
        <v>45300.0</v>
      </c>
      <c r="B182" s="11" t="s">
        <v>528</v>
      </c>
      <c r="C182" s="8" t="s">
        <v>529</v>
      </c>
      <c r="D182" s="7" t="s">
        <v>530</v>
      </c>
      <c r="E182" s="7" t="s">
        <v>119</v>
      </c>
      <c r="F182" s="7" t="s">
        <v>531</v>
      </c>
      <c r="G182" s="7" t="s">
        <v>86</v>
      </c>
      <c r="H182" s="9"/>
      <c r="I182" s="10"/>
    </row>
    <row r="183">
      <c r="A183" s="5">
        <v>45300.0</v>
      </c>
      <c r="B183" s="11" t="s">
        <v>528</v>
      </c>
      <c r="C183" s="8" t="s">
        <v>529</v>
      </c>
      <c r="D183" s="7" t="s">
        <v>530</v>
      </c>
      <c r="E183" s="7" t="s">
        <v>105</v>
      </c>
      <c r="F183" s="7" t="s">
        <v>531</v>
      </c>
      <c r="G183" s="7" t="s">
        <v>86</v>
      </c>
      <c r="H183" s="9"/>
      <c r="I183" s="10"/>
    </row>
    <row r="184">
      <c r="A184" s="5">
        <v>45300.0</v>
      </c>
      <c r="B184" s="11" t="s">
        <v>528</v>
      </c>
      <c r="C184" s="8" t="s">
        <v>529</v>
      </c>
      <c r="D184" s="7" t="s">
        <v>530</v>
      </c>
      <c r="E184" s="7" t="s">
        <v>401</v>
      </c>
      <c r="F184" s="7" t="s">
        <v>532</v>
      </c>
      <c r="G184" s="7" t="s">
        <v>86</v>
      </c>
      <c r="H184" s="9"/>
      <c r="I184" s="10"/>
    </row>
    <row r="185">
      <c r="A185" s="5">
        <v>45300.0</v>
      </c>
      <c r="B185" s="11" t="s">
        <v>533</v>
      </c>
      <c r="C185" s="8" t="s">
        <v>534</v>
      </c>
      <c r="D185" s="7" t="s">
        <v>206</v>
      </c>
      <c r="E185" s="7" t="s">
        <v>119</v>
      </c>
      <c r="F185" s="7" t="s">
        <v>535</v>
      </c>
      <c r="G185" s="7" t="s">
        <v>86</v>
      </c>
      <c r="H185" s="9"/>
      <c r="I185" s="10"/>
    </row>
    <row r="186">
      <c r="A186" s="5">
        <v>45301.0</v>
      </c>
      <c r="B186" s="11" t="s">
        <v>536</v>
      </c>
      <c r="C186" s="8" t="s">
        <v>537</v>
      </c>
      <c r="D186" s="7" t="s">
        <v>182</v>
      </c>
      <c r="E186" s="9"/>
      <c r="F186" s="7" t="s">
        <v>18</v>
      </c>
      <c r="G186" s="7" t="s">
        <v>14</v>
      </c>
      <c r="H186" s="7" t="s">
        <v>15</v>
      </c>
      <c r="I186" s="10"/>
    </row>
    <row r="187">
      <c r="A187" s="5">
        <v>45301.0</v>
      </c>
      <c r="B187" s="11" t="s">
        <v>538</v>
      </c>
      <c r="C187" s="8" t="s">
        <v>539</v>
      </c>
      <c r="D187" s="7" t="s">
        <v>540</v>
      </c>
      <c r="E187" s="7" t="s">
        <v>541</v>
      </c>
      <c r="F187" s="7" t="s">
        <v>542</v>
      </c>
      <c r="G187" s="7" t="s">
        <v>14</v>
      </c>
      <c r="H187" s="9"/>
      <c r="I187" s="10"/>
    </row>
    <row r="188">
      <c r="A188" s="5">
        <v>45301.0</v>
      </c>
      <c r="B188" s="11" t="s">
        <v>543</v>
      </c>
      <c r="C188" s="8" t="s">
        <v>544</v>
      </c>
      <c r="D188" s="7" t="s">
        <v>165</v>
      </c>
      <c r="E188" s="7" t="s">
        <v>436</v>
      </c>
      <c r="F188" s="7" t="s">
        <v>300</v>
      </c>
      <c r="G188" s="7" t="s">
        <v>14</v>
      </c>
      <c r="H188" s="9"/>
      <c r="I188" s="10"/>
    </row>
    <row r="189">
      <c r="A189" s="5">
        <v>45301.0</v>
      </c>
      <c r="B189" s="11" t="s">
        <v>545</v>
      </c>
      <c r="C189" s="8" t="s">
        <v>546</v>
      </c>
      <c r="D189" s="7" t="s">
        <v>547</v>
      </c>
      <c r="E189" s="7" t="s">
        <v>548</v>
      </c>
      <c r="F189" s="7" t="s">
        <v>101</v>
      </c>
      <c r="G189" s="7" t="s">
        <v>14</v>
      </c>
      <c r="H189" s="9"/>
      <c r="I189" s="10"/>
    </row>
    <row r="190">
      <c r="A190" s="5">
        <v>45301.0</v>
      </c>
      <c r="B190" s="11" t="s">
        <v>545</v>
      </c>
      <c r="C190" s="8" t="s">
        <v>546</v>
      </c>
      <c r="D190" s="7" t="s">
        <v>549</v>
      </c>
      <c r="E190" s="7" t="s">
        <v>548</v>
      </c>
      <c r="F190" s="7" t="s">
        <v>101</v>
      </c>
      <c r="G190" s="7" t="s">
        <v>14</v>
      </c>
      <c r="H190" s="9"/>
      <c r="I190" s="10"/>
    </row>
    <row r="191">
      <c r="A191" s="5">
        <v>45301.0</v>
      </c>
      <c r="B191" s="11" t="s">
        <v>550</v>
      </c>
      <c r="C191" s="8" t="s">
        <v>551</v>
      </c>
      <c r="D191" s="7" t="s">
        <v>508</v>
      </c>
      <c r="E191" s="7" t="s">
        <v>552</v>
      </c>
      <c r="F191" s="7" t="s">
        <v>553</v>
      </c>
      <c r="G191" s="7" t="s">
        <v>14</v>
      </c>
      <c r="H191" s="9"/>
      <c r="I191" s="10"/>
    </row>
    <row r="192">
      <c r="A192" s="5">
        <v>45301.0</v>
      </c>
      <c r="B192" s="11" t="s">
        <v>554</v>
      </c>
      <c r="C192" s="8" t="s">
        <v>555</v>
      </c>
      <c r="D192" s="7" t="s">
        <v>556</v>
      </c>
      <c r="E192" s="7" t="s">
        <v>38</v>
      </c>
      <c r="F192" s="7" t="s">
        <v>18</v>
      </c>
      <c r="G192" s="7" t="s">
        <v>14</v>
      </c>
      <c r="H192" s="9"/>
      <c r="I192" s="10"/>
    </row>
    <row r="193">
      <c r="A193" s="5">
        <v>45301.0</v>
      </c>
      <c r="B193" s="11" t="s">
        <v>557</v>
      </c>
      <c r="C193" s="8" t="s">
        <v>558</v>
      </c>
      <c r="D193" s="7" t="s">
        <v>559</v>
      </c>
      <c r="E193" s="7" t="s">
        <v>552</v>
      </c>
      <c r="F193" s="7" t="s">
        <v>560</v>
      </c>
      <c r="G193" s="7" t="s">
        <v>14</v>
      </c>
      <c r="H193" s="9"/>
      <c r="I193" s="10"/>
    </row>
    <row r="194">
      <c r="A194" s="5">
        <v>45301.0</v>
      </c>
      <c r="B194" s="11" t="s">
        <v>561</v>
      </c>
      <c r="C194" s="8" t="s">
        <v>562</v>
      </c>
      <c r="D194" s="7" t="s">
        <v>471</v>
      </c>
      <c r="E194" s="7" t="s">
        <v>119</v>
      </c>
      <c r="F194" s="7" t="s">
        <v>18</v>
      </c>
      <c r="G194" s="7" t="s">
        <v>14</v>
      </c>
      <c r="H194" s="9"/>
      <c r="I194" s="10"/>
    </row>
    <row r="195">
      <c r="A195" s="5">
        <v>45301.0</v>
      </c>
      <c r="B195" s="11" t="s">
        <v>561</v>
      </c>
      <c r="C195" s="8" t="s">
        <v>562</v>
      </c>
      <c r="D195" s="7" t="s">
        <v>471</v>
      </c>
      <c r="E195" s="7" t="s">
        <v>563</v>
      </c>
      <c r="F195" s="7" t="s">
        <v>564</v>
      </c>
      <c r="G195" s="7" t="s">
        <v>14</v>
      </c>
      <c r="H195" s="9"/>
      <c r="I195" s="10"/>
    </row>
    <row r="196">
      <c r="A196" s="5">
        <v>45301.0</v>
      </c>
      <c r="B196" s="11" t="s">
        <v>565</v>
      </c>
      <c r="C196" s="8" t="s">
        <v>566</v>
      </c>
      <c r="D196" s="7" t="s">
        <v>567</v>
      </c>
      <c r="E196" s="7" t="s">
        <v>121</v>
      </c>
      <c r="F196" s="7" t="s">
        <v>532</v>
      </c>
      <c r="G196" s="7" t="s">
        <v>86</v>
      </c>
      <c r="H196" s="9"/>
      <c r="I196" s="10"/>
    </row>
    <row r="197">
      <c r="A197" s="5">
        <v>45301.0</v>
      </c>
      <c r="B197" s="11" t="s">
        <v>568</v>
      </c>
      <c r="C197" s="8" t="s">
        <v>569</v>
      </c>
      <c r="D197" s="7" t="s">
        <v>570</v>
      </c>
      <c r="E197" s="7" t="s">
        <v>90</v>
      </c>
      <c r="F197" s="7" t="s">
        <v>48</v>
      </c>
      <c r="G197" s="7" t="s">
        <v>14</v>
      </c>
      <c r="H197" s="9"/>
      <c r="I197" s="10"/>
    </row>
    <row r="198">
      <c r="A198" s="5">
        <v>45301.0</v>
      </c>
      <c r="B198" s="11" t="s">
        <v>571</v>
      </c>
      <c r="C198" s="8" t="s">
        <v>88</v>
      </c>
      <c r="D198" s="7" t="s">
        <v>89</v>
      </c>
      <c r="E198" s="7" t="s">
        <v>90</v>
      </c>
      <c r="F198" s="7" t="s">
        <v>91</v>
      </c>
      <c r="G198" s="7" t="s">
        <v>14</v>
      </c>
      <c r="H198" s="9"/>
      <c r="I198" s="10"/>
    </row>
    <row r="199">
      <c r="A199" s="5">
        <v>45301.0</v>
      </c>
      <c r="B199" s="11" t="s">
        <v>572</v>
      </c>
      <c r="C199" s="8" t="s">
        <v>573</v>
      </c>
      <c r="D199" s="7" t="s">
        <v>41</v>
      </c>
      <c r="E199" s="7" t="s">
        <v>401</v>
      </c>
      <c r="F199" s="7" t="s">
        <v>18</v>
      </c>
      <c r="G199" s="7" t="s">
        <v>14</v>
      </c>
      <c r="H199" s="9"/>
      <c r="I199" s="10"/>
    </row>
    <row r="200">
      <c r="A200" s="5">
        <v>45301.0</v>
      </c>
      <c r="B200" s="11" t="s">
        <v>574</v>
      </c>
      <c r="C200" s="8" t="s">
        <v>575</v>
      </c>
      <c r="D200" s="7" t="s">
        <v>182</v>
      </c>
      <c r="E200" s="7" t="s">
        <v>519</v>
      </c>
      <c r="F200" s="7" t="s">
        <v>119</v>
      </c>
      <c r="G200" s="7" t="s">
        <v>14</v>
      </c>
      <c r="H200" s="9"/>
      <c r="I200" s="10"/>
    </row>
    <row r="201">
      <c r="A201" s="5">
        <v>45301.0</v>
      </c>
      <c r="B201" s="11" t="s">
        <v>574</v>
      </c>
      <c r="C201" s="8" t="s">
        <v>575</v>
      </c>
      <c r="D201" s="7" t="s">
        <v>182</v>
      </c>
      <c r="E201" s="7" t="s">
        <v>90</v>
      </c>
      <c r="F201" s="7" t="s">
        <v>184</v>
      </c>
      <c r="G201" s="7" t="s">
        <v>14</v>
      </c>
      <c r="H201" s="9"/>
      <c r="I201" s="10"/>
    </row>
    <row r="202">
      <c r="A202" s="5">
        <v>45301.0</v>
      </c>
      <c r="B202" s="11" t="s">
        <v>576</v>
      </c>
      <c r="C202" s="8" t="s">
        <v>577</v>
      </c>
      <c r="D202" s="7" t="s">
        <v>385</v>
      </c>
      <c r="E202" s="7" t="s">
        <v>115</v>
      </c>
      <c r="F202" s="7" t="s">
        <v>578</v>
      </c>
      <c r="G202" s="7" t="s">
        <v>86</v>
      </c>
      <c r="H202" s="9"/>
      <c r="I202" s="9"/>
    </row>
    <row r="203">
      <c r="A203" s="5">
        <v>45301.0</v>
      </c>
      <c r="B203" s="11" t="s">
        <v>579</v>
      </c>
      <c r="C203" s="8" t="s">
        <v>580</v>
      </c>
      <c r="D203" s="17" t="b">
        <v>1</v>
      </c>
      <c r="E203" s="9"/>
      <c r="F203" s="7" t="s">
        <v>581</v>
      </c>
      <c r="G203" s="7" t="s">
        <v>86</v>
      </c>
      <c r="H203" s="7" t="s">
        <v>15</v>
      </c>
      <c r="I203" s="9"/>
    </row>
    <row r="204">
      <c r="A204" s="5">
        <v>45301.0</v>
      </c>
      <c r="B204" s="11" t="s">
        <v>582</v>
      </c>
      <c r="C204" s="8" t="s">
        <v>583</v>
      </c>
      <c r="D204" s="7" t="s">
        <v>584</v>
      </c>
      <c r="E204" s="7" t="s">
        <v>121</v>
      </c>
      <c r="F204" s="7" t="s">
        <v>308</v>
      </c>
      <c r="G204" s="7" t="s">
        <v>14</v>
      </c>
      <c r="H204" s="9"/>
      <c r="I204" s="9"/>
    </row>
    <row r="205">
      <c r="A205" s="5">
        <v>45301.0</v>
      </c>
      <c r="B205" s="11" t="s">
        <v>585</v>
      </c>
      <c r="C205" s="8" t="s">
        <v>586</v>
      </c>
      <c r="D205" s="7" t="s">
        <v>211</v>
      </c>
      <c r="E205" s="7" t="s">
        <v>587</v>
      </c>
      <c r="F205" s="7" t="s">
        <v>588</v>
      </c>
      <c r="G205" s="7" t="s">
        <v>14</v>
      </c>
      <c r="H205" s="9"/>
      <c r="I205" s="9"/>
    </row>
    <row r="206">
      <c r="A206" s="5">
        <v>45301.0</v>
      </c>
      <c r="B206" s="11" t="s">
        <v>585</v>
      </c>
      <c r="C206" s="8" t="s">
        <v>586</v>
      </c>
      <c r="D206" s="7" t="s">
        <v>211</v>
      </c>
      <c r="E206" s="7" t="s">
        <v>589</v>
      </c>
      <c r="F206" s="7" t="s">
        <v>590</v>
      </c>
      <c r="G206" s="7" t="s">
        <v>14</v>
      </c>
      <c r="H206" s="9"/>
      <c r="I206" s="9"/>
    </row>
    <row r="207">
      <c r="A207" s="5">
        <v>45301.0</v>
      </c>
      <c r="B207" s="11" t="s">
        <v>591</v>
      </c>
      <c r="C207" s="8" t="s">
        <v>592</v>
      </c>
      <c r="D207" s="7" t="s">
        <v>267</v>
      </c>
      <c r="E207" s="7" t="s">
        <v>436</v>
      </c>
      <c r="F207" s="7" t="s">
        <v>300</v>
      </c>
      <c r="G207" s="7" t="s">
        <v>14</v>
      </c>
      <c r="H207" s="9"/>
      <c r="I207" s="9"/>
    </row>
    <row r="208">
      <c r="A208" s="5">
        <v>45301.0</v>
      </c>
      <c r="B208" s="11" t="s">
        <v>591</v>
      </c>
      <c r="C208" s="8" t="s">
        <v>592</v>
      </c>
      <c r="D208" s="7" t="s">
        <v>267</v>
      </c>
      <c r="E208" s="7" t="s">
        <v>90</v>
      </c>
      <c r="F208" s="7" t="s">
        <v>111</v>
      </c>
      <c r="G208" s="7" t="s">
        <v>14</v>
      </c>
      <c r="H208" s="9"/>
      <c r="I208" s="9"/>
    </row>
    <row r="209">
      <c r="A209" s="5">
        <v>45301.0</v>
      </c>
      <c r="B209" s="11" t="s">
        <v>593</v>
      </c>
      <c r="C209" s="8" t="s">
        <v>594</v>
      </c>
      <c r="D209" s="7" t="s">
        <v>595</v>
      </c>
      <c r="E209" s="7" t="s">
        <v>596</v>
      </c>
      <c r="F209" s="7" t="s">
        <v>136</v>
      </c>
      <c r="G209" s="7" t="s">
        <v>14</v>
      </c>
      <c r="H209" s="9"/>
      <c r="I209" s="9"/>
    </row>
    <row r="210">
      <c r="A210" s="5">
        <v>45301.0</v>
      </c>
      <c r="B210" s="11" t="s">
        <v>597</v>
      </c>
      <c r="C210" s="8" t="s">
        <v>598</v>
      </c>
      <c r="D210" s="17" t="b">
        <v>1</v>
      </c>
      <c r="E210" s="7" t="s">
        <v>599</v>
      </c>
      <c r="F210" s="7" t="s">
        <v>144</v>
      </c>
      <c r="G210" s="7" t="s">
        <v>86</v>
      </c>
      <c r="H210" s="9"/>
      <c r="I210" s="9"/>
    </row>
    <row r="211">
      <c r="A211" s="5">
        <v>45301.0</v>
      </c>
      <c r="B211" s="11" t="s">
        <v>597</v>
      </c>
      <c r="C211" s="8" t="s">
        <v>598</v>
      </c>
      <c r="D211" s="17" t="b">
        <v>1</v>
      </c>
      <c r="E211" s="7" t="s">
        <v>90</v>
      </c>
      <c r="F211" s="7" t="s">
        <v>111</v>
      </c>
      <c r="G211" s="7" t="s">
        <v>14</v>
      </c>
      <c r="H211" s="9"/>
      <c r="I211" s="9"/>
    </row>
    <row r="212">
      <c r="A212" s="5">
        <v>45301.0</v>
      </c>
      <c r="B212" s="11" t="s">
        <v>600</v>
      </c>
      <c r="C212" s="8" t="s">
        <v>601</v>
      </c>
      <c r="D212" s="7" t="s">
        <v>137</v>
      </c>
      <c r="E212" s="7" t="s">
        <v>401</v>
      </c>
      <c r="F212" s="7" t="s">
        <v>167</v>
      </c>
      <c r="G212" s="7" t="s">
        <v>14</v>
      </c>
      <c r="H212" s="9"/>
      <c r="I212" s="9"/>
    </row>
    <row r="213">
      <c r="A213" s="5">
        <v>45301.0</v>
      </c>
      <c r="B213" s="11" t="s">
        <v>600</v>
      </c>
      <c r="C213" s="8" t="s">
        <v>601</v>
      </c>
      <c r="D213" s="7" t="s">
        <v>137</v>
      </c>
      <c r="E213" s="7" t="s">
        <v>90</v>
      </c>
      <c r="F213" s="7" t="s">
        <v>602</v>
      </c>
      <c r="G213" s="7" t="s">
        <v>29</v>
      </c>
      <c r="H213" s="9"/>
      <c r="I213" s="9"/>
    </row>
    <row r="214">
      <c r="A214" s="5">
        <v>45301.0</v>
      </c>
      <c r="B214" s="11" t="s">
        <v>603</v>
      </c>
      <c r="C214" s="8" t="s">
        <v>604</v>
      </c>
      <c r="D214" s="7" t="s">
        <v>170</v>
      </c>
      <c r="E214" s="7" t="s">
        <v>15</v>
      </c>
      <c r="F214" s="7" t="s">
        <v>605</v>
      </c>
      <c r="G214" s="7" t="s">
        <v>86</v>
      </c>
      <c r="H214" s="9"/>
      <c r="I214" s="9"/>
    </row>
    <row r="215">
      <c r="A215" s="5">
        <v>45301.0</v>
      </c>
      <c r="B215" s="11" t="s">
        <v>606</v>
      </c>
      <c r="C215" s="8" t="s">
        <v>607</v>
      </c>
      <c r="D215" s="7" t="s">
        <v>608</v>
      </c>
      <c r="E215" s="7" t="s">
        <v>436</v>
      </c>
      <c r="F215" s="7" t="s">
        <v>132</v>
      </c>
      <c r="G215" s="7" t="s">
        <v>14</v>
      </c>
      <c r="H215" s="9"/>
      <c r="I215" s="9"/>
    </row>
    <row r="216">
      <c r="A216" s="5">
        <v>45302.0</v>
      </c>
      <c r="B216" s="11" t="s">
        <v>609</v>
      </c>
      <c r="C216" s="8" t="s">
        <v>610</v>
      </c>
      <c r="D216" s="7" t="s">
        <v>611</v>
      </c>
      <c r="E216" s="7" t="s">
        <v>612</v>
      </c>
      <c r="F216" s="7" t="s">
        <v>101</v>
      </c>
      <c r="G216" s="7" t="s">
        <v>14</v>
      </c>
      <c r="H216" s="9"/>
      <c r="I216" s="9"/>
    </row>
    <row r="217">
      <c r="A217" s="5">
        <v>45302.0</v>
      </c>
      <c r="B217" s="11" t="s">
        <v>613</v>
      </c>
      <c r="C217" s="8" t="s">
        <v>614</v>
      </c>
      <c r="D217" s="7" t="s">
        <v>615</v>
      </c>
      <c r="E217" s="7" t="s">
        <v>616</v>
      </c>
      <c r="F217" s="7" t="s">
        <v>218</v>
      </c>
      <c r="G217" s="7" t="s">
        <v>14</v>
      </c>
      <c r="H217" s="9"/>
      <c r="I217" s="9"/>
    </row>
    <row r="218">
      <c r="A218" s="5">
        <v>45302.0</v>
      </c>
      <c r="B218" s="11" t="s">
        <v>617</v>
      </c>
      <c r="C218" s="8" t="s">
        <v>618</v>
      </c>
      <c r="D218" s="7" t="s">
        <v>619</v>
      </c>
      <c r="E218" s="7" t="s">
        <v>436</v>
      </c>
      <c r="F218" s="7" t="s">
        <v>149</v>
      </c>
      <c r="G218" s="7" t="s">
        <v>14</v>
      </c>
      <c r="H218" s="9"/>
      <c r="I218" s="9"/>
    </row>
    <row r="219">
      <c r="A219" s="5">
        <v>45302.0</v>
      </c>
      <c r="B219" s="11" t="s">
        <v>620</v>
      </c>
      <c r="C219" s="8" t="s">
        <v>621</v>
      </c>
      <c r="D219" s="7" t="s">
        <v>158</v>
      </c>
      <c r="E219" s="7" t="s">
        <v>119</v>
      </c>
      <c r="F219" s="7" t="s">
        <v>149</v>
      </c>
      <c r="G219" s="7" t="s">
        <v>14</v>
      </c>
      <c r="H219" s="9"/>
      <c r="I219" s="9"/>
    </row>
    <row r="220">
      <c r="A220" s="5">
        <v>45302.0</v>
      </c>
      <c r="B220" s="11" t="s">
        <v>622</v>
      </c>
      <c r="C220" s="8" t="s">
        <v>623</v>
      </c>
      <c r="D220" s="7" t="s">
        <v>135</v>
      </c>
      <c r="E220" s="7" t="s">
        <v>90</v>
      </c>
      <c r="F220" s="7" t="s">
        <v>322</v>
      </c>
      <c r="G220" s="7" t="s">
        <v>14</v>
      </c>
      <c r="H220" s="9"/>
      <c r="I220" s="9"/>
    </row>
    <row r="221">
      <c r="A221" s="5">
        <v>45302.0</v>
      </c>
      <c r="B221" s="11" t="s">
        <v>622</v>
      </c>
      <c r="C221" s="8" t="s">
        <v>623</v>
      </c>
      <c r="D221" s="7" t="s">
        <v>206</v>
      </c>
      <c r="E221" s="7" t="s">
        <v>90</v>
      </c>
      <c r="F221" s="7" t="s">
        <v>322</v>
      </c>
      <c r="G221" s="7" t="s">
        <v>14</v>
      </c>
      <c r="H221" s="9"/>
      <c r="I221" s="9"/>
    </row>
    <row r="222">
      <c r="A222" s="5">
        <v>45302.0</v>
      </c>
      <c r="B222" s="11" t="s">
        <v>624</v>
      </c>
      <c r="C222" s="8" t="s">
        <v>88</v>
      </c>
      <c r="D222" s="7" t="s">
        <v>89</v>
      </c>
      <c r="E222" s="7" t="s">
        <v>90</v>
      </c>
      <c r="F222" s="7" t="s">
        <v>91</v>
      </c>
      <c r="G222" s="7" t="s">
        <v>14</v>
      </c>
      <c r="H222" s="9"/>
      <c r="I222" s="9"/>
    </row>
    <row r="223">
      <c r="A223" s="5">
        <v>45302.0</v>
      </c>
      <c r="B223" s="11" t="s">
        <v>625</v>
      </c>
      <c r="C223" s="8" t="s">
        <v>626</v>
      </c>
      <c r="D223" s="7" t="s">
        <v>412</v>
      </c>
      <c r="E223" s="7" t="s">
        <v>627</v>
      </c>
      <c r="F223" s="7" t="s">
        <v>184</v>
      </c>
      <c r="G223" s="7" t="s">
        <v>86</v>
      </c>
      <c r="H223" s="9"/>
      <c r="I223" s="9"/>
    </row>
    <row r="224">
      <c r="A224" s="5">
        <v>45302.0</v>
      </c>
      <c r="B224" s="11" t="s">
        <v>628</v>
      </c>
      <c r="C224" s="8" t="s">
        <v>629</v>
      </c>
      <c r="D224" s="7" t="s">
        <v>630</v>
      </c>
      <c r="E224" s="7" t="s">
        <v>299</v>
      </c>
      <c r="F224" s="7" t="s">
        <v>136</v>
      </c>
      <c r="G224" s="7" t="s">
        <v>14</v>
      </c>
      <c r="H224" s="9"/>
      <c r="I224" s="9"/>
    </row>
    <row r="225">
      <c r="A225" s="5">
        <v>45302.0</v>
      </c>
      <c r="B225" s="11" t="s">
        <v>631</v>
      </c>
      <c r="C225" s="8" t="s">
        <v>632</v>
      </c>
      <c r="D225" s="7" t="s">
        <v>633</v>
      </c>
      <c r="E225" s="7" t="s">
        <v>38</v>
      </c>
      <c r="F225" s="7" t="s">
        <v>588</v>
      </c>
      <c r="G225" s="7" t="s">
        <v>14</v>
      </c>
      <c r="H225" s="9"/>
      <c r="I225" s="9"/>
    </row>
    <row r="226">
      <c r="A226" s="5">
        <v>45302.0</v>
      </c>
      <c r="B226" s="11" t="s">
        <v>631</v>
      </c>
      <c r="C226" s="8" t="s">
        <v>632</v>
      </c>
      <c r="D226" s="7" t="s">
        <v>633</v>
      </c>
      <c r="E226" s="7" t="s">
        <v>634</v>
      </c>
      <c r="F226" s="7" t="s">
        <v>588</v>
      </c>
      <c r="G226" s="7" t="s">
        <v>14</v>
      </c>
      <c r="H226" s="9"/>
      <c r="I226" s="9"/>
    </row>
    <row r="227">
      <c r="A227" s="5">
        <v>45302.0</v>
      </c>
      <c r="B227" s="11" t="s">
        <v>631</v>
      </c>
      <c r="C227" s="8" t="s">
        <v>632</v>
      </c>
      <c r="D227" s="7" t="s">
        <v>633</v>
      </c>
      <c r="E227" s="7" t="s">
        <v>183</v>
      </c>
      <c r="F227" s="7" t="s">
        <v>111</v>
      </c>
      <c r="G227" s="7" t="s">
        <v>14</v>
      </c>
      <c r="H227" s="9"/>
      <c r="I227" s="9"/>
    </row>
    <row r="228">
      <c r="A228" s="5">
        <v>45302.0</v>
      </c>
      <c r="B228" s="11" t="s">
        <v>635</v>
      </c>
      <c r="C228" s="8" t="s">
        <v>636</v>
      </c>
      <c r="D228" s="7" t="s">
        <v>114</v>
      </c>
      <c r="E228" s="7" t="s">
        <v>519</v>
      </c>
      <c r="F228" s="7" t="s">
        <v>132</v>
      </c>
      <c r="G228" s="7" t="s">
        <v>14</v>
      </c>
      <c r="H228" s="9"/>
      <c r="I228" s="9"/>
    </row>
    <row r="229">
      <c r="A229" s="5">
        <v>45302.0</v>
      </c>
      <c r="B229" s="11" t="s">
        <v>635</v>
      </c>
      <c r="C229" s="8" t="s">
        <v>636</v>
      </c>
      <c r="D229" s="7" t="s">
        <v>114</v>
      </c>
      <c r="E229" s="7" t="s">
        <v>183</v>
      </c>
      <c r="F229" s="7" t="s">
        <v>111</v>
      </c>
      <c r="G229" s="7" t="s">
        <v>14</v>
      </c>
      <c r="H229" s="9"/>
      <c r="I229" s="9"/>
    </row>
    <row r="230">
      <c r="A230" s="5">
        <v>45302.0</v>
      </c>
      <c r="B230" s="11" t="s">
        <v>637</v>
      </c>
      <c r="C230" s="8" t="s">
        <v>638</v>
      </c>
      <c r="D230" s="7" t="s">
        <v>182</v>
      </c>
      <c r="E230" s="7" t="s">
        <v>299</v>
      </c>
      <c r="F230" s="7" t="s">
        <v>454</v>
      </c>
      <c r="G230" s="7" t="s">
        <v>14</v>
      </c>
      <c r="H230" s="9"/>
      <c r="I230" s="9"/>
    </row>
    <row r="231">
      <c r="A231" s="5">
        <v>45302.0</v>
      </c>
      <c r="B231" s="11" t="s">
        <v>637</v>
      </c>
      <c r="C231" s="8" t="s">
        <v>638</v>
      </c>
      <c r="D231" s="7" t="s">
        <v>182</v>
      </c>
      <c r="E231" s="7" t="s">
        <v>15</v>
      </c>
      <c r="F231" s="7" t="s">
        <v>639</v>
      </c>
      <c r="G231" s="7" t="s">
        <v>86</v>
      </c>
      <c r="H231" s="9"/>
      <c r="I231" s="9"/>
    </row>
    <row r="232">
      <c r="A232" s="5">
        <v>45302.0</v>
      </c>
      <c r="B232" s="11" t="s">
        <v>640</v>
      </c>
      <c r="C232" s="8" t="s">
        <v>641</v>
      </c>
      <c r="D232" s="7" t="s">
        <v>642</v>
      </c>
      <c r="E232" s="7" t="s">
        <v>643</v>
      </c>
      <c r="F232" s="7" t="s">
        <v>578</v>
      </c>
      <c r="G232" s="7" t="s">
        <v>86</v>
      </c>
      <c r="H232" s="9"/>
      <c r="I232" s="9"/>
    </row>
    <row r="233">
      <c r="A233" s="5">
        <v>45302.0</v>
      </c>
      <c r="B233" s="11" t="s">
        <v>644</v>
      </c>
      <c r="C233" s="8" t="s">
        <v>645</v>
      </c>
      <c r="D233" s="7" t="s">
        <v>197</v>
      </c>
      <c r="E233" s="7" t="s">
        <v>105</v>
      </c>
      <c r="F233" s="7" t="s">
        <v>167</v>
      </c>
      <c r="G233" s="7" t="s">
        <v>14</v>
      </c>
      <c r="H233" s="9"/>
      <c r="I233" s="9"/>
    </row>
    <row r="234">
      <c r="A234" s="5">
        <v>45302.0</v>
      </c>
      <c r="B234" s="11" t="s">
        <v>646</v>
      </c>
      <c r="C234" s="8" t="s">
        <v>647</v>
      </c>
      <c r="D234" s="7" t="s">
        <v>648</v>
      </c>
      <c r="E234" s="7" t="s">
        <v>519</v>
      </c>
      <c r="F234" s="7" t="s">
        <v>136</v>
      </c>
      <c r="G234" s="7" t="s">
        <v>14</v>
      </c>
      <c r="H234" s="9"/>
      <c r="I234" s="9"/>
    </row>
    <row r="235">
      <c r="A235" s="5">
        <v>45302.0</v>
      </c>
      <c r="B235" s="11" t="s">
        <v>649</v>
      </c>
      <c r="C235" s="8" t="s">
        <v>650</v>
      </c>
      <c r="D235" s="7" t="s">
        <v>651</v>
      </c>
      <c r="E235" s="7" t="s">
        <v>166</v>
      </c>
      <c r="F235" s="7" t="s">
        <v>652</v>
      </c>
      <c r="G235" s="7" t="s">
        <v>86</v>
      </c>
      <c r="H235" s="9"/>
      <c r="I235" s="9"/>
    </row>
    <row r="236">
      <c r="A236" s="5">
        <v>45302.0</v>
      </c>
      <c r="B236" s="11" t="s">
        <v>649</v>
      </c>
      <c r="C236" s="8" t="s">
        <v>650</v>
      </c>
      <c r="D236" s="7" t="s">
        <v>651</v>
      </c>
      <c r="E236" s="7" t="s">
        <v>653</v>
      </c>
      <c r="F236" s="7" t="s">
        <v>654</v>
      </c>
      <c r="G236" s="7" t="s">
        <v>86</v>
      </c>
      <c r="H236" s="9"/>
      <c r="I236" s="9"/>
    </row>
    <row r="237">
      <c r="A237" s="5">
        <v>45302.0</v>
      </c>
      <c r="B237" s="11" t="s">
        <v>655</v>
      </c>
      <c r="C237" s="8" t="s">
        <v>656</v>
      </c>
      <c r="D237" s="7" t="s">
        <v>530</v>
      </c>
      <c r="E237" s="7" t="s">
        <v>22</v>
      </c>
      <c r="F237" s="7" t="s">
        <v>462</v>
      </c>
      <c r="G237" s="7" t="s">
        <v>86</v>
      </c>
      <c r="H237" s="9"/>
      <c r="I237" s="9"/>
    </row>
    <row r="238">
      <c r="A238" s="5">
        <v>45302.0</v>
      </c>
      <c r="B238" s="11" t="s">
        <v>657</v>
      </c>
      <c r="C238" s="8" t="s">
        <v>658</v>
      </c>
      <c r="D238" s="7" t="s">
        <v>26</v>
      </c>
      <c r="E238" s="7" t="s">
        <v>121</v>
      </c>
      <c r="F238" s="7" t="s">
        <v>47</v>
      </c>
      <c r="G238" s="7" t="s">
        <v>14</v>
      </c>
      <c r="H238" s="9"/>
      <c r="I238" s="9"/>
    </row>
    <row r="239">
      <c r="A239" s="5">
        <v>45302.0</v>
      </c>
      <c r="B239" s="11" t="s">
        <v>657</v>
      </c>
      <c r="C239" s="8" t="s">
        <v>658</v>
      </c>
      <c r="D239" s="7" t="s">
        <v>26</v>
      </c>
      <c r="E239" s="7" t="s">
        <v>183</v>
      </c>
      <c r="F239" s="7" t="s">
        <v>602</v>
      </c>
      <c r="G239" s="7" t="s">
        <v>29</v>
      </c>
      <c r="H239" s="9"/>
      <c r="I239" s="9"/>
    </row>
    <row r="240">
      <c r="A240" s="5">
        <v>45302.0</v>
      </c>
      <c r="B240" s="11" t="s">
        <v>659</v>
      </c>
      <c r="C240" s="8" t="s">
        <v>660</v>
      </c>
      <c r="D240" s="7" t="s">
        <v>385</v>
      </c>
      <c r="E240" s="7" t="s">
        <v>661</v>
      </c>
      <c r="F240" s="7" t="s">
        <v>662</v>
      </c>
      <c r="G240" s="7" t="s">
        <v>86</v>
      </c>
      <c r="H240" s="9"/>
      <c r="I240" s="9"/>
    </row>
    <row r="241">
      <c r="A241" s="5">
        <v>45302.0</v>
      </c>
      <c r="B241" s="11" t="s">
        <v>663</v>
      </c>
      <c r="C241" s="8" t="s">
        <v>664</v>
      </c>
      <c r="D241" s="7" t="s">
        <v>665</v>
      </c>
      <c r="E241" s="7" t="s">
        <v>183</v>
      </c>
      <c r="F241" s="7" t="s">
        <v>91</v>
      </c>
      <c r="G241" s="7" t="s">
        <v>14</v>
      </c>
      <c r="H241" s="9"/>
      <c r="I241" s="9"/>
    </row>
    <row r="242">
      <c r="A242" s="5">
        <v>45302.0</v>
      </c>
      <c r="B242" s="11" t="s">
        <v>663</v>
      </c>
      <c r="C242" s="8" t="s">
        <v>664</v>
      </c>
      <c r="D242" s="7" t="s">
        <v>665</v>
      </c>
      <c r="E242" s="7" t="s">
        <v>119</v>
      </c>
      <c r="F242" s="7" t="s">
        <v>136</v>
      </c>
      <c r="G242" s="7" t="s">
        <v>14</v>
      </c>
      <c r="H242" s="9"/>
      <c r="I242" s="9"/>
    </row>
    <row r="243">
      <c r="A243" s="5">
        <v>45302.0</v>
      </c>
      <c r="B243" s="11" t="s">
        <v>666</v>
      </c>
      <c r="C243" s="8" t="s">
        <v>667</v>
      </c>
      <c r="D243" s="7" t="s">
        <v>471</v>
      </c>
      <c r="E243" s="7" t="s">
        <v>105</v>
      </c>
      <c r="F243" s="7" t="s">
        <v>668</v>
      </c>
      <c r="G243" s="7" t="s">
        <v>86</v>
      </c>
      <c r="H243" s="9"/>
      <c r="I243" s="9"/>
    </row>
    <row r="244">
      <c r="A244" s="5">
        <v>45302.0</v>
      </c>
      <c r="B244" s="11" t="s">
        <v>666</v>
      </c>
      <c r="C244" s="8" t="s">
        <v>667</v>
      </c>
      <c r="D244" s="7" t="s">
        <v>471</v>
      </c>
      <c r="E244" s="7" t="s">
        <v>18</v>
      </c>
      <c r="F244" s="7" t="s">
        <v>564</v>
      </c>
      <c r="G244" s="7" t="s">
        <v>14</v>
      </c>
      <c r="H244" s="9"/>
      <c r="I244" s="9"/>
    </row>
    <row r="245">
      <c r="A245" s="5">
        <v>45302.0</v>
      </c>
      <c r="B245" s="11" t="s">
        <v>669</v>
      </c>
      <c r="C245" s="8" t="s">
        <v>670</v>
      </c>
      <c r="D245" s="7" t="s">
        <v>182</v>
      </c>
      <c r="E245" s="7" t="s">
        <v>420</v>
      </c>
      <c r="F245" s="7" t="s">
        <v>450</v>
      </c>
      <c r="G245" s="7" t="s">
        <v>14</v>
      </c>
      <c r="H245" s="9"/>
      <c r="I245" s="9"/>
    </row>
    <row r="246">
      <c r="A246" s="5">
        <v>45302.0</v>
      </c>
      <c r="B246" s="11" t="s">
        <v>669</v>
      </c>
      <c r="C246" s="8" t="s">
        <v>670</v>
      </c>
      <c r="D246" s="7" t="s">
        <v>182</v>
      </c>
      <c r="E246" s="7" t="s">
        <v>671</v>
      </c>
      <c r="F246" s="7" t="s">
        <v>672</v>
      </c>
      <c r="G246" s="7" t="s">
        <v>14</v>
      </c>
      <c r="H246" s="9"/>
      <c r="I246" s="9"/>
    </row>
    <row r="247">
      <c r="A247" s="5">
        <v>45302.0</v>
      </c>
      <c r="B247" s="11" t="s">
        <v>673</v>
      </c>
      <c r="C247" s="8" t="s">
        <v>674</v>
      </c>
      <c r="D247" s="7" t="s">
        <v>178</v>
      </c>
      <c r="E247" s="7" t="s">
        <v>119</v>
      </c>
      <c r="F247" s="7" t="s">
        <v>505</v>
      </c>
      <c r="G247" s="7" t="s">
        <v>86</v>
      </c>
      <c r="H247" s="9"/>
      <c r="I247" s="9"/>
    </row>
    <row r="248">
      <c r="A248" s="5">
        <v>45303.0</v>
      </c>
      <c r="B248" s="11" t="s">
        <v>675</v>
      </c>
      <c r="C248" s="8" t="s">
        <v>676</v>
      </c>
      <c r="D248" s="7" t="s">
        <v>677</v>
      </c>
      <c r="E248" s="7" t="s">
        <v>678</v>
      </c>
      <c r="F248" s="7" t="s">
        <v>13</v>
      </c>
      <c r="G248" s="7" t="s">
        <v>14</v>
      </c>
      <c r="H248" s="9"/>
      <c r="I248" s="9"/>
    </row>
    <row r="249">
      <c r="A249" s="5">
        <v>45303.0</v>
      </c>
      <c r="B249" s="11" t="s">
        <v>679</v>
      </c>
      <c r="C249" s="8" t="s">
        <v>680</v>
      </c>
      <c r="D249" s="7" t="s">
        <v>405</v>
      </c>
      <c r="E249" s="7" t="s">
        <v>681</v>
      </c>
      <c r="F249" s="7" t="s">
        <v>240</v>
      </c>
      <c r="G249" s="7" t="s">
        <v>14</v>
      </c>
      <c r="H249" s="9"/>
      <c r="I249" s="9"/>
    </row>
    <row r="250">
      <c r="A250" s="5">
        <v>45303.0</v>
      </c>
      <c r="B250" s="11" t="s">
        <v>682</v>
      </c>
      <c r="C250" s="8" t="s">
        <v>683</v>
      </c>
      <c r="D250" s="7" t="s">
        <v>648</v>
      </c>
      <c r="E250" s="9"/>
      <c r="F250" s="7" t="s">
        <v>18</v>
      </c>
      <c r="G250" s="7" t="s">
        <v>14</v>
      </c>
      <c r="H250" s="7" t="s">
        <v>344</v>
      </c>
      <c r="I250" s="9"/>
    </row>
    <row r="251">
      <c r="A251" s="5">
        <v>45303.0</v>
      </c>
      <c r="B251" s="11" t="s">
        <v>684</v>
      </c>
      <c r="C251" s="8" t="s">
        <v>685</v>
      </c>
      <c r="D251" s="7" t="s">
        <v>686</v>
      </c>
      <c r="E251" s="7" t="s">
        <v>22</v>
      </c>
      <c r="F251" s="7" t="s">
        <v>300</v>
      </c>
      <c r="G251" s="7" t="s">
        <v>14</v>
      </c>
      <c r="H251" s="9"/>
      <c r="I251" s="9"/>
    </row>
    <row r="252">
      <c r="A252" s="5">
        <v>45303.0</v>
      </c>
      <c r="B252" s="11" t="s">
        <v>687</v>
      </c>
      <c r="C252" s="8" t="s">
        <v>688</v>
      </c>
      <c r="D252" s="7" t="s">
        <v>453</v>
      </c>
      <c r="E252" s="7" t="s">
        <v>436</v>
      </c>
      <c r="F252" s="7" t="s">
        <v>689</v>
      </c>
      <c r="G252" s="7" t="s">
        <v>14</v>
      </c>
      <c r="H252" s="9"/>
      <c r="I252" s="9"/>
    </row>
    <row r="253">
      <c r="A253" s="5">
        <v>45303.0</v>
      </c>
      <c r="B253" s="11" t="s">
        <v>687</v>
      </c>
      <c r="C253" s="8" t="s">
        <v>688</v>
      </c>
      <c r="D253" s="7" t="s">
        <v>453</v>
      </c>
      <c r="E253" s="7" t="s">
        <v>90</v>
      </c>
      <c r="F253" s="7" t="s">
        <v>111</v>
      </c>
      <c r="G253" s="7" t="s">
        <v>14</v>
      </c>
      <c r="H253" s="9"/>
      <c r="I253" s="9"/>
    </row>
    <row r="254">
      <c r="A254" s="5">
        <v>45303.0</v>
      </c>
      <c r="B254" s="11" t="s">
        <v>690</v>
      </c>
      <c r="C254" s="8" t="s">
        <v>691</v>
      </c>
      <c r="D254" s="7" t="s">
        <v>295</v>
      </c>
      <c r="E254" s="7" t="s">
        <v>119</v>
      </c>
      <c r="F254" s="7" t="s">
        <v>136</v>
      </c>
      <c r="G254" s="7" t="s">
        <v>14</v>
      </c>
      <c r="H254" s="9"/>
      <c r="I254" s="9"/>
    </row>
    <row r="255">
      <c r="A255" s="5">
        <v>45303.0</v>
      </c>
      <c r="B255" s="11" t="s">
        <v>692</v>
      </c>
      <c r="C255" s="8" t="s">
        <v>693</v>
      </c>
      <c r="D255" s="7" t="s">
        <v>178</v>
      </c>
      <c r="E255" s="7" t="s">
        <v>119</v>
      </c>
      <c r="F255" s="7" t="s">
        <v>437</v>
      </c>
      <c r="G255" s="7" t="s">
        <v>86</v>
      </c>
      <c r="H255" s="9"/>
      <c r="I255" s="9"/>
    </row>
    <row r="256">
      <c r="A256" s="5">
        <v>45303.0</v>
      </c>
      <c r="B256" s="11" t="s">
        <v>692</v>
      </c>
      <c r="C256" s="8" t="s">
        <v>693</v>
      </c>
      <c r="D256" s="7" t="s">
        <v>178</v>
      </c>
      <c r="E256" s="7" t="s">
        <v>110</v>
      </c>
      <c r="F256" s="7" t="s">
        <v>602</v>
      </c>
      <c r="G256" s="7" t="s">
        <v>29</v>
      </c>
      <c r="H256" s="9"/>
      <c r="I256" s="9"/>
    </row>
    <row r="257">
      <c r="A257" s="5">
        <v>45303.0</v>
      </c>
      <c r="B257" s="11" t="s">
        <v>694</v>
      </c>
      <c r="C257" s="8" t="s">
        <v>695</v>
      </c>
      <c r="D257" s="7" t="s">
        <v>230</v>
      </c>
      <c r="E257" s="7" t="s">
        <v>15</v>
      </c>
      <c r="F257" s="7" t="s">
        <v>526</v>
      </c>
      <c r="G257" s="7" t="s">
        <v>14</v>
      </c>
      <c r="H257" s="9"/>
      <c r="I257" s="9"/>
    </row>
    <row r="258">
      <c r="A258" s="5">
        <v>45303.0</v>
      </c>
      <c r="B258" s="11" t="s">
        <v>694</v>
      </c>
      <c r="C258" s="8" t="s">
        <v>695</v>
      </c>
      <c r="D258" s="7" t="s">
        <v>230</v>
      </c>
      <c r="E258" s="7" t="s">
        <v>299</v>
      </c>
      <c r="F258" s="7" t="s">
        <v>696</v>
      </c>
      <c r="G258" s="7" t="s">
        <v>14</v>
      </c>
      <c r="H258" s="9"/>
      <c r="I258" s="9"/>
    </row>
    <row r="259">
      <c r="A259" s="5">
        <v>45303.0</v>
      </c>
      <c r="B259" s="11" t="s">
        <v>697</v>
      </c>
      <c r="C259" s="8" t="s">
        <v>698</v>
      </c>
      <c r="D259" s="7" t="s">
        <v>298</v>
      </c>
      <c r="E259" s="7" t="s">
        <v>119</v>
      </c>
      <c r="F259" s="7" t="s">
        <v>18</v>
      </c>
      <c r="G259" s="7" t="s">
        <v>14</v>
      </c>
      <c r="H259" s="9"/>
      <c r="I259" s="9"/>
    </row>
    <row r="260">
      <c r="A260" s="5">
        <v>45303.0</v>
      </c>
      <c r="B260" s="11" t="s">
        <v>697</v>
      </c>
      <c r="C260" s="8" t="s">
        <v>698</v>
      </c>
      <c r="D260" s="7" t="s">
        <v>298</v>
      </c>
      <c r="E260" s="7" t="s">
        <v>90</v>
      </c>
      <c r="F260" s="7" t="s">
        <v>111</v>
      </c>
      <c r="G260" s="7" t="s">
        <v>14</v>
      </c>
      <c r="H260" s="9"/>
      <c r="I260" s="9"/>
    </row>
    <row r="261">
      <c r="A261" s="5">
        <v>45303.0</v>
      </c>
      <c r="B261" s="11" t="s">
        <v>699</v>
      </c>
      <c r="C261" s="8" t="s">
        <v>700</v>
      </c>
      <c r="D261" s="7" t="s">
        <v>648</v>
      </c>
      <c r="E261" s="7" t="s">
        <v>121</v>
      </c>
      <c r="F261" s="7" t="s">
        <v>454</v>
      </c>
      <c r="G261" s="7" t="s">
        <v>14</v>
      </c>
      <c r="H261" s="9"/>
      <c r="I261" s="9"/>
    </row>
    <row r="262">
      <c r="A262" s="5">
        <v>45303.0</v>
      </c>
      <c r="B262" s="11" t="s">
        <v>701</v>
      </c>
      <c r="C262" s="8" t="s">
        <v>702</v>
      </c>
      <c r="D262" s="7" t="s">
        <v>137</v>
      </c>
      <c r="E262" s="7" t="s">
        <v>119</v>
      </c>
      <c r="F262" s="7" t="s">
        <v>18</v>
      </c>
      <c r="G262" s="7" t="s">
        <v>14</v>
      </c>
      <c r="H262" s="9"/>
      <c r="I262" s="9"/>
    </row>
    <row r="263">
      <c r="A263" s="5">
        <v>45303.0</v>
      </c>
      <c r="B263" s="11" t="s">
        <v>703</v>
      </c>
      <c r="C263" s="8" t="s">
        <v>704</v>
      </c>
      <c r="D263" s="7" t="s">
        <v>298</v>
      </c>
      <c r="E263" s="7" t="s">
        <v>183</v>
      </c>
      <c r="F263" s="7" t="s">
        <v>111</v>
      </c>
      <c r="G263" s="7" t="s">
        <v>14</v>
      </c>
      <c r="H263" s="9"/>
      <c r="I263" s="9"/>
    </row>
    <row r="264">
      <c r="A264" s="5">
        <v>45303.0</v>
      </c>
      <c r="B264" s="11" t="s">
        <v>703</v>
      </c>
      <c r="C264" s="8" t="s">
        <v>704</v>
      </c>
      <c r="D264" s="7" t="s">
        <v>298</v>
      </c>
      <c r="E264" s="7" t="s">
        <v>705</v>
      </c>
      <c r="F264" s="7" t="s">
        <v>706</v>
      </c>
      <c r="G264" s="7" t="s">
        <v>14</v>
      </c>
      <c r="H264" s="9"/>
      <c r="I264" s="9"/>
    </row>
    <row r="265">
      <c r="A265" s="5">
        <v>45304.0</v>
      </c>
      <c r="B265" s="11" t="s">
        <v>707</v>
      </c>
      <c r="C265" s="8" t="s">
        <v>708</v>
      </c>
      <c r="D265" s="7" t="s">
        <v>385</v>
      </c>
      <c r="E265" s="7" t="s">
        <v>119</v>
      </c>
      <c r="F265" s="7" t="s">
        <v>136</v>
      </c>
      <c r="G265" s="7" t="s">
        <v>14</v>
      </c>
      <c r="H265" s="9"/>
      <c r="I265" s="9"/>
    </row>
    <row r="266">
      <c r="A266" s="5">
        <v>45304.0</v>
      </c>
      <c r="B266" s="11" t="s">
        <v>707</v>
      </c>
      <c r="C266" s="8" t="s">
        <v>708</v>
      </c>
      <c r="D266" s="7" t="s">
        <v>385</v>
      </c>
      <c r="E266" s="7" t="s">
        <v>90</v>
      </c>
      <c r="F266" s="7" t="s">
        <v>111</v>
      </c>
      <c r="G266" s="7" t="s">
        <v>14</v>
      </c>
      <c r="H266" s="9"/>
      <c r="I266" s="9"/>
    </row>
    <row r="267">
      <c r="A267" s="5">
        <v>45304.0</v>
      </c>
      <c r="B267" s="11" t="s">
        <v>709</v>
      </c>
      <c r="C267" s="8" t="s">
        <v>710</v>
      </c>
      <c r="D267" s="7" t="s">
        <v>182</v>
      </c>
      <c r="E267" s="7" t="s">
        <v>436</v>
      </c>
      <c r="F267" s="7" t="s">
        <v>136</v>
      </c>
      <c r="G267" s="7" t="s">
        <v>14</v>
      </c>
      <c r="H267" s="9"/>
      <c r="I267" s="9"/>
    </row>
    <row r="268">
      <c r="A268" s="5">
        <v>45304.0</v>
      </c>
      <c r="B268" s="11" t="s">
        <v>711</v>
      </c>
      <c r="C268" s="8" t="s">
        <v>712</v>
      </c>
      <c r="D268" s="7" t="s">
        <v>118</v>
      </c>
      <c r="E268" s="7" t="s">
        <v>299</v>
      </c>
      <c r="F268" s="7" t="s">
        <v>393</v>
      </c>
      <c r="G268" s="7" t="s">
        <v>14</v>
      </c>
      <c r="H268" s="9"/>
      <c r="I268" s="9"/>
    </row>
    <row r="269">
      <c r="A269" s="5">
        <v>45304.0</v>
      </c>
      <c r="B269" s="11" t="s">
        <v>711</v>
      </c>
      <c r="C269" s="8" t="s">
        <v>712</v>
      </c>
      <c r="D269" s="7" t="s">
        <v>118</v>
      </c>
      <c r="E269" s="7" t="s">
        <v>90</v>
      </c>
      <c r="F269" s="7" t="s">
        <v>111</v>
      </c>
      <c r="G269" s="7" t="s">
        <v>14</v>
      </c>
      <c r="H269" s="9"/>
      <c r="I269" s="9"/>
    </row>
    <row r="270">
      <c r="A270" s="5">
        <v>45305.0</v>
      </c>
      <c r="B270" s="11" t="s">
        <v>713</v>
      </c>
      <c r="C270" s="8" t="s">
        <v>714</v>
      </c>
      <c r="D270" s="7" t="s">
        <v>715</v>
      </c>
      <c r="E270" s="7" t="s">
        <v>436</v>
      </c>
      <c r="F270" s="7" t="s">
        <v>437</v>
      </c>
      <c r="G270" s="7" t="s">
        <v>86</v>
      </c>
      <c r="H270" s="9"/>
      <c r="I270" s="9"/>
    </row>
    <row r="271">
      <c r="A271" s="5">
        <v>45305.0</v>
      </c>
      <c r="B271" s="11" t="s">
        <v>716</v>
      </c>
      <c r="C271" s="8" t="s">
        <v>717</v>
      </c>
      <c r="D271" s="7" t="s">
        <v>508</v>
      </c>
      <c r="E271" s="7" t="s">
        <v>119</v>
      </c>
      <c r="F271" s="7" t="s">
        <v>718</v>
      </c>
      <c r="G271" s="7" t="s">
        <v>14</v>
      </c>
      <c r="H271" s="9"/>
      <c r="I271" s="9"/>
    </row>
    <row r="272">
      <c r="A272" s="5">
        <v>45306.0</v>
      </c>
      <c r="B272" s="11" t="s">
        <v>719</v>
      </c>
      <c r="C272" s="8" t="s">
        <v>720</v>
      </c>
      <c r="D272" s="7" t="s">
        <v>523</v>
      </c>
      <c r="E272" s="9"/>
      <c r="F272" s="7" t="s">
        <v>721</v>
      </c>
      <c r="G272" s="7" t="s">
        <v>14</v>
      </c>
      <c r="H272" s="7" t="s">
        <v>15</v>
      </c>
      <c r="I272" s="9"/>
    </row>
    <row r="273">
      <c r="A273" s="5">
        <v>45306.0</v>
      </c>
      <c r="B273" s="11" t="s">
        <v>719</v>
      </c>
      <c r="C273" s="8" t="s">
        <v>720</v>
      </c>
      <c r="D273" s="7" t="s">
        <v>435</v>
      </c>
      <c r="E273" s="9"/>
      <c r="F273" s="7" t="s">
        <v>268</v>
      </c>
      <c r="G273" s="7" t="s">
        <v>14</v>
      </c>
      <c r="H273" s="7" t="s">
        <v>15</v>
      </c>
      <c r="I273" s="9"/>
    </row>
    <row r="274">
      <c r="A274" s="5">
        <v>45306.0</v>
      </c>
      <c r="B274" s="11" t="s">
        <v>719</v>
      </c>
      <c r="C274" s="8" t="s">
        <v>720</v>
      </c>
      <c r="D274" s="7" t="s">
        <v>722</v>
      </c>
      <c r="E274" s="9"/>
      <c r="F274" s="7" t="s">
        <v>268</v>
      </c>
      <c r="G274" s="7" t="s">
        <v>14</v>
      </c>
      <c r="H274" s="7" t="s">
        <v>15</v>
      </c>
      <c r="I274" s="9"/>
    </row>
    <row r="275">
      <c r="A275" s="5">
        <v>45306.0</v>
      </c>
      <c r="B275" s="11" t="s">
        <v>723</v>
      </c>
      <c r="C275" s="8" t="s">
        <v>724</v>
      </c>
      <c r="D275" s="7" t="s">
        <v>26</v>
      </c>
      <c r="E275" s="7" t="s">
        <v>119</v>
      </c>
      <c r="F275" s="7" t="s">
        <v>473</v>
      </c>
      <c r="G275" s="7" t="s">
        <v>29</v>
      </c>
      <c r="H275" s="9"/>
      <c r="I275" s="9"/>
    </row>
    <row r="276">
      <c r="A276" s="5">
        <v>45306.0</v>
      </c>
      <c r="B276" s="11" t="s">
        <v>725</v>
      </c>
      <c r="C276" s="8" t="s">
        <v>726</v>
      </c>
      <c r="D276" s="7" t="s">
        <v>727</v>
      </c>
      <c r="E276" s="7" t="s">
        <v>728</v>
      </c>
      <c r="F276" s="7" t="s">
        <v>18</v>
      </c>
      <c r="G276" s="7" t="s">
        <v>14</v>
      </c>
      <c r="H276" s="9"/>
      <c r="I276" s="9"/>
    </row>
    <row r="277">
      <c r="A277" s="5">
        <v>45306.0</v>
      </c>
      <c r="B277" s="11" t="s">
        <v>729</v>
      </c>
      <c r="C277" s="8" t="s">
        <v>730</v>
      </c>
      <c r="D277" s="7" t="s">
        <v>731</v>
      </c>
      <c r="E277" s="7" t="s">
        <v>436</v>
      </c>
      <c r="F277" s="7" t="s">
        <v>33</v>
      </c>
      <c r="G277" s="7" t="s">
        <v>14</v>
      </c>
      <c r="H277" s="9"/>
      <c r="I277" s="9"/>
    </row>
    <row r="278">
      <c r="A278" s="5">
        <v>45306.0</v>
      </c>
      <c r="B278" s="11" t="s">
        <v>729</v>
      </c>
      <c r="C278" s="8" t="s">
        <v>730</v>
      </c>
      <c r="D278" s="7" t="s">
        <v>731</v>
      </c>
      <c r="E278" s="7" t="s">
        <v>409</v>
      </c>
      <c r="F278" s="7" t="s">
        <v>732</v>
      </c>
      <c r="G278" s="7" t="s">
        <v>14</v>
      </c>
      <c r="H278" s="9"/>
      <c r="I278" s="9"/>
    </row>
    <row r="279">
      <c r="A279" s="5">
        <v>45306.0</v>
      </c>
      <c r="B279" s="11" t="s">
        <v>733</v>
      </c>
      <c r="C279" s="8" t="s">
        <v>734</v>
      </c>
      <c r="D279" s="7" t="s">
        <v>735</v>
      </c>
      <c r="E279" s="7" t="s">
        <v>119</v>
      </c>
      <c r="F279" s="7" t="s">
        <v>18</v>
      </c>
      <c r="G279" s="7" t="s">
        <v>14</v>
      </c>
      <c r="H279" s="9"/>
      <c r="I279" s="9"/>
    </row>
    <row r="280">
      <c r="A280" s="5">
        <v>45306.0</v>
      </c>
      <c r="B280" s="11" t="s">
        <v>736</v>
      </c>
      <c r="C280" s="8" t="s">
        <v>737</v>
      </c>
      <c r="D280" s="7" t="s">
        <v>26</v>
      </c>
      <c r="E280" s="7" t="s">
        <v>119</v>
      </c>
      <c r="F280" s="7" t="s">
        <v>144</v>
      </c>
      <c r="G280" s="7" t="s">
        <v>86</v>
      </c>
      <c r="H280" s="9"/>
      <c r="I280" s="9"/>
    </row>
    <row r="281">
      <c r="A281" s="5">
        <v>45306.0</v>
      </c>
      <c r="B281" s="11" t="s">
        <v>738</v>
      </c>
      <c r="C281" s="8" t="s">
        <v>739</v>
      </c>
      <c r="D281" s="7" t="s">
        <v>740</v>
      </c>
      <c r="E281" s="7" t="s">
        <v>436</v>
      </c>
      <c r="F281" s="7" t="s">
        <v>741</v>
      </c>
      <c r="G281" s="7" t="s">
        <v>14</v>
      </c>
      <c r="H281" s="9"/>
      <c r="I281" s="9"/>
    </row>
    <row r="282">
      <c r="A282" s="5">
        <v>45306.0</v>
      </c>
      <c r="B282" s="11" t="s">
        <v>742</v>
      </c>
      <c r="C282" s="8" t="s">
        <v>743</v>
      </c>
      <c r="D282" s="7" t="s">
        <v>230</v>
      </c>
      <c r="E282" s="7" t="s">
        <v>563</v>
      </c>
      <c r="F282" s="7" t="s">
        <v>300</v>
      </c>
      <c r="G282" s="7" t="s">
        <v>14</v>
      </c>
      <c r="H282" s="9"/>
      <c r="I282" s="9"/>
    </row>
    <row r="283">
      <c r="A283" s="5">
        <v>45306.0</v>
      </c>
      <c r="B283" s="11" t="s">
        <v>742</v>
      </c>
      <c r="C283" s="8" t="s">
        <v>743</v>
      </c>
      <c r="D283" s="7" t="s">
        <v>230</v>
      </c>
      <c r="E283" s="7" t="s">
        <v>436</v>
      </c>
      <c r="F283" s="7" t="s">
        <v>18</v>
      </c>
      <c r="G283" s="7" t="s">
        <v>14</v>
      </c>
      <c r="H283" s="9"/>
      <c r="I283" s="9"/>
    </row>
    <row r="284">
      <c r="A284" s="5">
        <v>45306.0</v>
      </c>
      <c r="B284" s="11" t="s">
        <v>744</v>
      </c>
      <c r="C284" s="8" t="s">
        <v>745</v>
      </c>
      <c r="D284" s="7" t="s">
        <v>746</v>
      </c>
      <c r="E284" s="7" t="s">
        <v>105</v>
      </c>
      <c r="F284" s="7" t="s">
        <v>747</v>
      </c>
      <c r="G284" s="7" t="s">
        <v>86</v>
      </c>
      <c r="H284" s="9"/>
      <c r="I284" s="9"/>
    </row>
    <row r="285">
      <c r="A285" s="5">
        <v>45306.0</v>
      </c>
      <c r="B285" s="11" t="s">
        <v>744</v>
      </c>
      <c r="C285" s="8" t="s">
        <v>745</v>
      </c>
      <c r="D285" s="7" t="s">
        <v>746</v>
      </c>
      <c r="E285" s="7" t="s">
        <v>12</v>
      </c>
      <c r="F285" s="7" t="s">
        <v>662</v>
      </c>
      <c r="G285" s="7" t="s">
        <v>86</v>
      </c>
      <c r="H285" s="9"/>
      <c r="I285" s="9"/>
    </row>
    <row r="286">
      <c r="A286" s="5">
        <v>45306.0</v>
      </c>
      <c r="B286" s="11" t="s">
        <v>744</v>
      </c>
      <c r="C286" s="8" t="s">
        <v>745</v>
      </c>
      <c r="D286" s="7" t="s">
        <v>746</v>
      </c>
      <c r="E286" s="7" t="s">
        <v>748</v>
      </c>
      <c r="F286" s="7" t="s">
        <v>749</v>
      </c>
      <c r="G286" s="7" t="s">
        <v>86</v>
      </c>
      <c r="H286" s="9"/>
      <c r="I286" s="9"/>
    </row>
    <row r="287">
      <c r="A287" s="5">
        <v>45306.0</v>
      </c>
      <c r="B287" s="11" t="s">
        <v>750</v>
      </c>
      <c r="C287" s="8" t="s">
        <v>751</v>
      </c>
      <c r="D287" s="7" t="s">
        <v>722</v>
      </c>
      <c r="E287" s="7" t="s">
        <v>15</v>
      </c>
      <c r="F287" s="7" t="s">
        <v>48</v>
      </c>
      <c r="G287" s="7" t="s">
        <v>14</v>
      </c>
      <c r="H287" s="9"/>
      <c r="I287" s="9"/>
    </row>
    <row r="288">
      <c r="A288" s="5">
        <v>45306.0</v>
      </c>
      <c r="B288" s="11" t="s">
        <v>750</v>
      </c>
      <c r="C288" s="8" t="s">
        <v>751</v>
      </c>
      <c r="D288" s="7" t="s">
        <v>435</v>
      </c>
      <c r="E288" s="7" t="s">
        <v>15</v>
      </c>
      <c r="F288" s="7" t="s">
        <v>48</v>
      </c>
      <c r="G288" s="7" t="s">
        <v>14</v>
      </c>
      <c r="H288" s="9"/>
      <c r="I288" s="9"/>
    </row>
    <row r="289">
      <c r="A289" s="5">
        <v>45306.0</v>
      </c>
      <c r="B289" s="11" t="s">
        <v>752</v>
      </c>
      <c r="C289" s="8" t="s">
        <v>753</v>
      </c>
      <c r="D289" s="7" t="s">
        <v>754</v>
      </c>
      <c r="E289" s="7" t="s">
        <v>183</v>
      </c>
      <c r="F289" s="7" t="s">
        <v>111</v>
      </c>
      <c r="G289" s="7" t="s">
        <v>14</v>
      </c>
      <c r="H289" s="9"/>
      <c r="I289" s="9"/>
    </row>
    <row r="290">
      <c r="A290" s="5">
        <v>45306.0</v>
      </c>
      <c r="B290" s="11" t="s">
        <v>755</v>
      </c>
      <c r="C290" s="8" t="s">
        <v>756</v>
      </c>
      <c r="D290" s="7" t="s">
        <v>26</v>
      </c>
      <c r="E290" s="7" t="s">
        <v>334</v>
      </c>
      <c r="F290" s="7" t="s">
        <v>757</v>
      </c>
      <c r="G290" s="7" t="s">
        <v>86</v>
      </c>
      <c r="H290" s="9"/>
      <c r="I290" s="9"/>
    </row>
    <row r="291">
      <c r="A291" s="5">
        <v>45306.0</v>
      </c>
      <c r="B291" s="11" t="s">
        <v>755</v>
      </c>
      <c r="C291" s="8" t="s">
        <v>756</v>
      </c>
      <c r="D291" s="7" t="s">
        <v>26</v>
      </c>
      <c r="E291" s="7" t="s">
        <v>119</v>
      </c>
      <c r="F291" s="7" t="s">
        <v>758</v>
      </c>
      <c r="G291" s="7" t="s">
        <v>29</v>
      </c>
      <c r="H291" s="9"/>
      <c r="I291" s="9"/>
    </row>
    <row r="292">
      <c r="A292" s="5">
        <v>45306.0</v>
      </c>
      <c r="B292" s="11" t="s">
        <v>759</v>
      </c>
      <c r="C292" s="8" t="s">
        <v>760</v>
      </c>
      <c r="D292" s="7" t="s">
        <v>761</v>
      </c>
      <c r="E292" s="7" t="s">
        <v>119</v>
      </c>
      <c r="F292" s="7" t="s">
        <v>762</v>
      </c>
      <c r="G292" s="7" t="s">
        <v>14</v>
      </c>
      <c r="H292" s="9"/>
      <c r="I292" s="9"/>
    </row>
    <row r="293">
      <c r="A293" s="5">
        <v>45306.0</v>
      </c>
      <c r="B293" s="11" t="s">
        <v>763</v>
      </c>
      <c r="C293" s="8" t="s">
        <v>764</v>
      </c>
      <c r="D293" s="7" t="s">
        <v>230</v>
      </c>
      <c r="E293" s="7" t="s">
        <v>299</v>
      </c>
      <c r="F293" s="7" t="s">
        <v>454</v>
      </c>
      <c r="G293" s="7" t="s">
        <v>14</v>
      </c>
      <c r="H293" s="9"/>
      <c r="I293" s="9"/>
    </row>
    <row r="294">
      <c r="A294" s="5">
        <v>45306.0</v>
      </c>
      <c r="B294" s="11" t="s">
        <v>765</v>
      </c>
      <c r="C294" s="8" t="s">
        <v>766</v>
      </c>
      <c r="D294" s="7" t="s">
        <v>412</v>
      </c>
      <c r="E294" s="7" t="s">
        <v>66</v>
      </c>
      <c r="F294" s="7" t="s">
        <v>127</v>
      </c>
      <c r="G294" s="7" t="s">
        <v>14</v>
      </c>
      <c r="H294" s="9"/>
      <c r="I294" s="9"/>
    </row>
    <row r="295">
      <c r="A295" s="5">
        <v>45306.0</v>
      </c>
      <c r="B295" s="11" t="s">
        <v>765</v>
      </c>
      <c r="C295" s="8" t="s">
        <v>766</v>
      </c>
      <c r="D295" s="7" t="s">
        <v>412</v>
      </c>
      <c r="E295" s="7" t="s">
        <v>66</v>
      </c>
      <c r="F295" s="7" t="s">
        <v>767</v>
      </c>
      <c r="G295" s="7" t="s">
        <v>14</v>
      </c>
      <c r="H295" s="9"/>
      <c r="I295" s="9"/>
    </row>
    <row r="296">
      <c r="A296" s="5">
        <v>45306.0</v>
      </c>
      <c r="B296" s="11" t="s">
        <v>768</v>
      </c>
      <c r="C296" s="8" t="s">
        <v>769</v>
      </c>
      <c r="D296" s="7" t="s">
        <v>230</v>
      </c>
      <c r="E296" s="7" t="s">
        <v>183</v>
      </c>
      <c r="F296" s="7" t="s">
        <v>111</v>
      </c>
      <c r="G296" s="7" t="s">
        <v>14</v>
      </c>
      <c r="H296" s="9"/>
      <c r="I296" s="9"/>
    </row>
    <row r="297">
      <c r="A297" s="5">
        <v>45306.0</v>
      </c>
      <c r="B297" s="11" t="s">
        <v>770</v>
      </c>
      <c r="C297" s="8" t="s">
        <v>771</v>
      </c>
      <c r="D297" s="7" t="s">
        <v>772</v>
      </c>
      <c r="E297" s="7" t="s">
        <v>773</v>
      </c>
      <c r="F297" s="7" t="s">
        <v>542</v>
      </c>
      <c r="G297" s="7" t="s">
        <v>14</v>
      </c>
      <c r="H297" s="9"/>
      <c r="I297" s="9"/>
    </row>
    <row r="298">
      <c r="A298" s="5">
        <v>45306.0</v>
      </c>
      <c r="B298" s="11" t="s">
        <v>770</v>
      </c>
      <c r="C298" s="8" t="s">
        <v>771</v>
      </c>
      <c r="D298" s="7" t="s">
        <v>772</v>
      </c>
      <c r="E298" s="7" t="s">
        <v>774</v>
      </c>
      <c r="F298" s="7" t="s">
        <v>588</v>
      </c>
      <c r="G298" s="7" t="s">
        <v>14</v>
      </c>
      <c r="H298" s="9"/>
      <c r="I298" s="9"/>
    </row>
    <row r="299">
      <c r="A299" s="5">
        <v>45307.0</v>
      </c>
      <c r="B299" s="11" t="s">
        <v>775</v>
      </c>
      <c r="C299" s="8" t="s">
        <v>776</v>
      </c>
      <c r="D299" s="7" t="s">
        <v>225</v>
      </c>
      <c r="E299" s="7" t="s">
        <v>777</v>
      </c>
      <c r="F299" s="7" t="s">
        <v>13</v>
      </c>
      <c r="G299" s="7" t="s">
        <v>14</v>
      </c>
      <c r="H299" s="9"/>
      <c r="I299" s="9"/>
    </row>
    <row r="300">
      <c r="A300" s="5">
        <v>45307.0</v>
      </c>
      <c r="B300" s="11" t="s">
        <v>778</v>
      </c>
      <c r="C300" s="8" t="s">
        <v>779</v>
      </c>
      <c r="D300" s="7" t="s">
        <v>780</v>
      </c>
      <c r="E300" s="7" t="s">
        <v>259</v>
      </c>
      <c r="F300" s="7" t="s">
        <v>781</v>
      </c>
      <c r="G300" s="7" t="s">
        <v>14</v>
      </c>
      <c r="H300" s="9"/>
      <c r="I300" s="9"/>
    </row>
    <row r="301">
      <c r="A301" s="5">
        <v>45307.0</v>
      </c>
      <c r="B301" s="11" t="s">
        <v>782</v>
      </c>
      <c r="C301" s="8" t="s">
        <v>783</v>
      </c>
      <c r="D301" s="7" t="s">
        <v>648</v>
      </c>
      <c r="E301" s="7" t="s">
        <v>643</v>
      </c>
      <c r="F301" s="7" t="s">
        <v>132</v>
      </c>
      <c r="G301" s="7" t="s">
        <v>14</v>
      </c>
      <c r="H301" s="9"/>
      <c r="I301" s="9"/>
    </row>
    <row r="302">
      <c r="A302" s="5">
        <v>45307.0</v>
      </c>
      <c r="B302" s="11" t="s">
        <v>784</v>
      </c>
      <c r="C302" s="8" t="s">
        <v>785</v>
      </c>
      <c r="D302" s="7" t="s">
        <v>786</v>
      </c>
      <c r="E302" s="7" t="s">
        <v>38</v>
      </c>
      <c r="F302" s="7" t="s">
        <v>18</v>
      </c>
      <c r="G302" s="7" t="s">
        <v>14</v>
      </c>
      <c r="H302" s="9"/>
      <c r="I302" s="9"/>
    </row>
    <row r="303">
      <c r="A303" s="5">
        <v>45307.0</v>
      </c>
      <c r="B303" s="11" t="s">
        <v>787</v>
      </c>
      <c r="C303" s="8" t="s">
        <v>788</v>
      </c>
      <c r="D303" s="7" t="s">
        <v>789</v>
      </c>
      <c r="E303" s="7" t="s">
        <v>105</v>
      </c>
      <c r="F303" s="7" t="s">
        <v>101</v>
      </c>
      <c r="G303" s="7" t="s">
        <v>14</v>
      </c>
      <c r="H303" s="9"/>
      <c r="I303" s="9"/>
    </row>
    <row r="304">
      <c r="A304" s="5">
        <v>45307.0</v>
      </c>
      <c r="B304" s="11" t="s">
        <v>787</v>
      </c>
      <c r="C304" s="8" t="s">
        <v>788</v>
      </c>
      <c r="D304" s="7" t="s">
        <v>615</v>
      </c>
      <c r="E304" s="7" t="s">
        <v>105</v>
      </c>
      <c r="F304" s="7" t="s">
        <v>101</v>
      </c>
      <c r="G304" s="7" t="s">
        <v>14</v>
      </c>
      <c r="H304" s="9"/>
      <c r="I304" s="9"/>
    </row>
    <row r="305">
      <c r="A305" s="5">
        <v>45307.0</v>
      </c>
      <c r="B305" s="11" t="s">
        <v>787</v>
      </c>
      <c r="C305" s="8" t="s">
        <v>788</v>
      </c>
      <c r="D305" s="7" t="s">
        <v>790</v>
      </c>
      <c r="E305" s="7" t="s">
        <v>105</v>
      </c>
      <c r="F305" s="7" t="s">
        <v>101</v>
      </c>
      <c r="G305" s="7" t="s">
        <v>14</v>
      </c>
      <c r="H305" s="9"/>
      <c r="I305" s="9"/>
    </row>
    <row r="306">
      <c r="A306" s="5">
        <v>45307.0</v>
      </c>
      <c r="B306" s="11" t="s">
        <v>787</v>
      </c>
      <c r="C306" s="8" t="s">
        <v>788</v>
      </c>
      <c r="D306" s="7" t="s">
        <v>789</v>
      </c>
      <c r="E306" s="7" t="s">
        <v>257</v>
      </c>
      <c r="F306" s="7" t="s">
        <v>218</v>
      </c>
      <c r="G306" s="7" t="s">
        <v>14</v>
      </c>
      <c r="H306" s="9"/>
      <c r="I306" s="9"/>
    </row>
    <row r="307">
      <c r="A307" s="5">
        <v>45307.0</v>
      </c>
      <c r="B307" s="11" t="s">
        <v>787</v>
      </c>
      <c r="C307" s="8" t="s">
        <v>788</v>
      </c>
      <c r="D307" s="7" t="s">
        <v>615</v>
      </c>
      <c r="E307" s="7" t="s">
        <v>257</v>
      </c>
      <c r="F307" s="7" t="s">
        <v>218</v>
      </c>
      <c r="G307" s="7" t="s">
        <v>14</v>
      </c>
      <c r="H307" s="9"/>
      <c r="I307" s="9"/>
    </row>
    <row r="308">
      <c r="A308" s="5">
        <v>45307.0</v>
      </c>
      <c r="B308" s="11" t="s">
        <v>787</v>
      </c>
      <c r="C308" s="8" t="s">
        <v>788</v>
      </c>
      <c r="D308" s="7" t="s">
        <v>790</v>
      </c>
      <c r="E308" s="7" t="s">
        <v>257</v>
      </c>
      <c r="F308" s="7" t="s">
        <v>218</v>
      </c>
      <c r="G308" s="7" t="s">
        <v>14</v>
      </c>
      <c r="H308" s="9"/>
      <c r="I308" s="9"/>
    </row>
    <row r="309">
      <c r="A309" s="5">
        <v>45307.0</v>
      </c>
      <c r="B309" s="11" t="s">
        <v>791</v>
      </c>
      <c r="C309" s="8" t="s">
        <v>792</v>
      </c>
      <c r="D309" s="7" t="s">
        <v>26</v>
      </c>
      <c r="E309" s="7" t="s">
        <v>105</v>
      </c>
      <c r="F309" s="7" t="s">
        <v>747</v>
      </c>
      <c r="G309" s="7" t="s">
        <v>86</v>
      </c>
      <c r="H309" s="9"/>
      <c r="I309" s="9"/>
    </row>
    <row r="310">
      <c r="A310" s="5">
        <v>45307.0</v>
      </c>
      <c r="B310" s="11" t="s">
        <v>791</v>
      </c>
      <c r="C310" s="8" t="s">
        <v>792</v>
      </c>
      <c r="D310" s="7" t="s">
        <v>26</v>
      </c>
      <c r="E310" s="7" t="s">
        <v>119</v>
      </c>
      <c r="F310" s="7" t="s">
        <v>578</v>
      </c>
      <c r="G310" s="7" t="s">
        <v>86</v>
      </c>
      <c r="H310" s="9"/>
      <c r="I310" s="9"/>
    </row>
    <row r="311">
      <c r="A311" s="5">
        <v>45307.0</v>
      </c>
      <c r="B311" s="11" t="s">
        <v>793</v>
      </c>
      <c r="C311" s="8" t="s">
        <v>794</v>
      </c>
      <c r="D311" s="7" t="s">
        <v>284</v>
      </c>
      <c r="E311" s="7" t="s">
        <v>119</v>
      </c>
      <c r="F311" s="7" t="s">
        <v>393</v>
      </c>
      <c r="G311" s="7" t="s">
        <v>14</v>
      </c>
      <c r="H311" s="9"/>
      <c r="I311" s="9"/>
    </row>
    <row r="312">
      <c r="A312" s="5">
        <v>45307.0</v>
      </c>
      <c r="B312" s="11" t="s">
        <v>793</v>
      </c>
      <c r="C312" s="8" t="s">
        <v>794</v>
      </c>
      <c r="D312" s="7" t="s">
        <v>284</v>
      </c>
      <c r="E312" s="7" t="s">
        <v>15</v>
      </c>
      <c r="F312" s="7" t="s">
        <v>795</v>
      </c>
      <c r="G312" s="7" t="s">
        <v>14</v>
      </c>
      <c r="H312" s="9"/>
      <c r="I312" s="9"/>
    </row>
    <row r="313">
      <c r="A313" s="5">
        <v>45307.0</v>
      </c>
      <c r="B313" s="11" t="s">
        <v>796</v>
      </c>
      <c r="C313" s="13" t="s">
        <v>797</v>
      </c>
      <c r="D313" s="7" t="s">
        <v>32</v>
      </c>
      <c r="E313" s="7" t="s">
        <v>105</v>
      </c>
      <c r="F313" s="7" t="s">
        <v>526</v>
      </c>
      <c r="G313" s="7" t="s">
        <v>14</v>
      </c>
      <c r="H313" s="9"/>
      <c r="I313" s="9"/>
    </row>
    <row r="314">
      <c r="A314" s="5">
        <v>45307.0</v>
      </c>
      <c r="B314" s="11" t="s">
        <v>796</v>
      </c>
      <c r="C314" s="13" t="s">
        <v>797</v>
      </c>
      <c r="D314" s="7" t="s">
        <v>32</v>
      </c>
      <c r="E314" s="7" t="s">
        <v>119</v>
      </c>
      <c r="F314" s="7" t="s">
        <v>18</v>
      </c>
      <c r="G314" s="7" t="s">
        <v>14</v>
      </c>
      <c r="H314" s="9"/>
      <c r="I314" s="9"/>
    </row>
    <row r="315">
      <c r="A315" s="5">
        <v>45307.0</v>
      </c>
      <c r="B315" s="11" t="s">
        <v>796</v>
      </c>
      <c r="C315" s="13" t="s">
        <v>797</v>
      </c>
      <c r="D315" s="7" t="s">
        <v>32</v>
      </c>
      <c r="E315" s="7" t="s">
        <v>299</v>
      </c>
      <c r="F315" s="7" t="s">
        <v>696</v>
      </c>
      <c r="G315" s="7" t="s">
        <v>14</v>
      </c>
      <c r="H315" s="9"/>
      <c r="I315" s="9"/>
    </row>
    <row r="316">
      <c r="A316" s="5">
        <v>45307.0</v>
      </c>
      <c r="B316" s="11" t="s">
        <v>798</v>
      </c>
      <c r="C316" s="8" t="s">
        <v>799</v>
      </c>
      <c r="D316" s="7" t="s">
        <v>800</v>
      </c>
      <c r="E316" s="7" t="s">
        <v>119</v>
      </c>
      <c r="F316" s="7" t="s">
        <v>762</v>
      </c>
      <c r="G316" s="7" t="s">
        <v>14</v>
      </c>
      <c r="H316" s="9"/>
      <c r="I316" s="9"/>
    </row>
    <row r="317">
      <c r="A317" s="5">
        <v>45307.0</v>
      </c>
      <c r="B317" s="11" t="s">
        <v>798</v>
      </c>
      <c r="C317" s="8" t="s">
        <v>799</v>
      </c>
      <c r="D317" s="7" t="s">
        <v>800</v>
      </c>
      <c r="E317" s="7" t="s">
        <v>95</v>
      </c>
      <c r="F317" s="7" t="s">
        <v>801</v>
      </c>
      <c r="G317" s="7" t="s">
        <v>14</v>
      </c>
      <c r="H317" s="9"/>
      <c r="I317" s="9"/>
    </row>
    <row r="318">
      <c r="A318" s="5">
        <v>45307.0</v>
      </c>
      <c r="B318" s="11" t="s">
        <v>802</v>
      </c>
      <c r="C318" s="8" t="s">
        <v>803</v>
      </c>
      <c r="D318" s="7" t="s">
        <v>633</v>
      </c>
      <c r="E318" s="7" t="s">
        <v>38</v>
      </c>
      <c r="F318" s="7" t="s">
        <v>132</v>
      </c>
      <c r="G318" s="7" t="s">
        <v>14</v>
      </c>
      <c r="H318" s="9"/>
      <c r="I318" s="9"/>
    </row>
    <row r="319">
      <c r="A319" s="5">
        <v>45307.0</v>
      </c>
      <c r="B319" s="11" t="s">
        <v>804</v>
      </c>
      <c r="C319" s="8" t="s">
        <v>805</v>
      </c>
      <c r="D319" s="7" t="s">
        <v>312</v>
      </c>
      <c r="E319" s="7" t="s">
        <v>15</v>
      </c>
      <c r="F319" s="7" t="s">
        <v>18</v>
      </c>
      <c r="G319" s="7" t="s">
        <v>14</v>
      </c>
      <c r="H319" s="9"/>
      <c r="I319" s="9"/>
    </row>
    <row r="320">
      <c r="A320" s="5">
        <v>45307.0</v>
      </c>
      <c r="B320" s="11" t="s">
        <v>806</v>
      </c>
      <c r="C320" s="8" t="s">
        <v>807</v>
      </c>
      <c r="D320" s="7" t="s">
        <v>26</v>
      </c>
      <c r="E320" s="7" t="s">
        <v>808</v>
      </c>
      <c r="F320" s="7" t="s">
        <v>809</v>
      </c>
      <c r="G320" s="7" t="s">
        <v>14</v>
      </c>
      <c r="H320" s="9"/>
      <c r="I320" s="9"/>
    </row>
    <row r="321">
      <c r="A321" s="5">
        <v>45307.0</v>
      </c>
      <c r="B321" s="11" t="s">
        <v>810</v>
      </c>
      <c r="C321" s="8" t="s">
        <v>811</v>
      </c>
      <c r="D321" s="7" t="s">
        <v>812</v>
      </c>
      <c r="E321" s="7" t="s">
        <v>119</v>
      </c>
      <c r="F321" s="7" t="s">
        <v>662</v>
      </c>
      <c r="G321" s="7" t="s">
        <v>86</v>
      </c>
      <c r="H321" s="9"/>
      <c r="I321" s="9"/>
    </row>
    <row r="322">
      <c r="A322" s="5">
        <v>45307.0</v>
      </c>
      <c r="B322" s="11" t="s">
        <v>813</v>
      </c>
      <c r="C322" s="8" t="s">
        <v>814</v>
      </c>
      <c r="D322" s="7" t="s">
        <v>357</v>
      </c>
      <c r="E322" s="7" t="s">
        <v>115</v>
      </c>
      <c r="F322" s="7" t="s">
        <v>152</v>
      </c>
      <c r="G322" s="7" t="s">
        <v>86</v>
      </c>
      <c r="H322" s="9"/>
      <c r="I322" s="9"/>
    </row>
    <row r="323">
      <c r="A323" s="5">
        <v>45307.0</v>
      </c>
      <c r="B323" s="11" t="s">
        <v>815</v>
      </c>
      <c r="C323" s="8" t="s">
        <v>816</v>
      </c>
      <c r="D323" s="7" t="s">
        <v>508</v>
      </c>
      <c r="E323" s="7" t="s">
        <v>119</v>
      </c>
      <c r="F323" s="7" t="s">
        <v>817</v>
      </c>
      <c r="G323" s="7" t="s">
        <v>14</v>
      </c>
      <c r="H323" s="9"/>
      <c r="I323" s="9"/>
    </row>
    <row r="324">
      <c r="A324" s="5">
        <v>45307.0</v>
      </c>
      <c r="B324" s="11" t="s">
        <v>818</v>
      </c>
      <c r="C324" s="8" t="s">
        <v>819</v>
      </c>
      <c r="D324" s="7" t="s">
        <v>800</v>
      </c>
      <c r="E324" s="7" t="s">
        <v>90</v>
      </c>
      <c r="F324" s="7" t="s">
        <v>111</v>
      </c>
      <c r="G324" s="7" t="s">
        <v>14</v>
      </c>
      <c r="H324" s="9"/>
      <c r="I324" s="9"/>
    </row>
    <row r="325">
      <c r="A325" s="5">
        <v>45307.0</v>
      </c>
      <c r="B325" s="11" t="s">
        <v>820</v>
      </c>
      <c r="C325" s="8" t="s">
        <v>821</v>
      </c>
      <c r="D325" s="7" t="s">
        <v>822</v>
      </c>
      <c r="E325" s="7" t="s">
        <v>90</v>
      </c>
      <c r="F325" s="7" t="s">
        <v>111</v>
      </c>
      <c r="G325" s="7" t="s">
        <v>14</v>
      </c>
      <c r="H325" s="9"/>
      <c r="I325" s="9"/>
    </row>
    <row r="326">
      <c r="A326" s="5">
        <v>45307.0</v>
      </c>
      <c r="B326" s="11" t="s">
        <v>823</v>
      </c>
      <c r="C326" s="8" t="s">
        <v>824</v>
      </c>
      <c r="D326" s="7" t="s">
        <v>26</v>
      </c>
      <c r="E326" s="7" t="s">
        <v>334</v>
      </c>
      <c r="F326" s="7" t="s">
        <v>825</v>
      </c>
      <c r="G326" s="7" t="s">
        <v>29</v>
      </c>
      <c r="H326" s="9"/>
      <c r="I326" s="9"/>
    </row>
    <row r="327">
      <c r="A327" s="5">
        <v>45307.0</v>
      </c>
      <c r="B327" s="11" t="s">
        <v>826</v>
      </c>
      <c r="C327" s="8" t="s">
        <v>827</v>
      </c>
      <c r="D327" s="7" t="s">
        <v>321</v>
      </c>
      <c r="E327" s="7" t="s">
        <v>828</v>
      </c>
      <c r="F327" s="7" t="s">
        <v>829</v>
      </c>
      <c r="G327" s="7" t="s">
        <v>14</v>
      </c>
      <c r="H327" s="9"/>
      <c r="I327" s="9"/>
    </row>
    <row r="328">
      <c r="A328" s="5">
        <v>45307.0</v>
      </c>
      <c r="B328" s="11" t="s">
        <v>826</v>
      </c>
      <c r="C328" s="8" t="s">
        <v>830</v>
      </c>
      <c r="D328" s="7" t="s">
        <v>321</v>
      </c>
      <c r="E328" s="7" t="s">
        <v>831</v>
      </c>
      <c r="F328" s="7" t="s">
        <v>832</v>
      </c>
      <c r="G328" s="7" t="s">
        <v>86</v>
      </c>
      <c r="H328" s="9"/>
      <c r="I328" s="9"/>
    </row>
    <row r="329">
      <c r="A329" s="5">
        <v>45307.0</v>
      </c>
      <c r="B329" s="11" t="s">
        <v>833</v>
      </c>
      <c r="C329" s="8" t="s">
        <v>834</v>
      </c>
      <c r="D329" s="7" t="s">
        <v>835</v>
      </c>
      <c r="E329" s="7" t="s">
        <v>47</v>
      </c>
      <c r="F329" s="7" t="s">
        <v>829</v>
      </c>
      <c r="G329" s="7" t="s">
        <v>14</v>
      </c>
      <c r="H329" s="9"/>
      <c r="I329" s="9"/>
    </row>
    <row r="330">
      <c r="A330" s="5">
        <v>45308.0</v>
      </c>
      <c r="B330" s="11" t="s">
        <v>836</v>
      </c>
      <c r="C330" s="8" t="s">
        <v>837</v>
      </c>
      <c r="D330" s="7" t="s">
        <v>838</v>
      </c>
      <c r="E330" s="7" t="s">
        <v>15</v>
      </c>
      <c r="F330" s="7" t="s">
        <v>48</v>
      </c>
      <c r="G330" s="7" t="s">
        <v>14</v>
      </c>
      <c r="H330" s="9"/>
      <c r="I330" s="9"/>
    </row>
    <row r="331">
      <c r="A331" s="5">
        <v>45308.0</v>
      </c>
      <c r="B331" s="11" t="s">
        <v>836</v>
      </c>
      <c r="C331" s="8" t="s">
        <v>837</v>
      </c>
      <c r="D331" s="7" t="s">
        <v>135</v>
      </c>
      <c r="E331" s="7" t="s">
        <v>15</v>
      </c>
      <c r="F331" s="7" t="s">
        <v>48</v>
      </c>
      <c r="G331" s="7" t="s">
        <v>14</v>
      </c>
      <c r="H331" s="9"/>
      <c r="I331" s="9"/>
    </row>
    <row r="332">
      <c r="A332" s="5">
        <v>45308.0</v>
      </c>
      <c r="B332" s="11" t="s">
        <v>836</v>
      </c>
      <c r="C332" s="8" t="s">
        <v>837</v>
      </c>
      <c r="D332" s="7" t="s">
        <v>839</v>
      </c>
      <c r="E332" s="7" t="s">
        <v>15</v>
      </c>
      <c r="F332" s="7" t="s">
        <v>48</v>
      </c>
      <c r="G332" s="7" t="s">
        <v>14</v>
      </c>
      <c r="H332" s="9"/>
      <c r="I332" s="9"/>
    </row>
    <row r="333">
      <c r="A333" s="5">
        <v>45308.0</v>
      </c>
      <c r="B333" s="11" t="s">
        <v>840</v>
      </c>
      <c r="C333" s="8" t="s">
        <v>841</v>
      </c>
      <c r="D333" s="7" t="s">
        <v>842</v>
      </c>
      <c r="E333" s="7" t="s">
        <v>843</v>
      </c>
      <c r="F333" s="7" t="s">
        <v>564</v>
      </c>
      <c r="G333" s="7" t="s">
        <v>14</v>
      </c>
      <c r="H333" s="9"/>
      <c r="I333" s="9"/>
    </row>
    <row r="334">
      <c r="A334" s="5">
        <v>45308.0</v>
      </c>
      <c r="B334" s="11" t="s">
        <v>844</v>
      </c>
      <c r="C334" s="8" t="s">
        <v>845</v>
      </c>
      <c r="D334" s="7" t="s">
        <v>786</v>
      </c>
      <c r="E334" s="7" t="s">
        <v>728</v>
      </c>
      <c r="F334" s="7" t="s">
        <v>120</v>
      </c>
      <c r="G334" s="7" t="s">
        <v>14</v>
      </c>
      <c r="H334" s="9"/>
      <c r="I334" s="9"/>
    </row>
    <row r="335">
      <c r="A335" s="5">
        <v>45308.0</v>
      </c>
      <c r="B335" s="11" t="s">
        <v>844</v>
      </c>
      <c r="C335" s="8" t="s">
        <v>845</v>
      </c>
      <c r="D335" s="7" t="s">
        <v>786</v>
      </c>
      <c r="E335" s="7" t="s">
        <v>38</v>
      </c>
      <c r="F335" s="7" t="s">
        <v>149</v>
      </c>
      <c r="G335" s="7" t="s">
        <v>14</v>
      </c>
      <c r="H335" s="9"/>
      <c r="I335" s="9"/>
    </row>
    <row r="336">
      <c r="A336" s="5">
        <v>45308.0</v>
      </c>
      <c r="B336" s="11" t="s">
        <v>846</v>
      </c>
      <c r="C336" s="8" t="s">
        <v>847</v>
      </c>
      <c r="D336" s="7" t="s">
        <v>848</v>
      </c>
      <c r="E336" s="7" t="s">
        <v>849</v>
      </c>
      <c r="F336" s="7" t="s">
        <v>450</v>
      </c>
      <c r="G336" s="7" t="s">
        <v>14</v>
      </c>
      <c r="H336" s="9"/>
      <c r="I336" s="9"/>
    </row>
    <row r="337">
      <c r="A337" s="5">
        <v>45308.0</v>
      </c>
      <c r="B337" s="11" t="s">
        <v>846</v>
      </c>
      <c r="C337" s="8" t="s">
        <v>847</v>
      </c>
      <c r="D337" s="7" t="s">
        <v>848</v>
      </c>
      <c r="E337" s="7" t="s">
        <v>850</v>
      </c>
      <c r="F337" s="7" t="s">
        <v>308</v>
      </c>
      <c r="G337" s="7" t="s">
        <v>14</v>
      </c>
      <c r="H337" s="9"/>
      <c r="I337" s="9"/>
    </row>
    <row r="338">
      <c r="A338" s="5">
        <v>45308.0</v>
      </c>
      <c r="B338" s="11" t="s">
        <v>851</v>
      </c>
      <c r="C338" s="8" t="s">
        <v>852</v>
      </c>
      <c r="D338" s="7" t="s">
        <v>715</v>
      </c>
      <c r="E338" s="7" t="s">
        <v>853</v>
      </c>
      <c r="F338" s="7" t="s">
        <v>854</v>
      </c>
      <c r="G338" s="7" t="s">
        <v>86</v>
      </c>
      <c r="H338" s="9"/>
      <c r="I338" s="9"/>
    </row>
    <row r="339">
      <c r="A339" s="5">
        <v>45308.0</v>
      </c>
      <c r="B339" s="11" t="s">
        <v>855</v>
      </c>
      <c r="C339" s="8" t="s">
        <v>856</v>
      </c>
      <c r="D339" s="7" t="s">
        <v>754</v>
      </c>
      <c r="E339" s="7" t="s">
        <v>183</v>
      </c>
      <c r="F339" s="7" t="s">
        <v>111</v>
      </c>
      <c r="G339" s="7" t="s">
        <v>14</v>
      </c>
      <c r="H339" s="9"/>
      <c r="I339" s="9"/>
    </row>
    <row r="340">
      <c r="A340" s="5">
        <v>45308.0</v>
      </c>
      <c r="B340" s="11" t="s">
        <v>857</v>
      </c>
      <c r="C340" s="8" t="s">
        <v>858</v>
      </c>
      <c r="D340" s="7" t="s">
        <v>859</v>
      </c>
      <c r="E340" s="9"/>
      <c r="F340" s="7" t="s">
        <v>860</v>
      </c>
      <c r="G340" s="7" t="s">
        <v>14</v>
      </c>
      <c r="H340" s="7" t="s">
        <v>15</v>
      </c>
      <c r="I340" s="9"/>
    </row>
    <row r="341">
      <c r="A341" s="5">
        <v>45308.0</v>
      </c>
      <c r="B341" s="11" t="s">
        <v>861</v>
      </c>
      <c r="C341" s="8" t="s">
        <v>862</v>
      </c>
      <c r="D341" s="7" t="s">
        <v>321</v>
      </c>
      <c r="E341" s="7" t="s">
        <v>110</v>
      </c>
      <c r="F341" s="7" t="s">
        <v>111</v>
      </c>
      <c r="G341" s="7" t="s">
        <v>14</v>
      </c>
      <c r="H341" s="9"/>
      <c r="I341" s="9"/>
    </row>
    <row r="342">
      <c r="A342" s="5">
        <v>45308.0</v>
      </c>
      <c r="B342" s="11" t="s">
        <v>863</v>
      </c>
      <c r="C342" s="8" t="s">
        <v>864</v>
      </c>
      <c r="D342" s="7" t="s">
        <v>357</v>
      </c>
      <c r="E342" s="7" t="s">
        <v>183</v>
      </c>
      <c r="F342" s="7" t="s">
        <v>111</v>
      </c>
      <c r="G342" s="7" t="s">
        <v>14</v>
      </c>
      <c r="H342" s="9"/>
      <c r="I342" s="9"/>
    </row>
    <row r="343">
      <c r="A343" s="5">
        <v>45308.0</v>
      </c>
      <c r="B343" s="11" t="s">
        <v>865</v>
      </c>
      <c r="C343" s="8" t="s">
        <v>866</v>
      </c>
      <c r="D343" s="7" t="s">
        <v>867</v>
      </c>
      <c r="E343" s="7" t="s">
        <v>119</v>
      </c>
      <c r="F343" s="7" t="s">
        <v>868</v>
      </c>
      <c r="G343" s="7" t="s">
        <v>86</v>
      </c>
      <c r="H343" s="9"/>
      <c r="I343" s="9"/>
    </row>
    <row r="344">
      <c r="A344" s="5">
        <v>45308.0</v>
      </c>
      <c r="B344" s="11" t="s">
        <v>869</v>
      </c>
      <c r="C344" s="8" t="s">
        <v>870</v>
      </c>
      <c r="D344" s="7" t="s">
        <v>871</v>
      </c>
      <c r="E344" s="7" t="s">
        <v>662</v>
      </c>
      <c r="F344" s="7" t="s">
        <v>654</v>
      </c>
      <c r="G344" s="7" t="s">
        <v>86</v>
      </c>
      <c r="H344" s="9"/>
      <c r="I344" s="9"/>
    </row>
    <row r="345">
      <c r="A345" s="5">
        <v>45308.0</v>
      </c>
      <c r="B345" s="11" t="s">
        <v>872</v>
      </c>
      <c r="C345" s="8" t="s">
        <v>873</v>
      </c>
      <c r="D345" s="7" t="s">
        <v>874</v>
      </c>
      <c r="E345" s="7" t="s">
        <v>38</v>
      </c>
      <c r="F345" s="7" t="s">
        <v>18</v>
      </c>
      <c r="G345" s="7" t="s">
        <v>14</v>
      </c>
      <c r="H345" s="9"/>
      <c r="I345" s="9"/>
    </row>
    <row r="346">
      <c r="A346" s="5">
        <v>45308.0</v>
      </c>
      <c r="B346" s="11" t="s">
        <v>872</v>
      </c>
      <c r="C346" s="8" t="s">
        <v>873</v>
      </c>
      <c r="D346" s="7" t="s">
        <v>874</v>
      </c>
      <c r="E346" s="7" t="s">
        <v>119</v>
      </c>
      <c r="F346" s="7" t="s">
        <v>300</v>
      </c>
      <c r="G346" s="7" t="s">
        <v>14</v>
      </c>
      <c r="H346" s="9"/>
      <c r="I346" s="9"/>
    </row>
    <row r="347">
      <c r="A347" s="5">
        <v>45308.0</v>
      </c>
      <c r="B347" s="11" t="s">
        <v>872</v>
      </c>
      <c r="C347" s="8" t="s">
        <v>873</v>
      </c>
      <c r="D347" s="7" t="s">
        <v>874</v>
      </c>
      <c r="E347" s="7" t="s">
        <v>15</v>
      </c>
      <c r="F347" s="7" t="s">
        <v>875</v>
      </c>
      <c r="G347" s="7" t="s">
        <v>14</v>
      </c>
      <c r="H347" s="9"/>
      <c r="I347" s="9"/>
    </row>
    <row r="348">
      <c r="A348" s="5">
        <v>45308.0</v>
      </c>
      <c r="B348" s="11" t="s">
        <v>876</v>
      </c>
      <c r="C348" s="8" t="s">
        <v>877</v>
      </c>
      <c r="D348" s="7" t="s">
        <v>530</v>
      </c>
      <c r="E348" s="7" t="s">
        <v>119</v>
      </c>
      <c r="F348" s="7" t="s">
        <v>757</v>
      </c>
      <c r="G348" s="7" t="s">
        <v>86</v>
      </c>
      <c r="H348" s="9"/>
      <c r="I348" s="9"/>
    </row>
    <row r="349">
      <c r="A349" s="5">
        <v>45308.0</v>
      </c>
      <c r="B349" s="11" t="s">
        <v>876</v>
      </c>
      <c r="C349" s="8" t="s">
        <v>877</v>
      </c>
      <c r="D349" s="7" t="s">
        <v>530</v>
      </c>
      <c r="E349" s="7" t="s">
        <v>878</v>
      </c>
      <c r="F349" s="7" t="s">
        <v>879</v>
      </c>
      <c r="G349" s="7" t="s">
        <v>86</v>
      </c>
      <c r="H349" s="9"/>
      <c r="I349" s="9"/>
    </row>
    <row r="350">
      <c r="A350" s="5">
        <v>45308.0</v>
      </c>
      <c r="B350" s="11" t="s">
        <v>880</v>
      </c>
      <c r="C350" s="8" t="s">
        <v>881</v>
      </c>
      <c r="D350" s="7" t="s">
        <v>882</v>
      </c>
      <c r="E350" s="7" t="s">
        <v>883</v>
      </c>
      <c r="F350" s="7" t="s">
        <v>120</v>
      </c>
      <c r="G350" s="7" t="s">
        <v>14</v>
      </c>
      <c r="H350" s="9"/>
      <c r="I350" s="9"/>
    </row>
    <row r="351">
      <c r="A351" s="5">
        <v>45308.0</v>
      </c>
      <c r="B351" s="11" t="s">
        <v>884</v>
      </c>
      <c r="C351" s="8" t="s">
        <v>885</v>
      </c>
      <c r="D351" s="7" t="s">
        <v>886</v>
      </c>
      <c r="E351" s="7" t="s">
        <v>887</v>
      </c>
      <c r="F351" s="7" t="s">
        <v>888</v>
      </c>
      <c r="G351" s="7" t="s">
        <v>86</v>
      </c>
      <c r="H351" s="9"/>
      <c r="I351" s="9"/>
    </row>
    <row r="352">
      <c r="A352" s="5">
        <v>45308.0</v>
      </c>
      <c r="B352" s="11" t="s">
        <v>889</v>
      </c>
      <c r="C352" s="8" t="s">
        <v>890</v>
      </c>
      <c r="D352" s="7" t="s">
        <v>891</v>
      </c>
      <c r="E352" s="7" t="s">
        <v>892</v>
      </c>
      <c r="F352" s="7" t="s">
        <v>893</v>
      </c>
      <c r="G352" s="7" t="s">
        <v>86</v>
      </c>
      <c r="H352" s="9"/>
      <c r="I352" s="9"/>
    </row>
    <row r="353">
      <c r="A353" s="5">
        <v>45308.0</v>
      </c>
      <c r="B353" s="11" t="s">
        <v>894</v>
      </c>
      <c r="C353" s="8" t="s">
        <v>895</v>
      </c>
      <c r="D353" s="7" t="s">
        <v>839</v>
      </c>
      <c r="E353" s="7" t="s">
        <v>896</v>
      </c>
      <c r="F353" s="7" t="s">
        <v>718</v>
      </c>
      <c r="G353" s="7" t="s">
        <v>14</v>
      </c>
      <c r="H353" s="9"/>
      <c r="I353" s="9"/>
    </row>
    <row r="354">
      <c r="A354" s="5">
        <v>45308.0</v>
      </c>
      <c r="B354" s="11" t="s">
        <v>897</v>
      </c>
      <c r="C354" s="8" t="s">
        <v>898</v>
      </c>
      <c r="D354" s="7" t="s">
        <v>899</v>
      </c>
      <c r="E354" s="7" t="s">
        <v>110</v>
      </c>
      <c r="F354" s="7" t="s">
        <v>111</v>
      </c>
      <c r="G354" s="7" t="s">
        <v>14</v>
      </c>
      <c r="H354" s="9"/>
      <c r="I354" s="9"/>
    </row>
    <row r="355">
      <c r="A355" s="5">
        <v>45308.0</v>
      </c>
      <c r="B355" s="11" t="s">
        <v>900</v>
      </c>
      <c r="C355" s="8" t="s">
        <v>901</v>
      </c>
      <c r="D355" s="7" t="s">
        <v>754</v>
      </c>
      <c r="E355" s="7" t="s">
        <v>38</v>
      </c>
      <c r="F355" s="7" t="s">
        <v>18</v>
      </c>
      <c r="G355" s="7" t="s">
        <v>14</v>
      </c>
      <c r="H355" s="9"/>
      <c r="I355" s="9"/>
    </row>
    <row r="356">
      <c r="A356" s="5">
        <v>45308.0</v>
      </c>
      <c r="B356" s="11" t="s">
        <v>902</v>
      </c>
      <c r="C356" s="8" t="s">
        <v>903</v>
      </c>
      <c r="D356" s="7" t="s">
        <v>904</v>
      </c>
      <c r="E356" s="7" t="s">
        <v>38</v>
      </c>
      <c r="F356" s="7" t="s">
        <v>18</v>
      </c>
      <c r="G356" s="7" t="s">
        <v>14</v>
      </c>
      <c r="H356" s="9"/>
      <c r="I356" s="9"/>
    </row>
    <row r="357">
      <c r="A357" s="5">
        <v>45309.0</v>
      </c>
      <c r="B357" s="11" t="s">
        <v>905</v>
      </c>
      <c r="C357" s="8" t="s">
        <v>906</v>
      </c>
      <c r="D357" s="7" t="s">
        <v>907</v>
      </c>
      <c r="E357" s="7" t="s">
        <v>420</v>
      </c>
      <c r="F357" s="7" t="s">
        <v>13</v>
      </c>
      <c r="G357" s="7" t="s">
        <v>14</v>
      </c>
      <c r="H357" s="9"/>
      <c r="I357" s="9"/>
    </row>
    <row r="358">
      <c r="A358" s="5">
        <v>45309.0</v>
      </c>
      <c r="B358" s="11" t="s">
        <v>905</v>
      </c>
      <c r="C358" s="8" t="s">
        <v>906</v>
      </c>
      <c r="D358" s="7" t="s">
        <v>907</v>
      </c>
      <c r="E358" s="7" t="s">
        <v>908</v>
      </c>
      <c r="F358" s="7" t="s">
        <v>909</v>
      </c>
      <c r="G358" s="7" t="s">
        <v>14</v>
      </c>
      <c r="H358" s="9"/>
      <c r="I358" s="9"/>
    </row>
    <row r="359">
      <c r="A359" s="5">
        <v>45309.0</v>
      </c>
      <c r="B359" s="11" t="s">
        <v>910</v>
      </c>
      <c r="C359" s="8" t="s">
        <v>911</v>
      </c>
      <c r="D359" s="7" t="s">
        <v>912</v>
      </c>
      <c r="E359" s="7" t="s">
        <v>38</v>
      </c>
      <c r="F359" s="7" t="s">
        <v>18</v>
      </c>
      <c r="G359" s="7" t="s">
        <v>14</v>
      </c>
      <c r="H359" s="9"/>
      <c r="I359" s="9"/>
    </row>
    <row r="360">
      <c r="A360" s="5">
        <v>45309.0</v>
      </c>
      <c r="B360" s="11" t="s">
        <v>910</v>
      </c>
      <c r="C360" s="8" t="s">
        <v>911</v>
      </c>
      <c r="D360" s="7" t="s">
        <v>912</v>
      </c>
      <c r="E360" s="7" t="s">
        <v>913</v>
      </c>
      <c r="F360" s="7" t="s">
        <v>564</v>
      </c>
      <c r="G360" s="7" t="s">
        <v>14</v>
      </c>
      <c r="H360" s="9"/>
      <c r="I360" s="9"/>
    </row>
    <row r="361">
      <c r="A361" s="5">
        <v>45309.0</v>
      </c>
      <c r="B361" s="11" t="s">
        <v>914</v>
      </c>
      <c r="C361" s="8" t="s">
        <v>915</v>
      </c>
      <c r="D361" s="7" t="s">
        <v>916</v>
      </c>
      <c r="E361" s="7" t="s">
        <v>420</v>
      </c>
      <c r="F361" s="7" t="s">
        <v>917</v>
      </c>
      <c r="G361" s="7" t="s">
        <v>14</v>
      </c>
      <c r="H361" s="9"/>
      <c r="I361" s="9"/>
    </row>
    <row r="362">
      <c r="A362" s="5">
        <v>45309.0</v>
      </c>
      <c r="B362" s="11" t="s">
        <v>918</v>
      </c>
      <c r="C362" s="8" t="s">
        <v>919</v>
      </c>
      <c r="D362" s="7" t="s">
        <v>595</v>
      </c>
      <c r="E362" s="9"/>
      <c r="F362" s="7" t="s">
        <v>920</v>
      </c>
      <c r="G362" s="7" t="s">
        <v>14</v>
      </c>
      <c r="H362" s="7" t="s">
        <v>15</v>
      </c>
      <c r="I362" s="9"/>
    </row>
    <row r="363">
      <c r="A363" s="5">
        <v>45309.0</v>
      </c>
      <c r="B363" s="11" t="s">
        <v>921</v>
      </c>
      <c r="C363" s="8" t="s">
        <v>922</v>
      </c>
      <c r="D363" s="7" t="s">
        <v>445</v>
      </c>
      <c r="E363" s="9"/>
      <c r="F363" s="7" t="s">
        <v>923</v>
      </c>
      <c r="G363" s="7" t="s">
        <v>14</v>
      </c>
      <c r="H363" s="7" t="s">
        <v>15</v>
      </c>
      <c r="I363" s="9"/>
    </row>
    <row r="364">
      <c r="A364" s="5">
        <v>45309.0</v>
      </c>
      <c r="B364" s="11" t="s">
        <v>924</v>
      </c>
      <c r="C364" s="8" t="s">
        <v>925</v>
      </c>
      <c r="D364" s="7" t="s">
        <v>899</v>
      </c>
      <c r="E364" s="7" t="s">
        <v>926</v>
      </c>
      <c r="F364" s="7" t="s">
        <v>927</v>
      </c>
      <c r="G364" s="7" t="s">
        <v>86</v>
      </c>
      <c r="H364" s="9"/>
      <c r="I364" s="9"/>
    </row>
    <row r="365">
      <c r="A365" s="5">
        <v>45309.0</v>
      </c>
      <c r="B365" s="11" t="s">
        <v>928</v>
      </c>
      <c r="C365" s="8" t="s">
        <v>929</v>
      </c>
      <c r="D365" s="7" t="s">
        <v>930</v>
      </c>
      <c r="E365" s="7" t="s">
        <v>931</v>
      </c>
      <c r="F365" s="7" t="s">
        <v>111</v>
      </c>
      <c r="G365" s="7" t="s">
        <v>14</v>
      </c>
      <c r="H365" s="9"/>
      <c r="I365" s="9"/>
    </row>
    <row r="366">
      <c r="A366" s="5">
        <v>45309.0</v>
      </c>
      <c r="B366" s="11" t="s">
        <v>932</v>
      </c>
      <c r="C366" s="8" t="s">
        <v>933</v>
      </c>
      <c r="D366" s="7" t="s">
        <v>665</v>
      </c>
      <c r="E366" s="7" t="s">
        <v>105</v>
      </c>
      <c r="F366" s="7" t="s">
        <v>747</v>
      </c>
      <c r="G366" s="7" t="s">
        <v>86</v>
      </c>
      <c r="H366" s="9"/>
      <c r="I366" s="9"/>
    </row>
    <row r="367">
      <c r="A367" s="5">
        <v>45309.0</v>
      </c>
      <c r="B367" s="11" t="s">
        <v>932</v>
      </c>
      <c r="C367" s="8" t="s">
        <v>933</v>
      </c>
      <c r="D367" s="7" t="s">
        <v>665</v>
      </c>
      <c r="E367" s="7" t="s">
        <v>119</v>
      </c>
      <c r="F367" s="7" t="s">
        <v>934</v>
      </c>
      <c r="G367" s="7" t="s">
        <v>14</v>
      </c>
      <c r="H367" s="9"/>
      <c r="I367" s="9"/>
    </row>
    <row r="368">
      <c r="A368" s="5">
        <v>45309.0</v>
      </c>
      <c r="B368" s="11" t="s">
        <v>935</v>
      </c>
      <c r="C368" s="8" t="s">
        <v>936</v>
      </c>
      <c r="D368" s="7" t="s">
        <v>633</v>
      </c>
      <c r="E368" s="7" t="s">
        <v>937</v>
      </c>
      <c r="F368" s="7" t="s">
        <v>938</v>
      </c>
      <c r="G368" s="7" t="s">
        <v>14</v>
      </c>
      <c r="H368" s="9"/>
      <c r="I368" s="9"/>
    </row>
    <row r="369">
      <c r="A369" s="5">
        <v>45309.0</v>
      </c>
      <c r="B369" s="11" t="s">
        <v>939</v>
      </c>
      <c r="C369" s="8" t="s">
        <v>940</v>
      </c>
      <c r="D369" s="7" t="s">
        <v>321</v>
      </c>
      <c r="E369" s="7" t="s">
        <v>119</v>
      </c>
      <c r="F369" s="7" t="s">
        <v>542</v>
      </c>
      <c r="G369" s="7" t="s">
        <v>14</v>
      </c>
      <c r="H369" s="9"/>
      <c r="I369" s="9"/>
    </row>
    <row r="370">
      <c r="A370" s="5">
        <v>45309.0</v>
      </c>
      <c r="B370" s="11" t="s">
        <v>941</v>
      </c>
      <c r="C370" s="8" t="s">
        <v>942</v>
      </c>
      <c r="D370" s="7" t="s">
        <v>445</v>
      </c>
      <c r="E370" s="7" t="s">
        <v>943</v>
      </c>
      <c r="F370" s="7" t="s">
        <v>944</v>
      </c>
      <c r="G370" s="7" t="s">
        <v>86</v>
      </c>
      <c r="H370" s="9"/>
      <c r="I370" s="9"/>
    </row>
    <row r="371">
      <c r="A371" s="5">
        <v>45309.0</v>
      </c>
      <c r="B371" s="11" t="s">
        <v>941</v>
      </c>
      <c r="C371" s="8" t="s">
        <v>942</v>
      </c>
      <c r="D371" s="7" t="s">
        <v>838</v>
      </c>
      <c r="E371" s="7" t="s">
        <v>943</v>
      </c>
      <c r="F371" s="7" t="s">
        <v>944</v>
      </c>
      <c r="G371" s="7" t="s">
        <v>86</v>
      </c>
      <c r="H371" s="9"/>
      <c r="I371" s="9"/>
    </row>
    <row r="372">
      <c r="A372" s="5">
        <v>45309.0</v>
      </c>
      <c r="B372" s="11" t="s">
        <v>945</v>
      </c>
      <c r="C372" s="8" t="s">
        <v>946</v>
      </c>
      <c r="D372" s="7" t="s">
        <v>94</v>
      </c>
      <c r="E372" s="7" t="s">
        <v>183</v>
      </c>
      <c r="F372" s="7" t="s">
        <v>602</v>
      </c>
      <c r="G372" s="7" t="s">
        <v>29</v>
      </c>
      <c r="H372" s="9"/>
      <c r="I372" s="9"/>
    </row>
    <row r="373">
      <c r="A373" s="5">
        <v>45309.0</v>
      </c>
      <c r="B373" s="11" t="s">
        <v>947</v>
      </c>
      <c r="C373" s="8" t="s">
        <v>948</v>
      </c>
      <c r="D373" s="7" t="s">
        <v>949</v>
      </c>
      <c r="E373" s="7" t="s">
        <v>119</v>
      </c>
      <c r="F373" s="7" t="s">
        <v>18</v>
      </c>
      <c r="G373" s="7" t="s">
        <v>14</v>
      </c>
      <c r="H373" s="9"/>
      <c r="I373" s="9"/>
    </row>
    <row r="374">
      <c r="A374" s="5">
        <v>45309.0</v>
      </c>
      <c r="B374" s="11" t="s">
        <v>947</v>
      </c>
      <c r="C374" s="8" t="s">
        <v>948</v>
      </c>
      <c r="D374" s="7" t="s">
        <v>949</v>
      </c>
      <c r="E374" s="7" t="s">
        <v>183</v>
      </c>
      <c r="F374" s="7" t="s">
        <v>950</v>
      </c>
      <c r="G374" s="7" t="s">
        <v>14</v>
      </c>
      <c r="H374" s="9"/>
      <c r="I374" s="9"/>
    </row>
    <row r="375">
      <c r="A375" s="5">
        <v>45309.0</v>
      </c>
      <c r="B375" s="11" t="s">
        <v>951</v>
      </c>
      <c r="C375" s="8" t="s">
        <v>952</v>
      </c>
      <c r="D375" s="7" t="s">
        <v>899</v>
      </c>
      <c r="E375" s="7" t="s">
        <v>953</v>
      </c>
      <c r="F375" s="7" t="s">
        <v>300</v>
      </c>
      <c r="G375" s="7" t="s">
        <v>14</v>
      </c>
      <c r="H375" s="9"/>
      <c r="I375" s="9"/>
    </row>
    <row r="376">
      <c r="A376" s="5">
        <v>45309.0</v>
      </c>
      <c r="B376" s="11" t="s">
        <v>954</v>
      </c>
      <c r="C376" s="8" t="s">
        <v>955</v>
      </c>
      <c r="D376" s="7" t="s">
        <v>754</v>
      </c>
      <c r="E376" s="7" t="s">
        <v>110</v>
      </c>
      <c r="F376" s="7" t="s">
        <v>111</v>
      </c>
      <c r="G376" s="7" t="s">
        <v>14</v>
      </c>
      <c r="H376" s="9"/>
      <c r="I376" s="9"/>
    </row>
    <row r="377">
      <c r="A377" s="5">
        <v>45309.0</v>
      </c>
      <c r="B377" s="11" t="s">
        <v>956</v>
      </c>
      <c r="C377" s="8" t="s">
        <v>957</v>
      </c>
      <c r="D377" s="7" t="s">
        <v>135</v>
      </c>
      <c r="E377" s="7" t="s">
        <v>119</v>
      </c>
      <c r="F377" s="7" t="s">
        <v>542</v>
      </c>
      <c r="G377" s="7" t="s">
        <v>14</v>
      </c>
      <c r="H377" s="9"/>
      <c r="I377" s="9"/>
    </row>
    <row r="378">
      <c r="A378" s="5">
        <v>45309.0</v>
      </c>
      <c r="B378" s="11" t="s">
        <v>958</v>
      </c>
      <c r="C378" s="8" t="s">
        <v>959</v>
      </c>
      <c r="D378" s="7" t="s">
        <v>135</v>
      </c>
      <c r="E378" s="7" t="s">
        <v>334</v>
      </c>
      <c r="F378" s="7" t="s">
        <v>757</v>
      </c>
      <c r="G378" s="7" t="s">
        <v>86</v>
      </c>
      <c r="H378" s="9"/>
      <c r="I378" s="9"/>
    </row>
    <row r="379">
      <c r="A379" s="5">
        <v>45310.0</v>
      </c>
      <c r="B379" s="11" t="s">
        <v>960</v>
      </c>
      <c r="C379" s="8" t="s">
        <v>961</v>
      </c>
      <c r="D379" s="7" t="s">
        <v>130</v>
      </c>
      <c r="E379" s="7" t="s">
        <v>38</v>
      </c>
      <c r="F379" s="7" t="s">
        <v>13</v>
      </c>
      <c r="G379" s="7" t="s">
        <v>14</v>
      </c>
      <c r="H379" s="9"/>
      <c r="I379" s="9"/>
    </row>
    <row r="380">
      <c r="A380" s="5">
        <v>45310.0</v>
      </c>
      <c r="B380" s="11" t="s">
        <v>962</v>
      </c>
      <c r="C380" s="8" t="s">
        <v>963</v>
      </c>
      <c r="D380" s="7" t="s">
        <v>964</v>
      </c>
      <c r="E380" s="7" t="s">
        <v>334</v>
      </c>
      <c r="F380" s="7" t="s">
        <v>18</v>
      </c>
      <c r="G380" s="7" t="s">
        <v>14</v>
      </c>
      <c r="H380" s="9"/>
      <c r="I380" s="9"/>
    </row>
    <row r="381">
      <c r="A381" s="5">
        <v>45310.0</v>
      </c>
      <c r="B381" s="11" t="s">
        <v>962</v>
      </c>
      <c r="C381" s="8" t="s">
        <v>963</v>
      </c>
      <c r="D381" s="7" t="s">
        <v>964</v>
      </c>
      <c r="E381" s="7" t="s">
        <v>409</v>
      </c>
      <c r="F381" s="7" t="s">
        <v>965</v>
      </c>
      <c r="G381" s="7" t="s">
        <v>14</v>
      </c>
      <c r="H381" s="9"/>
      <c r="I381" s="9"/>
    </row>
    <row r="382">
      <c r="A382" s="5">
        <v>45310.0</v>
      </c>
      <c r="B382" s="11" t="s">
        <v>966</v>
      </c>
      <c r="C382" s="8" t="s">
        <v>967</v>
      </c>
      <c r="D382" s="7" t="s">
        <v>62</v>
      </c>
      <c r="E382" s="7" t="s">
        <v>420</v>
      </c>
      <c r="F382" s="7" t="s">
        <v>718</v>
      </c>
      <c r="G382" s="7" t="s">
        <v>14</v>
      </c>
      <c r="H382" s="9"/>
      <c r="I382" s="9"/>
    </row>
    <row r="383">
      <c r="A383" s="5">
        <v>45310.0</v>
      </c>
      <c r="B383" s="11" t="s">
        <v>966</v>
      </c>
      <c r="C383" s="8" t="s">
        <v>967</v>
      </c>
      <c r="D383" s="7" t="s">
        <v>62</v>
      </c>
      <c r="E383" s="7" t="s">
        <v>38</v>
      </c>
      <c r="F383" s="7" t="s">
        <v>149</v>
      </c>
      <c r="G383" s="7" t="s">
        <v>14</v>
      </c>
      <c r="H383" s="9"/>
      <c r="I383" s="9"/>
    </row>
    <row r="384">
      <c r="A384" s="5">
        <v>45310.0</v>
      </c>
      <c r="B384" s="11" t="s">
        <v>968</v>
      </c>
      <c r="C384" s="8" t="s">
        <v>969</v>
      </c>
      <c r="D384" s="7" t="s">
        <v>970</v>
      </c>
      <c r="E384" s="7" t="s">
        <v>119</v>
      </c>
      <c r="F384" s="7" t="s">
        <v>18</v>
      </c>
      <c r="G384" s="7" t="s">
        <v>14</v>
      </c>
      <c r="H384" s="9"/>
      <c r="I384" s="9"/>
    </row>
    <row r="385">
      <c r="A385" s="5">
        <v>45310.0</v>
      </c>
      <c r="B385" s="11" t="s">
        <v>971</v>
      </c>
      <c r="C385" s="8" t="s">
        <v>972</v>
      </c>
      <c r="D385" s="7" t="s">
        <v>973</v>
      </c>
      <c r="E385" s="7" t="s">
        <v>119</v>
      </c>
      <c r="F385" s="7" t="s">
        <v>974</v>
      </c>
      <c r="G385" s="7" t="s">
        <v>14</v>
      </c>
      <c r="H385" s="9"/>
      <c r="I385" s="9"/>
    </row>
    <row r="386">
      <c r="A386" s="5">
        <v>45310.0</v>
      </c>
      <c r="B386" s="11" t="s">
        <v>971</v>
      </c>
      <c r="C386" s="8" t="s">
        <v>972</v>
      </c>
      <c r="D386" s="7" t="s">
        <v>973</v>
      </c>
      <c r="E386" s="7" t="s">
        <v>90</v>
      </c>
      <c r="F386" s="7" t="s">
        <v>111</v>
      </c>
      <c r="G386" s="7" t="s">
        <v>14</v>
      </c>
      <c r="H386" s="9"/>
      <c r="I386" s="9"/>
    </row>
    <row r="387">
      <c r="A387" s="5">
        <v>45310.0</v>
      </c>
      <c r="B387" s="11" t="s">
        <v>975</v>
      </c>
      <c r="C387" s="8" t="s">
        <v>976</v>
      </c>
      <c r="D387" s="7" t="s">
        <v>977</v>
      </c>
      <c r="E387" s="7" t="s">
        <v>436</v>
      </c>
      <c r="F387" s="7" t="s">
        <v>101</v>
      </c>
      <c r="G387" s="7" t="s">
        <v>14</v>
      </c>
      <c r="H387" s="9"/>
      <c r="I387" s="9"/>
    </row>
    <row r="388">
      <c r="A388" s="5">
        <v>45310.0</v>
      </c>
      <c r="B388" s="11" t="s">
        <v>978</v>
      </c>
      <c r="C388" s="8" t="s">
        <v>979</v>
      </c>
      <c r="D388" s="7" t="s">
        <v>812</v>
      </c>
      <c r="E388" s="7" t="s">
        <v>110</v>
      </c>
      <c r="F388" s="7" t="s">
        <v>111</v>
      </c>
      <c r="G388" s="7" t="s">
        <v>14</v>
      </c>
      <c r="H388" s="9"/>
      <c r="I388" s="9"/>
    </row>
    <row r="389">
      <c r="A389" s="5">
        <v>45310.0</v>
      </c>
      <c r="B389" s="11" t="s">
        <v>980</v>
      </c>
      <c r="C389" s="8" t="s">
        <v>981</v>
      </c>
      <c r="D389" s="7" t="s">
        <v>357</v>
      </c>
      <c r="E389" s="7" t="s">
        <v>982</v>
      </c>
      <c r="F389" s="7" t="s">
        <v>33</v>
      </c>
      <c r="G389" s="7" t="s">
        <v>14</v>
      </c>
      <c r="H389" s="9"/>
      <c r="I389" s="9"/>
    </row>
    <row r="390">
      <c r="A390" s="5">
        <v>45310.0</v>
      </c>
      <c r="B390" s="11" t="s">
        <v>983</v>
      </c>
      <c r="C390" s="8" t="s">
        <v>984</v>
      </c>
      <c r="D390" s="7" t="s">
        <v>135</v>
      </c>
      <c r="E390" s="7" t="s">
        <v>985</v>
      </c>
      <c r="F390" s="7" t="s">
        <v>505</v>
      </c>
      <c r="G390" s="7" t="s">
        <v>86</v>
      </c>
      <c r="H390" s="9"/>
      <c r="I390" s="9"/>
    </row>
    <row r="391">
      <c r="A391" s="5">
        <v>45310.0</v>
      </c>
      <c r="B391" s="11" t="s">
        <v>986</v>
      </c>
      <c r="C391" s="8" t="s">
        <v>987</v>
      </c>
      <c r="D391" s="7" t="s">
        <v>201</v>
      </c>
      <c r="E391" s="7" t="s">
        <v>271</v>
      </c>
      <c r="F391" s="7" t="s">
        <v>602</v>
      </c>
      <c r="G391" s="7" t="s">
        <v>29</v>
      </c>
      <c r="H391" s="9"/>
      <c r="I391" s="9"/>
    </row>
    <row r="392">
      <c r="A392" s="5">
        <v>45310.0</v>
      </c>
      <c r="B392" s="11" t="s">
        <v>986</v>
      </c>
      <c r="C392" s="8" t="s">
        <v>987</v>
      </c>
      <c r="D392" s="7" t="s">
        <v>201</v>
      </c>
      <c r="E392" s="7" t="s">
        <v>988</v>
      </c>
      <c r="F392" s="7" t="s">
        <v>989</v>
      </c>
      <c r="G392" s="7" t="s">
        <v>14</v>
      </c>
      <c r="H392" s="9"/>
      <c r="I392" s="9"/>
    </row>
    <row r="393">
      <c r="A393" s="5">
        <v>45310.0</v>
      </c>
      <c r="B393" s="11" t="s">
        <v>990</v>
      </c>
      <c r="C393" s="14" t="s">
        <v>991</v>
      </c>
      <c r="D393" s="7" t="s">
        <v>135</v>
      </c>
      <c r="E393" s="7" t="s">
        <v>119</v>
      </c>
      <c r="F393" s="7" t="s">
        <v>668</v>
      </c>
      <c r="G393" s="7" t="s">
        <v>86</v>
      </c>
      <c r="H393" s="9"/>
      <c r="I393" s="9"/>
    </row>
    <row r="394">
      <c r="A394" s="5">
        <v>45310.0</v>
      </c>
      <c r="B394" s="11" t="s">
        <v>990</v>
      </c>
      <c r="C394" s="14" t="s">
        <v>991</v>
      </c>
      <c r="D394" s="7" t="s">
        <v>135</v>
      </c>
      <c r="E394" s="7" t="s">
        <v>992</v>
      </c>
      <c r="F394" s="7" t="s">
        <v>111</v>
      </c>
      <c r="G394" s="7" t="s">
        <v>14</v>
      </c>
      <c r="H394" s="9"/>
      <c r="I394" s="9"/>
    </row>
    <row r="395">
      <c r="A395" s="5">
        <v>45310.0</v>
      </c>
      <c r="B395" s="11" t="s">
        <v>993</v>
      </c>
      <c r="C395" s="8" t="s">
        <v>994</v>
      </c>
      <c r="D395" s="7" t="s">
        <v>800</v>
      </c>
      <c r="E395" s="7" t="s">
        <v>119</v>
      </c>
      <c r="F395" s="7" t="s">
        <v>18</v>
      </c>
      <c r="G395" s="7" t="s">
        <v>14</v>
      </c>
      <c r="H395" s="9"/>
      <c r="I395" s="9"/>
    </row>
    <row r="396">
      <c r="A396" s="5">
        <v>45310.0</v>
      </c>
      <c r="B396" s="11" t="s">
        <v>993</v>
      </c>
      <c r="C396" s="8" t="s">
        <v>994</v>
      </c>
      <c r="D396" s="7" t="s">
        <v>800</v>
      </c>
      <c r="E396" s="7" t="s">
        <v>995</v>
      </c>
      <c r="F396" s="7" t="s">
        <v>696</v>
      </c>
      <c r="G396" s="7" t="s">
        <v>14</v>
      </c>
      <c r="H396" s="9"/>
      <c r="I396" s="9"/>
    </row>
    <row r="397">
      <c r="A397" s="5">
        <v>45310.0</v>
      </c>
      <c r="B397" s="11" t="s">
        <v>996</v>
      </c>
      <c r="C397" s="8" t="s">
        <v>997</v>
      </c>
      <c r="D397" s="7" t="s">
        <v>973</v>
      </c>
      <c r="E397" s="7" t="s">
        <v>998</v>
      </c>
      <c r="F397" s="7" t="s">
        <v>393</v>
      </c>
      <c r="G397" s="7" t="s">
        <v>14</v>
      </c>
      <c r="H397" s="9"/>
      <c r="I397" s="9"/>
    </row>
    <row r="398">
      <c r="A398" s="5">
        <v>45310.0</v>
      </c>
      <c r="B398" s="11" t="s">
        <v>999</v>
      </c>
      <c r="C398" s="8" t="s">
        <v>1000</v>
      </c>
      <c r="D398" s="7" t="s">
        <v>137</v>
      </c>
      <c r="E398" s="7" t="s">
        <v>119</v>
      </c>
      <c r="F398" s="7" t="s">
        <v>18</v>
      </c>
      <c r="G398" s="7" t="s">
        <v>14</v>
      </c>
      <c r="H398" s="9"/>
      <c r="I398" s="9"/>
    </row>
    <row r="399">
      <c r="A399" s="5">
        <v>45310.0</v>
      </c>
      <c r="B399" s="11" t="s">
        <v>1001</v>
      </c>
      <c r="C399" s="8" t="s">
        <v>1002</v>
      </c>
      <c r="D399" s="7" t="s">
        <v>206</v>
      </c>
      <c r="E399" s="7" t="s">
        <v>119</v>
      </c>
      <c r="F399" s="7" t="s">
        <v>18</v>
      </c>
      <c r="G399" s="7" t="s">
        <v>14</v>
      </c>
      <c r="H399" s="9"/>
      <c r="I399" s="9"/>
    </row>
    <row r="400">
      <c r="A400" s="5">
        <v>45310.0</v>
      </c>
      <c r="B400" s="11" t="s">
        <v>1001</v>
      </c>
      <c r="C400" s="8" t="s">
        <v>1002</v>
      </c>
      <c r="D400" s="7" t="s">
        <v>206</v>
      </c>
      <c r="E400" s="7" t="s">
        <v>1003</v>
      </c>
      <c r="F400" s="7" t="s">
        <v>18</v>
      </c>
      <c r="G400" s="7" t="s">
        <v>14</v>
      </c>
      <c r="H400" s="9"/>
      <c r="I400" s="9"/>
    </row>
    <row r="401">
      <c r="A401" s="5">
        <v>45310.0</v>
      </c>
      <c r="B401" s="11" t="s">
        <v>1004</v>
      </c>
      <c r="C401" s="8" t="s">
        <v>1005</v>
      </c>
      <c r="D401" s="7" t="s">
        <v>137</v>
      </c>
      <c r="E401" s="7" t="s">
        <v>119</v>
      </c>
      <c r="F401" s="7" t="s">
        <v>300</v>
      </c>
      <c r="G401" s="7" t="s">
        <v>14</v>
      </c>
      <c r="H401" s="9"/>
      <c r="I401" s="9"/>
    </row>
    <row r="402">
      <c r="A402" s="5">
        <v>45310.0</v>
      </c>
      <c r="B402" s="11" t="s">
        <v>1006</v>
      </c>
      <c r="C402" s="8" t="s">
        <v>1007</v>
      </c>
      <c r="D402" s="7" t="s">
        <v>206</v>
      </c>
      <c r="E402" s="7" t="s">
        <v>119</v>
      </c>
      <c r="F402" s="7" t="s">
        <v>300</v>
      </c>
      <c r="G402" s="7" t="s">
        <v>14</v>
      </c>
      <c r="H402" s="9"/>
      <c r="I402" s="9"/>
    </row>
    <row r="403">
      <c r="A403" s="5">
        <v>45310.0</v>
      </c>
      <c r="B403" s="11" t="s">
        <v>1008</v>
      </c>
      <c r="C403" s="8" t="s">
        <v>1009</v>
      </c>
      <c r="D403" s="7" t="s">
        <v>295</v>
      </c>
      <c r="E403" s="7" t="s">
        <v>1010</v>
      </c>
      <c r="F403" s="7" t="s">
        <v>171</v>
      </c>
      <c r="G403" s="7" t="s">
        <v>14</v>
      </c>
      <c r="H403" s="9"/>
      <c r="I403" s="9"/>
    </row>
    <row r="404">
      <c r="A404" s="5">
        <v>45310.0</v>
      </c>
      <c r="B404" s="11" t="s">
        <v>1008</v>
      </c>
      <c r="C404" s="8" t="s">
        <v>1009</v>
      </c>
      <c r="D404" s="7" t="s">
        <v>295</v>
      </c>
      <c r="E404" s="7" t="s">
        <v>90</v>
      </c>
      <c r="F404" s="7" t="s">
        <v>602</v>
      </c>
      <c r="G404" s="7" t="s">
        <v>29</v>
      </c>
      <c r="H404" s="9"/>
      <c r="I404" s="9"/>
    </row>
    <row r="405">
      <c r="A405" s="5">
        <v>45310.0</v>
      </c>
      <c r="B405" s="11" t="s">
        <v>1011</v>
      </c>
      <c r="C405" s="8" t="s">
        <v>1012</v>
      </c>
      <c r="D405" s="7" t="s">
        <v>970</v>
      </c>
      <c r="E405" s="7" t="s">
        <v>119</v>
      </c>
      <c r="F405" s="7" t="s">
        <v>144</v>
      </c>
      <c r="G405" s="7" t="s">
        <v>86</v>
      </c>
      <c r="H405" s="9"/>
      <c r="I405" s="9"/>
    </row>
    <row r="406">
      <c r="A406" s="5">
        <v>45310.0</v>
      </c>
      <c r="B406" s="11" t="s">
        <v>1013</v>
      </c>
      <c r="C406" s="8" t="s">
        <v>1014</v>
      </c>
      <c r="D406" s="7" t="s">
        <v>476</v>
      </c>
      <c r="E406" s="7" t="s">
        <v>879</v>
      </c>
      <c r="F406" s="7" t="s">
        <v>531</v>
      </c>
      <c r="G406" s="7" t="s">
        <v>86</v>
      </c>
      <c r="H406" s="9"/>
      <c r="I406" s="9"/>
    </row>
    <row r="407">
      <c r="A407" s="5">
        <v>45310.0</v>
      </c>
      <c r="B407" s="11" t="s">
        <v>1013</v>
      </c>
      <c r="C407" s="8" t="s">
        <v>1014</v>
      </c>
      <c r="D407" s="7" t="s">
        <v>476</v>
      </c>
      <c r="E407" s="7" t="s">
        <v>100</v>
      </c>
      <c r="F407" s="7" t="s">
        <v>1015</v>
      </c>
      <c r="G407" s="7" t="s">
        <v>86</v>
      </c>
      <c r="H407" s="9"/>
      <c r="I407" s="9"/>
    </row>
    <row r="408">
      <c r="A408" s="5">
        <v>45310.0</v>
      </c>
      <c r="B408" s="11" t="s">
        <v>1016</v>
      </c>
      <c r="C408" s="8" t="s">
        <v>1017</v>
      </c>
      <c r="D408" s="7" t="s">
        <v>206</v>
      </c>
      <c r="E408" s="7" t="s">
        <v>15</v>
      </c>
      <c r="F408" s="7" t="s">
        <v>526</v>
      </c>
      <c r="G408" s="7" t="s">
        <v>14</v>
      </c>
      <c r="H408" s="9"/>
      <c r="I408" s="9"/>
    </row>
    <row r="409">
      <c r="A409" s="5">
        <v>45310.0</v>
      </c>
      <c r="B409" s="11" t="s">
        <v>1016</v>
      </c>
      <c r="C409" s="8" t="s">
        <v>1017</v>
      </c>
      <c r="D409" s="7" t="s">
        <v>206</v>
      </c>
      <c r="E409" s="7" t="s">
        <v>119</v>
      </c>
      <c r="F409" s="7" t="s">
        <v>762</v>
      </c>
      <c r="G409" s="7" t="s">
        <v>14</v>
      </c>
      <c r="H409" s="9"/>
      <c r="I409" s="9"/>
    </row>
    <row r="410">
      <c r="A410" s="5">
        <v>45310.0</v>
      </c>
      <c r="B410" s="11" t="s">
        <v>1018</v>
      </c>
      <c r="C410" s="8" t="s">
        <v>1019</v>
      </c>
      <c r="D410" s="7" t="s">
        <v>1020</v>
      </c>
      <c r="E410" s="7" t="s">
        <v>15</v>
      </c>
      <c r="F410" s="7" t="s">
        <v>747</v>
      </c>
      <c r="G410" s="7" t="s">
        <v>86</v>
      </c>
      <c r="H410" s="9"/>
      <c r="I410" s="9"/>
    </row>
    <row r="411">
      <c r="A411" s="5">
        <v>45310.0</v>
      </c>
      <c r="B411" s="11" t="s">
        <v>1018</v>
      </c>
      <c r="C411" s="8" t="s">
        <v>1019</v>
      </c>
      <c r="D411" s="7" t="s">
        <v>1020</v>
      </c>
      <c r="E411" s="7" t="s">
        <v>119</v>
      </c>
      <c r="F411" s="7" t="s">
        <v>144</v>
      </c>
      <c r="G411" s="7" t="s">
        <v>86</v>
      </c>
      <c r="H411" s="9"/>
      <c r="I411" s="9"/>
    </row>
    <row r="412">
      <c r="A412" s="5">
        <v>45310.0</v>
      </c>
      <c r="B412" s="11" t="s">
        <v>1021</v>
      </c>
      <c r="C412" s="8" t="s">
        <v>1022</v>
      </c>
      <c r="D412" s="7" t="s">
        <v>170</v>
      </c>
      <c r="E412" s="7" t="s">
        <v>119</v>
      </c>
      <c r="F412" s="7" t="s">
        <v>18</v>
      </c>
      <c r="G412" s="7" t="s">
        <v>14</v>
      </c>
      <c r="H412" s="9"/>
      <c r="I412" s="9"/>
    </row>
    <row r="413">
      <c r="A413" s="5">
        <v>45311.0</v>
      </c>
      <c r="B413" s="11" t="s">
        <v>1023</v>
      </c>
      <c r="C413" s="8" t="s">
        <v>1024</v>
      </c>
      <c r="D413" s="7" t="s">
        <v>78</v>
      </c>
      <c r="E413" s="7" t="s">
        <v>119</v>
      </c>
      <c r="F413" s="7" t="s">
        <v>668</v>
      </c>
      <c r="G413" s="7" t="s">
        <v>86</v>
      </c>
      <c r="H413" s="9"/>
      <c r="I413" s="9"/>
    </row>
    <row r="414">
      <c r="A414" s="5">
        <v>45311.0</v>
      </c>
      <c r="B414" s="11" t="s">
        <v>1025</v>
      </c>
      <c r="C414" s="8" t="s">
        <v>1026</v>
      </c>
      <c r="D414" s="7" t="s">
        <v>353</v>
      </c>
      <c r="E414" s="7" t="s">
        <v>119</v>
      </c>
      <c r="F414" s="7" t="s">
        <v>18</v>
      </c>
      <c r="G414" s="7" t="s">
        <v>14</v>
      </c>
      <c r="H414" s="9"/>
      <c r="I414" s="9"/>
    </row>
    <row r="415">
      <c r="A415" s="5">
        <v>45312.0</v>
      </c>
      <c r="B415" s="11" t="s">
        <v>1027</v>
      </c>
      <c r="C415" s="8" t="s">
        <v>1028</v>
      </c>
      <c r="D415" s="7" t="s">
        <v>312</v>
      </c>
      <c r="E415" s="7" t="s">
        <v>401</v>
      </c>
      <c r="F415" s="7" t="s">
        <v>16</v>
      </c>
      <c r="G415" s="7" t="s">
        <v>14</v>
      </c>
      <c r="H415" s="9"/>
      <c r="I415" s="9"/>
    </row>
    <row r="416">
      <c r="A416" s="5">
        <v>45312.0</v>
      </c>
      <c r="B416" s="11" t="s">
        <v>1027</v>
      </c>
      <c r="C416" s="8" t="s">
        <v>1028</v>
      </c>
      <c r="D416" s="7" t="s">
        <v>312</v>
      </c>
      <c r="E416" s="7" t="s">
        <v>15</v>
      </c>
      <c r="F416" s="7" t="s">
        <v>268</v>
      </c>
      <c r="G416" s="7" t="s">
        <v>14</v>
      </c>
      <c r="H416" s="9"/>
      <c r="I416" s="9"/>
    </row>
    <row r="417">
      <c r="A417" s="5">
        <v>45313.0</v>
      </c>
      <c r="B417" s="11" t="s">
        <v>1029</v>
      </c>
      <c r="C417" s="8" t="s">
        <v>1030</v>
      </c>
      <c r="D417" s="7" t="s">
        <v>1031</v>
      </c>
      <c r="E417" s="7" t="s">
        <v>344</v>
      </c>
      <c r="F417" s="7" t="s">
        <v>13</v>
      </c>
      <c r="G417" s="7" t="s">
        <v>14</v>
      </c>
      <c r="H417" s="9"/>
      <c r="I417" s="9"/>
    </row>
    <row r="418">
      <c r="A418" s="5">
        <v>45313.0</v>
      </c>
      <c r="B418" s="11" t="s">
        <v>1029</v>
      </c>
      <c r="C418" s="8" t="s">
        <v>1030</v>
      </c>
      <c r="D418" s="7" t="s">
        <v>1031</v>
      </c>
      <c r="E418" s="7" t="s">
        <v>1032</v>
      </c>
      <c r="F418" s="7" t="s">
        <v>300</v>
      </c>
      <c r="G418" s="7" t="s">
        <v>14</v>
      </c>
      <c r="H418" s="9"/>
      <c r="I418" s="9"/>
    </row>
    <row r="419">
      <c r="A419" s="5">
        <v>45313.0</v>
      </c>
      <c r="B419" s="11" t="s">
        <v>1033</v>
      </c>
      <c r="C419" s="8" t="s">
        <v>1034</v>
      </c>
      <c r="D419" s="7" t="s">
        <v>353</v>
      </c>
      <c r="E419" s="7" t="s">
        <v>119</v>
      </c>
      <c r="F419" s="7" t="s">
        <v>1035</v>
      </c>
      <c r="G419" s="7" t="s">
        <v>14</v>
      </c>
      <c r="H419" s="9"/>
      <c r="I419" s="9"/>
    </row>
    <row r="420">
      <c r="A420" s="5">
        <v>45313.0</v>
      </c>
      <c r="B420" s="11" t="s">
        <v>1036</v>
      </c>
      <c r="C420" s="8" t="s">
        <v>1037</v>
      </c>
      <c r="D420" s="7" t="s">
        <v>648</v>
      </c>
      <c r="E420" s="7" t="s">
        <v>90</v>
      </c>
      <c r="F420" s="7" t="s">
        <v>111</v>
      </c>
      <c r="G420" s="7" t="s">
        <v>14</v>
      </c>
      <c r="H420" s="9"/>
      <c r="I420" s="9"/>
    </row>
    <row r="421">
      <c r="A421" s="5">
        <v>45313.0</v>
      </c>
      <c r="B421" s="11" t="s">
        <v>1036</v>
      </c>
      <c r="C421" s="8" t="s">
        <v>1037</v>
      </c>
      <c r="D421" s="7" t="s">
        <v>648</v>
      </c>
      <c r="E421" s="7" t="s">
        <v>937</v>
      </c>
      <c r="F421" s="7" t="s">
        <v>132</v>
      </c>
      <c r="G421" s="7" t="s">
        <v>14</v>
      </c>
      <c r="H421" s="9"/>
      <c r="I421" s="9"/>
    </row>
    <row r="422">
      <c r="A422" s="5">
        <v>45313.0</v>
      </c>
      <c r="B422" s="11" t="s">
        <v>1038</v>
      </c>
      <c r="C422" s="8" t="s">
        <v>1039</v>
      </c>
      <c r="D422" s="7" t="s">
        <v>1040</v>
      </c>
      <c r="E422" s="7" t="s">
        <v>1041</v>
      </c>
      <c r="F422" s="7" t="s">
        <v>542</v>
      </c>
      <c r="G422" s="7" t="s">
        <v>14</v>
      </c>
      <c r="H422" s="9"/>
      <c r="I422" s="9"/>
    </row>
    <row r="423">
      <c r="A423" s="5">
        <v>45313.0</v>
      </c>
      <c r="B423" s="11" t="s">
        <v>1042</v>
      </c>
      <c r="C423" s="8" t="s">
        <v>1043</v>
      </c>
      <c r="D423" s="7" t="s">
        <v>325</v>
      </c>
      <c r="E423" s="7" t="s">
        <v>119</v>
      </c>
      <c r="F423" s="7" t="s">
        <v>144</v>
      </c>
      <c r="G423" s="7" t="s">
        <v>86</v>
      </c>
      <c r="H423" s="9"/>
      <c r="I423" s="9"/>
    </row>
    <row r="424">
      <c r="A424" s="5">
        <v>45313.0</v>
      </c>
      <c r="B424" s="11" t="s">
        <v>1044</v>
      </c>
      <c r="C424" s="8" t="s">
        <v>1045</v>
      </c>
      <c r="D424" s="7" t="s">
        <v>78</v>
      </c>
      <c r="E424" s="7" t="s">
        <v>105</v>
      </c>
      <c r="F424" s="7" t="s">
        <v>1046</v>
      </c>
      <c r="G424" s="7" t="s">
        <v>86</v>
      </c>
      <c r="H424" s="9"/>
      <c r="I424" s="9"/>
    </row>
    <row r="425">
      <c r="A425" s="5">
        <v>45313.0</v>
      </c>
      <c r="B425" s="11" t="s">
        <v>1044</v>
      </c>
      <c r="C425" s="8" t="s">
        <v>1045</v>
      </c>
      <c r="D425" s="7" t="s">
        <v>78</v>
      </c>
      <c r="E425" s="7" t="s">
        <v>119</v>
      </c>
      <c r="F425" s="7" t="s">
        <v>757</v>
      </c>
      <c r="G425" s="7" t="s">
        <v>86</v>
      </c>
      <c r="H425" s="9"/>
      <c r="I425" s="9"/>
    </row>
    <row r="426">
      <c r="A426" s="5">
        <v>45313.0</v>
      </c>
      <c r="B426" s="11" t="s">
        <v>1047</v>
      </c>
      <c r="C426" s="8" t="s">
        <v>1048</v>
      </c>
      <c r="D426" s="7" t="s">
        <v>135</v>
      </c>
      <c r="E426" s="7" t="s">
        <v>100</v>
      </c>
      <c r="F426" s="7" t="s">
        <v>144</v>
      </c>
      <c r="G426" s="7" t="s">
        <v>86</v>
      </c>
      <c r="H426" s="9"/>
      <c r="I426" s="9"/>
    </row>
    <row r="427">
      <c r="A427" s="5">
        <v>45313.0</v>
      </c>
      <c r="B427" s="11" t="s">
        <v>1047</v>
      </c>
      <c r="C427" s="8" t="s">
        <v>1048</v>
      </c>
      <c r="D427" s="7" t="s">
        <v>26</v>
      </c>
      <c r="E427" s="7" t="s">
        <v>100</v>
      </c>
      <c r="F427" s="7" t="s">
        <v>144</v>
      </c>
      <c r="G427" s="7" t="s">
        <v>86</v>
      </c>
      <c r="H427" s="9"/>
      <c r="I427" s="9"/>
    </row>
    <row r="428">
      <c r="A428" s="5">
        <v>45313.0</v>
      </c>
      <c r="B428" s="11" t="s">
        <v>1047</v>
      </c>
      <c r="C428" s="8" t="s">
        <v>1048</v>
      </c>
      <c r="D428" s="7" t="s">
        <v>78</v>
      </c>
      <c r="E428" s="7" t="s">
        <v>100</v>
      </c>
      <c r="F428" s="7" t="s">
        <v>144</v>
      </c>
      <c r="G428" s="7" t="s">
        <v>86</v>
      </c>
      <c r="H428" s="9"/>
      <c r="I428" s="9"/>
    </row>
    <row r="429">
      <c r="A429" s="5">
        <v>45313.0</v>
      </c>
      <c r="B429" s="11" t="s">
        <v>1047</v>
      </c>
      <c r="C429" s="8" t="s">
        <v>1048</v>
      </c>
      <c r="D429" s="7" t="s">
        <v>137</v>
      </c>
      <c r="E429" s="7" t="s">
        <v>100</v>
      </c>
      <c r="F429" s="7" t="s">
        <v>1049</v>
      </c>
      <c r="G429" s="7" t="s">
        <v>14</v>
      </c>
      <c r="H429" s="9"/>
      <c r="I429" s="9"/>
    </row>
    <row r="430">
      <c r="A430" s="5">
        <v>45313.0</v>
      </c>
      <c r="B430" s="11" t="s">
        <v>1050</v>
      </c>
      <c r="C430" s="8" t="s">
        <v>1051</v>
      </c>
      <c r="D430" s="7" t="s">
        <v>137</v>
      </c>
      <c r="E430" s="7" t="s">
        <v>105</v>
      </c>
      <c r="F430" s="7" t="s">
        <v>101</v>
      </c>
      <c r="G430" s="7" t="s">
        <v>14</v>
      </c>
      <c r="H430" s="9"/>
      <c r="I430" s="9"/>
    </row>
    <row r="431">
      <c r="A431" s="5">
        <v>45313.0</v>
      </c>
      <c r="B431" s="11" t="s">
        <v>1050</v>
      </c>
      <c r="C431" s="8" t="s">
        <v>1051</v>
      </c>
      <c r="D431" s="7" t="s">
        <v>137</v>
      </c>
      <c r="E431" s="7" t="s">
        <v>119</v>
      </c>
      <c r="F431" s="7" t="s">
        <v>762</v>
      </c>
      <c r="G431" s="7" t="s">
        <v>14</v>
      </c>
      <c r="H431" s="9"/>
      <c r="I431" s="9"/>
    </row>
    <row r="432">
      <c r="A432" s="5">
        <v>45313.0</v>
      </c>
      <c r="B432" s="11" t="s">
        <v>1052</v>
      </c>
      <c r="C432" s="8" t="s">
        <v>1053</v>
      </c>
      <c r="D432" s="7" t="s">
        <v>298</v>
      </c>
      <c r="E432" s="7" t="s">
        <v>90</v>
      </c>
      <c r="F432" s="7" t="s">
        <v>91</v>
      </c>
      <c r="G432" s="7" t="s">
        <v>14</v>
      </c>
      <c r="H432" s="9"/>
      <c r="I432" s="9"/>
    </row>
    <row r="433">
      <c r="A433" s="5">
        <v>45313.0</v>
      </c>
      <c r="B433" s="11" t="s">
        <v>1054</v>
      </c>
      <c r="C433" s="8" t="s">
        <v>1055</v>
      </c>
      <c r="D433" s="7" t="s">
        <v>508</v>
      </c>
      <c r="E433" s="7" t="s">
        <v>183</v>
      </c>
      <c r="F433" s="7" t="s">
        <v>111</v>
      </c>
      <c r="G433" s="7" t="s">
        <v>14</v>
      </c>
      <c r="H433" s="9"/>
      <c r="I433" s="9"/>
    </row>
    <row r="434">
      <c r="A434" s="5">
        <v>45313.0</v>
      </c>
      <c r="B434" s="11" t="s">
        <v>1056</v>
      </c>
      <c r="C434" s="8" t="s">
        <v>1057</v>
      </c>
      <c r="D434" s="7" t="s">
        <v>970</v>
      </c>
      <c r="E434" s="7" t="s">
        <v>166</v>
      </c>
      <c r="F434" s="7" t="s">
        <v>1058</v>
      </c>
      <c r="G434" s="7" t="s">
        <v>14</v>
      </c>
      <c r="H434" s="9"/>
      <c r="I434" s="9"/>
    </row>
    <row r="435">
      <c r="A435" s="5">
        <v>45313.0</v>
      </c>
      <c r="B435" s="11" t="s">
        <v>1059</v>
      </c>
      <c r="C435" s="8" t="s">
        <v>1060</v>
      </c>
      <c r="D435" s="7" t="s">
        <v>1020</v>
      </c>
      <c r="E435" s="7" t="s">
        <v>100</v>
      </c>
      <c r="F435" s="7" t="s">
        <v>531</v>
      </c>
      <c r="G435" s="7" t="s">
        <v>86</v>
      </c>
      <c r="H435" s="9"/>
      <c r="I435" s="9"/>
    </row>
    <row r="436">
      <c r="A436" s="5">
        <v>45313.0</v>
      </c>
      <c r="B436" s="11" t="s">
        <v>1061</v>
      </c>
      <c r="C436" s="8" t="s">
        <v>1062</v>
      </c>
      <c r="D436" s="7" t="s">
        <v>170</v>
      </c>
      <c r="E436" s="7" t="s">
        <v>119</v>
      </c>
      <c r="F436" s="7" t="s">
        <v>136</v>
      </c>
      <c r="G436" s="7" t="s">
        <v>14</v>
      </c>
      <c r="H436" s="9"/>
      <c r="I436" s="9"/>
    </row>
    <row r="437">
      <c r="A437" s="5">
        <v>45313.0</v>
      </c>
      <c r="B437" s="11" t="s">
        <v>1061</v>
      </c>
      <c r="C437" s="8" t="s">
        <v>1062</v>
      </c>
      <c r="D437" s="7" t="s">
        <v>170</v>
      </c>
      <c r="E437" s="7" t="s">
        <v>183</v>
      </c>
      <c r="F437" s="7" t="s">
        <v>111</v>
      </c>
      <c r="G437" s="7" t="s">
        <v>14</v>
      </c>
      <c r="H437" s="9"/>
      <c r="I437" s="9"/>
    </row>
    <row r="438">
      <c r="A438" s="5">
        <v>45313.0</v>
      </c>
      <c r="B438" s="11" t="s">
        <v>1063</v>
      </c>
      <c r="C438" s="8" t="s">
        <v>1064</v>
      </c>
      <c r="D438" s="7" t="s">
        <v>206</v>
      </c>
      <c r="E438" s="7" t="s">
        <v>119</v>
      </c>
      <c r="F438" s="7" t="s">
        <v>136</v>
      </c>
      <c r="G438" s="7" t="s">
        <v>14</v>
      </c>
      <c r="H438" s="9"/>
      <c r="I438" s="9"/>
    </row>
    <row r="439">
      <c r="A439" s="5">
        <v>45313.0</v>
      </c>
      <c r="B439" s="11" t="s">
        <v>1065</v>
      </c>
      <c r="C439" s="8" t="s">
        <v>1066</v>
      </c>
      <c r="D439" s="7" t="s">
        <v>78</v>
      </c>
      <c r="E439" s="7" t="s">
        <v>119</v>
      </c>
      <c r="F439" s="7" t="s">
        <v>18</v>
      </c>
      <c r="G439" s="7" t="s">
        <v>14</v>
      </c>
      <c r="H439" s="9"/>
      <c r="I439" s="9"/>
    </row>
    <row r="440">
      <c r="A440" s="5">
        <v>45314.0</v>
      </c>
      <c r="B440" s="11" t="s">
        <v>1067</v>
      </c>
      <c r="C440" s="8" t="s">
        <v>1068</v>
      </c>
      <c r="D440" s="7" t="s">
        <v>642</v>
      </c>
      <c r="E440" s="7" t="s">
        <v>1069</v>
      </c>
      <c r="F440" s="7" t="s">
        <v>18</v>
      </c>
      <c r="G440" s="7" t="s">
        <v>14</v>
      </c>
      <c r="H440" s="9"/>
      <c r="I440" s="9"/>
    </row>
    <row r="441">
      <c r="A441" s="5">
        <v>45314.0</v>
      </c>
      <c r="B441" s="11" t="s">
        <v>1070</v>
      </c>
      <c r="C441" s="8" t="s">
        <v>1071</v>
      </c>
      <c r="D441" s="7" t="s">
        <v>1072</v>
      </c>
      <c r="E441" s="9"/>
      <c r="F441" s="7" t="s">
        <v>1073</v>
      </c>
      <c r="G441" s="7" t="s">
        <v>14</v>
      </c>
      <c r="H441" s="7" t="s">
        <v>253</v>
      </c>
      <c r="I441" s="9"/>
    </row>
    <row r="442">
      <c r="A442" s="5">
        <v>45314.0</v>
      </c>
      <c r="B442" s="11" t="s">
        <v>1074</v>
      </c>
      <c r="C442" s="8" t="s">
        <v>1075</v>
      </c>
      <c r="D442" s="7" t="s">
        <v>1076</v>
      </c>
      <c r="E442" s="7" t="s">
        <v>409</v>
      </c>
      <c r="F442" s="7" t="s">
        <v>258</v>
      </c>
      <c r="G442" s="7" t="s">
        <v>14</v>
      </c>
      <c r="H442" s="9"/>
      <c r="I442" s="9"/>
    </row>
    <row r="443">
      <c r="A443" s="5">
        <v>45314.0</v>
      </c>
      <c r="B443" s="11" t="s">
        <v>1077</v>
      </c>
      <c r="C443" s="8" t="s">
        <v>1078</v>
      </c>
      <c r="D443" s="7" t="s">
        <v>508</v>
      </c>
      <c r="E443" s="7" t="s">
        <v>119</v>
      </c>
      <c r="F443" s="7" t="s">
        <v>1079</v>
      </c>
      <c r="G443" s="7" t="s">
        <v>14</v>
      </c>
      <c r="H443" s="9"/>
      <c r="I443" s="9"/>
    </row>
    <row r="444">
      <c r="A444" s="5">
        <v>45314.0</v>
      </c>
      <c r="B444" s="11" t="s">
        <v>1080</v>
      </c>
      <c r="C444" s="8" t="s">
        <v>1081</v>
      </c>
      <c r="D444" s="7" t="s">
        <v>453</v>
      </c>
      <c r="E444" s="7" t="s">
        <v>119</v>
      </c>
      <c r="F444" s="7" t="s">
        <v>542</v>
      </c>
      <c r="G444" s="7" t="s">
        <v>14</v>
      </c>
      <c r="H444" s="9"/>
      <c r="I444" s="9"/>
    </row>
    <row r="445">
      <c r="A445" s="5">
        <v>45314.0</v>
      </c>
      <c r="B445" s="11" t="s">
        <v>1082</v>
      </c>
      <c r="C445" s="8" t="s">
        <v>162</v>
      </c>
      <c r="D445" s="7" t="s">
        <v>89</v>
      </c>
      <c r="E445" s="7" t="s">
        <v>90</v>
      </c>
      <c r="F445" s="7" t="s">
        <v>91</v>
      </c>
      <c r="G445" s="7" t="s">
        <v>14</v>
      </c>
      <c r="H445" s="9"/>
      <c r="I445" s="9"/>
    </row>
    <row r="446">
      <c r="A446" s="5">
        <v>45314.0</v>
      </c>
      <c r="B446" s="11" t="s">
        <v>1083</v>
      </c>
      <c r="C446" s="8" t="s">
        <v>1084</v>
      </c>
      <c r="D446" s="7" t="s">
        <v>412</v>
      </c>
      <c r="E446" s="7" t="s">
        <v>1085</v>
      </c>
      <c r="F446" s="7" t="s">
        <v>1086</v>
      </c>
      <c r="G446" s="7" t="s">
        <v>14</v>
      </c>
      <c r="H446" s="9"/>
      <c r="I446" s="9"/>
    </row>
    <row r="447">
      <c r="A447" s="5">
        <v>45314.0</v>
      </c>
      <c r="B447" s="11" t="s">
        <v>1083</v>
      </c>
      <c r="C447" s="8" t="s">
        <v>1084</v>
      </c>
      <c r="D447" s="7" t="s">
        <v>1087</v>
      </c>
      <c r="E447" s="18" t="s">
        <v>1085</v>
      </c>
      <c r="F447" s="7" t="s">
        <v>1086</v>
      </c>
      <c r="G447" s="7" t="s">
        <v>14</v>
      </c>
      <c r="H447" s="9"/>
      <c r="I447" s="9"/>
    </row>
    <row r="448">
      <c r="A448" s="5">
        <v>45314.0</v>
      </c>
      <c r="B448" s="11" t="s">
        <v>1088</v>
      </c>
      <c r="C448" s="8" t="s">
        <v>1089</v>
      </c>
      <c r="D448" s="7" t="s">
        <v>118</v>
      </c>
      <c r="E448" s="7" t="s">
        <v>100</v>
      </c>
      <c r="F448" s="7" t="s">
        <v>1090</v>
      </c>
      <c r="G448" s="7" t="s">
        <v>29</v>
      </c>
      <c r="H448" s="9"/>
      <c r="I448" s="9"/>
    </row>
    <row r="449">
      <c r="A449" s="5">
        <v>45314.0</v>
      </c>
      <c r="B449" s="11" t="s">
        <v>1091</v>
      </c>
      <c r="C449" s="8" t="s">
        <v>1092</v>
      </c>
      <c r="D449" s="7" t="s">
        <v>1093</v>
      </c>
      <c r="E449" s="7" t="s">
        <v>1094</v>
      </c>
      <c r="F449" s="7" t="s">
        <v>564</v>
      </c>
      <c r="G449" s="7" t="s">
        <v>14</v>
      </c>
      <c r="H449" s="9"/>
      <c r="I449" s="9"/>
    </row>
    <row r="450">
      <c r="A450" s="5">
        <v>45314.0</v>
      </c>
      <c r="B450" s="11" t="s">
        <v>1095</v>
      </c>
      <c r="C450" s="8" t="s">
        <v>1096</v>
      </c>
      <c r="D450" s="7" t="s">
        <v>1097</v>
      </c>
      <c r="E450" s="7" t="s">
        <v>1098</v>
      </c>
      <c r="F450" s="7" t="s">
        <v>1099</v>
      </c>
      <c r="G450" s="7" t="s">
        <v>14</v>
      </c>
      <c r="H450" s="9"/>
      <c r="I450" s="9"/>
    </row>
    <row r="451">
      <c r="A451" s="5">
        <v>45314.0</v>
      </c>
      <c r="B451" s="11" t="s">
        <v>1100</v>
      </c>
      <c r="C451" s="8" t="s">
        <v>1101</v>
      </c>
      <c r="D451" s="7" t="s">
        <v>235</v>
      </c>
      <c r="E451" s="7" t="s">
        <v>119</v>
      </c>
      <c r="F451" s="7" t="s">
        <v>1102</v>
      </c>
      <c r="G451" s="7" t="s">
        <v>14</v>
      </c>
      <c r="H451" s="9"/>
      <c r="I451" s="9"/>
    </row>
    <row r="452">
      <c r="A452" s="5">
        <v>45314.0</v>
      </c>
      <c r="B452" s="11" t="s">
        <v>1103</v>
      </c>
      <c r="C452" s="8" t="s">
        <v>1104</v>
      </c>
      <c r="D452" s="7" t="s">
        <v>1072</v>
      </c>
      <c r="E452" s="7" t="s">
        <v>183</v>
      </c>
      <c r="F452" s="7" t="s">
        <v>111</v>
      </c>
      <c r="G452" s="7" t="s">
        <v>14</v>
      </c>
      <c r="H452" s="9"/>
      <c r="I452" s="9"/>
    </row>
    <row r="453">
      <c r="A453" s="5">
        <v>45314.0</v>
      </c>
      <c r="B453" s="11" t="s">
        <v>1105</v>
      </c>
      <c r="C453" s="8" t="s">
        <v>1106</v>
      </c>
      <c r="D453" s="7" t="s">
        <v>130</v>
      </c>
      <c r="E453" s="7" t="s">
        <v>119</v>
      </c>
      <c r="F453" s="7" t="s">
        <v>1107</v>
      </c>
      <c r="G453" s="7" t="s">
        <v>14</v>
      </c>
      <c r="H453" s="9"/>
      <c r="I453" s="9"/>
    </row>
    <row r="454">
      <c r="A454" s="5">
        <v>45314.0</v>
      </c>
      <c r="B454" s="11" t="s">
        <v>1108</v>
      </c>
      <c r="C454" s="8" t="s">
        <v>1109</v>
      </c>
      <c r="D454" s="7" t="s">
        <v>567</v>
      </c>
      <c r="E454" s="7" t="s">
        <v>119</v>
      </c>
      <c r="F454" s="7" t="s">
        <v>144</v>
      </c>
      <c r="G454" s="7" t="s">
        <v>86</v>
      </c>
      <c r="H454" s="9"/>
      <c r="I454" s="9"/>
    </row>
    <row r="455">
      <c r="A455" s="5">
        <v>45314.0</v>
      </c>
      <c r="B455" s="11" t="s">
        <v>1110</v>
      </c>
      <c r="C455" s="14" t="s">
        <v>1111</v>
      </c>
      <c r="D455" s="7" t="s">
        <v>357</v>
      </c>
      <c r="E455" s="9"/>
      <c r="F455" s="7" t="s">
        <v>588</v>
      </c>
      <c r="G455" s="7" t="s">
        <v>14</v>
      </c>
      <c r="H455" s="7" t="s">
        <v>253</v>
      </c>
      <c r="I455" s="9"/>
    </row>
    <row r="456">
      <c r="A456" s="5">
        <v>45315.0</v>
      </c>
      <c r="B456" s="11" t="s">
        <v>1112</v>
      </c>
      <c r="C456" s="8" t="s">
        <v>1113</v>
      </c>
      <c r="D456" s="7" t="s">
        <v>471</v>
      </c>
      <c r="E456" s="7" t="s">
        <v>1114</v>
      </c>
      <c r="F456" s="7" t="s">
        <v>1115</v>
      </c>
      <c r="G456" s="7" t="s">
        <v>14</v>
      </c>
      <c r="H456" s="9"/>
      <c r="I456" s="9"/>
    </row>
    <row r="457">
      <c r="A457" s="5">
        <v>45315.0</v>
      </c>
      <c r="B457" s="11" t="s">
        <v>1116</v>
      </c>
      <c r="C457" s="8" t="s">
        <v>1117</v>
      </c>
      <c r="D457" s="7" t="s">
        <v>567</v>
      </c>
      <c r="E457" s="9"/>
      <c r="F457" s="7" t="s">
        <v>1118</v>
      </c>
      <c r="G457" s="7" t="s">
        <v>14</v>
      </c>
      <c r="H457" s="7" t="s">
        <v>420</v>
      </c>
      <c r="I457" s="9"/>
    </row>
    <row r="458">
      <c r="A458" s="5">
        <v>45315.0</v>
      </c>
      <c r="B458" s="11" t="s">
        <v>1119</v>
      </c>
      <c r="C458" s="8" t="s">
        <v>1120</v>
      </c>
      <c r="D458" s="7" t="s">
        <v>1121</v>
      </c>
      <c r="E458" s="7" t="s">
        <v>1122</v>
      </c>
      <c r="F458" s="7" t="s">
        <v>18</v>
      </c>
      <c r="G458" s="7" t="s">
        <v>14</v>
      </c>
      <c r="H458" s="9"/>
      <c r="I458" s="9"/>
    </row>
    <row r="459">
      <c r="A459" s="5">
        <v>45315.0</v>
      </c>
      <c r="B459" s="11" t="s">
        <v>1119</v>
      </c>
      <c r="C459" s="8" t="s">
        <v>1120</v>
      </c>
      <c r="D459" s="7" t="s">
        <v>1121</v>
      </c>
      <c r="E459" s="7" t="s">
        <v>1032</v>
      </c>
      <c r="F459" s="7" t="s">
        <v>300</v>
      </c>
      <c r="G459" s="7" t="s">
        <v>14</v>
      </c>
      <c r="H459" s="9"/>
      <c r="I459" s="9"/>
    </row>
    <row r="460">
      <c r="A460" s="5">
        <v>45315.0</v>
      </c>
      <c r="B460" s="11" t="s">
        <v>1119</v>
      </c>
      <c r="C460" s="8" t="s">
        <v>1120</v>
      </c>
      <c r="D460" s="7" t="s">
        <v>1121</v>
      </c>
      <c r="E460" s="7" t="s">
        <v>705</v>
      </c>
      <c r="F460" s="7" t="s">
        <v>1123</v>
      </c>
      <c r="G460" s="7" t="s">
        <v>14</v>
      </c>
      <c r="H460" s="9"/>
      <c r="I460" s="9"/>
    </row>
    <row r="461">
      <c r="A461" s="5">
        <v>45315.0</v>
      </c>
      <c r="B461" s="11" t="s">
        <v>1124</v>
      </c>
      <c r="C461" s="8" t="s">
        <v>1125</v>
      </c>
      <c r="D461" s="7" t="s">
        <v>1126</v>
      </c>
      <c r="E461" s="7" t="s">
        <v>15</v>
      </c>
      <c r="F461" s="7" t="s">
        <v>27</v>
      </c>
      <c r="G461" s="7" t="s">
        <v>14</v>
      </c>
      <c r="H461" s="9"/>
      <c r="I461" s="9"/>
    </row>
    <row r="462">
      <c r="A462" s="5">
        <v>45315.0</v>
      </c>
      <c r="B462" s="11" t="s">
        <v>1124</v>
      </c>
      <c r="C462" s="8" t="s">
        <v>1125</v>
      </c>
      <c r="D462" s="7" t="s">
        <v>1127</v>
      </c>
      <c r="E462" s="7" t="s">
        <v>15</v>
      </c>
      <c r="F462" s="7" t="s">
        <v>27</v>
      </c>
      <c r="G462" s="7" t="s">
        <v>14</v>
      </c>
      <c r="H462" s="9"/>
      <c r="I462" s="9"/>
    </row>
    <row r="463">
      <c r="A463" s="5">
        <v>45315.0</v>
      </c>
      <c r="B463" s="11" t="s">
        <v>1124</v>
      </c>
      <c r="C463" s="8" t="s">
        <v>1125</v>
      </c>
      <c r="D463" s="7" t="s">
        <v>1128</v>
      </c>
      <c r="E463" s="7" t="s">
        <v>15</v>
      </c>
      <c r="F463" s="7" t="s">
        <v>27</v>
      </c>
      <c r="G463" s="7" t="s">
        <v>14</v>
      </c>
      <c r="H463" s="9"/>
      <c r="I463" s="9"/>
    </row>
    <row r="464">
      <c r="A464" s="5">
        <v>45315.0</v>
      </c>
      <c r="B464" s="11" t="s">
        <v>1129</v>
      </c>
      <c r="C464" s="8" t="s">
        <v>88</v>
      </c>
      <c r="D464" s="7" t="s">
        <v>89</v>
      </c>
      <c r="E464" s="7" t="s">
        <v>90</v>
      </c>
      <c r="F464" s="7" t="s">
        <v>91</v>
      </c>
      <c r="G464" s="7" t="s">
        <v>14</v>
      </c>
      <c r="H464" s="9"/>
      <c r="I464" s="9"/>
    </row>
    <row r="465">
      <c r="A465" s="5">
        <v>45315.0</v>
      </c>
      <c r="B465" s="11" t="s">
        <v>1130</v>
      </c>
      <c r="C465" s="8" t="s">
        <v>1131</v>
      </c>
      <c r="D465" s="7" t="s">
        <v>1132</v>
      </c>
      <c r="E465" s="7" t="s">
        <v>15</v>
      </c>
      <c r="F465" s="7" t="s">
        <v>1133</v>
      </c>
      <c r="G465" s="7" t="s">
        <v>14</v>
      </c>
      <c r="H465" s="9"/>
      <c r="I465" s="9"/>
    </row>
    <row r="466">
      <c r="A466" s="5">
        <v>45315.0</v>
      </c>
      <c r="B466" s="11" t="s">
        <v>1134</v>
      </c>
      <c r="C466" s="8" t="s">
        <v>1135</v>
      </c>
      <c r="D466" s="7" t="s">
        <v>1136</v>
      </c>
      <c r="E466" s="7" t="s">
        <v>194</v>
      </c>
      <c r="F466" s="7" t="s">
        <v>18</v>
      </c>
      <c r="G466" s="7" t="s">
        <v>29</v>
      </c>
      <c r="H466" s="9"/>
      <c r="I466" s="9"/>
    </row>
    <row r="467">
      <c r="A467" s="5">
        <v>45315.0</v>
      </c>
      <c r="B467" s="11" t="s">
        <v>1137</v>
      </c>
      <c r="C467" s="19" t="s">
        <v>1138</v>
      </c>
      <c r="D467" s="7" t="s">
        <v>912</v>
      </c>
      <c r="E467" s="7" t="s">
        <v>15</v>
      </c>
      <c r="F467" s="7" t="s">
        <v>1139</v>
      </c>
      <c r="G467" s="7" t="s">
        <v>29</v>
      </c>
      <c r="H467" s="9"/>
      <c r="I467" s="9"/>
    </row>
    <row r="468">
      <c r="A468" s="5">
        <v>45315.0</v>
      </c>
      <c r="B468" s="11" t="s">
        <v>1140</v>
      </c>
      <c r="C468" s="8" t="s">
        <v>1141</v>
      </c>
      <c r="D468" s="7" t="s">
        <v>567</v>
      </c>
      <c r="E468" s="7" t="s">
        <v>119</v>
      </c>
      <c r="F468" s="7" t="s">
        <v>757</v>
      </c>
      <c r="G468" s="7" t="s">
        <v>86</v>
      </c>
      <c r="H468" s="9"/>
      <c r="I468" s="9"/>
    </row>
    <row r="469">
      <c r="A469" s="5">
        <v>45315.0</v>
      </c>
      <c r="B469" s="11" t="s">
        <v>1142</v>
      </c>
      <c r="C469" s="8" t="s">
        <v>1143</v>
      </c>
      <c r="D469" s="7" t="s">
        <v>1126</v>
      </c>
      <c r="E469" s="7" t="s">
        <v>1144</v>
      </c>
      <c r="F469" s="7" t="s">
        <v>96</v>
      </c>
      <c r="G469" s="7" t="s">
        <v>14</v>
      </c>
      <c r="H469" s="9"/>
      <c r="I469" s="9"/>
    </row>
    <row r="470">
      <c r="A470" s="5">
        <v>45315.0</v>
      </c>
      <c r="B470" s="11" t="s">
        <v>1145</v>
      </c>
      <c r="C470" s="8" t="s">
        <v>1146</v>
      </c>
      <c r="D470" s="7" t="s">
        <v>1147</v>
      </c>
      <c r="E470" s="7" t="s">
        <v>15</v>
      </c>
      <c r="F470" s="7" t="s">
        <v>1148</v>
      </c>
      <c r="G470" s="7" t="s">
        <v>14</v>
      </c>
      <c r="H470" s="9"/>
      <c r="I470" s="9"/>
    </row>
    <row r="471">
      <c r="A471" s="5">
        <v>45315.0</v>
      </c>
      <c r="B471" s="11" t="s">
        <v>1149</v>
      </c>
      <c r="C471" s="8" t="s">
        <v>1150</v>
      </c>
      <c r="D471" s="7" t="s">
        <v>1151</v>
      </c>
      <c r="E471" s="7" t="s">
        <v>17</v>
      </c>
      <c r="F471" s="7" t="s">
        <v>1152</v>
      </c>
      <c r="G471" s="7" t="s">
        <v>86</v>
      </c>
      <c r="H471" s="9"/>
      <c r="I471" s="9"/>
    </row>
    <row r="472">
      <c r="A472" s="5">
        <v>45315.0</v>
      </c>
      <c r="B472" s="11" t="s">
        <v>1153</v>
      </c>
      <c r="C472" s="8" t="s">
        <v>1154</v>
      </c>
      <c r="D472" s="7" t="s">
        <v>267</v>
      </c>
      <c r="E472" s="7" t="s">
        <v>334</v>
      </c>
      <c r="F472" s="7" t="s">
        <v>132</v>
      </c>
      <c r="G472" s="7" t="s">
        <v>14</v>
      </c>
      <c r="H472" s="9"/>
      <c r="I472" s="9"/>
    </row>
    <row r="473">
      <c r="A473" s="5">
        <v>45316.0</v>
      </c>
      <c r="B473" s="11" t="s">
        <v>1155</v>
      </c>
      <c r="C473" s="8" t="s">
        <v>1156</v>
      </c>
      <c r="D473" s="7" t="s">
        <v>295</v>
      </c>
      <c r="E473" s="7" t="s">
        <v>1157</v>
      </c>
      <c r="F473" s="7" t="s">
        <v>101</v>
      </c>
      <c r="G473" s="7" t="s">
        <v>14</v>
      </c>
      <c r="H473" s="9"/>
      <c r="I473" s="9"/>
    </row>
    <row r="474">
      <c r="A474" s="5">
        <v>45316.0</v>
      </c>
      <c r="B474" s="11" t="s">
        <v>1155</v>
      </c>
      <c r="C474" s="8" t="s">
        <v>1156</v>
      </c>
      <c r="D474" s="7" t="s">
        <v>295</v>
      </c>
      <c r="E474" s="7" t="s">
        <v>1158</v>
      </c>
      <c r="F474" s="7" t="s">
        <v>1159</v>
      </c>
      <c r="G474" s="7" t="s">
        <v>14</v>
      </c>
      <c r="H474" s="9"/>
      <c r="I474" s="9"/>
    </row>
    <row r="475">
      <c r="A475" s="5">
        <v>45316.0</v>
      </c>
      <c r="B475" s="11" t="s">
        <v>1160</v>
      </c>
      <c r="C475" s="8" t="s">
        <v>1161</v>
      </c>
      <c r="D475" s="7" t="s">
        <v>1162</v>
      </c>
      <c r="E475" s="7" t="s">
        <v>1163</v>
      </c>
      <c r="F475" s="7" t="s">
        <v>1164</v>
      </c>
      <c r="G475" s="7" t="s">
        <v>14</v>
      </c>
      <c r="H475" s="9"/>
      <c r="I475" s="9"/>
    </row>
    <row r="476">
      <c r="A476" s="5">
        <v>45316.0</v>
      </c>
      <c r="B476" s="11" t="s">
        <v>1160</v>
      </c>
      <c r="C476" s="8" t="s">
        <v>1161</v>
      </c>
      <c r="D476" s="7" t="s">
        <v>1162</v>
      </c>
      <c r="E476" s="7" t="s">
        <v>1165</v>
      </c>
      <c r="F476" s="7" t="s">
        <v>18</v>
      </c>
      <c r="G476" s="7" t="s">
        <v>14</v>
      </c>
      <c r="H476" s="9"/>
      <c r="I476" s="9"/>
    </row>
    <row r="477">
      <c r="A477" s="5">
        <v>45316.0</v>
      </c>
      <c r="B477" s="11" t="s">
        <v>1166</v>
      </c>
      <c r="C477" s="8" t="s">
        <v>1167</v>
      </c>
      <c r="D477" s="7" t="s">
        <v>1168</v>
      </c>
      <c r="E477" s="7" t="s">
        <v>728</v>
      </c>
      <c r="F477" s="7" t="s">
        <v>1169</v>
      </c>
      <c r="G477" s="7" t="s">
        <v>14</v>
      </c>
      <c r="H477" s="9"/>
      <c r="I477" s="9"/>
    </row>
    <row r="478">
      <c r="A478" s="5">
        <v>45316.0</v>
      </c>
      <c r="B478" s="11" t="s">
        <v>1166</v>
      </c>
      <c r="C478" s="8" t="s">
        <v>1167</v>
      </c>
      <c r="D478" s="7" t="s">
        <v>1168</v>
      </c>
      <c r="E478" s="7" t="s">
        <v>259</v>
      </c>
      <c r="F478" s="7" t="s">
        <v>18</v>
      </c>
      <c r="G478" s="7" t="s">
        <v>14</v>
      </c>
      <c r="H478" s="9"/>
      <c r="I478" s="9"/>
    </row>
    <row r="479">
      <c r="A479" s="5">
        <v>45316.0</v>
      </c>
      <c r="B479" s="11" t="s">
        <v>1170</v>
      </c>
      <c r="C479" s="8" t="s">
        <v>264</v>
      </c>
      <c r="D479" s="7" t="s">
        <v>89</v>
      </c>
      <c r="E479" s="7" t="s">
        <v>90</v>
      </c>
      <c r="F479" s="7" t="s">
        <v>91</v>
      </c>
      <c r="G479" s="7" t="s">
        <v>14</v>
      </c>
      <c r="H479" s="9"/>
      <c r="I479" s="9"/>
    </row>
    <row r="480">
      <c r="A480" s="5">
        <v>45316.0</v>
      </c>
      <c r="B480" s="11" t="s">
        <v>1171</v>
      </c>
      <c r="C480" s="8" t="s">
        <v>1172</v>
      </c>
      <c r="D480" s="7" t="s">
        <v>32</v>
      </c>
      <c r="E480" s="7" t="s">
        <v>105</v>
      </c>
      <c r="F480" s="7" t="s">
        <v>1173</v>
      </c>
      <c r="G480" s="7" t="s">
        <v>14</v>
      </c>
      <c r="H480" s="9"/>
      <c r="I480" s="9"/>
    </row>
    <row r="481">
      <c r="A481" s="5">
        <v>45316.0</v>
      </c>
      <c r="B481" s="11" t="s">
        <v>1174</v>
      </c>
      <c r="C481" s="8" t="s">
        <v>1175</v>
      </c>
      <c r="D481" s="7" t="s">
        <v>1176</v>
      </c>
      <c r="E481" s="7" t="s">
        <v>253</v>
      </c>
      <c r="F481" s="7" t="s">
        <v>757</v>
      </c>
      <c r="G481" s="7" t="s">
        <v>86</v>
      </c>
      <c r="H481" s="9"/>
      <c r="I481" s="9"/>
    </row>
    <row r="482">
      <c r="A482" s="5">
        <v>45316.0</v>
      </c>
      <c r="B482" s="11" t="s">
        <v>1177</v>
      </c>
      <c r="C482" s="8" t="s">
        <v>1178</v>
      </c>
      <c r="D482" s="7" t="s">
        <v>859</v>
      </c>
      <c r="E482" s="7" t="s">
        <v>183</v>
      </c>
      <c r="F482" s="7" t="s">
        <v>111</v>
      </c>
      <c r="G482" s="7" t="s">
        <v>14</v>
      </c>
      <c r="H482" s="9"/>
      <c r="I482" s="9"/>
    </row>
    <row r="483">
      <c r="A483" s="5">
        <v>45316.0</v>
      </c>
      <c r="B483" s="11" t="s">
        <v>1179</v>
      </c>
      <c r="C483" s="8" t="s">
        <v>1180</v>
      </c>
      <c r="D483" s="7" t="s">
        <v>1181</v>
      </c>
      <c r="E483" s="7" t="s">
        <v>253</v>
      </c>
      <c r="F483" s="7" t="s">
        <v>437</v>
      </c>
      <c r="G483" s="7" t="s">
        <v>86</v>
      </c>
      <c r="H483" s="9"/>
      <c r="I483" s="9"/>
    </row>
    <row r="484">
      <c r="A484" s="5">
        <v>45316.0</v>
      </c>
      <c r="B484" s="11" t="s">
        <v>1182</v>
      </c>
      <c r="C484" s="8" t="s">
        <v>1183</v>
      </c>
      <c r="D484" s="7" t="s">
        <v>1184</v>
      </c>
      <c r="E484" s="7" t="s">
        <v>253</v>
      </c>
      <c r="F484" s="7" t="s">
        <v>1185</v>
      </c>
      <c r="G484" s="7" t="s">
        <v>29</v>
      </c>
      <c r="H484" s="9"/>
      <c r="I484" s="9"/>
    </row>
    <row r="485">
      <c r="A485" s="5">
        <v>45316.0</v>
      </c>
      <c r="B485" s="11" t="s">
        <v>1186</v>
      </c>
      <c r="C485" s="8" t="s">
        <v>1187</v>
      </c>
      <c r="D485" s="7" t="s">
        <v>1181</v>
      </c>
      <c r="E485" s="7" t="s">
        <v>110</v>
      </c>
      <c r="F485" s="7" t="s">
        <v>1188</v>
      </c>
      <c r="G485" s="7" t="s">
        <v>29</v>
      </c>
      <c r="H485" s="9"/>
      <c r="I485" s="9"/>
    </row>
    <row r="486">
      <c r="A486" s="5">
        <v>45316.0</v>
      </c>
      <c r="B486" s="11" t="s">
        <v>1186</v>
      </c>
      <c r="C486" s="8" t="s">
        <v>1187</v>
      </c>
      <c r="D486" s="7" t="s">
        <v>1181</v>
      </c>
      <c r="E486" s="7" t="s">
        <v>1189</v>
      </c>
      <c r="F486" s="7" t="s">
        <v>1190</v>
      </c>
      <c r="G486" s="7" t="s">
        <v>14</v>
      </c>
      <c r="H486" s="9"/>
      <c r="I486" s="9"/>
    </row>
    <row r="487">
      <c r="A487" s="5">
        <v>45316.0</v>
      </c>
      <c r="B487" s="11" t="s">
        <v>1191</v>
      </c>
      <c r="C487" s="8" t="s">
        <v>1192</v>
      </c>
      <c r="D487" s="7" t="s">
        <v>1151</v>
      </c>
      <c r="E487" s="7" t="s">
        <v>15</v>
      </c>
      <c r="F487" s="7" t="s">
        <v>747</v>
      </c>
      <c r="G487" s="7" t="s">
        <v>86</v>
      </c>
      <c r="H487" s="9"/>
      <c r="I487" s="9"/>
    </row>
    <row r="488">
      <c r="A488" s="5">
        <v>45317.0</v>
      </c>
      <c r="B488" s="11" t="s">
        <v>1193</v>
      </c>
      <c r="C488" s="8" t="s">
        <v>1194</v>
      </c>
      <c r="D488" s="7" t="s">
        <v>32</v>
      </c>
      <c r="E488" s="7" t="s">
        <v>1195</v>
      </c>
      <c r="F488" s="7" t="s">
        <v>101</v>
      </c>
      <c r="G488" s="7" t="s">
        <v>14</v>
      </c>
      <c r="H488" s="9"/>
      <c r="I488" s="9"/>
    </row>
    <row r="489">
      <c r="A489" s="5">
        <v>45317.0</v>
      </c>
      <c r="B489" s="11" t="s">
        <v>1196</v>
      </c>
      <c r="C489" s="8" t="s">
        <v>1197</v>
      </c>
      <c r="D489" s="7" t="s">
        <v>1176</v>
      </c>
      <c r="E489" s="7" t="s">
        <v>38</v>
      </c>
      <c r="F489" s="7" t="s">
        <v>18</v>
      </c>
      <c r="G489" s="7" t="s">
        <v>14</v>
      </c>
      <c r="H489" s="9"/>
      <c r="I489" s="9"/>
    </row>
    <row r="490">
      <c r="A490" s="5">
        <v>45317.0</v>
      </c>
      <c r="B490" s="11" t="s">
        <v>1198</v>
      </c>
      <c r="C490" s="8" t="s">
        <v>1199</v>
      </c>
      <c r="D490" s="7" t="s">
        <v>130</v>
      </c>
      <c r="E490" s="7" t="s">
        <v>1200</v>
      </c>
      <c r="F490" s="7" t="s">
        <v>741</v>
      </c>
      <c r="G490" s="7" t="s">
        <v>14</v>
      </c>
      <c r="H490" s="9"/>
      <c r="I490" s="9"/>
    </row>
    <row r="491">
      <c r="A491" s="5">
        <v>45317.0</v>
      </c>
      <c r="B491" s="11" t="s">
        <v>1198</v>
      </c>
      <c r="C491" s="8" t="s">
        <v>1199</v>
      </c>
      <c r="D491" s="7" t="s">
        <v>130</v>
      </c>
      <c r="E491" s="9"/>
      <c r="F491" s="7" t="s">
        <v>1201</v>
      </c>
      <c r="G491" s="7" t="s">
        <v>14</v>
      </c>
      <c r="H491" s="7" t="s">
        <v>15</v>
      </c>
      <c r="I491" s="9"/>
    </row>
    <row r="492">
      <c r="A492" s="5">
        <v>45317.0</v>
      </c>
      <c r="B492" s="11" t="s">
        <v>1202</v>
      </c>
      <c r="C492" s="8" t="s">
        <v>1203</v>
      </c>
      <c r="D492" s="7" t="s">
        <v>481</v>
      </c>
      <c r="E492" s="7" t="s">
        <v>1204</v>
      </c>
      <c r="F492" s="7" t="s">
        <v>1205</v>
      </c>
      <c r="G492" s="7" t="s">
        <v>14</v>
      </c>
      <c r="H492" s="9"/>
      <c r="I492" s="9"/>
    </row>
    <row r="493">
      <c r="A493" s="5">
        <v>45317.0</v>
      </c>
      <c r="B493" s="11" t="s">
        <v>1202</v>
      </c>
      <c r="C493" s="8" t="s">
        <v>1203</v>
      </c>
      <c r="D493" s="7" t="s">
        <v>481</v>
      </c>
      <c r="E493" s="7" t="s">
        <v>1206</v>
      </c>
      <c r="F493" s="7" t="s">
        <v>1207</v>
      </c>
      <c r="G493" s="7" t="s">
        <v>14</v>
      </c>
      <c r="H493" s="9"/>
      <c r="I493" s="9"/>
    </row>
    <row r="494">
      <c r="A494" s="5">
        <v>45317.0</v>
      </c>
      <c r="B494" s="11" t="s">
        <v>1208</v>
      </c>
      <c r="C494" s="8" t="s">
        <v>1209</v>
      </c>
      <c r="D494" s="7" t="s">
        <v>786</v>
      </c>
      <c r="E494" s="7" t="s">
        <v>1210</v>
      </c>
      <c r="F494" s="7" t="s">
        <v>18</v>
      </c>
      <c r="G494" s="7" t="s">
        <v>14</v>
      </c>
      <c r="H494" s="9"/>
      <c r="I494" s="9"/>
    </row>
    <row r="495">
      <c r="A495" s="5">
        <v>45317.0</v>
      </c>
      <c r="B495" s="11" t="s">
        <v>1208</v>
      </c>
      <c r="C495" s="8" t="s">
        <v>1209</v>
      </c>
      <c r="D495" s="7" t="s">
        <v>786</v>
      </c>
      <c r="E495" s="7" t="s">
        <v>1211</v>
      </c>
      <c r="F495" s="7" t="s">
        <v>1212</v>
      </c>
      <c r="G495" s="7" t="s">
        <v>14</v>
      </c>
      <c r="H495" s="9"/>
      <c r="I495" s="9"/>
    </row>
    <row r="496">
      <c r="A496" s="5">
        <v>45317.0</v>
      </c>
      <c r="B496" s="11" t="s">
        <v>1208</v>
      </c>
      <c r="C496" s="8" t="s">
        <v>1209</v>
      </c>
      <c r="D496" s="7" t="s">
        <v>786</v>
      </c>
      <c r="E496" s="7" t="s">
        <v>1213</v>
      </c>
      <c r="F496" s="7" t="s">
        <v>1212</v>
      </c>
      <c r="G496" s="7" t="s">
        <v>14</v>
      </c>
      <c r="H496" s="9"/>
      <c r="I496" s="9"/>
    </row>
    <row r="497">
      <c r="A497" s="5">
        <v>45317.0</v>
      </c>
      <c r="B497" s="11" t="s">
        <v>1214</v>
      </c>
      <c r="C497" s="8" t="s">
        <v>1215</v>
      </c>
      <c r="D497" s="7" t="s">
        <v>1216</v>
      </c>
      <c r="E497" s="7" t="s">
        <v>1032</v>
      </c>
      <c r="F497" s="7" t="s">
        <v>809</v>
      </c>
      <c r="G497" s="7" t="s">
        <v>14</v>
      </c>
      <c r="H497" s="9"/>
      <c r="I497" s="9"/>
    </row>
    <row r="498">
      <c r="A498" s="5">
        <v>45317.0</v>
      </c>
      <c r="B498" s="11" t="s">
        <v>1217</v>
      </c>
      <c r="C498" s="8" t="s">
        <v>1218</v>
      </c>
      <c r="D498" s="7" t="s">
        <v>907</v>
      </c>
      <c r="E498" s="7" t="s">
        <v>1219</v>
      </c>
      <c r="F498" s="7" t="s">
        <v>111</v>
      </c>
      <c r="G498" s="7" t="s">
        <v>14</v>
      </c>
      <c r="H498" s="9"/>
      <c r="I498" s="9"/>
    </row>
    <row r="499">
      <c r="A499" s="5">
        <v>45317.0</v>
      </c>
      <c r="B499" s="11" t="s">
        <v>1217</v>
      </c>
      <c r="C499" s="8" t="s">
        <v>1218</v>
      </c>
      <c r="D499" s="7" t="s">
        <v>907</v>
      </c>
      <c r="E499" s="7" t="s">
        <v>1220</v>
      </c>
      <c r="F499" s="7" t="s">
        <v>13</v>
      </c>
      <c r="G499" s="7" t="s">
        <v>14</v>
      </c>
      <c r="H499" s="9"/>
      <c r="I499" s="9"/>
    </row>
    <row r="500">
      <c r="A500" s="5">
        <v>45317.0</v>
      </c>
      <c r="B500" s="11" t="s">
        <v>1217</v>
      </c>
      <c r="C500" s="8" t="s">
        <v>1218</v>
      </c>
      <c r="D500" s="7" t="s">
        <v>907</v>
      </c>
      <c r="E500" s="7" t="s">
        <v>119</v>
      </c>
      <c r="F500" s="7" t="s">
        <v>454</v>
      </c>
      <c r="G500" s="7" t="s">
        <v>14</v>
      </c>
      <c r="H500" s="9"/>
      <c r="I500" s="9"/>
    </row>
    <row r="501">
      <c r="A501" s="5">
        <v>45317.0</v>
      </c>
      <c r="B501" s="11" t="s">
        <v>1221</v>
      </c>
      <c r="C501" s="8" t="s">
        <v>1222</v>
      </c>
      <c r="D501" s="7" t="s">
        <v>435</v>
      </c>
      <c r="E501" s="7" t="s">
        <v>1223</v>
      </c>
      <c r="F501" s="7" t="s">
        <v>1224</v>
      </c>
      <c r="G501" s="7" t="s">
        <v>14</v>
      </c>
      <c r="H501" s="9"/>
      <c r="I501" s="9"/>
    </row>
    <row r="502">
      <c r="A502" s="5">
        <v>45317.0</v>
      </c>
      <c r="B502" s="11" t="s">
        <v>1225</v>
      </c>
      <c r="C502" s="8" t="s">
        <v>1226</v>
      </c>
      <c r="D502" s="7" t="s">
        <v>1227</v>
      </c>
      <c r="E502" s="7" t="s">
        <v>420</v>
      </c>
      <c r="F502" s="7" t="s">
        <v>136</v>
      </c>
      <c r="G502" s="7" t="s">
        <v>14</v>
      </c>
      <c r="H502" s="9"/>
      <c r="I502" s="9"/>
    </row>
    <row r="503">
      <c r="A503" s="5">
        <v>45317.0</v>
      </c>
      <c r="B503" s="11" t="s">
        <v>1225</v>
      </c>
      <c r="C503" s="8" t="s">
        <v>1226</v>
      </c>
      <c r="D503" s="7" t="s">
        <v>1227</v>
      </c>
      <c r="E503" s="7" t="s">
        <v>125</v>
      </c>
      <c r="F503" s="7" t="s">
        <v>1228</v>
      </c>
      <c r="G503" s="7" t="s">
        <v>14</v>
      </c>
      <c r="H503" s="9"/>
      <c r="I503" s="9"/>
    </row>
    <row r="504">
      <c r="A504" s="5">
        <v>45317.0</v>
      </c>
      <c r="B504" s="11" t="s">
        <v>1229</v>
      </c>
      <c r="C504" s="8" t="s">
        <v>1230</v>
      </c>
      <c r="D504" s="7" t="s">
        <v>329</v>
      </c>
      <c r="E504" s="7" t="s">
        <v>166</v>
      </c>
      <c r="F504" s="7" t="s">
        <v>171</v>
      </c>
      <c r="G504" s="7" t="s">
        <v>14</v>
      </c>
      <c r="H504" s="9"/>
      <c r="I504" s="9"/>
    </row>
    <row r="505">
      <c r="A505" s="5">
        <v>45317.0</v>
      </c>
      <c r="B505" s="11" t="s">
        <v>1231</v>
      </c>
      <c r="C505" s="8" t="s">
        <v>1232</v>
      </c>
      <c r="D505" s="7" t="s">
        <v>312</v>
      </c>
      <c r="E505" s="7" t="s">
        <v>166</v>
      </c>
      <c r="F505" s="7" t="s">
        <v>171</v>
      </c>
      <c r="G505" s="7" t="s">
        <v>14</v>
      </c>
      <c r="H505" s="9"/>
      <c r="I505" s="9"/>
    </row>
    <row r="506">
      <c r="A506" s="5">
        <v>45317.0</v>
      </c>
      <c r="B506" s="11" t="s">
        <v>1231</v>
      </c>
      <c r="C506" s="8" t="s">
        <v>1232</v>
      </c>
      <c r="D506" s="7" t="s">
        <v>312</v>
      </c>
      <c r="E506" s="7" t="s">
        <v>110</v>
      </c>
      <c r="F506" s="7" t="s">
        <v>111</v>
      </c>
      <c r="G506" s="7" t="s">
        <v>14</v>
      </c>
      <c r="H506" s="9"/>
      <c r="I506" s="9"/>
    </row>
    <row r="507">
      <c r="A507" s="5">
        <v>45317.0</v>
      </c>
      <c r="B507" s="11" t="s">
        <v>1233</v>
      </c>
      <c r="C507" s="8" t="s">
        <v>1234</v>
      </c>
      <c r="D507" s="7" t="s">
        <v>1235</v>
      </c>
      <c r="E507" s="7" t="s">
        <v>519</v>
      </c>
      <c r="F507" s="7" t="s">
        <v>1236</v>
      </c>
      <c r="G507" s="7" t="s">
        <v>14</v>
      </c>
      <c r="H507" s="9"/>
      <c r="I507" s="9"/>
    </row>
    <row r="508">
      <c r="A508" s="5">
        <v>45317.0</v>
      </c>
      <c r="B508" s="11" t="s">
        <v>1233</v>
      </c>
      <c r="C508" s="8" t="s">
        <v>1234</v>
      </c>
      <c r="D508" s="7" t="s">
        <v>1235</v>
      </c>
      <c r="E508" s="7" t="s">
        <v>1237</v>
      </c>
      <c r="F508" s="7" t="s">
        <v>1049</v>
      </c>
      <c r="G508" s="7" t="s">
        <v>14</v>
      </c>
      <c r="H508" s="9"/>
      <c r="I508" s="9"/>
    </row>
    <row r="509">
      <c r="A509" s="5">
        <v>45317.0</v>
      </c>
      <c r="B509" s="11" t="s">
        <v>1238</v>
      </c>
      <c r="C509" s="8" t="s">
        <v>1239</v>
      </c>
      <c r="D509" s="7" t="s">
        <v>235</v>
      </c>
      <c r="E509" s="7" t="s">
        <v>166</v>
      </c>
      <c r="F509" s="7" t="s">
        <v>33</v>
      </c>
      <c r="G509" s="7" t="s">
        <v>14</v>
      </c>
      <c r="H509" s="9"/>
      <c r="I509" s="9"/>
    </row>
    <row r="510">
      <c r="A510" s="5">
        <v>45317.0</v>
      </c>
      <c r="B510" s="11" t="s">
        <v>1238</v>
      </c>
      <c r="C510" s="8" t="s">
        <v>1239</v>
      </c>
      <c r="D510" s="7" t="s">
        <v>235</v>
      </c>
      <c r="E510" s="7" t="s">
        <v>90</v>
      </c>
      <c r="F510" s="7" t="s">
        <v>111</v>
      </c>
      <c r="G510" s="7" t="s">
        <v>14</v>
      </c>
      <c r="H510" s="9"/>
      <c r="I510" s="9"/>
    </row>
    <row r="511">
      <c r="A511" s="5">
        <v>45317.0</v>
      </c>
      <c r="B511" s="11" t="s">
        <v>1240</v>
      </c>
      <c r="C511" s="8" t="s">
        <v>1241</v>
      </c>
      <c r="D511" s="7" t="s">
        <v>1242</v>
      </c>
      <c r="E511" s="7" t="s">
        <v>90</v>
      </c>
      <c r="F511" s="7" t="s">
        <v>111</v>
      </c>
      <c r="G511" s="7" t="s">
        <v>14</v>
      </c>
      <c r="H511" s="9"/>
      <c r="I511" s="9"/>
    </row>
    <row r="512">
      <c r="A512" s="5">
        <v>45317.0</v>
      </c>
      <c r="B512" s="11" t="s">
        <v>1243</v>
      </c>
      <c r="C512" s="8" t="s">
        <v>1244</v>
      </c>
      <c r="D512" s="7" t="s">
        <v>11</v>
      </c>
      <c r="E512" s="7" t="s">
        <v>1245</v>
      </c>
      <c r="F512" s="7" t="s">
        <v>48</v>
      </c>
      <c r="G512" s="7" t="s">
        <v>14</v>
      </c>
      <c r="H512" s="9"/>
      <c r="I512" s="9"/>
    </row>
    <row r="513">
      <c r="A513" s="5">
        <v>45317.0</v>
      </c>
      <c r="B513" s="11" t="s">
        <v>1243</v>
      </c>
      <c r="C513" s="8" t="s">
        <v>1244</v>
      </c>
      <c r="D513" s="7" t="s">
        <v>11</v>
      </c>
      <c r="E513" s="7" t="s">
        <v>436</v>
      </c>
      <c r="F513" s="7" t="s">
        <v>505</v>
      </c>
      <c r="G513" s="7" t="s">
        <v>86</v>
      </c>
      <c r="H513" s="9"/>
      <c r="I513" s="9"/>
    </row>
    <row r="514">
      <c r="A514" s="5">
        <v>45317.0</v>
      </c>
      <c r="B514" s="11" t="s">
        <v>1243</v>
      </c>
      <c r="C514" s="8" t="s">
        <v>1244</v>
      </c>
      <c r="D514" s="7" t="s">
        <v>11</v>
      </c>
      <c r="E514" s="7" t="s">
        <v>166</v>
      </c>
      <c r="F514" s="7" t="s">
        <v>1246</v>
      </c>
      <c r="G514" s="7" t="s">
        <v>14</v>
      </c>
      <c r="H514" s="9"/>
      <c r="I514" s="9"/>
    </row>
    <row r="515">
      <c r="A515" s="5">
        <v>45317.0</v>
      </c>
      <c r="B515" s="11" t="s">
        <v>1247</v>
      </c>
      <c r="C515" s="8" t="s">
        <v>1248</v>
      </c>
      <c r="D515" s="7" t="s">
        <v>321</v>
      </c>
      <c r="E515" s="7" t="s">
        <v>1249</v>
      </c>
      <c r="F515" s="7" t="s">
        <v>1250</v>
      </c>
      <c r="G515" s="7" t="s">
        <v>14</v>
      </c>
      <c r="H515" s="9"/>
      <c r="I515" s="9"/>
    </row>
    <row r="516">
      <c r="A516" s="5">
        <v>45319.0</v>
      </c>
      <c r="B516" s="11" t="s">
        <v>1251</v>
      </c>
      <c r="C516" s="8" t="s">
        <v>1252</v>
      </c>
      <c r="D516" s="7" t="s">
        <v>1176</v>
      </c>
      <c r="E516" s="7" t="s">
        <v>119</v>
      </c>
      <c r="F516" s="7" t="s">
        <v>437</v>
      </c>
      <c r="G516" s="7" t="s">
        <v>86</v>
      </c>
      <c r="H516" s="9"/>
      <c r="I516" s="9"/>
    </row>
    <row r="517">
      <c r="A517" s="5">
        <v>45319.0</v>
      </c>
      <c r="B517" s="11" t="s">
        <v>1251</v>
      </c>
      <c r="C517" s="8" t="s">
        <v>1252</v>
      </c>
      <c r="D517" s="7" t="s">
        <v>1176</v>
      </c>
      <c r="E517" s="7" t="s">
        <v>420</v>
      </c>
      <c r="F517" s="7" t="s">
        <v>1253</v>
      </c>
      <c r="G517" s="7" t="s">
        <v>86</v>
      </c>
      <c r="H517" s="9"/>
      <c r="I517" s="9"/>
    </row>
    <row r="518">
      <c r="A518" s="5">
        <v>45319.0</v>
      </c>
      <c r="B518" s="11" t="s">
        <v>1254</v>
      </c>
      <c r="C518" s="8" t="s">
        <v>1255</v>
      </c>
      <c r="D518" s="7" t="s">
        <v>727</v>
      </c>
      <c r="E518" s="7" t="s">
        <v>119</v>
      </c>
      <c r="F518" s="7" t="s">
        <v>498</v>
      </c>
      <c r="G518" s="7" t="s">
        <v>14</v>
      </c>
      <c r="H518" s="9"/>
      <c r="I518" s="9"/>
    </row>
    <row r="519">
      <c r="A519" s="5">
        <v>45319.0</v>
      </c>
      <c r="B519" s="11" t="s">
        <v>1254</v>
      </c>
      <c r="C519" s="8" t="s">
        <v>1255</v>
      </c>
      <c r="D519" s="7" t="s">
        <v>727</v>
      </c>
      <c r="E519" s="7" t="s">
        <v>105</v>
      </c>
      <c r="F519" s="7" t="s">
        <v>1256</v>
      </c>
      <c r="G519" s="7" t="s">
        <v>86</v>
      </c>
      <c r="H519" s="9"/>
      <c r="I519" s="9"/>
    </row>
    <row r="520">
      <c r="A520" s="5">
        <v>45319.0</v>
      </c>
      <c r="B520" s="11" t="s">
        <v>1257</v>
      </c>
      <c r="C520" s="19" t="s">
        <v>1258</v>
      </c>
      <c r="D520" s="7" t="s">
        <v>1259</v>
      </c>
      <c r="E520" s="7" t="s">
        <v>119</v>
      </c>
      <c r="F520" s="7" t="s">
        <v>485</v>
      </c>
      <c r="G520" s="7" t="s">
        <v>14</v>
      </c>
      <c r="H520" s="9"/>
      <c r="I520" s="9"/>
    </row>
    <row r="521">
      <c r="A521" s="5">
        <v>45320.0</v>
      </c>
      <c r="B521" s="11" t="s">
        <v>1260</v>
      </c>
      <c r="C521" s="8" t="s">
        <v>1261</v>
      </c>
      <c r="D521" s="7" t="s">
        <v>651</v>
      </c>
      <c r="E521" s="7" t="s">
        <v>1262</v>
      </c>
      <c r="F521" s="7" t="s">
        <v>350</v>
      </c>
      <c r="G521" s="7" t="s">
        <v>14</v>
      </c>
      <c r="H521" s="9"/>
      <c r="I521" s="9"/>
    </row>
    <row r="522">
      <c r="A522" s="5">
        <v>45320.0</v>
      </c>
      <c r="B522" s="11" t="s">
        <v>1263</v>
      </c>
      <c r="C522" s="14" t="s">
        <v>1264</v>
      </c>
      <c r="D522" s="7" t="s">
        <v>1259</v>
      </c>
      <c r="E522" s="9"/>
      <c r="F522" s="7" t="s">
        <v>101</v>
      </c>
      <c r="G522" s="7" t="s">
        <v>14</v>
      </c>
      <c r="H522" s="7" t="s">
        <v>38</v>
      </c>
      <c r="I522" s="9"/>
    </row>
    <row r="523">
      <c r="A523" s="5">
        <v>45320.0</v>
      </c>
      <c r="B523" s="11" t="s">
        <v>1265</v>
      </c>
      <c r="C523" s="8" t="s">
        <v>1266</v>
      </c>
      <c r="D523" s="7" t="s">
        <v>1267</v>
      </c>
      <c r="E523" s="7" t="s">
        <v>1268</v>
      </c>
      <c r="F523" s="7" t="s">
        <v>732</v>
      </c>
      <c r="G523" s="7" t="s">
        <v>14</v>
      </c>
      <c r="H523" s="9"/>
      <c r="I523" s="9"/>
    </row>
    <row r="524">
      <c r="A524" s="5">
        <v>45320.0</v>
      </c>
      <c r="B524" s="11" t="s">
        <v>1265</v>
      </c>
      <c r="C524" s="8" t="s">
        <v>1266</v>
      </c>
      <c r="D524" s="7" t="s">
        <v>1267</v>
      </c>
      <c r="E524" s="7" t="s">
        <v>1269</v>
      </c>
      <c r="F524" s="7" t="s">
        <v>1270</v>
      </c>
      <c r="G524" s="7" t="s">
        <v>14</v>
      </c>
      <c r="H524" s="9"/>
      <c r="I524" s="9"/>
    </row>
    <row r="525">
      <c r="A525" s="5">
        <v>45320.0</v>
      </c>
      <c r="B525" s="11" t="s">
        <v>1271</v>
      </c>
      <c r="C525" s="8" t="s">
        <v>1272</v>
      </c>
      <c r="D525" s="7" t="s">
        <v>1273</v>
      </c>
      <c r="E525" s="9"/>
      <c r="F525" s="7" t="s">
        <v>781</v>
      </c>
      <c r="G525" s="7" t="s">
        <v>14</v>
      </c>
      <c r="H525" s="7" t="s">
        <v>15</v>
      </c>
      <c r="I525" s="9"/>
    </row>
    <row r="526">
      <c r="A526" s="5">
        <v>45320.0</v>
      </c>
      <c r="B526" s="11" t="s">
        <v>1271</v>
      </c>
      <c r="C526" s="8" t="s">
        <v>1272</v>
      </c>
      <c r="D526" s="7" t="s">
        <v>1273</v>
      </c>
      <c r="E526" s="7" t="s">
        <v>1122</v>
      </c>
      <c r="F526" s="7" t="s">
        <v>1246</v>
      </c>
      <c r="G526" s="7" t="s">
        <v>14</v>
      </c>
      <c r="H526" s="9"/>
      <c r="I526" s="9"/>
    </row>
    <row r="527">
      <c r="A527" s="5">
        <v>45320.0</v>
      </c>
      <c r="B527" s="11" t="s">
        <v>1274</v>
      </c>
      <c r="C527" s="8" t="s">
        <v>1275</v>
      </c>
      <c r="D527" s="7" t="s">
        <v>295</v>
      </c>
      <c r="E527" s="7" t="s">
        <v>1276</v>
      </c>
      <c r="F527" s="7" t="s">
        <v>542</v>
      </c>
      <c r="G527" s="7" t="s">
        <v>14</v>
      </c>
      <c r="H527" s="9"/>
      <c r="I527" s="9"/>
    </row>
    <row r="528">
      <c r="A528" s="5">
        <v>45320.0</v>
      </c>
      <c r="B528" s="11" t="s">
        <v>1277</v>
      </c>
      <c r="C528" s="8" t="s">
        <v>1278</v>
      </c>
      <c r="D528" s="7" t="s">
        <v>1279</v>
      </c>
      <c r="E528" s="7" t="s">
        <v>194</v>
      </c>
      <c r="F528" s="7" t="s">
        <v>1280</v>
      </c>
      <c r="G528" s="7" t="s">
        <v>29</v>
      </c>
      <c r="H528" s="9"/>
      <c r="I528" s="9"/>
    </row>
    <row r="529">
      <c r="A529" s="5">
        <v>45320.0</v>
      </c>
      <c r="B529" s="11" t="s">
        <v>1281</v>
      </c>
      <c r="C529" s="8" t="s">
        <v>1282</v>
      </c>
      <c r="D529" s="7" t="s">
        <v>1283</v>
      </c>
      <c r="E529" s="7" t="s">
        <v>420</v>
      </c>
      <c r="F529" s="7" t="s">
        <v>1284</v>
      </c>
      <c r="G529" s="7" t="s">
        <v>14</v>
      </c>
      <c r="H529" s="9"/>
      <c r="I529" s="9"/>
    </row>
    <row r="530">
      <c r="A530" s="5">
        <v>45320.0</v>
      </c>
      <c r="B530" s="11" t="s">
        <v>1285</v>
      </c>
      <c r="C530" s="8" t="s">
        <v>1286</v>
      </c>
      <c r="D530" s="7" t="s">
        <v>838</v>
      </c>
      <c r="E530" s="7" t="s">
        <v>1287</v>
      </c>
      <c r="F530" s="7" t="s">
        <v>350</v>
      </c>
      <c r="G530" s="7" t="s">
        <v>14</v>
      </c>
      <c r="H530" s="9"/>
      <c r="I530" s="9"/>
    </row>
    <row r="531">
      <c r="A531" s="5">
        <v>45320.0</v>
      </c>
      <c r="B531" s="11" t="s">
        <v>1285</v>
      </c>
      <c r="C531" s="8" t="s">
        <v>1286</v>
      </c>
      <c r="D531" s="7" t="s">
        <v>838</v>
      </c>
      <c r="E531" s="7" t="s">
        <v>110</v>
      </c>
      <c r="F531" s="7" t="s">
        <v>111</v>
      </c>
      <c r="G531" s="7" t="s">
        <v>14</v>
      </c>
      <c r="H531" s="9"/>
      <c r="I531" s="9"/>
    </row>
    <row r="532">
      <c r="A532" s="5">
        <v>45320.0</v>
      </c>
      <c r="B532" s="11" t="s">
        <v>1288</v>
      </c>
      <c r="C532" s="8" t="s">
        <v>1289</v>
      </c>
      <c r="D532" s="7" t="s">
        <v>1290</v>
      </c>
      <c r="E532" s="7" t="s">
        <v>728</v>
      </c>
      <c r="F532" s="7" t="s">
        <v>33</v>
      </c>
      <c r="G532" s="7" t="s">
        <v>14</v>
      </c>
      <c r="H532" s="9"/>
      <c r="I532" s="9"/>
    </row>
    <row r="533">
      <c r="A533" s="5">
        <v>45320.0</v>
      </c>
      <c r="B533" s="11" t="s">
        <v>1288</v>
      </c>
      <c r="C533" s="8" t="s">
        <v>1289</v>
      </c>
      <c r="D533" s="7" t="s">
        <v>1290</v>
      </c>
      <c r="E533" s="7" t="s">
        <v>38</v>
      </c>
      <c r="F533" s="7" t="s">
        <v>18</v>
      </c>
      <c r="G533" s="7" t="s">
        <v>14</v>
      </c>
      <c r="H533" s="9"/>
      <c r="I533" s="9"/>
    </row>
    <row r="534">
      <c r="A534" s="5">
        <v>45320.0</v>
      </c>
      <c r="B534" s="11" t="s">
        <v>1291</v>
      </c>
      <c r="C534" s="8" t="s">
        <v>1292</v>
      </c>
      <c r="D534" s="7" t="s">
        <v>32</v>
      </c>
      <c r="E534" s="7" t="s">
        <v>15</v>
      </c>
      <c r="F534" s="7" t="s">
        <v>526</v>
      </c>
      <c r="G534" s="7" t="s">
        <v>14</v>
      </c>
      <c r="H534" s="9"/>
      <c r="I534" s="9"/>
    </row>
    <row r="535">
      <c r="A535" s="5">
        <v>45320.0</v>
      </c>
      <c r="B535" s="11" t="s">
        <v>1291</v>
      </c>
      <c r="C535" s="8" t="s">
        <v>1292</v>
      </c>
      <c r="D535" s="7" t="s">
        <v>32</v>
      </c>
      <c r="E535" s="7" t="s">
        <v>119</v>
      </c>
      <c r="F535" s="7" t="s">
        <v>18</v>
      </c>
      <c r="G535" s="7" t="s">
        <v>14</v>
      </c>
      <c r="H535" s="9"/>
      <c r="I535" s="9"/>
    </row>
    <row r="536">
      <c r="A536" s="5">
        <v>45320.0</v>
      </c>
      <c r="B536" s="11" t="s">
        <v>1291</v>
      </c>
      <c r="C536" s="8" t="s">
        <v>1292</v>
      </c>
      <c r="D536" s="7" t="s">
        <v>32</v>
      </c>
      <c r="E536" s="7" t="s">
        <v>1293</v>
      </c>
      <c r="F536" s="7" t="s">
        <v>13</v>
      </c>
      <c r="G536" s="7" t="s">
        <v>14</v>
      </c>
      <c r="H536" s="9"/>
      <c r="I536" s="9"/>
    </row>
    <row r="537">
      <c r="A537" s="5">
        <v>45320.0</v>
      </c>
      <c r="B537" s="11" t="s">
        <v>1294</v>
      </c>
      <c r="C537" s="8" t="s">
        <v>1295</v>
      </c>
      <c r="D537" s="7" t="s">
        <v>970</v>
      </c>
      <c r="E537" s="7" t="s">
        <v>1003</v>
      </c>
      <c r="F537" s="7" t="s">
        <v>1296</v>
      </c>
      <c r="G537" s="7" t="s">
        <v>86</v>
      </c>
      <c r="H537" s="9"/>
      <c r="I537" s="9"/>
    </row>
    <row r="538">
      <c r="A538" s="5">
        <v>45320.0</v>
      </c>
      <c r="B538" s="11" t="s">
        <v>1297</v>
      </c>
      <c r="C538" s="8" t="s">
        <v>1298</v>
      </c>
      <c r="D538" s="7" t="s">
        <v>1299</v>
      </c>
      <c r="E538" s="7" t="s">
        <v>110</v>
      </c>
      <c r="F538" s="7" t="s">
        <v>111</v>
      </c>
      <c r="G538" s="7" t="s">
        <v>14</v>
      </c>
      <c r="H538" s="9"/>
      <c r="I538" s="9"/>
    </row>
    <row r="539">
      <c r="A539" s="5">
        <v>45320.0</v>
      </c>
      <c r="B539" s="11" t="s">
        <v>1300</v>
      </c>
      <c r="C539" s="8" t="s">
        <v>1301</v>
      </c>
      <c r="D539" s="7" t="s">
        <v>295</v>
      </c>
      <c r="E539" s="7" t="s">
        <v>1302</v>
      </c>
      <c r="F539" s="7" t="s">
        <v>18</v>
      </c>
      <c r="G539" s="7" t="s">
        <v>14</v>
      </c>
      <c r="H539" s="9"/>
      <c r="I539" s="9"/>
    </row>
    <row r="540">
      <c r="A540" s="5">
        <v>45320.0</v>
      </c>
      <c r="B540" s="11" t="s">
        <v>1300</v>
      </c>
      <c r="C540" s="8" t="s">
        <v>1301</v>
      </c>
      <c r="D540" s="7" t="s">
        <v>295</v>
      </c>
      <c r="E540" s="7" t="s">
        <v>337</v>
      </c>
      <c r="F540" s="7" t="s">
        <v>1303</v>
      </c>
      <c r="G540" s="7" t="s">
        <v>14</v>
      </c>
      <c r="H540" s="9"/>
      <c r="I540" s="9"/>
    </row>
    <row r="541">
      <c r="A541" s="5">
        <v>45320.0</v>
      </c>
      <c r="B541" s="11" t="s">
        <v>1304</v>
      </c>
      <c r="C541" s="8" t="s">
        <v>1305</v>
      </c>
      <c r="D541" s="7" t="s">
        <v>235</v>
      </c>
      <c r="E541" s="7" t="s">
        <v>15</v>
      </c>
      <c r="F541" s="7" t="s">
        <v>48</v>
      </c>
      <c r="G541" s="7" t="s">
        <v>14</v>
      </c>
      <c r="H541" s="9"/>
      <c r="I541" s="9"/>
    </row>
    <row r="542">
      <c r="A542" s="5">
        <v>45320.0</v>
      </c>
      <c r="B542" s="11" t="s">
        <v>1304</v>
      </c>
      <c r="C542" s="8" t="s">
        <v>1305</v>
      </c>
      <c r="D542" s="7" t="s">
        <v>471</v>
      </c>
      <c r="E542" s="7" t="s">
        <v>15</v>
      </c>
      <c r="F542" s="7" t="s">
        <v>48</v>
      </c>
      <c r="G542" s="7" t="s">
        <v>14</v>
      </c>
      <c r="H542" s="9"/>
      <c r="I542" s="9"/>
    </row>
    <row r="543">
      <c r="A543" s="5">
        <v>45320.0</v>
      </c>
      <c r="B543" s="11" t="s">
        <v>1304</v>
      </c>
      <c r="C543" s="8" t="s">
        <v>1305</v>
      </c>
      <c r="D543" s="7" t="s">
        <v>1306</v>
      </c>
      <c r="E543" s="7" t="s">
        <v>1307</v>
      </c>
      <c r="F543" s="7" t="s">
        <v>1308</v>
      </c>
      <c r="G543" s="7" t="s">
        <v>86</v>
      </c>
      <c r="H543" s="9"/>
      <c r="I543" s="9"/>
    </row>
    <row r="544">
      <c r="A544" s="5">
        <v>45320.0</v>
      </c>
      <c r="B544" s="11" t="s">
        <v>1309</v>
      </c>
      <c r="C544" s="8" t="s">
        <v>1310</v>
      </c>
      <c r="D544" s="7" t="s">
        <v>584</v>
      </c>
      <c r="E544" s="7" t="s">
        <v>1311</v>
      </c>
      <c r="F544" s="7" t="s">
        <v>1312</v>
      </c>
      <c r="G544" s="7" t="s">
        <v>14</v>
      </c>
      <c r="H544" s="9"/>
      <c r="I544" s="9"/>
    </row>
    <row r="545">
      <c r="A545" s="5">
        <v>45321.0</v>
      </c>
      <c r="B545" s="11" t="s">
        <v>1313</v>
      </c>
      <c r="C545" s="8" t="s">
        <v>1314</v>
      </c>
      <c r="D545" s="7" t="s">
        <v>303</v>
      </c>
      <c r="E545" s="7" t="s">
        <v>1315</v>
      </c>
      <c r="F545" s="7" t="s">
        <v>1316</v>
      </c>
      <c r="G545" s="7" t="s">
        <v>14</v>
      </c>
      <c r="H545" s="9"/>
      <c r="I545" s="9"/>
    </row>
    <row r="546">
      <c r="A546" s="5">
        <v>45321.0</v>
      </c>
      <c r="B546" s="11" t="s">
        <v>1317</v>
      </c>
      <c r="C546" s="8" t="s">
        <v>1318</v>
      </c>
      <c r="D546" s="7" t="s">
        <v>1319</v>
      </c>
      <c r="E546" s="7" t="s">
        <v>1320</v>
      </c>
      <c r="F546" s="7" t="s">
        <v>1321</v>
      </c>
      <c r="G546" s="7" t="s">
        <v>14</v>
      </c>
      <c r="H546" s="9"/>
      <c r="I546" s="9"/>
    </row>
    <row r="547">
      <c r="A547" s="5">
        <v>45321.0</v>
      </c>
      <c r="B547" s="11" t="s">
        <v>1322</v>
      </c>
      <c r="C547" s="8" t="s">
        <v>1323</v>
      </c>
      <c r="D547" s="7" t="s">
        <v>41</v>
      </c>
      <c r="E547" s="9"/>
      <c r="F547" s="7" t="s">
        <v>48</v>
      </c>
      <c r="G547" s="7" t="s">
        <v>14</v>
      </c>
      <c r="H547" s="7" t="s">
        <v>253</v>
      </c>
      <c r="I547" s="9"/>
    </row>
    <row r="548">
      <c r="A548" s="5">
        <v>45321.0</v>
      </c>
      <c r="B548" s="11" t="s">
        <v>1322</v>
      </c>
      <c r="C548" s="8" t="s">
        <v>1323</v>
      </c>
      <c r="D548" s="7" t="s">
        <v>41</v>
      </c>
      <c r="E548" s="7" t="s">
        <v>1163</v>
      </c>
      <c r="F548" s="7" t="s">
        <v>13</v>
      </c>
      <c r="G548" s="7" t="s">
        <v>14</v>
      </c>
      <c r="H548" s="9"/>
      <c r="I548" s="9"/>
    </row>
    <row r="549">
      <c r="A549" s="5">
        <v>45321.0</v>
      </c>
      <c r="B549" s="11" t="s">
        <v>1324</v>
      </c>
      <c r="C549" s="8" t="s">
        <v>1325</v>
      </c>
      <c r="D549" s="7" t="s">
        <v>1326</v>
      </c>
      <c r="E549" s="7" t="s">
        <v>1327</v>
      </c>
      <c r="F549" s="7" t="s">
        <v>1164</v>
      </c>
      <c r="G549" s="7" t="s">
        <v>14</v>
      </c>
      <c r="H549" s="9"/>
      <c r="I549" s="9"/>
    </row>
    <row r="550">
      <c r="A550" s="5">
        <v>45321.0</v>
      </c>
      <c r="B550" s="11" t="s">
        <v>1328</v>
      </c>
      <c r="C550" s="8" t="s">
        <v>1329</v>
      </c>
      <c r="D550" s="7" t="s">
        <v>1259</v>
      </c>
      <c r="E550" s="7" t="s">
        <v>1330</v>
      </c>
      <c r="F550" s="7" t="s">
        <v>350</v>
      </c>
      <c r="G550" s="7" t="s">
        <v>14</v>
      </c>
      <c r="H550" s="9"/>
      <c r="I550" s="9"/>
    </row>
    <row r="551">
      <c r="A551" s="5">
        <v>45321.0</v>
      </c>
      <c r="B551" s="11" t="s">
        <v>1328</v>
      </c>
      <c r="C551" s="8" t="s">
        <v>1329</v>
      </c>
      <c r="D551" s="7" t="s">
        <v>1259</v>
      </c>
      <c r="E551" s="7" t="s">
        <v>119</v>
      </c>
      <c r="F551" s="7" t="s">
        <v>809</v>
      </c>
      <c r="G551" s="7" t="s">
        <v>14</v>
      </c>
      <c r="H551" s="9"/>
      <c r="I551" s="9"/>
    </row>
    <row r="552">
      <c r="A552" s="5">
        <v>45321.0</v>
      </c>
      <c r="B552" s="11" t="s">
        <v>1331</v>
      </c>
      <c r="C552" s="8" t="s">
        <v>1332</v>
      </c>
      <c r="D552" s="7" t="s">
        <v>570</v>
      </c>
      <c r="E552" s="7" t="s">
        <v>15</v>
      </c>
      <c r="F552" s="7" t="s">
        <v>48</v>
      </c>
      <c r="G552" s="7" t="s">
        <v>14</v>
      </c>
      <c r="H552" s="9"/>
      <c r="I552" s="9"/>
    </row>
    <row r="553">
      <c r="A553" s="5">
        <v>45321.0</v>
      </c>
      <c r="B553" s="11" t="s">
        <v>1333</v>
      </c>
      <c r="C553" s="8" t="s">
        <v>1334</v>
      </c>
      <c r="D553" s="7" t="s">
        <v>1335</v>
      </c>
      <c r="E553" s="7" t="s">
        <v>1336</v>
      </c>
      <c r="F553" s="7" t="s">
        <v>564</v>
      </c>
      <c r="G553" s="7" t="s">
        <v>14</v>
      </c>
      <c r="H553" s="9"/>
      <c r="I553" s="9"/>
    </row>
    <row r="554">
      <c r="A554" s="5">
        <v>45321.0</v>
      </c>
      <c r="B554" s="11" t="s">
        <v>1333</v>
      </c>
      <c r="C554" s="8" t="s">
        <v>1334</v>
      </c>
      <c r="D554" s="7" t="s">
        <v>1335</v>
      </c>
      <c r="E554" s="7" t="s">
        <v>110</v>
      </c>
      <c r="F554" s="7" t="s">
        <v>564</v>
      </c>
      <c r="G554" s="7" t="s">
        <v>14</v>
      </c>
      <c r="H554" s="9"/>
      <c r="I554" s="9"/>
    </row>
    <row r="555">
      <c r="A555" s="5">
        <v>45321.0</v>
      </c>
      <c r="B555" s="11" t="s">
        <v>1337</v>
      </c>
      <c r="C555" s="8" t="s">
        <v>1338</v>
      </c>
      <c r="D555" s="7" t="s">
        <v>329</v>
      </c>
      <c r="E555" s="9"/>
      <c r="F555" s="7" t="s">
        <v>393</v>
      </c>
      <c r="G555" s="7" t="s">
        <v>14</v>
      </c>
      <c r="H555" s="7" t="s">
        <v>15</v>
      </c>
      <c r="I555" s="9"/>
    </row>
    <row r="556">
      <c r="A556" s="5">
        <v>45321.0</v>
      </c>
      <c r="B556" s="11" t="s">
        <v>1337</v>
      </c>
      <c r="C556" s="8" t="s">
        <v>1338</v>
      </c>
      <c r="D556" s="7" t="s">
        <v>329</v>
      </c>
      <c r="E556" s="9"/>
      <c r="F556" s="7" t="s">
        <v>27</v>
      </c>
      <c r="G556" s="7" t="s">
        <v>14</v>
      </c>
      <c r="H556" s="7" t="s">
        <v>15</v>
      </c>
      <c r="I556" s="9"/>
    </row>
    <row r="557">
      <c r="A557" s="5">
        <v>45321.0</v>
      </c>
      <c r="B557" s="11" t="s">
        <v>1339</v>
      </c>
      <c r="C557" s="8" t="s">
        <v>1340</v>
      </c>
      <c r="D557" s="7" t="s">
        <v>32</v>
      </c>
      <c r="E557" s="7" t="s">
        <v>100</v>
      </c>
      <c r="F557" s="7" t="s">
        <v>1341</v>
      </c>
      <c r="G557" s="7" t="s">
        <v>86</v>
      </c>
      <c r="H557" s="9"/>
      <c r="I557" s="9"/>
    </row>
    <row r="558">
      <c r="A558" s="5">
        <v>45321.0</v>
      </c>
      <c r="B558" s="11" t="s">
        <v>1342</v>
      </c>
      <c r="C558" s="8" t="s">
        <v>1343</v>
      </c>
      <c r="D558" s="7" t="s">
        <v>1072</v>
      </c>
      <c r="E558" s="7" t="s">
        <v>90</v>
      </c>
      <c r="F558" s="7" t="s">
        <v>96</v>
      </c>
      <c r="G558" s="7" t="s">
        <v>14</v>
      </c>
      <c r="H558" s="9"/>
      <c r="I558" s="9"/>
    </row>
    <row r="559">
      <c r="A559" s="5">
        <v>45321.0</v>
      </c>
      <c r="B559" s="11" t="s">
        <v>1342</v>
      </c>
      <c r="C559" s="8" t="s">
        <v>1343</v>
      </c>
      <c r="D559" s="7" t="s">
        <v>1072</v>
      </c>
      <c r="E559" s="7" t="s">
        <v>259</v>
      </c>
      <c r="F559" s="7" t="s">
        <v>1344</v>
      </c>
      <c r="G559" s="7" t="s">
        <v>14</v>
      </c>
      <c r="H559" s="9"/>
      <c r="I559" s="9"/>
    </row>
    <row r="560">
      <c r="A560" s="5">
        <v>45321.0</v>
      </c>
      <c r="B560" s="11" t="s">
        <v>1342</v>
      </c>
      <c r="C560" s="8" t="s">
        <v>1343</v>
      </c>
      <c r="D560" s="7" t="s">
        <v>1072</v>
      </c>
      <c r="E560" s="7" t="s">
        <v>105</v>
      </c>
      <c r="F560" s="7" t="s">
        <v>1345</v>
      </c>
      <c r="G560" s="7" t="s">
        <v>86</v>
      </c>
      <c r="H560" s="9"/>
      <c r="I560" s="9"/>
    </row>
    <row r="561">
      <c r="A561" s="5">
        <v>45321.0</v>
      </c>
      <c r="B561" s="11" t="s">
        <v>1346</v>
      </c>
      <c r="C561" s="8" t="s">
        <v>1347</v>
      </c>
      <c r="D561" s="7" t="s">
        <v>1348</v>
      </c>
      <c r="E561" s="7" t="s">
        <v>1094</v>
      </c>
      <c r="F561" s="7" t="s">
        <v>564</v>
      </c>
      <c r="G561" s="7" t="s">
        <v>14</v>
      </c>
      <c r="H561" s="9"/>
      <c r="I561" s="9"/>
    </row>
    <row r="562">
      <c r="A562" s="5">
        <v>45321.0</v>
      </c>
      <c r="B562" s="11" t="s">
        <v>1349</v>
      </c>
      <c r="C562" s="8" t="s">
        <v>1350</v>
      </c>
      <c r="D562" s="7" t="s">
        <v>21</v>
      </c>
      <c r="E562" s="7" t="s">
        <v>119</v>
      </c>
      <c r="F562" s="7" t="s">
        <v>1351</v>
      </c>
      <c r="G562" s="7" t="s">
        <v>14</v>
      </c>
      <c r="H562" s="9"/>
      <c r="I562" s="9"/>
    </row>
    <row r="563">
      <c r="A563" s="5">
        <v>45321.0</v>
      </c>
      <c r="B563" s="11" t="s">
        <v>1349</v>
      </c>
      <c r="C563" s="8" t="s">
        <v>1350</v>
      </c>
      <c r="D563" s="7" t="s">
        <v>21</v>
      </c>
      <c r="E563" s="9"/>
      <c r="F563" s="7" t="s">
        <v>1152</v>
      </c>
      <c r="G563" s="7" t="s">
        <v>86</v>
      </c>
      <c r="H563" s="7" t="s">
        <v>15</v>
      </c>
      <c r="I563" s="9"/>
    </row>
    <row r="564">
      <c r="A564" s="5">
        <v>45321.0</v>
      </c>
      <c r="B564" s="11" t="s">
        <v>1352</v>
      </c>
      <c r="C564" s="8" t="s">
        <v>1353</v>
      </c>
      <c r="D564" s="7" t="s">
        <v>907</v>
      </c>
      <c r="E564" s="7" t="s">
        <v>119</v>
      </c>
      <c r="F564" s="7" t="s">
        <v>1354</v>
      </c>
      <c r="G564" s="7" t="s">
        <v>14</v>
      </c>
      <c r="H564" s="9"/>
      <c r="I564" s="9"/>
    </row>
    <row r="565">
      <c r="A565" s="5">
        <v>45321.0</v>
      </c>
      <c r="B565" s="11" t="s">
        <v>1355</v>
      </c>
      <c r="C565" s="8" t="s">
        <v>1356</v>
      </c>
      <c r="D565" s="7" t="s">
        <v>104</v>
      </c>
      <c r="E565" s="7" t="s">
        <v>105</v>
      </c>
      <c r="F565" s="7" t="s">
        <v>747</v>
      </c>
      <c r="G565" s="7" t="s">
        <v>14</v>
      </c>
      <c r="H565" s="9"/>
      <c r="I565" s="9"/>
    </row>
    <row r="566">
      <c r="A566" s="5">
        <v>45321.0</v>
      </c>
      <c r="B566" s="11" t="s">
        <v>1355</v>
      </c>
      <c r="C566" s="8" t="s">
        <v>1356</v>
      </c>
      <c r="D566" s="7" t="s">
        <v>642</v>
      </c>
      <c r="E566" s="7" t="s">
        <v>110</v>
      </c>
      <c r="F566" s="7" t="s">
        <v>111</v>
      </c>
      <c r="G566" s="7" t="s">
        <v>14</v>
      </c>
      <c r="H566" s="9"/>
      <c r="I566" s="9"/>
    </row>
    <row r="567">
      <c r="A567" s="5">
        <v>45321.0</v>
      </c>
      <c r="B567" s="11" t="s">
        <v>1357</v>
      </c>
      <c r="C567" s="8" t="s">
        <v>1358</v>
      </c>
      <c r="D567" s="7" t="s">
        <v>311</v>
      </c>
      <c r="E567" s="7" t="s">
        <v>119</v>
      </c>
      <c r="F567" s="7" t="s">
        <v>542</v>
      </c>
      <c r="G567" s="7" t="s">
        <v>14</v>
      </c>
      <c r="H567" s="9"/>
      <c r="I567" s="9"/>
    </row>
    <row r="568">
      <c r="A568" s="5">
        <v>45322.0</v>
      </c>
      <c r="B568" s="11" t="s">
        <v>1359</v>
      </c>
      <c r="C568" s="8" t="s">
        <v>1360</v>
      </c>
      <c r="D568" s="7" t="s">
        <v>471</v>
      </c>
      <c r="E568" s="7" t="s">
        <v>1361</v>
      </c>
      <c r="F568" s="7" t="s">
        <v>48</v>
      </c>
      <c r="G568" s="7" t="s">
        <v>14</v>
      </c>
      <c r="H568" s="9"/>
      <c r="I568" s="9"/>
    </row>
    <row r="569">
      <c r="A569" s="5">
        <v>45322.0</v>
      </c>
      <c r="B569" s="11" t="s">
        <v>1359</v>
      </c>
      <c r="C569" s="8" t="s">
        <v>1360</v>
      </c>
      <c r="D569" s="7" t="s">
        <v>651</v>
      </c>
      <c r="E569" s="7" t="s">
        <v>1361</v>
      </c>
      <c r="F569" s="7" t="s">
        <v>48</v>
      </c>
      <c r="G569" s="7" t="s">
        <v>14</v>
      </c>
      <c r="H569" s="9"/>
      <c r="I569" s="9"/>
    </row>
    <row r="570">
      <c r="A570" s="5">
        <v>45322.0</v>
      </c>
      <c r="B570" s="11" t="s">
        <v>1362</v>
      </c>
      <c r="C570" s="8" t="s">
        <v>1363</v>
      </c>
      <c r="D570" s="7" t="s">
        <v>32</v>
      </c>
      <c r="E570" s="7" t="s">
        <v>66</v>
      </c>
      <c r="F570" s="7" t="s">
        <v>1364</v>
      </c>
      <c r="G570" s="7" t="s">
        <v>14</v>
      </c>
      <c r="H570" s="9"/>
      <c r="I570" s="9"/>
    </row>
    <row r="571">
      <c r="A571" s="5">
        <v>45322.0</v>
      </c>
      <c r="B571" s="11" t="s">
        <v>1365</v>
      </c>
      <c r="C571" s="8" t="s">
        <v>1366</v>
      </c>
      <c r="D571" s="7" t="s">
        <v>65</v>
      </c>
      <c r="E571" s="7" t="s">
        <v>1367</v>
      </c>
      <c r="F571" s="7" t="s">
        <v>473</v>
      </c>
      <c r="G571" s="7" t="s">
        <v>29</v>
      </c>
      <c r="H571" s="9"/>
      <c r="I571" s="9"/>
    </row>
    <row r="572">
      <c r="A572" s="5">
        <v>45322.0</v>
      </c>
      <c r="B572" s="11" t="s">
        <v>1368</v>
      </c>
      <c r="C572" s="8" t="s">
        <v>1369</v>
      </c>
      <c r="D572" s="7" t="s">
        <v>1370</v>
      </c>
      <c r="E572" s="7" t="s">
        <v>38</v>
      </c>
      <c r="F572" s="7" t="s">
        <v>127</v>
      </c>
      <c r="G572" s="7" t="s">
        <v>14</v>
      </c>
      <c r="H572" s="9"/>
      <c r="I572" s="9"/>
    </row>
    <row r="573">
      <c r="A573" s="5">
        <v>45322.0</v>
      </c>
      <c r="B573" s="11" t="s">
        <v>1371</v>
      </c>
      <c r="C573" s="8" t="s">
        <v>1372</v>
      </c>
      <c r="D573" s="7" t="s">
        <v>1147</v>
      </c>
      <c r="E573" s="7" t="s">
        <v>105</v>
      </c>
      <c r="F573" s="7" t="s">
        <v>1373</v>
      </c>
      <c r="G573" s="7" t="s">
        <v>14</v>
      </c>
      <c r="H573" s="9"/>
      <c r="I573" s="9"/>
    </row>
    <row r="574">
      <c r="A574" s="5">
        <v>45322.0</v>
      </c>
      <c r="B574" s="11" t="s">
        <v>1374</v>
      </c>
      <c r="C574" s="8" t="s">
        <v>1375</v>
      </c>
      <c r="D574" s="7" t="s">
        <v>36</v>
      </c>
      <c r="E574" s="7" t="s">
        <v>420</v>
      </c>
      <c r="F574" s="7" t="s">
        <v>13</v>
      </c>
      <c r="G574" s="7" t="s">
        <v>14</v>
      </c>
      <c r="H574" s="9"/>
      <c r="I574" s="9"/>
    </row>
    <row r="575">
      <c r="A575" s="5">
        <v>45322.0</v>
      </c>
      <c r="B575" s="11" t="s">
        <v>1374</v>
      </c>
      <c r="C575" s="8" t="s">
        <v>1375</v>
      </c>
      <c r="D575" s="7" t="s">
        <v>36</v>
      </c>
      <c r="E575" s="7" t="s">
        <v>334</v>
      </c>
      <c r="F575" s="7" t="s">
        <v>1376</v>
      </c>
      <c r="G575" s="7" t="s">
        <v>14</v>
      </c>
      <c r="H575" s="9"/>
      <c r="I575" s="9"/>
    </row>
    <row r="576">
      <c r="A576" s="5">
        <v>45322.0</v>
      </c>
      <c r="B576" s="11" t="s">
        <v>1377</v>
      </c>
      <c r="C576" s="8" t="s">
        <v>1378</v>
      </c>
      <c r="D576" s="7" t="s">
        <v>1379</v>
      </c>
      <c r="E576" s="7" t="s">
        <v>334</v>
      </c>
      <c r="F576" s="7" t="s">
        <v>132</v>
      </c>
      <c r="G576" s="7" t="s">
        <v>14</v>
      </c>
      <c r="H576" s="9"/>
      <c r="I576" s="9"/>
    </row>
    <row r="577">
      <c r="A577" s="5">
        <v>45322.0</v>
      </c>
      <c r="B577" s="11" t="s">
        <v>1380</v>
      </c>
      <c r="C577" s="8" t="s">
        <v>1381</v>
      </c>
      <c r="D577" s="7" t="s">
        <v>1121</v>
      </c>
      <c r="E577" s="7" t="s">
        <v>937</v>
      </c>
      <c r="F577" s="7" t="s">
        <v>152</v>
      </c>
      <c r="G577" s="7" t="s">
        <v>86</v>
      </c>
      <c r="H577" s="9"/>
      <c r="I577" s="9"/>
    </row>
    <row r="578">
      <c r="A578" s="5">
        <v>45322.0</v>
      </c>
      <c r="B578" s="11" t="s">
        <v>1382</v>
      </c>
      <c r="C578" s="8" t="s">
        <v>1383</v>
      </c>
      <c r="D578" s="7" t="s">
        <v>432</v>
      </c>
      <c r="E578" s="7" t="s">
        <v>119</v>
      </c>
      <c r="F578" s="7" t="s">
        <v>505</v>
      </c>
      <c r="G578" s="7" t="s">
        <v>86</v>
      </c>
      <c r="H578" s="9"/>
      <c r="I578" s="9"/>
    </row>
    <row r="579">
      <c r="A579" s="5">
        <v>45322.0</v>
      </c>
      <c r="B579" s="11" t="s">
        <v>1382</v>
      </c>
      <c r="C579" s="8" t="s">
        <v>1383</v>
      </c>
      <c r="D579" s="7" t="s">
        <v>432</v>
      </c>
      <c r="E579" s="7" t="s">
        <v>183</v>
      </c>
      <c r="F579" s="7" t="s">
        <v>602</v>
      </c>
      <c r="G579" s="7" t="s">
        <v>29</v>
      </c>
      <c r="H579" s="9"/>
      <c r="I579" s="9"/>
    </row>
    <row r="580">
      <c r="A580" s="5">
        <v>45322.0</v>
      </c>
      <c r="B580" s="11" t="s">
        <v>1384</v>
      </c>
      <c r="C580" s="8" t="s">
        <v>1385</v>
      </c>
      <c r="D580" s="7" t="s">
        <v>311</v>
      </c>
      <c r="E580" s="7" t="s">
        <v>1386</v>
      </c>
      <c r="F580" s="7" t="s">
        <v>1387</v>
      </c>
      <c r="G580" s="7" t="s">
        <v>14</v>
      </c>
      <c r="H580" s="9"/>
      <c r="I580" s="9"/>
    </row>
    <row r="581">
      <c r="A581" s="5">
        <v>45322.0</v>
      </c>
      <c r="B581" s="11" t="s">
        <v>1388</v>
      </c>
      <c r="C581" s="8" t="s">
        <v>1389</v>
      </c>
      <c r="D581" s="7" t="s">
        <v>1147</v>
      </c>
      <c r="E581" s="7" t="s">
        <v>119</v>
      </c>
      <c r="F581" s="7" t="s">
        <v>136</v>
      </c>
      <c r="G581" s="7" t="s">
        <v>14</v>
      </c>
      <c r="H581" s="9"/>
      <c r="I581" s="9"/>
    </row>
    <row r="582">
      <c r="A582" s="5">
        <v>45322.0</v>
      </c>
      <c r="B582" s="11" t="s">
        <v>1390</v>
      </c>
      <c r="C582" s="8" t="s">
        <v>1391</v>
      </c>
      <c r="D582" s="7" t="s">
        <v>727</v>
      </c>
      <c r="E582" s="7" t="s">
        <v>1392</v>
      </c>
      <c r="F582" s="7" t="s">
        <v>668</v>
      </c>
      <c r="G582" s="7" t="s">
        <v>86</v>
      </c>
      <c r="H582" s="9"/>
      <c r="I582" s="9"/>
    </row>
    <row r="583">
      <c r="A583" s="5">
        <v>45322.0</v>
      </c>
      <c r="B583" s="11" t="s">
        <v>1393</v>
      </c>
      <c r="C583" s="8" t="s">
        <v>1394</v>
      </c>
      <c r="D583" s="7" t="s">
        <v>445</v>
      </c>
      <c r="E583" s="9"/>
      <c r="F583" s="7" t="s">
        <v>132</v>
      </c>
      <c r="G583" s="7" t="s">
        <v>14</v>
      </c>
      <c r="H583" s="7" t="s">
        <v>253</v>
      </c>
      <c r="I583" s="9"/>
    </row>
    <row r="584">
      <c r="A584" s="5">
        <v>45322.0</v>
      </c>
      <c r="B584" s="11" t="s">
        <v>1395</v>
      </c>
      <c r="C584" s="8" t="s">
        <v>1396</v>
      </c>
      <c r="D584" s="7" t="s">
        <v>642</v>
      </c>
      <c r="E584" s="7" t="s">
        <v>90</v>
      </c>
      <c r="F584" s="7" t="s">
        <v>111</v>
      </c>
      <c r="G584" s="7" t="s">
        <v>14</v>
      </c>
      <c r="H584" s="9"/>
      <c r="I584" s="9"/>
    </row>
    <row r="585">
      <c r="A585" s="5">
        <v>45322.0</v>
      </c>
      <c r="B585" s="11" t="s">
        <v>1397</v>
      </c>
      <c r="C585" s="8" t="s">
        <v>1398</v>
      </c>
      <c r="D585" s="7" t="s">
        <v>432</v>
      </c>
      <c r="E585" s="7" t="s">
        <v>119</v>
      </c>
      <c r="F585" s="7" t="s">
        <v>437</v>
      </c>
      <c r="G585" s="7" t="s">
        <v>86</v>
      </c>
      <c r="H585" s="9"/>
      <c r="I585" s="9"/>
    </row>
    <row r="586">
      <c r="A586" s="5">
        <v>45322.0</v>
      </c>
      <c r="B586" s="11" t="s">
        <v>1397</v>
      </c>
      <c r="C586" s="8" t="s">
        <v>1398</v>
      </c>
      <c r="D586" s="7" t="s">
        <v>432</v>
      </c>
      <c r="E586" s="7" t="s">
        <v>927</v>
      </c>
      <c r="F586" s="7" t="s">
        <v>1399</v>
      </c>
      <c r="G586" s="7" t="s">
        <v>86</v>
      </c>
      <c r="H586" s="9"/>
      <c r="I586" s="9"/>
    </row>
    <row r="587">
      <c r="A587" s="5">
        <v>45322.0</v>
      </c>
      <c r="B587" s="11" t="s">
        <v>1400</v>
      </c>
      <c r="C587" s="8" t="s">
        <v>1401</v>
      </c>
      <c r="D587" s="7" t="b">
        <v>1</v>
      </c>
      <c r="E587" s="7" t="s">
        <v>1402</v>
      </c>
      <c r="F587" s="7" t="s">
        <v>1403</v>
      </c>
      <c r="G587" s="7" t="s">
        <v>14</v>
      </c>
      <c r="H587" s="9"/>
      <c r="I587" s="9"/>
    </row>
    <row r="588">
      <c r="A588" s="5">
        <v>45322.0</v>
      </c>
      <c r="B588" s="11" t="s">
        <v>1400</v>
      </c>
      <c r="C588" s="8" t="s">
        <v>1401</v>
      </c>
      <c r="D588" s="7" t="b">
        <v>1</v>
      </c>
      <c r="E588" s="9"/>
      <c r="F588" s="7" t="s">
        <v>564</v>
      </c>
      <c r="G588" s="7" t="s">
        <v>14</v>
      </c>
      <c r="H588" s="7" t="s">
        <v>15</v>
      </c>
      <c r="I588" s="9"/>
    </row>
    <row r="589">
      <c r="A589" s="5">
        <v>45322.0</v>
      </c>
      <c r="B589" s="11" t="s">
        <v>1404</v>
      </c>
      <c r="C589" s="8" t="s">
        <v>1405</v>
      </c>
      <c r="D589" s="7" t="s">
        <v>838</v>
      </c>
      <c r="E589" s="7" t="s">
        <v>436</v>
      </c>
      <c r="F589" s="7" t="s">
        <v>809</v>
      </c>
      <c r="G589" s="7" t="s">
        <v>14</v>
      </c>
      <c r="H589" s="9"/>
      <c r="I589" s="9"/>
    </row>
    <row r="590">
      <c r="A590" s="5">
        <v>45322.0</v>
      </c>
      <c r="B590" s="11" t="s">
        <v>1404</v>
      </c>
      <c r="C590" s="8" t="s">
        <v>1405</v>
      </c>
      <c r="D590" s="7" t="s">
        <v>838</v>
      </c>
      <c r="E590" s="7" t="s">
        <v>1406</v>
      </c>
      <c r="F590" s="7" t="s">
        <v>1407</v>
      </c>
      <c r="G590" s="7" t="s">
        <v>86</v>
      </c>
      <c r="H590" s="9"/>
      <c r="I590" s="9"/>
    </row>
    <row r="591">
      <c r="A591" s="5">
        <v>45322.0</v>
      </c>
      <c r="B591" s="11" t="s">
        <v>1408</v>
      </c>
      <c r="C591" s="8" t="s">
        <v>1409</v>
      </c>
      <c r="D591" s="7" t="s">
        <v>1410</v>
      </c>
      <c r="E591" s="9"/>
      <c r="F591" s="7" t="s">
        <v>1411</v>
      </c>
      <c r="G591" s="7" t="s">
        <v>14</v>
      </c>
      <c r="H591" s="7" t="s">
        <v>15</v>
      </c>
      <c r="I591" s="9"/>
    </row>
    <row r="592">
      <c r="A592" s="5">
        <v>45322.0</v>
      </c>
      <c r="B592" s="11" t="s">
        <v>1408</v>
      </c>
      <c r="C592" s="8" t="s">
        <v>1409</v>
      </c>
      <c r="D592" s="7" t="s">
        <v>1410</v>
      </c>
      <c r="E592" s="7" t="s">
        <v>119</v>
      </c>
      <c r="F592" s="7" t="s">
        <v>18</v>
      </c>
      <c r="G592" s="7" t="s">
        <v>14</v>
      </c>
      <c r="H592" s="9"/>
      <c r="I592" s="9"/>
    </row>
    <row r="593">
      <c r="A593" s="5">
        <v>45322.0</v>
      </c>
      <c r="B593" s="11" t="s">
        <v>1408</v>
      </c>
      <c r="C593" s="8" t="s">
        <v>1409</v>
      </c>
      <c r="D593" s="7" t="s">
        <v>1410</v>
      </c>
      <c r="E593" s="7" t="s">
        <v>1412</v>
      </c>
      <c r="F593" s="7" t="s">
        <v>1413</v>
      </c>
      <c r="G593" s="7" t="s">
        <v>14</v>
      </c>
      <c r="H593" s="9"/>
      <c r="I593" s="9"/>
    </row>
    <row r="594">
      <c r="A594" s="5">
        <v>45322.0</v>
      </c>
      <c r="B594" s="11" t="s">
        <v>1414</v>
      </c>
      <c r="C594" s="8" t="s">
        <v>1415</v>
      </c>
      <c r="D594" s="7" t="s">
        <v>312</v>
      </c>
      <c r="E594" s="7" t="s">
        <v>119</v>
      </c>
      <c r="F594" s="7" t="s">
        <v>18</v>
      </c>
      <c r="G594" s="7" t="s">
        <v>14</v>
      </c>
      <c r="H594" s="9"/>
      <c r="I594" s="9"/>
    </row>
    <row r="595">
      <c r="A595" s="5">
        <v>45322.0</v>
      </c>
      <c r="B595" s="11" t="s">
        <v>1414</v>
      </c>
      <c r="C595" s="8" t="s">
        <v>1415</v>
      </c>
      <c r="D595" s="7" t="s">
        <v>312</v>
      </c>
      <c r="E595" s="7" t="s">
        <v>1416</v>
      </c>
      <c r="F595" s="7" t="s">
        <v>13</v>
      </c>
      <c r="G595" s="7" t="s">
        <v>14</v>
      </c>
      <c r="H595" s="9"/>
      <c r="I595" s="9"/>
    </row>
    <row r="596">
      <c r="A596" s="5">
        <v>45322.0</v>
      </c>
      <c r="B596" s="11" t="s">
        <v>1414</v>
      </c>
      <c r="C596" s="8" t="s">
        <v>1415</v>
      </c>
      <c r="D596" s="7" t="s">
        <v>312</v>
      </c>
      <c r="E596" s="7" t="s">
        <v>241</v>
      </c>
      <c r="F596" s="7" t="s">
        <v>13</v>
      </c>
      <c r="G596" s="7" t="s">
        <v>14</v>
      </c>
      <c r="H596" s="9"/>
      <c r="I596" s="9"/>
    </row>
    <row r="597">
      <c r="A597" s="5">
        <v>45323.0</v>
      </c>
      <c r="B597" s="11" t="s">
        <v>1417</v>
      </c>
      <c r="C597" s="8" t="s">
        <v>1418</v>
      </c>
      <c r="D597" s="7" t="s">
        <v>405</v>
      </c>
      <c r="E597" s="7" t="s">
        <v>105</v>
      </c>
      <c r="F597" s="7" t="s">
        <v>1419</v>
      </c>
      <c r="G597" s="7" t="s">
        <v>14</v>
      </c>
      <c r="H597" s="9"/>
      <c r="I597" s="9"/>
    </row>
    <row r="598">
      <c r="A598" s="5">
        <v>45323.0</v>
      </c>
      <c r="B598" s="11" t="s">
        <v>1417</v>
      </c>
      <c r="C598" s="8" t="s">
        <v>1418</v>
      </c>
      <c r="D598" s="7" t="s">
        <v>405</v>
      </c>
      <c r="E598" s="7" t="s">
        <v>47</v>
      </c>
      <c r="F598" s="7" t="s">
        <v>1420</v>
      </c>
      <c r="G598" s="7" t="s">
        <v>14</v>
      </c>
      <c r="H598" s="9"/>
      <c r="I598" s="9"/>
    </row>
    <row r="599">
      <c r="A599" s="5">
        <v>45323.0</v>
      </c>
      <c r="B599" s="11" t="s">
        <v>1421</v>
      </c>
      <c r="C599" s="8" t="s">
        <v>1422</v>
      </c>
      <c r="D599" s="7" t="s">
        <v>1423</v>
      </c>
      <c r="E599" s="7" t="s">
        <v>349</v>
      </c>
      <c r="F599" s="7" t="s">
        <v>350</v>
      </c>
      <c r="G599" s="7" t="s">
        <v>14</v>
      </c>
      <c r="H599" s="9"/>
      <c r="I599" s="9"/>
    </row>
    <row r="600">
      <c r="A600" s="5">
        <v>45323.0</v>
      </c>
      <c r="B600" s="11" t="s">
        <v>1424</v>
      </c>
      <c r="C600" s="8" t="s">
        <v>1425</v>
      </c>
      <c r="D600" s="7" t="s">
        <v>325</v>
      </c>
      <c r="E600" s="7" t="s">
        <v>1426</v>
      </c>
      <c r="F600" s="7" t="s">
        <v>18</v>
      </c>
      <c r="G600" s="7" t="s">
        <v>14</v>
      </c>
      <c r="H600" s="9"/>
      <c r="I600" s="9"/>
    </row>
    <row r="601">
      <c r="A601" s="5">
        <v>45323.0</v>
      </c>
      <c r="B601" s="11" t="s">
        <v>1427</v>
      </c>
      <c r="C601" s="8" t="s">
        <v>1428</v>
      </c>
      <c r="D601" s="7" t="s">
        <v>1429</v>
      </c>
      <c r="E601" s="7" t="s">
        <v>1032</v>
      </c>
      <c r="F601" s="7" t="s">
        <v>300</v>
      </c>
      <c r="G601" s="7" t="s">
        <v>14</v>
      </c>
      <c r="H601" s="9"/>
      <c r="I601" s="9"/>
    </row>
    <row r="602">
      <c r="A602" s="5">
        <v>45323.0</v>
      </c>
      <c r="B602" s="11" t="s">
        <v>1427</v>
      </c>
      <c r="C602" s="8" t="s">
        <v>1428</v>
      </c>
      <c r="D602" s="7" t="s">
        <v>1429</v>
      </c>
      <c r="E602" s="7" t="s">
        <v>38</v>
      </c>
      <c r="F602" s="7" t="s">
        <v>1430</v>
      </c>
      <c r="G602" s="7" t="s">
        <v>14</v>
      </c>
      <c r="H602" s="9"/>
      <c r="I602" s="9"/>
    </row>
    <row r="603">
      <c r="A603" s="5">
        <v>45323.0</v>
      </c>
      <c r="B603" s="11" t="s">
        <v>1431</v>
      </c>
      <c r="C603" s="8" t="s">
        <v>1432</v>
      </c>
      <c r="D603" s="7" t="s">
        <v>445</v>
      </c>
      <c r="E603" s="7" t="s">
        <v>420</v>
      </c>
      <c r="F603" s="7" t="s">
        <v>564</v>
      </c>
      <c r="G603" s="7" t="s">
        <v>14</v>
      </c>
      <c r="H603" s="9"/>
      <c r="I603" s="9"/>
    </row>
    <row r="604">
      <c r="A604" s="5">
        <v>45323.0</v>
      </c>
      <c r="B604" s="11" t="s">
        <v>1433</v>
      </c>
      <c r="C604" s="8" t="s">
        <v>1434</v>
      </c>
      <c r="D604" s="7" t="s">
        <v>1242</v>
      </c>
      <c r="E604" s="7" t="s">
        <v>259</v>
      </c>
      <c r="F604" s="7" t="s">
        <v>300</v>
      </c>
      <c r="G604" s="7" t="s">
        <v>14</v>
      </c>
      <c r="H604" s="9"/>
      <c r="I604" s="9"/>
    </row>
    <row r="605">
      <c r="A605" s="5">
        <v>45323.0</v>
      </c>
      <c r="B605" s="11" t="s">
        <v>1433</v>
      </c>
      <c r="C605" s="8" t="s">
        <v>1434</v>
      </c>
      <c r="D605" s="7" t="s">
        <v>1242</v>
      </c>
      <c r="E605" s="7" t="s">
        <v>1435</v>
      </c>
      <c r="F605" s="7" t="s">
        <v>136</v>
      </c>
      <c r="G605" s="7" t="s">
        <v>14</v>
      </c>
      <c r="H605" s="9"/>
      <c r="I605" s="9"/>
    </row>
    <row r="606">
      <c r="A606" s="5">
        <v>45323.0</v>
      </c>
      <c r="B606" s="11" t="s">
        <v>1433</v>
      </c>
      <c r="C606" s="8" t="s">
        <v>1434</v>
      </c>
      <c r="D606" s="7" t="s">
        <v>1242</v>
      </c>
      <c r="E606" s="7" t="s">
        <v>1436</v>
      </c>
      <c r="F606" s="7" t="s">
        <v>1246</v>
      </c>
      <c r="G606" s="7" t="s">
        <v>14</v>
      </c>
      <c r="H606" s="9"/>
      <c r="I606" s="9"/>
    </row>
    <row r="607">
      <c r="A607" s="5">
        <v>45323.0</v>
      </c>
      <c r="B607" s="11" t="s">
        <v>1437</v>
      </c>
      <c r="C607" s="8" t="s">
        <v>1438</v>
      </c>
      <c r="D607" s="7" t="s">
        <v>353</v>
      </c>
      <c r="E607" s="7" t="s">
        <v>241</v>
      </c>
      <c r="F607" s="7" t="s">
        <v>126</v>
      </c>
      <c r="G607" s="7" t="s">
        <v>14</v>
      </c>
      <c r="H607" s="9"/>
      <c r="I607" s="9"/>
    </row>
    <row r="608">
      <c r="A608" s="5">
        <v>45323.0</v>
      </c>
      <c r="B608" s="11" t="s">
        <v>1437</v>
      </c>
      <c r="C608" s="8" t="s">
        <v>1438</v>
      </c>
      <c r="D608" s="7" t="s">
        <v>353</v>
      </c>
      <c r="E608" s="7" t="s">
        <v>1439</v>
      </c>
      <c r="F608" s="7" t="s">
        <v>718</v>
      </c>
      <c r="G608" s="7" t="s">
        <v>14</v>
      </c>
      <c r="H608" s="9"/>
      <c r="I608" s="9"/>
    </row>
    <row r="609">
      <c r="A609" s="5">
        <v>45323.0</v>
      </c>
      <c r="B609" s="11" t="s">
        <v>1440</v>
      </c>
      <c r="C609" s="8" t="s">
        <v>1441</v>
      </c>
      <c r="D609" s="7" t="s">
        <v>1442</v>
      </c>
      <c r="E609" s="7" t="s">
        <v>416</v>
      </c>
      <c r="F609" s="7" t="s">
        <v>417</v>
      </c>
      <c r="G609" s="7" t="s">
        <v>14</v>
      </c>
      <c r="H609" s="9"/>
      <c r="I609" s="9"/>
    </row>
    <row r="610">
      <c r="A610" s="5">
        <v>45323.0</v>
      </c>
      <c r="B610" s="11" t="s">
        <v>1443</v>
      </c>
      <c r="C610" s="8" t="s">
        <v>1444</v>
      </c>
      <c r="D610" s="7" t="s">
        <v>1445</v>
      </c>
      <c r="E610" s="7" t="s">
        <v>38</v>
      </c>
      <c r="F610" s="7" t="s">
        <v>473</v>
      </c>
      <c r="G610" s="7" t="s">
        <v>29</v>
      </c>
      <c r="H610" s="9"/>
      <c r="I610" s="9"/>
    </row>
    <row r="611">
      <c r="A611" s="5">
        <v>45323.0</v>
      </c>
      <c r="B611" s="11" t="s">
        <v>1446</v>
      </c>
      <c r="C611" s="8" t="s">
        <v>1447</v>
      </c>
      <c r="D611" s="7" t="s">
        <v>445</v>
      </c>
      <c r="E611" s="7" t="s">
        <v>183</v>
      </c>
      <c r="F611" s="7" t="s">
        <v>111</v>
      </c>
      <c r="G611" s="7" t="s">
        <v>14</v>
      </c>
      <c r="H611" s="9"/>
      <c r="I611" s="9"/>
    </row>
    <row r="612">
      <c r="A612" s="5">
        <v>45323.0</v>
      </c>
      <c r="B612" s="11" t="s">
        <v>1448</v>
      </c>
      <c r="C612" s="8" t="s">
        <v>1449</v>
      </c>
      <c r="D612" s="7" t="s">
        <v>471</v>
      </c>
      <c r="E612" s="7" t="s">
        <v>119</v>
      </c>
      <c r="F612" s="7" t="s">
        <v>542</v>
      </c>
      <c r="G612" s="7" t="s">
        <v>14</v>
      </c>
      <c r="H612" s="9"/>
      <c r="I612" s="9"/>
    </row>
    <row r="613">
      <c r="A613" s="5">
        <v>45323.0</v>
      </c>
      <c r="B613" s="11" t="s">
        <v>1450</v>
      </c>
      <c r="C613" s="8" t="s">
        <v>1451</v>
      </c>
      <c r="D613" s="7" t="s">
        <v>1452</v>
      </c>
      <c r="E613" s="7" t="s">
        <v>436</v>
      </c>
      <c r="F613" s="7" t="s">
        <v>18</v>
      </c>
      <c r="G613" s="7" t="s">
        <v>14</v>
      </c>
      <c r="H613" s="9"/>
      <c r="I613" s="9"/>
    </row>
    <row r="614">
      <c r="A614" s="5">
        <v>45323.0</v>
      </c>
      <c r="B614" s="11" t="s">
        <v>1450</v>
      </c>
      <c r="C614" s="8" t="s">
        <v>1451</v>
      </c>
      <c r="D614" s="7" t="s">
        <v>1452</v>
      </c>
      <c r="E614" s="7" t="s">
        <v>110</v>
      </c>
      <c r="F614" s="7" t="s">
        <v>111</v>
      </c>
      <c r="G614" s="7" t="s">
        <v>14</v>
      </c>
      <c r="H614" s="9"/>
      <c r="I614" s="9"/>
    </row>
    <row r="615">
      <c r="A615" s="5">
        <v>45323.0</v>
      </c>
      <c r="B615" s="11" t="s">
        <v>1453</v>
      </c>
      <c r="C615" s="8" t="s">
        <v>1454</v>
      </c>
      <c r="D615" s="7" t="b">
        <v>1</v>
      </c>
      <c r="E615" s="9"/>
      <c r="F615" s="7" t="s">
        <v>1455</v>
      </c>
      <c r="G615" s="7" t="s">
        <v>86</v>
      </c>
      <c r="H615" s="7" t="s">
        <v>38</v>
      </c>
      <c r="I615" s="9"/>
    </row>
    <row r="616">
      <c r="A616" s="5">
        <v>45323.0</v>
      </c>
      <c r="B616" s="11" t="s">
        <v>1453</v>
      </c>
      <c r="C616" s="8" t="s">
        <v>1454</v>
      </c>
      <c r="D616" s="7" t="b">
        <v>1</v>
      </c>
      <c r="E616" s="7" t="s">
        <v>1456</v>
      </c>
      <c r="F616" s="7" t="s">
        <v>1457</v>
      </c>
      <c r="G616" s="7" t="s">
        <v>14</v>
      </c>
      <c r="H616" s="9"/>
      <c r="I616" s="9"/>
    </row>
    <row r="617">
      <c r="A617" s="5">
        <v>45323.0</v>
      </c>
      <c r="B617" s="11" t="s">
        <v>1458</v>
      </c>
      <c r="C617" s="8" t="s">
        <v>1459</v>
      </c>
      <c r="D617" s="7" t="s">
        <v>1460</v>
      </c>
      <c r="E617" s="7" t="s">
        <v>38</v>
      </c>
      <c r="F617" s="7" t="s">
        <v>1461</v>
      </c>
      <c r="G617" s="7" t="s">
        <v>14</v>
      </c>
      <c r="H617" s="9"/>
      <c r="I617" s="9"/>
    </row>
    <row r="618">
      <c r="A618" s="5">
        <v>45323.0</v>
      </c>
      <c r="B618" s="11" t="s">
        <v>1462</v>
      </c>
      <c r="C618" s="8" t="s">
        <v>1463</v>
      </c>
      <c r="D618" s="7" t="s">
        <v>1464</v>
      </c>
      <c r="E618" s="7" t="s">
        <v>1465</v>
      </c>
      <c r="F618" s="7" t="s">
        <v>260</v>
      </c>
      <c r="G618" s="7" t="s">
        <v>14</v>
      </c>
      <c r="H618" s="9"/>
      <c r="I618" s="9"/>
    </row>
    <row r="619">
      <c r="A619" s="5">
        <v>45323.0</v>
      </c>
      <c r="B619" s="11" t="s">
        <v>1462</v>
      </c>
      <c r="C619" s="8" t="s">
        <v>1463</v>
      </c>
      <c r="D619" s="7" t="s">
        <v>1464</v>
      </c>
      <c r="E619" s="7" t="s">
        <v>334</v>
      </c>
      <c r="F619" s="7" t="s">
        <v>1466</v>
      </c>
      <c r="G619" s="7" t="s">
        <v>14</v>
      </c>
      <c r="H619" s="9"/>
      <c r="I619" s="9"/>
    </row>
    <row r="620">
      <c r="A620" s="5">
        <v>45323.0</v>
      </c>
      <c r="B620" s="11" t="s">
        <v>1467</v>
      </c>
      <c r="C620" s="8" t="s">
        <v>1468</v>
      </c>
      <c r="D620" s="7" t="s">
        <v>137</v>
      </c>
      <c r="E620" s="7" t="s">
        <v>1469</v>
      </c>
      <c r="F620" s="7" t="s">
        <v>1470</v>
      </c>
      <c r="G620" s="7" t="s">
        <v>14</v>
      </c>
      <c r="H620" s="9"/>
      <c r="I620" s="9"/>
    </row>
    <row r="621">
      <c r="A621" s="5">
        <v>45323.0</v>
      </c>
      <c r="B621" s="11" t="s">
        <v>1467</v>
      </c>
      <c r="C621" s="8" t="s">
        <v>1468</v>
      </c>
      <c r="D621" s="7" t="s">
        <v>78</v>
      </c>
      <c r="E621" s="7" t="s">
        <v>1469</v>
      </c>
      <c r="F621" s="7" t="s">
        <v>1470</v>
      </c>
      <c r="G621" s="7" t="s">
        <v>14</v>
      </c>
      <c r="H621" s="9"/>
      <c r="I621" s="9"/>
    </row>
    <row r="622">
      <c r="A622" s="5">
        <v>45324.0</v>
      </c>
      <c r="B622" s="11" t="s">
        <v>1471</v>
      </c>
      <c r="C622" s="8" t="s">
        <v>1472</v>
      </c>
      <c r="D622" s="7" t="b">
        <v>1</v>
      </c>
      <c r="E622" s="7" t="s">
        <v>1473</v>
      </c>
      <c r="F622" s="7" t="s">
        <v>1474</v>
      </c>
      <c r="G622" s="7" t="s">
        <v>14</v>
      </c>
      <c r="H622" s="9"/>
      <c r="I622" s="9"/>
    </row>
    <row r="623">
      <c r="A623" s="5">
        <v>45324.0</v>
      </c>
      <c r="B623" s="11" t="s">
        <v>1475</v>
      </c>
      <c r="C623" s="8" t="s">
        <v>1476</v>
      </c>
      <c r="D623" s="7" t="s">
        <v>1335</v>
      </c>
      <c r="E623" s="7" t="s">
        <v>1477</v>
      </c>
      <c r="F623" s="7" t="s">
        <v>1079</v>
      </c>
      <c r="G623" s="7" t="s">
        <v>14</v>
      </c>
      <c r="H623" s="9"/>
      <c r="I623" s="9"/>
    </row>
    <row r="624">
      <c r="A624" s="5">
        <v>45324.0</v>
      </c>
      <c r="B624" s="11" t="s">
        <v>1475</v>
      </c>
      <c r="C624" s="8" t="s">
        <v>1476</v>
      </c>
      <c r="D624" s="7" t="s">
        <v>1335</v>
      </c>
      <c r="E624" s="7" t="s">
        <v>1478</v>
      </c>
      <c r="F624" s="7" t="s">
        <v>350</v>
      </c>
      <c r="G624" s="7" t="s">
        <v>14</v>
      </c>
      <c r="H624" s="9"/>
      <c r="I624" s="9"/>
    </row>
    <row r="625">
      <c r="A625" s="5">
        <v>45324.0</v>
      </c>
      <c r="B625" s="11" t="s">
        <v>1479</v>
      </c>
      <c r="C625" s="8" t="s">
        <v>1480</v>
      </c>
      <c r="D625" s="7" t="s">
        <v>118</v>
      </c>
      <c r="E625" s="7" t="s">
        <v>1481</v>
      </c>
      <c r="F625" s="7" t="s">
        <v>300</v>
      </c>
      <c r="G625" s="7" t="s">
        <v>14</v>
      </c>
      <c r="H625" s="9"/>
      <c r="I625" s="9"/>
    </row>
    <row r="626">
      <c r="A626" s="5">
        <v>45324.0</v>
      </c>
      <c r="B626" s="11" t="s">
        <v>1479</v>
      </c>
      <c r="C626" s="8" t="s">
        <v>1480</v>
      </c>
      <c r="D626" s="7" t="s">
        <v>329</v>
      </c>
      <c r="E626" s="7" t="s">
        <v>1481</v>
      </c>
      <c r="F626" s="7" t="s">
        <v>300</v>
      </c>
      <c r="G626" s="7" t="s">
        <v>14</v>
      </c>
      <c r="H626" s="9"/>
      <c r="I626" s="9"/>
    </row>
    <row r="627">
      <c r="A627" s="5">
        <v>45324.0</v>
      </c>
      <c r="B627" s="11" t="s">
        <v>1482</v>
      </c>
      <c r="C627" s="8" t="s">
        <v>1483</v>
      </c>
      <c r="D627" s="7" t="s">
        <v>838</v>
      </c>
      <c r="E627" s="7" t="s">
        <v>1406</v>
      </c>
      <c r="F627" s="7" t="s">
        <v>1376</v>
      </c>
      <c r="G627" s="7" t="s">
        <v>14</v>
      </c>
      <c r="H627" s="9"/>
      <c r="I627" s="9"/>
    </row>
    <row r="628">
      <c r="A628" s="5">
        <v>45324.0</v>
      </c>
      <c r="B628" s="11" t="s">
        <v>1484</v>
      </c>
      <c r="C628" s="8" t="s">
        <v>1485</v>
      </c>
      <c r="D628" s="7" t="s">
        <v>432</v>
      </c>
      <c r="E628" s="7" t="s">
        <v>1486</v>
      </c>
      <c r="F628" s="7" t="s">
        <v>13</v>
      </c>
      <c r="G628" s="7" t="s">
        <v>14</v>
      </c>
      <c r="H628" s="9"/>
      <c r="I628" s="9"/>
    </row>
    <row r="629">
      <c r="A629" s="5">
        <v>45324.0</v>
      </c>
      <c r="B629" s="11" t="s">
        <v>1484</v>
      </c>
      <c r="C629" s="8" t="s">
        <v>1485</v>
      </c>
      <c r="D629" s="7" t="s">
        <v>432</v>
      </c>
      <c r="E629" s="7" t="s">
        <v>38</v>
      </c>
      <c r="F629" s="7" t="s">
        <v>1430</v>
      </c>
      <c r="G629" s="7" t="s">
        <v>14</v>
      </c>
      <c r="H629" s="9"/>
      <c r="I629" s="9"/>
    </row>
    <row r="630">
      <c r="A630" s="5">
        <v>45324.0</v>
      </c>
      <c r="B630" s="11" t="s">
        <v>1487</v>
      </c>
      <c r="C630" s="8" t="s">
        <v>1488</v>
      </c>
      <c r="D630" s="7" t="s">
        <v>508</v>
      </c>
      <c r="E630" s="9"/>
      <c r="F630" s="7" t="s">
        <v>1489</v>
      </c>
      <c r="G630" s="7" t="s">
        <v>14</v>
      </c>
      <c r="H630" s="7" t="s">
        <v>420</v>
      </c>
      <c r="I630" s="9"/>
    </row>
    <row r="631">
      <c r="A631" s="5">
        <v>45324.0</v>
      </c>
      <c r="B631" s="11" t="s">
        <v>1487</v>
      </c>
      <c r="C631" s="8" t="s">
        <v>1488</v>
      </c>
      <c r="D631" s="7" t="s">
        <v>508</v>
      </c>
      <c r="E631" s="7" t="s">
        <v>1490</v>
      </c>
      <c r="F631" s="7" t="s">
        <v>1491</v>
      </c>
      <c r="G631" s="7" t="s">
        <v>14</v>
      </c>
      <c r="H631" s="9"/>
      <c r="I631" s="9"/>
    </row>
    <row r="632">
      <c r="A632" s="5">
        <v>45324.0</v>
      </c>
      <c r="B632" s="11" t="s">
        <v>1492</v>
      </c>
      <c r="C632" s="8" t="s">
        <v>1493</v>
      </c>
      <c r="D632" s="7" t="s">
        <v>1494</v>
      </c>
      <c r="E632" s="7" t="s">
        <v>1495</v>
      </c>
      <c r="F632" s="7" t="s">
        <v>1496</v>
      </c>
      <c r="G632" s="7" t="s">
        <v>14</v>
      </c>
      <c r="H632" s="9"/>
      <c r="I632" s="9"/>
    </row>
    <row r="633">
      <c r="A633" s="5">
        <v>45324.0</v>
      </c>
      <c r="B633" s="11" t="s">
        <v>1492</v>
      </c>
      <c r="C633" s="8" t="s">
        <v>1493</v>
      </c>
      <c r="D633" s="7" t="s">
        <v>1494</v>
      </c>
      <c r="E633" s="7" t="s">
        <v>259</v>
      </c>
      <c r="F633" s="7" t="s">
        <v>781</v>
      </c>
      <c r="G633" s="7" t="s">
        <v>14</v>
      </c>
      <c r="H633" s="9"/>
      <c r="I633" s="9"/>
    </row>
    <row r="634">
      <c r="A634" s="5">
        <v>45324.0</v>
      </c>
      <c r="B634" s="11" t="s">
        <v>1497</v>
      </c>
      <c r="C634" s="8" t="s">
        <v>1498</v>
      </c>
      <c r="D634" s="7" t="s">
        <v>1464</v>
      </c>
      <c r="E634" s="7" t="s">
        <v>119</v>
      </c>
      <c r="F634" s="7" t="s">
        <v>127</v>
      </c>
      <c r="G634" s="7" t="s">
        <v>14</v>
      </c>
      <c r="H634" s="9"/>
      <c r="I634" s="9"/>
    </row>
    <row r="635">
      <c r="A635" s="5">
        <v>45324.0</v>
      </c>
      <c r="B635" s="11" t="s">
        <v>1499</v>
      </c>
      <c r="C635" s="8" t="s">
        <v>1500</v>
      </c>
      <c r="D635" s="7" t="s">
        <v>839</v>
      </c>
      <c r="E635" s="7" t="s">
        <v>1501</v>
      </c>
      <c r="F635" s="7" t="s">
        <v>1502</v>
      </c>
      <c r="G635" s="7" t="s">
        <v>14</v>
      </c>
      <c r="H635" s="9"/>
      <c r="I635" s="9"/>
    </row>
    <row r="636">
      <c r="A636" s="5">
        <v>45324.0</v>
      </c>
      <c r="B636" s="11" t="s">
        <v>1499</v>
      </c>
      <c r="C636" s="8" t="s">
        <v>1500</v>
      </c>
      <c r="D636" s="7" t="s">
        <v>839</v>
      </c>
      <c r="E636" s="7" t="s">
        <v>166</v>
      </c>
      <c r="F636" s="7" t="s">
        <v>171</v>
      </c>
      <c r="G636" s="7" t="s">
        <v>14</v>
      </c>
      <c r="H636" s="9"/>
      <c r="I636" s="9"/>
    </row>
    <row r="637">
      <c r="A637" s="5">
        <v>45324.0</v>
      </c>
      <c r="B637" s="11" t="s">
        <v>1503</v>
      </c>
      <c r="C637" s="8" t="s">
        <v>1504</v>
      </c>
      <c r="D637" s="7" t="s">
        <v>445</v>
      </c>
      <c r="E637" s="7" t="s">
        <v>100</v>
      </c>
      <c r="F637" s="7" t="s">
        <v>531</v>
      </c>
      <c r="G637" s="7" t="s">
        <v>86</v>
      </c>
      <c r="H637" s="9"/>
      <c r="I637" s="9"/>
    </row>
    <row r="638">
      <c r="A638" s="5">
        <v>45324.0</v>
      </c>
      <c r="B638" s="11" t="s">
        <v>1503</v>
      </c>
      <c r="C638" s="8" t="s">
        <v>1504</v>
      </c>
      <c r="D638" s="7" t="s">
        <v>445</v>
      </c>
      <c r="E638" s="7" t="s">
        <v>420</v>
      </c>
      <c r="F638" s="7" t="s">
        <v>564</v>
      </c>
      <c r="G638" s="7" t="s">
        <v>14</v>
      </c>
      <c r="H638" s="9"/>
      <c r="I638" s="9"/>
    </row>
    <row r="639">
      <c r="A639" s="5">
        <v>45324.0</v>
      </c>
      <c r="B639" s="11" t="s">
        <v>1505</v>
      </c>
      <c r="C639" s="8" t="s">
        <v>1506</v>
      </c>
      <c r="D639" s="7" t="s">
        <v>130</v>
      </c>
      <c r="E639" s="9"/>
      <c r="F639" s="7" t="s">
        <v>1507</v>
      </c>
      <c r="G639" s="7" t="s">
        <v>14</v>
      </c>
      <c r="H639" s="7" t="s">
        <v>15</v>
      </c>
      <c r="I639" s="9"/>
    </row>
    <row r="640">
      <c r="A640" s="5">
        <v>45324.0</v>
      </c>
      <c r="B640" s="11" t="s">
        <v>1505</v>
      </c>
      <c r="C640" s="8" t="s">
        <v>1506</v>
      </c>
      <c r="D640" s="7" t="s">
        <v>130</v>
      </c>
      <c r="E640" s="7" t="s">
        <v>119</v>
      </c>
      <c r="F640" s="7" t="s">
        <v>817</v>
      </c>
      <c r="G640" s="7" t="s">
        <v>14</v>
      </c>
      <c r="H640" s="9"/>
      <c r="I640" s="9"/>
    </row>
    <row r="641">
      <c r="A641" s="5">
        <v>45324.0</v>
      </c>
      <c r="B641" s="11" t="s">
        <v>1508</v>
      </c>
      <c r="C641" s="7" t="s">
        <v>1509</v>
      </c>
      <c r="D641" s="7" t="s">
        <v>325</v>
      </c>
      <c r="E641" s="7" t="s">
        <v>1510</v>
      </c>
      <c r="F641" s="7" t="s">
        <v>111</v>
      </c>
      <c r="G641" s="7" t="s">
        <v>14</v>
      </c>
      <c r="H641" s="9"/>
      <c r="I641" s="9"/>
    </row>
    <row r="642">
      <c r="A642" s="5">
        <v>45324.0</v>
      </c>
      <c r="B642" s="11" t="s">
        <v>1508</v>
      </c>
      <c r="C642" s="7" t="s">
        <v>1509</v>
      </c>
      <c r="D642" s="7" t="s">
        <v>325</v>
      </c>
      <c r="E642" s="7" t="s">
        <v>1511</v>
      </c>
      <c r="F642" s="7" t="s">
        <v>588</v>
      </c>
      <c r="G642" s="7" t="s">
        <v>14</v>
      </c>
      <c r="H642" s="9"/>
      <c r="I642" s="9"/>
    </row>
    <row r="643">
      <c r="A643" s="5">
        <v>45324.0</v>
      </c>
      <c r="B643" s="11" t="s">
        <v>1512</v>
      </c>
      <c r="C643" s="8" t="s">
        <v>1513</v>
      </c>
      <c r="D643" s="7" t="s">
        <v>949</v>
      </c>
      <c r="E643" s="7" t="s">
        <v>38</v>
      </c>
      <c r="F643" s="7" t="s">
        <v>18</v>
      </c>
      <c r="G643" s="7" t="s">
        <v>14</v>
      </c>
      <c r="H643" s="9"/>
      <c r="I643" s="9"/>
    </row>
    <row r="644">
      <c r="A644" s="5">
        <v>45324.0</v>
      </c>
      <c r="B644" s="11" t="s">
        <v>1514</v>
      </c>
      <c r="C644" s="8" t="s">
        <v>1515</v>
      </c>
      <c r="D644" s="7" t="s">
        <v>353</v>
      </c>
      <c r="E644" s="7" t="s">
        <v>183</v>
      </c>
      <c r="F644" s="7" t="s">
        <v>111</v>
      </c>
      <c r="G644" s="7" t="s">
        <v>14</v>
      </c>
      <c r="H644" s="9"/>
      <c r="I644" s="9"/>
    </row>
    <row r="645">
      <c r="A645" s="5">
        <v>45324.0</v>
      </c>
      <c r="B645" s="11" t="s">
        <v>1516</v>
      </c>
      <c r="C645" s="8" t="s">
        <v>1517</v>
      </c>
      <c r="D645" s="7" t="s">
        <v>1093</v>
      </c>
      <c r="E645" s="7" t="s">
        <v>15</v>
      </c>
      <c r="F645" s="7" t="s">
        <v>167</v>
      </c>
      <c r="G645" s="7" t="s">
        <v>14</v>
      </c>
      <c r="H645" s="9"/>
      <c r="I645" s="9"/>
    </row>
    <row r="646">
      <c r="A646" s="5">
        <v>45324.0</v>
      </c>
      <c r="B646" s="11" t="s">
        <v>1516</v>
      </c>
      <c r="C646" s="8" t="s">
        <v>1517</v>
      </c>
      <c r="D646" s="7" t="s">
        <v>1093</v>
      </c>
      <c r="E646" s="7" t="s">
        <v>1518</v>
      </c>
      <c r="F646" s="7" t="s">
        <v>171</v>
      </c>
      <c r="G646" s="7" t="s">
        <v>14</v>
      </c>
      <c r="H646" s="9"/>
      <c r="I646" s="9"/>
    </row>
    <row r="647">
      <c r="A647" s="5">
        <v>45324.0</v>
      </c>
      <c r="B647" s="11" t="s">
        <v>1519</v>
      </c>
      <c r="C647" s="8" t="s">
        <v>1520</v>
      </c>
      <c r="D647" s="7" t="s">
        <v>973</v>
      </c>
      <c r="E647" s="7" t="s">
        <v>1003</v>
      </c>
      <c r="F647" s="7" t="s">
        <v>18</v>
      </c>
      <c r="G647" s="7" t="s">
        <v>14</v>
      </c>
      <c r="H647" s="9"/>
      <c r="I647" s="9"/>
    </row>
    <row r="648">
      <c r="A648" s="5">
        <v>45325.0</v>
      </c>
      <c r="B648" s="11" t="s">
        <v>1521</v>
      </c>
      <c r="C648" s="8" t="s">
        <v>1522</v>
      </c>
      <c r="D648" s="7" t="s">
        <v>1299</v>
      </c>
      <c r="E648" s="7" t="s">
        <v>1523</v>
      </c>
      <c r="F648" s="7" t="s">
        <v>111</v>
      </c>
      <c r="G648" s="7" t="s">
        <v>14</v>
      </c>
      <c r="H648" s="9"/>
      <c r="I648" s="9"/>
    </row>
    <row r="649">
      <c r="A649" s="5">
        <v>45325.0</v>
      </c>
      <c r="B649" s="11" t="s">
        <v>1521</v>
      </c>
      <c r="C649" s="8" t="s">
        <v>1522</v>
      </c>
      <c r="D649" s="7" t="s">
        <v>1299</v>
      </c>
      <c r="E649" s="7" t="s">
        <v>100</v>
      </c>
      <c r="F649" s="7" t="s">
        <v>1524</v>
      </c>
      <c r="G649" s="7" t="s">
        <v>14</v>
      </c>
      <c r="H649" s="9"/>
      <c r="I649" s="9"/>
    </row>
    <row r="650">
      <c r="A650" s="5">
        <v>45326.0</v>
      </c>
      <c r="B650" s="11" t="s">
        <v>1525</v>
      </c>
      <c r="C650" s="8" t="s">
        <v>1526</v>
      </c>
      <c r="D650" s="7" t="s">
        <v>1452</v>
      </c>
      <c r="E650" s="7" t="s">
        <v>1527</v>
      </c>
      <c r="F650" s="7" t="s">
        <v>564</v>
      </c>
      <c r="G650" s="7" t="s">
        <v>14</v>
      </c>
      <c r="H650" s="9"/>
      <c r="I650" s="9"/>
    </row>
    <row r="651">
      <c r="A651" s="5">
        <v>45326.0</v>
      </c>
      <c r="B651" s="11" t="s">
        <v>1528</v>
      </c>
      <c r="C651" s="8" t="s">
        <v>1529</v>
      </c>
      <c r="D651" s="7" t="s">
        <v>130</v>
      </c>
      <c r="E651" s="9"/>
      <c r="F651" s="7" t="s">
        <v>1530</v>
      </c>
      <c r="G651" s="7" t="s">
        <v>14</v>
      </c>
      <c r="H651" s="7" t="s">
        <v>119</v>
      </c>
      <c r="I651" s="9"/>
    </row>
    <row r="652">
      <c r="A652" s="5">
        <v>45327.0</v>
      </c>
      <c r="B652" s="11" t="s">
        <v>1531</v>
      </c>
      <c r="C652" s="8" t="s">
        <v>1532</v>
      </c>
      <c r="D652" s="7" t="s">
        <v>235</v>
      </c>
      <c r="E652" s="7" t="s">
        <v>66</v>
      </c>
      <c r="F652" s="7" t="s">
        <v>258</v>
      </c>
      <c r="G652" s="7" t="s">
        <v>14</v>
      </c>
      <c r="H652" s="9"/>
      <c r="I652" s="9"/>
    </row>
    <row r="653">
      <c r="A653" s="5">
        <v>45327.0</v>
      </c>
      <c r="B653" s="11" t="s">
        <v>1531</v>
      </c>
      <c r="C653" s="8" t="s">
        <v>1532</v>
      </c>
      <c r="D653" s="7" t="s">
        <v>189</v>
      </c>
      <c r="E653" s="7" t="s">
        <v>66</v>
      </c>
      <c r="F653" s="7" t="s">
        <v>258</v>
      </c>
      <c r="G653" s="7" t="s">
        <v>14</v>
      </c>
      <c r="H653" s="9"/>
      <c r="I653" s="9"/>
    </row>
    <row r="654">
      <c r="A654" s="5">
        <v>45327.0</v>
      </c>
      <c r="B654" s="11" t="s">
        <v>1533</v>
      </c>
      <c r="C654" s="8" t="s">
        <v>1534</v>
      </c>
      <c r="D654" s="7" t="s">
        <v>104</v>
      </c>
      <c r="E654" s="7" t="s">
        <v>1535</v>
      </c>
      <c r="F654" s="7" t="s">
        <v>505</v>
      </c>
      <c r="G654" s="7" t="s">
        <v>86</v>
      </c>
      <c r="H654" s="9"/>
      <c r="I654" s="9"/>
    </row>
    <row r="655">
      <c r="A655" s="5">
        <v>45327.0</v>
      </c>
      <c r="B655" s="11" t="s">
        <v>1536</v>
      </c>
      <c r="C655" s="8" t="s">
        <v>1537</v>
      </c>
      <c r="D655" s="7" t="s">
        <v>385</v>
      </c>
      <c r="E655" s="7" t="s">
        <v>184</v>
      </c>
      <c r="F655" s="7" t="s">
        <v>300</v>
      </c>
      <c r="G655" s="7" t="s">
        <v>14</v>
      </c>
      <c r="H655" s="9"/>
      <c r="I655" s="9"/>
    </row>
    <row r="656">
      <c r="A656" s="5">
        <v>45327.0</v>
      </c>
      <c r="B656" s="11" t="s">
        <v>1536</v>
      </c>
      <c r="C656" s="8" t="s">
        <v>1537</v>
      </c>
      <c r="D656" s="7" t="s">
        <v>385</v>
      </c>
      <c r="E656" s="7" t="s">
        <v>1122</v>
      </c>
      <c r="F656" s="7" t="s">
        <v>18</v>
      </c>
      <c r="G656" s="7" t="s">
        <v>14</v>
      </c>
      <c r="H656" s="9"/>
      <c r="I656" s="9"/>
    </row>
    <row r="657">
      <c r="A657" s="5">
        <v>45327.0</v>
      </c>
      <c r="B657" s="11" t="s">
        <v>1538</v>
      </c>
      <c r="C657" s="8" t="s">
        <v>1539</v>
      </c>
      <c r="D657" s="7" t="s">
        <v>1410</v>
      </c>
      <c r="E657" s="7" t="s">
        <v>1540</v>
      </c>
      <c r="F657" s="7" t="s">
        <v>101</v>
      </c>
      <c r="G657" s="7" t="s">
        <v>14</v>
      </c>
      <c r="H657" s="9"/>
      <c r="I657" s="9"/>
    </row>
    <row r="658">
      <c r="A658" s="5">
        <v>45327.0</v>
      </c>
      <c r="B658" s="11" t="s">
        <v>1541</v>
      </c>
      <c r="C658" s="8" t="s">
        <v>1542</v>
      </c>
      <c r="D658" s="7" t="s">
        <v>412</v>
      </c>
      <c r="E658" s="7" t="s">
        <v>1543</v>
      </c>
      <c r="F658" s="7" t="s">
        <v>1544</v>
      </c>
      <c r="G658" s="7" t="s">
        <v>14</v>
      </c>
      <c r="H658" s="9"/>
      <c r="I658" s="9"/>
    </row>
    <row r="659">
      <c r="A659" s="5">
        <v>45327.0</v>
      </c>
      <c r="B659" s="11" t="s">
        <v>1541</v>
      </c>
      <c r="C659" s="8" t="s">
        <v>1542</v>
      </c>
      <c r="D659" s="7" t="s">
        <v>1545</v>
      </c>
      <c r="E659" s="7" t="s">
        <v>1543</v>
      </c>
      <c r="F659" s="7" t="s">
        <v>1544</v>
      </c>
      <c r="G659" s="7" t="s">
        <v>14</v>
      </c>
      <c r="H659" s="9"/>
      <c r="I659" s="9"/>
    </row>
    <row r="660">
      <c r="A660" s="5">
        <v>45327.0</v>
      </c>
      <c r="B660" s="11" t="s">
        <v>1541</v>
      </c>
      <c r="C660" s="8" t="s">
        <v>1542</v>
      </c>
      <c r="D660" s="7" t="s">
        <v>1546</v>
      </c>
      <c r="E660" s="7" t="s">
        <v>1543</v>
      </c>
      <c r="F660" s="7" t="s">
        <v>1544</v>
      </c>
      <c r="G660" s="7" t="s">
        <v>14</v>
      </c>
      <c r="H660" s="9"/>
      <c r="I660" s="9"/>
    </row>
    <row r="661">
      <c r="A661" s="5">
        <v>45327.0</v>
      </c>
      <c r="B661" s="11" t="s">
        <v>1547</v>
      </c>
      <c r="C661" s="8" t="s">
        <v>1548</v>
      </c>
      <c r="D661" s="7" t="s">
        <v>1549</v>
      </c>
      <c r="E661" s="7" t="s">
        <v>1550</v>
      </c>
      <c r="F661" s="7" t="s">
        <v>1073</v>
      </c>
      <c r="G661" s="7" t="s">
        <v>14</v>
      </c>
      <c r="H661" s="9"/>
      <c r="I661" s="9"/>
    </row>
    <row r="662">
      <c r="A662" s="5">
        <v>45327.0</v>
      </c>
      <c r="B662" s="11" t="s">
        <v>1547</v>
      </c>
      <c r="C662" s="8" t="s">
        <v>1548</v>
      </c>
      <c r="D662" s="7" t="s">
        <v>1549</v>
      </c>
      <c r="E662" s="7" t="s">
        <v>1551</v>
      </c>
      <c r="F662" s="7" t="s">
        <v>473</v>
      </c>
      <c r="G662" s="7" t="s">
        <v>29</v>
      </c>
      <c r="H662" s="9"/>
      <c r="I662" s="9"/>
    </row>
    <row r="663">
      <c r="A663" s="5">
        <v>45327.0</v>
      </c>
      <c r="B663" s="11" t="s">
        <v>1552</v>
      </c>
      <c r="C663" s="8" t="s">
        <v>1553</v>
      </c>
      <c r="D663" s="7" t="s">
        <v>353</v>
      </c>
      <c r="E663" s="7" t="s">
        <v>1554</v>
      </c>
      <c r="F663" s="7" t="s">
        <v>13</v>
      </c>
      <c r="G663" s="7" t="s">
        <v>14</v>
      </c>
      <c r="H663" s="9"/>
      <c r="I663" s="9"/>
    </row>
    <row r="664">
      <c r="A664" s="5">
        <v>45327.0</v>
      </c>
      <c r="B664" s="11" t="s">
        <v>1555</v>
      </c>
      <c r="C664" s="8" t="s">
        <v>1556</v>
      </c>
      <c r="D664" s="7" t="s">
        <v>1557</v>
      </c>
      <c r="E664" s="7" t="s">
        <v>828</v>
      </c>
      <c r="F664" s="7" t="s">
        <v>542</v>
      </c>
      <c r="G664" s="7" t="s">
        <v>14</v>
      </c>
      <c r="H664" s="9"/>
      <c r="I664" s="9"/>
    </row>
    <row r="665">
      <c r="A665" s="5">
        <v>45327.0</v>
      </c>
      <c r="B665" s="11" t="s">
        <v>1558</v>
      </c>
      <c r="C665" s="8" t="s">
        <v>1559</v>
      </c>
      <c r="D665" s="7" t="s">
        <v>481</v>
      </c>
      <c r="E665" s="7" t="s">
        <v>436</v>
      </c>
      <c r="F665" s="7" t="s">
        <v>127</v>
      </c>
      <c r="G665" s="7" t="s">
        <v>14</v>
      </c>
      <c r="H665" s="9"/>
      <c r="I665" s="9"/>
    </row>
    <row r="666">
      <c r="A666" s="5">
        <v>45327.0</v>
      </c>
      <c r="B666" s="11" t="s">
        <v>1558</v>
      </c>
      <c r="C666" s="8" t="s">
        <v>1559</v>
      </c>
      <c r="D666" s="7" t="s">
        <v>481</v>
      </c>
      <c r="E666" s="7" t="s">
        <v>409</v>
      </c>
      <c r="F666" s="7" t="s">
        <v>101</v>
      </c>
      <c r="G666" s="7" t="s">
        <v>14</v>
      </c>
      <c r="H666" s="9"/>
      <c r="I666" s="9"/>
    </row>
    <row r="667">
      <c r="A667" s="5">
        <v>45327.0</v>
      </c>
      <c r="B667" s="11" t="s">
        <v>1560</v>
      </c>
      <c r="C667" s="8" t="s">
        <v>1561</v>
      </c>
      <c r="D667" s="7" t="s">
        <v>1562</v>
      </c>
      <c r="E667" s="7" t="s">
        <v>1563</v>
      </c>
      <c r="F667" s="7" t="s">
        <v>542</v>
      </c>
      <c r="G667" s="7" t="s">
        <v>14</v>
      </c>
      <c r="H667" s="9"/>
      <c r="I667" s="9"/>
    </row>
    <row r="668">
      <c r="A668" s="5">
        <v>45327.0</v>
      </c>
      <c r="B668" s="11" t="s">
        <v>1564</v>
      </c>
      <c r="C668" s="8" t="s">
        <v>1565</v>
      </c>
      <c r="D668" s="7" t="s">
        <v>949</v>
      </c>
      <c r="E668" s="7" t="s">
        <v>119</v>
      </c>
      <c r="F668" s="7" t="s">
        <v>801</v>
      </c>
      <c r="G668" s="7" t="s">
        <v>14</v>
      </c>
      <c r="H668" s="9"/>
      <c r="I668" s="9"/>
    </row>
    <row r="669">
      <c r="A669" s="5">
        <v>45327.0</v>
      </c>
      <c r="B669" s="11" t="s">
        <v>1566</v>
      </c>
      <c r="C669" s="8" t="s">
        <v>1567</v>
      </c>
      <c r="D669" s="7" t="s">
        <v>1072</v>
      </c>
      <c r="E669" s="7" t="s">
        <v>1122</v>
      </c>
      <c r="F669" s="7" t="s">
        <v>542</v>
      </c>
      <c r="G669" s="7" t="s">
        <v>14</v>
      </c>
      <c r="H669" s="9"/>
      <c r="I669" s="9"/>
    </row>
    <row r="670">
      <c r="A670" s="5">
        <v>45327.0</v>
      </c>
      <c r="B670" s="11" t="s">
        <v>1566</v>
      </c>
      <c r="C670" s="8" t="s">
        <v>1567</v>
      </c>
      <c r="D670" s="7" t="s">
        <v>1072</v>
      </c>
      <c r="E670" s="7" t="s">
        <v>1032</v>
      </c>
      <c r="F670" s="7" t="s">
        <v>300</v>
      </c>
      <c r="G670" s="7" t="s">
        <v>14</v>
      </c>
      <c r="H670" s="9"/>
      <c r="I670" s="9"/>
    </row>
    <row r="671">
      <c r="A671" s="5">
        <v>45327.0</v>
      </c>
      <c r="B671" s="11" t="s">
        <v>1568</v>
      </c>
      <c r="C671" s="8" t="s">
        <v>1569</v>
      </c>
      <c r="D671" s="7" t="s">
        <v>838</v>
      </c>
      <c r="E671" s="7" t="s">
        <v>1570</v>
      </c>
      <c r="F671" s="7" t="s">
        <v>1571</v>
      </c>
      <c r="G671" s="7" t="s">
        <v>14</v>
      </c>
      <c r="H671" s="9"/>
      <c r="I671" s="9"/>
    </row>
    <row r="672">
      <c r="A672" s="5">
        <v>45327.0</v>
      </c>
      <c r="B672" s="11" t="s">
        <v>1568</v>
      </c>
      <c r="C672" s="8" t="s">
        <v>1569</v>
      </c>
      <c r="D672" s="7" t="s">
        <v>838</v>
      </c>
      <c r="E672" s="7" t="s">
        <v>183</v>
      </c>
      <c r="F672" s="7" t="s">
        <v>602</v>
      </c>
      <c r="G672" s="7" t="s">
        <v>29</v>
      </c>
      <c r="H672" s="9"/>
      <c r="I672" s="9"/>
    </row>
    <row r="673">
      <c r="A673" s="5">
        <v>45327.0</v>
      </c>
      <c r="B673" s="11" t="s">
        <v>1572</v>
      </c>
      <c r="C673" s="8" t="s">
        <v>1573</v>
      </c>
      <c r="D673" s="7" t="s">
        <v>104</v>
      </c>
      <c r="E673" s="7" t="s">
        <v>1574</v>
      </c>
      <c r="F673" s="7" t="s">
        <v>1575</v>
      </c>
      <c r="G673" s="7" t="s">
        <v>86</v>
      </c>
      <c r="H673" s="9"/>
      <c r="I673" s="9"/>
    </row>
    <row r="674">
      <c r="A674" s="5">
        <v>45327.0</v>
      </c>
      <c r="B674" s="11" t="s">
        <v>1576</v>
      </c>
      <c r="C674" s="8" t="s">
        <v>1577</v>
      </c>
      <c r="D674" s="7" t="s">
        <v>611</v>
      </c>
      <c r="E674" s="7" t="s">
        <v>119</v>
      </c>
      <c r="F674" s="7" t="s">
        <v>18</v>
      </c>
      <c r="G674" s="7" t="s">
        <v>14</v>
      </c>
      <c r="H674" s="9"/>
      <c r="I674" s="9"/>
    </row>
    <row r="675">
      <c r="A675" s="5">
        <v>45327.0</v>
      </c>
      <c r="B675" s="11" t="s">
        <v>1576</v>
      </c>
      <c r="C675" s="8" t="s">
        <v>1577</v>
      </c>
      <c r="D675" s="7" t="s">
        <v>611</v>
      </c>
      <c r="E675" s="7" t="s">
        <v>299</v>
      </c>
      <c r="F675" s="7" t="s">
        <v>696</v>
      </c>
      <c r="G675" s="7" t="s">
        <v>14</v>
      </c>
      <c r="H675" s="9"/>
      <c r="I675" s="9"/>
    </row>
    <row r="676">
      <c r="A676" s="5">
        <v>45327.0</v>
      </c>
      <c r="B676" s="11" t="s">
        <v>1576</v>
      </c>
      <c r="C676" s="8" t="s">
        <v>1577</v>
      </c>
      <c r="D676" s="7" t="s">
        <v>611</v>
      </c>
      <c r="E676" s="7" t="s">
        <v>420</v>
      </c>
      <c r="F676" s="7" t="s">
        <v>13</v>
      </c>
      <c r="G676" s="7" t="s">
        <v>14</v>
      </c>
      <c r="H676" s="9"/>
      <c r="I676" s="9"/>
    </row>
    <row r="677">
      <c r="A677" s="5">
        <v>45327.0</v>
      </c>
      <c r="B677" s="11" t="s">
        <v>1578</v>
      </c>
      <c r="C677" s="8" t="s">
        <v>1579</v>
      </c>
      <c r="D677" s="7" t="s">
        <v>468</v>
      </c>
      <c r="E677" s="7" t="s">
        <v>344</v>
      </c>
      <c r="F677" s="7" t="s">
        <v>1580</v>
      </c>
      <c r="G677" s="7" t="s">
        <v>14</v>
      </c>
      <c r="H677" s="9"/>
      <c r="I677" s="9"/>
    </row>
    <row r="678">
      <c r="A678" s="5">
        <v>45327.0</v>
      </c>
      <c r="B678" s="11" t="s">
        <v>1581</v>
      </c>
      <c r="C678" s="8" t="s">
        <v>1582</v>
      </c>
      <c r="D678" s="7" t="s">
        <v>471</v>
      </c>
      <c r="E678" s="7" t="s">
        <v>119</v>
      </c>
      <c r="F678" s="7" t="s">
        <v>136</v>
      </c>
      <c r="G678" s="7" t="s">
        <v>14</v>
      </c>
      <c r="H678" s="9"/>
      <c r="I678" s="9"/>
    </row>
    <row r="679">
      <c r="A679" s="5">
        <v>45327.0</v>
      </c>
      <c r="B679" s="11" t="s">
        <v>1581</v>
      </c>
      <c r="C679" s="8" t="s">
        <v>1582</v>
      </c>
      <c r="D679" s="7" t="s">
        <v>471</v>
      </c>
      <c r="E679" s="7" t="s">
        <v>1583</v>
      </c>
      <c r="F679" s="7" t="s">
        <v>1584</v>
      </c>
      <c r="G679" s="7" t="s">
        <v>14</v>
      </c>
      <c r="H679" s="9"/>
      <c r="I679" s="9"/>
    </row>
    <row r="680">
      <c r="A680" s="5">
        <v>45327.0</v>
      </c>
      <c r="B680" s="11" t="s">
        <v>1585</v>
      </c>
      <c r="C680" s="8" t="s">
        <v>1586</v>
      </c>
      <c r="D680" s="7" t="s">
        <v>1587</v>
      </c>
      <c r="E680" s="7" t="s">
        <v>66</v>
      </c>
      <c r="F680" s="7" t="s">
        <v>1419</v>
      </c>
      <c r="G680" s="7" t="s">
        <v>14</v>
      </c>
      <c r="H680" s="9"/>
      <c r="I680" s="9"/>
    </row>
    <row r="681">
      <c r="A681" s="5">
        <v>45328.0</v>
      </c>
      <c r="B681" s="11" t="s">
        <v>1588</v>
      </c>
      <c r="C681" s="8" t="s">
        <v>1589</v>
      </c>
      <c r="D681" s="7" t="s">
        <v>1590</v>
      </c>
      <c r="E681" s="7" t="s">
        <v>1591</v>
      </c>
      <c r="F681" s="7" t="s">
        <v>1592</v>
      </c>
      <c r="G681" s="7" t="s">
        <v>14</v>
      </c>
      <c r="H681" s="9"/>
      <c r="I681" s="9"/>
    </row>
    <row r="682">
      <c r="A682" s="5">
        <v>45328.0</v>
      </c>
      <c r="B682" s="11" t="s">
        <v>1593</v>
      </c>
      <c r="C682" s="8" t="s">
        <v>1594</v>
      </c>
      <c r="D682" s="7" t="s">
        <v>735</v>
      </c>
      <c r="E682" s="7" t="s">
        <v>38</v>
      </c>
      <c r="F682" s="7" t="s">
        <v>1595</v>
      </c>
      <c r="G682" s="7" t="s">
        <v>14</v>
      </c>
      <c r="H682" s="9"/>
      <c r="I682" s="9"/>
    </row>
    <row r="683">
      <c r="A683" s="5">
        <v>45328.0</v>
      </c>
      <c r="B683" s="11" t="s">
        <v>1593</v>
      </c>
      <c r="C683" s="8" t="s">
        <v>1594</v>
      </c>
      <c r="D683" s="7" t="s">
        <v>735</v>
      </c>
      <c r="E683" s="7" t="s">
        <v>1596</v>
      </c>
      <c r="F683" s="7" t="s">
        <v>1597</v>
      </c>
      <c r="G683" s="7" t="s">
        <v>14</v>
      </c>
      <c r="H683" s="9"/>
      <c r="I683" s="9"/>
    </row>
    <row r="684">
      <c r="A684" s="5">
        <v>45328.0</v>
      </c>
      <c r="B684" s="11" t="s">
        <v>1598</v>
      </c>
      <c r="C684" s="8" t="s">
        <v>1599</v>
      </c>
      <c r="D684" s="7" t="s">
        <v>556</v>
      </c>
      <c r="E684" s="7" t="s">
        <v>119</v>
      </c>
      <c r="F684" s="7" t="s">
        <v>1430</v>
      </c>
      <c r="G684" s="7" t="s">
        <v>14</v>
      </c>
      <c r="H684" s="9"/>
      <c r="I684" s="9"/>
    </row>
    <row r="685">
      <c r="A685" s="5">
        <v>45328.0</v>
      </c>
      <c r="B685" s="11" t="s">
        <v>1598</v>
      </c>
      <c r="C685" s="8" t="s">
        <v>1599</v>
      </c>
      <c r="D685" s="7" t="s">
        <v>556</v>
      </c>
      <c r="E685" s="7" t="s">
        <v>1600</v>
      </c>
      <c r="F685" s="7" t="s">
        <v>1601</v>
      </c>
      <c r="G685" s="7" t="s">
        <v>14</v>
      </c>
      <c r="H685" s="9"/>
      <c r="I685" s="9"/>
    </row>
    <row r="686">
      <c r="A686" s="5">
        <v>45328.0</v>
      </c>
      <c r="B686" s="11" t="s">
        <v>1602</v>
      </c>
      <c r="C686" s="8" t="s">
        <v>1603</v>
      </c>
      <c r="D686" s="7" t="s">
        <v>62</v>
      </c>
      <c r="E686" s="7" t="s">
        <v>1262</v>
      </c>
      <c r="F686" s="7" t="s">
        <v>454</v>
      </c>
      <c r="G686" s="7" t="s">
        <v>14</v>
      </c>
      <c r="H686" s="9"/>
      <c r="I686" s="9"/>
    </row>
    <row r="687">
      <c r="A687" s="5">
        <v>45328.0</v>
      </c>
      <c r="B687" s="11" t="s">
        <v>1604</v>
      </c>
      <c r="C687" s="8" t="s">
        <v>1605</v>
      </c>
      <c r="D687" s="7" t="s">
        <v>427</v>
      </c>
      <c r="E687" s="7" t="s">
        <v>119</v>
      </c>
      <c r="F687" s="7" t="s">
        <v>308</v>
      </c>
      <c r="G687" s="7" t="s">
        <v>14</v>
      </c>
      <c r="H687" s="9"/>
      <c r="I687" s="9"/>
    </row>
    <row r="688">
      <c r="A688" s="5">
        <v>45328.0</v>
      </c>
      <c r="B688" s="11" t="s">
        <v>1606</v>
      </c>
      <c r="C688" s="8" t="s">
        <v>1607</v>
      </c>
      <c r="D688" s="7" t="s">
        <v>746</v>
      </c>
      <c r="E688" s="7" t="s">
        <v>15</v>
      </c>
      <c r="F688" s="7" t="s">
        <v>48</v>
      </c>
      <c r="G688" s="7" t="s">
        <v>14</v>
      </c>
      <c r="H688" s="9"/>
      <c r="I688" s="9"/>
    </row>
    <row r="689">
      <c r="A689" s="5">
        <v>45328.0</v>
      </c>
      <c r="B689" s="11" t="s">
        <v>1606</v>
      </c>
      <c r="C689" s="8" t="s">
        <v>1607</v>
      </c>
      <c r="D689" s="7" t="s">
        <v>746</v>
      </c>
      <c r="E689" s="7" t="s">
        <v>1293</v>
      </c>
      <c r="F689" s="7" t="s">
        <v>1608</v>
      </c>
      <c r="G689" s="7" t="s">
        <v>14</v>
      </c>
      <c r="H689" s="9"/>
      <c r="I689" s="9"/>
    </row>
    <row r="690">
      <c r="A690" s="5">
        <v>45328.0</v>
      </c>
      <c r="B690" s="11" t="s">
        <v>1609</v>
      </c>
      <c r="C690" s="8" t="s">
        <v>1610</v>
      </c>
      <c r="D690" s="7" t="s">
        <v>295</v>
      </c>
      <c r="E690" s="7" t="s">
        <v>100</v>
      </c>
      <c r="F690" s="7" t="s">
        <v>1584</v>
      </c>
      <c r="G690" s="7" t="s">
        <v>14</v>
      </c>
      <c r="H690" s="9"/>
      <c r="I690" s="9"/>
    </row>
    <row r="691">
      <c r="A691" s="5">
        <v>45328.0</v>
      </c>
      <c r="B691" s="11" t="s">
        <v>1611</v>
      </c>
      <c r="C691" s="8" t="s">
        <v>1612</v>
      </c>
      <c r="D691" s="7" t="s">
        <v>211</v>
      </c>
      <c r="E691" s="7" t="s">
        <v>183</v>
      </c>
      <c r="F691" s="7" t="s">
        <v>111</v>
      </c>
      <c r="G691" s="7" t="s">
        <v>14</v>
      </c>
      <c r="H691" s="9"/>
      <c r="I691" s="9"/>
    </row>
    <row r="692">
      <c r="A692" s="5">
        <v>45328.0</v>
      </c>
      <c r="B692" s="11" t="s">
        <v>1613</v>
      </c>
      <c r="C692" s="8" t="s">
        <v>1614</v>
      </c>
      <c r="D692" s="7" t="s">
        <v>515</v>
      </c>
      <c r="E692" s="7" t="s">
        <v>15</v>
      </c>
      <c r="F692" s="7" t="s">
        <v>1615</v>
      </c>
      <c r="G692" s="7" t="s">
        <v>14</v>
      </c>
      <c r="H692" s="9"/>
      <c r="I692" s="9"/>
    </row>
    <row r="693">
      <c r="A693" s="5">
        <v>45328.0</v>
      </c>
      <c r="B693" s="11" t="s">
        <v>1613</v>
      </c>
      <c r="C693" s="8" t="s">
        <v>1614</v>
      </c>
      <c r="D693" s="7" t="s">
        <v>515</v>
      </c>
      <c r="E693" s="7" t="s">
        <v>119</v>
      </c>
      <c r="F693" s="7" t="s">
        <v>18</v>
      </c>
      <c r="G693" s="7" t="s">
        <v>14</v>
      </c>
      <c r="H693" s="9"/>
      <c r="I693" s="9"/>
    </row>
    <row r="694">
      <c r="A694" s="5">
        <v>45328.0</v>
      </c>
      <c r="B694" s="11" t="s">
        <v>1616</v>
      </c>
      <c r="C694" s="8" t="s">
        <v>1617</v>
      </c>
      <c r="D694" s="7" t="s">
        <v>1618</v>
      </c>
      <c r="E694" s="7" t="s">
        <v>90</v>
      </c>
      <c r="F694" s="7" t="s">
        <v>111</v>
      </c>
      <c r="G694" s="7" t="s">
        <v>14</v>
      </c>
      <c r="H694" s="9"/>
      <c r="I694" s="9"/>
    </row>
    <row r="695">
      <c r="A695" s="5">
        <v>45328.0</v>
      </c>
      <c r="B695" s="11" t="s">
        <v>1616</v>
      </c>
      <c r="C695" s="8" t="s">
        <v>1617</v>
      </c>
      <c r="D695" s="7" t="s">
        <v>1618</v>
      </c>
      <c r="E695" s="9"/>
      <c r="F695" s="7" t="s">
        <v>437</v>
      </c>
      <c r="G695" s="7" t="s">
        <v>86</v>
      </c>
      <c r="H695" s="7" t="s">
        <v>253</v>
      </c>
      <c r="I695" s="9"/>
    </row>
    <row r="696">
      <c r="A696" s="5">
        <v>45328.0</v>
      </c>
      <c r="B696" s="11" t="s">
        <v>1619</v>
      </c>
      <c r="C696" s="8" t="s">
        <v>1620</v>
      </c>
      <c r="D696" s="7" t="s">
        <v>235</v>
      </c>
      <c r="E696" s="7" t="s">
        <v>1621</v>
      </c>
      <c r="F696" s="7" t="s">
        <v>944</v>
      </c>
      <c r="G696" s="7" t="s">
        <v>14</v>
      </c>
      <c r="H696" s="9"/>
      <c r="I696" s="9"/>
    </row>
    <row r="697">
      <c r="A697" s="5">
        <v>45328.0</v>
      </c>
      <c r="B697" s="11" t="s">
        <v>1622</v>
      </c>
      <c r="C697" s="8" t="s">
        <v>1623</v>
      </c>
      <c r="D697" s="7" t="s">
        <v>382</v>
      </c>
      <c r="E697" s="7" t="s">
        <v>1624</v>
      </c>
      <c r="F697" s="7" t="s">
        <v>1625</v>
      </c>
      <c r="G697" s="7" t="s">
        <v>14</v>
      </c>
      <c r="H697" s="9"/>
      <c r="I697" s="9"/>
    </row>
    <row r="698">
      <c r="A698" s="5">
        <v>45328.0</v>
      </c>
      <c r="B698" s="11" t="s">
        <v>1626</v>
      </c>
      <c r="C698" s="8" t="s">
        <v>1627</v>
      </c>
      <c r="D698" s="7" t="s">
        <v>1460</v>
      </c>
      <c r="E698" s="7" t="s">
        <v>136</v>
      </c>
      <c r="F698" s="7" t="s">
        <v>300</v>
      </c>
      <c r="G698" s="7" t="s">
        <v>14</v>
      </c>
      <c r="H698" s="9"/>
      <c r="I698" s="9"/>
    </row>
    <row r="699">
      <c r="A699" s="5">
        <v>45328.0</v>
      </c>
      <c r="B699" s="11" t="s">
        <v>1626</v>
      </c>
      <c r="C699" s="8" t="s">
        <v>1627</v>
      </c>
      <c r="D699" s="7" t="s">
        <v>1460</v>
      </c>
      <c r="E699" s="7" t="s">
        <v>110</v>
      </c>
      <c r="F699" s="7" t="s">
        <v>111</v>
      </c>
      <c r="G699" s="7" t="s">
        <v>14</v>
      </c>
      <c r="H699" s="9"/>
      <c r="I699" s="9"/>
    </row>
    <row r="700">
      <c r="A700" s="5">
        <v>45328.0</v>
      </c>
      <c r="B700" s="11" t="s">
        <v>1628</v>
      </c>
      <c r="C700" s="8" t="s">
        <v>1629</v>
      </c>
      <c r="D700" s="7" t="s">
        <v>1630</v>
      </c>
      <c r="E700" s="7" t="s">
        <v>38</v>
      </c>
      <c r="F700" s="7" t="s">
        <v>1631</v>
      </c>
      <c r="G700" s="7" t="s">
        <v>14</v>
      </c>
      <c r="H700" s="9"/>
      <c r="I700" s="9"/>
    </row>
    <row r="701">
      <c r="A701" s="5">
        <v>45328.0</v>
      </c>
      <c r="B701" s="11" t="s">
        <v>1632</v>
      </c>
      <c r="C701" s="8" t="s">
        <v>1633</v>
      </c>
      <c r="D701" s="7" t="s">
        <v>1634</v>
      </c>
      <c r="E701" s="7" t="s">
        <v>436</v>
      </c>
      <c r="F701" s="7" t="s">
        <v>564</v>
      </c>
      <c r="G701" s="7" t="s">
        <v>14</v>
      </c>
      <c r="H701" s="9"/>
      <c r="I701" s="9"/>
    </row>
    <row r="702">
      <c r="A702" s="5">
        <v>45328.0</v>
      </c>
      <c r="B702" s="11" t="s">
        <v>1635</v>
      </c>
      <c r="C702" s="8" t="s">
        <v>1636</v>
      </c>
      <c r="D702" s="7" t="s">
        <v>118</v>
      </c>
      <c r="E702" s="7" t="s">
        <v>334</v>
      </c>
      <c r="F702" s="7" t="s">
        <v>762</v>
      </c>
      <c r="G702" s="7" t="s">
        <v>14</v>
      </c>
      <c r="H702" s="9"/>
      <c r="I702" s="9"/>
    </row>
    <row r="703">
      <c r="A703" s="5">
        <v>45328.0</v>
      </c>
      <c r="B703" s="11" t="s">
        <v>1637</v>
      </c>
      <c r="C703" s="8" t="s">
        <v>1638</v>
      </c>
      <c r="D703" s="7" t="s">
        <v>118</v>
      </c>
      <c r="E703" s="7" t="s">
        <v>38</v>
      </c>
      <c r="F703" s="7" t="s">
        <v>18</v>
      </c>
      <c r="G703" s="7" t="s">
        <v>14</v>
      </c>
      <c r="H703" s="9"/>
      <c r="I703" s="9"/>
    </row>
    <row r="704">
      <c r="A704" s="5">
        <v>45328.0</v>
      </c>
      <c r="B704" s="11" t="s">
        <v>1639</v>
      </c>
      <c r="C704" s="8" t="s">
        <v>1640</v>
      </c>
      <c r="D704" s="7" t="s">
        <v>1097</v>
      </c>
      <c r="E704" s="7" t="s">
        <v>1641</v>
      </c>
      <c r="F704" s="7" t="s">
        <v>308</v>
      </c>
      <c r="G704" s="7" t="s">
        <v>14</v>
      </c>
      <c r="H704" s="9"/>
      <c r="I704" s="9"/>
    </row>
    <row r="705">
      <c r="A705" s="5">
        <v>45329.0</v>
      </c>
      <c r="B705" s="11" t="s">
        <v>1642</v>
      </c>
      <c r="C705" s="8" t="s">
        <v>1643</v>
      </c>
      <c r="D705" s="7" t="s">
        <v>130</v>
      </c>
      <c r="E705" s="7" t="s">
        <v>1163</v>
      </c>
      <c r="F705" s="7" t="s">
        <v>1644</v>
      </c>
      <c r="G705" s="7" t="s">
        <v>14</v>
      </c>
      <c r="H705" s="9"/>
      <c r="I705" s="9"/>
    </row>
    <row r="706">
      <c r="A706" s="5">
        <v>45329.0</v>
      </c>
      <c r="B706" s="11" t="s">
        <v>1645</v>
      </c>
      <c r="C706" s="8" t="s">
        <v>1646</v>
      </c>
      <c r="D706" s="7" t="s">
        <v>238</v>
      </c>
      <c r="E706" s="7" t="s">
        <v>1647</v>
      </c>
      <c r="F706" s="7" t="s">
        <v>809</v>
      </c>
      <c r="G706" s="7" t="s">
        <v>14</v>
      </c>
      <c r="H706" s="9"/>
      <c r="I706" s="9"/>
    </row>
    <row r="707">
      <c r="A707" s="5">
        <v>45329.0</v>
      </c>
      <c r="B707" s="11" t="s">
        <v>1648</v>
      </c>
      <c r="C707" s="8" t="s">
        <v>1649</v>
      </c>
      <c r="D707" s="7" t="s">
        <v>1650</v>
      </c>
      <c r="E707" s="9"/>
      <c r="F707" s="7" t="s">
        <v>1651</v>
      </c>
      <c r="G707" s="7" t="s">
        <v>14</v>
      </c>
      <c r="H707" s="7" t="s">
        <v>334</v>
      </c>
      <c r="I707" s="9"/>
    </row>
    <row r="708">
      <c r="A708" s="5">
        <v>45329.0</v>
      </c>
      <c r="B708" s="11" t="s">
        <v>1652</v>
      </c>
      <c r="C708" s="8" t="s">
        <v>1653</v>
      </c>
      <c r="D708" s="7" t="s">
        <v>611</v>
      </c>
      <c r="E708" s="7" t="s">
        <v>110</v>
      </c>
      <c r="F708" s="7" t="s">
        <v>111</v>
      </c>
      <c r="G708" s="7" t="s">
        <v>14</v>
      </c>
      <c r="H708" s="9"/>
      <c r="I708" s="9"/>
    </row>
    <row r="709">
      <c r="A709" s="5">
        <v>45329.0</v>
      </c>
      <c r="B709" s="11" t="s">
        <v>1654</v>
      </c>
      <c r="C709" s="8" t="s">
        <v>1655</v>
      </c>
      <c r="D709" s="7" t="s">
        <v>515</v>
      </c>
      <c r="E709" s="7" t="s">
        <v>1656</v>
      </c>
      <c r="F709" s="7" t="s">
        <v>542</v>
      </c>
      <c r="G709" s="7" t="s">
        <v>14</v>
      </c>
      <c r="H709" s="9"/>
      <c r="I709" s="9"/>
    </row>
    <row r="710">
      <c r="A710" s="5">
        <v>45329.0</v>
      </c>
      <c r="B710" s="11" t="s">
        <v>1654</v>
      </c>
      <c r="C710" s="8" t="s">
        <v>1655</v>
      </c>
      <c r="D710" s="7" t="s">
        <v>515</v>
      </c>
      <c r="E710" s="7" t="s">
        <v>1032</v>
      </c>
      <c r="F710" s="7" t="s">
        <v>542</v>
      </c>
      <c r="G710" s="7" t="s">
        <v>14</v>
      </c>
      <c r="H710" s="9"/>
      <c r="I710" s="9"/>
    </row>
    <row r="711">
      <c r="A711" s="5">
        <v>45329.0</v>
      </c>
      <c r="B711" s="11" t="s">
        <v>1657</v>
      </c>
      <c r="C711" s="8" t="s">
        <v>1658</v>
      </c>
      <c r="D711" s="7" t="s">
        <v>32</v>
      </c>
      <c r="E711" s="7" t="s">
        <v>1659</v>
      </c>
      <c r="F711" s="7" t="s">
        <v>1660</v>
      </c>
      <c r="G711" s="7" t="s">
        <v>14</v>
      </c>
      <c r="H711" s="9"/>
      <c r="I711" s="9"/>
    </row>
    <row r="712">
      <c r="A712" s="5">
        <v>45329.0</v>
      </c>
      <c r="B712" s="11" t="s">
        <v>1661</v>
      </c>
      <c r="C712" s="8" t="s">
        <v>1662</v>
      </c>
      <c r="D712" s="7" t="s">
        <v>109</v>
      </c>
      <c r="E712" s="7" t="s">
        <v>401</v>
      </c>
      <c r="F712" s="7" t="s">
        <v>1663</v>
      </c>
      <c r="G712" s="7" t="s">
        <v>14</v>
      </c>
      <c r="H712" s="9"/>
      <c r="I712" s="9"/>
    </row>
    <row r="713">
      <c r="A713" s="5">
        <v>45329.0</v>
      </c>
      <c r="B713" s="11" t="s">
        <v>1664</v>
      </c>
      <c r="C713" s="8" t="s">
        <v>1665</v>
      </c>
      <c r="D713" s="7" t="s">
        <v>1666</v>
      </c>
      <c r="E713" s="7" t="s">
        <v>627</v>
      </c>
      <c r="F713" s="7" t="s">
        <v>1667</v>
      </c>
      <c r="G713" s="7" t="s">
        <v>14</v>
      </c>
      <c r="H713" s="9"/>
      <c r="I713" s="9"/>
    </row>
    <row r="714">
      <c r="A714" s="5">
        <v>45329.0</v>
      </c>
      <c r="B714" s="11" t="s">
        <v>1668</v>
      </c>
      <c r="C714" s="8" t="s">
        <v>1669</v>
      </c>
      <c r="D714" s="7" t="s">
        <v>83</v>
      </c>
      <c r="E714" s="7" t="s">
        <v>183</v>
      </c>
      <c r="F714" s="7" t="s">
        <v>111</v>
      </c>
      <c r="G714" s="7" t="s">
        <v>14</v>
      </c>
      <c r="H714" s="9"/>
      <c r="I714" s="9"/>
    </row>
    <row r="715">
      <c r="A715" s="5">
        <v>45329.0</v>
      </c>
      <c r="B715" s="11" t="s">
        <v>1670</v>
      </c>
      <c r="C715" s="8" t="s">
        <v>1671</v>
      </c>
      <c r="D715" s="7" t="s">
        <v>1127</v>
      </c>
      <c r="E715" s="7" t="s">
        <v>992</v>
      </c>
      <c r="F715" s="7" t="s">
        <v>602</v>
      </c>
      <c r="G715" s="7" t="s">
        <v>29</v>
      </c>
      <c r="H715" s="9"/>
      <c r="I715" s="9"/>
    </row>
    <row r="716">
      <c r="A716" s="5">
        <v>45329.0</v>
      </c>
      <c r="B716" s="11" t="s">
        <v>1672</v>
      </c>
      <c r="C716" s="8" t="s">
        <v>1673</v>
      </c>
      <c r="D716" s="7" t="s">
        <v>235</v>
      </c>
      <c r="E716" s="7" t="s">
        <v>90</v>
      </c>
      <c r="F716" s="7" t="s">
        <v>111</v>
      </c>
      <c r="G716" s="7" t="s">
        <v>14</v>
      </c>
      <c r="H716" s="9"/>
      <c r="I716" s="9"/>
    </row>
    <row r="717">
      <c r="A717" s="5">
        <v>45329.0</v>
      </c>
      <c r="B717" s="11" t="s">
        <v>1674</v>
      </c>
      <c r="C717" s="8" t="s">
        <v>1675</v>
      </c>
      <c r="D717" s="7" t="s">
        <v>99</v>
      </c>
      <c r="E717" s="7" t="s">
        <v>110</v>
      </c>
      <c r="F717" s="7" t="s">
        <v>184</v>
      </c>
      <c r="G717" s="7" t="s">
        <v>86</v>
      </c>
      <c r="H717" s="9"/>
      <c r="I717" s="9"/>
    </row>
    <row r="718">
      <c r="A718" s="5">
        <v>45329.0</v>
      </c>
      <c r="B718" s="11" t="s">
        <v>1676</v>
      </c>
      <c r="C718" s="8" t="s">
        <v>1677</v>
      </c>
      <c r="D718" s="7" t="s">
        <v>1678</v>
      </c>
      <c r="E718" s="7" t="s">
        <v>38</v>
      </c>
      <c r="F718" s="7" t="s">
        <v>1679</v>
      </c>
      <c r="G718" s="7" t="s">
        <v>14</v>
      </c>
      <c r="H718" s="9"/>
      <c r="I718" s="9"/>
    </row>
    <row r="719">
      <c r="A719" s="5">
        <v>45329.0</v>
      </c>
      <c r="B719" s="11" t="s">
        <v>1680</v>
      </c>
      <c r="C719" s="8" t="s">
        <v>1681</v>
      </c>
      <c r="D719" s="7" t="s">
        <v>329</v>
      </c>
      <c r="E719" s="7" t="s">
        <v>119</v>
      </c>
      <c r="F719" s="7" t="s">
        <v>762</v>
      </c>
      <c r="G719" s="7" t="s">
        <v>14</v>
      </c>
      <c r="H719" s="9"/>
      <c r="I719" s="9"/>
    </row>
    <row r="720">
      <c r="A720" s="5">
        <v>45329.0</v>
      </c>
      <c r="B720" s="11" t="s">
        <v>1682</v>
      </c>
      <c r="C720" s="8" t="s">
        <v>1683</v>
      </c>
      <c r="D720" s="7" t="s">
        <v>1684</v>
      </c>
      <c r="E720" s="7" t="s">
        <v>1685</v>
      </c>
      <c r="F720" s="7" t="s">
        <v>809</v>
      </c>
      <c r="G720" s="7" t="s">
        <v>14</v>
      </c>
      <c r="H720" s="9"/>
      <c r="I720" s="9"/>
    </row>
    <row r="721">
      <c r="A721" s="5">
        <v>45330.0</v>
      </c>
      <c r="B721" s="11" t="s">
        <v>1686</v>
      </c>
      <c r="C721" s="8" t="s">
        <v>1687</v>
      </c>
      <c r="D721" s="7" t="s">
        <v>754</v>
      </c>
      <c r="E721" s="7" t="s">
        <v>38</v>
      </c>
      <c r="F721" s="7" t="s">
        <v>101</v>
      </c>
      <c r="G721" s="7" t="s">
        <v>14</v>
      </c>
      <c r="H721" s="9"/>
      <c r="I721" s="9"/>
    </row>
    <row r="722">
      <c r="A722" s="5">
        <v>45330.0</v>
      </c>
      <c r="B722" s="11" t="s">
        <v>1688</v>
      </c>
      <c r="C722" s="8" t="s">
        <v>1689</v>
      </c>
      <c r="D722" s="7" t="s">
        <v>1690</v>
      </c>
      <c r="E722" s="7" t="s">
        <v>125</v>
      </c>
      <c r="F722" s="7" t="s">
        <v>1691</v>
      </c>
      <c r="G722" s="7" t="s">
        <v>14</v>
      </c>
      <c r="H722" s="9"/>
      <c r="I722" s="9"/>
    </row>
    <row r="723">
      <c r="A723" s="5">
        <v>45330.0</v>
      </c>
      <c r="B723" s="11" t="s">
        <v>1692</v>
      </c>
      <c r="C723" s="8" t="s">
        <v>1693</v>
      </c>
      <c r="D723" s="7" t="s">
        <v>786</v>
      </c>
      <c r="E723" s="7" t="s">
        <v>1694</v>
      </c>
      <c r="F723" s="7" t="s">
        <v>505</v>
      </c>
      <c r="G723" s="7" t="s">
        <v>14</v>
      </c>
      <c r="H723" s="9"/>
      <c r="I723" s="9"/>
    </row>
    <row r="724">
      <c r="A724" s="5">
        <v>45330.0</v>
      </c>
      <c r="B724" s="11" t="s">
        <v>1692</v>
      </c>
      <c r="C724" s="8" t="s">
        <v>1693</v>
      </c>
      <c r="D724" s="7" t="s">
        <v>786</v>
      </c>
      <c r="E724" s="7" t="s">
        <v>1032</v>
      </c>
      <c r="F724" s="7" t="s">
        <v>101</v>
      </c>
      <c r="G724" s="7" t="s">
        <v>14</v>
      </c>
      <c r="H724" s="9"/>
      <c r="I724" s="9"/>
    </row>
    <row r="725">
      <c r="A725" s="5">
        <v>45330.0</v>
      </c>
      <c r="B725" s="11" t="s">
        <v>1695</v>
      </c>
      <c r="C725" s="8" t="s">
        <v>1696</v>
      </c>
      <c r="D725" s="7" t="s">
        <v>838</v>
      </c>
      <c r="E725" s="7" t="s">
        <v>110</v>
      </c>
      <c r="F725" s="7" t="s">
        <v>111</v>
      </c>
      <c r="G725" s="7" t="s">
        <v>14</v>
      </c>
      <c r="H725" s="9"/>
      <c r="I725" s="9"/>
    </row>
    <row r="726">
      <c r="A726" s="5">
        <v>45330.0</v>
      </c>
      <c r="B726" s="11" t="s">
        <v>1697</v>
      </c>
      <c r="C726" s="8" t="s">
        <v>1698</v>
      </c>
      <c r="D726" s="7" t="s">
        <v>1699</v>
      </c>
      <c r="E726" s="7" t="s">
        <v>119</v>
      </c>
      <c r="F726" s="7" t="s">
        <v>308</v>
      </c>
      <c r="G726" s="7" t="s">
        <v>14</v>
      </c>
      <c r="H726" s="9"/>
      <c r="I726" s="9"/>
    </row>
    <row r="727">
      <c r="A727" s="5">
        <v>45330.0</v>
      </c>
      <c r="B727" s="11" t="s">
        <v>1697</v>
      </c>
      <c r="C727" s="8" t="s">
        <v>1698</v>
      </c>
      <c r="D727" s="7" t="s">
        <v>1699</v>
      </c>
      <c r="E727" s="7" t="s">
        <v>299</v>
      </c>
      <c r="F727" s="7" t="s">
        <v>696</v>
      </c>
      <c r="G727" s="7" t="s">
        <v>14</v>
      </c>
      <c r="H727" s="9"/>
      <c r="I727" s="9"/>
    </row>
    <row r="728">
      <c r="A728" s="5">
        <v>45330.0</v>
      </c>
      <c r="B728" s="11" t="s">
        <v>1700</v>
      </c>
      <c r="C728" s="8" t="s">
        <v>1701</v>
      </c>
      <c r="D728" s="7" t="s">
        <v>329</v>
      </c>
      <c r="E728" s="7" t="s">
        <v>90</v>
      </c>
      <c r="F728" s="7" t="s">
        <v>111</v>
      </c>
      <c r="G728" s="7" t="s">
        <v>14</v>
      </c>
      <c r="H728" s="9"/>
      <c r="I728" s="9"/>
    </row>
    <row r="729">
      <c r="A729" s="5">
        <v>45330.0</v>
      </c>
      <c r="B729" s="11" t="s">
        <v>1702</v>
      </c>
      <c r="C729" s="8" t="s">
        <v>1703</v>
      </c>
      <c r="D729" s="7" t="s">
        <v>284</v>
      </c>
      <c r="E729" s="7" t="s">
        <v>995</v>
      </c>
      <c r="F729" s="7" t="s">
        <v>300</v>
      </c>
      <c r="G729" s="7" t="s">
        <v>14</v>
      </c>
      <c r="H729" s="9"/>
      <c r="I729" s="9"/>
    </row>
    <row r="730">
      <c r="A730" s="5">
        <v>45330.0</v>
      </c>
      <c r="B730" s="11" t="s">
        <v>1704</v>
      </c>
      <c r="C730" s="8" t="s">
        <v>1705</v>
      </c>
      <c r="D730" s="7" t="s">
        <v>99</v>
      </c>
      <c r="E730" s="7" t="s">
        <v>119</v>
      </c>
      <c r="F730" s="7" t="s">
        <v>757</v>
      </c>
      <c r="G730" s="7" t="s">
        <v>86</v>
      </c>
      <c r="H730" s="9"/>
      <c r="I730" s="9"/>
    </row>
    <row r="731">
      <c r="A731" s="5">
        <v>45330.0</v>
      </c>
      <c r="B731" s="11" t="s">
        <v>1704</v>
      </c>
      <c r="C731" s="8" t="s">
        <v>1705</v>
      </c>
      <c r="D731" s="7" t="s">
        <v>99</v>
      </c>
      <c r="E731" s="7" t="s">
        <v>90</v>
      </c>
      <c r="F731" s="7" t="s">
        <v>184</v>
      </c>
      <c r="G731" s="7" t="s">
        <v>86</v>
      </c>
      <c r="H731" s="9"/>
      <c r="I731" s="9"/>
    </row>
    <row r="732">
      <c r="A732" s="5">
        <v>45330.0</v>
      </c>
      <c r="B732" s="11" t="s">
        <v>1706</v>
      </c>
      <c r="C732" s="8" t="s">
        <v>1707</v>
      </c>
      <c r="D732" s="7" t="s">
        <v>523</v>
      </c>
      <c r="E732" s="7" t="s">
        <v>1708</v>
      </c>
      <c r="F732" s="7" t="s">
        <v>132</v>
      </c>
      <c r="G732" s="7" t="s">
        <v>29</v>
      </c>
      <c r="H732" s="9"/>
      <c r="I732" s="9"/>
    </row>
    <row r="733">
      <c r="A733" s="5">
        <v>45330.0</v>
      </c>
      <c r="B733" s="11" t="s">
        <v>1709</v>
      </c>
      <c r="C733" s="8" t="s">
        <v>1710</v>
      </c>
      <c r="D733" s="7" t="s">
        <v>1711</v>
      </c>
      <c r="E733" s="7" t="s">
        <v>849</v>
      </c>
      <c r="F733" s="7" t="s">
        <v>450</v>
      </c>
      <c r="G733" s="7" t="s">
        <v>14</v>
      </c>
      <c r="H733" s="9"/>
      <c r="I733" s="9"/>
    </row>
    <row r="734">
      <c r="A734" s="5">
        <v>45330.0</v>
      </c>
      <c r="B734" s="11" t="s">
        <v>1712</v>
      </c>
      <c r="C734" s="8" t="s">
        <v>1713</v>
      </c>
      <c r="D734" s="7" t="s">
        <v>871</v>
      </c>
      <c r="E734" s="7" t="s">
        <v>436</v>
      </c>
      <c r="F734" s="7" t="s">
        <v>101</v>
      </c>
      <c r="G734" s="7" t="s">
        <v>14</v>
      </c>
      <c r="H734" s="9"/>
      <c r="I734" s="9"/>
    </row>
    <row r="735">
      <c r="A735" s="5">
        <v>45330.0</v>
      </c>
      <c r="B735" s="11" t="s">
        <v>1712</v>
      </c>
      <c r="C735" s="8" t="s">
        <v>1713</v>
      </c>
      <c r="D735" s="7" t="s">
        <v>871</v>
      </c>
      <c r="E735" s="7" t="s">
        <v>409</v>
      </c>
      <c r="F735" s="7" t="s">
        <v>258</v>
      </c>
      <c r="G735" s="7" t="s">
        <v>14</v>
      </c>
      <c r="H735" s="9"/>
      <c r="I735" s="9"/>
    </row>
    <row r="736">
      <c r="A736" s="5">
        <v>45330.0</v>
      </c>
      <c r="B736" s="11" t="s">
        <v>1714</v>
      </c>
      <c r="C736" s="8" t="s">
        <v>1715</v>
      </c>
      <c r="D736" s="7" t="s">
        <v>21</v>
      </c>
      <c r="E736" s="7" t="s">
        <v>436</v>
      </c>
      <c r="F736" s="7" t="s">
        <v>1716</v>
      </c>
      <c r="G736" s="7" t="s">
        <v>14</v>
      </c>
      <c r="H736" s="9"/>
      <c r="I736" s="9"/>
    </row>
    <row r="737">
      <c r="A737" s="5">
        <v>45330.0</v>
      </c>
      <c r="B737" s="11" t="s">
        <v>1714</v>
      </c>
      <c r="C737" s="8" t="s">
        <v>1715</v>
      </c>
      <c r="D737" s="7" t="s">
        <v>21</v>
      </c>
      <c r="E737" s="7" t="s">
        <v>1717</v>
      </c>
      <c r="F737" s="7" t="s">
        <v>450</v>
      </c>
      <c r="G737" s="7" t="s">
        <v>14</v>
      </c>
      <c r="H737" s="9"/>
      <c r="I737" s="9"/>
    </row>
    <row r="738">
      <c r="A738" s="5">
        <v>45330.0</v>
      </c>
      <c r="B738" s="11" t="s">
        <v>1718</v>
      </c>
      <c r="C738" s="8" t="s">
        <v>1719</v>
      </c>
      <c r="D738" s="7" t="s">
        <v>1720</v>
      </c>
      <c r="E738" s="7" t="s">
        <v>1721</v>
      </c>
      <c r="F738" s="7" t="s">
        <v>1722</v>
      </c>
      <c r="G738" s="7" t="s">
        <v>14</v>
      </c>
      <c r="H738" s="9"/>
      <c r="I738" s="9"/>
    </row>
    <row r="739">
      <c r="A739" s="5">
        <v>45330.0</v>
      </c>
      <c r="B739" s="11" t="s">
        <v>1723</v>
      </c>
      <c r="C739" s="8" t="s">
        <v>1724</v>
      </c>
      <c r="D739" s="7" t="s">
        <v>147</v>
      </c>
      <c r="E739" s="7" t="s">
        <v>100</v>
      </c>
      <c r="F739" s="7" t="s">
        <v>1725</v>
      </c>
      <c r="G739" s="7" t="s">
        <v>86</v>
      </c>
      <c r="H739" s="9"/>
      <c r="I739" s="9"/>
    </row>
    <row r="740">
      <c r="A740" s="5">
        <v>45330.0</v>
      </c>
      <c r="B740" s="11" t="s">
        <v>1726</v>
      </c>
      <c r="C740" s="8" t="s">
        <v>1727</v>
      </c>
      <c r="D740" s="7" t="s">
        <v>1728</v>
      </c>
      <c r="E740" s="7" t="s">
        <v>1729</v>
      </c>
      <c r="F740" s="7" t="s">
        <v>1730</v>
      </c>
      <c r="G740" s="7" t="s">
        <v>29</v>
      </c>
      <c r="H740" s="9"/>
      <c r="I740" s="9"/>
    </row>
    <row r="741">
      <c r="A741" s="5">
        <v>45330.0</v>
      </c>
      <c r="B741" s="11" t="s">
        <v>1731</v>
      </c>
      <c r="C741" s="8" t="s">
        <v>1732</v>
      </c>
      <c r="D741" s="7" t="s">
        <v>99</v>
      </c>
      <c r="E741" s="9"/>
      <c r="F741" s="7" t="s">
        <v>152</v>
      </c>
      <c r="G741" s="7" t="s">
        <v>86</v>
      </c>
      <c r="H741" s="7" t="s">
        <v>253</v>
      </c>
      <c r="I741" s="9"/>
    </row>
    <row r="742">
      <c r="A742" s="5">
        <v>45330.0</v>
      </c>
      <c r="B742" s="11" t="s">
        <v>1731</v>
      </c>
      <c r="C742" s="8" t="s">
        <v>1732</v>
      </c>
      <c r="D742" s="7" t="s">
        <v>99</v>
      </c>
      <c r="E742" s="7" t="s">
        <v>90</v>
      </c>
      <c r="F742" s="7" t="s">
        <v>184</v>
      </c>
      <c r="G742" s="7" t="s">
        <v>86</v>
      </c>
      <c r="H742" s="9"/>
      <c r="I742" s="9"/>
    </row>
    <row r="743">
      <c r="A743" s="5">
        <v>45330.0</v>
      </c>
      <c r="B743" s="11" t="s">
        <v>1733</v>
      </c>
      <c r="C743" s="8" t="s">
        <v>1734</v>
      </c>
      <c r="D743" s="7" t="s">
        <v>1735</v>
      </c>
      <c r="E743" s="9"/>
      <c r="F743" s="7" t="s">
        <v>167</v>
      </c>
      <c r="G743" s="7" t="s">
        <v>14</v>
      </c>
      <c r="H743" s="7" t="s">
        <v>119</v>
      </c>
      <c r="I743" s="9"/>
    </row>
    <row r="744">
      <c r="A744" s="5">
        <v>45330.0</v>
      </c>
      <c r="B744" s="11" t="s">
        <v>1733</v>
      </c>
      <c r="C744" s="8" t="s">
        <v>1734</v>
      </c>
      <c r="D744" s="7" t="s">
        <v>1735</v>
      </c>
      <c r="E744" s="7" t="s">
        <v>100</v>
      </c>
      <c r="F744" s="7" t="s">
        <v>668</v>
      </c>
      <c r="G744" s="7" t="s">
        <v>86</v>
      </c>
      <c r="H744" s="9"/>
      <c r="I744" s="9"/>
    </row>
    <row r="745">
      <c r="A745" s="5">
        <v>45330.0</v>
      </c>
      <c r="B745" s="11" t="s">
        <v>1736</v>
      </c>
      <c r="C745" s="8" t="s">
        <v>1737</v>
      </c>
      <c r="D745" s="7" t="s">
        <v>1738</v>
      </c>
      <c r="E745" s="7" t="s">
        <v>148</v>
      </c>
      <c r="F745" s="7" t="s">
        <v>18</v>
      </c>
      <c r="G745" s="7" t="s">
        <v>14</v>
      </c>
      <c r="H745" s="9"/>
      <c r="I745" s="9"/>
    </row>
    <row r="746">
      <c r="A746" s="5">
        <v>45330.0</v>
      </c>
      <c r="B746" s="11" t="s">
        <v>1736</v>
      </c>
      <c r="C746" s="8" t="s">
        <v>1737</v>
      </c>
      <c r="D746" s="7" t="s">
        <v>1738</v>
      </c>
      <c r="E746" s="7" t="s">
        <v>998</v>
      </c>
      <c r="F746" s="7" t="s">
        <v>809</v>
      </c>
      <c r="G746" s="7" t="s">
        <v>14</v>
      </c>
      <c r="H746" s="9"/>
      <c r="I746" s="9"/>
    </row>
    <row r="747">
      <c r="A747" s="5">
        <v>45330.0</v>
      </c>
      <c r="B747" s="11" t="s">
        <v>1739</v>
      </c>
      <c r="C747" s="8" t="s">
        <v>1740</v>
      </c>
      <c r="D747" s="7" t="s">
        <v>746</v>
      </c>
      <c r="E747" s="7" t="s">
        <v>119</v>
      </c>
      <c r="F747" s="7" t="s">
        <v>132</v>
      </c>
      <c r="G747" s="7" t="s">
        <v>14</v>
      </c>
      <c r="H747" s="9"/>
      <c r="I747" s="9"/>
    </row>
    <row r="748">
      <c r="A748" s="5">
        <v>45330.0</v>
      </c>
      <c r="B748" s="11" t="s">
        <v>1741</v>
      </c>
      <c r="C748" s="19" t="s">
        <v>1742</v>
      </c>
      <c r="D748" s="7" t="s">
        <v>727</v>
      </c>
      <c r="E748" s="7" t="s">
        <v>119</v>
      </c>
      <c r="F748" s="7" t="s">
        <v>1743</v>
      </c>
      <c r="G748" s="7" t="s">
        <v>29</v>
      </c>
      <c r="H748" s="9"/>
      <c r="I748" s="9"/>
    </row>
    <row r="749">
      <c r="A749" s="5">
        <v>45330.0</v>
      </c>
      <c r="B749" s="11" t="s">
        <v>1744</v>
      </c>
      <c r="C749" s="8" t="s">
        <v>1745</v>
      </c>
      <c r="D749" s="7" t="s">
        <v>1746</v>
      </c>
      <c r="E749" s="7" t="s">
        <v>38</v>
      </c>
      <c r="F749" s="7" t="s">
        <v>1049</v>
      </c>
      <c r="G749" s="7" t="s">
        <v>14</v>
      </c>
      <c r="H749" s="9"/>
      <c r="I749" s="9"/>
    </row>
    <row r="750">
      <c r="A750" s="5">
        <v>45330.0</v>
      </c>
      <c r="B750" s="11" t="s">
        <v>1747</v>
      </c>
      <c r="C750" s="8" t="s">
        <v>1748</v>
      </c>
      <c r="D750" s="7" t="s">
        <v>570</v>
      </c>
      <c r="E750" s="7" t="s">
        <v>299</v>
      </c>
      <c r="F750" s="7" t="s">
        <v>1749</v>
      </c>
      <c r="G750" s="7" t="s">
        <v>14</v>
      </c>
      <c r="H750" s="9"/>
      <c r="I750" s="9"/>
    </row>
    <row r="751">
      <c r="A751" s="5">
        <v>45330.0</v>
      </c>
      <c r="B751" s="11" t="s">
        <v>1747</v>
      </c>
      <c r="C751" s="8" t="s">
        <v>1748</v>
      </c>
      <c r="D751" s="7" t="s">
        <v>570</v>
      </c>
      <c r="E751" s="7" t="s">
        <v>100</v>
      </c>
      <c r="F751" s="7" t="s">
        <v>1524</v>
      </c>
      <c r="G751" s="7" t="s">
        <v>86</v>
      </c>
      <c r="H751" s="9"/>
      <c r="I751" s="9"/>
    </row>
    <row r="752">
      <c r="A752" s="5">
        <v>45330.0</v>
      </c>
      <c r="B752" s="11" t="s">
        <v>1750</v>
      </c>
      <c r="C752" s="8" t="s">
        <v>1751</v>
      </c>
      <c r="D752" s="7" t="s">
        <v>1752</v>
      </c>
      <c r="E752" s="7" t="s">
        <v>773</v>
      </c>
      <c r="F752" s="7" t="s">
        <v>542</v>
      </c>
      <c r="G752" s="7" t="s">
        <v>14</v>
      </c>
      <c r="H752" s="9"/>
      <c r="I752" s="9"/>
    </row>
    <row r="753">
      <c r="A753" s="5">
        <v>45330.0</v>
      </c>
      <c r="B753" s="11" t="s">
        <v>1753</v>
      </c>
      <c r="C753" s="8" t="s">
        <v>1754</v>
      </c>
      <c r="D753" s="7" t="s">
        <v>1755</v>
      </c>
      <c r="E753" s="7" t="s">
        <v>119</v>
      </c>
      <c r="F753" s="7" t="s">
        <v>542</v>
      </c>
      <c r="G753" s="7" t="s">
        <v>14</v>
      </c>
      <c r="H753" s="9"/>
      <c r="I753" s="9"/>
    </row>
    <row r="754">
      <c r="A754" s="5">
        <v>45330.0</v>
      </c>
      <c r="B754" s="11" t="s">
        <v>1756</v>
      </c>
      <c r="C754" s="8" t="s">
        <v>1757</v>
      </c>
      <c r="D754" s="7" t="s">
        <v>471</v>
      </c>
      <c r="E754" s="7" t="s">
        <v>119</v>
      </c>
      <c r="F754" s="7" t="s">
        <v>18</v>
      </c>
      <c r="G754" s="7" t="s">
        <v>14</v>
      </c>
      <c r="H754" s="9"/>
      <c r="I754" s="9"/>
    </row>
    <row r="755">
      <c r="A755" s="5">
        <v>45330.0</v>
      </c>
      <c r="B755" s="11" t="s">
        <v>1756</v>
      </c>
      <c r="C755" s="8" t="s">
        <v>1757</v>
      </c>
      <c r="D755" s="7" t="s">
        <v>471</v>
      </c>
      <c r="E755" s="7" t="s">
        <v>1302</v>
      </c>
      <c r="F755" s="7" t="s">
        <v>1049</v>
      </c>
      <c r="G755" s="7" t="s">
        <v>14</v>
      </c>
      <c r="H755" s="9"/>
      <c r="I755" s="9"/>
    </row>
    <row r="756">
      <c r="A756" s="5">
        <v>45330.0</v>
      </c>
      <c r="B756" s="11" t="s">
        <v>1758</v>
      </c>
      <c r="C756" s="8" t="s">
        <v>1759</v>
      </c>
      <c r="D756" s="7" t="s">
        <v>377</v>
      </c>
      <c r="E756" s="7" t="s">
        <v>119</v>
      </c>
      <c r="F756" s="7" t="s">
        <v>542</v>
      </c>
      <c r="G756" s="7" t="s">
        <v>14</v>
      </c>
      <c r="H756" s="9"/>
      <c r="I756" s="9"/>
    </row>
    <row r="757">
      <c r="A757" s="5">
        <v>45331.0</v>
      </c>
      <c r="B757" s="11" t="s">
        <v>1760</v>
      </c>
      <c r="C757" s="8" t="s">
        <v>1761</v>
      </c>
      <c r="D757" s="7" t="s">
        <v>1738</v>
      </c>
      <c r="E757" s="7" t="s">
        <v>1003</v>
      </c>
      <c r="F757" s="7" t="s">
        <v>18</v>
      </c>
      <c r="G757" s="7" t="s">
        <v>14</v>
      </c>
      <c r="H757" s="9"/>
      <c r="I757" s="9"/>
    </row>
    <row r="758">
      <c r="A758" s="5">
        <v>45331.0</v>
      </c>
      <c r="B758" s="11" t="s">
        <v>1760</v>
      </c>
      <c r="C758" s="8" t="s">
        <v>1761</v>
      </c>
      <c r="D758" s="7" t="s">
        <v>1738</v>
      </c>
      <c r="E758" s="7" t="s">
        <v>1269</v>
      </c>
      <c r="F758" s="7" t="s">
        <v>564</v>
      </c>
      <c r="G758" s="7" t="s">
        <v>14</v>
      </c>
      <c r="H758" s="9"/>
      <c r="I758" s="9"/>
    </row>
    <row r="759">
      <c r="A759" s="5">
        <v>45331.0</v>
      </c>
      <c r="B759" s="11" t="s">
        <v>1760</v>
      </c>
      <c r="C759" s="8" t="s">
        <v>1761</v>
      </c>
      <c r="D759" s="7" t="s">
        <v>1738</v>
      </c>
      <c r="E759" s="7" t="s">
        <v>998</v>
      </c>
      <c r="F759" s="7" t="s">
        <v>809</v>
      </c>
      <c r="G759" s="7" t="s">
        <v>14</v>
      </c>
      <c r="H759" s="9"/>
      <c r="I759" s="9"/>
    </row>
    <row r="760">
      <c r="A760" s="5">
        <v>45331.0</v>
      </c>
      <c r="B760" s="11" t="s">
        <v>1762</v>
      </c>
      <c r="C760" s="8" t="s">
        <v>1763</v>
      </c>
      <c r="D760" s="7" t="s">
        <v>471</v>
      </c>
      <c r="E760" s="7" t="s">
        <v>1302</v>
      </c>
      <c r="F760" s="7" t="s">
        <v>1430</v>
      </c>
      <c r="G760" s="7" t="s">
        <v>14</v>
      </c>
      <c r="H760" s="9"/>
      <c r="I760" s="9"/>
    </row>
    <row r="761">
      <c r="A761" s="5">
        <v>45331.0</v>
      </c>
      <c r="B761" s="11" t="s">
        <v>1762</v>
      </c>
      <c r="C761" s="8" t="s">
        <v>1763</v>
      </c>
      <c r="D761" s="7" t="s">
        <v>471</v>
      </c>
      <c r="E761" s="7" t="s">
        <v>119</v>
      </c>
      <c r="F761" s="7" t="s">
        <v>1419</v>
      </c>
      <c r="G761" s="7" t="s">
        <v>14</v>
      </c>
      <c r="H761" s="9"/>
      <c r="I761" s="9"/>
    </row>
    <row r="762">
      <c r="A762" s="5">
        <v>45331.0</v>
      </c>
      <c r="B762" s="11" t="s">
        <v>1764</v>
      </c>
      <c r="C762" s="8" t="s">
        <v>1765</v>
      </c>
      <c r="D762" s="7" t="s">
        <v>608</v>
      </c>
      <c r="E762" s="7" t="s">
        <v>1550</v>
      </c>
      <c r="F762" s="7" t="s">
        <v>1766</v>
      </c>
      <c r="G762" s="7" t="s">
        <v>14</v>
      </c>
      <c r="H762" s="9"/>
      <c r="I762" s="9"/>
    </row>
    <row r="763">
      <c r="A763" s="5">
        <v>45331.0</v>
      </c>
      <c r="B763" s="11" t="s">
        <v>1767</v>
      </c>
      <c r="C763" s="8" t="s">
        <v>1768</v>
      </c>
      <c r="D763" s="7" t="s">
        <v>1769</v>
      </c>
      <c r="E763" s="7" t="s">
        <v>1770</v>
      </c>
      <c r="F763" s="7" t="s">
        <v>1771</v>
      </c>
      <c r="G763" s="7" t="s">
        <v>14</v>
      </c>
      <c r="H763" s="9"/>
      <c r="I763" s="9"/>
    </row>
    <row r="764">
      <c r="A764" s="5">
        <v>45331.0</v>
      </c>
      <c r="B764" s="11" t="s">
        <v>1767</v>
      </c>
      <c r="C764" s="8" t="s">
        <v>1768</v>
      </c>
      <c r="D764" s="7" t="s">
        <v>1769</v>
      </c>
      <c r="E764" s="7" t="s">
        <v>1772</v>
      </c>
      <c r="F764" s="7" t="s">
        <v>1773</v>
      </c>
      <c r="G764" s="7" t="s">
        <v>14</v>
      </c>
      <c r="H764" s="9"/>
      <c r="I764" s="9"/>
    </row>
    <row r="765">
      <c r="A765" s="5">
        <v>45331.0</v>
      </c>
      <c r="B765" s="11" t="s">
        <v>1767</v>
      </c>
      <c r="C765" s="8" t="s">
        <v>1768</v>
      </c>
      <c r="D765" s="7" t="s">
        <v>1769</v>
      </c>
      <c r="E765" s="7" t="s">
        <v>1774</v>
      </c>
      <c r="F765" s="7" t="s">
        <v>1775</v>
      </c>
      <c r="G765" s="7" t="s">
        <v>14</v>
      </c>
      <c r="H765" s="9"/>
      <c r="I765" s="9"/>
    </row>
    <row r="766">
      <c r="A766" s="5">
        <v>45331.0</v>
      </c>
      <c r="B766" s="11" t="s">
        <v>1776</v>
      </c>
      <c r="C766" s="8" t="s">
        <v>1777</v>
      </c>
      <c r="D766" s="7" t="s">
        <v>547</v>
      </c>
      <c r="E766" s="9"/>
      <c r="F766" s="7" t="s">
        <v>1778</v>
      </c>
      <c r="G766" s="7" t="s">
        <v>14</v>
      </c>
      <c r="H766" s="7" t="s">
        <v>334</v>
      </c>
      <c r="I766" s="9"/>
    </row>
    <row r="767">
      <c r="A767" s="5">
        <v>45331.0</v>
      </c>
      <c r="B767" s="11" t="s">
        <v>1776</v>
      </c>
      <c r="C767" s="8" t="s">
        <v>1777</v>
      </c>
      <c r="D767" s="7" t="s">
        <v>547</v>
      </c>
      <c r="E767" s="7" t="s">
        <v>1032</v>
      </c>
      <c r="F767" s="7" t="s">
        <v>809</v>
      </c>
      <c r="G767" s="7" t="s">
        <v>14</v>
      </c>
      <c r="H767" s="9"/>
      <c r="I767" s="9"/>
    </row>
    <row r="768">
      <c r="A768" s="5">
        <v>45331.0</v>
      </c>
      <c r="B768" s="11" t="s">
        <v>1779</v>
      </c>
      <c r="C768" s="8" t="s">
        <v>1780</v>
      </c>
      <c r="D768" s="7" t="s">
        <v>1781</v>
      </c>
      <c r="E768" s="7" t="s">
        <v>1782</v>
      </c>
      <c r="F768" s="7" t="s">
        <v>1321</v>
      </c>
      <c r="G768" s="7" t="s">
        <v>14</v>
      </c>
      <c r="H768" s="9"/>
      <c r="I768" s="9"/>
    </row>
    <row r="769">
      <c r="A769" s="5">
        <v>45331.0</v>
      </c>
      <c r="B769" s="11" t="s">
        <v>1783</v>
      </c>
      <c r="C769" s="8" t="s">
        <v>1784</v>
      </c>
      <c r="D769" s="7" t="s">
        <v>1785</v>
      </c>
      <c r="E769" s="7" t="s">
        <v>1786</v>
      </c>
      <c r="F769" s="7" t="s">
        <v>1787</v>
      </c>
      <c r="G769" s="7" t="s">
        <v>14</v>
      </c>
      <c r="H769" s="9"/>
      <c r="I769" s="9"/>
    </row>
    <row r="770">
      <c r="A770" s="5">
        <v>45331.0</v>
      </c>
      <c r="B770" s="11" t="s">
        <v>1788</v>
      </c>
      <c r="C770" s="8" t="s">
        <v>1789</v>
      </c>
      <c r="D770" s="7" t="s">
        <v>1728</v>
      </c>
      <c r="E770" s="7" t="s">
        <v>1790</v>
      </c>
      <c r="F770" s="7" t="s">
        <v>1791</v>
      </c>
      <c r="G770" s="7" t="s">
        <v>86</v>
      </c>
      <c r="H770" s="9"/>
      <c r="I770" s="9"/>
    </row>
    <row r="771">
      <c r="A771" s="5">
        <v>45331.0</v>
      </c>
      <c r="B771" s="11" t="s">
        <v>1788</v>
      </c>
      <c r="C771" s="8" t="s">
        <v>1789</v>
      </c>
      <c r="D771" s="7" t="s">
        <v>1728</v>
      </c>
      <c r="E771" s="7" t="s">
        <v>1792</v>
      </c>
      <c r="F771" s="7" t="s">
        <v>1793</v>
      </c>
      <c r="G771" s="7" t="s">
        <v>86</v>
      </c>
      <c r="H771" s="9"/>
      <c r="I771" s="9"/>
    </row>
    <row r="772">
      <c r="A772" s="5">
        <v>45331.0</v>
      </c>
      <c r="B772" s="11" t="s">
        <v>1794</v>
      </c>
      <c r="C772" s="8" t="s">
        <v>1795</v>
      </c>
      <c r="D772" s="7" t="s">
        <v>1738</v>
      </c>
      <c r="E772" s="7" t="s">
        <v>1796</v>
      </c>
      <c r="F772" s="7" t="s">
        <v>144</v>
      </c>
      <c r="G772" s="7" t="s">
        <v>86</v>
      </c>
      <c r="H772" s="9"/>
      <c r="I772" s="9"/>
    </row>
    <row r="773">
      <c r="A773" s="5">
        <v>45331.0</v>
      </c>
      <c r="B773" s="11" t="s">
        <v>1797</v>
      </c>
      <c r="C773" s="8" t="s">
        <v>1798</v>
      </c>
      <c r="D773" s="7" t="s">
        <v>1799</v>
      </c>
      <c r="E773" s="7" t="s">
        <v>1800</v>
      </c>
      <c r="F773" s="7" t="s">
        <v>1801</v>
      </c>
      <c r="G773" s="7" t="s">
        <v>86</v>
      </c>
      <c r="H773" s="9"/>
      <c r="I773" s="9"/>
    </row>
    <row r="774">
      <c r="A774" s="5">
        <v>45331.0</v>
      </c>
      <c r="B774" s="11" t="s">
        <v>1797</v>
      </c>
      <c r="C774" s="8" t="s">
        <v>1798</v>
      </c>
      <c r="D774" s="7" t="s">
        <v>1799</v>
      </c>
      <c r="E774" s="7" t="s">
        <v>1802</v>
      </c>
      <c r="F774" s="7" t="s">
        <v>171</v>
      </c>
      <c r="G774" s="7" t="s">
        <v>14</v>
      </c>
      <c r="H774" s="9"/>
      <c r="I774" s="9"/>
    </row>
    <row r="775">
      <c r="A775" s="5">
        <v>45331.0</v>
      </c>
      <c r="B775" s="11" t="s">
        <v>1803</v>
      </c>
      <c r="C775" s="8" t="s">
        <v>1804</v>
      </c>
      <c r="D775" s="7" t="s">
        <v>1805</v>
      </c>
      <c r="E775" s="7" t="s">
        <v>115</v>
      </c>
      <c r="F775" s="7" t="s">
        <v>454</v>
      </c>
      <c r="G775" s="7" t="s">
        <v>14</v>
      </c>
      <c r="H775" s="9"/>
      <c r="I775" s="9"/>
    </row>
    <row r="776">
      <c r="A776" s="5">
        <v>45331.0</v>
      </c>
      <c r="B776" s="11" t="s">
        <v>1803</v>
      </c>
      <c r="C776" s="8" t="s">
        <v>1804</v>
      </c>
      <c r="D776" s="7" t="s">
        <v>1805</v>
      </c>
      <c r="E776" s="7" t="s">
        <v>1806</v>
      </c>
      <c r="F776" s="7" t="s">
        <v>1807</v>
      </c>
      <c r="G776" s="7" t="s">
        <v>14</v>
      </c>
      <c r="H776" s="9"/>
      <c r="I776" s="9"/>
    </row>
    <row r="777">
      <c r="A777" s="5">
        <v>45331.0</v>
      </c>
      <c r="B777" s="11" t="s">
        <v>1808</v>
      </c>
      <c r="C777" s="8" t="s">
        <v>1809</v>
      </c>
      <c r="D777" s="7" t="s">
        <v>445</v>
      </c>
      <c r="E777" s="7" t="s">
        <v>1810</v>
      </c>
      <c r="F777" s="7" t="s">
        <v>300</v>
      </c>
      <c r="G777" s="7" t="s">
        <v>14</v>
      </c>
      <c r="H777" s="9"/>
      <c r="I777" s="9"/>
    </row>
    <row r="778">
      <c r="A778" s="5">
        <v>45331.0</v>
      </c>
      <c r="B778" s="11" t="s">
        <v>1808</v>
      </c>
      <c r="C778" s="8" t="s">
        <v>1809</v>
      </c>
      <c r="D778" s="7" t="s">
        <v>445</v>
      </c>
      <c r="E778" s="7" t="s">
        <v>15</v>
      </c>
      <c r="F778" s="7" t="s">
        <v>1811</v>
      </c>
      <c r="G778" s="7" t="s">
        <v>14</v>
      </c>
      <c r="H778" s="9"/>
      <c r="I778" s="9"/>
    </row>
    <row r="779">
      <c r="A779" s="5">
        <v>45331.0</v>
      </c>
      <c r="B779" s="11" t="s">
        <v>1812</v>
      </c>
      <c r="C779" s="8" t="s">
        <v>1813</v>
      </c>
      <c r="D779" s="7" t="s">
        <v>303</v>
      </c>
      <c r="E779" s="7" t="s">
        <v>253</v>
      </c>
      <c r="F779" s="7" t="s">
        <v>944</v>
      </c>
      <c r="G779" s="7" t="s">
        <v>14</v>
      </c>
      <c r="H779" s="9"/>
      <c r="I779" s="9"/>
    </row>
    <row r="780">
      <c r="A780" s="5">
        <v>45331.0</v>
      </c>
      <c r="B780" s="11" t="s">
        <v>1814</v>
      </c>
      <c r="C780" s="8" t="s">
        <v>1815</v>
      </c>
      <c r="D780" s="7" t="s">
        <v>377</v>
      </c>
      <c r="E780" s="7" t="s">
        <v>119</v>
      </c>
      <c r="F780" s="7" t="s">
        <v>654</v>
      </c>
      <c r="G780" s="7" t="s">
        <v>14</v>
      </c>
      <c r="H780" s="9"/>
      <c r="I780" s="9"/>
    </row>
    <row r="781">
      <c r="A781" s="5">
        <v>45331.0</v>
      </c>
      <c r="B781" s="11" t="s">
        <v>1816</v>
      </c>
      <c r="C781" s="8" t="s">
        <v>1817</v>
      </c>
      <c r="D781" s="7" t="s">
        <v>289</v>
      </c>
      <c r="E781" s="7" t="s">
        <v>125</v>
      </c>
      <c r="F781" s="7" t="s">
        <v>101</v>
      </c>
      <c r="G781" s="7" t="s">
        <v>14</v>
      </c>
      <c r="H781" s="9"/>
      <c r="I781" s="9"/>
    </row>
    <row r="782">
      <c r="A782" s="5">
        <v>45331.0</v>
      </c>
      <c r="B782" s="11" t="s">
        <v>1816</v>
      </c>
      <c r="C782" s="8" t="s">
        <v>1817</v>
      </c>
      <c r="D782" s="7" t="s">
        <v>289</v>
      </c>
      <c r="E782" s="7" t="s">
        <v>334</v>
      </c>
      <c r="F782" s="7" t="s">
        <v>202</v>
      </c>
      <c r="G782" s="7" t="s">
        <v>14</v>
      </c>
      <c r="H782" s="9"/>
      <c r="I782" s="9"/>
    </row>
    <row r="783">
      <c r="A783" s="5">
        <v>45331.0</v>
      </c>
      <c r="B783" s="11" t="s">
        <v>1818</v>
      </c>
      <c r="C783" s="8" t="s">
        <v>1819</v>
      </c>
      <c r="D783" s="7" t="s">
        <v>1820</v>
      </c>
      <c r="E783" s="7" t="s">
        <v>119</v>
      </c>
      <c r="F783" s="7" t="s">
        <v>542</v>
      </c>
      <c r="G783" s="7" t="s">
        <v>14</v>
      </c>
      <c r="H783" s="9"/>
      <c r="I783" s="9"/>
    </row>
    <row r="784">
      <c r="A784" s="5">
        <v>45331.0</v>
      </c>
      <c r="B784" s="11" t="s">
        <v>1821</v>
      </c>
      <c r="C784" s="8" t="s">
        <v>1822</v>
      </c>
      <c r="D784" s="8" t="s">
        <v>1823</v>
      </c>
      <c r="E784" s="9"/>
      <c r="F784" s="7" t="s">
        <v>152</v>
      </c>
      <c r="G784" s="7" t="s">
        <v>86</v>
      </c>
      <c r="H784" s="7" t="s">
        <v>253</v>
      </c>
      <c r="I784" s="9"/>
    </row>
    <row r="785">
      <c r="A785" s="5">
        <v>45331.0</v>
      </c>
      <c r="B785" s="11" t="s">
        <v>1824</v>
      </c>
      <c r="C785" s="8" t="s">
        <v>1825</v>
      </c>
      <c r="D785" s="7" t="s">
        <v>137</v>
      </c>
      <c r="E785" s="7" t="s">
        <v>589</v>
      </c>
      <c r="F785" s="7" t="s">
        <v>809</v>
      </c>
      <c r="G785" s="7" t="s">
        <v>14</v>
      </c>
      <c r="H785" s="9"/>
      <c r="I785" s="9"/>
    </row>
    <row r="786">
      <c r="A786" s="5">
        <v>45331.0</v>
      </c>
      <c r="B786" s="11" t="s">
        <v>1826</v>
      </c>
      <c r="C786" s="8" t="s">
        <v>1827</v>
      </c>
      <c r="D786" s="7" t="s">
        <v>471</v>
      </c>
      <c r="E786" s="7" t="s">
        <v>1828</v>
      </c>
      <c r="F786" s="7" t="s">
        <v>1829</v>
      </c>
      <c r="G786" s="7" t="s">
        <v>29</v>
      </c>
      <c r="H786" s="9"/>
      <c r="I786" s="9"/>
    </row>
    <row r="787">
      <c r="A787" s="5">
        <v>45331.0</v>
      </c>
      <c r="B787" s="11" t="s">
        <v>1830</v>
      </c>
      <c r="C787" s="8" t="s">
        <v>1831</v>
      </c>
      <c r="D787" s="7" t="s">
        <v>170</v>
      </c>
      <c r="E787" s="7" t="s">
        <v>1832</v>
      </c>
      <c r="F787" s="7" t="s">
        <v>829</v>
      </c>
      <c r="G787" s="7" t="s">
        <v>14</v>
      </c>
      <c r="H787" s="9"/>
      <c r="I787" s="9"/>
    </row>
    <row r="788">
      <c r="A788" s="5">
        <v>45331.0</v>
      </c>
      <c r="B788" s="11" t="s">
        <v>1833</v>
      </c>
      <c r="C788" s="8" t="s">
        <v>1834</v>
      </c>
      <c r="D788" s="7" t="s">
        <v>1835</v>
      </c>
      <c r="E788" s="7" t="s">
        <v>1832</v>
      </c>
      <c r="F788" s="7" t="s">
        <v>1836</v>
      </c>
      <c r="G788" s="7" t="s">
        <v>14</v>
      </c>
      <c r="H788" s="9"/>
      <c r="I788" s="9"/>
    </row>
    <row r="789">
      <c r="A789" s="5">
        <v>45331.0</v>
      </c>
      <c r="B789" s="11" t="s">
        <v>1837</v>
      </c>
      <c r="C789" s="8" t="s">
        <v>1838</v>
      </c>
      <c r="D789" s="7" t="s">
        <v>1839</v>
      </c>
      <c r="E789" s="7" t="s">
        <v>119</v>
      </c>
      <c r="F789" s="7" t="s">
        <v>542</v>
      </c>
      <c r="G789" s="7" t="s">
        <v>14</v>
      </c>
      <c r="H789" s="9"/>
      <c r="I789" s="9"/>
    </row>
    <row r="790">
      <c r="A790" s="5">
        <v>45331.0</v>
      </c>
      <c r="B790" s="11" t="s">
        <v>1840</v>
      </c>
      <c r="C790" s="8" t="s">
        <v>1841</v>
      </c>
      <c r="D790" s="7" t="s">
        <v>1184</v>
      </c>
      <c r="E790" s="7" t="s">
        <v>119</v>
      </c>
      <c r="F790" s="7" t="s">
        <v>1049</v>
      </c>
      <c r="G790" s="7" t="s">
        <v>14</v>
      </c>
      <c r="H790" s="9"/>
      <c r="I790" s="9"/>
    </row>
    <row r="791">
      <c r="A791" s="5">
        <v>45331.0</v>
      </c>
      <c r="B791" s="11" t="s">
        <v>1840</v>
      </c>
      <c r="C791" s="8" t="s">
        <v>1841</v>
      </c>
      <c r="D791" s="7" t="s">
        <v>1184</v>
      </c>
      <c r="E791" s="7" t="s">
        <v>1842</v>
      </c>
      <c r="F791" s="7" t="s">
        <v>13</v>
      </c>
      <c r="G791" s="7" t="s">
        <v>14</v>
      </c>
      <c r="H791" s="9"/>
      <c r="I791" s="9"/>
    </row>
    <row r="792">
      <c r="A792" s="5">
        <v>45331.0</v>
      </c>
      <c r="B792" s="11" t="s">
        <v>1843</v>
      </c>
      <c r="C792" s="8" t="s">
        <v>1844</v>
      </c>
      <c r="D792" s="7" t="s">
        <v>1184</v>
      </c>
      <c r="E792" s="7" t="s">
        <v>1832</v>
      </c>
      <c r="F792" s="7" t="s">
        <v>829</v>
      </c>
      <c r="G792" s="7" t="s">
        <v>14</v>
      </c>
      <c r="H792" s="9"/>
      <c r="I792" s="9"/>
    </row>
    <row r="793">
      <c r="A793" s="5">
        <v>45332.0</v>
      </c>
      <c r="B793" s="11" t="s">
        <v>1845</v>
      </c>
      <c r="C793" s="8" t="s">
        <v>1846</v>
      </c>
      <c r="D793" s="7" t="s">
        <v>1728</v>
      </c>
      <c r="E793" s="7" t="s">
        <v>119</v>
      </c>
      <c r="F793" s="7" t="s">
        <v>437</v>
      </c>
      <c r="G793" s="7" t="s">
        <v>86</v>
      </c>
      <c r="H793" s="9"/>
      <c r="I793" s="9"/>
    </row>
    <row r="794">
      <c r="A794" s="5">
        <v>45332.0</v>
      </c>
      <c r="B794" s="11" t="s">
        <v>1845</v>
      </c>
      <c r="C794" s="8" t="s">
        <v>1846</v>
      </c>
      <c r="D794" s="7" t="s">
        <v>1728</v>
      </c>
      <c r="E794" s="7" t="s">
        <v>183</v>
      </c>
      <c r="F794" s="7" t="s">
        <v>602</v>
      </c>
      <c r="G794" s="7" t="s">
        <v>29</v>
      </c>
      <c r="H794" s="9"/>
      <c r="I794" s="9"/>
    </row>
    <row r="795">
      <c r="A795" s="5">
        <v>45332.0</v>
      </c>
      <c r="B795" s="11" t="s">
        <v>1847</v>
      </c>
      <c r="C795" s="8" t="s">
        <v>1848</v>
      </c>
      <c r="D795" s="7" t="s">
        <v>1849</v>
      </c>
      <c r="E795" s="7" t="s">
        <v>110</v>
      </c>
      <c r="F795" s="7" t="s">
        <v>111</v>
      </c>
      <c r="G795" s="7" t="s">
        <v>14</v>
      </c>
      <c r="H795" s="9"/>
      <c r="I795" s="9"/>
    </row>
    <row r="796">
      <c r="A796" s="5">
        <v>45332.0</v>
      </c>
      <c r="B796" s="11" t="s">
        <v>1850</v>
      </c>
      <c r="C796" s="8" t="s">
        <v>1851</v>
      </c>
      <c r="D796" s="7" t="s">
        <v>1752</v>
      </c>
      <c r="E796" s="7" t="s">
        <v>38</v>
      </c>
      <c r="F796" s="7" t="s">
        <v>13</v>
      </c>
      <c r="G796" s="7" t="s">
        <v>14</v>
      </c>
      <c r="H796" s="9"/>
      <c r="I796" s="9"/>
    </row>
    <row r="797">
      <c r="A797" s="5">
        <v>45333.0</v>
      </c>
      <c r="B797" s="11" t="s">
        <v>1852</v>
      </c>
      <c r="C797" s="8" t="s">
        <v>1853</v>
      </c>
      <c r="D797" s="7" t="s">
        <v>32</v>
      </c>
      <c r="E797" s="7" t="s">
        <v>100</v>
      </c>
      <c r="F797" s="7" t="s">
        <v>1341</v>
      </c>
      <c r="G797" s="7" t="s">
        <v>86</v>
      </c>
      <c r="H797" s="9"/>
      <c r="I797" s="9"/>
    </row>
    <row r="798">
      <c r="A798" s="5">
        <v>45333.0</v>
      </c>
      <c r="B798" s="11" t="s">
        <v>1854</v>
      </c>
      <c r="C798" s="8" t="s">
        <v>1855</v>
      </c>
      <c r="D798" s="7" t="s">
        <v>435</v>
      </c>
      <c r="E798" s="7" t="s">
        <v>271</v>
      </c>
      <c r="F798" s="7" t="s">
        <v>1856</v>
      </c>
      <c r="G798" s="7" t="s">
        <v>14</v>
      </c>
      <c r="H798" s="9"/>
      <c r="I798" s="9"/>
    </row>
    <row r="799">
      <c r="A799" s="5">
        <v>45333.0</v>
      </c>
      <c r="B799" s="11" t="s">
        <v>1854</v>
      </c>
      <c r="C799" s="8" t="s">
        <v>1855</v>
      </c>
      <c r="D799" s="7" t="s">
        <v>722</v>
      </c>
      <c r="E799" s="7" t="s">
        <v>271</v>
      </c>
      <c r="F799" s="7" t="s">
        <v>1856</v>
      </c>
      <c r="G799" s="7" t="s">
        <v>14</v>
      </c>
      <c r="H799" s="9"/>
      <c r="I799" s="9"/>
    </row>
    <row r="800">
      <c r="A800" s="5">
        <v>45333.0</v>
      </c>
      <c r="B800" s="11" t="s">
        <v>1854</v>
      </c>
      <c r="C800" s="8" t="s">
        <v>1855</v>
      </c>
      <c r="D800" s="7" t="s">
        <v>523</v>
      </c>
      <c r="E800" s="7" t="s">
        <v>271</v>
      </c>
      <c r="F800" s="7" t="s">
        <v>1856</v>
      </c>
      <c r="G800" s="7" t="s">
        <v>14</v>
      </c>
      <c r="H800" s="9"/>
      <c r="I800" s="9"/>
    </row>
    <row r="801">
      <c r="A801" s="5">
        <v>45334.0</v>
      </c>
      <c r="B801" s="11" t="s">
        <v>1857</v>
      </c>
      <c r="C801" s="8" t="s">
        <v>1858</v>
      </c>
      <c r="D801" s="7" t="s">
        <v>32</v>
      </c>
      <c r="E801" s="7" t="s">
        <v>1859</v>
      </c>
      <c r="F801" s="7" t="s">
        <v>542</v>
      </c>
      <c r="G801" s="7" t="s">
        <v>14</v>
      </c>
      <c r="H801" s="9"/>
      <c r="I801" s="9"/>
    </row>
    <row r="802">
      <c r="A802" s="5">
        <v>45334.0</v>
      </c>
      <c r="B802" s="11" t="s">
        <v>1860</v>
      </c>
      <c r="C802" s="8" t="s">
        <v>1861</v>
      </c>
      <c r="D802" s="7" t="s">
        <v>135</v>
      </c>
      <c r="E802" s="7" t="s">
        <v>1862</v>
      </c>
      <c r="F802" s="7" t="s">
        <v>18</v>
      </c>
      <c r="G802" s="7" t="s">
        <v>14</v>
      </c>
      <c r="H802" s="9"/>
      <c r="I802" s="9"/>
    </row>
    <row r="803">
      <c r="A803" s="5">
        <v>45334.0</v>
      </c>
      <c r="B803" s="11" t="s">
        <v>1863</v>
      </c>
      <c r="C803" s="8" t="s">
        <v>1864</v>
      </c>
      <c r="D803" s="7" t="s">
        <v>377</v>
      </c>
      <c r="E803" s="7" t="s">
        <v>1865</v>
      </c>
      <c r="F803" s="7" t="s">
        <v>1246</v>
      </c>
      <c r="G803" s="7" t="s">
        <v>14</v>
      </c>
      <c r="H803" s="9"/>
      <c r="I803" s="9"/>
    </row>
    <row r="804">
      <c r="A804" s="5">
        <v>45334.0</v>
      </c>
      <c r="B804" s="11" t="s">
        <v>1866</v>
      </c>
      <c r="C804" s="8" t="s">
        <v>1867</v>
      </c>
      <c r="D804" s="7" t="s">
        <v>1868</v>
      </c>
      <c r="E804" s="7" t="s">
        <v>1869</v>
      </c>
      <c r="F804" s="7" t="s">
        <v>450</v>
      </c>
      <c r="G804" s="7" t="s">
        <v>14</v>
      </c>
      <c r="H804" s="9"/>
      <c r="I804" s="9"/>
    </row>
    <row r="805">
      <c r="A805" s="5">
        <v>45334.0</v>
      </c>
      <c r="B805" s="11" t="s">
        <v>1866</v>
      </c>
      <c r="C805" s="8" t="s">
        <v>1867</v>
      </c>
      <c r="D805" s="7" t="s">
        <v>1868</v>
      </c>
      <c r="E805" s="7" t="s">
        <v>849</v>
      </c>
      <c r="F805" s="7" t="s">
        <v>43</v>
      </c>
      <c r="G805" s="7" t="s">
        <v>14</v>
      </c>
      <c r="H805" s="9"/>
      <c r="I805" s="9"/>
    </row>
    <row r="806">
      <c r="A806" s="5">
        <v>45334.0</v>
      </c>
      <c r="B806" s="11" t="s">
        <v>1866</v>
      </c>
      <c r="C806" s="8" t="s">
        <v>1867</v>
      </c>
      <c r="D806" s="7" t="s">
        <v>1868</v>
      </c>
      <c r="E806" s="7" t="s">
        <v>409</v>
      </c>
      <c r="F806" s="7" t="s">
        <v>218</v>
      </c>
      <c r="G806" s="7" t="s">
        <v>14</v>
      </c>
      <c r="H806" s="9"/>
      <c r="I806" s="9"/>
    </row>
    <row r="807">
      <c r="A807" s="5">
        <v>45334.0</v>
      </c>
      <c r="B807" s="11" t="s">
        <v>1870</v>
      </c>
      <c r="C807" s="8" t="s">
        <v>1871</v>
      </c>
      <c r="D807" s="7" t="s">
        <v>69</v>
      </c>
      <c r="E807" s="7" t="s">
        <v>1872</v>
      </c>
      <c r="F807" s="7" t="s">
        <v>13</v>
      </c>
      <c r="G807" s="7" t="s">
        <v>14</v>
      </c>
      <c r="H807" s="9"/>
      <c r="I807" s="9"/>
    </row>
    <row r="808">
      <c r="A808" s="5">
        <v>45334.0</v>
      </c>
      <c r="B808" s="11" t="s">
        <v>1870</v>
      </c>
      <c r="C808" s="8" t="s">
        <v>1871</v>
      </c>
      <c r="D808" s="7" t="s">
        <v>69</v>
      </c>
      <c r="E808" s="7" t="s">
        <v>259</v>
      </c>
      <c r="F808" s="7" t="s">
        <v>1631</v>
      </c>
      <c r="G808" s="7" t="s">
        <v>14</v>
      </c>
      <c r="H808" s="9"/>
      <c r="I808" s="9"/>
    </row>
    <row r="809">
      <c r="A809" s="5">
        <v>45334.0</v>
      </c>
      <c r="B809" s="11" t="s">
        <v>1873</v>
      </c>
      <c r="C809" s="8" t="s">
        <v>1874</v>
      </c>
      <c r="D809" s="7" t="s">
        <v>735</v>
      </c>
      <c r="E809" s="7" t="s">
        <v>119</v>
      </c>
      <c r="F809" s="7" t="s">
        <v>1875</v>
      </c>
      <c r="G809" s="7" t="s">
        <v>14</v>
      </c>
      <c r="H809" s="9"/>
      <c r="I809" s="9"/>
    </row>
    <row r="810">
      <c r="A810" s="5">
        <v>45334.0</v>
      </c>
      <c r="B810" s="11" t="s">
        <v>1873</v>
      </c>
      <c r="C810" s="8" t="s">
        <v>1874</v>
      </c>
      <c r="D810" s="7" t="s">
        <v>735</v>
      </c>
      <c r="E810" s="7" t="s">
        <v>90</v>
      </c>
      <c r="F810" s="7" t="s">
        <v>111</v>
      </c>
      <c r="G810" s="7" t="s">
        <v>14</v>
      </c>
      <c r="H810" s="9"/>
      <c r="I810" s="9"/>
    </row>
    <row r="811">
      <c r="A811" s="5">
        <v>45334.0</v>
      </c>
      <c r="B811" s="11" t="s">
        <v>1876</v>
      </c>
      <c r="C811" s="8" t="s">
        <v>1877</v>
      </c>
      <c r="D811" s="7" t="s">
        <v>882</v>
      </c>
      <c r="E811" s="7" t="s">
        <v>1878</v>
      </c>
      <c r="F811" s="7" t="s">
        <v>350</v>
      </c>
      <c r="G811" s="7" t="s">
        <v>14</v>
      </c>
      <c r="H811" s="9"/>
      <c r="I811" s="9"/>
    </row>
    <row r="812">
      <c r="A812" s="5">
        <v>45334.0</v>
      </c>
      <c r="B812" s="11" t="s">
        <v>1879</v>
      </c>
      <c r="C812" s="8" t="s">
        <v>1880</v>
      </c>
      <c r="D812" s="7" t="s">
        <v>1881</v>
      </c>
      <c r="E812" s="7" t="s">
        <v>1882</v>
      </c>
      <c r="F812" s="7" t="s">
        <v>542</v>
      </c>
      <c r="G812" s="7" t="s">
        <v>14</v>
      </c>
      <c r="H812" s="9"/>
      <c r="I812" s="9"/>
    </row>
    <row r="813">
      <c r="A813" s="5">
        <v>45334.0</v>
      </c>
      <c r="B813" s="11" t="s">
        <v>1883</v>
      </c>
      <c r="C813" s="8" t="s">
        <v>1884</v>
      </c>
      <c r="D813" s="7" t="s">
        <v>1885</v>
      </c>
      <c r="E813" s="7" t="s">
        <v>15</v>
      </c>
      <c r="F813" s="7" t="s">
        <v>1886</v>
      </c>
      <c r="G813" s="7" t="s">
        <v>14</v>
      </c>
      <c r="H813" s="9"/>
      <c r="I813" s="9"/>
    </row>
    <row r="814">
      <c r="A814" s="5">
        <v>45334.0</v>
      </c>
      <c r="B814" s="11" t="s">
        <v>1883</v>
      </c>
      <c r="C814" s="8" t="s">
        <v>1884</v>
      </c>
      <c r="D814" s="7" t="s">
        <v>1885</v>
      </c>
      <c r="E814" s="7" t="s">
        <v>1832</v>
      </c>
      <c r="F814" s="7" t="s">
        <v>829</v>
      </c>
      <c r="G814" s="7" t="s">
        <v>14</v>
      </c>
      <c r="H814" s="9"/>
      <c r="I814" s="9"/>
    </row>
    <row r="815">
      <c r="A815" s="5">
        <v>45334.0</v>
      </c>
      <c r="B815" s="11" t="s">
        <v>1887</v>
      </c>
      <c r="C815" s="8" t="s">
        <v>1888</v>
      </c>
      <c r="D815" s="7" t="s">
        <v>1889</v>
      </c>
      <c r="E815" s="9"/>
      <c r="F815" s="7" t="s">
        <v>101</v>
      </c>
      <c r="G815" s="7" t="s">
        <v>14</v>
      </c>
      <c r="H815" s="7" t="s">
        <v>38</v>
      </c>
      <c r="I815" s="9"/>
    </row>
    <row r="816">
      <c r="A816" s="5">
        <v>45334.0</v>
      </c>
      <c r="B816" s="11" t="s">
        <v>1887</v>
      </c>
      <c r="C816" s="8" t="s">
        <v>1888</v>
      </c>
      <c r="D816" s="7" t="s">
        <v>1889</v>
      </c>
      <c r="E816" s="7" t="s">
        <v>1890</v>
      </c>
      <c r="F816" s="7" t="s">
        <v>473</v>
      </c>
      <c r="G816" s="7" t="s">
        <v>29</v>
      </c>
      <c r="H816" s="9"/>
      <c r="I816" s="9"/>
    </row>
    <row r="817">
      <c r="A817" s="5">
        <v>45334.0</v>
      </c>
      <c r="B817" s="11" t="s">
        <v>1891</v>
      </c>
      <c r="C817" s="8" t="s">
        <v>1892</v>
      </c>
      <c r="D817" s="7" t="s">
        <v>1893</v>
      </c>
      <c r="E817" s="7" t="s">
        <v>1894</v>
      </c>
      <c r="F817" s="7" t="s">
        <v>1895</v>
      </c>
      <c r="G817" s="7" t="s">
        <v>14</v>
      </c>
      <c r="H817" s="9"/>
      <c r="I817" s="9"/>
    </row>
    <row r="818">
      <c r="A818" s="5">
        <v>45334.0</v>
      </c>
      <c r="B818" s="11" t="s">
        <v>1896</v>
      </c>
      <c r="C818" s="8" t="s">
        <v>1897</v>
      </c>
      <c r="D818" s="7" t="s">
        <v>1898</v>
      </c>
      <c r="E818" s="7" t="s">
        <v>121</v>
      </c>
      <c r="F818" s="7" t="s">
        <v>152</v>
      </c>
      <c r="G818" s="7" t="s">
        <v>86</v>
      </c>
      <c r="H818" s="9"/>
      <c r="I818" s="9"/>
    </row>
    <row r="819">
      <c r="A819" s="5">
        <v>45334.0</v>
      </c>
      <c r="B819" s="11" t="s">
        <v>1899</v>
      </c>
      <c r="C819" s="8" t="s">
        <v>1900</v>
      </c>
      <c r="D819" s="7" t="s">
        <v>471</v>
      </c>
      <c r="E819" s="7" t="s">
        <v>119</v>
      </c>
      <c r="F819" s="7" t="s">
        <v>1901</v>
      </c>
      <c r="G819" s="7" t="s">
        <v>14</v>
      </c>
      <c r="H819" s="9"/>
      <c r="I819" s="9"/>
    </row>
    <row r="820">
      <c r="A820" s="5">
        <v>45334.0</v>
      </c>
      <c r="B820" s="11" t="s">
        <v>1899</v>
      </c>
      <c r="C820" s="8" t="s">
        <v>1900</v>
      </c>
      <c r="D820" s="7" t="s">
        <v>471</v>
      </c>
      <c r="E820" s="7" t="s">
        <v>1902</v>
      </c>
      <c r="F820" s="7" t="s">
        <v>13</v>
      </c>
      <c r="G820" s="7" t="s">
        <v>14</v>
      </c>
      <c r="H820" s="9"/>
      <c r="I820" s="9"/>
    </row>
    <row r="821">
      <c r="A821" s="5">
        <v>45334.0</v>
      </c>
      <c r="B821" s="11" t="s">
        <v>1903</v>
      </c>
      <c r="C821" s="8" t="s">
        <v>1904</v>
      </c>
      <c r="D821" s="7" t="s">
        <v>1618</v>
      </c>
      <c r="E821" s="7" t="s">
        <v>299</v>
      </c>
      <c r="F821" s="7" t="s">
        <v>944</v>
      </c>
      <c r="G821" s="7" t="s">
        <v>14</v>
      </c>
      <c r="H821" s="9"/>
      <c r="I821" s="9"/>
    </row>
    <row r="822">
      <c r="A822" s="5">
        <v>45334.0</v>
      </c>
      <c r="B822" s="11" t="s">
        <v>1903</v>
      </c>
      <c r="C822" s="20" t="s">
        <v>1904</v>
      </c>
      <c r="D822" s="7" t="s">
        <v>1618</v>
      </c>
      <c r="E822" s="7" t="s">
        <v>1905</v>
      </c>
      <c r="F822" s="7" t="s">
        <v>1399</v>
      </c>
      <c r="G822" s="7" t="s">
        <v>86</v>
      </c>
      <c r="H822" s="9"/>
      <c r="I822" s="9"/>
    </row>
    <row r="823">
      <c r="A823" s="5">
        <v>45334.0</v>
      </c>
      <c r="B823" s="11" t="s">
        <v>1906</v>
      </c>
      <c r="C823" s="8" t="s">
        <v>1907</v>
      </c>
      <c r="D823" s="7" t="s">
        <v>556</v>
      </c>
      <c r="E823" s="9"/>
      <c r="F823" s="7" t="s">
        <v>1908</v>
      </c>
      <c r="G823" s="7" t="s">
        <v>14</v>
      </c>
      <c r="H823" s="7" t="s">
        <v>253</v>
      </c>
      <c r="I823" s="9"/>
    </row>
    <row r="824">
      <c r="A824" s="5">
        <v>45334.0</v>
      </c>
      <c r="B824" s="11" t="s">
        <v>1909</v>
      </c>
      <c r="C824" s="8" t="s">
        <v>1910</v>
      </c>
      <c r="D824" s="7" t="s">
        <v>1835</v>
      </c>
      <c r="E824" s="7" t="s">
        <v>1465</v>
      </c>
      <c r="F824" s="7" t="s">
        <v>564</v>
      </c>
      <c r="G824" s="7" t="s">
        <v>14</v>
      </c>
      <c r="H824" s="9"/>
      <c r="I824" s="9"/>
    </row>
    <row r="825">
      <c r="A825" s="5">
        <v>45334.0</v>
      </c>
      <c r="B825" s="11" t="s">
        <v>1911</v>
      </c>
      <c r="C825" s="8" t="s">
        <v>1912</v>
      </c>
      <c r="D825" s="7" t="s">
        <v>1557</v>
      </c>
      <c r="E825" s="7" t="s">
        <v>38</v>
      </c>
      <c r="F825" s="7" t="s">
        <v>18</v>
      </c>
      <c r="G825" s="7" t="s">
        <v>14</v>
      </c>
      <c r="H825" s="9"/>
      <c r="I825" s="9"/>
    </row>
    <row r="826">
      <c r="A826" s="5">
        <v>45334.0</v>
      </c>
      <c r="B826" s="11" t="s">
        <v>1913</v>
      </c>
      <c r="C826" s="8" t="s">
        <v>1914</v>
      </c>
      <c r="D826" s="7" t="s">
        <v>1915</v>
      </c>
      <c r="E826" s="7" t="s">
        <v>90</v>
      </c>
      <c r="F826" s="7" t="s">
        <v>111</v>
      </c>
      <c r="G826" s="7" t="s">
        <v>14</v>
      </c>
      <c r="H826" s="9"/>
      <c r="I826" s="9"/>
    </row>
    <row r="827">
      <c r="A827" s="5">
        <v>45334.0</v>
      </c>
      <c r="B827" s="11" t="s">
        <v>1916</v>
      </c>
      <c r="C827" s="8" t="s">
        <v>1917</v>
      </c>
      <c r="D827" s="7" t="s">
        <v>1918</v>
      </c>
      <c r="E827" s="7" t="s">
        <v>110</v>
      </c>
      <c r="F827" s="7" t="s">
        <v>111</v>
      </c>
      <c r="G827" s="7" t="s">
        <v>14</v>
      </c>
      <c r="H827" s="9"/>
      <c r="I827" s="9"/>
    </row>
    <row r="828">
      <c r="A828" s="5">
        <v>45334.0</v>
      </c>
      <c r="B828" s="11" t="s">
        <v>1916</v>
      </c>
      <c r="C828" s="8" t="s">
        <v>1917</v>
      </c>
      <c r="D828" s="7" t="s">
        <v>1918</v>
      </c>
      <c r="E828" s="7" t="s">
        <v>436</v>
      </c>
      <c r="F828" s="7" t="s">
        <v>13</v>
      </c>
      <c r="G828" s="7" t="s">
        <v>14</v>
      </c>
      <c r="H828" s="9"/>
      <c r="I828" s="9"/>
    </row>
    <row r="829">
      <c r="A829" s="5">
        <v>45334.0</v>
      </c>
      <c r="B829" s="11" t="s">
        <v>1919</v>
      </c>
      <c r="C829" s="8" t="s">
        <v>1920</v>
      </c>
      <c r="D829" s="7" t="s">
        <v>1839</v>
      </c>
      <c r="E829" s="7" t="s">
        <v>1810</v>
      </c>
      <c r="F829" s="7" t="s">
        <v>300</v>
      </c>
      <c r="G829" s="7" t="s">
        <v>14</v>
      </c>
      <c r="H829" s="9"/>
      <c r="I829" s="9"/>
    </row>
    <row r="830">
      <c r="A830" s="5">
        <v>45334.0</v>
      </c>
      <c r="B830" s="11" t="s">
        <v>1919</v>
      </c>
      <c r="C830" s="8" t="s">
        <v>1920</v>
      </c>
      <c r="D830" s="7" t="s">
        <v>1839</v>
      </c>
      <c r="E830" s="7" t="s">
        <v>47</v>
      </c>
      <c r="F830" s="7" t="s">
        <v>809</v>
      </c>
      <c r="G830" s="7" t="s">
        <v>14</v>
      </c>
      <c r="H830" s="9"/>
      <c r="I830" s="9"/>
    </row>
    <row r="831">
      <c r="A831" s="5">
        <v>45334.0</v>
      </c>
      <c r="B831" s="11" t="s">
        <v>1919</v>
      </c>
      <c r="C831" s="8" t="s">
        <v>1920</v>
      </c>
      <c r="D831" s="7" t="s">
        <v>1839</v>
      </c>
      <c r="E831" s="9"/>
      <c r="F831" s="7" t="s">
        <v>330</v>
      </c>
      <c r="G831" s="7" t="s">
        <v>14</v>
      </c>
      <c r="H831" s="7" t="s">
        <v>15</v>
      </c>
      <c r="I831" s="9"/>
    </row>
    <row r="832">
      <c r="A832" s="5">
        <v>45334.0</v>
      </c>
      <c r="B832" s="11" t="s">
        <v>1921</v>
      </c>
      <c r="C832" s="8" t="s">
        <v>1922</v>
      </c>
      <c r="D832" s="7" t="s">
        <v>1235</v>
      </c>
      <c r="E832" s="7" t="s">
        <v>121</v>
      </c>
      <c r="F832" s="7" t="s">
        <v>535</v>
      </c>
      <c r="G832" s="7" t="s">
        <v>14</v>
      </c>
      <c r="H832" s="9"/>
      <c r="I832" s="9"/>
    </row>
    <row r="833">
      <c r="A833" s="5">
        <v>45334.0</v>
      </c>
      <c r="B833" s="11" t="s">
        <v>1921</v>
      </c>
      <c r="C833" s="8" t="s">
        <v>1922</v>
      </c>
      <c r="D833" s="7" t="s">
        <v>1235</v>
      </c>
      <c r="E833" s="7" t="s">
        <v>299</v>
      </c>
      <c r="F833" s="7" t="s">
        <v>33</v>
      </c>
      <c r="G833" s="7" t="s">
        <v>14</v>
      </c>
      <c r="H833" s="9"/>
      <c r="I833" s="9"/>
    </row>
    <row r="834">
      <c r="A834" s="5">
        <v>45334.0</v>
      </c>
      <c r="B834" s="11" t="s">
        <v>1923</v>
      </c>
      <c r="C834" s="8" t="s">
        <v>1924</v>
      </c>
      <c r="D834" s="7" t="s">
        <v>1618</v>
      </c>
      <c r="E834" s="7" t="s">
        <v>119</v>
      </c>
      <c r="F834" s="7" t="s">
        <v>578</v>
      </c>
      <c r="G834" s="7" t="s">
        <v>14</v>
      </c>
      <c r="H834" s="9"/>
      <c r="I834" s="9"/>
    </row>
    <row r="835">
      <c r="A835" s="5">
        <v>45334.0</v>
      </c>
      <c r="B835" s="11" t="s">
        <v>1925</v>
      </c>
      <c r="C835" s="8" t="s">
        <v>1926</v>
      </c>
      <c r="D835" s="7" t="s">
        <v>1423</v>
      </c>
      <c r="E835" s="7" t="s">
        <v>420</v>
      </c>
      <c r="F835" s="7" t="s">
        <v>454</v>
      </c>
      <c r="G835" s="7" t="s">
        <v>14</v>
      </c>
      <c r="H835" s="9"/>
      <c r="I835" s="9"/>
    </row>
    <row r="836">
      <c r="A836" s="5">
        <v>45334.0</v>
      </c>
      <c r="B836" s="11" t="s">
        <v>1925</v>
      </c>
      <c r="C836" s="8" t="s">
        <v>1926</v>
      </c>
      <c r="D836" s="7" t="s">
        <v>1423</v>
      </c>
      <c r="E836" s="7" t="s">
        <v>1600</v>
      </c>
      <c r="F836" s="7" t="s">
        <v>473</v>
      </c>
      <c r="G836" s="7" t="s">
        <v>29</v>
      </c>
      <c r="H836" s="9"/>
      <c r="I836" s="9"/>
    </row>
    <row r="837">
      <c r="A837" s="5">
        <v>45334.0</v>
      </c>
      <c r="B837" s="11" t="s">
        <v>1927</v>
      </c>
      <c r="C837" s="8" t="s">
        <v>1928</v>
      </c>
      <c r="D837" s="7" t="s">
        <v>32</v>
      </c>
      <c r="E837" s="7" t="s">
        <v>119</v>
      </c>
      <c r="F837" s="7" t="s">
        <v>101</v>
      </c>
      <c r="G837" s="7" t="s">
        <v>14</v>
      </c>
      <c r="H837" s="9"/>
      <c r="I837" s="9"/>
    </row>
    <row r="838">
      <c r="A838" s="5">
        <v>45334.0</v>
      </c>
      <c r="B838" s="11" t="s">
        <v>1927</v>
      </c>
      <c r="C838" s="8" t="s">
        <v>1928</v>
      </c>
      <c r="D838" s="7" t="s">
        <v>32</v>
      </c>
      <c r="E838" s="7" t="s">
        <v>1929</v>
      </c>
      <c r="F838" s="7" t="s">
        <v>542</v>
      </c>
      <c r="G838" s="7" t="s">
        <v>14</v>
      </c>
      <c r="H838" s="9"/>
      <c r="I838" s="9"/>
    </row>
    <row r="839">
      <c r="A839" s="5">
        <v>45334.0</v>
      </c>
      <c r="B839" s="11" t="s">
        <v>1927</v>
      </c>
      <c r="C839" s="8" t="s">
        <v>1928</v>
      </c>
      <c r="D839" s="7" t="s">
        <v>32</v>
      </c>
      <c r="E839" s="7" t="s">
        <v>1069</v>
      </c>
      <c r="F839" s="7" t="s">
        <v>542</v>
      </c>
      <c r="G839" s="7" t="s">
        <v>14</v>
      </c>
      <c r="H839" s="9"/>
      <c r="I839" s="9"/>
    </row>
    <row r="840">
      <c r="A840" s="5">
        <v>45334.0</v>
      </c>
      <c r="B840" s="11" t="s">
        <v>1930</v>
      </c>
      <c r="C840" s="14" t="s">
        <v>1931</v>
      </c>
      <c r="D840" s="7" t="s">
        <v>1932</v>
      </c>
      <c r="E840" s="7" t="s">
        <v>119</v>
      </c>
      <c r="F840" s="7" t="s">
        <v>144</v>
      </c>
      <c r="G840" s="7" t="s">
        <v>86</v>
      </c>
      <c r="H840" s="9"/>
      <c r="I840" s="9"/>
    </row>
    <row r="841">
      <c r="A841" s="5">
        <v>45334.0</v>
      </c>
      <c r="B841" s="11" t="s">
        <v>1933</v>
      </c>
      <c r="C841" s="8" t="s">
        <v>1934</v>
      </c>
      <c r="D841" s="7" t="s">
        <v>1935</v>
      </c>
      <c r="E841" s="7" t="s">
        <v>1936</v>
      </c>
      <c r="F841" s="7" t="s">
        <v>1236</v>
      </c>
      <c r="G841" s="7" t="s">
        <v>14</v>
      </c>
      <c r="H841" s="9"/>
      <c r="I841" s="9"/>
    </row>
    <row r="842">
      <c r="A842" s="5">
        <v>45334.0</v>
      </c>
      <c r="B842" s="11" t="s">
        <v>1937</v>
      </c>
      <c r="C842" s="14" t="s">
        <v>1938</v>
      </c>
      <c r="D842" s="7" t="s">
        <v>1410</v>
      </c>
      <c r="E842" s="7" t="s">
        <v>119</v>
      </c>
      <c r="F842" s="7" t="s">
        <v>18</v>
      </c>
      <c r="G842" s="7" t="s">
        <v>14</v>
      </c>
      <c r="H842" s="9"/>
      <c r="I842" s="9"/>
    </row>
    <row r="843">
      <c r="A843" s="5">
        <v>45334.0</v>
      </c>
      <c r="B843" s="11" t="s">
        <v>1937</v>
      </c>
      <c r="C843" s="14" t="s">
        <v>1938</v>
      </c>
      <c r="D843" s="7" t="s">
        <v>1410</v>
      </c>
      <c r="E843" s="7" t="s">
        <v>38</v>
      </c>
      <c r="F843" s="7" t="s">
        <v>1049</v>
      </c>
      <c r="G843" s="7" t="s">
        <v>14</v>
      </c>
      <c r="H843" s="9"/>
      <c r="I843" s="9"/>
    </row>
    <row r="844">
      <c r="A844" s="5">
        <v>45335.0</v>
      </c>
      <c r="B844" s="11" t="s">
        <v>1939</v>
      </c>
      <c r="C844" s="14" t="s">
        <v>1940</v>
      </c>
      <c r="D844" s="7" t="s">
        <v>740</v>
      </c>
      <c r="E844" s="7" t="s">
        <v>1694</v>
      </c>
      <c r="F844" s="7" t="s">
        <v>564</v>
      </c>
      <c r="G844" s="7" t="s">
        <v>14</v>
      </c>
      <c r="H844" s="9"/>
      <c r="I844" s="9"/>
    </row>
    <row r="845">
      <c r="A845" s="5">
        <v>45335.0</v>
      </c>
      <c r="B845" s="11" t="s">
        <v>1939</v>
      </c>
      <c r="C845" s="14" t="s">
        <v>1940</v>
      </c>
      <c r="D845" s="7" t="s">
        <v>740</v>
      </c>
      <c r="E845" s="7" t="s">
        <v>1941</v>
      </c>
      <c r="F845" s="7" t="s">
        <v>13</v>
      </c>
      <c r="G845" s="7" t="s">
        <v>14</v>
      </c>
      <c r="H845" s="9"/>
      <c r="I845" s="9"/>
    </row>
    <row r="846">
      <c r="A846" s="5">
        <v>45335.0</v>
      </c>
      <c r="B846" s="11" t="s">
        <v>1942</v>
      </c>
      <c r="C846" s="8" t="s">
        <v>1943</v>
      </c>
      <c r="D846" s="7" t="s">
        <v>1299</v>
      </c>
      <c r="E846" s="7" t="s">
        <v>1878</v>
      </c>
      <c r="F846" s="7" t="s">
        <v>1035</v>
      </c>
      <c r="G846" s="7" t="s">
        <v>14</v>
      </c>
      <c r="H846" s="9"/>
      <c r="I846" s="9"/>
    </row>
    <row r="847">
      <c r="A847" s="5">
        <v>45335.0</v>
      </c>
      <c r="B847" s="11" t="s">
        <v>1944</v>
      </c>
      <c r="C847" s="8" t="s">
        <v>1945</v>
      </c>
      <c r="D847" s="7" t="s">
        <v>32</v>
      </c>
      <c r="E847" s="7" t="s">
        <v>1946</v>
      </c>
      <c r="F847" s="7" t="s">
        <v>1901</v>
      </c>
      <c r="G847" s="7" t="s">
        <v>14</v>
      </c>
      <c r="H847" s="9"/>
      <c r="I847" s="9"/>
    </row>
    <row r="848">
      <c r="A848" s="5">
        <v>45335.0</v>
      </c>
      <c r="B848" s="11" t="s">
        <v>1947</v>
      </c>
      <c r="C848" s="8" t="s">
        <v>1948</v>
      </c>
      <c r="D848" s="7" t="s">
        <v>1949</v>
      </c>
      <c r="E848" s="7" t="s">
        <v>66</v>
      </c>
      <c r="F848" s="7" t="s">
        <v>1631</v>
      </c>
      <c r="G848" s="7" t="s">
        <v>14</v>
      </c>
      <c r="H848" s="9"/>
      <c r="I848" s="9"/>
    </row>
    <row r="849">
      <c r="A849" s="5">
        <v>45335.0</v>
      </c>
      <c r="B849" s="11" t="s">
        <v>1950</v>
      </c>
      <c r="C849" s="8" t="s">
        <v>1951</v>
      </c>
      <c r="D849" s="7" t="s">
        <v>1952</v>
      </c>
      <c r="E849" s="7" t="s">
        <v>366</v>
      </c>
      <c r="F849" s="7" t="s">
        <v>136</v>
      </c>
      <c r="G849" s="7" t="s">
        <v>14</v>
      </c>
      <c r="H849" s="9"/>
      <c r="I849" s="9"/>
    </row>
    <row r="850">
      <c r="A850" s="5">
        <v>45335.0</v>
      </c>
      <c r="B850" s="11" t="s">
        <v>1950</v>
      </c>
      <c r="C850" s="8" t="s">
        <v>1951</v>
      </c>
      <c r="D850" s="7" t="s">
        <v>1952</v>
      </c>
      <c r="E850" s="9"/>
      <c r="F850" s="7" t="s">
        <v>152</v>
      </c>
      <c r="G850" s="7" t="s">
        <v>86</v>
      </c>
      <c r="H850" s="7" t="s">
        <v>253</v>
      </c>
      <c r="I850" s="9"/>
    </row>
    <row r="851">
      <c r="A851" s="5">
        <v>45335.0</v>
      </c>
      <c r="B851" s="11" t="s">
        <v>1953</v>
      </c>
      <c r="C851" s="8" t="s">
        <v>1954</v>
      </c>
      <c r="D851" s="7" t="s">
        <v>147</v>
      </c>
      <c r="E851" s="7" t="s">
        <v>119</v>
      </c>
      <c r="F851" s="7" t="s">
        <v>18</v>
      </c>
      <c r="G851" s="7" t="s">
        <v>14</v>
      </c>
      <c r="H851" s="9"/>
      <c r="I851" s="9"/>
    </row>
    <row r="852">
      <c r="A852" s="5">
        <v>45335.0</v>
      </c>
      <c r="B852" s="11" t="s">
        <v>1955</v>
      </c>
      <c r="C852" s="8" t="s">
        <v>1956</v>
      </c>
      <c r="D852" s="7" t="s">
        <v>1242</v>
      </c>
      <c r="E852" s="7" t="s">
        <v>119</v>
      </c>
      <c r="F852" s="7" t="s">
        <v>18</v>
      </c>
      <c r="G852" s="7" t="s">
        <v>14</v>
      </c>
      <c r="H852" s="9"/>
      <c r="I852" s="9"/>
    </row>
    <row r="853">
      <c r="A853" s="5">
        <v>45335.0</v>
      </c>
      <c r="B853" s="11" t="s">
        <v>1957</v>
      </c>
      <c r="C853" s="8" t="s">
        <v>1958</v>
      </c>
      <c r="D853" s="7" t="s">
        <v>147</v>
      </c>
      <c r="E853" s="7" t="s">
        <v>119</v>
      </c>
      <c r="F853" s="7" t="s">
        <v>762</v>
      </c>
      <c r="G853" s="7" t="s">
        <v>14</v>
      </c>
      <c r="H853" s="9"/>
      <c r="I853" s="9"/>
    </row>
    <row r="854">
      <c r="A854" s="5">
        <v>45335.0</v>
      </c>
      <c r="B854" s="11" t="s">
        <v>1957</v>
      </c>
      <c r="C854" s="20" t="s">
        <v>1958</v>
      </c>
      <c r="D854" s="7" t="s">
        <v>147</v>
      </c>
      <c r="E854" s="7" t="s">
        <v>15</v>
      </c>
      <c r="F854" s="7" t="s">
        <v>535</v>
      </c>
      <c r="G854" s="7" t="s">
        <v>86</v>
      </c>
      <c r="H854" s="9"/>
      <c r="I854" s="9"/>
    </row>
    <row r="855">
      <c r="A855" s="5">
        <v>45335.0</v>
      </c>
      <c r="B855" s="11" t="s">
        <v>1959</v>
      </c>
      <c r="C855" s="8" t="s">
        <v>1960</v>
      </c>
      <c r="D855" s="7" t="s">
        <v>32</v>
      </c>
      <c r="E855" s="7" t="s">
        <v>119</v>
      </c>
      <c r="F855" s="7" t="s">
        <v>757</v>
      </c>
      <c r="G855" s="7" t="s">
        <v>86</v>
      </c>
      <c r="H855" s="9"/>
      <c r="I855" s="9"/>
    </row>
    <row r="856">
      <c r="A856" s="5">
        <v>45335.0</v>
      </c>
      <c r="B856" s="11" t="s">
        <v>1959</v>
      </c>
      <c r="C856" s="8" t="s">
        <v>1960</v>
      </c>
      <c r="D856" s="7" t="s">
        <v>32</v>
      </c>
      <c r="E856" s="7" t="s">
        <v>105</v>
      </c>
      <c r="F856" s="7" t="s">
        <v>747</v>
      </c>
      <c r="G856" s="7" t="s">
        <v>86</v>
      </c>
      <c r="H856" s="9"/>
      <c r="I856" s="9"/>
    </row>
    <row r="857">
      <c r="A857" s="5">
        <v>45335.0</v>
      </c>
      <c r="B857" s="11" t="s">
        <v>1961</v>
      </c>
      <c r="C857" s="8" t="s">
        <v>1962</v>
      </c>
      <c r="D857" s="7" t="s">
        <v>1963</v>
      </c>
      <c r="E857" s="7" t="s">
        <v>183</v>
      </c>
      <c r="F857" s="7" t="s">
        <v>111</v>
      </c>
      <c r="G857" s="7" t="s">
        <v>14</v>
      </c>
      <c r="H857" s="9"/>
      <c r="I857" s="9"/>
    </row>
    <row r="858">
      <c r="A858" s="5">
        <v>45335.0</v>
      </c>
      <c r="B858" s="11" t="s">
        <v>1964</v>
      </c>
      <c r="C858" s="8" t="s">
        <v>1965</v>
      </c>
      <c r="D858" s="7" t="s">
        <v>286</v>
      </c>
      <c r="E858" s="7" t="s">
        <v>38</v>
      </c>
      <c r="F858" s="7" t="s">
        <v>1966</v>
      </c>
      <c r="G858" s="7" t="s">
        <v>29</v>
      </c>
      <c r="H858" s="9"/>
      <c r="I858" s="9"/>
    </row>
    <row r="859">
      <c r="A859" s="5">
        <v>45335.0</v>
      </c>
      <c r="B859" s="11" t="s">
        <v>1967</v>
      </c>
      <c r="C859" s="8" t="s">
        <v>1968</v>
      </c>
      <c r="D859" s="7" t="s">
        <v>147</v>
      </c>
      <c r="E859" s="7" t="s">
        <v>100</v>
      </c>
      <c r="F859" s="7" t="s">
        <v>101</v>
      </c>
      <c r="G859" s="7" t="s">
        <v>14</v>
      </c>
      <c r="H859" s="9"/>
      <c r="I859" s="9"/>
    </row>
    <row r="860">
      <c r="A860" s="5">
        <v>45335.0</v>
      </c>
      <c r="B860" s="11" t="s">
        <v>1967</v>
      </c>
      <c r="C860" s="8" t="s">
        <v>1968</v>
      </c>
      <c r="D860" s="7" t="s">
        <v>147</v>
      </c>
      <c r="E860" s="7" t="s">
        <v>119</v>
      </c>
      <c r="F860" s="7" t="s">
        <v>1969</v>
      </c>
      <c r="G860" s="7" t="s">
        <v>14</v>
      </c>
      <c r="H860" s="9"/>
      <c r="I860" s="9"/>
    </row>
    <row r="861">
      <c r="A861" s="5">
        <v>45335.0</v>
      </c>
      <c r="B861" s="11" t="s">
        <v>1967</v>
      </c>
      <c r="C861" s="8" t="s">
        <v>1968</v>
      </c>
      <c r="D861" s="7" t="s">
        <v>147</v>
      </c>
      <c r="E861" s="7" t="s">
        <v>299</v>
      </c>
      <c r="F861" s="7" t="s">
        <v>696</v>
      </c>
      <c r="G861" s="7" t="s">
        <v>14</v>
      </c>
      <c r="H861" s="9"/>
      <c r="I861" s="9"/>
    </row>
    <row r="862">
      <c r="A862" s="5">
        <v>45335.0</v>
      </c>
      <c r="B862" s="11" t="s">
        <v>1970</v>
      </c>
      <c r="C862" s="8" t="s">
        <v>1971</v>
      </c>
      <c r="D862" s="7" t="s">
        <v>1952</v>
      </c>
      <c r="E862" s="9"/>
      <c r="F862" s="7" t="s">
        <v>817</v>
      </c>
      <c r="G862" s="7" t="s">
        <v>14</v>
      </c>
      <c r="H862" s="7" t="s">
        <v>119</v>
      </c>
      <c r="I862" s="9"/>
    </row>
    <row r="863">
      <c r="A863" s="5">
        <v>45335.0</v>
      </c>
      <c r="B863" s="11" t="s">
        <v>1972</v>
      </c>
      <c r="C863" s="8" t="s">
        <v>1973</v>
      </c>
      <c r="D863" s="7" t="s">
        <v>1410</v>
      </c>
      <c r="E863" s="7" t="s">
        <v>119</v>
      </c>
      <c r="F863" s="7" t="s">
        <v>1974</v>
      </c>
      <c r="G863" s="7" t="s">
        <v>14</v>
      </c>
      <c r="H863" s="9"/>
      <c r="I863" s="9"/>
    </row>
    <row r="864">
      <c r="A864" s="5">
        <v>45335.0</v>
      </c>
      <c r="B864" s="11" t="s">
        <v>1972</v>
      </c>
      <c r="C864" s="8" t="s">
        <v>1973</v>
      </c>
      <c r="D864" s="7" t="s">
        <v>1410</v>
      </c>
      <c r="E864" s="7" t="s">
        <v>299</v>
      </c>
      <c r="F864" s="7" t="s">
        <v>454</v>
      </c>
      <c r="G864" s="7" t="s">
        <v>14</v>
      </c>
      <c r="H864" s="9"/>
      <c r="I864" s="9"/>
    </row>
    <row r="865">
      <c r="A865" s="5">
        <v>45335.0</v>
      </c>
      <c r="B865" s="11" t="s">
        <v>1975</v>
      </c>
      <c r="C865" s="8" t="s">
        <v>1976</v>
      </c>
      <c r="D865" s="7" t="s">
        <v>1977</v>
      </c>
      <c r="E865" s="7" t="s">
        <v>105</v>
      </c>
      <c r="F865" s="7" t="s">
        <v>526</v>
      </c>
      <c r="G865" s="7" t="s">
        <v>14</v>
      </c>
      <c r="H865" s="9"/>
      <c r="I865" s="9"/>
    </row>
    <row r="866">
      <c r="A866" s="5">
        <v>45335.0</v>
      </c>
      <c r="B866" s="11" t="s">
        <v>1975</v>
      </c>
      <c r="C866" s="8" t="s">
        <v>1976</v>
      </c>
      <c r="D866" s="7" t="s">
        <v>1977</v>
      </c>
      <c r="E866" s="7" t="s">
        <v>119</v>
      </c>
      <c r="F866" s="7" t="s">
        <v>762</v>
      </c>
      <c r="G866" s="7" t="s">
        <v>14</v>
      </c>
      <c r="H866" s="9"/>
      <c r="I866" s="9"/>
    </row>
    <row r="867">
      <c r="A867" s="5">
        <v>45335.0</v>
      </c>
      <c r="B867" s="11" t="s">
        <v>1975</v>
      </c>
      <c r="C867" s="8" t="s">
        <v>1976</v>
      </c>
      <c r="D867" s="7" t="s">
        <v>1977</v>
      </c>
      <c r="E867" s="7" t="s">
        <v>121</v>
      </c>
      <c r="F867" s="7" t="s">
        <v>33</v>
      </c>
      <c r="G867" s="7" t="s">
        <v>14</v>
      </c>
      <c r="H867" s="9"/>
      <c r="I867" s="9"/>
    </row>
    <row r="868">
      <c r="A868" s="5">
        <v>45335.0</v>
      </c>
      <c r="B868" s="11" t="s">
        <v>1978</v>
      </c>
      <c r="C868" s="8" t="s">
        <v>1979</v>
      </c>
      <c r="D868" s="7" t="s">
        <v>1184</v>
      </c>
      <c r="E868" s="7" t="s">
        <v>166</v>
      </c>
      <c r="F868" s="7" t="s">
        <v>1980</v>
      </c>
      <c r="G868" s="7" t="s">
        <v>14</v>
      </c>
      <c r="H868" s="9"/>
      <c r="I868" s="9"/>
    </row>
    <row r="869">
      <c r="A869" s="5">
        <v>45335.0</v>
      </c>
      <c r="B869" s="11" t="s">
        <v>1981</v>
      </c>
      <c r="C869" s="8" t="s">
        <v>1982</v>
      </c>
      <c r="D869" s="7" t="s">
        <v>1752</v>
      </c>
      <c r="E869" s="7" t="s">
        <v>1983</v>
      </c>
      <c r="F869" s="7" t="s">
        <v>512</v>
      </c>
      <c r="G869" s="7" t="s">
        <v>14</v>
      </c>
      <c r="H869" s="9"/>
      <c r="I869" s="9"/>
    </row>
    <row r="870">
      <c r="A870" s="5">
        <v>45335.0</v>
      </c>
      <c r="B870" s="11" t="s">
        <v>1981</v>
      </c>
      <c r="C870" s="8" t="s">
        <v>1982</v>
      </c>
      <c r="D870" s="7" t="s">
        <v>1752</v>
      </c>
      <c r="E870" s="7" t="s">
        <v>136</v>
      </c>
      <c r="F870" s="7" t="s">
        <v>13</v>
      </c>
      <c r="G870" s="7" t="s">
        <v>14</v>
      </c>
      <c r="H870" s="9"/>
      <c r="I870" s="9"/>
    </row>
    <row r="871">
      <c r="A871" s="5">
        <v>45335.0</v>
      </c>
      <c r="B871" s="11" t="s">
        <v>1984</v>
      </c>
      <c r="C871" s="8" t="s">
        <v>1985</v>
      </c>
      <c r="D871" s="7" t="s">
        <v>1805</v>
      </c>
      <c r="E871" s="7" t="s">
        <v>1986</v>
      </c>
      <c r="F871" s="7" t="s">
        <v>1644</v>
      </c>
      <c r="G871" s="7" t="s">
        <v>14</v>
      </c>
      <c r="H871" s="9"/>
      <c r="I871" s="9"/>
    </row>
    <row r="872">
      <c r="A872" s="5">
        <v>45335.0</v>
      </c>
      <c r="B872" s="11" t="s">
        <v>1984</v>
      </c>
      <c r="C872" s="8" t="s">
        <v>1985</v>
      </c>
      <c r="D872" s="7" t="s">
        <v>1805</v>
      </c>
      <c r="E872" s="7" t="s">
        <v>38</v>
      </c>
      <c r="F872" s="7" t="s">
        <v>101</v>
      </c>
      <c r="G872" s="7" t="s">
        <v>14</v>
      </c>
      <c r="H872" s="9"/>
      <c r="I872" s="9"/>
    </row>
    <row r="873">
      <c r="A873" s="5">
        <v>45335.0</v>
      </c>
      <c r="B873" s="11" t="s">
        <v>1987</v>
      </c>
      <c r="C873" s="8" t="s">
        <v>1988</v>
      </c>
      <c r="D873" s="7" t="s">
        <v>1989</v>
      </c>
      <c r="E873" s="7" t="s">
        <v>38</v>
      </c>
      <c r="F873" s="7" t="s">
        <v>18</v>
      </c>
      <c r="G873" s="7" t="s">
        <v>14</v>
      </c>
      <c r="H873" s="9"/>
      <c r="I873" s="9"/>
    </row>
    <row r="874">
      <c r="A874" s="5">
        <v>45335.0</v>
      </c>
      <c r="B874" s="11" t="s">
        <v>1987</v>
      </c>
      <c r="C874" s="8" t="s">
        <v>1988</v>
      </c>
      <c r="D874" s="7" t="s">
        <v>1989</v>
      </c>
      <c r="E874" s="7" t="s">
        <v>1990</v>
      </c>
      <c r="F874" s="7" t="s">
        <v>542</v>
      </c>
      <c r="G874" s="7" t="s">
        <v>14</v>
      </c>
      <c r="H874" s="9"/>
      <c r="I874" s="9"/>
    </row>
    <row r="875">
      <c r="A875" s="5">
        <v>45335.0</v>
      </c>
      <c r="B875" s="11" t="s">
        <v>1991</v>
      </c>
      <c r="C875" s="8" t="s">
        <v>1992</v>
      </c>
      <c r="D875" s="7" t="s">
        <v>1993</v>
      </c>
      <c r="E875" s="7" t="s">
        <v>119</v>
      </c>
      <c r="F875" s="7" t="s">
        <v>505</v>
      </c>
      <c r="G875" s="7" t="s">
        <v>86</v>
      </c>
      <c r="H875" s="9"/>
      <c r="I875" s="9"/>
    </row>
    <row r="876">
      <c r="A876" s="5">
        <v>45335.0</v>
      </c>
      <c r="B876" s="11" t="s">
        <v>1994</v>
      </c>
      <c r="C876" s="8" t="s">
        <v>1995</v>
      </c>
      <c r="D876" s="7" t="s">
        <v>665</v>
      </c>
      <c r="E876" s="7" t="s">
        <v>119</v>
      </c>
      <c r="F876" s="7" t="s">
        <v>144</v>
      </c>
      <c r="G876" s="7" t="s">
        <v>86</v>
      </c>
      <c r="H876" s="9"/>
      <c r="I876" s="9"/>
    </row>
    <row r="877">
      <c r="A877" s="5">
        <v>45335.0</v>
      </c>
      <c r="B877" s="11" t="s">
        <v>1996</v>
      </c>
      <c r="C877" s="8" t="s">
        <v>1997</v>
      </c>
      <c r="D877" s="7" t="s">
        <v>1998</v>
      </c>
      <c r="E877" s="9"/>
      <c r="F877" s="7" t="s">
        <v>152</v>
      </c>
      <c r="G877" s="7" t="s">
        <v>86</v>
      </c>
      <c r="H877" s="7" t="s">
        <v>253</v>
      </c>
      <c r="I877" s="9"/>
    </row>
    <row r="878">
      <c r="A878" s="5">
        <v>45335.0</v>
      </c>
      <c r="B878" s="11" t="s">
        <v>1996</v>
      </c>
      <c r="C878" s="8" t="s">
        <v>1997</v>
      </c>
      <c r="D878" s="7" t="s">
        <v>1998</v>
      </c>
      <c r="E878" s="9"/>
      <c r="F878" s="7" t="s">
        <v>144</v>
      </c>
      <c r="G878" s="7" t="s">
        <v>86</v>
      </c>
      <c r="H878" s="7" t="s">
        <v>38</v>
      </c>
      <c r="I878" s="9"/>
    </row>
    <row r="879">
      <c r="A879" s="5">
        <v>45335.0</v>
      </c>
      <c r="B879" s="11" t="s">
        <v>1999</v>
      </c>
      <c r="C879" s="8" t="s">
        <v>2000</v>
      </c>
      <c r="D879" s="7" t="s">
        <v>1235</v>
      </c>
      <c r="E879" s="7" t="s">
        <v>119</v>
      </c>
      <c r="F879" s="7" t="s">
        <v>18</v>
      </c>
      <c r="G879" s="7" t="s">
        <v>14</v>
      </c>
      <c r="H879" s="9"/>
      <c r="I879" s="9"/>
    </row>
    <row r="880">
      <c r="A880" s="5">
        <v>45335.0</v>
      </c>
      <c r="B880" s="11" t="s">
        <v>2001</v>
      </c>
      <c r="C880" s="8" t="s">
        <v>2002</v>
      </c>
      <c r="D880" s="7" t="s">
        <v>1235</v>
      </c>
      <c r="E880" s="7" t="s">
        <v>15</v>
      </c>
      <c r="F880" s="7" t="s">
        <v>1901</v>
      </c>
      <c r="G880" s="7" t="s">
        <v>14</v>
      </c>
      <c r="H880" s="9"/>
      <c r="I880" s="9"/>
    </row>
    <row r="881">
      <c r="A881" s="5">
        <v>45336.0</v>
      </c>
      <c r="B881" s="11" t="s">
        <v>2003</v>
      </c>
      <c r="C881" s="8" t="s">
        <v>2004</v>
      </c>
      <c r="D881" s="7" t="s">
        <v>471</v>
      </c>
      <c r="E881" s="7" t="s">
        <v>268</v>
      </c>
      <c r="F881" s="7" t="s">
        <v>473</v>
      </c>
      <c r="G881" s="7" t="s">
        <v>14</v>
      </c>
      <c r="H881" s="9"/>
      <c r="I881" s="9"/>
    </row>
    <row r="882">
      <c r="A882" s="5">
        <v>45336.0</v>
      </c>
      <c r="B882" s="11" t="s">
        <v>2005</v>
      </c>
      <c r="C882" s="8" t="s">
        <v>2006</v>
      </c>
      <c r="D882" s="7" t="s">
        <v>147</v>
      </c>
      <c r="E882" s="9"/>
      <c r="F882" s="7" t="s">
        <v>132</v>
      </c>
      <c r="G882" s="7" t="s">
        <v>14</v>
      </c>
      <c r="H882" s="7" t="s">
        <v>334</v>
      </c>
      <c r="I882" s="9"/>
    </row>
    <row r="883">
      <c r="A883" s="5">
        <v>45336.0</v>
      </c>
      <c r="B883" s="11" t="s">
        <v>2007</v>
      </c>
      <c r="C883" s="8" t="s">
        <v>2008</v>
      </c>
      <c r="D883" s="7" t="s">
        <v>230</v>
      </c>
      <c r="E883" s="7" t="s">
        <v>119</v>
      </c>
      <c r="F883" s="7" t="s">
        <v>2009</v>
      </c>
      <c r="G883" s="7" t="s">
        <v>14</v>
      </c>
      <c r="H883" s="9"/>
      <c r="I883" s="9"/>
    </row>
    <row r="884">
      <c r="A884" s="5">
        <v>45336.0</v>
      </c>
      <c r="B884" s="11" t="s">
        <v>2007</v>
      </c>
      <c r="C884" s="8" t="s">
        <v>2008</v>
      </c>
      <c r="D884" s="7" t="s">
        <v>230</v>
      </c>
      <c r="E884" s="7" t="s">
        <v>705</v>
      </c>
      <c r="F884" s="7" t="s">
        <v>505</v>
      </c>
      <c r="G884" s="7" t="s">
        <v>14</v>
      </c>
      <c r="H884" s="9"/>
      <c r="I884" s="9"/>
    </row>
    <row r="885">
      <c r="A885" s="5">
        <v>45336.0</v>
      </c>
      <c r="B885" s="11" t="s">
        <v>2010</v>
      </c>
      <c r="C885" s="8" t="s">
        <v>2011</v>
      </c>
      <c r="D885" s="7" t="s">
        <v>2012</v>
      </c>
      <c r="E885" s="7" t="s">
        <v>2013</v>
      </c>
      <c r="F885" s="7" t="s">
        <v>33</v>
      </c>
      <c r="G885" s="7" t="s">
        <v>14</v>
      </c>
      <c r="H885" s="9"/>
      <c r="I885" s="9"/>
    </row>
    <row r="886">
      <c r="A886" s="5">
        <v>45336.0</v>
      </c>
      <c r="B886" s="11" t="s">
        <v>2010</v>
      </c>
      <c r="C886" s="8" t="s">
        <v>2011</v>
      </c>
      <c r="D886" s="7" t="s">
        <v>2012</v>
      </c>
      <c r="E886" s="7" t="s">
        <v>259</v>
      </c>
      <c r="F886" s="7" t="s">
        <v>781</v>
      </c>
      <c r="G886" s="7" t="s">
        <v>14</v>
      </c>
      <c r="H886" s="9"/>
      <c r="I886" s="9"/>
    </row>
    <row r="887">
      <c r="A887" s="5">
        <v>45336.0</v>
      </c>
      <c r="B887" s="11" t="s">
        <v>2014</v>
      </c>
      <c r="C887" s="8" t="s">
        <v>2015</v>
      </c>
      <c r="D887" s="7" t="s">
        <v>1227</v>
      </c>
      <c r="E887" s="9"/>
      <c r="F887" s="7" t="s">
        <v>1489</v>
      </c>
      <c r="G887" s="7" t="s">
        <v>14</v>
      </c>
      <c r="H887" s="7" t="s">
        <v>15</v>
      </c>
      <c r="I887" s="9"/>
    </row>
    <row r="888">
      <c r="A888" s="5">
        <v>45336.0</v>
      </c>
      <c r="B888" s="11" t="s">
        <v>2014</v>
      </c>
      <c r="C888" s="8" t="s">
        <v>2015</v>
      </c>
      <c r="D888" s="7" t="s">
        <v>1227</v>
      </c>
      <c r="E888" s="9"/>
      <c r="F888" s="7" t="s">
        <v>1148</v>
      </c>
      <c r="G888" s="7" t="s">
        <v>14</v>
      </c>
      <c r="H888" s="7" t="s">
        <v>15</v>
      </c>
      <c r="I888" s="9"/>
    </row>
    <row r="889">
      <c r="A889" s="5">
        <v>45336.0</v>
      </c>
      <c r="B889" s="11" t="s">
        <v>2016</v>
      </c>
      <c r="C889" s="8" t="s">
        <v>2017</v>
      </c>
      <c r="D889" s="7" t="s">
        <v>2018</v>
      </c>
      <c r="E889" s="7" t="s">
        <v>449</v>
      </c>
      <c r="F889" s="7" t="s">
        <v>450</v>
      </c>
      <c r="G889" s="7" t="s">
        <v>14</v>
      </c>
      <c r="H889" s="9"/>
      <c r="I889" s="9"/>
    </row>
    <row r="890">
      <c r="A890" s="5">
        <v>45336.0</v>
      </c>
      <c r="B890" s="11" t="s">
        <v>2016</v>
      </c>
      <c r="C890" s="8" t="s">
        <v>2017</v>
      </c>
      <c r="D890" s="7" t="s">
        <v>2018</v>
      </c>
      <c r="E890" s="7" t="s">
        <v>1596</v>
      </c>
      <c r="F890" s="7" t="s">
        <v>741</v>
      </c>
      <c r="G890" s="7" t="s">
        <v>14</v>
      </c>
      <c r="H890" s="9"/>
      <c r="I890" s="9"/>
    </row>
    <row r="891">
      <c r="A891" s="5">
        <v>45336.0</v>
      </c>
      <c r="B891" s="11" t="s">
        <v>2019</v>
      </c>
      <c r="C891" s="8" t="s">
        <v>2020</v>
      </c>
      <c r="D891" s="7" t="s">
        <v>1998</v>
      </c>
      <c r="E891" s="7" t="s">
        <v>1832</v>
      </c>
      <c r="F891" s="7" t="s">
        <v>829</v>
      </c>
      <c r="G891" s="7" t="s">
        <v>14</v>
      </c>
      <c r="H891" s="9"/>
      <c r="I891" s="9"/>
    </row>
    <row r="892">
      <c r="A892" s="5">
        <v>45336.0</v>
      </c>
      <c r="B892" s="11" t="s">
        <v>2021</v>
      </c>
      <c r="C892" s="8" t="s">
        <v>2022</v>
      </c>
      <c r="D892" s="7" t="s">
        <v>1452</v>
      </c>
      <c r="E892" s="7" t="s">
        <v>119</v>
      </c>
      <c r="F892" s="7" t="s">
        <v>18</v>
      </c>
      <c r="G892" s="7" t="s">
        <v>14</v>
      </c>
      <c r="H892" s="9"/>
      <c r="I892" s="9"/>
    </row>
    <row r="893">
      <c r="A893" s="5">
        <v>45336.0</v>
      </c>
      <c r="B893" s="11" t="s">
        <v>2023</v>
      </c>
      <c r="C893" s="8" t="s">
        <v>2024</v>
      </c>
      <c r="D893" s="7" t="s">
        <v>665</v>
      </c>
      <c r="E893" s="7" t="s">
        <v>15</v>
      </c>
      <c r="F893" s="7" t="s">
        <v>1046</v>
      </c>
      <c r="G893" s="7" t="s">
        <v>86</v>
      </c>
      <c r="H893" s="9"/>
      <c r="I893" s="9"/>
    </row>
    <row r="894">
      <c r="A894" s="5">
        <v>45336.0</v>
      </c>
      <c r="B894" s="11" t="s">
        <v>2023</v>
      </c>
      <c r="C894" s="8" t="s">
        <v>2024</v>
      </c>
      <c r="D894" s="7" t="s">
        <v>665</v>
      </c>
      <c r="E894" s="7" t="s">
        <v>119</v>
      </c>
      <c r="F894" s="7" t="s">
        <v>757</v>
      </c>
      <c r="G894" s="7" t="s">
        <v>86</v>
      </c>
      <c r="H894" s="9"/>
      <c r="I894" s="9"/>
    </row>
    <row r="895">
      <c r="A895" s="5">
        <v>45336.0</v>
      </c>
      <c r="B895" s="11" t="s">
        <v>2023</v>
      </c>
      <c r="C895" s="8" t="s">
        <v>2024</v>
      </c>
      <c r="D895" s="7" t="s">
        <v>665</v>
      </c>
      <c r="E895" s="7" t="s">
        <v>358</v>
      </c>
      <c r="F895" s="7" t="s">
        <v>2025</v>
      </c>
      <c r="G895" s="7" t="s">
        <v>86</v>
      </c>
      <c r="H895" s="9"/>
      <c r="I895" s="9"/>
    </row>
    <row r="896">
      <c r="A896" s="5">
        <v>45336.0</v>
      </c>
      <c r="B896" s="11" t="s">
        <v>2026</v>
      </c>
      <c r="C896" s="8" t="s">
        <v>2027</v>
      </c>
      <c r="D896" s="7" t="s">
        <v>611</v>
      </c>
      <c r="E896" s="7" t="s">
        <v>38</v>
      </c>
      <c r="F896" s="7" t="s">
        <v>542</v>
      </c>
      <c r="G896" s="7" t="s">
        <v>14</v>
      </c>
      <c r="H896" s="9"/>
      <c r="I896" s="9"/>
    </row>
    <row r="897">
      <c r="A897" s="5">
        <v>45336.0</v>
      </c>
      <c r="B897" s="11" t="s">
        <v>2026</v>
      </c>
      <c r="C897" s="8" t="s">
        <v>2027</v>
      </c>
      <c r="D897" s="7" t="s">
        <v>611</v>
      </c>
      <c r="E897" s="7" t="s">
        <v>271</v>
      </c>
      <c r="F897" s="7" t="s">
        <v>111</v>
      </c>
      <c r="G897" s="7" t="s">
        <v>14</v>
      </c>
      <c r="H897" s="9"/>
      <c r="I897" s="9"/>
    </row>
    <row r="898">
      <c r="A898" s="5">
        <v>45336.0</v>
      </c>
      <c r="B898" s="11" t="s">
        <v>2028</v>
      </c>
      <c r="C898" s="8" t="s">
        <v>2029</v>
      </c>
      <c r="D898" s="7" t="s">
        <v>106</v>
      </c>
      <c r="E898" s="7" t="s">
        <v>2030</v>
      </c>
      <c r="F898" s="7" t="s">
        <v>144</v>
      </c>
      <c r="G898" s="7" t="s">
        <v>86</v>
      </c>
      <c r="H898" s="9"/>
      <c r="I898" s="9"/>
    </row>
    <row r="899">
      <c r="A899" s="5">
        <v>45336.0</v>
      </c>
      <c r="B899" s="11" t="s">
        <v>2028</v>
      </c>
      <c r="C899" s="8" t="s">
        <v>2029</v>
      </c>
      <c r="D899" s="7" t="s">
        <v>106</v>
      </c>
      <c r="E899" s="7" t="s">
        <v>1069</v>
      </c>
      <c r="F899" s="7" t="s">
        <v>374</v>
      </c>
      <c r="G899" s="7" t="s">
        <v>14</v>
      </c>
      <c r="H899" s="9"/>
      <c r="I899" s="9"/>
    </row>
    <row r="900">
      <c r="A900" s="5">
        <v>45336.0</v>
      </c>
      <c r="B900" s="11" t="s">
        <v>2031</v>
      </c>
      <c r="C900" s="8" t="s">
        <v>2032</v>
      </c>
      <c r="D900" s="7" t="s">
        <v>1235</v>
      </c>
      <c r="E900" s="7" t="s">
        <v>119</v>
      </c>
      <c r="F900" s="7" t="s">
        <v>437</v>
      </c>
      <c r="G900" s="7" t="s">
        <v>86</v>
      </c>
      <c r="H900" s="9"/>
      <c r="I900" s="9"/>
    </row>
    <row r="901">
      <c r="A901" s="5">
        <v>45336.0</v>
      </c>
      <c r="B901" s="11" t="s">
        <v>2033</v>
      </c>
      <c r="C901" s="8" t="s">
        <v>2034</v>
      </c>
      <c r="D901" s="7" t="s">
        <v>2035</v>
      </c>
      <c r="E901" s="7" t="s">
        <v>241</v>
      </c>
      <c r="F901" s="7" t="s">
        <v>13</v>
      </c>
      <c r="G901" s="7" t="s">
        <v>14</v>
      </c>
      <c r="H901" s="9"/>
      <c r="I901" s="9"/>
    </row>
    <row r="902">
      <c r="A902" s="5">
        <v>45336.0</v>
      </c>
      <c r="B902" s="11" t="s">
        <v>2036</v>
      </c>
      <c r="C902" s="8" t="s">
        <v>2037</v>
      </c>
      <c r="D902" s="7" t="s">
        <v>800</v>
      </c>
      <c r="E902" s="7" t="s">
        <v>2038</v>
      </c>
      <c r="F902" s="7" t="s">
        <v>1250</v>
      </c>
      <c r="G902" s="7" t="s">
        <v>14</v>
      </c>
      <c r="H902" s="9"/>
      <c r="I902" s="9"/>
    </row>
    <row r="903">
      <c r="A903" s="5">
        <v>45336.0</v>
      </c>
      <c r="B903" s="11" t="s">
        <v>2039</v>
      </c>
      <c r="C903" s="8" t="s">
        <v>2040</v>
      </c>
      <c r="D903" s="7" t="s">
        <v>284</v>
      </c>
      <c r="E903" s="9"/>
      <c r="F903" s="7" t="s">
        <v>1152</v>
      </c>
      <c r="G903" s="7" t="s">
        <v>86</v>
      </c>
      <c r="H903" s="7" t="s">
        <v>253</v>
      </c>
      <c r="I903" s="9"/>
    </row>
    <row r="904">
      <c r="A904" s="5">
        <v>45336.0</v>
      </c>
      <c r="B904" s="11" t="s">
        <v>2039</v>
      </c>
      <c r="C904" s="8" t="s">
        <v>2040</v>
      </c>
      <c r="D904" s="7" t="s">
        <v>284</v>
      </c>
      <c r="E904" s="7" t="s">
        <v>1810</v>
      </c>
      <c r="F904" s="7" t="s">
        <v>564</v>
      </c>
      <c r="G904" s="7" t="s">
        <v>14</v>
      </c>
      <c r="H904" s="9"/>
      <c r="I904" s="9"/>
    </row>
    <row r="905">
      <c r="A905" s="5">
        <v>45336.0</v>
      </c>
      <c r="B905" s="11" t="s">
        <v>2039</v>
      </c>
      <c r="C905" s="8" t="s">
        <v>2040</v>
      </c>
      <c r="D905" s="7" t="s">
        <v>284</v>
      </c>
      <c r="E905" s="7" t="s">
        <v>2041</v>
      </c>
      <c r="F905" s="7" t="s">
        <v>542</v>
      </c>
      <c r="G905" s="7" t="s">
        <v>14</v>
      </c>
      <c r="H905" s="9"/>
      <c r="I905" s="9"/>
    </row>
    <row r="906">
      <c r="A906" s="5">
        <v>45336.0</v>
      </c>
      <c r="B906" s="11" t="s">
        <v>2042</v>
      </c>
      <c r="C906" s="8" t="s">
        <v>2043</v>
      </c>
      <c r="D906" s="7" t="s">
        <v>1711</v>
      </c>
      <c r="E906" s="7" t="s">
        <v>420</v>
      </c>
      <c r="F906" s="7" t="s">
        <v>2044</v>
      </c>
      <c r="G906" s="7" t="s">
        <v>86</v>
      </c>
      <c r="H906" s="9"/>
      <c r="I906" s="9"/>
    </row>
    <row r="907">
      <c r="A907" s="5">
        <v>45336.0</v>
      </c>
      <c r="B907" s="11" t="s">
        <v>2042</v>
      </c>
      <c r="C907" s="8" t="s">
        <v>2043</v>
      </c>
      <c r="D907" s="7" t="s">
        <v>1711</v>
      </c>
      <c r="E907" s="7" t="s">
        <v>2045</v>
      </c>
      <c r="F907" s="7" t="s">
        <v>111</v>
      </c>
      <c r="G907" s="7" t="s">
        <v>14</v>
      </c>
      <c r="H907" s="9"/>
      <c r="I907" s="9"/>
    </row>
    <row r="908">
      <c r="A908" s="5">
        <v>45336.0</v>
      </c>
      <c r="B908" s="11" t="s">
        <v>2046</v>
      </c>
      <c r="C908" s="8" t="s">
        <v>2047</v>
      </c>
      <c r="D908" s="7" t="s">
        <v>2048</v>
      </c>
      <c r="E908" s="7" t="s">
        <v>66</v>
      </c>
      <c r="F908" s="7" t="s">
        <v>101</v>
      </c>
      <c r="G908" s="7" t="s">
        <v>14</v>
      </c>
      <c r="H908" s="9"/>
      <c r="I908" s="9"/>
    </row>
    <row r="909">
      <c r="A909" s="5">
        <v>45336.0</v>
      </c>
      <c r="B909" s="11" t="s">
        <v>2046</v>
      </c>
      <c r="C909" s="8" t="s">
        <v>2047</v>
      </c>
      <c r="D909" s="7" t="s">
        <v>2048</v>
      </c>
      <c r="E909" s="7" t="s">
        <v>259</v>
      </c>
      <c r="F909" s="7" t="s">
        <v>18</v>
      </c>
      <c r="G909" s="7" t="s">
        <v>14</v>
      </c>
      <c r="H909" s="9"/>
      <c r="I909" s="9"/>
    </row>
    <row r="910">
      <c r="A910" s="5">
        <v>45336.0</v>
      </c>
      <c r="B910" s="11" t="s">
        <v>2046</v>
      </c>
      <c r="C910" s="8" t="s">
        <v>2047</v>
      </c>
      <c r="D910" s="7" t="s">
        <v>2048</v>
      </c>
      <c r="E910" s="7" t="s">
        <v>2049</v>
      </c>
      <c r="F910" s="7" t="s">
        <v>13</v>
      </c>
      <c r="G910" s="7" t="s">
        <v>14</v>
      </c>
      <c r="H910" s="9"/>
      <c r="I910" s="9"/>
    </row>
    <row r="911">
      <c r="A911" s="5">
        <v>45336.0</v>
      </c>
      <c r="B911" s="11" t="s">
        <v>2050</v>
      </c>
      <c r="C911" s="8" t="s">
        <v>2051</v>
      </c>
      <c r="D911" s="7" t="s">
        <v>1227</v>
      </c>
      <c r="E911" s="7" t="s">
        <v>1810</v>
      </c>
      <c r="F911" s="7" t="s">
        <v>564</v>
      </c>
      <c r="G911" s="7" t="s">
        <v>14</v>
      </c>
      <c r="H911" s="9"/>
      <c r="I911" s="9"/>
    </row>
    <row r="912">
      <c r="A912" s="5">
        <v>45336.0</v>
      </c>
      <c r="B912" s="11" t="s">
        <v>2052</v>
      </c>
      <c r="C912" s="8" t="s">
        <v>2053</v>
      </c>
      <c r="D912" s="7" t="s">
        <v>2054</v>
      </c>
      <c r="E912" s="7" t="s">
        <v>115</v>
      </c>
      <c r="F912" s="7" t="s">
        <v>33</v>
      </c>
      <c r="G912" s="7" t="s">
        <v>14</v>
      </c>
      <c r="H912" s="9"/>
      <c r="I912" s="9"/>
    </row>
    <row r="913">
      <c r="A913" s="5">
        <v>45336.0</v>
      </c>
      <c r="B913" s="11" t="s">
        <v>2055</v>
      </c>
      <c r="C913" s="8" t="s">
        <v>2056</v>
      </c>
      <c r="D913" s="7" t="s">
        <v>665</v>
      </c>
      <c r="E913" s="7" t="s">
        <v>119</v>
      </c>
      <c r="F913" s="7" t="s">
        <v>757</v>
      </c>
      <c r="G913" s="7" t="s">
        <v>86</v>
      </c>
      <c r="H913" s="9"/>
      <c r="I913" s="9"/>
    </row>
    <row r="914">
      <c r="A914" s="5">
        <v>45336.0</v>
      </c>
      <c r="B914" s="11" t="s">
        <v>2055</v>
      </c>
      <c r="C914" s="8" t="s">
        <v>2056</v>
      </c>
      <c r="D914" s="7" t="s">
        <v>665</v>
      </c>
      <c r="E914" s="7" t="s">
        <v>358</v>
      </c>
      <c r="F914" s="7" t="s">
        <v>2057</v>
      </c>
      <c r="G914" s="7" t="s">
        <v>86</v>
      </c>
      <c r="H914" s="9"/>
      <c r="I914" s="9"/>
    </row>
    <row r="915">
      <c r="A915" s="5">
        <v>45336.0</v>
      </c>
      <c r="B915" s="11" t="s">
        <v>2058</v>
      </c>
      <c r="C915" s="8" t="s">
        <v>2059</v>
      </c>
      <c r="D915" s="7" t="s">
        <v>471</v>
      </c>
      <c r="E915" s="7" t="s">
        <v>183</v>
      </c>
      <c r="F915" s="7" t="s">
        <v>111</v>
      </c>
      <c r="G915" s="7" t="s">
        <v>14</v>
      </c>
      <c r="H915" s="9"/>
      <c r="I915" s="9"/>
    </row>
    <row r="916">
      <c r="A916" s="5">
        <v>45336.0</v>
      </c>
      <c r="B916" s="11" t="s">
        <v>2060</v>
      </c>
      <c r="C916" s="8" t="s">
        <v>2061</v>
      </c>
      <c r="D916" s="7" t="s">
        <v>812</v>
      </c>
      <c r="E916" s="7" t="s">
        <v>1832</v>
      </c>
      <c r="F916" s="7" t="s">
        <v>829</v>
      </c>
      <c r="G916" s="7" t="s">
        <v>14</v>
      </c>
      <c r="H916" s="9"/>
      <c r="I916" s="9"/>
    </row>
    <row r="917">
      <c r="A917" s="5">
        <v>45336.0</v>
      </c>
      <c r="B917" s="11" t="s">
        <v>2062</v>
      </c>
      <c r="C917" s="8" t="s">
        <v>2063</v>
      </c>
      <c r="D917" s="7" t="s">
        <v>812</v>
      </c>
      <c r="E917" s="7" t="s">
        <v>119</v>
      </c>
      <c r="F917" s="7" t="s">
        <v>505</v>
      </c>
      <c r="G917" s="7" t="s">
        <v>86</v>
      </c>
      <c r="H917" s="9"/>
      <c r="I917" s="9"/>
    </row>
    <row r="918">
      <c r="A918" s="5">
        <v>45336.0</v>
      </c>
      <c r="B918" s="11" t="s">
        <v>2062</v>
      </c>
      <c r="C918" s="8" t="s">
        <v>2063</v>
      </c>
      <c r="D918" s="7" t="s">
        <v>812</v>
      </c>
      <c r="E918" s="7" t="s">
        <v>105</v>
      </c>
      <c r="F918" s="7" t="s">
        <v>2064</v>
      </c>
      <c r="G918" s="7" t="s">
        <v>86</v>
      </c>
      <c r="H918" s="9"/>
      <c r="I918" s="9"/>
    </row>
    <row r="919">
      <c r="A919" s="5">
        <v>45336.0</v>
      </c>
      <c r="B919" s="11" t="s">
        <v>2065</v>
      </c>
      <c r="C919" s="8" t="s">
        <v>2066</v>
      </c>
      <c r="D919" s="7" t="s">
        <v>230</v>
      </c>
      <c r="E919" s="7" t="s">
        <v>119</v>
      </c>
      <c r="F919" s="7" t="s">
        <v>1049</v>
      </c>
      <c r="G919" s="7" t="s">
        <v>14</v>
      </c>
      <c r="H919" s="9"/>
      <c r="I919" s="9"/>
    </row>
    <row r="920">
      <c r="A920" s="5">
        <v>45336.0</v>
      </c>
      <c r="B920" s="11" t="s">
        <v>2067</v>
      </c>
      <c r="C920" s="8" t="s">
        <v>2068</v>
      </c>
      <c r="D920" s="7" t="s">
        <v>104</v>
      </c>
      <c r="E920" s="9"/>
      <c r="F920" s="7" t="s">
        <v>152</v>
      </c>
      <c r="G920" s="7" t="s">
        <v>86</v>
      </c>
      <c r="H920" s="7" t="s">
        <v>253</v>
      </c>
      <c r="I920" s="9"/>
    </row>
    <row r="921">
      <c r="A921" s="5">
        <v>45336.0</v>
      </c>
      <c r="B921" s="11" t="s">
        <v>2069</v>
      </c>
      <c r="C921" s="8" t="s">
        <v>2070</v>
      </c>
      <c r="D921" s="7" t="s">
        <v>800</v>
      </c>
      <c r="E921" s="7" t="s">
        <v>1832</v>
      </c>
      <c r="F921" s="7" t="s">
        <v>829</v>
      </c>
      <c r="G921" s="7" t="s">
        <v>14</v>
      </c>
      <c r="H921" s="9"/>
      <c r="I921" s="9"/>
    </row>
    <row r="922">
      <c r="A922" s="5">
        <v>45337.0</v>
      </c>
      <c r="B922" s="11" t="s">
        <v>2071</v>
      </c>
      <c r="C922" s="8" t="s">
        <v>2072</v>
      </c>
      <c r="D922" s="7" t="s">
        <v>746</v>
      </c>
      <c r="E922" s="7" t="s">
        <v>2073</v>
      </c>
      <c r="F922" s="7" t="s">
        <v>809</v>
      </c>
      <c r="G922" s="7" t="s">
        <v>14</v>
      </c>
      <c r="H922" s="9"/>
      <c r="I922" s="9"/>
    </row>
    <row r="923">
      <c r="A923" s="5">
        <v>45337.0</v>
      </c>
      <c r="B923" s="11" t="s">
        <v>2074</v>
      </c>
      <c r="C923" s="8" t="s">
        <v>2075</v>
      </c>
      <c r="D923" s="7" t="s">
        <v>1227</v>
      </c>
      <c r="E923" s="7" t="s">
        <v>2076</v>
      </c>
      <c r="F923" s="7" t="s">
        <v>2077</v>
      </c>
      <c r="G923" s="7" t="s">
        <v>14</v>
      </c>
      <c r="H923" s="9"/>
      <c r="I923" s="9"/>
    </row>
    <row r="924">
      <c r="A924" s="5">
        <v>45337.0</v>
      </c>
      <c r="B924" s="11" t="s">
        <v>2074</v>
      </c>
      <c r="C924" s="8" t="s">
        <v>2075</v>
      </c>
      <c r="D924" s="7" t="s">
        <v>1227</v>
      </c>
      <c r="E924" s="9"/>
      <c r="F924" s="7" t="s">
        <v>2078</v>
      </c>
      <c r="G924" s="7" t="s">
        <v>14</v>
      </c>
      <c r="H924" s="7" t="s">
        <v>458</v>
      </c>
      <c r="I924" s="9"/>
    </row>
    <row r="925">
      <c r="A925" s="5">
        <v>45337.0</v>
      </c>
      <c r="B925" s="11" t="s">
        <v>2079</v>
      </c>
      <c r="C925" s="8" t="s">
        <v>2080</v>
      </c>
      <c r="D925" s="7" t="s">
        <v>1735</v>
      </c>
      <c r="E925" s="7" t="s">
        <v>2081</v>
      </c>
      <c r="F925" s="7" t="s">
        <v>2082</v>
      </c>
      <c r="G925" s="7" t="s">
        <v>14</v>
      </c>
      <c r="H925" s="9"/>
      <c r="I925" s="9"/>
    </row>
    <row r="926">
      <c r="A926" s="5">
        <v>45337.0</v>
      </c>
      <c r="B926" s="11" t="s">
        <v>2083</v>
      </c>
      <c r="C926" s="8" t="s">
        <v>2084</v>
      </c>
      <c r="D926" s="7" t="s">
        <v>1121</v>
      </c>
      <c r="E926" s="7" t="s">
        <v>334</v>
      </c>
      <c r="F926" s="7" t="s">
        <v>171</v>
      </c>
      <c r="G926" s="7" t="s">
        <v>14</v>
      </c>
      <c r="H926" s="9"/>
      <c r="I926" s="9"/>
    </row>
    <row r="927">
      <c r="A927" s="5">
        <v>45337.0</v>
      </c>
      <c r="B927" s="11" t="s">
        <v>2083</v>
      </c>
      <c r="C927" s="8" t="s">
        <v>2084</v>
      </c>
      <c r="D927" s="7" t="s">
        <v>1121</v>
      </c>
      <c r="E927" s="7" t="s">
        <v>105</v>
      </c>
      <c r="F927" s="7" t="s">
        <v>33</v>
      </c>
      <c r="G927" s="7" t="s">
        <v>14</v>
      </c>
      <c r="H927" s="9"/>
      <c r="I927" s="9"/>
    </row>
    <row r="928">
      <c r="A928" s="5">
        <v>45337.0</v>
      </c>
      <c r="B928" s="11" t="s">
        <v>2083</v>
      </c>
      <c r="C928" s="8" t="s">
        <v>2084</v>
      </c>
      <c r="D928" s="7" t="s">
        <v>1121</v>
      </c>
      <c r="E928" s="7" t="s">
        <v>705</v>
      </c>
      <c r="F928" s="7" t="s">
        <v>505</v>
      </c>
      <c r="G928" s="7" t="s">
        <v>14</v>
      </c>
      <c r="H928" s="9"/>
      <c r="I928" s="9"/>
    </row>
    <row r="929">
      <c r="A929" s="5">
        <v>45337.0</v>
      </c>
      <c r="B929" s="11" t="s">
        <v>2085</v>
      </c>
      <c r="C929" s="8" t="s">
        <v>2086</v>
      </c>
      <c r="D929" s="7" t="s">
        <v>1259</v>
      </c>
      <c r="E929" s="7" t="s">
        <v>2087</v>
      </c>
      <c r="F929" s="7" t="s">
        <v>2088</v>
      </c>
      <c r="G929" s="7" t="s">
        <v>14</v>
      </c>
      <c r="H929" s="9"/>
      <c r="I929" s="9"/>
    </row>
    <row r="930">
      <c r="A930" s="5">
        <v>45337.0</v>
      </c>
      <c r="B930" s="11" t="s">
        <v>2085</v>
      </c>
      <c r="C930" s="8" t="s">
        <v>2086</v>
      </c>
      <c r="D930" s="7" t="s">
        <v>1259</v>
      </c>
      <c r="E930" s="7" t="s">
        <v>17</v>
      </c>
      <c r="F930" s="7" t="s">
        <v>48</v>
      </c>
      <c r="G930" s="7" t="s">
        <v>14</v>
      </c>
      <c r="H930" s="9"/>
      <c r="I930" s="9"/>
    </row>
    <row r="931">
      <c r="A931" s="5">
        <v>45337.0</v>
      </c>
      <c r="B931" s="11" t="s">
        <v>2089</v>
      </c>
      <c r="C931" s="8" t="s">
        <v>2090</v>
      </c>
      <c r="D931" s="7" t="s">
        <v>2091</v>
      </c>
      <c r="E931" s="7" t="s">
        <v>2092</v>
      </c>
      <c r="F931" s="7" t="s">
        <v>417</v>
      </c>
      <c r="G931" s="7" t="s">
        <v>14</v>
      </c>
      <c r="H931" s="9"/>
      <c r="I931" s="9"/>
    </row>
    <row r="932">
      <c r="A932" s="5">
        <v>45337.0</v>
      </c>
      <c r="B932" s="11" t="s">
        <v>2089</v>
      </c>
      <c r="C932" s="8" t="s">
        <v>2090</v>
      </c>
      <c r="D932" s="7" t="s">
        <v>2091</v>
      </c>
      <c r="E932" s="7" t="s">
        <v>705</v>
      </c>
      <c r="F932" s="7" t="s">
        <v>505</v>
      </c>
      <c r="G932" s="7" t="s">
        <v>14</v>
      </c>
      <c r="H932" s="9"/>
      <c r="I932" s="9"/>
    </row>
    <row r="933">
      <c r="A933" s="5">
        <v>45337.0</v>
      </c>
      <c r="B933" s="11" t="s">
        <v>2089</v>
      </c>
      <c r="C933" s="8" t="s">
        <v>2090</v>
      </c>
      <c r="D933" s="7" t="s">
        <v>2091</v>
      </c>
      <c r="E933" s="7" t="s">
        <v>241</v>
      </c>
      <c r="F933" s="7" t="s">
        <v>300</v>
      </c>
      <c r="G933" s="7" t="s">
        <v>14</v>
      </c>
      <c r="H933" s="9"/>
      <c r="I933" s="9"/>
    </row>
    <row r="934">
      <c r="A934" s="5">
        <v>45337.0</v>
      </c>
      <c r="B934" s="11" t="s">
        <v>2093</v>
      </c>
      <c r="C934" s="8" t="s">
        <v>2094</v>
      </c>
      <c r="D934" s="7" t="s">
        <v>2095</v>
      </c>
      <c r="E934" s="7" t="s">
        <v>38</v>
      </c>
      <c r="F934" s="7" t="s">
        <v>18</v>
      </c>
      <c r="G934" s="7" t="s">
        <v>14</v>
      </c>
      <c r="H934" s="9"/>
      <c r="I934" s="9"/>
    </row>
    <row r="935">
      <c r="A935" s="5">
        <v>45337.0</v>
      </c>
      <c r="B935" s="11" t="s">
        <v>2093</v>
      </c>
      <c r="C935" s="8" t="s">
        <v>2094</v>
      </c>
      <c r="D935" s="7" t="s">
        <v>2095</v>
      </c>
      <c r="E935" s="7" t="s">
        <v>728</v>
      </c>
      <c r="F935" s="7" t="s">
        <v>2096</v>
      </c>
      <c r="G935" s="7" t="s">
        <v>14</v>
      </c>
      <c r="H935" s="9"/>
      <c r="I935" s="9"/>
    </row>
    <row r="936">
      <c r="A936" s="5">
        <v>45337.0</v>
      </c>
      <c r="B936" s="11" t="s">
        <v>2097</v>
      </c>
      <c r="C936" s="8" t="s">
        <v>2098</v>
      </c>
      <c r="D936" s="7" t="s">
        <v>104</v>
      </c>
      <c r="E936" s="7" t="s">
        <v>808</v>
      </c>
      <c r="F936" s="7" t="s">
        <v>2099</v>
      </c>
      <c r="G936" s="7" t="s">
        <v>86</v>
      </c>
      <c r="H936" s="9"/>
      <c r="I936" s="9"/>
    </row>
    <row r="937">
      <c r="A937" s="5">
        <v>45337.0</v>
      </c>
      <c r="B937" s="11" t="s">
        <v>2100</v>
      </c>
      <c r="C937" s="8" t="s">
        <v>2101</v>
      </c>
      <c r="D937" s="7" t="s">
        <v>812</v>
      </c>
      <c r="E937" s="7" t="s">
        <v>119</v>
      </c>
      <c r="F937" s="7" t="s">
        <v>1969</v>
      </c>
      <c r="G937" s="7" t="s">
        <v>14</v>
      </c>
      <c r="H937" s="9"/>
      <c r="I937" s="9"/>
    </row>
    <row r="938">
      <c r="A938" s="5">
        <v>45337.0</v>
      </c>
      <c r="B938" s="11" t="s">
        <v>2100</v>
      </c>
      <c r="C938" s="8" t="s">
        <v>2101</v>
      </c>
      <c r="D938" s="7" t="s">
        <v>812</v>
      </c>
      <c r="E938" s="7" t="s">
        <v>47</v>
      </c>
      <c r="F938" s="7" t="s">
        <v>300</v>
      </c>
      <c r="G938" s="7" t="s">
        <v>14</v>
      </c>
      <c r="H938" s="9"/>
      <c r="I938" s="9"/>
    </row>
    <row r="939">
      <c r="A939" s="5">
        <v>45337.0</v>
      </c>
      <c r="B939" s="11" t="s">
        <v>2102</v>
      </c>
      <c r="C939" s="8" t="s">
        <v>2103</v>
      </c>
      <c r="D939" s="7" t="s">
        <v>230</v>
      </c>
      <c r="E939" s="7" t="s">
        <v>119</v>
      </c>
      <c r="F939" s="7" t="s">
        <v>2104</v>
      </c>
      <c r="G939" s="7" t="s">
        <v>14</v>
      </c>
      <c r="H939" s="9"/>
      <c r="I939" s="9"/>
    </row>
    <row r="940">
      <c r="A940" s="5">
        <v>45337.0</v>
      </c>
      <c r="B940" s="11" t="s">
        <v>2102</v>
      </c>
      <c r="C940" s="8" t="s">
        <v>2103</v>
      </c>
      <c r="D940" s="7" t="s">
        <v>230</v>
      </c>
      <c r="E940" s="7" t="s">
        <v>119</v>
      </c>
      <c r="F940" s="7" t="s">
        <v>498</v>
      </c>
      <c r="G940" s="7" t="s">
        <v>14</v>
      </c>
      <c r="H940" s="9"/>
      <c r="I940" s="9"/>
    </row>
    <row r="941">
      <c r="A941" s="5">
        <v>45337.0</v>
      </c>
      <c r="B941" s="11" t="s">
        <v>2105</v>
      </c>
      <c r="C941" s="8" t="s">
        <v>2106</v>
      </c>
      <c r="D941" s="7" t="s">
        <v>1227</v>
      </c>
      <c r="E941" s="7" t="s">
        <v>105</v>
      </c>
      <c r="F941" s="7" t="s">
        <v>1049</v>
      </c>
      <c r="G941" s="7" t="s">
        <v>14</v>
      </c>
      <c r="H941" s="9"/>
      <c r="I941" s="9"/>
    </row>
    <row r="942">
      <c r="A942" s="5">
        <v>45337.0</v>
      </c>
      <c r="B942" s="11" t="s">
        <v>2107</v>
      </c>
      <c r="C942" s="8" t="s">
        <v>2108</v>
      </c>
      <c r="D942" s="7" t="s">
        <v>104</v>
      </c>
      <c r="E942" s="7" t="s">
        <v>152</v>
      </c>
      <c r="F942" s="7" t="s">
        <v>1049</v>
      </c>
      <c r="G942" s="7" t="s">
        <v>86</v>
      </c>
      <c r="H942" s="9"/>
      <c r="I942" s="9"/>
    </row>
    <row r="943">
      <c r="A943" s="5">
        <v>45337.0</v>
      </c>
      <c r="B943" s="11" t="s">
        <v>2109</v>
      </c>
      <c r="C943" s="8" t="s">
        <v>2110</v>
      </c>
      <c r="D943" s="7" t="s">
        <v>230</v>
      </c>
      <c r="E943" s="7" t="s">
        <v>166</v>
      </c>
      <c r="F943" s="7" t="s">
        <v>2111</v>
      </c>
      <c r="G943" s="7" t="s">
        <v>14</v>
      </c>
      <c r="H943" s="9"/>
      <c r="I943" s="9"/>
    </row>
    <row r="944">
      <c r="A944" s="5">
        <v>45337.0</v>
      </c>
      <c r="B944" s="11" t="s">
        <v>2112</v>
      </c>
      <c r="C944" s="8" t="s">
        <v>2113</v>
      </c>
      <c r="D944" s="7" t="s">
        <v>665</v>
      </c>
      <c r="E944" s="7" t="s">
        <v>358</v>
      </c>
      <c r="F944" s="7" t="s">
        <v>531</v>
      </c>
      <c r="G944" s="7" t="s">
        <v>86</v>
      </c>
      <c r="H944" s="9"/>
      <c r="I944" s="9"/>
    </row>
    <row r="945">
      <c r="A945" s="5">
        <v>45337.0</v>
      </c>
      <c r="B945" s="11" t="s">
        <v>2112</v>
      </c>
      <c r="C945" s="8" t="s">
        <v>2113</v>
      </c>
      <c r="D945" s="7" t="s">
        <v>665</v>
      </c>
      <c r="E945" s="9"/>
      <c r="F945" s="7" t="s">
        <v>2114</v>
      </c>
      <c r="G945" s="7" t="s">
        <v>86</v>
      </c>
      <c r="H945" s="7" t="s">
        <v>253</v>
      </c>
      <c r="I945" s="9"/>
    </row>
    <row r="946">
      <c r="A946" s="5">
        <v>45337.0</v>
      </c>
      <c r="B946" s="11" t="s">
        <v>2115</v>
      </c>
      <c r="C946" s="8" t="s">
        <v>2116</v>
      </c>
      <c r="D946" s="7" t="s">
        <v>530</v>
      </c>
      <c r="E946" s="7" t="s">
        <v>2117</v>
      </c>
      <c r="F946" s="7" t="s">
        <v>1164</v>
      </c>
      <c r="G946" s="7" t="s">
        <v>14</v>
      </c>
      <c r="H946" s="9"/>
      <c r="I946" s="9"/>
    </row>
    <row r="947">
      <c r="A947" s="5">
        <v>45337.0</v>
      </c>
      <c r="B947" s="11" t="s">
        <v>2115</v>
      </c>
      <c r="C947" s="8" t="s">
        <v>2116</v>
      </c>
      <c r="D947" s="7" t="s">
        <v>530</v>
      </c>
      <c r="E947" s="7" t="s">
        <v>241</v>
      </c>
      <c r="F947" s="7" t="s">
        <v>1164</v>
      </c>
      <c r="G947" s="7" t="s">
        <v>14</v>
      </c>
      <c r="H947" s="9"/>
      <c r="I947" s="9"/>
    </row>
    <row r="948">
      <c r="A948" s="5">
        <v>45337.0</v>
      </c>
      <c r="B948" s="11" t="s">
        <v>2118</v>
      </c>
      <c r="C948" s="8" t="s">
        <v>2119</v>
      </c>
      <c r="D948" s="7" t="s">
        <v>838</v>
      </c>
      <c r="E948" s="7" t="s">
        <v>2120</v>
      </c>
      <c r="F948" s="7" t="s">
        <v>2121</v>
      </c>
      <c r="G948" s="7" t="s">
        <v>14</v>
      </c>
      <c r="H948" s="9"/>
      <c r="I948" s="9"/>
    </row>
    <row r="949">
      <c r="A949" s="5">
        <v>45337.0</v>
      </c>
      <c r="B949" s="11" t="s">
        <v>2118</v>
      </c>
      <c r="C949" s="8" t="s">
        <v>2119</v>
      </c>
      <c r="D949" s="7" t="s">
        <v>838</v>
      </c>
      <c r="E949" s="7" t="s">
        <v>119</v>
      </c>
      <c r="F949" s="7" t="s">
        <v>2122</v>
      </c>
      <c r="G949" s="7" t="s">
        <v>14</v>
      </c>
      <c r="H949" s="9"/>
      <c r="I949" s="9"/>
    </row>
    <row r="950">
      <c r="A950" s="5">
        <v>45337.0</v>
      </c>
      <c r="B950" s="11" t="s">
        <v>2123</v>
      </c>
      <c r="C950" s="8" t="s">
        <v>2124</v>
      </c>
      <c r="D950" s="7" t="s">
        <v>1452</v>
      </c>
      <c r="E950" s="7" t="s">
        <v>2125</v>
      </c>
      <c r="F950" s="7" t="s">
        <v>498</v>
      </c>
      <c r="G950" s="7" t="s">
        <v>14</v>
      </c>
      <c r="H950" s="9"/>
      <c r="I950" s="9"/>
    </row>
    <row r="951">
      <c r="A951" s="5">
        <v>45337.0</v>
      </c>
      <c r="B951" s="11" t="s">
        <v>2123</v>
      </c>
      <c r="C951" s="8" t="s">
        <v>2124</v>
      </c>
      <c r="D951" s="7" t="s">
        <v>1452</v>
      </c>
      <c r="E951" s="7" t="s">
        <v>110</v>
      </c>
      <c r="F951" s="7" t="s">
        <v>207</v>
      </c>
      <c r="G951" s="7" t="s">
        <v>14</v>
      </c>
      <c r="H951" s="9"/>
      <c r="I951" s="9"/>
    </row>
    <row r="952">
      <c r="A952" s="5">
        <v>45337.0</v>
      </c>
      <c r="B952" s="11" t="s">
        <v>2126</v>
      </c>
      <c r="C952" s="8" t="s">
        <v>2127</v>
      </c>
      <c r="D952" s="7" t="s">
        <v>1348</v>
      </c>
      <c r="E952" s="7" t="s">
        <v>110</v>
      </c>
      <c r="F952" s="7" t="s">
        <v>2128</v>
      </c>
      <c r="G952" s="7" t="s">
        <v>14</v>
      </c>
      <c r="H952" s="9"/>
      <c r="I952" s="9"/>
    </row>
    <row r="953">
      <c r="A953" s="5">
        <v>45337.0</v>
      </c>
      <c r="B953" s="11" t="s">
        <v>2129</v>
      </c>
      <c r="C953" s="8" t="s">
        <v>2130</v>
      </c>
      <c r="D953" s="7" t="s">
        <v>1545</v>
      </c>
      <c r="E953" s="7" t="s">
        <v>119</v>
      </c>
      <c r="F953" s="7" t="s">
        <v>144</v>
      </c>
      <c r="G953" s="7" t="s">
        <v>86</v>
      </c>
      <c r="H953" s="9"/>
      <c r="I953" s="9"/>
    </row>
    <row r="954">
      <c r="A954" s="5">
        <v>45337.0</v>
      </c>
      <c r="B954" s="11" t="s">
        <v>2131</v>
      </c>
      <c r="C954" s="8" t="s">
        <v>2132</v>
      </c>
      <c r="D954" s="7" t="s">
        <v>298</v>
      </c>
      <c r="E954" s="7" t="s">
        <v>119</v>
      </c>
      <c r="F954" s="7" t="s">
        <v>144</v>
      </c>
      <c r="G954" s="7" t="s">
        <v>86</v>
      </c>
      <c r="H954" s="9"/>
      <c r="I954" s="9"/>
    </row>
    <row r="955">
      <c r="A955" s="5">
        <v>45337.0</v>
      </c>
      <c r="B955" s="11" t="s">
        <v>2133</v>
      </c>
      <c r="C955" s="8" t="s">
        <v>2134</v>
      </c>
      <c r="D955" s="7" t="s">
        <v>1545</v>
      </c>
      <c r="E955" s="7" t="s">
        <v>1832</v>
      </c>
      <c r="F955" s="7" t="s">
        <v>829</v>
      </c>
      <c r="G955" s="7" t="s">
        <v>14</v>
      </c>
      <c r="H955" s="9"/>
      <c r="I955" s="9"/>
    </row>
    <row r="956">
      <c r="A956" s="5">
        <v>45337.0</v>
      </c>
      <c r="B956" s="11" t="s">
        <v>2135</v>
      </c>
      <c r="C956" s="8" t="s">
        <v>2136</v>
      </c>
      <c r="D956" s="7" t="s">
        <v>812</v>
      </c>
      <c r="E956" s="7" t="s">
        <v>166</v>
      </c>
      <c r="F956" s="7" t="s">
        <v>2137</v>
      </c>
      <c r="G956" s="7" t="s">
        <v>14</v>
      </c>
      <c r="H956" s="9"/>
      <c r="I956" s="9"/>
    </row>
    <row r="957">
      <c r="A957" s="5">
        <v>45337.0</v>
      </c>
      <c r="B957" s="11" t="s">
        <v>2135</v>
      </c>
      <c r="C957" s="8" t="s">
        <v>2136</v>
      </c>
      <c r="D957" s="7" t="s">
        <v>812</v>
      </c>
      <c r="E957" s="7" t="s">
        <v>47</v>
      </c>
      <c r="F957" s="7" t="s">
        <v>1571</v>
      </c>
      <c r="G957" s="7" t="s">
        <v>14</v>
      </c>
      <c r="H957" s="9"/>
      <c r="I957" s="9"/>
    </row>
    <row r="958">
      <c r="A958" s="5">
        <v>45337.0</v>
      </c>
      <c r="B958" s="11" t="s">
        <v>2138</v>
      </c>
      <c r="C958" s="8" t="s">
        <v>2139</v>
      </c>
      <c r="D958" s="7" t="s">
        <v>135</v>
      </c>
      <c r="E958" s="7" t="s">
        <v>110</v>
      </c>
      <c r="F958" s="7" t="s">
        <v>111</v>
      </c>
      <c r="G958" s="7" t="s">
        <v>14</v>
      </c>
      <c r="H958" s="9"/>
      <c r="I958" s="9"/>
    </row>
    <row r="959">
      <c r="A959" s="5">
        <v>45337.0</v>
      </c>
      <c r="B959" s="11" t="s">
        <v>2140</v>
      </c>
      <c r="C959" s="8" t="s">
        <v>2141</v>
      </c>
      <c r="D959" s="7" t="s">
        <v>2142</v>
      </c>
      <c r="E959" s="7" t="s">
        <v>119</v>
      </c>
      <c r="F959" s="7" t="s">
        <v>1049</v>
      </c>
      <c r="G959" s="7" t="s">
        <v>14</v>
      </c>
      <c r="H959" s="9"/>
      <c r="I959" s="9"/>
    </row>
    <row r="960">
      <c r="A960" s="5">
        <v>45337.0</v>
      </c>
      <c r="B960" s="11" t="s">
        <v>2140</v>
      </c>
      <c r="C960" s="8" t="s">
        <v>2141</v>
      </c>
      <c r="D960" s="7" t="s">
        <v>2142</v>
      </c>
      <c r="E960" s="7" t="s">
        <v>1426</v>
      </c>
      <c r="F960" s="7" t="s">
        <v>18</v>
      </c>
      <c r="G960" s="7" t="s">
        <v>14</v>
      </c>
      <c r="H960" s="9"/>
      <c r="I960" s="9"/>
    </row>
    <row r="961">
      <c r="A961" s="5">
        <v>45337.0</v>
      </c>
      <c r="B961" s="11" t="s">
        <v>2143</v>
      </c>
      <c r="C961" s="8" t="s">
        <v>2144</v>
      </c>
      <c r="D961" s="7" t="s">
        <v>1423</v>
      </c>
      <c r="E961" s="7" t="s">
        <v>100</v>
      </c>
      <c r="F961" s="7" t="s">
        <v>2145</v>
      </c>
      <c r="G961" s="7" t="s">
        <v>14</v>
      </c>
      <c r="H961" s="9"/>
      <c r="I961" s="9"/>
    </row>
    <row r="962">
      <c r="A962" s="5">
        <v>45337.0</v>
      </c>
      <c r="B962" s="11" t="s">
        <v>2143</v>
      </c>
      <c r="C962" s="8" t="s">
        <v>2144</v>
      </c>
      <c r="D962" s="7" t="s">
        <v>1423</v>
      </c>
      <c r="E962" s="7" t="s">
        <v>90</v>
      </c>
      <c r="F962" s="7" t="s">
        <v>111</v>
      </c>
      <c r="G962" s="7" t="s">
        <v>14</v>
      </c>
      <c r="H962" s="9"/>
      <c r="I962" s="9"/>
    </row>
    <row r="963">
      <c r="A963" s="5">
        <v>45337.0</v>
      </c>
      <c r="B963" s="11" t="s">
        <v>2146</v>
      </c>
      <c r="C963" s="8" t="s">
        <v>2147</v>
      </c>
      <c r="D963" s="7" t="s">
        <v>230</v>
      </c>
      <c r="E963" s="7" t="s">
        <v>15</v>
      </c>
      <c r="F963" s="7" t="s">
        <v>512</v>
      </c>
      <c r="G963" s="7" t="s">
        <v>14</v>
      </c>
      <c r="H963" s="9"/>
      <c r="I963" s="9"/>
    </row>
    <row r="964">
      <c r="A964" s="5">
        <v>45337.0</v>
      </c>
      <c r="B964" s="11" t="s">
        <v>2146</v>
      </c>
      <c r="C964" s="8" t="s">
        <v>2147</v>
      </c>
      <c r="D964" s="7" t="s">
        <v>230</v>
      </c>
      <c r="E964" s="7" t="s">
        <v>119</v>
      </c>
      <c r="F964" s="7" t="s">
        <v>762</v>
      </c>
      <c r="G964" s="7" t="s">
        <v>14</v>
      </c>
      <c r="H964" s="9"/>
      <c r="I964" s="9"/>
    </row>
    <row r="965">
      <c r="A965" s="5">
        <v>45337.0</v>
      </c>
      <c r="B965" s="11" t="s">
        <v>2146</v>
      </c>
      <c r="C965" s="8" t="s">
        <v>2147</v>
      </c>
      <c r="D965" s="7" t="s">
        <v>230</v>
      </c>
      <c r="E965" s="7" t="s">
        <v>299</v>
      </c>
      <c r="F965" s="7" t="s">
        <v>498</v>
      </c>
      <c r="G965" s="7" t="s">
        <v>14</v>
      </c>
      <c r="H965" s="9"/>
      <c r="I965" s="9"/>
    </row>
    <row r="966">
      <c r="A966" s="5">
        <v>45337.0</v>
      </c>
      <c r="B966" s="11" t="s">
        <v>2148</v>
      </c>
      <c r="C966" s="8" t="s">
        <v>2149</v>
      </c>
      <c r="D966" s="7" t="s">
        <v>907</v>
      </c>
      <c r="E966" s="7" t="s">
        <v>119</v>
      </c>
      <c r="F966" s="7" t="s">
        <v>542</v>
      </c>
      <c r="G966" s="7" t="s">
        <v>14</v>
      </c>
      <c r="H966" s="9"/>
      <c r="I966" s="9"/>
    </row>
    <row r="967">
      <c r="A967" s="5">
        <v>45337.0</v>
      </c>
      <c r="B967" s="11" t="s">
        <v>2150</v>
      </c>
      <c r="C967" s="8" t="s">
        <v>2151</v>
      </c>
      <c r="D967" s="7" t="s">
        <v>182</v>
      </c>
      <c r="E967" s="7" t="s">
        <v>119</v>
      </c>
      <c r="F967" s="7" t="s">
        <v>18</v>
      </c>
      <c r="G967" s="7" t="s">
        <v>14</v>
      </c>
      <c r="H967" s="9"/>
      <c r="I967" s="9"/>
    </row>
    <row r="968">
      <c r="A968" s="5">
        <v>45337.0</v>
      </c>
      <c r="B968" s="11" t="s">
        <v>2152</v>
      </c>
      <c r="C968" s="8" t="s">
        <v>2153</v>
      </c>
      <c r="D968" s="7" t="s">
        <v>289</v>
      </c>
      <c r="E968" s="7" t="s">
        <v>119</v>
      </c>
      <c r="F968" s="7" t="s">
        <v>144</v>
      </c>
      <c r="G968" s="7" t="s">
        <v>86</v>
      </c>
      <c r="H968" s="9"/>
      <c r="I968" s="9"/>
    </row>
    <row r="969">
      <c r="A969" s="5">
        <v>45337.0</v>
      </c>
      <c r="B969" s="11" t="s">
        <v>2154</v>
      </c>
      <c r="C969" s="8" t="s">
        <v>2155</v>
      </c>
      <c r="D969" s="7" t="s">
        <v>746</v>
      </c>
      <c r="E969" s="7" t="s">
        <v>119</v>
      </c>
      <c r="F969" s="7" t="s">
        <v>18</v>
      </c>
      <c r="G969" s="7" t="s">
        <v>14</v>
      </c>
      <c r="H969" s="9"/>
      <c r="I969" s="9"/>
    </row>
    <row r="970">
      <c r="A970" s="5">
        <v>45338.0</v>
      </c>
      <c r="B970" s="11" t="s">
        <v>2156</v>
      </c>
      <c r="C970" s="8" t="s">
        <v>2157</v>
      </c>
      <c r="D970" s="7" t="s">
        <v>907</v>
      </c>
      <c r="E970" s="7" t="s">
        <v>119</v>
      </c>
      <c r="F970" s="7" t="s">
        <v>1419</v>
      </c>
      <c r="G970" s="7" t="s">
        <v>14</v>
      </c>
      <c r="H970" s="9"/>
      <c r="I970" s="9"/>
    </row>
    <row r="971">
      <c r="A971" s="5">
        <v>45338.0</v>
      </c>
      <c r="B971" s="11" t="s">
        <v>2158</v>
      </c>
      <c r="C971" s="8" t="s">
        <v>2159</v>
      </c>
      <c r="D971" s="7" t="s">
        <v>1893</v>
      </c>
      <c r="E971" s="7" t="s">
        <v>38</v>
      </c>
      <c r="F971" s="7" t="s">
        <v>101</v>
      </c>
      <c r="G971" s="7" t="s">
        <v>14</v>
      </c>
      <c r="H971" s="9"/>
      <c r="I971" s="9"/>
    </row>
    <row r="972">
      <c r="A972" s="5">
        <v>45338.0</v>
      </c>
      <c r="B972" s="11" t="s">
        <v>2160</v>
      </c>
      <c r="C972" s="8" t="s">
        <v>2161</v>
      </c>
      <c r="D972" s="7" t="s">
        <v>2162</v>
      </c>
      <c r="E972" s="7" t="s">
        <v>119</v>
      </c>
      <c r="F972" s="7" t="s">
        <v>2163</v>
      </c>
      <c r="G972" s="7" t="s">
        <v>14</v>
      </c>
      <c r="H972" s="9"/>
      <c r="I972" s="9"/>
    </row>
    <row r="973">
      <c r="A973" s="5">
        <v>45338.0</v>
      </c>
      <c r="B973" s="11" t="s">
        <v>2160</v>
      </c>
      <c r="C973" s="8" t="s">
        <v>2161</v>
      </c>
      <c r="D973" s="7" t="s">
        <v>2162</v>
      </c>
      <c r="E973" s="7" t="s">
        <v>2164</v>
      </c>
      <c r="F973" s="7" t="s">
        <v>2165</v>
      </c>
      <c r="G973" s="7" t="s">
        <v>14</v>
      </c>
      <c r="H973" s="9"/>
      <c r="I973" s="9"/>
    </row>
    <row r="974">
      <c r="A974" s="5">
        <v>45338.0</v>
      </c>
      <c r="B974" s="11" t="s">
        <v>2166</v>
      </c>
      <c r="C974" s="8" t="s">
        <v>2167</v>
      </c>
      <c r="D974" s="7" t="s">
        <v>2168</v>
      </c>
      <c r="E974" s="7" t="s">
        <v>125</v>
      </c>
      <c r="F974" s="7" t="s">
        <v>1771</v>
      </c>
      <c r="G974" s="7" t="s">
        <v>14</v>
      </c>
      <c r="H974" s="9"/>
      <c r="I974" s="9"/>
    </row>
    <row r="975">
      <c r="A975" s="5">
        <v>45338.0</v>
      </c>
      <c r="B975" s="11" t="s">
        <v>2169</v>
      </c>
      <c r="C975" s="8" t="s">
        <v>2170</v>
      </c>
      <c r="D975" s="7" t="s">
        <v>874</v>
      </c>
      <c r="E975" s="7" t="s">
        <v>119</v>
      </c>
      <c r="F975" s="7" t="s">
        <v>917</v>
      </c>
      <c r="G975" s="7" t="s">
        <v>14</v>
      </c>
      <c r="H975" s="9"/>
      <c r="I975" s="9"/>
    </row>
    <row r="976">
      <c r="A976" s="5">
        <v>45338.0</v>
      </c>
      <c r="B976" s="11" t="s">
        <v>2171</v>
      </c>
      <c r="C976" s="8" t="s">
        <v>2172</v>
      </c>
      <c r="D976" s="7" t="s">
        <v>754</v>
      </c>
      <c r="E976" s="7" t="s">
        <v>90</v>
      </c>
      <c r="F976" s="7" t="s">
        <v>111</v>
      </c>
      <c r="G976" s="7" t="s">
        <v>14</v>
      </c>
      <c r="H976" s="9"/>
      <c r="I976" s="9"/>
    </row>
    <row r="977">
      <c r="A977" s="5">
        <v>45338.0</v>
      </c>
      <c r="B977" s="11" t="s">
        <v>2173</v>
      </c>
      <c r="C977" s="8" t="s">
        <v>2174</v>
      </c>
      <c r="D977" s="7" t="s">
        <v>2175</v>
      </c>
      <c r="E977" s="7" t="s">
        <v>119</v>
      </c>
      <c r="F977" s="7" t="s">
        <v>144</v>
      </c>
      <c r="G977" s="7" t="s">
        <v>86</v>
      </c>
      <c r="H977" s="9"/>
      <c r="I977" s="9"/>
    </row>
    <row r="978">
      <c r="A978" s="5">
        <v>45338.0</v>
      </c>
      <c r="B978" s="11" t="s">
        <v>2176</v>
      </c>
      <c r="C978" s="8" t="s">
        <v>2177</v>
      </c>
      <c r="D978" s="7" t="s">
        <v>118</v>
      </c>
      <c r="E978" s="7" t="s">
        <v>166</v>
      </c>
      <c r="F978" s="7" t="s">
        <v>1058</v>
      </c>
      <c r="G978" s="7" t="s">
        <v>14</v>
      </c>
      <c r="H978" s="9"/>
      <c r="I978" s="9"/>
    </row>
    <row r="979">
      <c r="A979" s="5">
        <v>45338.0</v>
      </c>
      <c r="B979" s="11" t="s">
        <v>2178</v>
      </c>
      <c r="C979" s="8" t="s">
        <v>2179</v>
      </c>
      <c r="D979" s="7" t="s">
        <v>2175</v>
      </c>
      <c r="E979" s="7" t="s">
        <v>119</v>
      </c>
      <c r="F979" s="7" t="s">
        <v>2180</v>
      </c>
      <c r="G979" s="7" t="s">
        <v>86</v>
      </c>
      <c r="H979" s="9"/>
      <c r="I979" s="9"/>
    </row>
    <row r="980">
      <c r="A980" s="5">
        <v>45338.0</v>
      </c>
      <c r="B980" s="11" t="s">
        <v>2178</v>
      </c>
      <c r="C980" s="8" t="s">
        <v>2179</v>
      </c>
      <c r="D980" s="7" t="s">
        <v>2175</v>
      </c>
      <c r="E980" s="7" t="s">
        <v>166</v>
      </c>
      <c r="F980" s="7" t="s">
        <v>2181</v>
      </c>
      <c r="G980" s="7" t="s">
        <v>86</v>
      </c>
      <c r="H980" s="9"/>
      <c r="I980" s="9"/>
    </row>
    <row r="981">
      <c r="A981" s="5">
        <v>45338.0</v>
      </c>
      <c r="B981" s="11" t="s">
        <v>2182</v>
      </c>
      <c r="C981" s="8" t="s">
        <v>2183</v>
      </c>
      <c r="D981" s="7" t="s">
        <v>289</v>
      </c>
      <c r="E981" s="7" t="s">
        <v>334</v>
      </c>
      <c r="F981" s="7" t="s">
        <v>300</v>
      </c>
      <c r="G981" s="7" t="s">
        <v>14</v>
      </c>
      <c r="H981" s="9"/>
      <c r="I981" s="9"/>
    </row>
    <row r="982">
      <c r="A982" s="5">
        <v>45338.0</v>
      </c>
      <c r="B982" s="11" t="s">
        <v>2182</v>
      </c>
      <c r="C982" s="8" t="s">
        <v>2183</v>
      </c>
      <c r="D982" s="7" t="s">
        <v>289</v>
      </c>
      <c r="E982" s="7" t="s">
        <v>1426</v>
      </c>
      <c r="F982" s="7" t="s">
        <v>18</v>
      </c>
      <c r="G982" s="7" t="s">
        <v>14</v>
      </c>
      <c r="H982" s="9"/>
      <c r="I982" s="9"/>
    </row>
    <row r="983">
      <c r="A983" s="5">
        <v>45338.0</v>
      </c>
      <c r="B983" s="11" t="s">
        <v>2184</v>
      </c>
      <c r="C983" s="8" t="s">
        <v>2185</v>
      </c>
      <c r="D983" s="7" t="s">
        <v>1849</v>
      </c>
      <c r="E983" s="7" t="s">
        <v>119</v>
      </c>
      <c r="F983" s="7" t="s">
        <v>1743</v>
      </c>
      <c r="G983" s="7" t="s">
        <v>14</v>
      </c>
      <c r="H983" s="9"/>
      <c r="I983" s="9"/>
    </row>
    <row r="984">
      <c r="A984" s="5">
        <v>45338.0</v>
      </c>
      <c r="B984" s="11" t="s">
        <v>2184</v>
      </c>
      <c r="C984" s="8" t="s">
        <v>2185</v>
      </c>
      <c r="D984" s="7" t="s">
        <v>1849</v>
      </c>
      <c r="E984" s="7" t="s">
        <v>47</v>
      </c>
      <c r="F984" s="7" t="s">
        <v>809</v>
      </c>
      <c r="G984" s="7" t="s">
        <v>14</v>
      </c>
      <c r="H984" s="9"/>
      <c r="I984" s="9"/>
    </row>
    <row r="985">
      <c r="A985" s="5">
        <v>45338.0</v>
      </c>
      <c r="B985" s="11" t="s">
        <v>2186</v>
      </c>
      <c r="C985" s="8" t="s">
        <v>2187</v>
      </c>
      <c r="D985" s="7" t="s">
        <v>2188</v>
      </c>
      <c r="E985" s="7" t="s">
        <v>436</v>
      </c>
      <c r="F985" s="7" t="s">
        <v>2189</v>
      </c>
      <c r="G985" s="7" t="s">
        <v>14</v>
      </c>
      <c r="H985" s="9"/>
      <c r="I985" s="9"/>
    </row>
    <row r="986">
      <c r="A986" s="5">
        <v>45338.0</v>
      </c>
      <c r="B986" s="11" t="s">
        <v>2190</v>
      </c>
      <c r="C986" s="8" t="s">
        <v>2191</v>
      </c>
      <c r="D986" s="7" t="s">
        <v>1151</v>
      </c>
      <c r="E986" s="7" t="s">
        <v>119</v>
      </c>
      <c r="F986" s="7" t="s">
        <v>144</v>
      </c>
      <c r="G986" s="7" t="s">
        <v>86</v>
      </c>
      <c r="H986" s="9"/>
      <c r="I986" s="9"/>
    </row>
    <row r="987">
      <c r="A987" s="5">
        <v>45338.0</v>
      </c>
      <c r="B987" s="11" t="s">
        <v>2192</v>
      </c>
      <c r="C987" s="8" t="s">
        <v>2193</v>
      </c>
      <c r="D987" s="7" t="s">
        <v>648</v>
      </c>
      <c r="E987" s="7" t="s">
        <v>119</v>
      </c>
      <c r="F987" s="7" t="s">
        <v>542</v>
      </c>
      <c r="G987" s="7" t="s">
        <v>14</v>
      </c>
      <c r="H987" s="9"/>
      <c r="I987" s="9"/>
    </row>
    <row r="988">
      <c r="A988" s="5">
        <v>45338.0</v>
      </c>
      <c r="B988" s="11" t="s">
        <v>2194</v>
      </c>
      <c r="C988" s="8" t="s">
        <v>2195</v>
      </c>
      <c r="D988" s="7" t="s">
        <v>611</v>
      </c>
      <c r="E988" s="7" t="s">
        <v>1832</v>
      </c>
      <c r="F988" s="7" t="s">
        <v>829</v>
      </c>
      <c r="G988" s="7" t="s">
        <v>14</v>
      </c>
      <c r="H988" s="9"/>
      <c r="I988" s="9"/>
    </row>
    <row r="989">
      <c r="A989" s="5">
        <v>45338.0</v>
      </c>
      <c r="B989" s="11" t="s">
        <v>2196</v>
      </c>
      <c r="C989" s="8" t="s">
        <v>2197</v>
      </c>
      <c r="D989" s="7" t="s">
        <v>611</v>
      </c>
      <c r="E989" s="7" t="s">
        <v>119</v>
      </c>
      <c r="F989" s="7" t="s">
        <v>2198</v>
      </c>
      <c r="G989" s="7" t="s">
        <v>29</v>
      </c>
      <c r="H989" s="9"/>
      <c r="I989" s="9"/>
    </row>
    <row r="990">
      <c r="A990" s="5">
        <v>45339.0</v>
      </c>
      <c r="B990" s="11" t="s">
        <v>2199</v>
      </c>
      <c r="C990" s="8" t="s">
        <v>2200</v>
      </c>
      <c r="D990" s="7" t="s">
        <v>1235</v>
      </c>
      <c r="E990" s="7" t="s">
        <v>119</v>
      </c>
      <c r="F990" s="7" t="s">
        <v>33</v>
      </c>
      <c r="G990" s="7" t="s">
        <v>14</v>
      </c>
      <c r="H990" s="9"/>
      <c r="I990" s="9"/>
    </row>
    <row r="991">
      <c r="A991" s="5">
        <v>45339.0</v>
      </c>
      <c r="B991" s="11" t="s">
        <v>2201</v>
      </c>
      <c r="C991" s="8" t="s">
        <v>2202</v>
      </c>
      <c r="D991" s="7" t="s">
        <v>1545</v>
      </c>
      <c r="E991" s="7" t="s">
        <v>119</v>
      </c>
      <c r="F991" s="7" t="s">
        <v>2203</v>
      </c>
      <c r="G991" s="7" t="s">
        <v>86</v>
      </c>
      <c r="H991" s="9"/>
      <c r="I991" s="9"/>
    </row>
    <row r="992">
      <c r="A992" s="5">
        <v>45341.0</v>
      </c>
      <c r="B992" s="11" t="s">
        <v>2204</v>
      </c>
      <c r="C992" s="8" t="s">
        <v>2205</v>
      </c>
      <c r="D992" s="7" t="s">
        <v>611</v>
      </c>
      <c r="E992" s="7" t="s">
        <v>119</v>
      </c>
      <c r="F992" s="7" t="s">
        <v>2009</v>
      </c>
      <c r="G992" s="7" t="s">
        <v>14</v>
      </c>
      <c r="H992" s="9"/>
      <c r="I992" s="9"/>
    </row>
    <row r="993">
      <c r="A993" s="5">
        <v>45341.0</v>
      </c>
      <c r="B993" s="11" t="s">
        <v>2204</v>
      </c>
      <c r="C993" s="8" t="s">
        <v>2205</v>
      </c>
      <c r="D993" s="7" t="s">
        <v>611</v>
      </c>
      <c r="E993" s="7" t="s">
        <v>612</v>
      </c>
      <c r="F993" s="7" t="s">
        <v>2206</v>
      </c>
      <c r="G993" s="7" t="s">
        <v>14</v>
      </c>
      <c r="H993" s="9"/>
      <c r="I993" s="9"/>
    </row>
    <row r="994">
      <c r="A994" s="5">
        <v>45341.0</v>
      </c>
      <c r="B994" s="11" t="s">
        <v>2207</v>
      </c>
      <c r="C994" s="8" t="s">
        <v>2208</v>
      </c>
      <c r="D994" s="7" t="s">
        <v>2209</v>
      </c>
      <c r="E994" s="7" t="s">
        <v>184</v>
      </c>
      <c r="F994" s="7" t="s">
        <v>101</v>
      </c>
      <c r="G994" s="7" t="s">
        <v>14</v>
      </c>
      <c r="H994" s="9"/>
      <c r="I994" s="9"/>
    </row>
    <row r="995">
      <c r="A995" s="5">
        <v>45341.0</v>
      </c>
      <c r="B995" s="11" t="s">
        <v>2210</v>
      </c>
      <c r="C995" s="8" t="s">
        <v>2211</v>
      </c>
      <c r="D995" s="7" t="s">
        <v>2212</v>
      </c>
      <c r="E995" s="7" t="s">
        <v>119</v>
      </c>
      <c r="F995" s="7" t="s">
        <v>2213</v>
      </c>
      <c r="G995" s="7" t="s">
        <v>14</v>
      </c>
      <c r="H995" s="9"/>
      <c r="I995" s="9"/>
    </row>
    <row r="996">
      <c r="A996" s="5">
        <v>45341.0</v>
      </c>
      <c r="B996" s="11" t="s">
        <v>2214</v>
      </c>
      <c r="C996" s="8" t="s">
        <v>2215</v>
      </c>
      <c r="D996" s="7" t="s">
        <v>1849</v>
      </c>
      <c r="E996" s="9"/>
      <c r="F996" s="7" t="s">
        <v>2216</v>
      </c>
      <c r="G996" s="7" t="s">
        <v>14</v>
      </c>
      <c r="H996" s="7" t="s">
        <v>253</v>
      </c>
      <c r="I996" s="9"/>
    </row>
    <row r="997">
      <c r="A997" s="5">
        <v>45341.0</v>
      </c>
      <c r="B997" s="11" t="s">
        <v>2214</v>
      </c>
      <c r="C997" s="8" t="s">
        <v>2215</v>
      </c>
      <c r="D997" s="7" t="s">
        <v>1849</v>
      </c>
      <c r="E997" s="7" t="s">
        <v>90</v>
      </c>
      <c r="F997" s="7" t="s">
        <v>111</v>
      </c>
      <c r="G997" s="7" t="s">
        <v>14</v>
      </c>
      <c r="H997" s="9"/>
      <c r="I997" s="9"/>
    </row>
    <row r="998">
      <c r="A998" s="5">
        <v>45341.0</v>
      </c>
      <c r="B998" s="11" t="s">
        <v>2217</v>
      </c>
      <c r="C998" s="8" t="s">
        <v>2218</v>
      </c>
      <c r="D998" s="7" t="s">
        <v>786</v>
      </c>
      <c r="E998" s="7" t="s">
        <v>420</v>
      </c>
      <c r="F998" s="7" t="s">
        <v>2219</v>
      </c>
      <c r="G998" s="7" t="s">
        <v>14</v>
      </c>
      <c r="H998" s="9"/>
      <c r="I998" s="9"/>
    </row>
    <row r="999">
      <c r="A999" s="5">
        <v>45341.0</v>
      </c>
      <c r="B999" s="11" t="s">
        <v>2220</v>
      </c>
      <c r="C999" s="8" t="s">
        <v>2221</v>
      </c>
      <c r="D999" s="7" t="s">
        <v>1087</v>
      </c>
      <c r="E999" s="7" t="s">
        <v>119</v>
      </c>
      <c r="F999" s="7" t="s">
        <v>505</v>
      </c>
      <c r="G999" s="7" t="s">
        <v>14</v>
      </c>
      <c r="H999" s="9"/>
      <c r="I999" s="9"/>
    </row>
    <row r="1000">
      <c r="A1000" s="5">
        <v>45341.0</v>
      </c>
      <c r="B1000" s="11" t="s">
        <v>2222</v>
      </c>
      <c r="C1000" s="8" t="s">
        <v>2223</v>
      </c>
      <c r="D1000" s="7" t="s">
        <v>2224</v>
      </c>
      <c r="E1000" s="7" t="s">
        <v>259</v>
      </c>
      <c r="F1000" s="7" t="s">
        <v>2225</v>
      </c>
      <c r="G1000" s="7" t="s">
        <v>14</v>
      </c>
      <c r="H1000" s="9"/>
      <c r="I1000" s="9"/>
    </row>
    <row r="1001">
      <c r="A1001" s="5">
        <v>45341.0</v>
      </c>
      <c r="B1001" s="11" t="s">
        <v>2222</v>
      </c>
      <c r="C1001" s="8" t="s">
        <v>2223</v>
      </c>
      <c r="D1001" s="7" t="s">
        <v>2224</v>
      </c>
      <c r="E1001" s="7" t="s">
        <v>2226</v>
      </c>
      <c r="F1001" s="7" t="s">
        <v>13</v>
      </c>
      <c r="G1001" s="7" t="s">
        <v>14</v>
      </c>
      <c r="H1001" s="9"/>
      <c r="I1001" s="9"/>
    </row>
    <row r="1002">
      <c r="A1002" s="5">
        <v>45341.0</v>
      </c>
      <c r="B1002" s="11" t="s">
        <v>2227</v>
      </c>
      <c r="C1002" s="14" t="s">
        <v>2228</v>
      </c>
      <c r="D1002" s="7" t="s">
        <v>2175</v>
      </c>
      <c r="E1002" s="7" t="s">
        <v>119</v>
      </c>
      <c r="F1002" s="7" t="s">
        <v>668</v>
      </c>
      <c r="G1002" s="7" t="s">
        <v>86</v>
      </c>
      <c r="H1002" s="9"/>
      <c r="I1002" s="9"/>
    </row>
    <row r="1003">
      <c r="A1003" s="5">
        <v>45341.0</v>
      </c>
      <c r="B1003" s="11" t="s">
        <v>2229</v>
      </c>
      <c r="C1003" s="8" t="s">
        <v>2230</v>
      </c>
      <c r="D1003" s="7" t="s">
        <v>648</v>
      </c>
      <c r="E1003" s="7" t="s">
        <v>110</v>
      </c>
      <c r="F1003" s="7" t="s">
        <v>111</v>
      </c>
      <c r="G1003" s="7" t="s">
        <v>14</v>
      </c>
      <c r="H1003" s="9"/>
      <c r="I1003" s="9"/>
    </row>
    <row r="1004">
      <c r="A1004" s="5">
        <v>45341.0</v>
      </c>
      <c r="B1004" s="11" t="s">
        <v>2231</v>
      </c>
      <c r="C1004" s="8" t="s">
        <v>2232</v>
      </c>
      <c r="D1004" s="7" t="s">
        <v>312</v>
      </c>
      <c r="E1004" s="7" t="s">
        <v>166</v>
      </c>
      <c r="F1004" s="7" t="s">
        <v>136</v>
      </c>
      <c r="G1004" s="7" t="s">
        <v>14</v>
      </c>
      <c r="H1004" s="9"/>
      <c r="I1004" s="9"/>
    </row>
    <row r="1005">
      <c r="A1005" s="5">
        <v>45341.0</v>
      </c>
      <c r="B1005" s="11" t="s">
        <v>2231</v>
      </c>
      <c r="C1005" s="8" t="s">
        <v>2232</v>
      </c>
      <c r="D1005" s="7" t="s">
        <v>312</v>
      </c>
      <c r="E1005" s="7" t="s">
        <v>299</v>
      </c>
      <c r="F1005" s="7" t="s">
        <v>1644</v>
      </c>
      <c r="G1005" s="7" t="s">
        <v>14</v>
      </c>
      <c r="H1005" s="9"/>
      <c r="I1005" s="9"/>
    </row>
    <row r="1006">
      <c r="A1006" s="5">
        <v>45341.0</v>
      </c>
      <c r="B1006" s="11" t="s">
        <v>2233</v>
      </c>
      <c r="C1006" s="8" t="s">
        <v>2234</v>
      </c>
      <c r="D1006" s="7" t="s">
        <v>2235</v>
      </c>
      <c r="E1006" s="9"/>
      <c r="F1006" s="7" t="s">
        <v>308</v>
      </c>
      <c r="G1006" s="7" t="s">
        <v>14</v>
      </c>
      <c r="H1006" s="7" t="s">
        <v>420</v>
      </c>
      <c r="I1006" s="9"/>
    </row>
    <row r="1007">
      <c r="A1007" s="5">
        <v>45341.0</v>
      </c>
      <c r="B1007" s="11" t="s">
        <v>2233</v>
      </c>
      <c r="C1007" s="8" t="s">
        <v>2234</v>
      </c>
      <c r="D1007" s="7" t="s">
        <v>2235</v>
      </c>
      <c r="E1007" s="7" t="s">
        <v>2236</v>
      </c>
      <c r="F1007" s="7" t="s">
        <v>13</v>
      </c>
      <c r="G1007" s="7" t="s">
        <v>14</v>
      </c>
      <c r="H1007" s="9"/>
      <c r="I1007" s="9"/>
    </row>
    <row r="1008">
      <c r="A1008" s="5">
        <v>45341.0</v>
      </c>
      <c r="B1008" s="11" t="s">
        <v>2233</v>
      </c>
      <c r="C1008" s="8" t="s">
        <v>2234</v>
      </c>
      <c r="D1008" s="7" t="s">
        <v>2235</v>
      </c>
      <c r="E1008" s="7" t="s">
        <v>705</v>
      </c>
      <c r="F1008" s="7" t="s">
        <v>505</v>
      </c>
      <c r="G1008" s="7" t="s">
        <v>14</v>
      </c>
      <c r="H1008" s="9"/>
      <c r="I1008" s="9"/>
    </row>
    <row r="1009">
      <c r="A1009" s="5">
        <v>45341.0</v>
      </c>
      <c r="B1009" s="11" t="s">
        <v>2237</v>
      </c>
      <c r="C1009" s="14" t="s">
        <v>2238</v>
      </c>
      <c r="D1009" s="7" t="s">
        <v>2239</v>
      </c>
      <c r="E1009" s="7" t="s">
        <v>105</v>
      </c>
      <c r="F1009" s="7" t="s">
        <v>101</v>
      </c>
      <c r="G1009" s="7" t="s">
        <v>14</v>
      </c>
      <c r="H1009" s="9"/>
      <c r="I1009" s="9"/>
    </row>
    <row r="1010">
      <c r="A1010" s="5">
        <v>45341.0</v>
      </c>
      <c r="B1010" s="11" t="s">
        <v>2237</v>
      </c>
      <c r="C1010" s="14" t="s">
        <v>2238</v>
      </c>
      <c r="D1010" s="7" t="s">
        <v>2239</v>
      </c>
      <c r="E1010" s="7" t="s">
        <v>1237</v>
      </c>
      <c r="F1010" s="7" t="s">
        <v>809</v>
      </c>
      <c r="G1010" s="7" t="s">
        <v>14</v>
      </c>
      <c r="H1010" s="9"/>
      <c r="I1010" s="9"/>
    </row>
    <row r="1011">
      <c r="A1011" s="5">
        <v>45341.0</v>
      </c>
      <c r="B1011" s="11" t="s">
        <v>2240</v>
      </c>
      <c r="C1011" s="8" t="s">
        <v>2241</v>
      </c>
      <c r="D1011" s="7" t="s">
        <v>298</v>
      </c>
      <c r="E1011" s="7" t="s">
        <v>119</v>
      </c>
      <c r="F1011" s="7" t="s">
        <v>1791</v>
      </c>
      <c r="G1011" s="7" t="s">
        <v>86</v>
      </c>
      <c r="H1011" s="9"/>
      <c r="I1011" s="9"/>
    </row>
    <row r="1012">
      <c r="A1012" s="5">
        <v>45341.0</v>
      </c>
      <c r="B1012" s="11" t="s">
        <v>2240</v>
      </c>
      <c r="C1012" s="8" t="s">
        <v>2241</v>
      </c>
      <c r="D1012" s="7" t="s">
        <v>298</v>
      </c>
      <c r="E1012" s="7" t="s">
        <v>100</v>
      </c>
      <c r="F1012" s="7" t="s">
        <v>2242</v>
      </c>
      <c r="G1012" s="7" t="s">
        <v>86</v>
      </c>
      <c r="H1012" s="9"/>
      <c r="I1012" s="9"/>
    </row>
    <row r="1013">
      <c r="A1013" s="5">
        <v>45341.0</v>
      </c>
      <c r="B1013" s="11" t="s">
        <v>2243</v>
      </c>
      <c r="C1013" s="14" t="s">
        <v>2244</v>
      </c>
      <c r="D1013" s="7" t="s">
        <v>1151</v>
      </c>
      <c r="E1013" s="7" t="s">
        <v>119</v>
      </c>
      <c r="F1013" s="7" t="s">
        <v>757</v>
      </c>
      <c r="G1013" s="7" t="s">
        <v>86</v>
      </c>
      <c r="H1013" s="9"/>
      <c r="I1013" s="9"/>
    </row>
    <row r="1014">
      <c r="A1014" s="5">
        <v>45341.0</v>
      </c>
      <c r="B1014" s="11" t="s">
        <v>2245</v>
      </c>
      <c r="C1014" s="14" t="s">
        <v>2246</v>
      </c>
      <c r="D1014" s="7" t="s">
        <v>2247</v>
      </c>
      <c r="E1014" s="7" t="s">
        <v>38</v>
      </c>
      <c r="F1014" s="7" t="s">
        <v>33</v>
      </c>
      <c r="G1014" s="7" t="s">
        <v>14</v>
      </c>
      <c r="H1014" s="9"/>
      <c r="I1014" s="9"/>
    </row>
    <row r="1015">
      <c r="A1015" s="5">
        <v>45341.0</v>
      </c>
      <c r="B1015" s="11" t="s">
        <v>2248</v>
      </c>
      <c r="C1015" s="8" t="s">
        <v>2249</v>
      </c>
      <c r="D1015" s="7" t="s">
        <v>193</v>
      </c>
      <c r="E1015" s="7" t="s">
        <v>119</v>
      </c>
      <c r="F1015" s="7" t="s">
        <v>18</v>
      </c>
      <c r="G1015" s="7" t="s">
        <v>14</v>
      </c>
      <c r="H1015" s="9"/>
      <c r="I1015" s="9"/>
    </row>
    <row r="1016">
      <c r="A1016" s="5">
        <v>45341.0</v>
      </c>
      <c r="B1016" s="11" t="s">
        <v>2250</v>
      </c>
      <c r="C1016" s="8" t="s">
        <v>2251</v>
      </c>
      <c r="D1016" s="7" t="s">
        <v>2252</v>
      </c>
      <c r="E1016" s="7" t="s">
        <v>119</v>
      </c>
      <c r="F1016" s="7" t="s">
        <v>144</v>
      </c>
      <c r="G1016" s="7" t="s">
        <v>86</v>
      </c>
      <c r="H1016" s="9"/>
      <c r="I1016" s="9"/>
    </row>
    <row r="1017">
      <c r="A1017" s="5">
        <v>45341.0</v>
      </c>
      <c r="B1017" s="11" t="s">
        <v>2253</v>
      </c>
      <c r="C1017" s="8" t="s">
        <v>2254</v>
      </c>
      <c r="D1017" s="7" t="s">
        <v>2255</v>
      </c>
      <c r="E1017" s="7" t="s">
        <v>1832</v>
      </c>
      <c r="F1017" s="7" t="s">
        <v>829</v>
      </c>
      <c r="G1017" s="7" t="s">
        <v>14</v>
      </c>
      <c r="H1017" s="9"/>
      <c r="I1017" s="9"/>
    </row>
    <row r="1018">
      <c r="A1018" s="5">
        <v>45342.0</v>
      </c>
      <c r="B1018" s="11" t="s">
        <v>2256</v>
      </c>
      <c r="C1018" s="8" t="s">
        <v>2257</v>
      </c>
      <c r="D1018" s="7" t="s">
        <v>405</v>
      </c>
      <c r="E1018" s="7" t="s">
        <v>1204</v>
      </c>
      <c r="F1018" s="7" t="s">
        <v>1430</v>
      </c>
      <c r="G1018" s="7" t="s">
        <v>14</v>
      </c>
      <c r="H1018" s="9"/>
      <c r="I1018" s="9"/>
    </row>
    <row r="1019">
      <c r="A1019" s="5">
        <v>45342.0</v>
      </c>
      <c r="B1019" s="11" t="s">
        <v>2258</v>
      </c>
      <c r="C1019" s="8" t="s">
        <v>2259</v>
      </c>
      <c r="D1019" s="7" t="s">
        <v>2260</v>
      </c>
      <c r="E1019" s="7" t="s">
        <v>15</v>
      </c>
      <c r="F1019" s="7" t="s">
        <v>2261</v>
      </c>
      <c r="G1019" s="7" t="s">
        <v>14</v>
      </c>
      <c r="H1019" s="9"/>
      <c r="I1019" s="9"/>
    </row>
    <row r="1020">
      <c r="A1020" s="5">
        <v>45342.0</v>
      </c>
      <c r="B1020" s="11" t="s">
        <v>2258</v>
      </c>
      <c r="C1020" s="8" t="s">
        <v>2259</v>
      </c>
      <c r="D1020" s="7" t="s">
        <v>2260</v>
      </c>
      <c r="E1020" s="7" t="s">
        <v>119</v>
      </c>
      <c r="F1020" s="7" t="s">
        <v>101</v>
      </c>
      <c r="G1020" s="7" t="s">
        <v>14</v>
      </c>
      <c r="H1020" s="9"/>
      <c r="I1020" s="9"/>
    </row>
    <row r="1021">
      <c r="A1021" s="5">
        <v>45342.0</v>
      </c>
      <c r="B1021" s="11" t="s">
        <v>2262</v>
      </c>
      <c r="C1021" s="8" t="s">
        <v>2263</v>
      </c>
      <c r="D1021" s="7" t="s">
        <v>2264</v>
      </c>
      <c r="E1021" s="7" t="s">
        <v>119</v>
      </c>
      <c r="F1021" s="7" t="s">
        <v>101</v>
      </c>
      <c r="G1021" s="7" t="s">
        <v>14</v>
      </c>
      <c r="H1021" s="9"/>
      <c r="I1021" s="9"/>
    </row>
    <row r="1022">
      <c r="A1022" s="5">
        <v>45342.0</v>
      </c>
      <c r="B1022" s="11" t="s">
        <v>2265</v>
      </c>
      <c r="C1022" s="8" t="s">
        <v>2266</v>
      </c>
      <c r="D1022" s="7" t="s">
        <v>1410</v>
      </c>
      <c r="E1022" s="7" t="s">
        <v>2267</v>
      </c>
      <c r="F1022" s="7" t="s">
        <v>202</v>
      </c>
      <c r="G1022" s="7" t="s">
        <v>14</v>
      </c>
      <c r="H1022" s="9"/>
      <c r="I1022" s="9"/>
    </row>
    <row r="1023">
      <c r="A1023" s="5">
        <v>45342.0</v>
      </c>
      <c r="B1023" s="11" t="s">
        <v>2268</v>
      </c>
      <c r="C1023" s="8" t="s">
        <v>2269</v>
      </c>
      <c r="D1023" s="7" t="s">
        <v>648</v>
      </c>
      <c r="E1023" s="7" t="s">
        <v>119</v>
      </c>
      <c r="F1023" s="7" t="s">
        <v>101</v>
      </c>
      <c r="G1023" s="7" t="s">
        <v>14</v>
      </c>
      <c r="H1023" s="9"/>
      <c r="I1023" s="9"/>
    </row>
    <row r="1024">
      <c r="A1024" s="5">
        <v>45342.0</v>
      </c>
      <c r="B1024" s="11" t="s">
        <v>2268</v>
      </c>
      <c r="C1024" s="8" t="s">
        <v>2269</v>
      </c>
      <c r="D1024" s="7" t="s">
        <v>648</v>
      </c>
      <c r="E1024" s="7" t="s">
        <v>259</v>
      </c>
      <c r="F1024" s="7" t="s">
        <v>132</v>
      </c>
      <c r="G1024" s="7" t="s">
        <v>14</v>
      </c>
      <c r="H1024" s="9"/>
      <c r="I1024" s="9"/>
    </row>
    <row r="1025">
      <c r="A1025" s="5">
        <v>45342.0</v>
      </c>
      <c r="B1025" s="11" t="s">
        <v>2270</v>
      </c>
      <c r="C1025" s="8" t="s">
        <v>2271</v>
      </c>
      <c r="D1025" s="7" t="s">
        <v>556</v>
      </c>
      <c r="E1025" s="7" t="s">
        <v>1032</v>
      </c>
      <c r="F1025" s="7" t="s">
        <v>809</v>
      </c>
      <c r="G1025" s="7" t="s">
        <v>14</v>
      </c>
      <c r="H1025" s="9"/>
      <c r="I1025" s="9"/>
    </row>
    <row r="1026">
      <c r="A1026" s="5">
        <v>45342.0</v>
      </c>
      <c r="B1026" s="11" t="s">
        <v>2272</v>
      </c>
      <c r="C1026" s="8" t="s">
        <v>2273</v>
      </c>
      <c r="D1026" s="7" t="s">
        <v>193</v>
      </c>
      <c r="E1026" s="7" t="s">
        <v>119</v>
      </c>
      <c r="F1026" s="7" t="s">
        <v>18</v>
      </c>
      <c r="G1026" s="7" t="s">
        <v>14</v>
      </c>
      <c r="H1026" s="9"/>
      <c r="I1026" s="9"/>
    </row>
    <row r="1027">
      <c r="A1027" s="5">
        <v>45342.0</v>
      </c>
      <c r="B1027" s="11" t="s">
        <v>2274</v>
      </c>
      <c r="C1027" s="8" t="s">
        <v>2275</v>
      </c>
      <c r="D1027" s="7" t="s">
        <v>2168</v>
      </c>
      <c r="E1027" s="7" t="s">
        <v>334</v>
      </c>
      <c r="F1027" s="7" t="s">
        <v>564</v>
      </c>
      <c r="G1027" s="7" t="s">
        <v>14</v>
      </c>
      <c r="H1027" s="9"/>
      <c r="I1027" s="9"/>
    </row>
    <row r="1028">
      <c r="A1028" s="5">
        <v>45342.0</v>
      </c>
      <c r="B1028" s="11" t="s">
        <v>2274</v>
      </c>
      <c r="C1028" s="8" t="s">
        <v>2275</v>
      </c>
      <c r="D1028" s="7" t="s">
        <v>2168</v>
      </c>
      <c r="E1028" s="7" t="s">
        <v>2276</v>
      </c>
      <c r="F1028" s="7" t="s">
        <v>809</v>
      </c>
      <c r="G1028" s="7" t="s">
        <v>14</v>
      </c>
      <c r="H1028" s="9"/>
      <c r="I1028" s="9"/>
    </row>
    <row r="1029">
      <c r="A1029" s="5">
        <v>45342.0</v>
      </c>
      <c r="B1029" s="11" t="s">
        <v>2277</v>
      </c>
      <c r="C1029" s="8" t="s">
        <v>2278</v>
      </c>
      <c r="D1029" s="7" t="s">
        <v>294</v>
      </c>
      <c r="E1029" s="7" t="s">
        <v>110</v>
      </c>
      <c r="F1029" s="7" t="s">
        <v>111</v>
      </c>
      <c r="G1029" s="7" t="s">
        <v>14</v>
      </c>
      <c r="H1029" s="9"/>
      <c r="I1029" s="9"/>
    </row>
    <row r="1030">
      <c r="A1030" s="5">
        <v>45342.0</v>
      </c>
      <c r="B1030" s="11" t="s">
        <v>2277</v>
      </c>
      <c r="C1030" s="8" t="s">
        <v>2278</v>
      </c>
      <c r="D1030" s="7" t="s">
        <v>294</v>
      </c>
      <c r="E1030" s="7" t="s">
        <v>358</v>
      </c>
      <c r="F1030" s="7" t="s">
        <v>505</v>
      </c>
      <c r="G1030" s="7" t="s">
        <v>86</v>
      </c>
      <c r="H1030" s="9"/>
      <c r="I1030" s="9"/>
    </row>
    <row r="1031">
      <c r="A1031" s="5">
        <v>45342.0</v>
      </c>
      <c r="B1031" s="11" t="s">
        <v>2279</v>
      </c>
      <c r="C1031" s="8" t="s">
        <v>2280</v>
      </c>
      <c r="D1031" s="7" t="s">
        <v>1452</v>
      </c>
      <c r="E1031" s="7" t="s">
        <v>2281</v>
      </c>
      <c r="F1031" s="7" t="s">
        <v>300</v>
      </c>
      <c r="G1031" s="7" t="s">
        <v>14</v>
      </c>
      <c r="H1031" s="9"/>
      <c r="I1031" s="9"/>
    </row>
    <row r="1032">
      <c r="A1032" s="5">
        <v>45342.0</v>
      </c>
      <c r="B1032" s="11" t="s">
        <v>2282</v>
      </c>
      <c r="C1032" s="8" t="s">
        <v>2283</v>
      </c>
      <c r="D1032" s="7" t="s">
        <v>2260</v>
      </c>
      <c r="E1032" s="7" t="s">
        <v>1796</v>
      </c>
      <c r="F1032" s="7" t="s">
        <v>1049</v>
      </c>
      <c r="G1032" s="7" t="s">
        <v>14</v>
      </c>
      <c r="H1032" s="9"/>
      <c r="I1032" s="9"/>
    </row>
    <row r="1033">
      <c r="A1033" s="5">
        <v>45342.0</v>
      </c>
      <c r="B1033" s="11" t="s">
        <v>2284</v>
      </c>
      <c r="C1033" s="8" t="s">
        <v>2285</v>
      </c>
      <c r="D1033" s="7" t="s">
        <v>2286</v>
      </c>
      <c r="E1033" s="7" t="s">
        <v>436</v>
      </c>
      <c r="F1033" s="7" t="s">
        <v>101</v>
      </c>
      <c r="G1033" s="7" t="s">
        <v>14</v>
      </c>
      <c r="H1033" s="9"/>
      <c r="I1033" s="9"/>
    </row>
    <row r="1034">
      <c r="A1034" s="5">
        <v>45342.0</v>
      </c>
      <c r="B1034" s="11" t="s">
        <v>2284</v>
      </c>
      <c r="C1034" s="8" t="s">
        <v>2285</v>
      </c>
      <c r="D1034" s="7" t="s">
        <v>2286</v>
      </c>
      <c r="E1034" s="7" t="s">
        <v>166</v>
      </c>
      <c r="F1034" s="7" t="s">
        <v>171</v>
      </c>
      <c r="G1034" s="7" t="s">
        <v>14</v>
      </c>
      <c r="H1034" s="9"/>
      <c r="I1034" s="9"/>
    </row>
    <row r="1035">
      <c r="A1035" s="5">
        <v>45342.0</v>
      </c>
      <c r="B1035" s="11" t="s">
        <v>2287</v>
      </c>
      <c r="C1035" s="8" t="s">
        <v>2288</v>
      </c>
      <c r="D1035" s="7" t="s">
        <v>274</v>
      </c>
      <c r="E1035" s="7" t="s">
        <v>100</v>
      </c>
      <c r="F1035" s="7" t="s">
        <v>747</v>
      </c>
      <c r="G1035" s="7" t="s">
        <v>86</v>
      </c>
      <c r="H1035" s="9"/>
      <c r="I1035" s="9"/>
    </row>
    <row r="1036">
      <c r="A1036" s="5">
        <v>45342.0</v>
      </c>
      <c r="B1036" s="11" t="s">
        <v>2287</v>
      </c>
      <c r="C1036" s="8" t="s">
        <v>2288</v>
      </c>
      <c r="D1036" s="7" t="s">
        <v>274</v>
      </c>
      <c r="E1036" s="7" t="s">
        <v>808</v>
      </c>
      <c r="F1036" s="7" t="s">
        <v>2099</v>
      </c>
      <c r="G1036" s="7" t="s">
        <v>86</v>
      </c>
      <c r="H1036" s="9"/>
      <c r="I1036" s="9"/>
    </row>
    <row r="1037">
      <c r="A1037" s="5">
        <v>45342.0</v>
      </c>
      <c r="B1037" s="11" t="s">
        <v>2289</v>
      </c>
      <c r="C1037" s="8" t="s">
        <v>2290</v>
      </c>
      <c r="D1037" s="7" t="s">
        <v>2291</v>
      </c>
      <c r="E1037" s="7" t="s">
        <v>420</v>
      </c>
      <c r="F1037" s="7" t="s">
        <v>564</v>
      </c>
      <c r="G1037" s="7" t="s">
        <v>14</v>
      </c>
      <c r="H1037" s="9"/>
      <c r="I1037" s="9"/>
    </row>
    <row r="1038">
      <c r="A1038" s="5">
        <v>45342.0</v>
      </c>
      <c r="B1038" s="11" t="s">
        <v>2292</v>
      </c>
      <c r="C1038" s="8" t="s">
        <v>2293</v>
      </c>
      <c r="D1038" s="7" t="s">
        <v>633</v>
      </c>
      <c r="E1038" s="7" t="s">
        <v>105</v>
      </c>
      <c r="F1038" s="7" t="s">
        <v>2294</v>
      </c>
      <c r="G1038" s="7" t="s">
        <v>14</v>
      </c>
      <c r="H1038" s="9"/>
      <c r="I1038" s="9"/>
    </row>
    <row r="1039">
      <c r="A1039" s="5">
        <v>45342.0</v>
      </c>
      <c r="B1039" s="11" t="s">
        <v>2295</v>
      </c>
      <c r="C1039" s="8" t="s">
        <v>2296</v>
      </c>
      <c r="D1039" s="7" t="s">
        <v>2264</v>
      </c>
      <c r="E1039" s="7" t="s">
        <v>119</v>
      </c>
      <c r="F1039" s="7" t="s">
        <v>101</v>
      </c>
      <c r="G1039" s="7" t="s">
        <v>14</v>
      </c>
      <c r="H1039" s="9"/>
      <c r="I1039" s="9"/>
    </row>
    <row r="1040">
      <c r="A1040" s="5">
        <v>45342.0</v>
      </c>
      <c r="B1040" s="11" t="s">
        <v>2297</v>
      </c>
      <c r="C1040" s="8" t="s">
        <v>2298</v>
      </c>
      <c r="D1040" s="7" t="s">
        <v>321</v>
      </c>
      <c r="E1040" s="7" t="s">
        <v>15</v>
      </c>
      <c r="F1040" s="7" t="s">
        <v>2299</v>
      </c>
      <c r="G1040" s="7" t="s">
        <v>86</v>
      </c>
      <c r="H1040" s="9"/>
      <c r="I1040" s="9"/>
    </row>
    <row r="1041">
      <c r="A1041" s="5">
        <v>45342.0</v>
      </c>
      <c r="B1041" s="11" t="s">
        <v>2297</v>
      </c>
      <c r="C1041" s="8" t="s">
        <v>2298</v>
      </c>
      <c r="D1041" s="7" t="s">
        <v>321</v>
      </c>
      <c r="E1041" s="7" t="s">
        <v>119</v>
      </c>
      <c r="F1041" s="7" t="s">
        <v>757</v>
      </c>
      <c r="G1041" s="7" t="s">
        <v>86</v>
      </c>
      <c r="H1041" s="9"/>
      <c r="I1041" s="9"/>
    </row>
    <row r="1042">
      <c r="A1042" s="5">
        <v>45342.0</v>
      </c>
      <c r="B1042" s="11" t="s">
        <v>2297</v>
      </c>
      <c r="C1042" s="8" t="s">
        <v>2298</v>
      </c>
      <c r="D1042" s="7" t="s">
        <v>321</v>
      </c>
      <c r="E1042" s="7" t="s">
        <v>299</v>
      </c>
      <c r="F1042" s="7" t="s">
        <v>33</v>
      </c>
      <c r="G1042" s="7" t="s">
        <v>14</v>
      </c>
      <c r="H1042" s="9"/>
      <c r="I1042" s="9"/>
    </row>
    <row r="1043">
      <c r="A1043" s="5">
        <v>45342.0</v>
      </c>
      <c r="B1043" s="11" t="s">
        <v>2300</v>
      </c>
      <c r="C1043" s="8" t="s">
        <v>2301</v>
      </c>
      <c r="D1043" s="7" t="s">
        <v>611</v>
      </c>
      <c r="E1043" s="7" t="s">
        <v>119</v>
      </c>
      <c r="F1043" s="7" t="s">
        <v>2302</v>
      </c>
      <c r="G1043" s="7" t="s">
        <v>14</v>
      </c>
      <c r="H1043" s="9"/>
      <c r="I1043" s="9"/>
    </row>
    <row r="1044">
      <c r="A1044" s="5">
        <v>45342.0</v>
      </c>
      <c r="B1044" s="11" t="s">
        <v>2300</v>
      </c>
      <c r="C1044" s="8" t="s">
        <v>2301</v>
      </c>
      <c r="D1044" s="7" t="s">
        <v>611</v>
      </c>
      <c r="E1044" s="7" t="s">
        <v>90</v>
      </c>
      <c r="F1044" s="7" t="s">
        <v>111</v>
      </c>
      <c r="G1044" s="7" t="s">
        <v>14</v>
      </c>
      <c r="H1044" s="9"/>
      <c r="I1044" s="9"/>
    </row>
    <row r="1045">
      <c r="A1045" s="5">
        <v>45342.0</v>
      </c>
      <c r="B1045" s="11" t="s">
        <v>2303</v>
      </c>
      <c r="C1045" s="8" t="s">
        <v>2304</v>
      </c>
      <c r="D1045" s="7" t="s">
        <v>1072</v>
      </c>
      <c r="E1045" s="7" t="s">
        <v>119</v>
      </c>
      <c r="F1045" s="7" t="s">
        <v>144</v>
      </c>
      <c r="G1045" s="7" t="s">
        <v>86</v>
      </c>
      <c r="H1045" s="9"/>
      <c r="I1045" s="9"/>
    </row>
    <row r="1046">
      <c r="A1046" s="5">
        <v>45342.0</v>
      </c>
      <c r="B1046" s="11" t="s">
        <v>2305</v>
      </c>
      <c r="C1046" s="8" t="s">
        <v>2306</v>
      </c>
      <c r="D1046" s="7" t="s">
        <v>2307</v>
      </c>
      <c r="E1046" s="7" t="s">
        <v>119</v>
      </c>
      <c r="F1046" s="7" t="s">
        <v>542</v>
      </c>
      <c r="G1046" s="7" t="s">
        <v>14</v>
      </c>
      <c r="H1046" s="9"/>
      <c r="I1046" s="9"/>
    </row>
    <row r="1047">
      <c r="A1047" s="5">
        <v>45342.0</v>
      </c>
      <c r="B1047" s="11" t="s">
        <v>2308</v>
      </c>
      <c r="C1047" s="8" t="s">
        <v>2309</v>
      </c>
      <c r="D1047" s="7" t="s">
        <v>130</v>
      </c>
      <c r="E1047" s="7" t="s">
        <v>119</v>
      </c>
      <c r="F1047" s="7" t="s">
        <v>542</v>
      </c>
      <c r="G1047" s="7" t="s">
        <v>14</v>
      </c>
      <c r="H1047" s="9"/>
      <c r="I1047" s="9"/>
    </row>
    <row r="1048">
      <c r="A1048" s="5">
        <v>45342.0</v>
      </c>
      <c r="B1048" s="11" t="s">
        <v>2310</v>
      </c>
      <c r="C1048" s="8" t="s">
        <v>2311</v>
      </c>
      <c r="D1048" s="7" t="s">
        <v>294</v>
      </c>
      <c r="E1048" s="7" t="s">
        <v>47</v>
      </c>
      <c r="F1048" s="7" t="s">
        <v>48</v>
      </c>
      <c r="G1048" s="7" t="s">
        <v>14</v>
      </c>
      <c r="H1048" s="9"/>
      <c r="I1048" s="9"/>
    </row>
    <row r="1049">
      <c r="A1049" s="5">
        <v>45342.0</v>
      </c>
      <c r="B1049" s="11" t="s">
        <v>2310</v>
      </c>
      <c r="C1049" s="8" t="s">
        <v>2311</v>
      </c>
      <c r="D1049" s="7" t="s">
        <v>294</v>
      </c>
      <c r="E1049" s="7" t="s">
        <v>90</v>
      </c>
      <c r="F1049" s="7" t="s">
        <v>111</v>
      </c>
      <c r="G1049" s="7" t="s">
        <v>14</v>
      </c>
      <c r="H1049" s="9"/>
      <c r="I1049" s="9"/>
    </row>
    <row r="1050">
      <c r="A1050" s="5">
        <v>45342.0</v>
      </c>
      <c r="B1050" s="11" t="s">
        <v>2312</v>
      </c>
      <c r="C1050" s="8" t="s">
        <v>2313</v>
      </c>
      <c r="D1050" s="7" t="s">
        <v>182</v>
      </c>
      <c r="E1050" s="7" t="s">
        <v>15</v>
      </c>
      <c r="F1050" s="7" t="s">
        <v>2299</v>
      </c>
      <c r="G1050" s="7" t="s">
        <v>86</v>
      </c>
      <c r="H1050" s="9"/>
      <c r="I1050" s="9"/>
    </row>
    <row r="1051">
      <c r="A1051" s="5">
        <v>45342.0</v>
      </c>
      <c r="B1051" s="11" t="s">
        <v>2314</v>
      </c>
      <c r="C1051" s="8" t="s">
        <v>2315</v>
      </c>
      <c r="D1051" s="7" t="s">
        <v>977</v>
      </c>
      <c r="E1051" s="7" t="s">
        <v>38</v>
      </c>
      <c r="F1051" s="7" t="s">
        <v>2316</v>
      </c>
      <c r="G1051" s="7" t="s">
        <v>14</v>
      </c>
      <c r="H1051" s="9"/>
      <c r="I1051" s="9"/>
    </row>
    <row r="1052">
      <c r="A1052" s="5">
        <v>45342.0</v>
      </c>
      <c r="B1052" s="11" t="s">
        <v>2317</v>
      </c>
      <c r="C1052" s="8" t="s">
        <v>2318</v>
      </c>
      <c r="D1052" s="7" t="s">
        <v>800</v>
      </c>
      <c r="E1052" s="7" t="s">
        <v>119</v>
      </c>
      <c r="F1052" s="7" t="s">
        <v>18</v>
      </c>
      <c r="G1052" s="7" t="s">
        <v>14</v>
      </c>
      <c r="H1052" s="9"/>
      <c r="I1052" s="9"/>
    </row>
    <row r="1053">
      <c r="A1053" s="5">
        <v>45342.0</v>
      </c>
      <c r="B1053" s="11" t="s">
        <v>2317</v>
      </c>
      <c r="C1053" s="8" t="s">
        <v>2318</v>
      </c>
      <c r="D1053" s="7" t="s">
        <v>800</v>
      </c>
      <c r="E1053" s="21">
        <v>45603.0</v>
      </c>
      <c r="F1053" s="7" t="s">
        <v>13</v>
      </c>
      <c r="G1053" s="7" t="s">
        <v>14</v>
      </c>
      <c r="H1053" s="9"/>
      <c r="I1053" s="9"/>
    </row>
    <row r="1054">
      <c r="A1054" s="5">
        <v>45342.0</v>
      </c>
      <c r="B1054" s="11" t="s">
        <v>2317</v>
      </c>
      <c r="C1054" s="8" t="s">
        <v>2318</v>
      </c>
      <c r="D1054" s="7" t="s">
        <v>800</v>
      </c>
      <c r="E1054" s="7" t="s">
        <v>230</v>
      </c>
      <c r="F1054" s="7" t="s">
        <v>13</v>
      </c>
      <c r="G1054" s="7" t="s">
        <v>14</v>
      </c>
      <c r="H1054" s="9"/>
      <c r="I1054" s="9"/>
    </row>
    <row r="1055">
      <c r="A1055" s="5">
        <v>45342.0</v>
      </c>
      <c r="B1055" s="11" t="s">
        <v>2319</v>
      </c>
      <c r="C1055" s="8" t="s">
        <v>2320</v>
      </c>
      <c r="D1055" s="7" t="s">
        <v>871</v>
      </c>
      <c r="E1055" s="7" t="s">
        <v>119</v>
      </c>
      <c r="F1055" s="7" t="s">
        <v>144</v>
      </c>
      <c r="G1055" s="7" t="s">
        <v>86</v>
      </c>
      <c r="H1055" s="9"/>
      <c r="I1055" s="9"/>
    </row>
    <row r="1056">
      <c r="A1056" s="5">
        <v>45342.0</v>
      </c>
      <c r="B1056" s="11" t="s">
        <v>2321</v>
      </c>
      <c r="C1056" s="8" t="s">
        <v>2322</v>
      </c>
      <c r="D1056" s="7" t="s">
        <v>427</v>
      </c>
      <c r="E1056" s="7" t="s">
        <v>119</v>
      </c>
      <c r="F1056" s="7" t="s">
        <v>144</v>
      </c>
      <c r="G1056" s="7" t="s">
        <v>86</v>
      </c>
      <c r="H1056" s="9"/>
      <c r="I1056" s="9"/>
    </row>
    <row r="1057">
      <c r="A1057" s="5">
        <v>45342.0</v>
      </c>
      <c r="B1057" s="11" t="s">
        <v>2323</v>
      </c>
      <c r="C1057" s="8" t="s">
        <v>2324</v>
      </c>
      <c r="D1057" s="7" t="s">
        <v>357</v>
      </c>
      <c r="E1057" s="9"/>
      <c r="F1057" s="7" t="s">
        <v>2325</v>
      </c>
      <c r="G1057" s="7" t="s">
        <v>86</v>
      </c>
      <c r="H1057" s="7" t="s">
        <v>2326</v>
      </c>
      <c r="I1057" s="9"/>
    </row>
    <row r="1058">
      <c r="A1058" s="5">
        <v>45342.0</v>
      </c>
      <c r="B1058" s="11" t="s">
        <v>2327</v>
      </c>
      <c r="C1058" s="8" t="s">
        <v>2328</v>
      </c>
      <c r="D1058" s="7" t="s">
        <v>137</v>
      </c>
      <c r="E1058" s="7" t="s">
        <v>1832</v>
      </c>
      <c r="F1058" s="7" t="s">
        <v>829</v>
      </c>
      <c r="G1058" s="7" t="s">
        <v>14</v>
      </c>
      <c r="H1058" s="9"/>
      <c r="I1058" s="9"/>
    </row>
    <row r="1059">
      <c r="A1059" s="5">
        <v>45342.0</v>
      </c>
      <c r="B1059" s="11" t="s">
        <v>2329</v>
      </c>
      <c r="C1059" s="8" t="s">
        <v>2330</v>
      </c>
      <c r="D1059" s="7" t="s">
        <v>435</v>
      </c>
      <c r="E1059" s="7" t="s">
        <v>119</v>
      </c>
      <c r="F1059" s="7" t="s">
        <v>144</v>
      </c>
      <c r="G1059" s="7" t="s">
        <v>86</v>
      </c>
      <c r="H1059" s="9"/>
      <c r="I1059" s="9"/>
    </row>
    <row r="1060">
      <c r="A1060" s="5">
        <v>45343.0</v>
      </c>
      <c r="B1060" s="11" t="s">
        <v>2331</v>
      </c>
      <c r="C1060" s="8" t="s">
        <v>2332</v>
      </c>
      <c r="D1060" s="7" t="s">
        <v>206</v>
      </c>
      <c r="E1060" s="7" t="s">
        <v>47</v>
      </c>
      <c r="F1060" s="7" t="s">
        <v>2333</v>
      </c>
      <c r="G1060" s="7" t="s">
        <v>14</v>
      </c>
      <c r="H1060" s="9"/>
      <c r="I1060" s="9"/>
    </row>
    <row r="1061">
      <c r="A1061" s="5">
        <v>45343.0</v>
      </c>
      <c r="B1061" s="11" t="s">
        <v>2331</v>
      </c>
      <c r="C1061" s="8" t="s">
        <v>2332</v>
      </c>
      <c r="D1061" s="7" t="s">
        <v>206</v>
      </c>
      <c r="E1061" s="7" t="s">
        <v>1481</v>
      </c>
      <c r="F1061" s="7" t="s">
        <v>2334</v>
      </c>
      <c r="G1061" s="7" t="s">
        <v>14</v>
      </c>
      <c r="H1061" s="9"/>
      <c r="I1061" s="9"/>
    </row>
    <row r="1062">
      <c r="A1062" s="5">
        <v>45343.0</v>
      </c>
      <c r="B1062" s="11" t="s">
        <v>2335</v>
      </c>
      <c r="C1062" s="8" t="s">
        <v>2336</v>
      </c>
      <c r="D1062" s="7" t="s">
        <v>2337</v>
      </c>
      <c r="E1062" s="7" t="s">
        <v>119</v>
      </c>
      <c r="F1062" s="7" t="s">
        <v>2338</v>
      </c>
      <c r="G1062" s="7" t="s">
        <v>14</v>
      </c>
      <c r="H1062" s="9"/>
      <c r="I1062" s="9"/>
    </row>
    <row r="1063">
      <c r="A1063" s="5">
        <v>45343.0</v>
      </c>
      <c r="B1063" s="11" t="s">
        <v>2339</v>
      </c>
      <c r="C1063" s="15" t="s">
        <v>2340</v>
      </c>
      <c r="D1063" s="7" t="s">
        <v>2341</v>
      </c>
      <c r="E1063" s="7" t="s">
        <v>119</v>
      </c>
      <c r="F1063" s="7" t="s">
        <v>101</v>
      </c>
      <c r="G1063" s="7" t="s">
        <v>14</v>
      </c>
      <c r="H1063" s="9"/>
      <c r="I1063" s="9"/>
    </row>
    <row r="1064">
      <c r="A1064" s="5">
        <v>45343.0</v>
      </c>
      <c r="B1064" s="11" t="s">
        <v>2342</v>
      </c>
      <c r="C1064" s="15" t="s">
        <v>2343</v>
      </c>
      <c r="D1064" s="7" t="s">
        <v>246</v>
      </c>
      <c r="E1064" s="7" t="s">
        <v>1790</v>
      </c>
      <c r="F1064" s="7" t="s">
        <v>781</v>
      </c>
      <c r="G1064" s="7" t="s">
        <v>14</v>
      </c>
      <c r="H1064" s="9"/>
      <c r="I1064" s="9"/>
    </row>
    <row r="1065">
      <c r="A1065" s="5">
        <v>45343.0</v>
      </c>
      <c r="B1065" s="11" t="s">
        <v>2344</v>
      </c>
      <c r="C1065" s="15" t="s">
        <v>2345</v>
      </c>
      <c r="D1065" s="7" t="s">
        <v>727</v>
      </c>
      <c r="E1065" s="7" t="s">
        <v>119</v>
      </c>
      <c r="F1065" s="7" t="s">
        <v>132</v>
      </c>
      <c r="G1065" s="7" t="s">
        <v>14</v>
      </c>
      <c r="H1065" s="9"/>
      <c r="I1065" s="9"/>
    </row>
    <row r="1066">
      <c r="A1066" s="5">
        <v>45343.0</v>
      </c>
      <c r="B1066" s="11" t="s">
        <v>2346</v>
      </c>
      <c r="C1066" s="15" t="s">
        <v>2347</v>
      </c>
      <c r="D1066" s="7" t="s">
        <v>206</v>
      </c>
      <c r="E1066" s="7" t="s">
        <v>15</v>
      </c>
      <c r="F1066" s="7" t="s">
        <v>1133</v>
      </c>
      <c r="G1066" s="7" t="s">
        <v>14</v>
      </c>
      <c r="H1066" s="9"/>
      <c r="I1066" s="9"/>
    </row>
    <row r="1067">
      <c r="A1067" s="5">
        <v>45343.0</v>
      </c>
      <c r="B1067" s="11" t="s">
        <v>2346</v>
      </c>
      <c r="C1067" s="15" t="s">
        <v>2347</v>
      </c>
      <c r="D1067" s="7" t="s">
        <v>206</v>
      </c>
      <c r="E1067" s="7" t="s">
        <v>47</v>
      </c>
      <c r="F1067" s="7" t="s">
        <v>809</v>
      </c>
      <c r="G1067" s="7" t="s">
        <v>14</v>
      </c>
      <c r="H1067" s="9"/>
      <c r="I1067" s="9"/>
    </row>
    <row r="1068">
      <c r="A1068" s="5">
        <v>45343.0</v>
      </c>
      <c r="B1068" s="11" t="s">
        <v>2348</v>
      </c>
      <c r="C1068" s="15" t="s">
        <v>2349</v>
      </c>
      <c r="D1068" s="7" t="s">
        <v>2350</v>
      </c>
      <c r="E1068" s="7" t="s">
        <v>15</v>
      </c>
      <c r="F1068" s="7" t="s">
        <v>512</v>
      </c>
      <c r="G1068" s="7" t="s">
        <v>14</v>
      </c>
      <c r="H1068" s="9"/>
      <c r="I1068" s="9"/>
    </row>
    <row r="1069">
      <c r="A1069" s="5">
        <v>45343.0</v>
      </c>
      <c r="B1069" s="11" t="s">
        <v>2348</v>
      </c>
      <c r="C1069" s="15" t="s">
        <v>2349</v>
      </c>
      <c r="D1069" s="7" t="s">
        <v>2350</v>
      </c>
      <c r="E1069" s="7" t="s">
        <v>119</v>
      </c>
      <c r="F1069" s="7" t="s">
        <v>18</v>
      </c>
      <c r="G1069" s="7" t="s">
        <v>14</v>
      </c>
      <c r="H1069" s="9"/>
      <c r="I1069" s="9"/>
    </row>
    <row r="1070">
      <c r="A1070" s="5">
        <v>45343.0</v>
      </c>
      <c r="B1070" s="11" t="s">
        <v>2351</v>
      </c>
      <c r="C1070" s="15" t="s">
        <v>2352</v>
      </c>
      <c r="D1070" s="7" t="s">
        <v>211</v>
      </c>
      <c r="E1070" s="7" t="s">
        <v>1426</v>
      </c>
      <c r="F1070" s="7" t="s">
        <v>18</v>
      </c>
      <c r="G1070" s="7" t="s">
        <v>14</v>
      </c>
      <c r="H1070" s="9"/>
      <c r="I1070" s="9"/>
    </row>
    <row r="1071">
      <c r="A1071" s="5">
        <v>45343.0</v>
      </c>
      <c r="B1071" s="11" t="s">
        <v>2353</v>
      </c>
      <c r="C1071" s="15" t="s">
        <v>2354</v>
      </c>
      <c r="D1071" s="7" t="s">
        <v>2355</v>
      </c>
      <c r="E1071" s="7" t="s">
        <v>125</v>
      </c>
      <c r="F1071" s="7" t="s">
        <v>13</v>
      </c>
      <c r="G1071" s="7" t="s">
        <v>14</v>
      </c>
      <c r="H1071" s="9"/>
      <c r="I1071" s="9"/>
    </row>
    <row r="1072">
      <c r="A1072" s="5">
        <v>45343.0</v>
      </c>
      <c r="B1072" s="11" t="s">
        <v>2356</v>
      </c>
      <c r="C1072" s="15" t="s">
        <v>2357</v>
      </c>
      <c r="D1072" s="7" t="s">
        <v>570</v>
      </c>
      <c r="E1072" s="7" t="s">
        <v>119</v>
      </c>
      <c r="F1072" s="7" t="s">
        <v>300</v>
      </c>
      <c r="G1072" s="7" t="s">
        <v>14</v>
      </c>
      <c r="H1072" s="9"/>
      <c r="I1072" s="9"/>
    </row>
    <row r="1073">
      <c r="A1073" s="5">
        <v>45343.0</v>
      </c>
      <c r="B1073" s="11" t="s">
        <v>2356</v>
      </c>
      <c r="C1073" s="15" t="s">
        <v>2357</v>
      </c>
      <c r="D1073" s="7" t="s">
        <v>570</v>
      </c>
      <c r="E1073" s="7" t="s">
        <v>110</v>
      </c>
      <c r="F1073" s="7" t="s">
        <v>111</v>
      </c>
      <c r="G1073" s="7" t="s">
        <v>14</v>
      </c>
      <c r="H1073" s="9"/>
      <c r="I1073" s="9"/>
    </row>
    <row r="1074">
      <c r="A1074" s="5">
        <v>45343.0</v>
      </c>
      <c r="B1074" s="11" t="s">
        <v>2358</v>
      </c>
      <c r="C1074" s="15" t="s">
        <v>2359</v>
      </c>
      <c r="D1074" s="7" t="s">
        <v>357</v>
      </c>
      <c r="E1074" s="7" t="s">
        <v>253</v>
      </c>
      <c r="F1074" s="7" t="s">
        <v>393</v>
      </c>
      <c r="G1074" s="7" t="s">
        <v>14</v>
      </c>
      <c r="H1074" s="9"/>
      <c r="I1074" s="9"/>
    </row>
    <row r="1075">
      <c r="A1075" s="5">
        <v>45343.0</v>
      </c>
      <c r="B1075" s="11" t="s">
        <v>2360</v>
      </c>
      <c r="C1075" s="15" t="s">
        <v>2361</v>
      </c>
      <c r="D1075" s="7" t="s">
        <v>874</v>
      </c>
      <c r="E1075" s="7" t="s">
        <v>119</v>
      </c>
      <c r="F1075" s="7" t="s">
        <v>542</v>
      </c>
      <c r="G1075" s="7" t="s">
        <v>14</v>
      </c>
      <c r="H1075" s="9"/>
      <c r="I1075" s="9"/>
    </row>
    <row r="1076">
      <c r="A1076" s="5">
        <v>45343.0</v>
      </c>
      <c r="B1076" s="11" t="s">
        <v>2362</v>
      </c>
      <c r="C1076" s="15" t="s">
        <v>2363</v>
      </c>
      <c r="D1076" s="7" t="s">
        <v>211</v>
      </c>
      <c r="E1076" s="7" t="s">
        <v>299</v>
      </c>
      <c r="F1076" s="7" t="s">
        <v>454</v>
      </c>
      <c r="G1076" s="7" t="s">
        <v>14</v>
      </c>
      <c r="H1076" s="9"/>
      <c r="I1076" s="9"/>
    </row>
    <row r="1077">
      <c r="A1077" s="5">
        <v>45343.0</v>
      </c>
      <c r="B1077" s="11" t="s">
        <v>2362</v>
      </c>
      <c r="C1077" s="15" t="s">
        <v>2363</v>
      </c>
      <c r="D1077" s="7" t="s">
        <v>211</v>
      </c>
      <c r="E1077" s="7" t="s">
        <v>358</v>
      </c>
      <c r="F1077" s="7" t="s">
        <v>542</v>
      </c>
      <c r="G1077" s="7" t="s">
        <v>14</v>
      </c>
      <c r="H1077" s="9"/>
      <c r="I1077" s="9"/>
    </row>
    <row r="1078">
      <c r="A1078" s="5">
        <v>45343.0</v>
      </c>
      <c r="B1078" s="11" t="s">
        <v>2364</v>
      </c>
      <c r="C1078" s="15" t="s">
        <v>2365</v>
      </c>
      <c r="D1078" s="7" t="s">
        <v>2035</v>
      </c>
      <c r="E1078" s="7" t="s">
        <v>119</v>
      </c>
      <c r="F1078" s="7" t="s">
        <v>18</v>
      </c>
      <c r="G1078" s="7" t="s">
        <v>14</v>
      </c>
      <c r="H1078" s="9"/>
      <c r="I1078" s="9"/>
    </row>
    <row r="1079">
      <c r="A1079" s="5">
        <v>45343.0</v>
      </c>
      <c r="B1079" s="11" t="s">
        <v>2364</v>
      </c>
      <c r="C1079" s="15" t="s">
        <v>2365</v>
      </c>
      <c r="D1079" s="7" t="s">
        <v>2035</v>
      </c>
      <c r="E1079" s="7" t="s">
        <v>2366</v>
      </c>
      <c r="F1079" s="7" t="s">
        <v>1049</v>
      </c>
      <c r="G1079" s="7" t="s">
        <v>14</v>
      </c>
      <c r="H1079" s="9"/>
      <c r="I1079" s="9"/>
    </row>
    <row r="1080">
      <c r="A1080" s="5">
        <v>45343.0</v>
      </c>
      <c r="B1080" s="11" t="s">
        <v>2367</v>
      </c>
      <c r="C1080" s="15" t="s">
        <v>2368</v>
      </c>
      <c r="D1080" s="7" t="s">
        <v>2369</v>
      </c>
      <c r="E1080" s="7" t="s">
        <v>119</v>
      </c>
      <c r="F1080" s="7" t="s">
        <v>542</v>
      </c>
      <c r="G1080" s="7" t="s">
        <v>14</v>
      </c>
      <c r="H1080" s="9"/>
      <c r="I1080" s="9"/>
    </row>
    <row r="1081">
      <c r="A1081" s="5">
        <v>45343.0</v>
      </c>
      <c r="B1081" s="11" t="s">
        <v>2370</v>
      </c>
      <c r="C1081" s="15" t="s">
        <v>2371</v>
      </c>
      <c r="D1081" s="7" t="s">
        <v>2372</v>
      </c>
      <c r="E1081" s="7" t="s">
        <v>15</v>
      </c>
      <c r="F1081" s="7" t="s">
        <v>1455</v>
      </c>
      <c r="G1081" s="7" t="s">
        <v>86</v>
      </c>
      <c r="H1081" s="9"/>
      <c r="I1081" s="9"/>
    </row>
    <row r="1082">
      <c r="A1082" s="5">
        <v>45343.0</v>
      </c>
      <c r="B1082" s="11" t="s">
        <v>2373</v>
      </c>
      <c r="C1082" s="15" t="s">
        <v>2374</v>
      </c>
      <c r="D1082" s="7" t="s">
        <v>2375</v>
      </c>
      <c r="E1082" s="7" t="s">
        <v>119</v>
      </c>
      <c r="F1082" s="7" t="s">
        <v>132</v>
      </c>
      <c r="G1082" s="7" t="s">
        <v>14</v>
      </c>
      <c r="H1082" s="9"/>
      <c r="I1082" s="9"/>
    </row>
    <row r="1083">
      <c r="A1083" s="5">
        <v>45343.0</v>
      </c>
      <c r="B1083" s="11" t="s">
        <v>2373</v>
      </c>
      <c r="C1083" s="15" t="s">
        <v>2374</v>
      </c>
      <c r="D1083" s="7" t="s">
        <v>2375</v>
      </c>
      <c r="E1083" s="7" t="s">
        <v>2376</v>
      </c>
      <c r="F1083" s="7" t="s">
        <v>498</v>
      </c>
      <c r="G1083" s="7" t="s">
        <v>14</v>
      </c>
      <c r="H1083" s="9"/>
      <c r="I1083" s="9"/>
    </row>
    <row r="1084">
      <c r="A1084" s="5">
        <v>45343.0</v>
      </c>
      <c r="B1084" s="11" t="s">
        <v>2377</v>
      </c>
      <c r="C1084" s="15" t="s">
        <v>2378</v>
      </c>
      <c r="D1084" s="7" t="s">
        <v>1618</v>
      </c>
      <c r="E1084" s="7" t="s">
        <v>119</v>
      </c>
      <c r="F1084" s="7" t="s">
        <v>18</v>
      </c>
      <c r="G1084" s="7" t="s">
        <v>14</v>
      </c>
      <c r="H1084" s="9"/>
      <c r="I1084" s="9"/>
    </row>
    <row r="1085">
      <c r="A1085" s="5">
        <v>45343.0</v>
      </c>
      <c r="B1085" s="11" t="s">
        <v>2379</v>
      </c>
      <c r="C1085" s="15" t="s">
        <v>2380</v>
      </c>
      <c r="D1085" s="7" t="s">
        <v>1126</v>
      </c>
      <c r="E1085" s="7" t="s">
        <v>1832</v>
      </c>
      <c r="F1085" s="7" t="s">
        <v>829</v>
      </c>
      <c r="G1085" s="7" t="s">
        <v>14</v>
      </c>
      <c r="H1085" s="9"/>
      <c r="I1085" s="9"/>
    </row>
    <row r="1086">
      <c r="A1086" s="5">
        <v>45343.0</v>
      </c>
      <c r="B1086" s="11" t="s">
        <v>2381</v>
      </c>
      <c r="C1086" s="15" t="s">
        <v>2382</v>
      </c>
      <c r="D1086" s="7" t="s">
        <v>325</v>
      </c>
      <c r="E1086" s="7" t="s">
        <v>2383</v>
      </c>
      <c r="F1086" s="7" t="s">
        <v>454</v>
      </c>
      <c r="G1086" s="7" t="s">
        <v>14</v>
      </c>
      <c r="H1086" s="9"/>
      <c r="I1086" s="9"/>
    </row>
    <row r="1087">
      <c r="A1087" s="5">
        <v>45343.0</v>
      </c>
      <c r="B1087" s="11" t="s">
        <v>2381</v>
      </c>
      <c r="C1087" s="15" t="s">
        <v>2382</v>
      </c>
      <c r="D1087" s="7" t="s">
        <v>325</v>
      </c>
      <c r="E1087" s="7" t="s">
        <v>2384</v>
      </c>
      <c r="F1087" s="7" t="s">
        <v>18</v>
      </c>
      <c r="G1087" s="7" t="s">
        <v>14</v>
      </c>
      <c r="H1087" s="9"/>
      <c r="I1087" s="9"/>
    </row>
    <row r="1088">
      <c r="A1088" s="5">
        <v>45343.0</v>
      </c>
      <c r="B1088" s="11" t="s">
        <v>2385</v>
      </c>
      <c r="C1088" s="15" t="s">
        <v>2386</v>
      </c>
      <c r="D1088" s="7" t="s">
        <v>312</v>
      </c>
      <c r="E1088" s="7" t="s">
        <v>119</v>
      </c>
      <c r="F1088" s="7" t="s">
        <v>18</v>
      </c>
      <c r="G1088" s="7" t="s">
        <v>14</v>
      </c>
      <c r="H1088" s="9"/>
      <c r="I1088" s="9"/>
    </row>
    <row r="1089">
      <c r="A1089" s="5">
        <v>45343.0</v>
      </c>
      <c r="B1089" s="11" t="s">
        <v>2387</v>
      </c>
      <c r="C1089" s="15" t="s">
        <v>2388</v>
      </c>
      <c r="D1089" s="7" t="s">
        <v>471</v>
      </c>
      <c r="E1089" s="7" t="s">
        <v>1832</v>
      </c>
      <c r="F1089" s="7" t="s">
        <v>2389</v>
      </c>
      <c r="G1089" s="7" t="s">
        <v>14</v>
      </c>
      <c r="H1089" s="9"/>
      <c r="I1089" s="9"/>
    </row>
    <row r="1090">
      <c r="A1090" s="5">
        <v>45343.0</v>
      </c>
      <c r="B1090" s="11" t="s">
        <v>2390</v>
      </c>
      <c r="C1090" s="15" t="s">
        <v>2391</v>
      </c>
      <c r="D1090" s="7" t="s">
        <v>2375</v>
      </c>
      <c r="E1090" s="7" t="s">
        <v>119</v>
      </c>
      <c r="F1090" s="7" t="s">
        <v>18</v>
      </c>
      <c r="G1090" s="7" t="s">
        <v>14</v>
      </c>
      <c r="H1090" s="9"/>
      <c r="I1090" s="9"/>
    </row>
    <row r="1091">
      <c r="A1091" s="5">
        <v>45343.0</v>
      </c>
      <c r="B1091" s="11" t="s">
        <v>2390</v>
      </c>
      <c r="C1091" s="15" t="s">
        <v>2391</v>
      </c>
      <c r="D1091" s="7" t="s">
        <v>2375</v>
      </c>
      <c r="E1091" s="7" t="s">
        <v>2376</v>
      </c>
      <c r="F1091" s="7" t="s">
        <v>13</v>
      </c>
      <c r="G1091" s="7" t="s">
        <v>14</v>
      </c>
      <c r="H1091" s="9"/>
      <c r="I1091" s="9"/>
    </row>
    <row r="1092">
      <c r="A1092" s="5">
        <v>45344.0</v>
      </c>
      <c r="B1092" s="11" t="s">
        <v>2392</v>
      </c>
      <c r="C1092" s="15" t="s">
        <v>2393</v>
      </c>
      <c r="D1092" s="7" t="s">
        <v>435</v>
      </c>
      <c r="E1092" s="7" t="s">
        <v>1790</v>
      </c>
      <c r="F1092" s="7" t="s">
        <v>127</v>
      </c>
      <c r="G1092" s="7" t="s">
        <v>14</v>
      </c>
      <c r="H1092" s="9"/>
      <c r="I1092" s="9"/>
    </row>
    <row r="1093">
      <c r="A1093" s="5">
        <v>45344.0</v>
      </c>
      <c r="B1093" s="11" t="s">
        <v>2392</v>
      </c>
      <c r="C1093" s="15" t="s">
        <v>2393</v>
      </c>
      <c r="D1093" s="7" t="s">
        <v>435</v>
      </c>
      <c r="E1093" s="7" t="s">
        <v>1550</v>
      </c>
      <c r="F1093" s="7" t="s">
        <v>33</v>
      </c>
      <c r="G1093" s="7" t="s">
        <v>14</v>
      </c>
      <c r="H1093" s="9"/>
      <c r="I1093" s="9"/>
    </row>
    <row r="1094">
      <c r="A1094" s="5">
        <v>45344.0</v>
      </c>
      <c r="B1094" s="11" t="s">
        <v>2392</v>
      </c>
      <c r="C1094" s="15" t="s">
        <v>2393</v>
      </c>
      <c r="D1094" s="7" t="s">
        <v>435</v>
      </c>
      <c r="E1094" s="7" t="s">
        <v>589</v>
      </c>
      <c r="F1094" s="7" t="s">
        <v>505</v>
      </c>
      <c r="G1094" s="7" t="s">
        <v>14</v>
      </c>
      <c r="H1094" s="9"/>
      <c r="I1094" s="9"/>
    </row>
    <row r="1095">
      <c r="A1095" s="5">
        <v>45344.0</v>
      </c>
      <c r="B1095" s="11" t="s">
        <v>2394</v>
      </c>
      <c r="C1095" s="15" t="s">
        <v>2395</v>
      </c>
      <c r="D1095" s="7" t="s">
        <v>197</v>
      </c>
      <c r="E1095" s="7" t="s">
        <v>2396</v>
      </c>
      <c r="F1095" s="7" t="s">
        <v>13</v>
      </c>
      <c r="G1095" s="7" t="s">
        <v>14</v>
      </c>
      <c r="H1095" s="9"/>
      <c r="I1095" s="9"/>
    </row>
    <row r="1096">
      <c r="A1096" s="5">
        <v>45344.0</v>
      </c>
      <c r="B1096" s="11" t="s">
        <v>2397</v>
      </c>
      <c r="C1096" s="15" t="s">
        <v>2398</v>
      </c>
      <c r="D1096" s="7" t="s">
        <v>727</v>
      </c>
      <c r="E1096" s="7" t="s">
        <v>119</v>
      </c>
      <c r="F1096" s="7" t="s">
        <v>132</v>
      </c>
      <c r="G1096" s="7" t="s">
        <v>14</v>
      </c>
      <c r="H1096" s="9"/>
      <c r="I1096" s="9"/>
    </row>
    <row r="1097">
      <c r="A1097" s="5">
        <v>45344.0</v>
      </c>
      <c r="B1097" s="11" t="s">
        <v>2399</v>
      </c>
      <c r="C1097" s="15" t="s">
        <v>2400</v>
      </c>
      <c r="D1097" s="7" t="s">
        <v>2369</v>
      </c>
      <c r="E1097" s="7" t="s">
        <v>334</v>
      </c>
      <c r="F1097" s="7" t="s">
        <v>101</v>
      </c>
      <c r="G1097" s="7" t="s">
        <v>14</v>
      </c>
      <c r="H1097" s="9"/>
      <c r="I1097" s="9"/>
    </row>
    <row r="1098">
      <c r="A1098" s="5">
        <v>45344.0</v>
      </c>
      <c r="B1098" s="11" t="s">
        <v>2401</v>
      </c>
      <c r="C1098" s="15" t="s">
        <v>2402</v>
      </c>
      <c r="D1098" s="7" t="s">
        <v>2403</v>
      </c>
      <c r="E1098" s="7" t="s">
        <v>119</v>
      </c>
      <c r="F1098" s="7" t="s">
        <v>1079</v>
      </c>
      <c r="G1098" s="7" t="s">
        <v>14</v>
      </c>
      <c r="H1098" s="9"/>
      <c r="I1098" s="9"/>
    </row>
    <row r="1099">
      <c r="A1099" s="5">
        <v>45344.0</v>
      </c>
      <c r="B1099" s="11" t="s">
        <v>2404</v>
      </c>
      <c r="C1099" s="15" t="s">
        <v>2405</v>
      </c>
      <c r="D1099" s="7" t="s">
        <v>874</v>
      </c>
      <c r="E1099" s="7" t="s">
        <v>38</v>
      </c>
      <c r="F1099" s="7" t="s">
        <v>18</v>
      </c>
      <c r="G1099" s="7" t="s">
        <v>14</v>
      </c>
      <c r="H1099" s="9"/>
      <c r="I1099" s="9"/>
    </row>
    <row r="1100">
      <c r="A1100" s="5">
        <v>45344.0</v>
      </c>
      <c r="B1100" s="11" t="s">
        <v>2406</v>
      </c>
      <c r="C1100" s="15" t="s">
        <v>2407</v>
      </c>
      <c r="D1100" s="7" t="s">
        <v>1650</v>
      </c>
      <c r="E1100" s="7" t="s">
        <v>2408</v>
      </c>
      <c r="F1100" s="7" t="s">
        <v>2409</v>
      </c>
      <c r="G1100" s="7" t="s">
        <v>14</v>
      </c>
      <c r="H1100" s="9"/>
      <c r="I1100" s="9"/>
    </row>
    <row r="1101">
      <c r="A1101" s="5">
        <v>45344.0</v>
      </c>
      <c r="B1101" s="11" t="s">
        <v>2406</v>
      </c>
      <c r="C1101" s="15" t="s">
        <v>2407</v>
      </c>
      <c r="D1101" s="7" t="s">
        <v>1650</v>
      </c>
      <c r="E1101" s="7" t="s">
        <v>2410</v>
      </c>
      <c r="F1101" s="7" t="s">
        <v>2411</v>
      </c>
      <c r="G1101" s="7" t="s">
        <v>14</v>
      </c>
      <c r="H1101" s="9"/>
      <c r="I1101" s="9"/>
    </row>
    <row r="1102">
      <c r="A1102" s="5">
        <v>45344.0</v>
      </c>
      <c r="B1102" s="11" t="s">
        <v>2412</v>
      </c>
      <c r="C1102" s="15" t="s">
        <v>2413</v>
      </c>
      <c r="D1102" s="7" t="s">
        <v>2414</v>
      </c>
      <c r="E1102" s="7" t="s">
        <v>259</v>
      </c>
      <c r="F1102" s="7" t="s">
        <v>1631</v>
      </c>
      <c r="G1102" s="7" t="s">
        <v>14</v>
      </c>
      <c r="H1102" s="9"/>
      <c r="I1102" s="9"/>
    </row>
    <row r="1103">
      <c r="A1103" s="5">
        <v>45344.0</v>
      </c>
      <c r="B1103" s="11" t="s">
        <v>2412</v>
      </c>
      <c r="C1103" s="15" t="s">
        <v>2413</v>
      </c>
      <c r="D1103" s="7" t="s">
        <v>2414</v>
      </c>
      <c r="E1103" s="7" t="s">
        <v>337</v>
      </c>
      <c r="F1103" s="7" t="s">
        <v>2415</v>
      </c>
      <c r="G1103" s="7" t="s">
        <v>14</v>
      </c>
      <c r="H1103" s="9"/>
      <c r="I1103" s="9"/>
    </row>
    <row r="1104">
      <c r="A1104" s="5">
        <v>45344.0</v>
      </c>
      <c r="B1104" s="11" t="s">
        <v>2416</v>
      </c>
      <c r="C1104" s="15" t="s">
        <v>2417</v>
      </c>
      <c r="D1104" s="7" t="s">
        <v>1799</v>
      </c>
      <c r="E1104" s="7" t="s">
        <v>436</v>
      </c>
      <c r="F1104" s="7" t="s">
        <v>542</v>
      </c>
      <c r="G1104" s="7" t="s">
        <v>14</v>
      </c>
      <c r="H1104" s="9"/>
      <c r="I1104" s="9"/>
    </row>
    <row r="1105">
      <c r="A1105" s="5">
        <v>45344.0</v>
      </c>
      <c r="B1105" s="11" t="s">
        <v>2418</v>
      </c>
      <c r="C1105" s="15" t="s">
        <v>2419</v>
      </c>
      <c r="D1105" s="7" t="s">
        <v>1728</v>
      </c>
      <c r="E1105" s="7" t="s">
        <v>119</v>
      </c>
      <c r="F1105" s="7" t="s">
        <v>144</v>
      </c>
      <c r="G1105" s="7" t="s">
        <v>86</v>
      </c>
      <c r="H1105" s="9"/>
      <c r="I1105" s="9"/>
    </row>
    <row r="1106">
      <c r="A1106" s="5">
        <v>45344.0</v>
      </c>
      <c r="B1106" s="11" t="s">
        <v>2420</v>
      </c>
      <c r="C1106" s="15" t="s">
        <v>2421</v>
      </c>
      <c r="D1106" s="7" t="s">
        <v>114</v>
      </c>
      <c r="E1106" s="7" t="s">
        <v>119</v>
      </c>
      <c r="F1106" s="7" t="s">
        <v>18</v>
      </c>
      <c r="G1106" s="7" t="s">
        <v>14</v>
      </c>
      <c r="H1106" s="9"/>
      <c r="I1106" s="9"/>
    </row>
    <row r="1107">
      <c r="A1107" s="5">
        <v>45344.0</v>
      </c>
      <c r="B1107" s="11" t="s">
        <v>2422</v>
      </c>
      <c r="C1107" s="15" t="s">
        <v>2423</v>
      </c>
      <c r="D1107" s="7" t="s">
        <v>1915</v>
      </c>
      <c r="E1107" s="7" t="s">
        <v>152</v>
      </c>
      <c r="F1107" s="7" t="s">
        <v>2424</v>
      </c>
      <c r="G1107" s="7" t="s">
        <v>14</v>
      </c>
      <c r="H1107" s="9"/>
      <c r="I1107" s="9"/>
    </row>
    <row r="1108">
      <c r="A1108" s="5">
        <v>45344.0</v>
      </c>
      <c r="B1108" s="11" t="s">
        <v>2422</v>
      </c>
      <c r="C1108" s="15" t="s">
        <v>2423</v>
      </c>
      <c r="D1108" s="7" t="s">
        <v>1915</v>
      </c>
      <c r="E1108" s="7" t="s">
        <v>110</v>
      </c>
      <c r="F1108" s="7" t="s">
        <v>111</v>
      </c>
      <c r="G1108" s="7" t="s">
        <v>14</v>
      </c>
      <c r="H1108" s="9"/>
      <c r="I1108" s="9"/>
    </row>
    <row r="1109">
      <c r="A1109" s="5">
        <v>45344.0</v>
      </c>
      <c r="B1109" s="11" t="s">
        <v>2425</v>
      </c>
      <c r="C1109" s="15" t="s">
        <v>2426</v>
      </c>
      <c r="D1109" s="7" t="s">
        <v>2375</v>
      </c>
      <c r="E1109" s="7" t="s">
        <v>119</v>
      </c>
      <c r="F1109" s="7" t="s">
        <v>2427</v>
      </c>
      <c r="G1109" s="7" t="s">
        <v>14</v>
      </c>
      <c r="H1109" s="9"/>
      <c r="I1109" s="9"/>
    </row>
    <row r="1110">
      <c r="A1110" s="5">
        <v>45344.0</v>
      </c>
      <c r="B1110" s="11" t="s">
        <v>2428</v>
      </c>
      <c r="C1110" s="15" t="s">
        <v>2429</v>
      </c>
      <c r="D1110" s="7" t="s">
        <v>839</v>
      </c>
      <c r="E1110" s="7" t="s">
        <v>15</v>
      </c>
      <c r="F1110" s="7" t="s">
        <v>2430</v>
      </c>
      <c r="G1110" s="7" t="s">
        <v>14</v>
      </c>
      <c r="H1110" s="9"/>
      <c r="I1110" s="9"/>
    </row>
    <row r="1111">
      <c r="A1111" s="5">
        <v>45344.0</v>
      </c>
      <c r="B1111" s="11" t="s">
        <v>2428</v>
      </c>
      <c r="C1111" s="15" t="s">
        <v>2429</v>
      </c>
      <c r="D1111" s="7" t="s">
        <v>839</v>
      </c>
      <c r="E1111" s="7" t="s">
        <v>119</v>
      </c>
      <c r="F1111" s="7" t="s">
        <v>762</v>
      </c>
      <c r="G1111" s="7" t="s">
        <v>14</v>
      </c>
      <c r="H1111" s="9"/>
      <c r="I1111" s="9"/>
    </row>
    <row r="1112">
      <c r="A1112" s="5">
        <v>45344.0</v>
      </c>
      <c r="B1112" s="11" t="s">
        <v>2428</v>
      </c>
      <c r="C1112" s="15" t="s">
        <v>2429</v>
      </c>
      <c r="D1112" s="7" t="s">
        <v>839</v>
      </c>
      <c r="E1112" s="7" t="s">
        <v>299</v>
      </c>
      <c r="F1112" s="7" t="s">
        <v>136</v>
      </c>
      <c r="G1112" s="7" t="s">
        <v>14</v>
      </c>
      <c r="H1112" s="9"/>
      <c r="I1112" s="9"/>
    </row>
    <row r="1113">
      <c r="A1113" s="5">
        <v>45344.0</v>
      </c>
      <c r="B1113" s="11" t="s">
        <v>2431</v>
      </c>
      <c r="C1113" s="15" t="s">
        <v>2432</v>
      </c>
      <c r="D1113" s="7" t="s">
        <v>2375</v>
      </c>
      <c r="E1113" s="7" t="s">
        <v>15</v>
      </c>
      <c r="F1113" s="7" t="s">
        <v>1133</v>
      </c>
      <c r="G1113" s="7" t="s">
        <v>14</v>
      </c>
      <c r="H1113" s="9"/>
      <c r="I1113" s="9"/>
    </row>
    <row r="1114">
      <c r="A1114" s="5">
        <v>45344.0</v>
      </c>
      <c r="B1114" s="11" t="s">
        <v>2431</v>
      </c>
      <c r="C1114" s="15" t="s">
        <v>2432</v>
      </c>
      <c r="D1114" s="7" t="s">
        <v>2375</v>
      </c>
      <c r="E1114" s="7" t="s">
        <v>119</v>
      </c>
      <c r="F1114" s="7" t="s">
        <v>762</v>
      </c>
      <c r="G1114" s="7" t="s">
        <v>14</v>
      </c>
      <c r="H1114" s="9"/>
      <c r="I1114" s="9"/>
    </row>
    <row r="1115">
      <c r="A1115" s="5">
        <v>45344.0</v>
      </c>
      <c r="B1115" s="11" t="s">
        <v>2433</v>
      </c>
      <c r="C1115" s="15" t="s">
        <v>2434</v>
      </c>
      <c r="D1115" s="7" t="s">
        <v>2435</v>
      </c>
      <c r="E1115" s="7" t="s">
        <v>436</v>
      </c>
      <c r="F1115" s="7" t="s">
        <v>18</v>
      </c>
      <c r="G1115" s="7" t="s">
        <v>14</v>
      </c>
      <c r="H1115" s="9"/>
      <c r="I1115" s="9"/>
    </row>
    <row r="1116">
      <c r="A1116" s="5">
        <v>45344.0</v>
      </c>
      <c r="B1116" s="11" t="s">
        <v>2436</v>
      </c>
      <c r="C1116" s="15" t="s">
        <v>2437</v>
      </c>
      <c r="D1116" s="7" t="s">
        <v>2438</v>
      </c>
      <c r="E1116" s="7" t="s">
        <v>38</v>
      </c>
      <c r="F1116" s="7" t="s">
        <v>18</v>
      </c>
      <c r="G1116" s="7" t="s">
        <v>14</v>
      </c>
      <c r="H1116" s="9"/>
      <c r="I1116" s="9"/>
    </row>
    <row r="1117">
      <c r="A1117" s="5">
        <v>45344.0</v>
      </c>
      <c r="B1117" s="11" t="s">
        <v>2439</v>
      </c>
      <c r="C1117" s="15" t="s">
        <v>2440</v>
      </c>
      <c r="D1117" s="7" t="s">
        <v>325</v>
      </c>
      <c r="E1117" s="7" t="s">
        <v>1832</v>
      </c>
      <c r="F1117" s="7" t="s">
        <v>829</v>
      </c>
      <c r="G1117" s="7" t="s">
        <v>14</v>
      </c>
      <c r="H1117" s="9"/>
      <c r="I1117" s="9"/>
    </row>
    <row r="1118">
      <c r="A1118" s="5">
        <v>45344.0</v>
      </c>
      <c r="B1118" s="11" t="s">
        <v>2441</v>
      </c>
      <c r="C1118" s="15" t="s">
        <v>2442</v>
      </c>
      <c r="D1118" s="7" t="s">
        <v>2035</v>
      </c>
      <c r="E1118" s="7" t="s">
        <v>38</v>
      </c>
      <c r="F1118" s="7" t="s">
        <v>18</v>
      </c>
      <c r="G1118" s="7" t="s">
        <v>14</v>
      </c>
      <c r="H1118" s="9"/>
      <c r="I1118" s="9"/>
    </row>
    <row r="1119">
      <c r="A1119" s="5">
        <v>45344.0</v>
      </c>
      <c r="B1119" s="11" t="s">
        <v>2443</v>
      </c>
      <c r="C1119" s="15" t="s">
        <v>2444</v>
      </c>
      <c r="D1119" s="7" t="s">
        <v>114</v>
      </c>
      <c r="E1119" s="7" t="s">
        <v>90</v>
      </c>
      <c r="F1119" s="7" t="s">
        <v>111</v>
      </c>
      <c r="G1119" s="7" t="s">
        <v>14</v>
      </c>
      <c r="H1119" s="9"/>
      <c r="I1119" s="9"/>
    </row>
    <row r="1120">
      <c r="A1120" s="5">
        <v>45344.0</v>
      </c>
      <c r="B1120" s="11" t="s">
        <v>2445</v>
      </c>
      <c r="C1120" s="15" t="s">
        <v>2446</v>
      </c>
      <c r="D1120" s="7" t="s">
        <v>2447</v>
      </c>
      <c r="E1120" s="7" t="s">
        <v>38</v>
      </c>
      <c r="F1120" s="7" t="s">
        <v>132</v>
      </c>
      <c r="G1120" s="7" t="s">
        <v>14</v>
      </c>
      <c r="H1120" s="9"/>
      <c r="I1120" s="9"/>
    </row>
    <row r="1121">
      <c r="A1121" s="5">
        <v>45344.0</v>
      </c>
      <c r="B1121" s="11" t="s">
        <v>2445</v>
      </c>
      <c r="C1121" s="15" t="s">
        <v>2446</v>
      </c>
      <c r="D1121" s="7" t="s">
        <v>2447</v>
      </c>
      <c r="E1121" s="7" t="s">
        <v>349</v>
      </c>
      <c r="F1121" s="7" t="s">
        <v>132</v>
      </c>
      <c r="G1121" s="7" t="s">
        <v>14</v>
      </c>
      <c r="H1121" s="9"/>
      <c r="I1121" s="9"/>
    </row>
    <row r="1122">
      <c r="A1122" s="5">
        <v>45344.0</v>
      </c>
      <c r="B1122" s="11" t="s">
        <v>2448</v>
      </c>
      <c r="C1122" s="15" t="s">
        <v>2449</v>
      </c>
      <c r="D1122" s="7" t="s">
        <v>746</v>
      </c>
      <c r="E1122" s="7" t="s">
        <v>1583</v>
      </c>
      <c r="F1122" s="7" t="s">
        <v>1584</v>
      </c>
      <c r="G1122" s="7" t="s">
        <v>14</v>
      </c>
      <c r="H1122" s="9"/>
      <c r="I1122" s="9"/>
    </row>
    <row r="1123">
      <c r="A1123" s="5">
        <v>45344.0</v>
      </c>
      <c r="B1123" s="11" t="s">
        <v>2450</v>
      </c>
      <c r="C1123" s="15" t="s">
        <v>2451</v>
      </c>
      <c r="D1123" s="7" t="s">
        <v>930</v>
      </c>
      <c r="E1123" s="7" t="s">
        <v>119</v>
      </c>
      <c r="F1123" s="7" t="s">
        <v>542</v>
      </c>
      <c r="G1123" s="7" t="s">
        <v>14</v>
      </c>
      <c r="H1123" s="9"/>
      <c r="I1123" s="9"/>
    </row>
    <row r="1124">
      <c r="A1124" s="5">
        <v>45344.0</v>
      </c>
      <c r="B1124" s="11" t="s">
        <v>2452</v>
      </c>
      <c r="C1124" s="15" t="s">
        <v>2453</v>
      </c>
      <c r="D1124" s="7" t="s">
        <v>201</v>
      </c>
      <c r="E1124" s="7" t="s">
        <v>1832</v>
      </c>
      <c r="F1124" s="7" t="s">
        <v>829</v>
      </c>
      <c r="G1124" s="7" t="s">
        <v>14</v>
      </c>
      <c r="H1124" s="9"/>
      <c r="I1124" s="9"/>
    </row>
    <row r="1125">
      <c r="A1125" s="5">
        <v>45344.0</v>
      </c>
      <c r="B1125" s="11" t="s">
        <v>2454</v>
      </c>
      <c r="C1125" s="15" t="s">
        <v>2455</v>
      </c>
      <c r="D1125" s="7" t="s">
        <v>2350</v>
      </c>
      <c r="E1125" s="7" t="s">
        <v>15</v>
      </c>
      <c r="F1125" s="7" t="s">
        <v>2456</v>
      </c>
      <c r="G1125" s="7" t="s">
        <v>86</v>
      </c>
      <c r="H1125" s="9"/>
      <c r="I1125" s="9"/>
    </row>
    <row r="1126">
      <c r="A1126" s="5">
        <v>45344.0</v>
      </c>
      <c r="B1126" s="11" t="s">
        <v>2457</v>
      </c>
      <c r="C1126" s="15" t="s">
        <v>2458</v>
      </c>
      <c r="D1126" s="7" t="s">
        <v>1746</v>
      </c>
      <c r="E1126" s="7" t="s">
        <v>119</v>
      </c>
      <c r="F1126" s="7" t="s">
        <v>144</v>
      </c>
      <c r="G1126" s="7" t="s">
        <v>86</v>
      </c>
      <c r="H1126" s="9"/>
      <c r="I1126" s="9"/>
    </row>
    <row r="1127">
      <c r="A1127" s="5">
        <v>45344.0</v>
      </c>
      <c r="B1127" s="11" t="s">
        <v>2459</v>
      </c>
      <c r="C1127" s="15" t="s">
        <v>2460</v>
      </c>
      <c r="D1127" s="7" t="s">
        <v>201</v>
      </c>
      <c r="E1127" s="7" t="s">
        <v>119</v>
      </c>
      <c r="F1127" s="7" t="s">
        <v>18</v>
      </c>
      <c r="G1127" s="7" t="s">
        <v>14</v>
      </c>
      <c r="H1127" s="9"/>
      <c r="I1127" s="9"/>
    </row>
    <row r="1128">
      <c r="A1128" s="5">
        <v>45344.0</v>
      </c>
      <c r="B1128" s="11" t="s">
        <v>2461</v>
      </c>
      <c r="C1128" s="15" t="s">
        <v>2462</v>
      </c>
      <c r="D1128" s="7" t="s">
        <v>1299</v>
      </c>
      <c r="E1128" s="7" t="s">
        <v>119</v>
      </c>
      <c r="F1128" s="7" t="s">
        <v>144</v>
      </c>
      <c r="G1128" s="7" t="s">
        <v>86</v>
      </c>
      <c r="H1128" s="9"/>
      <c r="I1128" s="9"/>
    </row>
    <row r="1129">
      <c r="A1129" s="5">
        <v>45344.0</v>
      </c>
      <c r="B1129" s="11" t="s">
        <v>2463</v>
      </c>
      <c r="C1129" s="15" t="s">
        <v>2464</v>
      </c>
      <c r="D1129" s="7" t="s">
        <v>83</v>
      </c>
      <c r="E1129" s="7" t="s">
        <v>1832</v>
      </c>
      <c r="F1129" s="7" t="s">
        <v>829</v>
      </c>
      <c r="G1129" s="7" t="s">
        <v>14</v>
      </c>
      <c r="H1129" s="9"/>
      <c r="I1129" s="9"/>
    </row>
    <row r="1130">
      <c r="A1130" s="5">
        <v>45345.0</v>
      </c>
      <c r="B1130" s="11" t="s">
        <v>2465</v>
      </c>
      <c r="C1130" s="15" t="s">
        <v>2466</v>
      </c>
      <c r="D1130" s="7" t="s">
        <v>1410</v>
      </c>
      <c r="E1130" s="7" t="s">
        <v>409</v>
      </c>
      <c r="F1130" s="7" t="s">
        <v>2467</v>
      </c>
      <c r="G1130" s="7" t="s">
        <v>14</v>
      </c>
      <c r="H1130" s="9"/>
      <c r="I1130" s="9"/>
    </row>
    <row r="1131">
      <c r="A1131" s="5">
        <v>45345.0</v>
      </c>
      <c r="B1131" s="11" t="s">
        <v>2465</v>
      </c>
      <c r="C1131" s="15" t="s">
        <v>2466</v>
      </c>
      <c r="D1131" s="7" t="s">
        <v>1410</v>
      </c>
      <c r="E1131" s="7" t="s">
        <v>1477</v>
      </c>
      <c r="F1131" s="7" t="s">
        <v>126</v>
      </c>
      <c r="G1131" s="7" t="s">
        <v>14</v>
      </c>
      <c r="H1131" s="9"/>
      <c r="I1131" s="9"/>
    </row>
    <row r="1132">
      <c r="A1132" s="5">
        <v>45345.0</v>
      </c>
      <c r="B1132" s="11" t="s">
        <v>2468</v>
      </c>
      <c r="C1132" s="15" t="s">
        <v>2469</v>
      </c>
      <c r="D1132" s="7" t="s">
        <v>65</v>
      </c>
      <c r="E1132" s="7" t="s">
        <v>2470</v>
      </c>
      <c r="F1132" s="7" t="s">
        <v>2471</v>
      </c>
      <c r="G1132" s="7" t="s">
        <v>14</v>
      </c>
      <c r="H1132" s="9"/>
      <c r="I1132" s="9"/>
    </row>
    <row r="1133">
      <c r="A1133" s="5">
        <v>45345.0</v>
      </c>
      <c r="B1133" s="11" t="s">
        <v>2472</v>
      </c>
      <c r="C1133" s="15" t="s">
        <v>2473</v>
      </c>
      <c r="D1133" s="7" t="s">
        <v>848</v>
      </c>
      <c r="E1133" s="7" t="s">
        <v>334</v>
      </c>
      <c r="F1133" s="7" t="s">
        <v>2427</v>
      </c>
      <c r="G1133" s="7" t="s">
        <v>14</v>
      </c>
      <c r="H1133" s="9"/>
      <c r="I1133" s="9"/>
    </row>
    <row r="1134">
      <c r="A1134" s="5">
        <v>45345.0</v>
      </c>
      <c r="B1134" s="11" t="s">
        <v>2474</v>
      </c>
      <c r="C1134" s="15" t="s">
        <v>2475</v>
      </c>
      <c r="D1134" s="7" t="s">
        <v>1684</v>
      </c>
      <c r="E1134" s="7" t="s">
        <v>2476</v>
      </c>
      <c r="F1134" s="7" t="s">
        <v>2477</v>
      </c>
      <c r="G1134" s="7" t="s">
        <v>14</v>
      </c>
      <c r="H1134" s="9"/>
      <c r="I1134" s="9"/>
    </row>
    <row r="1135">
      <c r="A1135" s="5">
        <v>45345.0</v>
      </c>
      <c r="B1135" s="11" t="s">
        <v>2474</v>
      </c>
      <c r="C1135" s="15" t="s">
        <v>2475</v>
      </c>
      <c r="D1135" s="7" t="s">
        <v>1684</v>
      </c>
      <c r="E1135" s="7" t="s">
        <v>2478</v>
      </c>
      <c r="F1135" s="7" t="s">
        <v>218</v>
      </c>
      <c r="G1135" s="7" t="s">
        <v>14</v>
      </c>
      <c r="H1135" s="9"/>
      <c r="I1135" s="9"/>
    </row>
    <row r="1136">
      <c r="A1136" s="5">
        <v>45345.0</v>
      </c>
      <c r="B1136" s="11" t="s">
        <v>2479</v>
      </c>
      <c r="C1136" s="15" t="s">
        <v>2480</v>
      </c>
      <c r="D1136" s="7" t="s">
        <v>1370</v>
      </c>
      <c r="E1136" s="7" t="s">
        <v>2481</v>
      </c>
      <c r="F1136" s="7" t="s">
        <v>2482</v>
      </c>
      <c r="G1136" s="7" t="s">
        <v>14</v>
      </c>
      <c r="H1136" s="9"/>
      <c r="I1136" s="9"/>
    </row>
    <row r="1137">
      <c r="A1137" s="5">
        <v>45345.0</v>
      </c>
      <c r="B1137" s="11" t="s">
        <v>2479</v>
      </c>
      <c r="C1137" s="15" t="s">
        <v>2480</v>
      </c>
      <c r="D1137" s="7" t="s">
        <v>1370</v>
      </c>
      <c r="E1137" s="7" t="s">
        <v>119</v>
      </c>
      <c r="F1137" s="7" t="s">
        <v>149</v>
      </c>
      <c r="G1137" s="7" t="s">
        <v>14</v>
      </c>
      <c r="H1137" s="9"/>
      <c r="I1137" s="9"/>
    </row>
    <row r="1138">
      <c r="A1138" s="5">
        <v>45345.0</v>
      </c>
      <c r="B1138" s="11" t="s">
        <v>2483</v>
      </c>
      <c r="C1138" s="15" t="s">
        <v>2484</v>
      </c>
      <c r="D1138" s="7" t="s">
        <v>2485</v>
      </c>
      <c r="E1138" s="7" t="s">
        <v>119</v>
      </c>
      <c r="F1138" s="7" t="s">
        <v>18</v>
      </c>
      <c r="G1138" s="7" t="s">
        <v>14</v>
      </c>
      <c r="H1138" s="9"/>
      <c r="I1138" s="9"/>
    </row>
    <row r="1139">
      <c r="A1139" s="5">
        <v>45345.0</v>
      </c>
      <c r="B1139" s="11" t="s">
        <v>2486</v>
      </c>
      <c r="C1139" s="15" t="s">
        <v>2487</v>
      </c>
      <c r="D1139" s="7" t="s">
        <v>295</v>
      </c>
      <c r="E1139" s="7" t="s">
        <v>119</v>
      </c>
      <c r="F1139" s="7" t="s">
        <v>757</v>
      </c>
      <c r="G1139" s="7" t="s">
        <v>86</v>
      </c>
      <c r="H1139" s="9"/>
      <c r="I1139" s="9"/>
    </row>
    <row r="1140">
      <c r="A1140" s="5">
        <v>45345.0</v>
      </c>
      <c r="B1140" s="11" t="s">
        <v>2486</v>
      </c>
      <c r="C1140" s="15" t="s">
        <v>2487</v>
      </c>
      <c r="D1140" s="7" t="s">
        <v>295</v>
      </c>
      <c r="E1140" s="7" t="s">
        <v>90</v>
      </c>
      <c r="F1140" s="7" t="s">
        <v>184</v>
      </c>
      <c r="G1140" s="7" t="s">
        <v>86</v>
      </c>
      <c r="H1140" s="9"/>
      <c r="I1140" s="9"/>
    </row>
    <row r="1141">
      <c r="A1141" s="5">
        <v>45345.0</v>
      </c>
      <c r="B1141" s="11" t="s">
        <v>2488</v>
      </c>
      <c r="C1141" s="15" t="s">
        <v>2489</v>
      </c>
      <c r="D1141" s="7" t="s">
        <v>1379</v>
      </c>
      <c r="E1141" s="7" t="s">
        <v>38</v>
      </c>
      <c r="F1141" s="7" t="s">
        <v>18</v>
      </c>
      <c r="G1141" s="7" t="s">
        <v>14</v>
      </c>
      <c r="H1141" s="9"/>
      <c r="I1141" s="9"/>
    </row>
    <row r="1142">
      <c r="A1142" s="5">
        <v>45345.0</v>
      </c>
      <c r="B1142" s="11" t="s">
        <v>2490</v>
      </c>
      <c r="C1142" s="15" t="s">
        <v>2491</v>
      </c>
      <c r="D1142" s="7" t="s">
        <v>1746</v>
      </c>
      <c r="E1142" s="9"/>
      <c r="F1142" s="7" t="s">
        <v>2492</v>
      </c>
      <c r="G1142" s="7" t="s">
        <v>14</v>
      </c>
      <c r="H1142" s="7" t="s">
        <v>253</v>
      </c>
      <c r="I1142" s="9"/>
    </row>
    <row r="1143">
      <c r="A1143" s="5">
        <v>45345.0</v>
      </c>
      <c r="B1143" s="11" t="s">
        <v>2493</v>
      </c>
      <c r="C1143" s="15" t="s">
        <v>2494</v>
      </c>
      <c r="D1143" s="7" t="s">
        <v>295</v>
      </c>
      <c r="E1143" s="7" t="s">
        <v>105</v>
      </c>
      <c r="F1143" s="7" t="s">
        <v>747</v>
      </c>
      <c r="G1143" s="7" t="s">
        <v>86</v>
      </c>
      <c r="H1143" s="9"/>
      <c r="I1143" s="9"/>
    </row>
    <row r="1144">
      <c r="A1144" s="5">
        <v>45345.0</v>
      </c>
      <c r="B1144" s="11" t="s">
        <v>2493</v>
      </c>
      <c r="C1144" s="15" t="s">
        <v>2494</v>
      </c>
      <c r="D1144" s="7" t="s">
        <v>295</v>
      </c>
      <c r="E1144" s="7" t="s">
        <v>2495</v>
      </c>
      <c r="F1144" s="7" t="s">
        <v>1791</v>
      </c>
      <c r="G1144" s="7" t="s">
        <v>86</v>
      </c>
      <c r="H1144" s="9"/>
      <c r="I1144" s="9"/>
    </row>
    <row r="1145">
      <c r="A1145" s="5">
        <v>45345.0</v>
      </c>
      <c r="B1145" s="11" t="s">
        <v>2493</v>
      </c>
      <c r="C1145" s="15" t="s">
        <v>2494</v>
      </c>
      <c r="D1145" s="7" t="s">
        <v>295</v>
      </c>
      <c r="E1145" s="7" t="s">
        <v>358</v>
      </c>
      <c r="F1145" s="7" t="s">
        <v>531</v>
      </c>
      <c r="G1145" s="7" t="s">
        <v>86</v>
      </c>
      <c r="H1145" s="9"/>
      <c r="I1145" s="9"/>
    </row>
    <row r="1146">
      <c r="A1146" s="5">
        <v>45345.0</v>
      </c>
      <c r="B1146" s="11" t="s">
        <v>2493</v>
      </c>
      <c r="C1146" s="15" t="s">
        <v>2494</v>
      </c>
      <c r="D1146" s="7" t="s">
        <v>295</v>
      </c>
      <c r="E1146" s="7" t="s">
        <v>119</v>
      </c>
      <c r="F1146" s="7" t="s">
        <v>2496</v>
      </c>
      <c r="G1146" s="7" t="s">
        <v>86</v>
      </c>
      <c r="H1146" s="9"/>
      <c r="I1146" s="9"/>
    </row>
    <row r="1147">
      <c r="A1147" s="5">
        <v>45345.0</v>
      </c>
      <c r="B1147" s="11" t="s">
        <v>2497</v>
      </c>
      <c r="C1147" s="15" t="s">
        <v>2498</v>
      </c>
      <c r="D1147" s="7" t="s">
        <v>165</v>
      </c>
      <c r="E1147" s="7" t="s">
        <v>119</v>
      </c>
      <c r="F1147" s="7" t="s">
        <v>762</v>
      </c>
      <c r="G1147" s="7" t="s">
        <v>14</v>
      </c>
      <c r="H1147" s="9"/>
      <c r="I1147" s="9"/>
    </row>
    <row r="1148">
      <c r="A1148" s="5">
        <v>45345.0</v>
      </c>
      <c r="B1148" s="11" t="s">
        <v>2499</v>
      </c>
      <c r="C1148" s="15" t="s">
        <v>2500</v>
      </c>
      <c r="D1148" s="7" t="s">
        <v>189</v>
      </c>
      <c r="E1148" s="7" t="s">
        <v>119</v>
      </c>
      <c r="F1148" s="7" t="s">
        <v>2501</v>
      </c>
      <c r="G1148" s="7" t="s">
        <v>14</v>
      </c>
      <c r="H1148" s="9"/>
      <c r="I1148" s="9"/>
    </row>
    <row r="1149">
      <c r="A1149" s="5">
        <v>45345.0</v>
      </c>
      <c r="B1149" s="11" t="s">
        <v>2499</v>
      </c>
      <c r="C1149" s="15" t="s">
        <v>2500</v>
      </c>
      <c r="D1149" s="7" t="s">
        <v>189</v>
      </c>
      <c r="E1149" s="7" t="s">
        <v>95</v>
      </c>
      <c r="F1149" s="7" t="s">
        <v>2502</v>
      </c>
      <c r="G1149" s="7" t="s">
        <v>14</v>
      </c>
      <c r="H1149" s="9"/>
      <c r="I1149" s="9"/>
    </row>
    <row r="1150">
      <c r="A1150" s="5">
        <v>45345.0</v>
      </c>
      <c r="B1150" s="11" t="s">
        <v>2499</v>
      </c>
      <c r="C1150" s="15" t="s">
        <v>2500</v>
      </c>
      <c r="D1150" s="7" t="s">
        <v>189</v>
      </c>
      <c r="E1150" s="7" t="s">
        <v>183</v>
      </c>
      <c r="F1150" s="7" t="s">
        <v>111</v>
      </c>
      <c r="G1150" s="7" t="s">
        <v>14</v>
      </c>
      <c r="H1150" s="9"/>
      <c r="I1150" s="9"/>
    </row>
    <row r="1151">
      <c r="A1151" s="5">
        <v>45345.0</v>
      </c>
      <c r="B1151" s="11" t="s">
        <v>2503</v>
      </c>
      <c r="C1151" s="15" t="s">
        <v>2504</v>
      </c>
      <c r="D1151" s="7" t="s">
        <v>2505</v>
      </c>
      <c r="E1151" s="7" t="s">
        <v>38</v>
      </c>
      <c r="F1151" s="7" t="s">
        <v>542</v>
      </c>
      <c r="G1151" s="7" t="s">
        <v>14</v>
      </c>
      <c r="H1151" s="9"/>
      <c r="I1151" s="9"/>
    </row>
    <row r="1152">
      <c r="A1152" s="5">
        <v>45345.0</v>
      </c>
      <c r="B1152" s="11" t="s">
        <v>2503</v>
      </c>
      <c r="C1152" s="15" t="s">
        <v>2504</v>
      </c>
      <c r="D1152" s="7" t="s">
        <v>2505</v>
      </c>
      <c r="E1152" s="7" t="s">
        <v>2506</v>
      </c>
      <c r="F1152" s="7" t="s">
        <v>33</v>
      </c>
      <c r="G1152" s="7" t="s">
        <v>14</v>
      </c>
      <c r="H1152" s="9"/>
      <c r="I1152" s="9"/>
    </row>
    <row r="1153">
      <c r="A1153" s="5">
        <v>45345.0</v>
      </c>
      <c r="B1153" s="11" t="s">
        <v>2507</v>
      </c>
      <c r="C1153" s="15" t="s">
        <v>2508</v>
      </c>
      <c r="D1153" s="7" t="s">
        <v>2509</v>
      </c>
      <c r="E1153" s="7" t="s">
        <v>38</v>
      </c>
      <c r="F1153" s="7" t="s">
        <v>18</v>
      </c>
      <c r="G1153" s="7" t="s">
        <v>14</v>
      </c>
      <c r="H1153" s="9"/>
      <c r="I1153" s="9"/>
    </row>
    <row r="1154">
      <c r="A1154" s="5">
        <v>45345.0</v>
      </c>
      <c r="B1154" s="11" t="s">
        <v>2510</v>
      </c>
      <c r="C1154" s="15" t="s">
        <v>2511</v>
      </c>
      <c r="D1154" s="7" t="b">
        <v>1</v>
      </c>
      <c r="E1154" s="7" t="s">
        <v>115</v>
      </c>
      <c r="F1154" s="7" t="s">
        <v>2512</v>
      </c>
      <c r="G1154" s="7" t="s">
        <v>14</v>
      </c>
      <c r="H1154" s="9"/>
      <c r="I1154" s="9"/>
    </row>
    <row r="1155">
      <c r="A1155" s="5">
        <v>45345.0</v>
      </c>
      <c r="B1155" s="11" t="s">
        <v>2510</v>
      </c>
      <c r="C1155" s="15" t="s">
        <v>2511</v>
      </c>
      <c r="D1155" s="7" t="b">
        <v>1</v>
      </c>
      <c r="E1155" s="7" t="s">
        <v>85</v>
      </c>
      <c r="F1155" s="7" t="s">
        <v>2513</v>
      </c>
      <c r="G1155" s="7" t="s">
        <v>14</v>
      </c>
      <c r="H1155" s="9"/>
      <c r="I1155" s="9"/>
    </row>
    <row r="1156">
      <c r="A1156" s="5">
        <v>45345.0</v>
      </c>
      <c r="B1156" s="11" t="s">
        <v>2514</v>
      </c>
      <c r="C1156" s="15" t="s">
        <v>2515</v>
      </c>
      <c r="D1156" s="7" t="s">
        <v>256</v>
      </c>
      <c r="E1156" s="7" t="s">
        <v>119</v>
      </c>
      <c r="F1156" s="7" t="s">
        <v>18</v>
      </c>
      <c r="G1156" s="7" t="s">
        <v>14</v>
      </c>
      <c r="H1156" s="9"/>
      <c r="I1156" s="9"/>
    </row>
    <row r="1157">
      <c r="A1157" s="5">
        <v>45345.0</v>
      </c>
      <c r="B1157" s="11" t="s">
        <v>2514</v>
      </c>
      <c r="C1157" s="15" t="s">
        <v>2515</v>
      </c>
      <c r="D1157" s="7" t="s">
        <v>256</v>
      </c>
      <c r="E1157" s="7" t="s">
        <v>1287</v>
      </c>
      <c r="F1157" s="7" t="s">
        <v>350</v>
      </c>
      <c r="G1157" s="7" t="s">
        <v>14</v>
      </c>
      <c r="H1157" s="9"/>
      <c r="I1157" s="9"/>
    </row>
    <row r="1158">
      <c r="A1158" s="5">
        <v>45345.0</v>
      </c>
      <c r="B1158" s="11" t="s">
        <v>2516</v>
      </c>
      <c r="C1158" s="15" t="s">
        <v>2517</v>
      </c>
      <c r="D1158" s="7" t="s">
        <v>165</v>
      </c>
      <c r="E1158" s="7" t="s">
        <v>436</v>
      </c>
      <c r="F1158" s="7" t="s">
        <v>18</v>
      </c>
      <c r="G1158" s="7" t="s">
        <v>14</v>
      </c>
      <c r="H1158" s="9"/>
      <c r="I1158" s="9"/>
    </row>
    <row r="1159">
      <c r="A1159" s="5">
        <v>45345.0</v>
      </c>
      <c r="B1159" s="11" t="s">
        <v>2516</v>
      </c>
      <c r="C1159" s="15" t="s">
        <v>2517</v>
      </c>
      <c r="D1159" s="7" t="s">
        <v>165</v>
      </c>
      <c r="E1159" s="7" t="s">
        <v>105</v>
      </c>
      <c r="F1159" s="7" t="s">
        <v>96</v>
      </c>
      <c r="G1159" s="7" t="s">
        <v>14</v>
      </c>
      <c r="H1159" s="9"/>
      <c r="I1159" s="9"/>
    </row>
    <row r="1160">
      <c r="A1160" s="5">
        <v>45345.0</v>
      </c>
      <c r="B1160" s="11" t="s">
        <v>2516</v>
      </c>
      <c r="C1160" s="15" t="s">
        <v>2517</v>
      </c>
      <c r="D1160" s="7" t="s">
        <v>165</v>
      </c>
      <c r="E1160" s="9"/>
      <c r="F1160" s="7" t="s">
        <v>2492</v>
      </c>
      <c r="G1160" s="7" t="s">
        <v>14</v>
      </c>
      <c r="H1160" s="7" t="s">
        <v>15</v>
      </c>
      <c r="I1160" s="9"/>
    </row>
    <row r="1161">
      <c r="A1161" s="5">
        <v>45345.0</v>
      </c>
      <c r="B1161" s="11" t="s">
        <v>2518</v>
      </c>
      <c r="C1161" s="15" t="s">
        <v>2519</v>
      </c>
      <c r="D1161" s="7" t="s">
        <v>201</v>
      </c>
      <c r="E1161" s="7" t="s">
        <v>2520</v>
      </c>
      <c r="F1161" s="7" t="s">
        <v>2294</v>
      </c>
      <c r="G1161" s="7" t="s">
        <v>14</v>
      </c>
      <c r="H1161" s="9"/>
      <c r="I1161" s="9"/>
    </row>
    <row r="1162">
      <c r="A1162" s="5">
        <v>45345.0</v>
      </c>
      <c r="B1162" s="11" t="s">
        <v>2518</v>
      </c>
      <c r="C1162" s="15" t="s">
        <v>2519</v>
      </c>
      <c r="D1162" s="7" t="s">
        <v>201</v>
      </c>
      <c r="E1162" s="7" t="s">
        <v>2521</v>
      </c>
      <c r="F1162" s="7" t="s">
        <v>260</v>
      </c>
      <c r="G1162" s="7" t="s">
        <v>14</v>
      </c>
      <c r="H1162" s="9"/>
      <c r="I1162" s="9"/>
    </row>
    <row r="1163">
      <c r="A1163" s="5">
        <v>45345.0</v>
      </c>
      <c r="B1163" s="11" t="s">
        <v>2522</v>
      </c>
      <c r="C1163" s="15" t="s">
        <v>2523</v>
      </c>
      <c r="D1163" s="7" t="s">
        <v>651</v>
      </c>
      <c r="E1163" s="7" t="s">
        <v>2524</v>
      </c>
      <c r="F1163" s="7" t="s">
        <v>1691</v>
      </c>
      <c r="G1163" s="7" t="s">
        <v>14</v>
      </c>
      <c r="H1163" s="9"/>
      <c r="I1163" s="9"/>
    </row>
    <row r="1164">
      <c r="A1164" s="5">
        <v>45345.0</v>
      </c>
      <c r="B1164" s="11" t="s">
        <v>2522</v>
      </c>
      <c r="C1164" s="15" t="s">
        <v>2523</v>
      </c>
      <c r="D1164" s="7" t="s">
        <v>651</v>
      </c>
      <c r="E1164" s="7" t="s">
        <v>66</v>
      </c>
      <c r="F1164" s="7" t="s">
        <v>101</v>
      </c>
      <c r="G1164" s="7" t="s">
        <v>14</v>
      </c>
      <c r="H1164" s="9"/>
      <c r="I1164" s="9"/>
    </row>
    <row r="1165">
      <c r="A1165" s="5">
        <v>45345.0</v>
      </c>
      <c r="B1165" s="11" t="s">
        <v>2525</v>
      </c>
      <c r="C1165" s="15" t="s">
        <v>2526</v>
      </c>
      <c r="D1165" s="7" t="s">
        <v>2527</v>
      </c>
      <c r="E1165" s="7" t="s">
        <v>390</v>
      </c>
      <c r="F1165" s="7" t="s">
        <v>33</v>
      </c>
      <c r="G1165" s="7" t="s">
        <v>14</v>
      </c>
      <c r="H1165" s="9"/>
      <c r="I1165" s="9"/>
    </row>
    <row r="1166">
      <c r="A1166" s="5">
        <v>45345.0</v>
      </c>
      <c r="B1166" s="11" t="s">
        <v>2525</v>
      </c>
      <c r="C1166" s="15" t="s">
        <v>2526</v>
      </c>
      <c r="D1166" s="7" t="s">
        <v>2527</v>
      </c>
      <c r="E1166" s="7" t="s">
        <v>38</v>
      </c>
      <c r="F1166" s="7" t="s">
        <v>18</v>
      </c>
      <c r="G1166" s="7" t="s">
        <v>14</v>
      </c>
      <c r="H1166" s="9"/>
      <c r="I1166" s="9"/>
    </row>
    <row r="1167">
      <c r="A1167" s="5">
        <v>45345.0</v>
      </c>
      <c r="B1167" s="11" t="s">
        <v>2525</v>
      </c>
      <c r="C1167" s="15" t="s">
        <v>2526</v>
      </c>
      <c r="D1167" s="7" t="s">
        <v>2527</v>
      </c>
      <c r="E1167" s="7" t="s">
        <v>1832</v>
      </c>
      <c r="F1167" s="7" t="s">
        <v>829</v>
      </c>
      <c r="G1167" s="7" t="s">
        <v>14</v>
      </c>
      <c r="H1167" s="9"/>
      <c r="I1167" s="9"/>
    </row>
    <row r="1168">
      <c r="A1168" s="5">
        <v>45345.0</v>
      </c>
      <c r="B1168" s="11" t="s">
        <v>2528</v>
      </c>
      <c r="C1168" s="16" t="s">
        <v>2529</v>
      </c>
      <c r="D1168" s="7" t="s">
        <v>508</v>
      </c>
      <c r="E1168" s="7" t="s">
        <v>119</v>
      </c>
      <c r="F1168" s="7" t="s">
        <v>132</v>
      </c>
      <c r="G1168" s="7" t="s">
        <v>14</v>
      </c>
      <c r="H1168" s="9"/>
      <c r="I1168" s="9"/>
    </row>
    <row r="1169">
      <c r="A1169" s="5">
        <v>45345.0</v>
      </c>
      <c r="B1169" s="11" t="s">
        <v>2528</v>
      </c>
      <c r="C1169" s="16" t="s">
        <v>2529</v>
      </c>
      <c r="D1169" s="7" t="s">
        <v>508</v>
      </c>
      <c r="E1169" s="7" t="s">
        <v>105</v>
      </c>
      <c r="F1169" s="7" t="s">
        <v>96</v>
      </c>
      <c r="G1169" s="7" t="s">
        <v>14</v>
      </c>
      <c r="H1169" s="9"/>
      <c r="I1169" s="9"/>
    </row>
    <row r="1170">
      <c r="A1170" s="5">
        <v>45345.0</v>
      </c>
      <c r="B1170" s="11" t="s">
        <v>2530</v>
      </c>
      <c r="C1170" s="15" t="s">
        <v>2531</v>
      </c>
      <c r="D1170" s="7" t="s">
        <v>800</v>
      </c>
      <c r="E1170" s="7" t="s">
        <v>119</v>
      </c>
      <c r="F1170" s="7" t="s">
        <v>18</v>
      </c>
      <c r="G1170" s="7" t="s">
        <v>14</v>
      </c>
      <c r="H1170" s="9"/>
      <c r="I1170" s="9"/>
    </row>
    <row r="1171">
      <c r="A1171" s="5">
        <v>45345.0</v>
      </c>
      <c r="B1171" s="11" t="s">
        <v>2532</v>
      </c>
      <c r="C1171" s="15" t="s">
        <v>2533</v>
      </c>
      <c r="D1171" s="7" t="s">
        <v>445</v>
      </c>
      <c r="E1171" s="7" t="s">
        <v>119</v>
      </c>
      <c r="F1171" s="7" t="s">
        <v>18</v>
      </c>
      <c r="G1171" s="7" t="s">
        <v>14</v>
      </c>
      <c r="H1171" s="9"/>
      <c r="I1171" s="9"/>
    </row>
    <row r="1172">
      <c r="A1172" s="5">
        <v>45345.0</v>
      </c>
      <c r="B1172" s="11" t="s">
        <v>2534</v>
      </c>
      <c r="C1172" s="15" t="s">
        <v>2535</v>
      </c>
      <c r="D1172" s="7" t="s">
        <v>445</v>
      </c>
      <c r="E1172" s="7" t="s">
        <v>1832</v>
      </c>
      <c r="F1172" s="7" t="s">
        <v>1836</v>
      </c>
      <c r="G1172" s="7" t="s">
        <v>14</v>
      </c>
      <c r="H1172" s="9"/>
      <c r="I1172" s="9"/>
    </row>
    <row r="1173">
      <c r="A1173" s="5">
        <v>45345.0</v>
      </c>
      <c r="B1173" s="11" t="s">
        <v>2536</v>
      </c>
      <c r="C1173" s="15" t="s">
        <v>2537</v>
      </c>
      <c r="D1173" s="7" t="s">
        <v>2538</v>
      </c>
      <c r="E1173" s="7" t="s">
        <v>119</v>
      </c>
      <c r="F1173" s="7" t="s">
        <v>144</v>
      </c>
      <c r="G1173" s="7" t="s">
        <v>86</v>
      </c>
      <c r="H1173" s="9"/>
      <c r="I1173" s="9"/>
    </row>
    <row r="1174">
      <c r="A1174" s="5">
        <v>45345.0</v>
      </c>
      <c r="B1174" s="11" t="s">
        <v>2539</v>
      </c>
      <c r="C1174" s="15" t="s">
        <v>2540</v>
      </c>
      <c r="D1174" s="7" t="s">
        <v>235</v>
      </c>
      <c r="E1174" s="7" t="s">
        <v>1936</v>
      </c>
      <c r="F1174" s="7" t="s">
        <v>1236</v>
      </c>
      <c r="G1174" s="7" t="s">
        <v>14</v>
      </c>
      <c r="H1174" s="9"/>
      <c r="I1174" s="9"/>
    </row>
    <row r="1175">
      <c r="A1175" s="5">
        <v>45345.0</v>
      </c>
      <c r="B1175" s="11" t="s">
        <v>2539</v>
      </c>
      <c r="C1175" s="15" t="s">
        <v>2540</v>
      </c>
      <c r="D1175" s="7" t="s">
        <v>235</v>
      </c>
      <c r="E1175" s="7" t="s">
        <v>38</v>
      </c>
      <c r="F1175" s="7" t="s">
        <v>18</v>
      </c>
      <c r="G1175" s="7" t="s">
        <v>14</v>
      </c>
      <c r="H1175" s="9"/>
      <c r="I1175" s="9"/>
    </row>
    <row r="1176">
      <c r="A1176" s="5">
        <v>45345.0</v>
      </c>
      <c r="B1176" s="11" t="s">
        <v>2539</v>
      </c>
      <c r="C1176" s="15" t="s">
        <v>2540</v>
      </c>
      <c r="D1176" s="7" t="s">
        <v>235</v>
      </c>
      <c r="E1176" s="7" t="s">
        <v>2541</v>
      </c>
      <c r="F1176" s="7" t="s">
        <v>33</v>
      </c>
      <c r="G1176" s="7" t="s">
        <v>14</v>
      </c>
      <c r="H1176" s="9"/>
      <c r="I1176" s="9"/>
    </row>
    <row r="1177">
      <c r="A1177" s="5">
        <v>45345.0</v>
      </c>
      <c r="B1177" s="11" t="s">
        <v>2542</v>
      </c>
      <c r="C1177" s="15" t="s">
        <v>2543</v>
      </c>
      <c r="D1177" s="7" t="s">
        <v>235</v>
      </c>
      <c r="E1177" s="7" t="s">
        <v>1832</v>
      </c>
      <c r="F1177" s="7" t="s">
        <v>829</v>
      </c>
      <c r="G1177" s="7" t="s">
        <v>14</v>
      </c>
      <c r="H1177" s="9"/>
      <c r="I1177" s="9"/>
    </row>
    <row r="1178">
      <c r="A1178" s="5">
        <v>45345.0</v>
      </c>
      <c r="B1178" s="11" t="s">
        <v>2544</v>
      </c>
      <c r="C1178" s="15" t="s">
        <v>2545</v>
      </c>
      <c r="D1178" s="7" t="s">
        <v>1963</v>
      </c>
      <c r="E1178" s="7" t="s">
        <v>119</v>
      </c>
      <c r="F1178" s="7" t="s">
        <v>144</v>
      </c>
      <c r="G1178" s="7" t="s">
        <v>14</v>
      </c>
      <c r="H1178" s="9"/>
      <c r="I1178" s="9"/>
    </row>
    <row r="1179">
      <c r="A1179" s="5">
        <v>45348.0</v>
      </c>
      <c r="B1179" s="11" t="s">
        <v>2546</v>
      </c>
      <c r="C1179" s="15" t="s">
        <v>2547</v>
      </c>
      <c r="D1179" s="7" t="s">
        <v>1151</v>
      </c>
      <c r="E1179" s="7" t="s">
        <v>115</v>
      </c>
      <c r="F1179" s="7" t="s">
        <v>578</v>
      </c>
      <c r="G1179" s="7" t="s">
        <v>14</v>
      </c>
      <c r="H1179" s="9"/>
      <c r="I1179" s="9"/>
    </row>
    <row r="1180">
      <c r="A1180" s="5">
        <v>45348.0</v>
      </c>
      <c r="B1180" s="11" t="s">
        <v>2548</v>
      </c>
      <c r="C1180" s="15" t="s">
        <v>2549</v>
      </c>
      <c r="D1180" s="7" t="s">
        <v>1126</v>
      </c>
      <c r="E1180" s="7" t="s">
        <v>119</v>
      </c>
      <c r="F1180" s="7" t="s">
        <v>18</v>
      </c>
      <c r="G1180" s="7" t="s">
        <v>14</v>
      </c>
      <c r="H1180" s="9"/>
      <c r="I1180" s="9"/>
    </row>
    <row r="1181">
      <c r="A1181" s="5">
        <v>45348.0</v>
      </c>
      <c r="B1181" s="11" t="s">
        <v>2548</v>
      </c>
      <c r="C1181" s="15" t="s">
        <v>2549</v>
      </c>
      <c r="D1181" s="7" t="s">
        <v>1126</v>
      </c>
      <c r="E1181" s="7" t="s">
        <v>47</v>
      </c>
      <c r="F1181" s="7" t="s">
        <v>300</v>
      </c>
      <c r="G1181" s="7" t="s">
        <v>14</v>
      </c>
      <c r="H1181" s="9"/>
      <c r="I1181" s="9"/>
    </row>
    <row r="1182">
      <c r="A1182" s="5">
        <v>45348.0</v>
      </c>
      <c r="B1182" s="11" t="s">
        <v>2548</v>
      </c>
      <c r="C1182" s="15" t="s">
        <v>2549</v>
      </c>
      <c r="D1182" s="7" t="s">
        <v>1126</v>
      </c>
      <c r="E1182" s="7" t="s">
        <v>100</v>
      </c>
      <c r="F1182" s="7" t="s">
        <v>167</v>
      </c>
      <c r="G1182" s="7" t="s">
        <v>14</v>
      </c>
      <c r="H1182" s="9"/>
      <c r="I1182" s="9"/>
    </row>
    <row r="1183">
      <c r="A1183" s="5">
        <v>45349.0</v>
      </c>
      <c r="B1183" s="11" t="s">
        <v>2550</v>
      </c>
      <c r="C1183" s="15" t="s">
        <v>2551</v>
      </c>
      <c r="D1183" s="7" t="s">
        <v>1235</v>
      </c>
      <c r="E1183" s="7" t="s">
        <v>2552</v>
      </c>
      <c r="F1183" s="7" t="s">
        <v>126</v>
      </c>
      <c r="G1183" s="7" t="s">
        <v>14</v>
      </c>
      <c r="H1183" s="9"/>
      <c r="I1183" s="9"/>
    </row>
    <row r="1184">
      <c r="A1184" s="5">
        <v>45349.0</v>
      </c>
      <c r="B1184" s="11" t="s">
        <v>2553</v>
      </c>
      <c r="C1184" s="15" t="s">
        <v>2554</v>
      </c>
      <c r="D1184" s="7" t="s">
        <v>256</v>
      </c>
      <c r="E1184" s="7" t="s">
        <v>1032</v>
      </c>
      <c r="F1184" s="7" t="s">
        <v>809</v>
      </c>
      <c r="G1184" s="7" t="s">
        <v>14</v>
      </c>
      <c r="H1184" s="9"/>
      <c r="I1184" s="9"/>
    </row>
    <row r="1185">
      <c r="A1185" s="5">
        <v>45349.0</v>
      </c>
      <c r="B1185" s="11" t="s">
        <v>2555</v>
      </c>
      <c r="C1185" s="15" t="s">
        <v>2556</v>
      </c>
      <c r="D1185" s="7" t="s">
        <v>135</v>
      </c>
      <c r="E1185" s="7" t="s">
        <v>2557</v>
      </c>
      <c r="F1185" s="7" t="s">
        <v>809</v>
      </c>
      <c r="G1185" s="7" t="s">
        <v>14</v>
      </c>
      <c r="H1185" s="9"/>
      <c r="I1185" s="9"/>
    </row>
    <row r="1186">
      <c r="A1186" s="5">
        <v>45349.0</v>
      </c>
      <c r="B1186" s="11" t="s">
        <v>2558</v>
      </c>
      <c r="C1186" s="15" t="s">
        <v>2559</v>
      </c>
      <c r="D1186" s="7" t="s">
        <v>651</v>
      </c>
      <c r="E1186" s="7" t="s">
        <v>1832</v>
      </c>
      <c r="F1186" s="7" t="s">
        <v>829</v>
      </c>
      <c r="G1186" s="7" t="s">
        <v>14</v>
      </c>
      <c r="H1186" s="9"/>
      <c r="I1186" s="9"/>
    </row>
    <row r="1187">
      <c r="A1187" s="5">
        <v>45349.0</v>
      </c>
      <c r="B1187" s="11" t="s">
        <v>2560</v>
      </c>
      <c r="C1187" s="15" t="s">
        <v>2561</v>
      </c>
      <c r="D1187" s="7" t="s">
        <v>508</v>
      </c>
      <c r="E1187" s="9"/>
      <c r="F1187" s="7" t="s">
        <v>127</v>
      </c>
      <c r="G1187" s="7" t="s">
        <v>14</v>
      </c>
      <c r="H1187" s="7" t="s">
        <v>38</v>
      </c>
      <c r="I1187" s="9"/>
    </row>
    <row r="1188">
      <c r="A1188" s="5">
        <v>45349.0</v>
      </c>
      <c r="B1188" s="11" t="s">
        <v>2562</v>
      </c>
      <c r="C1188" s="15" t="s">
        <v>2563</v>
      </c>
      <c r="D1188" s="7" t="s">
        <v>930</v>
      </c>
      <c r="E1188" s="7" t="s">
        <v>2564</v>
      </c>
      <c r="F1188" s="7" t="s">
        <v>564</v>
      </c>
      <c r="G1188" s="7" t="s">
        <v>14</v>
      </c>
      <c r="H1188" s="9"/>
      <c r="I1188" s="9"/>
    </row>
    <row r="1189">
      <c r="A1189" s="5">
        <v>45349.0</v>
      </c>
      <c r="B1189" s="11" t="s">
        <v>2562</v>
      </c>
      <c r="C1189" s="15" t="s">
        <v>2563</v>
      </c>
      <c r="D1189" s="7" t="s">
        <v>930</v>
      </c>
      <c r="E1189" s="7" t="s">
        <v>1685</v>
      </c>
      <c r="F1189" s="7" t="s">
        <v>809</v>
      </c>
      <c r="G1189" s="7" t="s">
        <v>14</v>
      </c>
      <c r="H1189" s="9"/>
      <c r="I1189" s="9"/>
    </row>
    <row r="1190">
      <c r="A1190" s="5">
        <v>45349.0</v>
      </c>
      <c r="B1190" s="11" t="s">
        <v>2562</v>
      </c>
      <c r="C1190" s="15" t="s">
        <v>2563</v>
      </c>
      <c r="D1190" s="7" t="s">
        <v>930</v>
      </c>
      <c r="E1190" s="7" t="s">
        <v>38</v>
      </c>
      <c r="F1190" s="7" t="s">
        <v>2565</v>
      </c>
      <c r="G1190" s="7" t="s">
        <v>14</v>
      </c>
      <c r="H1190" s="9"/>
      <c r="I1190" s="9"/>
    </row>
    <row r="1191">
      <c r="A1191" s="5">
        <v>45349.0</v>
      </c>
      <c r="B1191" s="11" t="s">
        <v>2566</v>
      </c>
      <c r="C1191" s="15" t="s">
        <v>2567</v>
      </c>
      <c r="D1191" s="7" t="s">
        <v>1040</v>
      </c>
      <c r="E1191" s="7" t="s">
        <v>119</v>
      </c>
      <c r="F1191" s="7" t="s">
        <v>101</v>
      </c>
      <c r="G1191" s="7" t="s">
        <v>14</v>
      </c>
      <c r="H1191" s="9"/>
      <c r="I1191" s="9"/>
    </row>
    <row r="1192">
      <c r="A1192" s="5">
        <v>45349.0</v>
      </c>
      <c r="B1192" s="11" t="s">
        <v>2568</v>
      </c>
      <c r="C1192" s="15" t="s">
        <v>2569</v>
      </c>
      <c r="D1192" s="7" t="s">
        <v>651</v>
      </c>
      <c r="E1192" s="7" t="s">
        <v>119</v>
      </c>
      <c r="F1192" s="7" t="s">
        <v>18</v>
      </c>
      <c r="G1192" s="7" t="s">
        <v>14</v>
      </c>
      <c r="H1192" s="9"/>
      <c r="I1192" s="9"/>
    </row>
    <row r="1193">
      <c r="A1193" s="5">
        <v>45349.0</v>
      </c>
      <c r="B1193" s="11" t="s">
        <v>2570</v>
      </c>
      <c r="C1193" s="15" t="s">
        <v>2571</v>
      </c>
      <c r="D1193" s="7" t="s">
        <v>385</v>
      </c>
      <c r="E1193" s="7" t="s">
        <v>119</v>
      </c>
      <c r="F1193" s="7" t="s">
        <v>18</v>
      </c>
      <c r="G1193" s="7" t="s">
        <v>14</v>
      </c>
      <c r="H1193" s="9"/>
      <c r="I1193" s="9"/>
    </row>
    <row r="1194">
      <c r="A1194" s="5">
        <v>45349.0</v>
      </c>
      <c r="B1194" s="11" t="s">
        <v>2572</v>
      </c>
      <c r="C1194" s="15" t="s">
        <v>2573</v>
      </c>
      <c r="D1194" s="7" t="s">
        <v>2574</v>
      </c>
      <c r="E1194" s="7" t="s">
        <v>2575</v>
      </c>
      <c r="F1194" s="7" t="s">
        <v>2576</v>
      </c>
      <c r="G1194" s="7" t="s">
        <v>14</v>
      </c>
      <c r="H1194" s="9"/>
      <c r="I1194" s="9"/>
    </row>
    <row r="1195">
      <c r="A1195" s="5">
        <v>45349.0</v>
      </c>
      <c r="B1195" s="11" t="s">
        <v>2577</v>
      </c>
      <c r="C1195" s="15" t="s">
        <v>2578</v>
      </c>
      <c r="D1195" s="7" t="s">
        <v>197</v>
      </c>
      <c r="E1195" s="7" t="s">
        <v>38</v>
      </c>
      <c r="F1195" s="7" t="s">
        <v>18</v>
      </c>
      <c r="G1195" s="7" t="s">
        <v>14</v>
      </c>
      <c r="H1195" s="9"/>
      <c r="I1195" s="9"/>
    </row>
    <row r="1196">
      <c r="A1196" s="5">
        <v>45349.0</v>
      </c>
      <c r="B1196" s="11" t="s">
        <v>2579</v>
      </c>
      <c r="C1196" s="15" t="s">
        <v>2580</v>
      </c>
      <c r="D1196" s="7" t="s">
        <v>445</v>
      </c>
      <c r="E1196" s="7" t="s">
        <v>90</v>
      </c>
      <c r="F1196" s="7" t="s">
        <v>111</v>
      </c>
      <c r="G1196" s="7" t="s">
        <v>14</v>
      </c>
      <c r="H1196" s="9"/>
      <c r="I1196" s="9"/>
    </row>
    <row r="1197">
      <c r="A1197" s="5">
        <v>45349.0</v>
      </c>
      <c r="B1197" s="11" t="s">
        <v>2581</v>
      </c>
      <c r="C1197" s="15" t="s">
        <v>2582</v>
      </c>
      <c r="D1197" s="7" t="s">
        <v>1963</v>
      </c>
      <c r="E1197" s="7" t="s">
        <v>1219</v>
      </c>
      <c r="F1197" s="7" t="s">
        <v>184</v>
      </c>
      <c r="G1197" s="7" t="s">
        <v>86</v>
      </c>
      <c r="H1197" s="9"/>
      <c r="I1197" s="9"/>
    </row>
    <row r="1198">
      <c r="A1198" s="5">
        <v>45349.0</v>
      </c>
      <c r="B1198" s="11" t="s">
        <v>2583</v>
      </c>
      <c r="C1198" s="15" t="s">
        <v>2584</v>
      </c>
      <c r="D1198" s="7" t="s">
        <v>800</v>
      </c>
      <c r="E1198" s="7" t="s">
        <v>105</v>
      </c>
      <c r="F1198" s="7" t="s">
        <v>526</v>
      </c>
      <c r="G1198" s="7" t="s">
        <v>14</v>
      </c>
      <c r="H1198" s="9"/>
      <c r="I1198" s="9"/>
    </row>
    <row r="1199">
      <c r="A1199" s="5">
        <v>45349.0</v>
      </c>
      <c r="B1199" s="11" t="s">
        <v>2583</v>
      </c>
      <c r="C1199" s="15" t="s">
        <v>2584</v>
      </c>
      <c r="D1199" s="7" t="s">
        <v>800</v>
      </c>
      <c r="E1199" s="7" t="s">
        <v>119</v>
      </c>
      <c r="F1199" s="7" t="s">
        <v>762</v>
      </c>
      <c r="G1199" s="7" t="s">
        <v>14</v>
      </c>
      <c r="H1199" s="9"/>
      <c r="I1199" s="9"/>
    </row>
    <row r="1200">
      <c r="A1200" s="5">
        <v>45349.0</v>
      </c>
      <c r="B1200" s="11" t="s">
        <v>2583</v>
      </c>
      <c r="C1200" s="15" t="s">
        <v>2584</v>
      </c>
      <c r="D1200" s="7" t="s">
        <v>800</v>
      </c>
      <c r="E1200" s="7" t="s">
        <v>80</v>
      </c>
      <c r="F1200" s="7" t="s">
        <v>498</v>
      </c>
      <c r="G1200" s="7" t="s">
        <v>14</v>
      </c>
      <c r="H1200" s="9"/>
      <c r="I1200" s="9"/>
    </row>
    <row r="1201">
      <c r="A1201" s="5">
        <v>45349.0</v>
      </c>
      <c r="B1201" s="11" t="s">
        <v>2585</v>
      </c>
      <c r="C1201" s="15" t="s">
        <v>2586</v>
      </c>
      <c r="D1201" s="7" t="s">
        <v>2587</v>
      </c>
      <c r="E1201" s="7" t="s">
        <v>2588</v>
      </c>
      <c r="F1201" s="7" t="s">
        <v>18</v>
      </c>
      <c r="G1201" s="7" t="s">
        <v>14</v>
      </c>
      <c r="H1201" s="9"/>
      <c r="I1201" s="9"/>
    </row>
    <row r="1202">
      <c r="A1202" s="5">
        <v>45349.0</v>
      </c>
      <c r="B1202" s="11" t="s">
        <v>2589</v>
      </c>
      <c r="C1202" s="15" t="s">
        <v>2590</v>
      </c>
      <c r="D1202" s="7" t="s">
        <v>373</v>
      </c>
      <c r="E1202" s="7" t="s">
        <v>100</v>
      </c>
      <c r="F1202" s="7" t="s">
        <v>747</v>
      </c>
      <c r="G1202" s="7" t="s">
        <v>86</v>
      </c>
      <c r="H1202" s="9"/>
      <c r="I1202" s="9"/>
    </row>
    <row r="1203">
      <c r="A1203" s="5">
        <v>45349.0</v>
      </c>
      <c r="B1203" s="11" t="s">
        <v>2589</v>
      </c>
      <c r="C1203" s="15" t="s">
        <v>2590</v>
      </c>
      <c r="D1203" s="7" t="s">
        <v>373</v>
      </c>
      <c r="E1203" s="7" t="s">
        <v>259</v>
      </c>
      <c r="F1203" s="7" t="s">
        <v>1455</v>
      </c>
      <c r="G1203" s="7" t="s">
        <v>86</v>
      </c>
      <c r="H1203" s="9"/>
      <c r="I1203" s="9"/>
    </row>
    <row r="1204">
      <c r="A1204" s="5">
        <v>45349.0</v>
      </c>
      <c r="B1204" s="11" t="s">
        <v>2591</v>
      </c>
      <c r="C1204" s="15" t="s">
        <v>2592</v>
      </c>
      <c r="D1204" s="7" t="s">
        <v>1711</v>
      </c>
      <c r="E1204" s="7" t="s">
        <v>119</v>
      </c>
      <c r="F1204" s="7" t="s">
        <v>18</v>
      </c>
      <c r="G1204" s="7" t="s">
        <v>14</v>
      </c>
      <c r="H1204" s="9"/>
      <c r="I1204" s="9"/>
    </row>
    <row r="1205">
      <c r="A1205" s="5">
        <v>45349.0</v>
      </c>
      <c r="B1205" s="11" t="s">
        <v>2591</v>
      </c>
      <c r="C1205" s="15" t="s">
        <v>2592</v>
      </c>
      <c r="D1205" s="7" t="s">
        <v>1711</v>
      </c>
      <c r="E1205" s="7" t="s">
        <v>950</v>
      </c>
      <c r="F1205" s="7" t="s">
        <v>2593</v>
      </c>
      <c r="G1205" s="7" t="s">
        <v>14</v>
      </c>
      <c r="H1205" s="9"/>
      <c r="I1205" s="9"/>
    </row>
    <row r="1206">
      <c r="A1206" s="5">
        <v>45349.0</v>
      </c>
      <c r="B1206" s="11" t="s">
        <v>2594</v>
      </c>
      <c r="C1206" s="15" t="s">
        <v>2595</v>
      </c>
      <c r="D1206" s="7" t="s">
        <v>1720</v>
      </c>
      <c r="E1206" s="7" t="s">
        <v>119</v>
      </c>
      <c r="F1206" s="7" t="s">
        <v>101</v>
      </c>
      <c r="G1206" s="7" t="s">
        <v>14</v>
      </c>
      <c r="H1206" s="9"/>
      <c r="I1206" s="9"/>
    </row>
    <row r="1207">
      <c r="A1207" s="5">
        <v>45349.0</v>
      </c>
      <c r="B1207" s="11" t="s">
        <v>2596</v>
      </c>
      <c r="C1207" s="15" t="s">
        <v>2597</v>
      </c>
      <c r="D1207" s="7" t="s">
        <v>158</v>
      </c>
      <c r="E1207" s="7" t="s">
        <v>2598</v>
      </c>
      <c r="F1207" s="7" t="s">
        <v>2599</v>
      </c>
      <c r="G1207" s="7" t="s">
        <v>14</v>
      </c>
      <c r="H1207" s="9"/>
      <c r="I1207" s="9"/>
    </row>
    <row r="1208">
      <c r="A1208" s="5">
        <v>45349.0</v>
      </c>
      <c r="B1208" s="11" t="s">
        <v>2600</v>
      </c>
      <c r="C1208" s="15" t="s">
        <v>2601</v>
      </c>
      <c r="D1208" s="7" t="s">
        <v>235</v>
      </c>
      <c r="E1208" s="7" t="s">
        <v>253</v>
      </c>
      <c r="F1208" s="7" t="s">
        <v>1387</v>
      </c>
      <c r="G1208" s="7" t="s">
        <v>14</v>
      </c>
      <c r="H1208" s="9"/>
      <c r="I1208" s="9"/>
    </row>
    <row r="1209">
      <c r="A1209" s="5">
        <v>45349.0</v>
      </c>
      <c r="B1209" s="11" t="s">
        <v>2602</v>
      </c>
      <c r="C1209" s="15" t="s">
        <v>2603</v>
      </c>
      <c r="D1209" s="7" t="s">
        <v>2604</v>
      </c>
      <c r="E1209" s="7" t="s">
        <v>2038</v>
      </c>
      <c r="F1209" s="7" t="s">
        <v>2605</v>
      </c>
      <c r="G1209" s="7" t="s">
        <v>14</v>
      </c>
      <c r="H1209" s="9"/>
      <c r="I1209" s="9"/>
    </row>
    <row r="1210">
      <c r="A1210" s="5">
        <v>45349.0</v>
      </c>
      <c r="B1210" s="11" t="s">
        <v>2602</v>
      </c>
      <c r="C1210" s="15" t="s">
        <v>2603</v>
      </c>
      <c r="D1210" s="7" t="s">
        <v>2604</v>
      </c>
      <c r="E1210" s="7" t="s">
        <v>2030</v>
      </c>
      <c r="F1210" s="7" t="s">
        <v>1164</v>
      </c>
      <c r="G1210" s="7" t="s">
        <v>14</v>
      </c>
      <c r="H1210" s="9"/>
      <c r="I1210" s="9"/>
    </row>
    <row r="1211">
      <c r="A1211" s="5">
        <v>45349.0</v>
      </c>
      <c r="B1211" s="11" t="s">
        <v>2602</v>
      </c>
      <c r="C1211" s="15" t="s">
        <v>2603</v>
      </c>
      <c r="D1211" s="7" t="s">
        <v>2604</v>
      </c>
      <c r="E1211" s="7" t="s">
        <v>110</v>
      </c>
      <c r="F1211" s="7" t="s">
        <v>111</v>
      </c>
      <c r="G1211" s="7" t="s">
        <v>14</v>
      </c>
      <c r="H1211" s="9"/>
      <c r="I1211" s="9"/>
    </row>
    <row r="1212">
      <c r="A1212" s="5">
        <v>45349.0</v>
      </c>
      <c r="B1212" s="11" t="s">
        <v>2606</v>
      </c>
      <c r="C1212" s="15" t="s">
        <v>2607</v>
      </c>
      <c r="D1212" s="7" t="s">
        <v>2538</v>
      </c>
      <c r="E1212" s="7" t="s">
        <v>119</v>
      </c>
      <c r="F1212" s="7" t="s">
        <v>535</v>
      </c>
      <c r="G1212" s="7" t="s">
        <v>86</v>
      </c>
      <c r="H1212" s="9"/>
      <c r="I1212" s="9"/>
    </row>
    <row r="1213">
      <c r="A1213" s="5">
        <v>45349.0</v>
      </c>
      <c r="B1213" s="11" t="s">
        <v>2608</v>
      </c>
      <c r="C1213" s="15" t="s">
        <v>2609</v>
      </c>
      <c r="D1213" s="7" t="s">
        <v>2610</v>
      </c>
      <c r="E1213" s="7" t="s">
        <v>119</v>
      </c>
      <c r="F1213" s="7" t="s">
        <v>542</v>
      </c>
      <c r="G1213" s="7" t="s">
        <v>14</v>
      </c>
      <c r="H1213" s="9"/>
      <c r="I1213" s="9"/>
    </row>
    <row r="1214">
      <c r="A1214" s="5">
        <v>45349.0</v>
      </c>
      <c r="B1214" s="11" t="s">
        <v>2611</v>
      </c>
      <c r="C1214" s="15" t="s">
        <v>2612</v>
      </c>
      <c r="D1214" s="7" t="s">
        <v>1963</v>
      </c>
      <c r="E1214" s="7" t="s">
        <v>115</v>
      </c>
      <c r="F1214" s="7" t="s">
        <v>308</v>
      </c>
      <c r="G1214" s="7" t="s">
        <v>14</v>
      </c>
      <c r="H1214" s="9"/>
      <c r="I1214" s="9"/>
    </row>
    <row r="1215">
      <c r="A1215" s="5">
        <v>45349.0</v>
      </c>
      <c r="B1215" s="11" t="s">
        <v>2611</v>
      </c>
      <c r="C1215" s="15" t="s">
        <v>2612</v>
      </c>
      <c r="D1215" s="7" t="s">
        <v>1963</v>
      </c>
      <c r="E1215" s="7" t="s">
        <v>2613</v>
      </c>
      <c r="F1215" s="7" t="s">
        <v>13</v>
      </c>
      <c r="G1215" s="7" t="s">
        <v>14</v>
      </c>
      <c r="H1215" s="9"/>
      <c r="I1215" s="9"/>
    </row>
    <row r="1216">
      <c r="A1216" s="5">
        <v>45349.0</v>
      </c>
      <c r="B1216" s="11" t="s">
        <v>2614</v>
      </c>
      <c r="C1216" s="15" t="s">
        <v>2615</v>
      </c>
      <c r="D1216" s="7" t="s">
        <v>140</v>
      </c>
      <c r="E1216" s="7" t="s">
        <v>119</v>
      </c>
      <c r="F1216" s="7" t="s">
        <v>101</v>
      </c>
      <c r="G1216" s="7" t="s">
        <v>14</v>
      </c>
      <c r="H1216" s="9"/>
      <c r="I1216" s="9"/>
    </row>
    <row r="1217">
      <c r="A1217" s="5">
        <v>45349.0</v>
      </c>
      <c r="B1217" s="11" t="s">
        <v>2614</v>
      </c>
      <c r="C1217" s="15" t="s">
        <v>2615</v>
      </c>
      <c r="D1217" s="7" t="s">
        <v>140</v>
      </c>
      <c r="E1217" s="7" t="s">
        <v>38</v>
      </c>
      <c r="F1217" s="7" t="s">
        <v>18</v>
      </c>
      <c r="G1217" s="7" t="s">
        <v>14</v>
      </c>
      <c r="H1217" s="9"/>
      <c r="I1217" s="9"/>
    </row>
    <row r="1218">
      <c r="A1218" s="5">
        <v>45349.0</v>
      </c>
      <c r="B1218" s="11" t="s">
        <v>2616</v>
      </c>
      <c r="C1218" s="16" t="s">
        <v>2617</v>
      </c>
      <c r="D1218" s="7" t="s">
        <v>912</v>
      </c>
      <c r="E1218" s="7" t="s">
        <v>119</v>
      </c>
      <c r="F1218" s="7" t="s">
        <v>120</v>
      </c>
      <c r="G1218" s="7" t="s">
        <v>14</v>
      </c>
      <c r="H1218" s="9"/>
      <c r="I1218" s="9"/>
    </row>
    <row r="1219">
      <c r="A1219" s="5">
        <v>45349.0</v>
      </c>
      <c r="B1219" s="11" t="s">
        <v>2616</v>
      </c>
      <c r="C1219" s="16" t="s">
        <v>2617</v>
      </c>
      <c r="D1219" s="7" t="s">
        <v>912</v>
      </c>
      <c r="E1219" s="7" t="s">
        <v>2618</v>
      </c>
      <c r="F1219" s="7" t="s">
        <v>2619</v>
      </c>
      <c r="G1219" s="7" t="s">
        <v>14</v>
      </c>
      <c r="H1219" s="9"/>
      <c r="I1219" s="9"/>
    </row>
    <row r="1220">
      <c r="A1220" s="5">
        <v>45349.0</v>
      </c>
      <c r="B1220" s="11" t="s">
        <v>2616</v>
      </c>
      <c r="C1220" s="16" t="s">
        <v>2617</v>
      </c>
      <c r="D1220" s="7" t="s">
        <v>912</v>
      </c>
      <c r="E1220" s="7" t="s">
        <v>831</v>
      </c>
      <c r="F1220" s="7" t="s">
        <v>542</v>
      </c>
      <c r="G1220" s="7" t="s">
        <v>14</v>
      </c>
      <c r="H1220" s="9"/>
      <c r="I1220" s="9"/>
    </row>
    <row r="1221">
      <c r="A1221" s="5">
        <v>45349.0</v>
      </c>
      <c r="B1221" s="11" t="s">
        <v>2620</v>
      </c>
      <c r="C1221" s="15" t="s">
        <v>2621</v>
      </c>
      <c r="D1221" s="7" t="s">
        <v>415</v>
      </c>
      <c r="E1221" s="7" t="s">
        <v>366</v>
      </c>
      <c r="F1221" s="7" t="s">
        <v>934</v>
      </c>
      <c r="G1221" s="7" t="s">
        <v>14</v>
      </c>
      <c r="H1221" s="9"/>
      <c r="I1221" s="9"/>
    </row>
    <row r="1222">
      <c r="A1222" s="5">
        <v>45349.0</v>
      </c>
      <c r="B1222" s="11" t="s">
        <v>2620</v>
      </c>
      <c r="C1222" s="15" t="s">
        <v>2621</v>
      </c>
      <c r="D1222" s="7" t="s">
        <v>415</v>
      </c>
      <c r="E1222" s="7" t="s">
        <v>90</v>
      </c>
      <c r="F1222" s="7" t="s">
        <v>111</v>
      </c>
      <c r="G1222" s="7" t="s">
        <v>14</v>
      </c>
      <c r="H1222" s="9"/>
      <c r="I1222" s="9"/>
    </row>
    <row r="1223">
      <c r="A1223" s="5">
        <v>45349.0</v>
      </c>
      <c r="B1223" s="11" t="s">
        <v>2622</v>
      </c>
      <c r="C1223" s="15" t="s">
        <v>2623</v>
      </c>
      <c r="D1223" s="7" t="s">
        <v>1147</v>
      </c>
      <c r="E1223" s="7" t="s">
        <v>38</v>
      </c>
      <c r="F1223" s="7" t="s">
        <v>18</v>
      </c>
      <c r="G1223" s="7" t="s">
        <v>14</v>
      </c>
      <c r="H1223" s="9"/>
      <c r="I1223" s="9"/>
    </row>
    <row r="1224">
      <c r="A1224" s="5">
        <v>45349.0</v>
      </c>
      <c r="B1224" s="11" t="s">
        <v>2624</v>
      </c>
      <c r="C1224" s="15" t="s">
        <v>2625</v>
      </c>
      <c r="D1224" s="7" t="s">
        <v>686</v>
      </c>
      <c r="E1224" s="7" t="s">
        <v>38</v>
      </c>
      <c r="F1224" s="7" t="s">
        <v>18</v>
      </c>
      <c r="G1224" s="7" t="s">
        <v>14</v>
      </c>
      <c r="H1224" s="9"/>
      <c r="I1224" s="9"/>
    </row>
    <row r="1225">
      <c r="A1225" s="5">
        <v>45349.0</v>
      </c>
      <c r="B1225" s="11" t="s">
        <v>2626</v>
      </c>
      <c r="C1225" s="15" t="s">
        <v>2627</v>
      </c>
      <c r="D1225" s="7" t="s">
        <v>26</v>
      </c>
      <c r="E1225" s="7" t="s">
        <v>1832</v>
      </c>
      <c r="F1225" s="7" t="s">
        <v>829</v>
      </c>
      <c r="G1225" s="7" t="s">
        <v>14</v>
      </c>
      <c r="H1225" s="9"/>
      <c r="I1225" s="9"/>
    </row>
    <row r="1226">
      <c r="A1226" s="5">
        <v>45349.0</v>
      </c>
      <c r="B1226" s="11" t="s">
        <v>2628</v>
      </c>
      <c r="C1226" s="15" t="s">
        <v>2629</v>
      </c>
      <c r="D1226" s="7" t="s">
        <v>74</v>
      </c>
      <c r="E1226" s="7" t="s">
        <v>119</v>
      </c>
      <c r="F1226" s="7" t="s">
        <v>144</v>
      </c>
      <c r="G1226" s="7" t="s">
        <v>86</v>
      </c>
      <c r="H1226" s="9"/>
      <c r="I1226" s="9"/>
    </row>
    <row r="1227">
      <c r="A1227" s="5">
        <v>45349.0</v>
      </c>
      <c r="B1227" s="11" t="s">
        <v>2630</v>
      </c>
      <c r="C1227" s="15" t="s">
        <v>2631</v>
      </c>
      <c r="D1227" s="7" t="s">
        <v>307</v>
      </c>
      <c r="E1227" s="7" t="s">
        <v>119</v>
      </c>
      <c r="F1227" s="7" t="s">
        <v>144</v>
      </c>
      <c r="G1227" s="7" t="s">
        <v>86</v>
      </c>
      <c r="H1227" s="9"/>
      <c r="I1227" s="9"/>
    </row>
    <row r="1228">
      <c r="A1228" s="5">
        <v>45349.0</v>
      </c>
      <c r="B1228" s="11" t="s">
        <v>2630</v>
      </c>
      <c r="C1228" s="15" t="s">
        <v>2631</v>
      </c>
      <c r="D1228" s="7" t="s">
        <v>307</v>
      </c>
      <c r="E1228" s="7" t="s">
        <v>2632</v>
      </c>
      <c r="F1228" s="7" t="s">
        <v>578</v>
      </c>
      <c r="G1228" s="7" t="s">
        <v>86</v>
      </c>
      <c r="H1228" s="9"/>
      <c r="I1228" s="9"/>
    </row>
    <row r="1229">
      <c r="A1229" s="5">
        <v>45349.0</v>
      </c>
      <c r="B1229" s="11" t="s">
        <v>2633</v>
      </c>
      <c r="C1229" s="15" t="s">
        <v>2634</v>
      </c>
      <c r="D1229" s="7" t="s">
        <v>405</v>
      </c>
      <c r="E1229" s="7" t="s">
        <v>119</v>
      </c>
      <c r="F1229" s="7" t="s">
        <v>144</v>
      </c>
      <c r="G1229" s="7" t="s">
        <v>86</v>
      </c>
      <c r="H1229" s="9"/>
      <c r="I1229" s="9"/>
    </row>
    <row r="1230">
      <c r="A1230" s="5">
        <v>45349.0</v>
      </c>
      <c r="B1230" s="11" t="s">
        <v>2635</v>
      </c>
      <c r="C1230" s="15" t="s">
        <v>2636</v>
      </c>
      <c r="D1230" s="7" t="s">
        <v>11</v>
      </c>
      <c r="E1230" s="7" t="s">
        <v>119</v>
      </c>
      <c r="F1230" s="7" t="s">
        <v>542</v>
      </c>
      <c r="G1230" s="7" t="s">
        <v>14</v>
      </c>
      <c r="H1230" s="9"/>
      <c r="I1230" s="9"/>
    </row>
    <row r="1231">
      <c r="A1231" s="5">
        <v>45349.0</v>
      </c>
      <c r="B1231" s="11" t="s">
        <v>2635</v>
      </c>
      <c r="C1231" s="15" t="s">
        <v>2636</v>
      </c>
      <c r="D1231" s="7" t="s">
        <v>11</v>
      </c>
      <c r="E1231" s="7" t="s">
        <v>119</v>
      </c>
      <c r="F1231" s="7" t="s">
        <v>1387</v>
      </c>
      <c r="G1231" s="7" t="s">
        <v>14</v>
      </c>
      <c r="H1231" s="9"/>
      <c r="I1231" s="9"/>
    </row>
    <row r="1232">
      <c r="A1232" s="5">
        <v>45349.0</v>
      </c>
      <c r="B1232" s="11" t="s">
        <v>2637</v>
      </c>
      <c r="C1232" s="15" t="s">
        <v>2638</v>
      </c>
      <c r="D1232" s="7" t="s">
        <v>523</v>
      </c>
      <c r="E1232" s="7" t="s">
        <v>119</v>
      </c>
      <c r="F1232" s="7" t="s">
        <v>144</v>
      </c>
      <c r="G1232" s="7" t="s">
        <v>86</v>
      </c>
      <c r="H1232" s="9"/>
      <c r="I1232" s="9"/>
    </row>
    <row r="1233">
      <c r="A1233" s="5">
        <v>45350.0</v>
      </c>
      <c r="B1233" s="11" t="s">
        <v>2639</v>
      </c>
      <c r="C1233" s="15" t="s">
        <v>2640</v>
      </c>
      <c r="D1233" s="7" t="s">
        <v>405</v>
      </c>
      <c r="E1233" s="9"/>
      <c r="F1233" s="7" t="s">
        <v>120</v>
      </c>
      <c r="G1233" s="7" t="s">
        <v>14</v>
      </c>
      <c r="H1233" s="7" t="s">
        <v>15</v>
      </c>
      <c r="I1233" s="9"/>
    </row>
    <row r="1234">
      <c r="A1234" s="5">
        <v>45350.0</v>
      </c>
      <c r="B1234" s="11" t="s">
        <v>2639</v>
      </c>
      <c r="C1234" s="15" t="s">
        <v>2640</v>
      </c>
      <c r="D1234" s="7" t="s">
        <v>405</v>
      </c>
      <c r="E1234" s="7" t="s">
        <v>2641</v>
      </c>
      <c r="F1234" s="7" t="s">
        <v>1419</v>
      </c>
      <c r="G1234" s="7" t="s">
        <v>14</v>
      </c>
      <c r="H1234" s="9"/>
      <c r="I1234" s="9"/>
    </row>
    <row r="1235">
      <c r="A1235" s="5">
        <v>45350.0</v>
      </c>
      <c r="B1235" s="11" t="s">
        <v>2642</v>
      </c>
      <c r="C1235" s="8" t="s">
        <v>2643</v>
      </c>
      <c r="D1235" s="7" t="s">
        <v>2188</v>
      </c>
      <c r="E1235" s="7" t="s">
        <v>1163</v>
      </c>
      <c r="F1235" s="7" t="s">
        <v>2644</v>
      </c>
      <c r="G1235" s="7" t="s">
        <v>14</v>
      </c>
      <c r="H1235" s="9"/>
      <c r="I1235" s="9"/>
    </row>
    <row r="1236">
      <c r="A1236" s="5">
        <v>45350.0</v>
      </c>
      <c r="B1236" s="11" t="s">
        <v>2645</v>
      </c>
      <c r="C1236" s="8" t="s">
        <v>2646</v>
      </c>
      <c r="D1236" s="7" t="s">
        <v>608</v>
      </c>
      <c r="E1236" s="9"/>
      <c r="F1236" s="7" t="s">
        <v>564</v>
      </c>
      <c r="G1236" s="7" t="s">
        <v>14</v>
      </c>
      <c r="H1236" s="7" t="s">
        <v>38</v>
      </c>
      <c r="I1236" s="9"/>
    </row>
    <row r="1237">
      <c r="A1237" s="5">
        <v>45350.0</v>
      </c>
      <c r="B1237" s="11" t="s">
        <v>2645</v>
      </c>
      <c r="C1237" s="8" t="s">
        <v>2646</v>
      </c>
      <c r="D1237" s="7" t="s">
        <v>608</v>
      </c>
      <c r="E1237" s="9"/>
      <c r="F1237" s="7" t="s">
        <v>132</v>
      </c>
      <c r="G1237" s="7" t="s">
        <v>14</v>
      </c>
      <c r="H1237" s="7" t="s">
        <v>38</v>
      </c>
      <c r="I1237" s="9"/>
    </row>
    <row r="1238">
      <c r="A1238" s="5">
        <v>45350.0</v>
      </c>
      <c r="B1238" s="11" t="s">
        <v>2647</v>
      </c>
      <c r="C1238" s="8" t="s">
        <v>2648</v>
      </c>
      <c r="D1238" s="7" t="s">
        <v>353</v>
      </c>
      <c r="E1238" s="9"/>
      <c r="F1238" s="7" t="s">
        <v>1778</v>
      </c>
      <c r="G1238" s="7" t="s">
        <v>14</v>
      </c>
      <c r="H1238" s="7" t="s">
        <v>119</v>
      </c>
      <c r="I1238" s="9"/>
    </row>
    <row r="1239">
      <c r="A1239" s="5">
        <v>45350.0</v>
      </c>
      <c r="B1239" s="11" t="s">
        <v>2649</v>
      </c>
      <c r="C1239" s="8" t="s">
        <v>2650</v>
      </c>
      <c r="D1239" s="7" t="s">
        <v>2651</v>
      </c>
      <c r="E1239" s="7" t="s">
        <v>119</v>
      </c>
      <c r="F1239" s="7" t="s">
        <v>1631</v>
      </c>
      <c r="G1239" s="7" t="s">
        <v>14</v>
      </c>
      <c r="H1239" s="9"/>
      <c r="I1239" s="9"/>
    </row>
    <row r="1240">
      <c r="A1240" s="5">
        <v>45350.0</v>
      </c>
      <c r="B1240" s="11" t="s">
        <v>2652</v>
      </c>
      <c r="C1240" s="8" t="s">
        <v>2653</v>
      </c>
      <c r="D1240" s="7" t="s">
        <v>2654</v>
      </c>
      <c r="E1240" s="9"/>
      <c r="F1240" s="7" t="s">
        <v>2655</v>
      </c>
      <c r="G1240" s="7" t="s">
        <v>14</v>
      </c>
      <c r="H1240" s="7" t="s">
        <v>15</v>
      </c>
      <c r="I1240" s="9"/>
    </row>
    <row r="1241">
      <c r="A1241" s="5">
        <v>45350.0</v>
      </c>
      <c r="B1241" s="11" t="s">
        <v>2652</v>
      </c>
      <c r="C1241" s="8" t="s">
        <v>2653</v>
      </c>
      <c r="D1241" s="7" t="s">
        <v>2654</v>
      </c>
      <c r="E1241" s="7" t="s">
        <v>334</v>
      </c>
      <c r="F1241" s="7" t="s">
        <v>2656</v>
      </c>
      <c r="G1241" s="7" t="s">
        <v>14</v>
      </c>
      <c r="H1241" s="9"/>
      <c r="I1241" s="9"/>
    </row>
    <row r="1242">
      <c r="A1242" s="5">
        <v>45350.0</v>
      </c>
      <c r="B1242" s="11" t="s">
        <v>2657</v>
      </c>
      <c r="C1242" s="8" t="s">
        <v>2658</v>
      </c>
      <c r="D1242" s="7" t="s">
        <v>267</v>
      </c>
      <c r="E1242" s="7" t="s">
        <v>119</v>
      </c>
      <c r="F1242" s="7" t="s">
        <v>18</v>
      </c>
      <c r="G1242" s="7" t="s">
        <v>14</v>
      </c>
      <c r="H1242" s="9"/>
      <c r="I1242" s="9"/>
    </row>
    <row r="1243">
      <c r="A1243" s="5">
        <v>45350.0</v>
      </c>
      <c r="B1243" s="11" t="s">
        <v>2659</v>
      </c>
      <c r="C1243" s="8" t="s">
        <v>2660</v>
      </c>
      <c r="D1243" s="7" t="s">
        <v>307</v>
      </c>
      <c r="E1243" s="7" t="s">
        <v>105</v>
      </c>
      <c r="F1243" s="7" t="s">
        <v>1046</v>
      </c>
      <c r="G1243" s="7" t="s">
        <v>86</v>
      </c>
      <c r="H1243" s="9"/>
      <c r="I1243" s="9"/>
    </row>
    <row r="1244">
      <c r="A1244" s="5">
        <v>45350.0</v>
      </c>
      <c r="B1244" s="11" t="s">
        <v>2659</v>
      </c>
      <c r="C1244" s="8" t="s">
        <v>2660</v>
      </c>
      <c r="D1244" s="7" t="s">
        <v>307</v>
      </c>
      <c r="E1244" s="7" t="s">
        <v>119</v>
      </c>
      <c r="F1244" s="7" t="s">
        <v>757</v>
      </c>
      <c r="G1244" s="7" t="s">
        <v>86</v>
      </c>
      <c r="H1244" s="9"/>
      <c r="I1244" s="9"/>
    </row>
    <row r="1245">
      <c r="A1245" s="5">
        <v>45350.0</v>
      </c>
      <c r="B1245" s="11" t="s">
        <v>2661</v>
      </c>
      <c r="C1245" s="8" t="s">
        <v>2662</v>
      </c>
      <c r="D1245" s="7" t="s">
        <v>651</v>
      </c>
      <c r="E1245" s="7" t="s">
        <v>38</v>
      </c>
      <c r="F1245" s="7" t="s">
        <v>2663</v>
      </c>
      <c r="G1245" s="7" t="s">
        <v>14</v>
      </c>
      <c r="H1245" s="9"/>
      <c r="I1245" s="9"/>
    </row>
    <row r="1246">
      <c r="A1246" s="5">
        <v>45350.0</v>
      </c>
      <c r="B1246" s="11" t="s">
        <v>2664</v>
      </c>
      <c r="C1246" s="8" t="s">
        <v>2665</v>
      </c>
      <c r="D1246" s="7" t="s">
        <v>230</v>
      </c>
      <c r="E1246" s="7" t="s">
        <v>2666</v>
      </c>
      <c r="F1246" s="7" t="s">
        <v>101</v>
      </c>
      <c r="G1246" s="7" t="s">
        <v>14</v>
      </c>
      <c r="H1246" s="9"/>
      <c r="I1246" s="9"/>
    </row>
    <row r="1247">
      <c r="A1247" s="5">
        <v>45350.0</v>
      </c>
      <c r="B1247" s="11" t="s">
        <v>2667</v>
      </c>
      <c r="C1247" s="8" t="s">
        <v>2668</v>
      </c>
      <c r="D1247" s="7" t="s">
        <v>11</v>
      </c>
      <c r="E1247" s="7" t="s">
        <v>90</v>
      </c>
      <c r="F1247" s="7" t="s">
        <v>111</v>
      </c>
      <c r="G1247" s="7" t="s">
        <v>14</v>
      </c>
      <c r="H1247" s="9"/>
      <c r="I1247" s="9"/>
    </row>
    <row r="1248">
      <c r="A1248" s="5">
        <v>45350.0</v>
      </c>
      <c r="B1248" s="11" t="s">
        <v>2669</v>
      </c>
      <c r="C1248" s="8" t="s">
        <v>2670</v>
      </c>
      <c r="D1248" s="7" t="s">
        <v>2671</v>
      </c>
      <c r="E1248" s="7" t="s">
        <v>1195</v>
      </c>
      <c r="F1248" s="7" t="s">
        <v>13</v>
      </c>
      <c r="G1248" s="7" t="s">
        <v>14</v>
      </c>
      <c r="H1248" s="9"/>
      <c r="I1248" s="9"/>
    </row>
    <row r="1249">
      <c r="A1249" s="5">
        <v>45350.0</v>
      </c>
      <c r="B1249" s="11" t="s">
        <v>2672</v>
      </c>
      <c r="C1249" s="8" t="s">
        <v>2673</v>
      </c>
      <c r="D1249" s="7" t="s">
        <v>1181</v>
      </c>
      <c r="E1249" s="7" t="s">
        <v>436</v>
      </c>
      <c r="F1249" s="7" t="s">
        <v>1691</v>
      </c>
      <c r="G1249" s="7" t="s">
        <v>14</v>
      </c>
      <c r="H1249" s="9"/>
      <c r="I1249" s="9"/>
    </row>
    <row r="1250">
      <c r="A1250" s="5">
        <v>45350.0</v>
      </c>
      <c r="B1250" s="11" t="s">
        <v>2674</v>
      </c>
      <c r="C1250" s="8" t="s">
        <v>2675</v>
      </c>
      <c r="D1250" s="7" t="s">
        <v>835</v>
      </c>
      <c r="E1250" s="7" t="s">
        <v>119</v>
      </c>
      <c r="F1250" s="7" t="s">
        <v>18</v>
      </c>
      <c r="G1250" s="7" t="s">
        <v>14</v>
      </c>
      <c r="H1250" s="9"/>
      <c r="I1250" s="9"/>
    </row>
    <row r="1251">
      <c r="A1251" s="5">
        <v>45350.0</v>
      </c>
      <c r="B1251" s="11" t="s">
        <v>2674</v>
      </c>
      <c r="C1251" s="8" t="s">
        <v>2675</v>
      </c>
      <c r="D1251" s="7" t="s">
        <v>835</v>
      </c>
      <c r="E1251" s="7" t="s">
        <v>47</v>
      </c>
      <c r="F1251" s="7" t="s">
        <v>542</v>
      </c>
      <c r="G1251" s="7" t="s">
        <v>14</v>
      </c>
      <c r="H1251" s="9"/>
      <c r="I1251" s="9"/>
    </row>
    <row r="1252">
      <c r="A1252" s="5">
        <v>45350.0</v>
      </c>
      <c r="B1252" s="11" t="s">
        <v>2676</v>
      </c>
      <c r="C1252" s="8" t="s">
        <v>2677</v>
      </c>
      <c r="D1252" s="7" t="s">
        <v>1181</v>
      </c>
      <c r="E1252" s="9"/>
      <c r="F1252" s="7" t="s">
        <v>1455</v>
      </c>
      <c r="G1252" s="7" t="s">
        <v>86</v>
      </c>
      <c r="H1252" s="7" t="s">
        <v>420</v>
      </c>
      <c r="I1252" s="9"/>
    </row>
    <row r="1253">
      <c r="A1253" s="5">
        <v>45350.0</v>
      </c>
      <c r="B1253" s="11" t="s">
        <v>2676</v>
      </c>
      <c r="C1253" s="8" t="s">
        <v>2677</v>
      </c>
      <c r="D1253" s="7" t="s">
        <v>1181</v>
      </c>
      <c r="E1253" s="7" t="s">
        <v>299</v>
      </c>
      <c r="F1253" s="7" t="s">
        <v>2678</v>
      </c>
      <c r="G1253" s="7" t="s">
        <v>14</v>
      </c>
      <c r="H1253" s="9"/>
      <c r="I1253" s="9"/>
    </row>
    <row r="1254">
      <c r="A1254" s="5">
        <v>45350.0</v>
      </c>
      <c r="B1254" s="11" t="s">
        <v>2679</v>
      </c>
      <c r="C1254" s="8" t="s">
        <v>2680</v>
      </c>
      <c r="D1254" s="7" t="s">
        <v>523</v>
      </c>
      <c r="E1254" s="7" t="s">
        <v>183</v>
      </c>
      <c r="F1254" s="7" t="s">
        <v>111</v>
      </c>
      <c r="G1254" s="7" t="s">
        <v>14</v>
      </c>
      <c r="H1254" s="9"/>
      <c r="I1254" s="9"/>
    </row>
    <row r="1255">
      <c r="A1255" s="5">
        <v>45350.0</v>
      </c>
      <c r="B1255" s="11" t="s">
        <v>2681</v>
      </c>
      <c r="C1255" s="8" t="s">
        <v>2682</v>
      </c>
      <c r="D1255" s="7" t="s">
        <v>1136</v>
      </c>
      <c r="E1255" s="7" t="s">
        <v>38</v>
      </c>
      <c r="F1255" s="7" t="s">
        <v>2189</v>
      </c>
      <c r="G1255" s="7" t="s">
        <v>14</v>
      </c>
      <c r="H1255" s="9"/>
      <c r="I1255" s="9"/>
    </row>
    <row r="1256">
      <c r="A1256" s="5">
        <v>45350.0</v>
      </c>
      <c r="B1256" s="11" t="s">
        <v>2683</v>
      </c>
      <c r="C1256" s="8" t="s">
        <v>2684</v>
      </c>
      <c r="D1256" s="7" t="s">
        <v>761</v>
      </c>
      <c r="E1256" s="7" t="s">
        <v>119</v>
      </c>
      <c r="F1256" s="7" t="s">
        <v>18</v>
      </c>
      <c r="G1256" s="7" t="s">
        <v>14</v>
      </c>
      <c r="H1256" s="9"/>
      <c r="I1256" s="9"/>
    </row>
    <row r="1257">
      <c r="A1257" s="5">
        <v>45350.0</v>
      </c>
      <c r="B1257" s="11" t="s">
        <v>2683</v>
      </c>
      <c r="C1257" s="8" t="s">
        <v>2684</v>
      </c>
      <c r="D1257" s="7" t="s">
        <v>761</v>
      </c>
      <c r="E1257" s="7" t="s">
        <v>119</v>
      </c>
      <c r="F1257" s="7" t="s">
        <v>2685</v>
      </c>
      <c r="G1257" s="7" t="s">
        <v>14</v>
      </c>
      <c r="H1257" s="9"/>
      <c r="I1257" s="9"/>
    </row>
    <row r="1258">
      <c r="A1258" s="5">
        <v>45350.0</v>
      </c>
      <c r="B1258" s="11" t="s">
        <v>2683</v>
      </c>
      <c r="C1258" s="8" t="s">
        <v>2684</v>
      </c>
      <c r="D1258" s="7" t="s">
        <v>761</v>
      </c>
      <c r="E1258" s="7" t="s">
        <v>1200</v>
      </c>
      <c r="F1258" s="7" t="s">
        <v>2686</v>
      </c>
      <c r="G1258" s="7" t="s">
        <v>14</v>
      </c>
      <c r="H1258" s="9"/>
      <c r="I1258" s="9"/>
    </row>
    <row r="1259">
      <c r="A1259" s="5">
        <v>45350.0</v>
      </c>
      <c r="B1259" s="11" t="s">
        <v>2687</v>
      </c>
      <c r="C1259" s="8" t="s">
        <v>2688</v>
      </c>
      <c r="D1259" s="7" t="s">
        <v>373</v>
      </c>
      <c r="E1259" s="7" t="s">
        <v>334</v>
      </c>
      <c r="F1259" s="7" t="s">
        <v>2496</v>
      </c>
      <c r="G1259" s="7" t="s">
        <v>86</v>
      </c>
      <c r="H1259" s="9"/>
      <c r="I1259" s="9"/>
    </row>
    <row r="1260">
      <c r="A1260" s="5">
        <v>45350.0</v>
      </c>
      <c r="B1260" s="11" t="s">
        <v>2689</v>
      </c>
      <c r="C1260" s="8" t="s">
        <v>2690</v>
      </c>
      <c r="D1260" s="7" t="s">
        <v>307</v>
      </c>
      <c r="E1260" s="7" t="s">
        <v>119</v>
      </c>
      <c r="F1260" s="7" t="s">
        <v>2025</v>
      </c>
      <c r="G1260" s="7" t="s">
        <v>86</v>
      </c>
      <c r="H1260" s="9"/>
      <c r="I1260" s="9"/>
    </row>
    <row r="1261">
      <c r="A1261" s="5">
        <v>45350.0</v>
      </c>
      <c r="B1261" s="11" t="s">
        <v>2689</v>
      </c>
      <c r="C1261" s="8" t="s">
        <v>2690</v>
      </c>
      <c r="D1261" s="7" t="s">
        <v>307</v>
      </c>
      <c r="E1261" s="7" t="s">
        <v>358</v>
      </c>
      <c r="F1261" s="7" t="s">
        <v>2025</v>
      </c>
      <c r="G1261" s="7" t="s">
        <v>86</v>
      </c>
      <c r="H1261" s="9"/>
      <c r="I1261" s="9"/>
    </row>
    <row r="1262">
      <c r="A1262" s="5">
        <v>45350.0</v>
      </c>
      <c r="B1262" s="11" t="s">
        <v>2691</v>
      </c>
      <c r="C1262" s="8" t="s">
        <v>2692</v>
      </c>
      <c r="D1262" s="7" t="s">
        <v>642</v>
      </c>
      <c r="E1262" s="7" t="s">
        <v>1832</v>
      </c>
      <c r="F1262" s="7" t="s">
        <v>829</v>
      </c>
      <c r="G1262" s="7" t="s">
        <v>14</v>
      </c>
      <c r="H1262" s="9"/>
      <c r="I1262" s="9"/>
    </row>
    <row r="1263">
      <c r="A1263" s="5">
        <v>45350.0</v>
      </c>
      <c r="B1263" s="11" t="s">
        <v>2693</v>
      </c>
      <c r="C1263" s="8" t="s">
        <v>2694</v>
      </c>
      <c r="D1263" s="7" t="s">
        <v>1952</v>
      </c>
      <c r="E1263" s="7" t="s">
        <v>436</v>
      </c>
      <c r="F1263" s="7" t="s">
        <v>498</v>
      </c>
      <c r="G1263" s="7" t="s">
        <v>14</v>
      </c>
      <c r="H1263" s="9"/>
      <c r="I1263" s="9"/>
    </row>
    <row r="1264">
      <c r="A1264" s="5">
        <v>45350.0</v>
      </c>
      <c r="B1264" s="11" t="s">
        <v>2695</v>
      </c>
      <c r="C1264" s="8" t="s">
        <v>2696</v>
      </c>
      <c r="D1264" s="7" t="s">
        <v>2697</v>
      </c>
      <c r="E1264" s="7" t="s">
        <v>119</v>
      </c>
      <c r="F1264" s="7" t="s">
        <v>1049</v>
      </c>
      <c r="G1264" s="7" t="s">
        <v>14</v>
      </c>
      <c r="H1264" s="9"/>
      <c r="I1264" s="9"/>
    </row>
    <row r="1265">
      <c r="A1265" s="5">
        <v>45350.0</v>
      </c>
      <c r="B1265" s="11" t="s">
        <v>2698</v>
      </c>
      <c r="C1265" s="8" t="s">
        <v>2699</v>
      </c>
      <c r="D1265" s="7" t="s">
        <v>642</v>
      </c>
      <c r="E1265" s="7" t="s">
        <v>119</v>
      </c>
      <c r="F1265" s="7" t="s">
        <v>18</v>
      </c>
      <c r="G1265" s="7" t="s">
        <v>14</v>
      </c>
      <c r="H1265" s="9"/>
      <c r="I1265" s="9"/>
    </row>
    <row r="1266">
      <c r="A1266" s="5">
        <v>45350.0</v>
      </c>
      <c r="B1266" s="11" t="s">
        <v>2700</v>
      </c>
      <c r="C1266" s="8" t="s">
        <v>2701</v>
      </c>
      <c r="D1266" s="7" t="s">
        <v>584</v>
      </c>
      <c r="E1266" s="7" t="s">
        <v>119</v>
      </c>
      <c r="F1266" s="7" t="s">
        <v>542</v>
      </c>
      <c r="G1266" s="7" t="s">
        <v>14</v>
      </c>
      <c r="H1266" s="9"/>
      <c r="I1266" s="9"/>
    </row>
    <row r="1267">
      <c r="A1267" s="5">
        <v>45350.0</v>
      </c>
      <c r="B1267" s="11" t="s">
        <v>2702</v>
      </c>
      <c r="C1267" s="8" t="s">
        <v>2703</v>
      </c>
      <c r="D1267" s="7" t="s">
        <v>2704</v>
      </c>
      <c r="E1267" s="7" t="s">
        <v>119</v>
      </c>
      <c r="F1267" s="7" t="s">
        <v>542</v>
      </c>
      <c r="G1267" s="7" t="s">
        <v>14</v>
      </c>
      <c r="H1267" s="9"/>
      <c r="I1267" s="9"/>
    </row>
    <row r="1268">
      <c r="A1268" s="5">
        <v>45350.0</v>
      </c>
      <c r="B1268" s="11" t="s">
        <v>2705</v>
      </c>
      <c r="C1268" s="8" t="s">
        <v>2706</v>
      </c>
      <c r="D1268" s="7" t="s">
        <v>2707</v>
      </c>
      <c r="E1268" s="7" t="s">
        <v>119</v>
      </c>
      <c r="F1268" s="7" t="s">
        <v>542</v>
      </c>
      <c r="G1268" s="7" t="s">
        <v>14</v>
      </c>
      <c r="H1268" s="9"/>
      <c r="I1268" s="9"/>
    </row>
    <row r="1269">
      <c r="A1269" s="5">
        <v>45350.0</v>
      </c>
      <c r="B1269" s="11" t="s">
        <v>2705</v>
      </c>
      <c r="C1269" s="8" t="s">
        <v>2706</v>
      </c>
      <c r="D1269" s="7" t="s">
        <v>2708</v>
      </c>
      <c r="E1269" s="7" t="s">
        <v>119</v>
      </c>
      <c r="F1269" s="7" t="s">
        <v>542</v>
      </c>
      <c r="G1269" s="7" t="s">
        <v>14</v>
      </c>
      <c r="H1269" s="9"/>
      <c r="I1269" s="9"/>
    </row>
    <row r="1270">
      <c r="A1270" s="5">
        <v>45350.0</v>
      </c>
      <c r="B1270" s="11" t="s">
        <v>2705</v>
      </c>
      <c r="C1270" s="8" t="s">
        <v>2706</v>
      </c>
      <c r="D1270" s="7" t="s">
        <v>2709</v>
      </c>
      <c r="E1270" s="9"/>
      <c r="F1270" s="7" t="s">
        <v>47</v>
      </c>
      <c r="G1270" s="7" t="s">
        <v>14</v>
      </c>
      <c r="H1270" s="7" t="s">
        <v>15</v>
      </c>
      <c r="I1270" s="9"/>
    </row>
    <row r="1271">
      <c r="A1271" s="5">
        <v>45350.0</v>
      </c>
      <c r="B1271" s="11" t="s">
        <v>2705</v>
      </c>
      <c r="C1271" s="8" t="s">
        <v>2706</v>
      </c>
      <c r="D1271" s="7" t="s">
        <v>2710</v>
      </c>
      <c r="E1271" s="7" t="s">
        <v>119</v>
      </c>
      <c r="F1271" s="7" t="s">
        <v>144</v>
      </c>
      <c r="G1271" s="7" t="s">
        <v>86</v>
      </c>
      <c r="H1271" s="9"/>
      <c r="I1271" s="9"/>
    </row>
    <row r="1272">
      <c r="A1272" s="5">
        <v>45350.0</v>
      </c>
      <c r="B1272" s="11" t="s">
        <v>2705</v>
      </c>
      <c r="C1272" s="8" t="s">
        <v>2706</v>
      </c>
      <c r="D1272" s="7" t="s">
        <v>2711</v>
      </c>
      <c r="E1272" s="7" t="s">
        <v>119</v>
      </c>
      <c r="F1272" s="7" t="s">
        <v>144</v>
      </c>
      <c r="G1272" s="7" t="s">
        <v>86</v>
      </c>
      <c r="H1272" s="9"/>
      <c r="I1272" s="9"/>
    </row>
    <row r="1273">
      <c r="A1273" s="5">
        <v>45351.0</v>
      </c>
      <c r="B1273" s="11" t="s">
        <v>2712</v>
      </c>
      <c r="C1273" s="8" t="s">
        <v>2713</v>
      </c>
      <c r="D1273" s="7" t="s">
        <v>642</v>
      </c>
      <c r="E1273" s="7" t="s">
        <v>259</v>
      </c>
      <c r="F1273" s="7" t="s">
        <v>101</v>
      </c>
      <c r="G1273" s="7" t="s">
        <v>14</v>
      </c>
      <c r="H1273" s="9"/>
      <c r="I1273" s="9"/>
    </row>
    <row r="1274">
      <c r="A1274" s="5">
        <v>45351.0</v>
      </c>
      <c r="B1274" s="11" t="s">
        <v>2714</v>
      </c>
      <c r="C1274" s="8" t="s">
        <v>2715</v>
      </c>
      <c r="D1274" s="7" t="s">
        <v>1952</v>
      </c>
      <c r="E1274" s="7" t="s">
        <v>2716</v>
      </c>
      <c r="F1274" s="7" t="s">
        <v>1079</v>
      </c>
      <c r="G1274" s="7" t="s">
        <v>14</v>
      </c>
      <c r="H1274" s="9"/>
      <c r="I1274" s="9"/>
    </row>
    <row r="1275">
      <c r="A1275" s="5">
        <v>45351.0</v>
      </c>
      <c r="B1275" s="11" t="s">
        <v>2714</v>
      </c>
      <c r="C1275" s="8" t="s">
        <v>2715</v>
      </c>
      <c r="D1275" s="7" t="s">
        <v>1952</v>
      </c>
      <c r="E1275" s="7" t="s">
        <v>2717</v>
      </c>
      <c r="F1275" s="7" t="s">
        <v>1644</v>
      </c>
      <c r="G1275" s="7" t="s">
        <v>14</v>
      </c>
      <c r="H1275" s="9"/>
      <c r="I1275" s="9"/>
    </row>
    <row r="1276">
      <c r="A1276" s="5">
        <v>45351.0</v>
      </c>
      <c r="B1276" s="11" t="s">
        <v>2714</v>
      </c>
      <c r="C1276" s="8" t="s">
        <v>2715</v>
      </c>
      <c r="D1276" s="7" t="s">
        <v>1952</v>
      </c>
      <c r="E1276" s="7" t="s">
        <v>147</v>
      </c>
      <c r="F1276" s="7" t="s">
        <v>741</v>
      </c>
      <c r="G1276" s="7" t="s">
        <v>14</v>
      </c>
      <c r="H1276" s="9"/>
      <c r="I1276" s="9"/>
    </row>
    <row r="1277">
      <c r="A1277" s="5">
        <v>45351.0</v>
      </c>
      <c r="B1277" s="11" t="s">
        <v>2718</v>
      </c>
      <c r="C1277" s="8" t="s">
        <v>2719</v>
      </c>
      <c r="D1277" s="7" t="s">
        <v>267</v>
      </c>
      <c r="E1277" s="7" t="s">
        <v>119</v>
      </c>
      <c r="F1277" s="7" t="s">
        <v>2338</v>
      </c>
      <c r="G1277" s="7" t="s">
        <v>14</v>
      </c>
      <c r="H1277" s="9"/>
      <c r="I1277" s="9"/>
    </row>
    <row r="1278">
      <c r="A1278" s="5">
        <v>45351.0</v>
      </c>
      <c r="B1278" s="11" t="s">
        <v>2720</v>
      </c>
      <c r="C1278" s="8" t="s">
        <v>2721</v>
      </c>
      <c r="D1278" s="7" t="s">
        <v>408</v>
      </c>
      <c r="E1278" s="7" t="s">
        <v>38</v>
      </c>
      <c r="F1278" s="7" t="s">
        <v>2427</v>
      </c>
      <c r="G1278" s="7" t="s">
        <v>14</v>
      </c>
      <c r="H1278" s="9"/>
      <c r="I1278" s="9"/>
    </row>
    <row r="1279">
      <c r="A1279" s="5">
        <v>45351.0</v>
      </c>
      <c r="B1279" s="11" t="s">
        <v>2722</v>
      </c>
      <c r="C1279" s="8" t="s">
        <v>2723</v>
      </c>
      <c r="D1279" s="7" t="s">
        <v>1168</v>
      </c>
      <c r="E1279" s="7" t="s">
        <v>334</v>
      </c>
      <c r="F1279" s="7" t="s">
        <v>101</v>
      </c>
      <c r="G1279" s="7" t="s">
        <v>14</v>
      </c>
      <c r="H1279" s="9"/>
      <c r="I1279" s="9"/>
    </row>
    <row r="1280">
      <c r="A1280" s="5">
        <v>45351.0</v>
      </c>
      <c r="B1280" s="11" t="s">
        <v>2724</v>
      </c>
      <c r="C1280" s="8" t="s">
        <v>2725</v>
      </c>
      <c r="D1280" s="7" t="s">
        <v>2726</v>
      </c>
      <c r="E1280" s="7" t="s">
        <v>119</v>
      </c>
      <c r="F1280" s="7" t="s">
        <v>132</v>
      </c>
      <c r="G1280" s="7" t="s">
        <v>14</v>
      </c>
      <c r="H1280" s="9"/>
      <c r="I1280" s="9"/>
    </row>
    <row r="1281">
      <c r="A1281" s="5">
        <v>45351.0</v>
      </c>
      <c r="B1281" s="11" t="s">
        <v>2724</v>
      </c>
      <c r="C1281" s="8" t="s">
        <v>2725</v>
      </c>
      <c r="D1281" s="7" t="s">
        <v>2726</v>
      </c>
      <c r="E1281" s="7" t="s">
        <v>436</v>
      </c>
      <c r="F1281" s="7" t="s">
        <v>202</v>
      </c>
      <c r="G1281" s="7" t="s">
        <v>14</v>
      </c>
      <c r="H1281" s="9"/>
      <c r="I1281" s="9"/>
    </row>
    <row r="1282">
      <c r="A1282" s="5">
        <v>45351.0</v>
      </c>
      <c r="B1282" s="11" t="s">
        <v>2727</v>
      </c>
      <c r="C1282" s="8" t="s">
        <v>2728</v>
      </c>
      <c r="D1282" s="7" t="s">
        <v>2729</v>
      </c>
      <c r="E1282" s="7" t="s">
        <v>259</v>
      </c>
      <c r="F1282" s="7" t="s">
        <v>781</v>
      </c>
      <c r="G1282" s="7" t="s">
        <v>14</v>
      </c>
      <c r="H1282" s="9"/>
      <c r="I1282" s="9"/>
    </row>
    <row r="1283">
      <c r="A1283" s="5">
        <v>45351.0</v>
      </c>
      <c r="B1283" s="11" t="s">
        <v>2730</v>
      </c>
      <c r="C1283" s="8" t="s">
        <v>2731</v>
      </c>
      <c r="D1283" s="7" t="s">
        <v>615</v>
      </c>
      <c r="E1283" s="7" t="s">
        <v>119</v>
      </c>
      <c r="F1283" s="7" t="s">
        <v>18</v>
      </c>
      <c r="G1283" s="7" t="s">
        <v>14</v>
      </c>
      <c r="H1283" s="9"/>
      <c r="I1283" s="9"/>
    </row>
    <row r="1284">
      <c r="A1284" s="5">
        <v>45351.0</v>
      </c>
      <c r="B1284" s="11" t="s">
        <v>2732</v>
      </c>
      <c r="C1284" s="8" t="s">
        <v>2733</v>
      </c>
      <c r="D1284" s="7" t="s">
        <v>642</v>
      </c>
      <c r="E1284" s="7" t="s">
        <v>119</v>
      </c>
      <c r="F1284" s="7" t="s">
        <v>817</v>
      </c>
      <c r="G1284" s="7" t="s">
        <v>14</v>
      </c>
      <c r="H1284" s="9"/>
      <c r="I1284" s="9"/>
    </row>
    <row r="1285">
      <c r="A1285" s="5">
        <v>45351.0</v>
      </c>
      <c r="B1285" s="11" t="s">
        <v>2732</v>
      </c>
      <c r="C1285" s="8" t="s">
        <v>2733</v>
      </c>
      <c r="D1285" s="7" t="s">
        <v>642</v>
      </c>
      <c r="E1285" s="7" t="s">
        <v>808</v>
      </c>
      <c r="F1285" s="7" t="s">
        <v>542</v>
      </c>
      <c r="G1285" s="7" t="s">
        <v>14</v>
      </c>
      <c r="H1285" s="9"/>
      <c r="I1285" s="9"/>
    </row>
    <row r="1286">
      <c r="A1286" s="5">
        <v>45351.0</v>
      </c>
      <c r="B1286" s="11" t="s">
        <v>2734</v>
      </c>
      <c r="C1286" s="8" t="s">
        <v>2735</v>
      </c>
      <c r="D1286" s="7" t="s">
        <v>2736</v>
      </c>
      <c r="E1286" s="7" t="s">
        <v>119</v>
      </c>
      <c r="F1286" s="7" t="s">
        <v>18</v>
      </c>
      <c r="G1286" s="7" t="s">
        <v>14</v>
      </c>
      <c r="H1286" s="9"/>
      <c r="I1286" s="9"/>
    </row>
    <row r="1287">
      <c r="A1287" s="5">
        <v>45351.0</v>
      </c>
      <c r="B1287" s="11" t="s">
        <v>2734</v>
      </c>
      <c r="C1287" s="8" t="s">
        <v>2735</v>
      </c>
      <c r="D1287" s="7" t="s">
        <v>2736</v>
      </c>
      <c r="E1287" s="7" t="s">
        <v>2737</v>
      </c>
      <c r="F1287" s="7" t="s">
        <v>126</v>
      </c>
      <c r="G1287" s="7" t="s">
        <v>14</v>
      </c>
      <c r="H1287" s="9"/>
      <c r="I1287" s="9"/>
    </row>
    <row r="1288">
      <c r="A1288" s="5">
        <v>45351.0</v>
      </c>
      <c r="B1288" s="11" t="s">
        <v>2738</v>
      </c>
      <c r="C1288" s="8" t="s">
        <v>2739</v>
      </c>
      <c r="D1288" s="7" t="s">
        <v>295</v>
      </c>
      <c r="E1288" s="7" t="s">
        <v>2666</v>
      </c>
      <c r="F1288" s="7" t="s">
        <v>437</v>
      </c>
      <c r="G1288" s="7" t="s">
        <v>86</v>
      </c>
      <c r="H1288" s="9"/>
      <c r="I1288" s="9"/>
    </row>
    <row r="1289">
      <c r="A1289" s="5">
        <v>45351.0</v>
      </c>
      <c r="B1289" s="11" t="s">
        <v>2740</v>
      </c>
      <c r="C1289" s="8" t="s">
        <v>2741</v>
      </c>
      <c r="D1289" s="7" t="s">
        <v>1989</v>
      </c>
      <c r="E1289" s="7" t="s">
        <v>1287</v>
      </c>
      <c r="F1289" s="7" t="s">
        <v>350</v>
      </c>
      <c r="G1289" s="7" t="s">
        <v>14</v>
      </c>
      <c r="H1289" s="9"/>
      <c r="I1289" s="9"/>
    </row>
    <row r="1290">
      <c r="A1290" s="5">
        <v>45351.0</v>
      </c>
      <c r="B1290" s="11" t="s">
        <v>2742</v>
      </c>
      <c r="C1290" s="8" t="s">
        <v>2743</v>
      </c>
      <c r="D1290" s="7" t="s">
        <v>165</v>
      </c>
      <c r="E1290" s="7" t="s">
        <v>90</v>
      </c>
      <c r="F1290" s="7" t="s">
        <v>111</v>
      </c>
      <c r="G1290" s="7" t="s">
        <v>14</v>
      </c>
      <c r="H1290" s="9"/>
      <c r="I1290" s="9"/>
    </row>
    <row r="1291">
      <c r="A1291" s="5">
        <v>45351.0</v>
      </c>
      <c r="B1291" s="11" t="s">
        <v>2744</v>
      </c>
      <c r="C1291" s="8" t="s">
        <v>2745</v>
      </c>
      <c r="D1291" s="7" t="s">
        <v>899</v>
      </c>
      <c r="E1291" s="7" t="s">
        <v>519</v>
      </c>
      <c r="F1291" s="7" t="s">
        <v>2746</v>
      </c>
      <c r="G1291" s="7" t="s">
        <v>14</v>
      </c>
      <c r="H1291" s="9"/>
      <c r="I1291" s="9"/>
    </row>
    <row r="1292">
      <c r="A1292" s="5">
        <v>45351.0</v>
      </c>
      <c r="B1292" s="11" t="s">
        <v>2747</v>
      </c>
      <c r="C1292" s="8" t="s">
        <v>2748</v>
      </c>
      <c r="D1292" s="7" t="s">
        <v>405</v>
      </c>
      <c r="E1292" s="7" t="s">
        <v>1204</v>
      </c>
      <c r="F1292" s="7" t="s">
        <v>2749</v>
      </c>
      <c r="G1292" s="7" t="s">
        <v>14</v>
      </c>
      <c r="H1292" s="9"/>
      <c r="I1292" s="9"/>
    </row>
    <row r="1293">
      <c r="A1293" s="5">
        <v>45351.0</v>
      </c>
      <c r="B1293" s="11" t="s">
        <v>2750</v>
      </c>
      <c r="C1293" s="8" t="s">
        <v>2751</v>
      </c>
      <c r="D1293" s="7" t="s">
        <v>559</v>
      </c>
      <c r="E1293" s="7" t="s">
        <v>152</v>
      </c>
      <c r="F1293" s="7" t="s">
        <v>2752</v>
      </c>
      <c r="G1293" s="7" t="s">
        <v>86</v>
      </c>
      <c r="H1293" s="9"/>
      <c r="I1293" s="9"/>
    </row>
    <row r="1294">
      <c r="A1294" s="5">
        <v>45351.0</v>
      </c>
      <c r="B1294" s="11" t="s">
        <v>2753</v>
      </c>
      <c r="C1294" s="8" t="s">
        <v>2754</v>
      </c>
      <c r="D1294" s="7" t="s">
        <v>1918</v>
      </c>
      <c r="E1294" s="7" t="s">
        <v>119</v>
      </c>
      <c r="F1294" s="7" t="s">
        <v>18</v>
      </c>
      <c r="G1294" s="7" t="s">
        <v>14</v>
      </c>
      <c r="H1294" s="9"/>
      <c r="I1294" s="9"/>
    </row>
    <row r="1295">
      <c r="A1295" s="5">
        <v>45351.0</v>
      </c>
      <c r="B1295" s="11" t="s">
        <v>2753</v>
      </c>
      <c r="C1295" s="8" t="s">
        <v>2754</v>
      </c>
      <c r="D1295" s="7" t="s">
        <v>1918</v>
      </c>
      <c r="E1295" s="7" t="s">
        <v>1832</v>
      </c>
      <c r="F1295" s="7" t="s">
        <v>829</v>
      </c>
      <c r="G1295" s="7" t="s">
        <v>14</v>
      </c>
      <c r="H1295" s="9"/>
      <c r="I1295" s="9"/>
    </row>
    <row r="1296">
      <c r="A1296" s="5">
        <v>45351.0</v>
      </c>
      <c r="B1296" s="11" t="s">
        <v>2755</v>
      </c>
      <c r="C1296" s="8" t="s">
        <v>2756</v>
      </c>
      <c r="D1296" s="7" t="s">
        <v>2757</v>
      </c>
      <c r="E1296" s="7" t="s">
        <v>1386</v>
      </c>
      <c r="F1296" s="7" t="s">
        <v>136</v>
      </c>
      <c r="G1296" s="7" t="s">
        <v>14</v>
      </c>
      <c r="H1296" s="9"/>
      <c r="I1296" s="9"/>
    </row>
    <row r="1297">
      <c r="A1297" s="5">
        <v>45351.0</v>
      </c>
      <c r="B1297" s="11" t="s">
        <v>2758</v>
      </c>
      <c r="C1297" s="8" t="s">
        <v>2759</v>
      </c>
      <c r="D1297" s="7" t="s">
        <v>445</v>
      </c>
      <c r="E1297" s="7" t="s">
        <v>436</v>
      </c>
      <c r="F1297" s="7" t="s">
        <v>330</v>
      </c>
      <c r="G1297" s="7" t="s">
        <v>14</v>
      </c>
      <c r="H1297" s="9"/>
      <c r="I1297" s="9"/>
    </row>
    <row r="1298">
      <c r="A1298" s="5">
        <v>45351.0</v>
      </c>
      <c r="B1298" s="11" t="s">
        <v>2758</v>
      </c>
      <c r="C1298" s="8" t="s">
        <v>2759</v>
      </c>
      <c r="D1298" s="7" t="s">
        <v>1711</v>
      </c>
      <c r="E1298" s="7" t="s">
        <v>436</v>
      </c>
      <c r="F1298" s="7" t="s">
        <v>330</v>
      </c>
      <c r="G1298" s="7" t="s">
        <v>14</v>
      </c>
      <c r="H1298" s="9"/>
      <c r="I1298" s="9"/>
    </row>
    <row r="1299">
      <c r="A1299" s="5">
        <v>45351.0</v>
      </c>
      <c r="B1299" s="11" t="s">
        <v>2760</v>
      </c>
      <c r="C1299" s="8" t="s">
        <v>2761</v>
      </c>
      <c r="D1299" s="7" t="s">
        <v>838</v>
      </c>
      <c r="E1299" s="7" t="s">
        <v>119</v>
      </c>
      <c r="F1299" s="7" t="s">
        <v>762</v>
      </c>
      <c r="G1299" s="7" t="s">
        <v>14</v>
      </c>
      <c r="H1299" s="9"/>
      <c r="I1299" s="9"/>
    </row>
    <row r="1300">
      <c r="A1300" s="5">
        <v>45351.0</v>
      </c>
      <c r="B1300" s="11" t="s">
        <v>2760</v>
      </c>
      <c r="C1300" s="8" t="s">
        <v>2761</v>
      </c>
      <c r="D1300" s="7" t="s">
        <v>838</v>
      </c>
      <c r="E1300" s="7" t="s">
        <v>80</v>
      </c>
      <c r="F1300" s="7" t="s">
        <v>132</v>
      </c>
      <c r="G1300" s="7" t="s">
        <v>14</v>
      </c>
      <c r="H1300" s="9"/>
      <c r="I1300" s="9"/>
    </row>
    <row r="1301">
      <c r="A1301" s="5">
        <v>45351.0</v>
      </c>
      <c r="B1301" s="11" t="s">
        <v>2762</v>
      </c>
      <c r="C1301" s="8" t="s">
        <v>2763</v>
      </c>
      <c r="D1301" s="7" t="s">
        <v>970</v>
      </c>
      <c r="E1301" s="7" t="s">
        <v>1832</v>
      </c>
      <c r="F1301" s="7" t="s">
        <v>829</v>
      </c>
      <c r="G1301" s="7" t="s">
        <v>14</v>
      </c>
      <c r="H1301" s="9"/>
      <c r="I1301" s="9"/>
    </row>
    <row r="1302">
      <c r="A1302" s="5">
        <v>45351.0</v>
      </c>
      <c r="B1302" s="11" t="s">
        <v>2764</v>
      </c>
      <c r="C1302" s="8" t="s">
        <v>2765</v>
      </c>
      <c r="D1302" s="7" t="s">
        <v>584</v>
      </c>
      <c r="E1302" s="7" t="s">
        <v>90</v>
      </c>
      <c r="F1302" s="7" t="s">
        <v>111</v>
      </c>
      <c r="G1302" s="7" t="s">
        <v>14</v>
      </c>
      <c r="H1302" s="9"/>
      <c r="I1302" s="9"/>
    </row>
    <row r="1303">
      <c r="A1303" s="5">
        <v>45351.0</v>
      </c>
      <c r="B1303" s="11" t="s">
        <v>2764</v>
      </c>
      <c r="C1303" s="8" t="s">
        <v>2765</v>
      </c>
      <c r="D1303" s="7" t="s">
        <v>584</v>
      </c>
      <c r="E1303" s="7" t="s">
        <v>519</v>
      </c>
      <c r="F1303" s="7" t="s">
        <v>202</v>
      </c>
      <c r="G1303" s="7" t="s">
        <v>14</v>
      </c>
      <c r="H1303" s="9"/>
      <c r="I1303" s="9"/>
    </row>
    <row r="1304">
      <c r="A1304" s="5">
        <v>45351.0</v>
      </c>
      <c r="B1304" s="11" t="s">
        <v>2766</v>
      </c>
      <c r="C1304" s="8" t="s">
        <v>2767</v>
      </c>
      <c r="D1304" s="7" t="s">
        <v>382</v>
      </c>
      <c r="E1304" s="7" t="s">
        <v>119</v>
      </c>
      <c r="F1304" s="7" t="s">
        <v>144</v>
      </c>
      <c r="G1304" s="7" t="s">
        <v>86</v>
      </c>
      <c r="H1304" s="9"/>
      <c r="I1304" s="9"/>
    </row>
    <row r="1305">
      <c r="A1305" s="5">
        <v>45351.0</v>
      </c>
      <c r="B1305" s="11" t="s">
        <v>2766</v>
      </c>
      <c r="C1305" s="8" t="s">
        <v>2767</v>
      </c>
      <c r="D1305" s="7" t="s">
        <v>382</v>
      </c>
      <c r="E1305" s="7" t="s">
        <v>2768</v>
      </c>
      <c r="F1305" s="7" t="s">
        <v>535</v>
      </c>
      <c r="G1305" s="7" t="s">
        <v>86</v>
      </c>
      <c r="H1305" s="9"/>
      <c r="I1305" s="9"/>
    </row>
    <row r="1306">
      <c r="A1306" s="5">
        <v>45351.0</v>
      </c>
      <c r="B1306" s="11" t="s">
        <v>2769</v>
      </c>
      <c r="C1306" s="8" t="s">
        <v>2770</v>
      </c>
      <c r="D1306" s="7" t="s">
        <v>286</v>
      </c>
      <c r="E1306" s="7" t="s">
        <v>119</v>
      </c>
      <c r="F1306" s="7" t="s">
        <v>144</v>
      </c>
      <c r="G1306" s="7" t="s">
        <v>86</v>
      </c>
      <c r="H1306" s="9"/>
      <c r="I1306" s="9"/>
    </row>
    <row r="1307">
      <c r="A1307" s="5">
        <v>45351.0</v>
      </c>
      <c r="B1307" s="11" t="s">
        <v>2771</v>
      </c>
      <c r="C1307" s="8" t="s">
        <v>2772</v>
      </c>
      <c r="D1307" s="7" t="s">
        <v>754</v>
      </c>
      <c r="E1307" s="7" t="s">
        <v>119</v>
      </c>
      <c r="F1307" s="7" t="s">
        <v>542</v>
      </c>
      <c r="G1307" s="7" t="s">
        <v>14</v>
      </c>
      <c r="H1307" s="9"/>
      <c r="I1307" s="9"/>
    </row>
    <row r="1308">
      <c r="A1308" s="5">
        <v>45351.0</v>
      </c>
      <c r="B1308" s="11" t="s">
        <v>2773</v>
      </c>
      <c r="C1308" s="8" t="s">
        <v>2774</v>
      </c>
      <c r="D1308" s="7" t="s">
        <v>284</v>
      </c>
      <c r="E1308" s="7" t="s">
        <v>119</v>
      </c>
      <c r="F1308" s="7" t="s">
        <v>1049</v>
      </c>
      <c r="G1308" s="7" t="s">
        <v>14</v>
      </c>
      <c r="H1308" s="9"/>
      <c r="I1308" s="9"/>
    </row>
    <row r="1309">
      <c r="A1309" s="5">
        <v>45351.0</v>
      </c>
      <c r="B1309" s="11" t="s">
        <v>2775</v>
      </c>
      <c r="C1309" s="8" t="s">
        <v>2776</v>
      </c>
      <c r="D1309" s="7" t="s">
        <v>412</v>
      </c>
      <c r="E1309" s="7" t="s">
        <v>119</v>
      </c>
      <c r="F1309" s="7" t="s">
        <v>144</v>
      </c>
      <c r="G1309" s="7" t="s">
        <v>86</v>
      </c>
      <c r="H1309" s="9"/>
      <c r="I1309" s="9"/>
    </row>
    <row r="1310">
      <c r="A1310" s="5">
        <v>45351.0</v>
      </c>
      <c r="B1310" s="11" t="s">
        <v>2775</v>
      </c>
      <c r="C1310" s="8" t="s">
        <v>2776</v>
      </c>
      <c r="D1310" s="7" t="s">
        <v>412</v>
      </c>
      <c r="E1310" s="7" t="s">
        <v>119</v>
      </c>
      <c r="F1310" s="7" t="s">
        <v>2777</v>
      </c>
      <c r="G1310" s="7" t="s">
        <v>86</v>
      </c>
      <c r="H1310" s="9"/>
      <c r="I1310" s="9"/>
    </row>
    <row r="1311">
      <c r="A1311" s="5">
        <v>45351.0</v>
      </c>
      <c r="B1311" s="11" t="s">
        <v>2778</v>
      </c>
      <c r="C1311" s="8" t="s">
        <v>2779</v>
      </c>
      <c r="D1311" s="7" t="s">
        <v>2780</v>
      </c>
      <c r="E1311" s="7" t="s">
        <v>119</v>
      </c>
      <c r="F1311" s="7" t="s">
        <v>542</v>
      </c>
      <c r="G1311" s="7" t="s">
        <v>14</v>
      </c>
      <c r="H1311" s="9"/>
      <c r="I1311" s="9"/>
    </row>
    <row r="1312">
      <c r="A1312" s="5">
        <v>45351.0</v>
      </c>
      <c r="B1312" s="11" t="s">
        <v>2781</v>
      </c>
      <c r="C1312" s="8" t="s">
        <v>2782</v>
      </c>
      <c r="D1312" s="7" t="s">
        <v>303</v>
      </c>
      <c r="E1312" s="7" t="s">
        <v>119</v>
      </c>
      <c r="F1312" s="7" t="s">
        <v>144</v>
      </c>
      <c r="G1312" s="7" t="s">
        <v>86</v>
      </c>
      <c r="H1312" s="9"/>
      <c r="I1312" s="9"/>
    </row>
    <row r="1313">
      <c r="A1313" s="5">
        <v>45352.0</v>
      </c>
      <c r="B1313" s="11" t="s">
        <v>2783</v>
      </c>
      <c r="C1313" s="8" t="s">
        <v>2784</v>
      </c>
      <c r="D1313" s="7" t="s">
        <v>1699</v>
      </c>
      <c r="E1313" s="7" t="s">
        <v>119</v>
      </c>
      <c r="F1313" s="7" t="s">
        <v>300</v>
      </c>
      <c r="G1313" s="7" t="s">
        <v>14</v>
      </c>
      <c r="H1313" s="9"/>
      <c r="I1313" s="9"/>
    </row>
    <row r="1314">
      <c r="A1314" s="5">
        <v>45352.0</v>
      </c>
      <c r="B1314" s="11" t="s">
        <v>2785</v>
      </c>
      <c r="C1314" s="8" t="s">
        <v>2786</v>
      </c>
      <c r="D1314" s="7" t="s">
        <v>1935</v>
      </c>
      <c r="E1314" s="7" t="s">
        <v>2787</v>
      </c>
      <c r="F1314" s="7" t="s">
        <v>33</v>
      </c>
      <c r="G1314" s="7" t="s">
        <v>14</v>
      </c>
      <c r="H1314" s="9"/>
      <c r="I1314" s="9"/>
    </row>
    <row r="1315">
      <c r="A1315" s="5">
        <v>45352.0</v>
      </c>
      <c r="B1315" s="11" t="s">
        <v>2785</v>
      </c>
      <c r="C1315" s="8" t="s">
        <v>2786</v>
      </c>
      <c r="D1315" s="7" t="s">
        <v>1935</v>
      </c>
      <c r="E1315" s="7" t="s">
        <v>42</v>
      </c>
      <c r="F1315" s="7" t="s">
        <v>809</v>
      </c>
      <c r="G1315" s="7" t="s">
        <v>14</v>
      </c>
      <c r="H1315" s="9"/>
      <c r="I1315" s="9"/>
    </row>
    <row r="1316">
      <c r="A1316" s="5">
        <v>45352.0</v>
      </c>
      <c r="B1316" s="11" t="s">
        <v>2788</v>
      </c>
      <c r="C1316" s="8" t="s">
        <v>2789</v>
      </c>
      <c r="D1316" s="7" t="s">
        <v>197</v>
      </c>
      <c r="E1316" s="7" t="s">
        <v>38</v>
      </c>
      <c r="F1316" s="7" t="s">
        <v>18</v>
      </c>
      <c r="G1316" s="7" t="s">
        <v>14</v>
      </c>
      <c r="H1316" s="9"/>
      <c r="I1316" s="9"/>
    </row>
    <row r="1317">
      <c r="A1317" s="5">
        <v>45352.0</v>
      </c>
      <c r="B1317" s="11" t="s">
        <v>2790</v>
      </c>
      <c r="C1317" s="8" t="s">
        <v>2791</v>
      </c>
      <c r="D1317" s="7" t="s">
        <v>2757</v>
      </c>
      <c r="E1317" s="7" t="s">
        <v>259</v>
      </c>
      <c r="F1317" s="7" t="s">
        <v>127</v>
      </c>
      <c r="G1317" s="7" t="s">
        <v>14</v>
      </c>
      <c r="H1317" s="9"/>
      <c r="I1317" s="9"/>
    </row>
    <row r="1318">
      <c r="A1318" s="5">
        <v>45352.0</v>
      </c>
      <c r="B1318" s="11" t="s">
        <v>2792</v>
      </c>
      <c r="C1318" s="8" t="s">
        <v>2793</v>
      </c>
      <c r="D1318" s="7" t="s">
        <v>2794</v>
      </c>
      <c r="E1318" s="7" t="s">
        <v>1032</v>
      </c>
      <c r="F1318" s="7" t="s">
        <v>809</v>
      </c>
      <c r="G1318" s="7" t="s">
        <v>14</v>
      </c>
      <c r="H1318" s="9"/>
      <c r="I1318" s="9"/>
    </row>
    <row r="1319">
      <c r="A1319" s="5">
        <v>45352.0</v>
      </c>
      <c r="B1319" s="11" t="s">
        <v>2795</v>
      </c>
      <c r="C1319" s="8" t="s">
        <v>2796</v>
      </c>
      <c r="D1319" s="7" t="s">
        <v>2797</v>
      </c>
      <c r="E1319" s="7" t="s">
        <v>1262</v>
      </c>
      <c r="F1319" s="7" t="s">
        <v>454</v>
      </c>
      <c r="G1319" s="7" t="s">
        <v>14</v>
      </c>
      <c r="H1319" s="9"/>
      <c r="I1319" s="9"/>
    </row>
    <row r="1320">
      <c r="A1320" s="5">
        <v>45352.0</v>
      </c>
      <c r="B1320" s="11" t="s">
        <v>2798</v>
      </c>
      <c r="C1320" s="8" t="s">
        <v>2799</v>
      </c>
      <c r="D1320" s="7" t="s">
        <v>284</v>
      </c>
      <c r="E1320" s="7" t="s">
        <v>119</v>
      </c>
      <c r="F1320" s="7" t="s">
        <v>33</v>
      </c>
      <c r="G1320" s="7" t="s">
        <v>14</v>
      </c>
      <c r="H1320" s="9"/>
      <c r="I1320" s="9"/>
    </row>
    <row r="1321">
      <c r="A1321" s="5">
        <v>45352.0</v>
      </c>
      <c r="B1321" s="11" t="s">
        <v>2798</v>
      </c>
      <c r="C1321" s="8" t="s">
        <v>2799</v>
      </c>
      <c r="D1321" s="7" t="s">
        <v>284</v>
      </c>
      <c r="E1321" s="7" t="s">
        <v>119</v>
      </c>
      <c r="F1321" s="7" t="s">
        <v>2663</v>
      </c>
      <c r="G1321" s="7" t="s">
        <v>14</v>
      </c>
      <c r="H1321" s="9"/>
      <c r="I1321" s="9"/>
    </row>
    <row r="1322">
      <c r="A1322" s="5">
        <v>45352.0</v>
      </c>
      <c r="B1322" s="11" t="s">
        <v>2800</v>
      </c>
      <c r="C1322" s="8" t="s">
        <v>2801</v>
      </c>
      <c r="D1322" s="7" t="s">
        <v>1728</v>
      </c>
      <c r="E1322" s="7" t="s">
        <v>299</v>
      </c>
      <c r="F1322" s="7" t="s">
        <v>437</v>
      </c>
      <c r="G1322" s="7" t="s">
        <v>86</v>
      </c>
      <c r="H1322" s="9"/>
      <c r="I1322" s="9"/>
    </row>
    <row r="1323">
      <c r="A1323" s="5">
        <v>45352.0</v>
      </c>
      <c r="B1323" s="11" t="s">
        <v>2800</v>
      </c>
      <c r="C1323" s="8" t="s">
        <v>2801</v>
      </c>
      <c r="D1323" s="7" t="s">
        <v>1728</v>
      </c>
      <c r="E1323" s="7" t="s">
        <v>90</v>
      </c>
      <c r="F1323" s="7" t="s">
        <v>602</v>
      </c>
      <c r="G1323" s="7" t="s">
        <v>29</v>
      </c>
      <c r="H1323" s="9"/>
      <c r="I1323" s="9"/>
    </row>
    <row r="1324">
      <c r="A1324" s="5">
        <v>45352.0</v>
      </c>
      <c r="B1324" s="11" t="s">
        <v>2802</v>
      </c>
      <c r="C1324" s="14" t="s">
        <v>2803</v>
      </c>
      <c r="D1324" s="7" t="s">
        <v>286</v>
      </c>
      <c r="E1324" s="7" t="s">
        <v>110</v>
      </c>
      <c r="F1324" s="7" t="s">
        <v>111</v>
      </c>
      <c r="G1324" s="7" t="s">
        <v>14</v>
      </c>
      <c r="H1324" s="9"/>
      <c r="I1324" s="9"/>
    </row>
    <row r="1325">
      <c r="A1325" s="5">
        <v>45352.0</v>
      </c>
      <c r="B1325" s="11" t="s">
        <v>2804</v>
      </c>
      <c r="C1325" s="14" t="s">
        <v>2805</v>
      </c>
      <c r="D1325" s="7" t="s">
        <v>2806</v>
      </c>
      <c r="E1325" s="7" t="s">
        <v>38</v>
      </c>
      <c r="F1325" s="7" t="s">
        <v>564</v>
      </c>
      <c r="G1325" s="7" t="s">
        <v>14</v>
      </c>
      <c r="H1325" s="9"/>
      <c r="I1325" s="9"/>
    </row>
    <row r="1326">
      <c r="A1326" s="5">
        <v>45352.0</v>
      </c>
      <c r="B1326" s="11" t="s">
        <v>2804</v>
      </c>
      <c r="C1326" s="14" t="s">
        <v>2805</v>
      </c>
      <c r="D1326" s="7" t="s">
        <v>2806</v>
      </c>
      <c r="E1326" s="7" t="s">
        <v>1591</v>
      </c>
      <c r="F1326" s="7" t="s">
        <v>13</v>
      </c>
      <c r="G1326" s="7" t="s">
        <v>14</v>
      </c>
      <c r="H1326" s="9"/>
      <c r="I1326" s="9"/>
    </row>
    <row r="1327">
      <c r="A1327" s="5">
        <v>45352.0</v>
      </c>
      <c r="B1327" s="11" t="s">
        <v>2807</v>
      </c>
      <c r="C1327" s="14" t="s">
        <v>2808</v>
      </c>
      <c r="D1327" s="7" t="s">
        <v>1557</v>
      </c>
      <c r="E1327" s="7" t="s">
        <v>119</v>
      </c>
      <c r="F1327" s="7" t="s">
        <v>718</v>
      </c>
      <c r="G1327" s="7" t="s">
        <v>14</v>
      </c>
      <c r="H1327" s="9"/>
      <c r="I1327" s="9"/>
    </row>
    <row r="1328">
      <c r="A1328" s="5">
        <v>45352.0</v>
      </c>
      <c r="B1328" s="11" t="s">
        <v>2809</v>
      </c>
      <c r="C1328" s="14" t="s">
        <v>2810</v>
      </c>
      <c r="D1328" s="7" t="s">
        <v>109</v>
      </c>
      <c r="E1328" s="7" t="s">
        <v>119</v>
      </c>
      <c r="F1328" s="7" t="s">
        <v>144</v>
      </c>
      <c r="G1328" s="7" t="s">
        <v>86</v>
      </c>
      <c r="H1328" s="9"/>
      <c r="I1328" s="9"/>
    </row>
    <row r="1329">
      <c r="A1329" s="5">
        <v>45352.0</v>
      </c>
      <c r="B1329" s="11" t="s">
        <v>2811</v>
      </c>
      <c r="C1329" s="8" t="s">
        <v>2812</v>
      </c>
      <c r="D1329" s="7" t="s">
        <v>2235</v>
      </c>
      <c r="E1329" s="7" t="s">
        <v>634</v>
      </c>
      <c r="F1329" s="7" t="s">
        <v>33</v>
      </c>
      <c r="G1329" s="7" t="s">
        <v>14</v>
      </c>
      <c r="H1329" s="9"/>
      <c r="I1329" s="9"/>
    </row>
    <row r="1330">
      <c r="A1330" s="5">
        <v>45352.0</v>
      </c>
      <c r="B1330" s="11" t="s">
        <v>2811</v>
      </c>
      <c r="C1330" s="8" t="s">
        <v>2812</v>
      </c>
      <c r="D1330" s="7" t="s">
        <v>2235</v>
      </c>
      <c r="E1330" s="7" t="s">
        <v>705</v>
      </c>
      <c r="F1330" s="7" t="s">
        <v>144</v>
      </c>
      <c r="G1330" s="7" t="s">
        <v>86</v>
      </c>
      <c r="H1330" s="9"/>
      <c r="I1330" s="9"/>
    </row>
    <row r="1331">
      <c r="A1331" s="5">
        <v>45352.0</v>
      </c>
      <c r="B1331" s="11" t="s">
        <v>2813</v>
      </c>
      <c r="C1331" s="8" t="s">
        <v>2814</v>
      </c>
      <c r="D1331" s="7" t="s">
        <v>303</v>
      </c>
      <c r="E1331" s="7" t="s">
        <v>183</v>
      </c>
      <c r="F1331" s="7" t="s">
        <v>111</v>
      </c>
      <c r="G1331" s="7" t="s">
        <v>14</v>
      </c>
      <c r="H1331" s="9"/>
      <c r="I1331" s="9"/>
    </row>
    <row r="1332">
      <c r="A1332" s="5">
        <v>45352.0</v>
      </c>
      <c r="B1332" s="11" t="s">
        <v>2815</v>
      </c>
      <c r="C1332" s="8" t="s">
        <v>2816</v>
      </c>
      <c r="D1332" s="7" t="s">
        <v>235</v>
      </c>
      <c r="E1332" s="7" t="s">
        <v>2817</v>
      </c>
      <c r="F1332" s="7" t="s">
        <v>2818</v>
      </c>
      <c r="G1332" s="7" t="s">
        <v>14</v>
      </c>
      <c r="H1332" s="9"/>
      <c r="I1332" s="9"/>
    </row>
    <row r="1333">
      <c r="A1333" s="5">
        <v>45352.0</v>
      </c>
      <c r="B1333" s="11" t="s">
        <v>2819</v>
      </c>
      <c r="C1333" s="8" t="s">
        <v>2820</v>
      </c>
      <c r="D1333" s="7" t="s">
        <v>235</v>
      </c>
      <c r="E1333" s="7" t="s">
        <v>38</v>
      </c>
      <c r="F1333" s="7" t="s">
        <v>18</v>
      </c>
      <c r="G1333" s="7" t="s">
        <v>14</v>
      </c>
      <c r="H1333" s="9"/>
      <c r="I1333" s="9"/>
    </row>
    <row r="1334">
      <c r="A1334" s="5">
        <v>45353.0</v>
      </c>
      <c r="B1334" s="11" t="s">
        <v>2821</v>
      </c>
      <c r="C1334" s="8" t="s">
        <v>2822</v>
      </c>
      <c r="D1334" s="7" t="s">
        <v>2823</v>
      </c>
      <c r="E1334" s="7" t="s">
        <v>115</v>
      </c>
      <c r="F1334" s="7" t="s">
        <v>2824</v>
      </c>
      <c r="G1334" s="7" t="s">
        <v>14</v>
      </c>
      <c r="H1334" s="9"/>
      <c r="I1334" s="9"/>
    </row>
    <row r="1335">
      <c r="A1335" s="5">
        <v>45353.0</v>
      </c>
      <c r="B1335" s="11" t="s">
        <v>2825</v>
      </c>
      <c r="C1335" s="8" t="s">
        <v>2826</v>
      </c>
      <c r="D1335" s="7" t="s">
        <v>642</v>
      </c>
      <c r="E1335" s="7" t="s">
        <v>119</v>
      </c>
      <c r="F1335" s="7" t="s">
        <v>18</v>
      </c>
      <c r="G1335" s="7" t="s">
        <v>14</v>
      </c>
      <c r="H1335" s="9"/>
      <c r="I1335" s="9"/>
    </row>
    <row r="1336">
      <c r="A1336" s="5">
        <v>45353.0</v>
      </c>
      <c r="B1336" s="11" t="s">
        <v>2825</v>
      </c>
      <c r="C1336" s="8" t="s">
        <v>2826</v>
      </c>
      <c r="D1336" s="7" t="s">
        <v>642</v>
      </c>
      <c r="E1336" s="7" t="s">
        <v>1591</v>
      </c>
      <c r="F1336" s="7" t="s">
        <v>13</v>
      </c>
      <c r="G1336" s="7" t="s">
        <v>14</v>
      </c>
      <c r="H1336" s="9"/>
      <c r="I1336" s="9"/>
    </row>
    <row r="1337">
      <c r="A1337" s="5">
        <v>45354.0</v>
      </c>
      <c r="B1337" s="11" t="s">
        <v>2827</v>
      </c>
      <c r="C1337" s="8" t="s">
        <v>2828</v>
      </c>
      <c r="D1337" s="7" t="s">
        <v>1423</v>
      </c>
      <c r="E1337" s="7" t="s">
        <v>2041</v>
      </c>
      <c r="F1337" s="7" t="s">
        <v>542</v>
      </c>
      <c r="G1337" s="7" t="s">
        <v>14</v>
      </c>
      <c r="H1337" s="9"/>
      <c r="I1337" s="9"/>
    </row>
    <row r="1338">
      <c r="A1338" s="5">
        <v>45354.0</v>
      </c>
      <c r="B1338" s="11" t="s">
        <v>2827</v>
      </c>
      <c r="C1338" s="8" t="s">
        <v>2828</v>
      </c>
      <c r="D1338" s="7" t="s">
        <v>1423</v>
      </c>
      <c r="E1338" s="7" t="s">
        <v>100</v>
      </c>
      <c r="F1338" s="7" t="s">
        <v>2829</v>
      </c>
      <c r="G1338" s="7" t="s">
        <v>86</v>
      </c>
      <c r="H1338" s="9"/>
      <c r="I1338" s="9"/>
    </row>
    <row r="1339">
      <c r="A1339" s="5">
        <v>45355.0</v>
      </c>
      <c r="B1339" s="11" t="s">
        <v>2830</v>
      </c>
      <c r="C1339" s="8" t="s">
        <v>2831</v>
      </c>
      <c r="D1339" s="7" t="s">
        <v>256</v>
      </c>
      <c r="E1339" s="9"/>
      <c r="F1339" s="7" t="s">
        <v>2832</v>
      </c>
      <c r="G1339" s="7" t="s">
        <v>14</v>
      </c>
      <c r="H1339" s="7" t="s">
        <v>334</v>
      </c>
      <c r="I1339" s="9"/>
    </row>
    <row r="1340">
      <c r="A1340" s="5">
        <v>45355.0</v>
      </c>
      <c r="B1340" s="11" t="s">
        <v>2830</v>
      </c>
      <c r="C1340" s="8" t="s">
        <v>2831</v>
      </c>
      <c r="D1340" s="7" t="s">
        <v>256</v>
      </c>
      <c r="E1340" s="9"/>
      <c r="F1340" s="7" t="s">
        <v>2833</v>
      </c>
      <c r="G1340" s="7" t="s">
        <v>14</v>
      </c>
      <c r="H1340" s="7" t="s">
        <v>15</v>
      </c>
      <c r="I1340" s="9"/>
    </row>
    <row r="1341">
      <c r="A1341" s="5">
        <v>45355.0</v>
      </c>
      <c r="B1341" s="11" t="s">
        <v>2830</v>
      </c>
      <c r="C1341" s="8" t="s">
        <v>2831</v>
      </c>
      <c r="D1341" s="7" t="s">
        <v>256</v>
      </c>
      <c r="E1341" s="7" t="s">
        <v>259</v>
      </c>
      <c r="F1341" s="7" t="s">
        <v>13</v>
      </c>
      <c r="G1341" s="7" t="s">
        <v>14</v>
      </c>
      <c r="H1341" s="9"/>
      <c r="I1341" s="9"/>
    </row>
    <row r="1342">
      <c r="A1342" s="5">
        <v>45355.0</v>
      </c>
      <c r="B1342" s="11" t="s">
        <v>2834</v>
      </c>
      <c r="C1342" s="8" t="s">
        <v>2835</v>
      </c>
      <c r="D1342" s="7" t="s">
        <v>511</v>
      </c>
      <c r="E1342" s="7" t="s">
        <v>2836</v>
      </c>
      <c r="F1342" s="7" t="s">
        <v>2837</v>
      </c>
      <c r="G1342" s="7" t="s">
        <v>14</v>
      </c>
      <c r="H1342" s="9"/>
      <c r="I1342" s="9"/>
    </row>
    <row r="1343">
      <c r="A1343" s="5">
        <v>45355.0</v>
      </c>
      <c r="B1343" s="11" t="s">
        <v>2838</v>
      </c>
      <c r="C1343" s="8" t="s">
        <v>2839</v>
      </c>
      <c r="D1343" s="7" t="s">
        <v>69</v>
      </c>
      <c r="E1343" s="7" t="s">
        <v>334</v>
      </c>
      <c r="F1343" s="7" t="s">
        <v>2840</v>
      </c>
      <c r="G1343" s="7" t="s">
        <v>14</v>
      </c>
      <c r="H1343" s="9"/>
      <c r="I1343" s="9"/>
    </row>
    <row r="1344">
      <c r="A1344" s="5">
        <v>45355.0</v>
      </c>
      <c r="B1344" s="11" t="s">
        <v>2841</v>
      </c>
      <c r="C1344" s="8" t="s">
        <v>2842</v>
      </c>
      <c r="D1344" s="7" t="s">
        <v>1849</v>
      </c>
      <c r="E1344" s="7" t="s">
        <v>1465</v>
      </c>
      <c r="F1344" s="7" t="s">
        <v>2843</v>
      </c>
      <c r="G1344" s="7" t="s">
        <v>14</v>
      </c>
      <c r="H1344" s="9"/>
      <c r="I1344" s="9"/>
    </row>
    <row r="1345">
      <c r="A1345" s="5">
        <v>45355.0</v>
      </c>
      <c r="B1345" s="11" t="s">
        <v>2844</v>
      </c>
      <c r="C1345" s="8" t="s">
        <v>2845</v>
      </c>
      <c r="D1345" s="7" t="s">
        <v>2846</v>
      </c>
      <c r="E1345" s="7" t="s">
        <v>38</v>
      </c>
      <c r="F1345" s="7" t="s">
        <v>564</v>
      </c>
      <c r="G1345" s="7" t="s">
        <v>14</v>
      </c>
      <c r="H1345" s="9"/>
      <c r="I1345" s="9"/>
    </row>
    <row r="1346">
      <c r="A1346" s="5">
        <v>45355.0</v>
      </c>
      <c r="B1346" s="11" t="s">
        <v>2844</v>
      </c>
      <c r="C1346" s="8" t="s">
        <v>2845</v>
      </c>
      <c r="D1346" s="7" t="s">
        <v>2846</v>
      </c>
      <c r="E1346" s="7" t="s">
        <v>259</v>
      </c>
      <c r="F1346" s="7" t="s">
        <v>18</v>
      </c>
      <c r="G1346" s="7" t="s">
        <v>14</v>
      </c>
      <c r="H1346" s="9"/>
      <c r="I1346" s="9"/>
    </row>
    <row r="1347">
      <c r="A1347" s="5">
        <v>45355.0</v>
      </c>
      <c r="B1347" s="11" t="s">
        <v>2847</v>
      </c>
      <c r="C1347" s="8" t="s">
        <v>2848</v>
      </c>
      <c r="D1347" s="7" t="s">
        <v>1464</v>
      </c>
      <c r="E1347" s="7" t="s">
        <v>2849</v>
      </c>
      <c r="F1347" s="7" t="s">
        <v>809</v>
      </c>
      <c r="G1347" s="7" t="s">
        <v>14</v>
      </c>
      <c r="H1347" s="9"/>
      <c r="I1347" s="9"/>
    </row>
    <row r="1348">
      <c r="A1348" s="5">
        <v>45355.0</v>
      </c>
      <c r="B1348" s="11" t="s">
        <v>2847</v>
      </c>
      <c r="C1348" s="8" t="s">
        <v>2848</v>
      </c>
      <c r="D1348" s="7" t="s">
        <v>1464</v>
      </c>
      <c r="E1348" s="7" t="s">
        <v>1717</v>
      </c>
      <c r="F1348" s="7" t="s">
        <v>2686</v>
      </c>
      <c r="G1348" s="7" t="s">
        <v>14</v>
      </c>
      <c r="H1348" s="9"/>
      <c r="I1348" s="9"/>
    </row>
    <row r="1349">
      <c r="A1349" s="5">
        <v>45355.0</v>
      </c>
      <c r="B1349" s="11" t="s">
        <v>2850</v>
      </c>
      <c r="C1349" s="8" t="s">
        <v>2851</v>
      </c>
      <c r="D1349" s="7" t="s">
        <v>211</v>
      </c>
      <c r="E1349" s="7" t="s">
        <v>1003</v>
      </c>
      <c r="F1349" s="7" t="s">
        <v>2852</v>
      </c>
      <c r="G1349" s="7" t="s">
        <v>14</v>
      </c>
      <c r="H1349" s="9"/>
      <c r="I1349" s="9"/>
    </row>
    <row r="1350">
      <c r="A1350" s="5">
        <v>45355.0</v>
      </c>
      <c r="B1350" s="11" t="s">
        <v>2853</v>
      </c>
      <c r="C1350" s="8" t="s">
        <v>2854</v>
      </c>
      <c r="D1350" s="7" t="s">
        <v>385</v>
      </c>
      <c r="E1350" s="7" t="s">
        <v>1832</v>
      </c>
      <c r="F1350" s="7" t="s">
        <v>829</v>
      </c>
      <c r="G1350" s="7" t="s">
        <v>14</v>
      </c>
      <c r="H1350" s="9"/>
      <c r="I1350" s="9"/>
    </row>
    <row r="1351">
      <c r="A1351" s="5">
        <v>45355.0</v>
      </c>
      <c r="B1351" s="11" t="s">
        <v>2855</v>
      </c>
      <c r="C1351" s="8" t="s">
        <v>2856</v>
      </c>
      <c r="D1351" s="7" t="s">
        <v>412</v>
      </c>
      <c r="E1351" s="7" t="s">
        <v>90</v>
      </c>
      <c r="F1351" s="7" t="s">
        <v>111</v>
      </c>
      <c r="G1351" s="7" t="s">
        <v>14</v>
      </c>
      <c r="H1351" s="9"/>
      <c r="I1351" s="9"/>
    </row>
    <row r="1352">
      <c r="A1352" s="5">
        <v>45355.0</v>
      </c>
      <c r="B1352" s="11" t="s">
        <v>2855</v>
      </c>
      <c r="C1352" s="8" t="s">
        <v>2856</v>
      </c>
      <c r="D1352" s="7" t="s">
        <v>2355</v>
      </c>
      <c r="E1352" s="7" t="s">
        <v>90</v>
      </c>
      <c r="F1352" s="7" t="s">
        <v>111</v>
      </c>
      <c r="G1352" s="7" t="s">
        <v>14</v>
      </c>
      <c r="H1352" s="9"/>
      <c r="I1352" s="9"/>
    </row>
    <row r="1353">
      <c r="A1353" s="5">
        <v>45355.0</v>
      </c>
      <c r="B1353" s="11" t="s">
        <v>2857</v>
      </c>
      <c r="C1353" s="8" t="s">
        <v>2858</v>
      </c>
      <c r="D1353" s="7" t="s">
        <v>1348</v>
      </c>
      <c r="E1353" s="7" t="s">
        <v>992</v>
      </c>
      <c r="F1353" s="7" t="s">
        <v>602</v>
      </c>
      <c r="G1353" s="7" t="s">
        <v>29</v>
      </c>
      <c r="H1353" s="9"/>
      <c r="I1353" s="9"/>
    </row>
    <row r="1354">
      <c r="A1354" s="5">
        <v>45355.0</v>
      </c>
      <c r="B1354" s="11" t="s">
        <v>2857</v>
      </c>
      <c r="C1354" s="8" t="s">
        <v>2858</v>
      </c>
      <c r="D1354" s="7" t="s">
        <v>1348</v>
      </c>
      <c r="E1354" s="7" t="s">
        <v>119</v>
      </c>
      <c r="F1354" s="7" t="s">
        <v>868</v>
      </c>
      <c r="G1354" s="7" t="s">
        <v>86</v>
      </c>
      <c r="H1354" s="9"/>
      <c r="I1354" s="9"/>
    </row>
    <row r="1355">
      <c r="A1355" s="5">
        <v>45355.0</v>
      </c>
      <c r="B1355" s="11" t="s">
        <v>2857</v>
      </c>
      <c r="C1355" s="8" t="s">
        <v>2858</v>
      </c>
      <c r="D1355" s="7" t="s">
        <v>1348</v>
      </c>
      <c r="E1355" s="7" t="s">
        <v>2859</v>
      </c>
      <c r="F1355" s="7" t="s">
        <v>542</v>
      </c>
      <c r="G1355" s="7" t="s">
        <v>86</v>
      </c>
      <c r="H1355" s="9"/>
      <c r="I1355" s="9"/>
    </row>
    <row r="1356">
      <c r="A1356" s="5">
        <v>45355.0</v>
      </c>
      <c r="B1356" s="11" t="s">
        <v>2860</v>
      </c>
      <c r="C1356" s="8" t="s">
        <v>2861</v>
      </c>
      <c r="D1356" s="7" t="s">
        <v>1136</v>
      </c>
      <c r="E1356" s="7" t="s">
        <v>90</v>
      </c>
      <c r="F1356" s="7" t="s">
        <v>111</v>
      </c>
      <c r="G1356" s="7" t="s">
        <v>14</v>
      </c>
      <c r="H1356" s="9"/>
      <c r="I1356" s="9"/>
    </row>
    <row r="1357">
      <c r="A1357" s="5">
        <v>45355.0</v>
      </c>
      <c r="B1357" s="11" t="s">
        <v>2860</v>
      </c>
      <c r="C1357" s="8" t="s">
        <v>2861</v>
      </c>
      <c r="D1357" s="7" t="s">
        <v>1136</v>
      </c>
      <c r="E1357" s="7" t="s">
        <v>563</v>
      </c>
      <c r="F1357" s="7" t="s">
        <v>393</v>
      </c>
      <c r="G1357" s="7" t="s">
        <v>14</v>
      </c>
      <c r="H1357" s="9"/>
      <c r="I1357" s="9"/>
    </row>
    <row r="1358">
      <c r="A1358" s="5">
        <v>45355.0</v>
      </c>
      <c r="B1358" s="11" t="s">
        <v>2862</v>
      </c>
      <c r="C1358" s="8" t="s">
        <v>2863</v>
      </c>
      <c r="D1358" s="7" t="s">
        <v>2864</v>
      </c>
      <c r="E1358" s="7" t="s">
        <v>183</v>
      </c>
      <c r="F1358" s="7" t="s">
        <v>111</v>
      </c>
      <c r="G1358" s="7" t="s">
        <v>14</v>
      </c>
      <c r="H1358" s="9"/>
      <c r="I1358" s="9"/>
    </row>
    <row r="1359">
      <c r="A1359" s="5">
        <v>45355.0</v>
      </c>
      <c r="B1359" s="11" t="s">
        <v>2865</v>
      </c>
      <c r="C1359" s="8" t="s">
        <v>2866</v>
      </c>
      <c r="D1359" s="7" t="s">
        <v>377</v>
      </c>
      <c r="E1359" s="7" t="s">
        <v>166</v>
      </c>
      <c r="F1359" s="7" t="s">
        <v>16</v>
      </c>
      <c r="G1359" s="7" t="s">
        <v>14</v>
      </c>
      <c r="H1359" s="9"/>
      <c r="I1359" s="9"/>
    </row>
    <row r="1360">
      <c r="A1360" s="5">
        <v>45355.0</v>
      </c>
      <c r="B1360" s="11" t="s">
        <v>2865</v>
      </c>
      <c r="C1360" s="8" t="s">
        <v>2866</v>
      </c>
      <c r="D1360" s="7" t="s">
        <v>377</v>
      </c>
      <c r="E1360" s="7" t="s">
        <v>1946</v>
      </c>
      <c r="F1360" s="7" t="s">
        <v>2867</v>
      </c>
      <c r="G1360" s="7" t="s">
        <v>14</v>
      </c>
      <c r="H1360" s="9"/>
      <c r="I1360" s="9"/>
    </row>
    <row r="1361">
      <c r="A1361" s="5">
        <v>45355.0</v>
      </c>
      <c r="B1361" s="11" t="s">
        <v>2868</v>
      </c>
      <c r="C1361" s="8" t="s">
        <v>2869</v>
      </c>
      <c r="D1361" s="7" t="s">
        <v>1429</v>
      </c>
      <c r="E1361" s="7" t="s">
        <v>2870</v>
      </c>
      <c r="F1361" s="7" t="s">
        <v>48</v>
      </c>
      <c r="G1361" s="7" t="s">
        <v>14</v>
      </c>
      <c r="H1361" s="9"/>
      <c r="I1361" s="9"/>
    </row>
    <row r="1362">
      <c r="A1362" s="5">
        <v>45355.0</v>
      </c>
      <c r="B1362" s="11" t="s">
        <v>2868</v>
      </c>
      <c r="C1362" s="8" t="s">
        <v>2869</v>
      </c>
      <c r="D1362" s="7" t="s">
        <v>1429</v>
      </c>
      <c r="E1362" s="7" t="s">
        <v>2871</v>
      </c>
      <c r="F1362" s="7" t="s">
        <v>18</v>
      </c>
      <c r="G1362" s="7" t="s">
        <v>14</v>
      </c>
      <c r="H1362" s="9"/>
      <c r="I1362" s="9"/>
    </row>
    <row r="1363">
      <c r="A1363" s="5">
        <v>45355.0</v>
      </c>
      <c r="B1363" s="11" t="s">
        <v>2872</v>
      </c>
      <c r="C1363" s="8" t="s">
        <v>2873</v>
      </c>
      <c r="D1363" s="7" t="s">
        <v>182</v>
      </c>
      <c r="E1363" s="7" t="s">
        <v>2874</v>
      </c>
      <c r="F1363" s="7" t="s">
        <v>2875</v>
      </c>
      <c r="G1363" s="7" t="s">
        <v>14</v>
      </c>
      <c r="H1363" s="9"/>
      <c r="I1363" s="9"/>
    </row>
    <row r="1364">
      <c r="A1364" s="5">
        <v>45355.0</v>
      </c>
      <c r="B1364" s="11" t="s">
        <v>2872</v>
      </c>
      <c r="C1364" s="8" t="s">
        <v>2873</v>
      </c>
      <c r="D1364" s="7" t="s">
        <v>182</v>
      </c>
      <c r="E1364" s="7" t="s">
        <v>2337</v>
      </c>
      <c r="F1364" s="7" t="s">
        <v>2875</v>
      </c>
      <c r="G1364" s="7" t="s">
        <v>14</v>
      </c>
      <c r="H1364" s="9"/>
      <c r="I1364" s="9"/>
    </row>
    <row r="1365">
      <c r="A1365" s="5">
        <v>45355.0</v>
      </c>
      <c r="B1365" s="11" t="s">
        <v>2876</v>
      </c>
      <c r="C1365" s="8" t="s">
        <v>2877</v>
      </c>
      <c r="D1365" s="7" t="s">
        <v>2054</v>
      </c>
      <c r="E1365" s="7" t="s">
        <v>1069</v>
      </c>
      <c r="F1365" s="7" t="s">
        <v>18</v>
      </c>
      <c r="G1365" s="7" t="s">
        <v>14</v>
      </c>
      <c r="H1365" s="9"/>
      <c r="I1365" s="9"/>
    </row>
    <row r="1366">
      <c r="A1366" s="5">
        <v>45355.0</v>
      </c>
      <c r="B1366" s="11" t="s">
        <v>2876</v>
      </c>
      <c r="C1366" s="8" t="s">
        <v>2877</v>
      </c>
      <c r="D1366" s="7" t="s">
        <v>2054</v>
      </c>
      <c r="E1366" s="7" t="s">
        <v>705</v>
      </c>
      <c r="F1366" s="7" t="s">
        <v>809</v>
      </c>
      <c r="G1366" s="7" t="s">
        <v>86</v>
      </c>
      <c r="H1366" s="9"/>
      <c r="I1366" s="9"/>
    </row>
    <row r="1367">
      <c r="A1367" s="5">
        <v>45355.0</v>
      </c>
      <c r="B1367" s="11" t="s">
        <v>2876</v>
      </c>
      <c r="C1367" s="8" t="s">
        <v>2877</v>
      </c>
      <c r="D1367" s="7" t="s">
        <v>2054</v>
      </c>
      <c r="E1367" s="7" t="s">
        <v>110</v>
      </c>
      <c r="F1367" s="7" t="s">
        <v>2878</v>
      </c>
      <c r="G1367" s="7" t="s">
        <v>14</v>
      </c>
      <c r="H1367" s="9"/>
      <c r="I1367" s="9"/>
    </row>
    <row r="1368">
      <c r="A1368" s="5">
        <v>45355.0</v>
      </c>
      <c r="B1368" s="11" t="s">
        <v>2879</v>
      </c>
      <c r="C1368" s="8" t="s">
        <v>2880</v>
      </c>
      <c r="D1368" s="7" t="s">
        <v>715</v>
      </c>
      <c r="E1368" s="7" t="s">
        <v>119</v>
      </c>
      <c r="F1368" s="7" t="s">
        <v>18</v>
      </c>
      <c r="G1368" s="7" t="s">
        <v>14</v>
      </c>
      <c r="H1368" s="9"/>
      <c r="I1368" s="9"/>
    </row>
    <row r="1369">
      <c r="A1369" s="5">
        <v>45355.0</v>
      </c>
      <c r="B1369" s="11" t="s">
        <v>2879</v>
      </c>
      <c r="C1369" s="8" t="s">
        <v>2880</v>
      </c>
      <c r="D1369" s="7" t="s">
        <v>715</v>
      </c>
      <c r="E1369" s="7" t="s">
        <v>2881</v>
      </c>
      <c r="F1369" s="7" t="s">
        <v>13</v>
      </c>
      <c r="G1369" s="7" t="s">
        <v>14</v>
      </c>
      <c r="H1369" s="9"/>
      <c r="I1369" s="9"/>
    </row>
    <row r="1370">
      <c r="A1370" s="5">
        <v>45355.0</v>
      </c>
      <c r="B1370" s="11" t="s">
        <v>2882</v>
      </c>
      <c r="C1370" s="8" t="s">
        <v>2883</v>
      </c>
      <c r="D1370" s="7" t="s">
        <v>377</v>
      </c>
      <c r="E1370" s="7" t="s">
        <v>563</v>
      </c>
      <c r="F1370" s="7" t="s">
        <v>1049</v>
      </c>
      <c r="G1370" s="7" t="s">
        <v>14</v>
      </c>
      <c r="H1370" s="9"/>
      <c r="I1370" s="9"/>
    </row>
    <row r="1371">
      <c r="A1371" s="5">
        <v>45355.0</v>
      </c>
      <c r="B1371" s="11" t="s">
        <v>2882</v>
      </c>
      <c r="C1371" s="8" t="s">
        <v>2883</v>
      </c>
      <c r="D1371" s="7" t="s">
        <v>377</v>
      </c>
      <c r="E1371" s="9"/>
      <c r="F1371" s="7" t="s">
        <v>16</v>
      </c>
      <c r="G1371" s="7" t="s">
        <v>14</v>
      </c>
      <c r="H1371" s="7" t="s">
        <v>15</v>
      </c>
      <c r="I1371" s="9"/>
    </row>
    <row r="1372">
      <c r="A1372" s="5">
        <v>45355.0</v>
      </c>
      <c r="B1372" s="11" t="s">
        <v>2884</v>
      </c>
      <c r="C1372" s="8" t="s">
        <v>2885</v>
      </c>
      <c r="D1372" s="7" t="s">
        <v>2710</v>
      </c>
      <c r="E1372" s="7" t="s">
        <v>1832</v>
      </c>
      <c r="F1372" s="7" t="s">
        <v>829</v>
      </c>
      <c r="G1372" s="7" t="s">
        <v>14</v>
      </c>
      <c r="H1372" s="9"/>
      <c r="I1372" s="9"/>
    </row>
    <row r="1373">
      <c r="A1373" s="5">
        <v>45356.0</v>
      </c>
      <c r="B1373" s="11" t="s">
        <v>2886</v>
      </c>
      <c r="C1373" s="8" t="s">
        <v>2887</v>
      </c>
      <c r="D1373" s="7" t="s">
        <v>147</v>
      </c>
      <c r="E1373" s="7" t="s">
        <v>2888</v>
      </c>
      <c r="F1373" s="7" t="s">
        <v>258</v>
      </c>
      <c r="G1373" s="7" t="s">
        <v>14</v>
      </c>
      <c r="H1373" s="9"/>
      <c r="I1373" s="9"/>
    </row>
    <row r="1374">
      <c r="A1374" s="5">
        <v>45356.0</v>
      </c>
      <c r="B1374" s="11" t="s">
        <v>2889</v>
      </c>
      <c r="C1374" s="8" t="s">
        <v>2890</v>
      </c>
      <c r="D1374" s="7" t="s">
        <v>312</v>
      </c>
      <c r="E1374" s="7" t="s">
        <v>2891</v>
      </c>
      <c r="F1374" s="7" t="s">
        <v>1644</v>
      </c>
      <c r="G1374" s="7" t="s">
        <v>14</v>
      </c>
      <c r="H1374" s="9"/>
      <c r="I1374" s="9"/>
    </row>
    <row r="1375">
      <c r="A1375" s="5">
        <v>45356.0</v>
      </c>
      <c r="B1375" s="11" t="s">
        <v>2892</v>
      </c>
      <c r="C1375" s="8" t="s">
        <v>2893</v>
      </c>
      <c r="D1375" s="7" t="s">
        <v>484</v>
      </c>
      <c r="E1375" s="7" t="s">
        <v>1163</v>
      </c>
      <c r="F1375" s="7" t="s">
        <v>1644</v>
      </c>
      <c r="G1375" s="7" t="s">
        <v>14</v>
      </c>
      <c r="H1375" s="9"/>
      <c r="I1375" s="9"/>
    </row>
    <row r="1376">
      <c r="A1376" s="5">
        <v>45356.0</v>
      </c>
      <c r="B1376" s="11" t="s">
        <v>2894</v>
      </c>
      <c r="C1376" s="8" t="s">
        <v>2895</v>
      </c>
      <c r="D1376" s="7" t="s">
        <v>2350</v>
      </c>
      <c r="E1376" s="7" t="s">
        <v>38</v>
      </c>
      <c r="F1376" s="7" t="s">
        <v>18</v>
      </c>
      <c r="G1376" s="7" t="s">
        <v>14</v>
      </c>
      <c r="H1376" s="9"/>
      <c r="I1376" s="9"/>
    </row>
    <row r="1377">
      <c r="A1377" s="5">
        <v>45356.0</v>
      </c>
      <c r="B1377" s="11" t="s">
        <v>2896</v>
      </c>
      <c r="C1377" s="8" t="s">
        <v>2897</v>
      </c>
      <c r="D1377" s="7" t="s">
        <v>1299</v>
      </c>
      <c r="E1377" s="7" t="s">
        <v>281</v>
      </c>
      <c r="F1377" s="7" t="s">
        <v>1901</v>
      </c>
      <c r="G1377" s="7" t="s">
        <v>14</v>
      </c>
      <c r="H1377" s="9"/>
      <c r="I1377" s="9"/>
    </row>
    <row r="1378">
      <c r="A1378" s="5">
        <v>45356.0</v>
      </c>
      <c r="B1378" s="11" t="s">
        <v>2896</v>
      </c>
      <c r="C1378" s="8" t="s">
        <v>2897</v>
      </c>
      <c r="D1378" s="7" t="s">
        <v>1299</v>
      </c>
      <c r="E1378" s="7" t="s">
        <v>2898</v>
      </c>
      <c r="F1378" s="7" t="s">
        <v>144</v>
      </c>
      <c r="G1378" s="7" t="s">
        <v>14</v>
      </c>
      <c r="H1378" s="9"/>
      <c r="I1378" s="9"/>
    </row>
    <row r="1379">
      <c r="A1379" s="5">
        <v>45356.0</v>
      </c>
      <c r="B1379" s="11" t="s">
        <v>2896</v>
      </c>
      <c r="C1379" s="8" t="s">
        <v>2897</v>
      </c>
      <c r="D1379" s="7" t="s">
        <v>1299</v>
      </c>
      <c r="E1379" s="7" t="s">
        <v>90</v>
      </c>
      <c r="F1379" s="7" t="s">
        <v>111</v>
      </c>
      <c r="G1379" s="7" t="s">
        <v>14</v>
      </c>
      <c r="H1379" s="9"/>
      <c r="I1379" s="9"/>
    </row>
    <row r="1380">
      <c r="A1380" s="5">
        <v>45356.0</v>
      </c>
      <c r="B1380" s="11" t="s">
        <v>2899</v>
      </c>
      <c r="C1380" s="8" t="s">
        <v>2900</v>
      </c>
      <c r="D1380" s="7" t="s">
        <v>611</v>
      </c>
      <c r="E1380" s="7" t="s">
        <v>90</v>
      </c>
      <c r="F1380" s="7" t="s">
        <v>111</v>
      </c>
      <c r="G1380" s="7" t="s">
        <v>14</v>
      </c>
      <c r="H1380" s="9"/>
      <c r="I1380" s="9"/>
    </row>
    <row r="1381">
      <c r="A1381" s="5">
        <v>45356.0</v>
      </c>
      <c r="B1381" s="11" t="s">
        <v>2901</v>
      </c>
      <c r="C1381" s="8" t="s">
        <v>2902</v>
      </c>
      <c r="D1381" s="7" t="s">
        <v>445</v>
      </c>
      <c r="E1381" s="7" t="s">
        <v>748</v>
      </c>
      <c r="F1381" s="7" t="s">
        <v>2903</v>
      </c>
      <c r="G1381" s="7" t="s">
        <v>14</v>
      </c>
      <c r="H1381" s="9"/>
      <c r="I1381" s="9"/>
    </row>
    <row r="1382">
      <c r="A1382" s="5">
        <v>45356.0</v>
      </c>
      <c r="B1382" s="11" t="s">
        <v>2901</v>
      </c>
      <c r="C1382" s="8" t="s">
        <v>2902</v>
      </c>
      <c r="D1382" s="7" t="s">
        <v>838</v>
      </c>
      <c r="E1382" s="7" t="s">
        <v>748</v>
      </c>
      <c r="F1382" s="7" t="s">
        <v>2903</v>
      </c>
      <c r="G1382" s="7" t="s">
        <v>14</v>
      </c>
      <c r="H1382" s="9"/>
      <c r="I1382" s="9"/>
    </row>
    <row r="1383">
      <c r="A1383" s="5">
        <v>45356.0</v>
      </c>
      <c r="B1383" s="11" t="s">
        <v>2904</v>
      </c>
      <c r="C1383" s="8" t="s">
        <v>2905</v>
      </c>
      <c r="D1383" s="7" t="s">
        <v>385</v>
      </c>
      <c r="E1383" s="7" t="s">
        <v>436</v>
      </c>
      <c r="F1383" s="7" t="s">
        <v>13</v>
      </c>
      <c r="G1383" s="7" t="s">
        <v>14</v>
      </c>
      <c r="H1383" s="9"/>
      <c r="I1383" s="9"/>
    </row>
    <row r="1384">
      <c r="A1384" s="5">
        <v>45356.0</v>
      </c>
      <c r="B1384" s="11" t="s">
        <v>2904</v>
      </c>
      <c r="C1384" s="8" t="s">
        <v>2905</v>
      </c>
      <c r="D1384" s="7" t="s">
        <v>385</v>
      </c>
      <c r="E1384" s="7" t="s">
        <v>38</v>
      </c>
      <c r="F1384" s="7" t="s">
        <v>18</v>
      </c>
      <c r="G1384" s="7" t="s">
        <v>14</v>
      </c>
      <c r="H1384" s="9"/>
      <c r="I1384" s="9"/>
    </row>
    <row r="1385">
      <c r="A1385" s="5">
        <v>45356.0</v>
      </c>
      <c r="B1385" s="11" t="s">
        <v>2906</v>
      </c>
      <c r="C1385" s="8" t="s">
        <v>2907</v>
      </c>
      <c r="D1385" s="7" t="s">
        <v>611</v>
      </c>
      <c r="E1385" s="7" t="s">
        <v>110</v>
      </c>
      <c r="F1385" s="7" t="s">
        <v>111</v>
      </c>
      <c r="G1385" s="7" t="s">
        <v>14</v>
      </c>
      <c r="H1385" s="9"/>
      <c r="I1385" s="9"/>
    </row>
    <row r="1386">
      <c r="A1386" s="5">
        <v>45356.0</v>
      </c>
      <c r="B1386" s="11" t="s">
        <v>2906</v>
      </c>
      <c r="C1386" s="8" t="s">
        <v>2907</v>
      </c>
      <c r="D1386" s="7" t="s">
        <v>611</v>
      </c>
      <c r="E1386" s="7" t="s">
        <v>2908</v>
      </c>
      <c r="F1386" s="7" t="s">
        <v>308</v>
      </c>
      <c r="G1386" s="7" t="s">
        <v>14</v>
      </c>
      <c r="H1386" s="9"/>
      <c r="I1386" s="9"/>
    </row>
    <row r="1387">
      <c r="A1387" s="5">
        <v>45356.0</v>
      </c>
      <c r="B1387" s="11" t="s">
        <v>2909</v>
      </c>
      <c r="C1387" s="8" t="s">
        <v>2910</v>
      </c>
      <c r="D1387" s="7" t="s">
        <v>570</v>
      </c>
      <c r="E1387" s="7" t="s">
        <v>334</v>
      </c>
      <c r="F1387" s="7" t="s">
        <v>1173</v>
      </c>
      <c r="G1387" s="7" t="s">
        <v>14</v>
      </c>
      <c r="H1387" s="9"/>
      <c r="I1387" s="9"/>
    </row>
    <row r="1388">
      <c r="A1388" s="5">
        <v>45356.0</v>
      </c>
      <c r="B1388" s="11" t="s">
        <v>2909</v>
      </c>
      <c r="C1388" s="8" t="s">
        <v>2910</v>
      </c>
      <c r="D1388" s="7" t="s">
        <v>570</v>
      </c>
      <c r="E1388" s="7" t="s">
        <v>2911</v>
      </c>
      <c r="F1388" s="7" t="s">
        <v>2912</v>
      </c>
      <c r="G1388" s="7" t="s">
        <v>14</v>
      </c>
      <c r="H1388" s="9"/>
      <c r="I1388" s="9"/>
    </row>
    <row r="1389">
      <c r="A1389" s="5">
        <v>45356.0</v>
      </c>
      <c r="B1389" s="11" t="s">
        <v>2913</v>
      </c>
      <c r="C1389" s="8" t="s">
        <v>2914</v>
      </c>
      <c r="D1389" s="7" t="s">
        <v>2915</v>
      </c>
      <c r="E1389" s="7" t="s">
        <v>259</v>
      </c>
      <c r="F1389" s="7" t="s">
        <v>2916</v>
      </c>
      <c r="G1389" s="7" t="s">
        <v>14</v>
      </c>
      <c r="H1389" s="9"/>
      <c r="I1389" s="9"/>
    </row>
    <row r="1390">
      <c r="A1390" s="5">
        <v>45356.0</v>
      </c>
      <c r="B1390" s="11" t="s">
        <v>2917</v>
      </c>
      <c r="C1390" s="8" t="s">
        <v>2918</v>
      </c>
      <c r="D1390" s="7" t="s">
        <v>1423</v>
      </c>
      <c r="E1390" s="7" t="s">
        <v>15</v>
      </c>
      <c r="F1390" s="7" t="s">
        <v>875</v>
      </c>
      <c r="G1390" s="7" t="s">
        <v>14</v>
      </c>
      <c r="H1390" s="9"/>
      <c r="I1390" s="9"/>
    </row>
    <row r="1391">
      <c r="A1391" s="5">
        <v>45356.0</v>
      </c>
      <c r="B1391" s="11" t="s">
        <v>2917</v>
      </c>
      <c r="C1391" s="8" t="s">
        <v>2918</v>
      </c>
      <c r="D1391" s="7" t="s">
        <v>1423</v>
      </c>
      <c r="E1391" s="7" t="s">
        <v>47</v>
      </c>
      <c r="F1391" s="7" t="s">
        <v>809</v>
      </c>
      <c r="G1391" s="7" t="s">
        <v>14</v>
      </c>
      <c r="H1391" s="9"/>
      <c r="I1391" s="9"/>
    </row>
    <row r="1392">
      <c r="A1392" s="5">
        <v>45356.0</v>
      </c>
      <c r="B1392" s="11" t="s">
        <v>2919</v>
      </c>
      <c r="C1392" s="8" t="s">
        <v>2920</v>
      </c>
      <c r="D1392" s="7" t="s">
        <v>267</v>
      </c>
      <c r="E1392" s="7" t="s">
        <v>90</v>
      </c>
      <c r="F1392" s="7" t="s">
        <v>111</v>
      </c>
      <c r="G1392" s="7" t="s">
        <v>14</v>
      </c>
      <c r="H1392" s="9"/>
      <c r="I1392" s="9"/>
    </row>
    <row r="1393">
      <c r="A1393" s="5">
        <v>45356.0</v>
      </c>
      <c r="B1393" s="11" t="s">
        <v>2921</v>
      </c>
      <c r="C1393" s="8" t="s">
        <v>2922</v>
      </c>
      <c r="D1393" s="7" t="s">
        <v>1299</v>
      </c>
      <c r="E1393" s="7" t="s">
        <v>299</v>
      </c>
      <c r="F1393" s="7" t="s">
        <v>588</v>
      </c>
      <c r="G1393" s="7" t="s">
        <v>14</v>
      </c>
      <c r="H1393" s="9"/>
      <c r="I1393" s="9"/>
    </row>
    <row r="1394">
      <c r="A1394" s="5">
        <v>45356.0</v>
      </c>
      <c r="B1394" s="11" t="s">
        <v>2923</v>
      </c>
      <c r="C1394" s="8" t="s">
        <v>2924</v>
      </c>
      <c r="D1394" s="7" t="s">
        <v>165</v>
      </c>
      <c r="E1394" s="7" t="s">
        <v>436</v>
      </c>
      <c r="F1394" s="7" t="s">
        <v>18</v>
      </c>
      <c r="G1394" s="7" t="s">
        <v>14</v>
      </c>
      <c r="H1394" s="9"/>
      <c r="I1394" s="9"/>
    </row>
    <row r="1395">
      <c r="A1395" s="5">
        <v>45356.0</v>
      </c>
      <c r="B1395" s="11" t="s">
        <v>2923</v>
      </c>
      <c r="C1395" s="20" t="s">
        <v>2924</v>
      </c>
      <c r="D1395" s="7" t="s">
        <v>165</v>
      </c>
      <c r="E1395" s="7" t="s">
        <v>420</v>
      </c>
      <c r="F1395" s="7" t="s">
        <v>18</v>
      </c>
      <c r="G1395" s="7" t="s">
        <v>14</v>
      </c>
      <c r="H1395" s="9"/>
      <c r="I1395" s="9"/>
    </row>
    <row r="1396">
      <c r="A1396" s="5">
        <v>45356.0</v>
      </c>
      <c r="B1396" s="11" t="s">
        <v>2925</v>
      </c>
      <c r="C1396" s="8" t="s">
        <v>2926</v>
      </c>
      <c r="D1396" s="7" t="s">
        <v>74</v>
      </c>
      <c r="E1396" s="7" t="s">
        <v>121</v>
      </c>
      <c r="F1396" s="7" t="s">
        <v>308</v>
      </c>
      <c r="G1396" s="7" t="s">
        <v>14</v>
      </c>
      <c r="H1396" s="9"/>
      <c r="I1396" s="9"/>
    </row>
    <row r="1397">
      <c r="A1397" s="5">
        <v>45356.0</v>
      </c>
      <c r="B1397" s="11" t="s">
        <v>2927</v>
      </c>
      <c r="C1397" s="8" t="s">
        <v>2928</v>
      </c>
      <c r="D1397" s="7" t="s">
        <v>1977</v>
      </c>
      <c r="E1397" s="9"/>
      <c r="F1397" s="7" t="s">
        <v>2929</v>
      </c>
      <c r="G1397" s="7" t="s">
        <v>14</v>
      </c>
      <c r="H1397" s="7" t="s">
        <v>334</v>
      </c>
      <c r="I1397" s="9"/>
    </row>
    <row r="1398">
      <c r="A1398" s="5">
        <v>45356.0</v>
      </c>
      <c r="B1398" s="11" t="s">
        <v>2927</v>
      </c>
      <c r="C1398" s="8" t="s">
        <v>2928</v>
      </c>
      <c r="D1398" s="7" t="s">
        <v>1977</v>
      </c>
      <c r="E1398" s="7" t="s">
        <v>1878</v>
      </c>
      <c r="F1398" s="7" t="s">
        <v>1601</v>
      </c>
      <c r="G1398" s="7" t="s">
        <v>14</v>
      </c>
      <c r="H1398" s="9"/>
      <c r="I1398" s="9"/>
    </row>
    <row r="1399">
      <c r="A1399" s="5">
        <v>45356.0</v>
      </c>
      <c r="B1399" s="11" t="s">
        <v>2930</v>
      </c>
      <c r="C1399" s="8" t="s">
        <v>2931</v>
      </c>
      <c r="D1399" s="7" t="s">
        <v>457</v>
      </c>
      <c r="E1399" s="7" t="s">
        <v>38</v>
      </c>
      <c r="F1399" s="7" t="s">
        <v>18</v>
      </c>
      <c r="G1399" s="7" t="s">
        <v>14</v>
      </c>
      <c r="H1399" s="9"/>
      <c r="I1399" s="9"/>
    </row>
    <row r="1400">
      <c r="A1400" s="5">
        <v>45356.0</v>
      </c>
      <c r="B1400" s="11" t="s">
        <v>2930</v>
      </c>
      <c r="C1400" s="8" t="s">
        <v>2931</v>
      </c>
      <c r="D1400" s="7" t="s">
        <v>457</v>
      </c>
      <c r="E1400" s="7" t="s">
        <v>420</v>
      </c>
      <c r="F1400" s="7" t="s">
        <v>13</v>
      </c>
      <c r="G1400" s="7" t="s">
        <v>14</v>
      </c>
      <c r="H1400" s="9"/>
      <c r="I1400" s="9"/>
    </row>
    <row r="1401">
      <c r="A1401" s="5">
        <v>45357.0</v>
      </c>
      <c r="B1401" s="11" t="s">
        <v>2932</v>
      </c>
      <c r="C1401" s="8" t="s">
        <v>2933</v>
      </c>
      <c r="D1401" s="7" t="s">
        <v>118</v>
      </c>
      <c r="E1401" s="7" t="s">
        <v>119</v>
      </c>
      <c r="F1401" s="7" t="s">
        <v>120</v>
      </c>
      <c r="G1401" s="7" t="s">
        <v>14</v>
      </c>
      <c r="H1401" s="9"/>
      <c r="I1401" s="9"/>
    </row>
    <row r="1402">
      <c r="A1402" s="5">
        <v>45357.0</v>
      </c>
      <c r="B1402" s="11" t="s">
        <v>2932</v>
      </c>
      <c r="C1402" s="8" t="s">
        <v>2933</v>
      </c>
      <c r="D1402" s="7" t="b">
        <v>1</v>
      </c>
      <c r="E1402" s="7" t="s">
        <v>119</v>
      </c>
      <c r="F1402" s="7" t="s">
        <v>120</v>
      </c>
      <c r="G1402" s="7" t="s">
        <v>14</v>
      </c>
      <c r="H1402" s="9"/>
      <c r="I1402" s="9"/>
    </row>
    <row r="1403">
      <c r="A1403" s="5">
        <v>45357.0</v>
      </c>
      <c r="B1403" s="11" t="s">
        <v>2934</v>
      </c>
      <c r="C1403" s="8" t="s">
        <v>2935</v>
      </c>
      <c r="D1403" s="7" t="s">
        <v>448</v>
      </c>
      <c r="E1403" s="7" t="s">
        <v>1806</v>
      </c>
      <c r="F1403" s="7" t="s">
        <v>136</v>
      </c>
      <c r="G1403" s="7" t="s">
        <v>14</v>
      </c>
      <c r="H1403" s="9"/>
      <c r="I1403" s="9"/>
    </row>
    <row r="1404">
      <c r="A1404" s="5">
        <v>45357.0</v>
      </c>
      <c r="B1404" s="11" t="s">
        <v>2936</v>
      </c>
      <c r="C1404" s="8" t="s">
        <v>2937</v>
      </c>
      <c r="D1404" s="7" t="s">
        <v>1242</v>
      </c>
      <c r="E1404" s="7" t="s">
        <v>2938</v>
      </c>
      <c r="F1404" s="7" t="s">
        <v>13</v>
      </c>
      <c r="G1404" s="7" t="s">
        <v>14</v>
      </c>
      <c r="H1404" s="9"/>
      <c r="I1404" s="9"/>
    </row>
    <row r="1405">
      <c r="A1405" s="5">
        <v>45357.0</v>
      </c>
      <c r="B1405" s="11" t="s">
        <v>2936</v>
      </c>
      <c r="C1405" s="8" t="s">
        <v>2937</v>
      </c>
      <c r="D1405" s="7" t="s">
        <v>1242</v>
      </c>
      <c r="E1405" s="7" t="s">
        <v>436</v>
      </c>
      <c r="F1405" s="7" t="s">
        <v>542</v>
      </c>
      <c r="G1405" s="7" t="s">
        <v>14</v>
      </c>
      <c r="H1405" s="9"/>
      <c r="I1405" s="9"/>
    </row>
    <row r="1406">
      <c r="A1406" s="5">
        <v>45357.0</v>
      </c>
      <c r="B1406" s="11" t="s">
        <v>2939</v>
      </c>
      <c r="C1406" s="8" t="s">
        <v>2940</v>
      </c>
      <c r="D1406" s="7" t="s">
        <v>1690</v>
      </c>
      <c r="E1406" s="7" t="s">
        <v>705</v>
      </c>
      <c r="F1406" s="7" t="s">
        <v>505</v>
      </c>
      <c r="G1406" s="7" t="s">
        <v>14</v>
      </c>
      <c r="H1406" s="9"/>
      <c r="I1406" s="9"/>
    </row>
    <row r="1407">
      <c r="A1407" s="5">
        <v>45357.0</v>
      </c>
      <c r="B1407" s="11" t="s">
        <v>2939</v>
      </c>
      <c r="C1407" s="8" t="s">
        <v>2940</v>
      </c>
      <c r="D1407" s="7" t="s">
        <v>1690</v>
      </c>
      <c r="E1407" s="7" t="s">
        <v>349</v>
      </c>
      <c r="F1407" s="7" t="s">
        <v>350</v>
      </c>
      <c r="G1407" s="7" t="s">
        <v>14</v>
      </c>
      <c r="H1407" s="9"/>
      <c r="I1407" s="9"/>
    </row>
    <row r="1408">
      <c r="A1408" s="5">
        <v>45357.0</v>
      </c>
      <c r="B1408" s="11" t="s">
        <v>2941</v>
      </c>
      <c r="C1408" s="8" t="s">
        <v>2942</v>
      </c>
      <c r="D1408" s="7" t="s">
        <v>2757</v>
      </c>
      <c r="E1408" s="7" t="s">
        <v>259</v>
      </c>
      <c r="F1408" s="7" t="s">
        <v>127</v>
      </c>
      <c r="G1408" s="7" t="s">
        <v>14</v>
      </c>
      <c r="H1408" s="9"/>
      <c r="I1408" s="9"/>
    </row>
    <row r="1409">
      <c r="A1409" s="5">
        <v>45357.0</v>
      </c>
      <c r="B1409" s="11" t="s">
        <v>2941</v>
      </c>
      <c r="C1409" s="8" t="s">
        <v>2942</v>
      </c>
      <c r="D1409" s="7" t="s">
        <v>2757</v>
      </c>
      <c r="E1409" s="7" t="s">
        <v>2410</v>
      </c>
      <c r="F1409" s="7" t="s">
        <v>2943</v>
      </c>
      <c r="G1409" s="7" t="s">
        <v>14</v>
      </c>
      <c r="H1409" s="9"/>
      <c r="I1409" s="9"/>
    </row>
    <row r="1410">
      <c r="A1410" s="5">
        <v>45357.0</v>
      </c>
      <c r="B1410" s="11" t="s">
        <v>2944</v>
      </c>
      <c r="C1410" s="8" t="s">
        <v>2945</v>
      </c>
      <c r="D1410" s="7" t="s">
        <v>2946</v>
      </c>
      <c r="E1410" s="7" t="s">
        <v>259</v>
      </c>
      <c r="F1410" s="7" t="s">
        <v>1631</v>
      </c>
      <c r="G1410" s="7" t="s">
        <v>14</v>
      </c>
      <c r="H1410" s="9"/>
      <c r="I1410" s="9"/>
    </row>
    <row r="1411">
      <c r="A1411" s="5">
        <v>45357.0</v>
      </c>
      <c r="B1411" s="11" t="s">
        <v>2944</v>
      </c>
      <c r="C1411" s="8" t="s">
        <v>2945</v>
      </c>
      <c r="D1411" s="7" t="s">
        <v>2946</v>
      </c>
      <c r="E1411" s="7" t="s">
        <v>2947</v>
      </c>
      <c r="F1411" s="7" t="s">
        <v>473</v>
      </c>
      <c r="G1411" s="7" t="s">
        <v>29</v>
      </c>
      <c r="H1411" s="9"/>
      <c r="I1411" s="9"/>
    </row>
    <row r="1412">
      <c r="A1412" s="5">
        <v>45357.0</v>
      </c>
      <c r="B1412" s="11" t="s">
        <v>2948</v>
      </c>
      <c r="C1412" s="8" t="s">
        <v>2949</v>
      </c>
      <c r="D1412" s="7" t="s">
        <v>373</v>
      </c>
      <c r="E1412" s="7" t="s">
        <v>1219</v>
      </c>
      <c r="F1412" s="7" t="s">
        <v>602</v>
      </c>
      <c r="G1412" s="7" t="s">
        <v>29</v>
      </c>
      <c r="H1412" s="9"/>
      <c r="I1412" s="9"/>
    </row>
    <row r="1413">
      <c r="A1413" s="5">
        <v>45357.0</v>
      </c>
      <c r="B1413" s="11" t="s">
        <v>2948</v>
      </c>
      <c r="C1413" s="8" t="s">
        <v>2949</v>
      </c>
      <c r="D1413" s="7" t="s">
        <v>373</v>
      </c>
      <c r="E1413" s="7" t="s">
        <v>2950</v>
      </c>
      <c r="F1413" s="7" t="s">
        <v>590</v>
      </c>
      <c r="G1413" s="7" t="s">
        <v>86</v>
      </c>
      <c r="H1413" s="9"/>
      <c r="I1413" s="9"/>
    </row>
    <row r="1414">
      <c r="A1414" s="5">
        <v>45357.0</v>
      </c>
      <c r="B1414" s="11" t="s">
        <v>2951</v>
      </c>
      <c r="C1414" s="8" t="s">
        <v>2952</v>
      </c>
      <c r="D1414" s="7" t="s">
        <v>839</v>
      </c>
      <c r="E1414" s="7" t="s">
        <v>15</v>
      </c>
      <c r="F1414" s="7" t="s">
        <v>2953</v>
      </c>
      <c r="G1414" s="7" t="s">
        <v>14</v>
      </c>
      <c r="H1414" s="9"/>
      <c r="I1414" s="9"/>
    </row>
    <row r="1415">
      <c r="A1415" s="5">
        <v>45357.0</v>
      </c>
      <c r="B1415" s="11" t="s">
        <v>2951</v>
      </c>
      <c r="C1415" s="8" t="s">
        <v>2952</v>
      </c>
      <c r="D1415" s="7" t="s">
        <v>839</v>
      </c>
      <c r="E1415" s="7" t="s">
        <v>2954</v>
      </c>
      <c r="F1415" s="7" t="s">
        <v>454</v>
      </c>
      <c r="G1415" s="7" t="s">
        <v>14</v>
      </c>
      <c r="H1415" s="9"/>
      <c r="I1415" s="9"/>
    </row>
    <row r="1416">
      <c r="A1416" s="5">
        <v>45357.0</v>
      </c>
      <c r="B1416" s="11" t="s">
        <v>2951</v>
      </c>
      <c r="C1416" s="8" t="s">
        <v>2952</v>
      </c>
      <c r="D1416" s="7" t="s">
        <v>839</v>
      </c>
      <c r="E1416" s="7" t="s">
        <v>183</v>
      </c>
      <c r="F1416" s="7" t="s">
        <v>111</v>
      </c>
      <c r="G1416" s="7" t="s">
        <v>14</v>
      </c>
      <c r="H1416" s="9"/>
      <c r="I1416" s="9"/>
    </row>
    <row r="1417">
      <c r="A1417" s="5">
        <v>45357.0</v>
      </c>
      <c r="B1417" s="11" t="s">
        <v>2955</v>
      </c>
      <c r="C1417" s="8" t="s">
        <v>2956</v>
      </c>
      <c r="D1417" s="7" t="s">
        <v>289</v>
      </c>
      <c r="E1417" s="7" t="s">
        <v>1426</v>
      </c>
      <c r="F1417" s="7" t="s">
        <v>136</v>
      </c>
      <c r="G1417" s="7" t="s">
        <v>14</v>
      </c>
      <c r="H1417" s="9"/>
      <c r="I1417" s="9"/>
    </row>
    <row r="1418">
      <c r="A1418" s="5">
        <v>45357.0</v>
      </c>
      <c r="B1418" s="11" t="s">
        <v>2957</v>
      </c>
      <c r="C1418" s="8" t="s">
        <v>2958</v>
      </c>
      <c r="D1418" s="7" t="s">
        <v>871</v>
      </c>
      <c r="E1418" s="7" t="s">
        <v>183</v>
      </c>
      <c r="F1418" s="7" t="s">
        <v>111</v>
      </c>
      <c r="G1418" s="7" t="s">
        <v>14</v>
      </c>
      <c r="H1418" s="9"/>
      <c r="I1418" s="9"/>
    </row>
    <row r="1419">
      <c r="A1419" s="5">
        <v>45357.0</v>
      </c>
      <c r="B1419" s="11" t="s">
        <v>2957</v>
      </c>
      <c r="C1419" s="8" t="s">
        <v>2958</v>
      </c>
      <c r="D1419" s="7" t="s">
        <v>871</v>
      </c>
      <c r="E1419" s="7" t="s">
        <v>2870</v>
      </c>
      <c r="F1419" s="7" t="s">
        <v>330</v>
      </c>
      <c r="G1419" s="7" t="s">
        <v>14</v>
      </c>
      <c r="H1419" s="9"/>
      <c r="I1419" s="9"/>
    </row>
    <row r="1420">
      <c r="A1420" s="5">
        <v>45357.0</v>
      </c>
      <c r="B1420" s="11" t="s">
        <v>2959</v>
      </c>
      <c r="C1420" s="8" t="s">
        <v>2960</v>
      </c>
      <c r="D1420" s="7" t="s">
        <v>2915</v>
      </c>
      <c r="E1420" s="7" t="s">
        <v>308</v>
      </c>
      <c r="F1420" s="7" t="s">
        <v>2961</v>
      </c>
      <c r="G1420" s="7" t="s">
        <v>14</v>
      </c>
      <c r="H1420" s="9"/>
      <c r="I1420" s="9"/>
    </row>
    <row r="1421">
      <c r="A1421" s="5">
        <v>45357.0</v>
      </c>
      <c r="B1421" s="11" t="s">
        <v>2959</v>
      </c>
      <c r="C1421" s="8" t="s">
        <v>2960</v>
      </c>
      <c r="D1421" s="7" t="s">
        <v>2915</v>
      </c>
      <c r="E1421" s="7" t="s">
        <v>47</v>
      </c>
      <c r="F1421" s="7" t="s">
        <v>809</v>
      </c>
      <c r="G1421" s="7" t="s">
        <v>14</v>
      </c>
      <c r="H1421" s="9"/>
      <c r="I1421" s="9"/>
    </row>
    <row r="1422">
      <c r="A1422" s="5">
        <v>45357.0</v>
      </c>
      <c r="B1422" s="11" t="s">
        <v>2962</v>
      </c>
      <c r="C1422" s="8" t="s">
        <v>2963</v>
      </c>
      <c r="D1422" s="7" t="s">
        <v>1735</v>
      </c>
      <c r="E1422" s="7" t="s">
        <v>38</v>
      </c>
      <c r="F1422" s="7" t="s">
        <v>18</v>
      </c>
      <c r="G1422" s="7" t="s">
        <v>14</v>
      </c>
      <c r="H1422" s="9"/>
      <c r="I1422" s="9"/>
    </row>
    <row r="1423">
      <c r="A1423" s="5">
        <v>45357.0</v>
      </c>
      <c r="B1423" s="11" t="s">
        <v>2964</v>
      </c>
      <c r="C1423" s="8" t="s">
        <v>2965</v>
      </c>
      <c r="D1423" s="7" t="s">
        <v>642</v>
      </c>
      <c r="E1423" s="7" t="s">
        <v>1220</v>
      </c>
      <c r="F1423" s="7" t="s">
        <v>2966</v>
      </c>
      <c r="G1423" s="7" t="s">
        <v>14</v>
      </c>
      <c r="H1423" s="9"/>
      <c r="I1423" s="9"/>
    </row>
    <row r="1424">
      <c r="A1424" s="5">
        <v>45357.0</v>
      </c>
      <c r="B1424" s="11" t="s">
        <v>2964</v>
      </c>
      <c r="C1424" s="8" t="s">
        <v>2965</v>
      </c>
      <c r="D1424" s="7" t="s">
        <v>642</v>
      </c>
      <c r="E1424" s="7" t="s">
        <v>1069</v>
      </c>
      <c r="F1424" s="7" t="s">
        <v>542</v>
      </c>
      <c r="G1424" s="7" t="s">
        <v>14</v>
      </c>
      <c r="H1424" s="9"/>
      <c r="I1424" s="9"/>
    </row>
    <row r="1425">
      <c r="A1425" s="5">
        <v>45357.0</v>
      </c>
      <c r="B1425" s="11" t="s">
        <v>2964</v>
      </c>
      <c r="C1425" s="8" t="s">
        <v>2965</v>
      </c>
      <c r="D1425" s="7" t="s">
        <v>642</v>
      </c>
      <c r="E1425" s="7" t="s">
        <v>166</v>
      </c>
      <c r="F1425" s="7" t="s">
        <v>171</v>
      </c>
      <c r="G1425" s="7" t="s">
        <v>14</v>
      </c>
      <c r="H1425" s="9"/>
      <c r="I1425" s="9"/>
    </row>
    <row r="1426">
      <c r="A1426" s="5">
        <v>45357.0</v>
      </c>
      <c r="B1426" s="11" t="s">
        <v>2967</v>
      </c>
      <c r="C1426" s="8" t="s">
        <v>2968</v>
      </c>
      <c r="D1426" s="7" t="s">
        <v>2969</v>
      </c>
      <c r="E1426" s="7" t="s">
        <v>2970</v>
      </c>
      <c r="F1426" s="7" t="s">
        <v>1073</v>
      </c>
      <c r="G1426" s="7" t="s">
        <v>14</v>
      </c>
      <c r="H1426" s="9"/>
      <c r="I1426" s="9"/>
    </row>
    <row r="1427">
      <c r="A1427" s="5">
        <v>45357.0</v>
      </c>
      <c r="B1427" s="11" t="s">
        <v>2971</v>
      </c>
      <c r="C1427" s="8" t="s">
        <v>2972</v>
      </c>
      <c r="D1427" s="7" t="s">
        <v>295</v>
      </c>
      <c r="E1427" s="7" t="s">
        <v>2973</v>
      </c>
      <c r="F1427" s="7" t="s">
        <v>2974</v>
      </c>
      <c r="G1427" s="7" t="s">
        <v>86</v>
      </c>
      <c r="H1427" s="9"/>
      <c r="I1427" s="9"/>
    </row>
    <row r="1428">
      <c r="A1428" s="5">
        <v>45358.0</v>
      </c>
      <c r="B1428" s="11" t="s">
        <v>2975</v>
      </c>
      <c r="C1428" s="8" t="s">
        <v>2976</v>
      </c>
      <c r="D1428" s="7" t="s">
        <v>2977</v>
      </c>
      <c r="E1428" s="7" t="s">
        <v>2978</v>
      </c>
      <c r="F1428" s="7" t="s">
        <v>300</v>
      </c>
      <c r="G1428" s="7" t="s">
        <v>14</v>
      </c>
      <c r="H1428" s="9"/>
      <c r="I1428" s="9"/>
    </row>
    <row r="1429">
      <c r="A1429" s="5">
        <v>45358.0</v>
      </c>
      <c r="B1429" s="11" t="s">
        <v>2979</v>
      </c>
      <c r="C1429" s="8" t="s">
        <v>2980</v>
      </c>
      <c r="D1429" s="7" t="s">
        <v>1020</v>
      </c>
      <c r="E1429" s="7" t="s">
        <v>1262</v>
      </c>
      <c r="F1429" s="7" t="s">
        <v>2981</v>
      </c>
      <c r="G1429" s="7" t="s">
        <v>14</v>
      </c>
      <c r="H1429" s="9"/>
      <c r="I1429" s="9"/>
    </row>
    <row r="1430">
      <c r="A1430" s="5">
        <v>45358.0</v>
      </c>
      <c r="B1430" s="11" t="s">
        <v>2982</v>
      </c>
      <c r="C1430" s="8" t="s">
        <v>2983</v>
      </c>
      <c r="D1430" s="7" t="s">
        <v>2984</v>
      </c>
      <c r="E1430" s="7" t="s">
        <v>119</v>
      </c>
      <c r="F1430" s="7" t="s">
        <v>2985</v>
      </c>
      <c r="G1430" s="7" t="s">
        <v>14</v>
      </c>
      <c r="H1430" s="9"/>
      <c r="I1430" s="9"/>
    </row>
    <row r="1431">
      <c r="A1431" s="5">
        <v>45358.0</v>
      </c>
      <c r="B1431" s="11" t="s">
        <v>2982</v>
      </c>
      <c r="C1431" s="8" t="s">
        <v>2983</v>
      </c>
      <c r="D1431" s="7" t="s">
        <v>2984</v>
      </c>
      <c r="E1431" s="7" t="s">
        <v>2986</v>
      </c>
      <c r="F1431" s="7" t="s">
        <v>2987</v>
      </c>
      <c r="G1431" s="7" t="s">
        <v>14</v>
      </c>
      <c r="H1431" s="9"/>
      <c r="I1431" s="9"/>
    </row>
    <row r="1432">
      <c r="A1432" s="5">
        <v>45358.0</v>
      </c>
      <c r="B1432" s="11" t="s">
        <v>2988</v>
      </c>
      <c r="C1432" s="8" t="s">
        <v>2989</v>
      </c>
      <c r="D1432" s="7" t="s">
        <v>1227</v>
      </c>
      <c r="E1432" s="7" t="s">
        <v>257</v>
      </c>
      <c r="F1432" s="7" t="s">
        <v>71</v>
      </c>
      <c r="G1432" s="7" t="s">
        <v>14</v>
      </c>
      <c r="H1432" s="9"/>
      <c r="I1432" s="9"/>
    </row>
    <row r="1433">
      <c r="A1433" s="5">
        <v>45358.0</v>
      </c>
      <c r="B1433" s="11" t="s">
        <v>2988</v>
      </c>
      <c r="C1433" s="8" t="s">
        <v>2989</v>
      </c>
      <c r="D1433" s="7" t="s">
        <v>1227</v>
      </c>
      <c r="E1433" s="7" t="s">
        <v>259</v>
      </c>
      <c r="F1433" s="7" t="s">
        <v>101</v>
      </c>
      <c r="G1433" s="7" t="s">
        <v>14</v>
      </c>
      <c r="H1433" s="9"/>
      <c r="I1433" s="9"/>
    </row>
    <row r="1434">
      <c r="A1434" s="5">
        <v>45358.0</v>
      </c>
      <c r="B1434" s="11" t="s">
        <v>2990</v>
      </c>
      <c r="C1434" s="8" t="s">
        <v>2991</v>
      </c>
      <c r="D1434" s="7" t="s">
        <v>1699</v>
      </c>
      <c r="E1434" s="7" t="s">
        <v>119</v>
      </c>
      <c r="F1434" s="7" t="s">
        <v>33</v>
      </c>
      <c r="G1434" s="7" t="s">
        <v>14</v>
      </c>
      <c r="H1434" s="9"/>
      <c r="I1434" s="9"/>
    </row>
    <row r="1435">
      <c r="A1435" s="5">
        <v>45358.0</v>
      </c>
      <c r="B1435" s="11" t="s">
        <v>2990</v>
      </c>
      <c r="C1435" s="8" t="s">
        <v>2991</v>
      </c>
      <c r="D1435" s="7" t="s">
        <v>1699</v>
      </c>
      <c r="E1435" s="7" t="s">
        <v>705</v>
      </c>
      <c r="F1435" s="7" t="s">
        <v>505</v>
      </c>
      <c r="G1435" s="7" t="s">
        <v>14</v>
      </c>
      <c r="H1435" s="9"/>
      <c r="I1435" s="9"/>
    </row>
    <row r="1436">
      <c r="A1436" s="5">
        <v>45358.0</v>
      </c>
      <c r="B1436" s="11" t="s">
        <v>2990</v>
      </c>
      <c r="C1436" s="8" t="s">
        <v>2991</v>
      </c>
      <c r="D1436" s="7" t="s">
        <v>1699</v>
      </c>
      <c r="E1436" s="7" t="s">
        <v>2992</v>
      </c>
      <c r="F1436" s="7" t="s">
        <v>542</v>
      </c>
      <c r="G1436" s="7" t="s">
        <v>14</v>
      </c>
      <c r="H1436" s="9"/>
      <c r="I1436" s="9"/>
    </row>
    <row r="1437">
      <c r="A1437" s="5">
        <v>45358.0</v>
      </c>
      <c r="B1437" s="11" t="s">
        <v>2993</v>
      </c>
      <c r="C1437" s="8" t="s">
        <v>2994</v>
      </c>
      <c r="D1437" s="7" t="s">
        <v>2995</v>
      </c>
      <c r="E1437" s="7" t="s">
        <v>38</v>
      </c>
      <c r="F1437" s="7" t="s">
        <v>18</v>
      </c>
      <c r="G1437" s="7" t="s">
        <v>14</v>
      </c>
      <c r="H1437" s="9"/>
      <c r="I1437" s="9"/>
    </row>
    <row r="1438">
      <c r="A1438" s="5">
        <v>45358.0</v>
      </c>
      <c r="B1438" s="11" t="s">
        <v>2996</v>
      </c>
      <c r="C1438" s="8" t="s">
        <v>2997</v>
      </c>
      <c r="D1438" s="7" t="s">
        <v>2697</v>
      </c>
      <c r="E1438" s="7" t="s">
        <v>634</v>
      </c>
      <c r="F1438" s="7" t="s">
        <v>809</v>
      </c>
      <c r="G1438" s="7" t="s">
        <v>14</v>
      </c>
      <c r="H1438" s="9"/>
      <c r="I1438" s="9"/>
    </row>
    <row r="1439">
      <c r="A1439" s="5">
        <v>45358.0</v>
      </c>
      <c r="B1439" s="11" t="s">
        <v>2996</v>
      </c>
      <c r="C1439" s="8" t="s">
        <v>2997</v>
      </c>
      <c r="D1439" s="7" t="s">
        <v>2697</v>
      </c>
      <c r="E1439" s="7" t="s">
        <v>2998</v>
      </c>
      <c r="F1439" s="7" t="s">
        <v>498</v>
      </c>
      <c r="G1439" s="7" t="s">
        <v>14</v>
      </c>
      <c r="H1439" s="9"/>
      <c r="I1439" s="9"/>
    </row>
    <row r="1440">
      <c r="A1440" s="5">
        <v>45358.0</v>
      </c>
      <c r="B1440" s="11" t="s">
        <v>2999</v>
      </c>
      <c r="C1440" s="8" t="s">
        <v>3000</v>
      </c>
      <c r="D1440" s="7" t="s">
        <v>182</v>
      </c>
      <c r="E1440" s="7" t="s">
        <v>358</v>
      </c>
      <c r="F1440" s="7" t="s">
        <v>2025</v>
      </c>
      <c r="G1440" s="7" t="s">
        <v>86</v>
      </c>
      <c r="H1440" s="9"/>
      <c r="I1440" s="9"/>
    </row>
    <row r="1441">
      <c r="A1441" s="5">
        <v>45358.0</v>
      </c>
      <c r="B1441" s="11" t="s">
        <v>2999</v>
      </c>
      <c r="C1441" s="8" t="s">
        <v>3000</v>
      </c>
      <c r="D1441" s="7" t="s">
        <v>182</v>
      </c>
      <c r="E1441" s="7" t="s">
        <v>2495</v>
      </c>
      <c r="F1441" s="7" t="s">
        <v>854</v>
      </c>
      <c r="G1441" s="7" t="s">
        <v>86</v>
      </c>
      <c r="H1441" s="9"/>
      <c r="I1441" s="9"/>
    </row>
    <row r="1442">
      <c r="A1442" s="5">
        <v>45358.0</v>
      </c>
      <c r="B1442" s="11" t="s">
        <v>2999</v>
      </c>
      <c r="C1442" s="8" t="s">
        <v>3000</v>
      </c>
      <c r="D1442" s="7" t="s">
        <v>182</v>
      </c>
      <c r="E1442" s="7" t="s">
        <v>3001</v>
      </c>
      <c r="F1442" s="7" t="s">
        <v>578</v>
      </c>
      <c r="G1442" s="7" t="s">
        <v>86</v>
      </c>
      <c r="H1442" s="9"/>
      <c r="I1442" s="9"/>
    </row>
    <row r="1443">
      <c r="A1443" s="5">
        <v>45358.0</v>
      </c>
      <c r="B1443" s="11" t="s">
        <v>3002</v>
      </c>
      <c r="C1443" s="8" t="s">
        <v>3003</v>
      </c>
      <c r="D1443" s="7" t="s">
        <v>859</v>
      </c>
      <c r="E1443" s="7" t="s">
        <v>3004</v>
      </c>
      <c r="F1443" s="7" t="s">
        <v>13</v>
      </c>
      <c r="G1443" s="7" t="s">
        <v>14</v>
      </c>
      <c r="H1443" s="9"/>
      <c r="I1443" s="9"/>
    </row>
    <row r="1444">
      <c r="A1444" s="5">
        <v>45358.0</v>
      </c>
      <c r="B1444" s="11" t="s">
        <v>3002</v>
      </c>
      <c r="C1444" s="8" t="s">
        <v>3003</v>
      </c>
      <c r="D1444" s="7" t="s">
        <v>859</v>
      </c>
      <c r="E1444" s="7" t="s">
        <v>119</v>
      </c>
      <c r="F1444" s="7" t="s">
        <v>3005</v>
      </c>
      <c r="G1444" s="7" t="s">
        <v>14</v>
      </c>
      <c r="H1444" s="9"/>
      <c r="I1444" s="9"/>
    </row>
    <row r="1445">
      <c r="A1445" s="5">
        <v>45358.0</v>
      </c>
      <c r="B1445" s="11" t="s">
        <v>3006</v>
      </c>
      <c r="C1445" s="8" t="s">
        <v>3007</v>
      </c>
      <c r="D1445" s="7" t="s">
        <v>3008</v>
      </c>
      <c r="E1445" s="7" t="s">
        <v>38</v>
      </c>
      <c r="F1445" s="7" t="s">
        <v>18</v>
      </c>
      <c r="G1445" s="7" t="s">
        <v>14</v>
      </c>
      <c r="H1445" s="9"/>
      <c r="I1445" s="9"/>
    </row>
    <row r="1446">
      <c r="A1446" s="5">
        <v>45358.0</v>
      </c>
      <c r="B1446" s="11" t="s">
        <v>3009</v>
      </c>
      <c r="C1446" s="8" t="s">
        <v>3010</v>
      </c>
      <c r="D1446" s="7" t="s">
        <v>118</v>
      </c>
      <c r="E1446" s="7" t="s">
        <v>2125</v>
      </c>
      <c r="F1446" s="7" t="s">
        <v>696</v>
      </c>
      <c r="G1446" s="7" t="s">
        <v>14</v>
      </c>
      <c r="H1446" s="9"/>
      <c r="I1446" s="9"/>
    </row>
    <row r="1447">
      <c r="A1447" s="5">
        <v>45358.0</v>
      </c>
      <c r="B1447" s="11" t="s">
        <v>3009</v>
      </c>
      <c r="C1447" s="8" t="s">
        <v>3010</v>
      </c>
      <c r="D1447" s="7" t="s">
        <v>118</v>
      </c>
      <c r="E1447" s="7" t="s">
        <v>105</v>
      </c>
      <c r="F1447" s="7" t="s">
        <v>1584</v>
      </c>
      <c r="G1447" s="7" t="s">
        <v>14</v>
      </c>
      <c r="H1447" s="9"/>
      <c r="I1447" s="9"/>
    </row>
    <row r="1448">
      <c r="A1448" s="5">
        <v>45358.0</v>
      </c>
      <c r="B1448" s="11" t="s">
        <v>3011</v>
      </c>
      <c r="C1448" s="8" t="s">
        <v>3012</v>
      </c>
      <c r="D1448" s="7" t="s">
        <v>1977</v>
      </c>
      <c r="E1448" s="7" t="s">
        <v>3013</v>
      </c>
      <c r="F1448" s="7" t="s">
        <v>3014</v>
      </c>
      <c r="G1448" s="7" t="s">
        <v>14</v>
      </c>
      <c r="H1448" s="9"/>
      <c r="I1448" s="9"/>
    </row>
    <row r="1449">
      <c r="A1449" s="5">
        <v>45358.0</v>
      </c>
      <c r="B1449" s="11" t="s">
        <v>3011</v>
      </c>
      <c r="C1449" s="8" t="s">
        <v>3012</v>
      </c>
      <c r="D1449" s="7" t="s">
        <v>1977</v>
      </c>
      <c r="E1449" s="7" t="s">
        <v>90</v>
      </c>
      <c r="F1449" s="7" t="s">
        <v>3015</v>
      </c>
      <c r="G1449" s="7" t="s">
        <v>14</v>
      </c>
      <c r="H1449" s="9"/>
      <c r="I1449" s="9"/>
    </row>
    <row r="1450">
      <c r="A1450" s="5">
        <v>45359.0</v>
      </c>
      <c r="B1450" s="11" t="s">
        <v>3016</v>
      </c>
      <c r="C1450" s="8" t="s">
        <v>3017</v>
      </c>
      <c r="D1450" s="7" t="s">
        <v>109</v>
      </c>
      <c r="E1450" s="7" t="s">
        <v>1195</v>
      </c>
      <c r="F1450" s="7" t="s">
        <v>542</v>
      </c>
      <c r="G1450" s="7" t="s">
        <v>14</v>
      </c>
      <c r="H1450" s="9"/>
      <c r="I1450" s="9"/>
    </row>
    <row r="1451">
      <c r="A1451" s="5">
        <v>45359.0</v>
      </c>
      <c r="B1451" s="11" t="s">
        <v>3018</v>
      </c>
      <c r="C1451" s="8" t="s">
        <v>3019</v>
      </c>
      <c r="D1451" s="7" t="s">
        <v>615</v>
      </c>
      <c r="E1451" s="7" t="s">
        <v>1878</v>
      </c>
      <c r="F1451" s="7" t="s">
        <v>564</v>
      </c>
      <c r="G1451" s="7" t="s">
        <v>14</v>
      </c>
      <c r="H1451" s="9"/>
      <c r="I1451" s="9"/>
    </row>
    <row r="1452">
      <c r="A1452" s="5">
        <v>45359.0</v>
      </c>
      <c r="B1452" s="11" t="s">
        <v>3018</v>
      </c>
      <c r="C1452" s="8" t="s">
        <v>3019</v>
      </c>
      <c r="D1452" s="7" t="s">
        <v>615</v>
      </c>
      <c r="E1452" s="7" t="s">
        <v>950</v>
      </c>
      <c r="F1452" s="7" t="s">
        <v>542</v>
      </c>
      <c r="G1452" s="7" t="s">
        <v>14</v>
      </c>
      <c r="H1452" s="9"/>
      <c r="I1452" s="9"/>
    </row>
    <row r="1453">
      <c r="A1453" s="5">
        <v>45359.0</v>
      </c>
      <c r="B1453" s="11" t="s">
        <v>3020</v>
      </c>
      <c r="C1453" s="8" t="s">
        <v>3021</v>
      </c>
      <c r="D1453" s="7" t="s">
        <v>1799</v>
      </c>
      <c r="E1453" s="9"/>
      <c r="F1453" s="7" t="s">
        <v>781</v>
      </c>
      <c r="G1453" s="7" t="s">
        <v>14</v>
      </c>
      <c r="H1453" s="7" t="s">
        <v>15</v>
      </c>
      <c r="I1453" s="9"/>
    </row>
    <row r="1454">
      <c r="A1454" s="5">
        <v>45359.0</v>
      </c>
      <c r="B1454" s="11" t="s">
        <v>3022</v>
      </c>
      <c r="C1454" s="8" t="s">
        <v>3023</v>
      </c>
      <c r="D1454" s="7" t="s">
        <v>916</v>
      </c>
      <c r="E1454" s="7" t="s">
        <v>3024</v>
      </c>
      <c r="F1454" s="7" t="s">
        <v>1489</v>
      </c>
      <c r="G1454" s="7" t="s">
        <v>14</v>
      </c>
      <c r="H1454" s="9"/>
      <c r="I1454" s="9"/>
    </row>
    <row r="1455">
      <c r="A1455" s="5">
        <v>45359.0</v>
      </c>
      <c r="B1455" s="11" t="s">
        <v>3022</v>
      </c>
      <c r="C1455" s="8" t="s">
        <v>3023</v>
      </c>
      <c r="D1455" s="7" t="s">
        <v>916</v>
      </c>
      <c r="E1455" s="7" t="s">
        <v>436</v>
      </c>
      <c r="F1455" s="7" t="s">
        <v>3025</v>
      </c>
      <c r="G1455" s="7" t="s">
        <v>14</v>
      </c>
      <c r="H1455" s="9"/>
      <c r="I1455" s="9"/>
    </row>
    <row r="1456">
      <c r="A1456" s="5">
        <v>45359.0</v>
      </c>
      <c r="B1456" s="11" t="s">
        <v>3026</v>
      </c>
      <c r="C1456" s="8" t="s">
        <v>3027</v>
      </c>
      <c r="D1456" s="7" t="s">
        <v>731</v>
      </c>
      <c r="E1456" s="7" t="s">
        <v>3028</v>
      </c>
      <c r="F1456" s="7" t="s">
        <v>473</v>
      </c>
      <c r="G1456" s="7" t="s">
        <v>29</v>
      </c>
      <c r="H1456" s="9"/>
      <c r="I1456" s="9"/>
    </row>
    <row r="1457">
      <c r="A1457" s="5">
        <v>45359.0</v>
      </c>
      <c r="B1457" s="11" t="s">
        <v>3029</v>
      </c>
      <c r="C1457" s="8" t="s">
        <v>3030</v>
      </c>
      <c r="D1457" s="7" t="s">
        <v>1557</v>
      </c>
      <c r="E1457" s="7" t="s">
        <v>3031</v>
      </c>
      <c r="F1457" s="7" t="s">
        <v>3032</v>
      </c>
      <c r="G1457" s="7" t="s">
        <v>14</v>
      </c>
      <c r="H1457" s="9"/>
      <c r="I1457" s="9"/>
    </row>
    <row r="1458">
      <c r="A1458" s="5">
        <v>45359.0</v>
      </c>
      <c r="B1458" s="11" t="s">
        <v>3029</v>
      </c>
      <c r="C1458" s="8" t="s">
        <v>3030</v>
      </c>
      <c r="D1458" s="7" t="s">
        <v>1557</v>
      </c>
      <c r="E1458" s="7" t="s">
        <v>166</v>
      </c>
      <c r="F1458" s="7" t="s">
        <v>3033</v>
      </c>
      <c r="G1458" s="7" t="s">
        <v>14</v>
      </c>
      <c r="H1458" s="9"/>
      <c r="I1458" s="9"/>
    </row>
    <row r="1459">
      <c r="A1459" s="5">
        <v>45359.0</v>
      </c>
      <c r="B1459" s="11" t="s">
        <v>3034</v>
      </c>
      <c r="C1459" s="8" t="s">
        <v>3035</v>
      </c>
      <c r="D1459" s="7" t="s">
        <v>3036</v>
      </c>
      <c r="E1459" s="7" t="s">
        <v>3037</v>
      </c>
      <c r="F1459" s="7" t="s">
        <v>18</v>
      </c>
      <c r="G1459" s="7" t="s">
        <v>14</v>
      </c>
      <c r="H1459" s="9"/>
      <c r="I1459" s="9"/>
    </row>
    <row r="1460">
      <c r="A1460" s="5">
        <v>45359.0</v>
      </c>
      <c r="B1460" s="11" t="s">
        <v>3038</v>
      </c>
      <c r="C1460" s="8" t="s">
        <v>3039</v>
      </c>
      <c r="D1460" s="7" t="s">
        <v>3040</v>
      </c>
      <c r="E1460" s="7" t="s">
        <v>1245</v>
      </c>
      <c r="F1460" s="7" t="s">
        <v>3005</v>
      </c>
      <c r="G1460" s="7" t="s">
        <v>14</v>
      </c>
      <c r="H1460" s="9"/>
      <c r="I1460" s="9"/>
    </row>
    <row r="1461">
      <c r="A1461" s="5">
        <v>45359.0</v>
      </c>
      <c r="B1461" s="11" t="s">
        <v>3041</v>
      </c>
      <c r="C1461" s="8" t="s">
        <v>3042</v>
      </c>
      <c r="D1461" s="7" t="s">
        <v>286</v>
      </c>
      <c r="E1461" s="7" t="s">
        <v>15</v>
      </c>
      <c r="F1461" s="7" t="s">
        <v>3043</v>
      </c>
      <c r="G1461" s="7" t="s">
        <v>14</v>
      </c>
      <c r="H1461" s="9"/>
      <c r="I1461" s="9"/>
    </row>
    <row r="1462">
      <c r="A1462" s="5">
        <v>45359.0</v>
      </c>
      <c r="B1462" s="11" t="s">
        <v>3041</v>
      </c>
      <c r="C1462" s="8" t="s">
        <v>3042</v>
      </c>
      <c r="D1462" s="7" t="s">
        <v>286</v>
      </c>
      <c r="E1462" s="7" t="s">
        <v>119</v>
      </c>
      <c r="F1462" s="7" t="s">
        <v>136</v>
      </c>
      <c r="G1462" s="7" t="s">
        <v>14</v>
      </c>
      <c r="H1462" s="9"/>
      <c r="I1462" s="9"/>
    </row>
    <row r="1463">
      <c r="A1463" s="5">
        <v>45359.0</v>
      </c>
      <c r="B1463" s="11" t="s">
        <v>3041</v>
      </c>
      <c r="C1463" s="8" t="s">
        <v>3042</v>
      </c>
      <c r="D1463" s="7" t="s">
        <v>286</v>
      </c>
      <c r="E1463" s="7" t="s">
        <v>1591</v>
      </c>
      <c r="F1463" s="7" t="s">
        <v>13</v>
      </c>
      <c r="G1463" s="7" t="s">
        <v>14</v>
      </c>
      <c r="H1463" s="9"/>
      <c r="I1463" s="9"/>
    </row>
    <row r="1464">
      <c r="A1464" s="5">
        <v>45359.0</v>
      </c>
      <c r="B1464" s="11" t="s">
        <v>3044</v>
      </c>
      <c r="C1464" s="8" t="s">
        <v>3045</v>
      </c>
      <c r="D1464" s="7" t="s">
        <v>211</v>
      </c>
      <c r="E1464" s="7" t="s">
        <v>627</v>
      </c>
      <c r="F1464" s="7" t="s">
        <v>3046</v>
      </c>
      <c r="G1464" s="7" t="s">
        <v>14</v>
      </c>
      <c r="H1464" s="9"/>
      <c r="I1464" s="9"/>
    </row>
    <row r="1465">
      <c r="A1465" s="5">
        <v>45359.0</v>
      </c>
      <c r="B1465" s="11" t="s">
        <v>3047</v>
      </c>
      <c r="C1465" s="8" t="s">
        <v>3048</v>
      </c>
      <c r="D1465" s="7" t="s">
        <v>735</v>
      </c>
      <c r="E1465" s="9"/>
      <c r="F1465" s="7" t="s">
        <v>18</v>
      </c>
      <c r="G1465" s="7" t="s">
        <v>14</v>
      </c>
      <c r="H1465" s="7" t="s">
        <v>253</v>
      </c>
      <c r="I1465" s="9"/>
    </row>
    <row r="1466">
      <c r="A1466" s="5">
        <v>45359.0</v>
      </c>
      <c r="B1466" s="11" t="s">
        <v>3049</v>
      </c>
      <c r="C1466" s="8" t="s">
        <v>3050</v>
      </c>
      <c r="D1466" s="7" t="s">
        <v>211</v>
      </c>
      <c r="E1466" s="7" t="s">
        <v>119</v>
      </c>
      <c r="F1466" s="7" t="s">
        <v>308</v>
      </c>
      <c r="G1466" s="7" t="s">
        <v>14</v>
      </c>
      <c r="H1466" s="9"/>
      <c r="I1466" s="9"/>
    </row>
    <row r="1467">
      <c r="A1467" s="5">
        <v>45359.0</v>
      </c>
      <c r="B1467" s="11" t="s">
        <v>3051</v>
      </c>
      <c r="C1467" s="8" t="s">
        <v>3052</v>
      </c>
      <c r="D1467" s="7" t="s">
        <v>481</v>
      </c>
      <c r="E1467" s="7" t="s">
        <v>119</v>
      </c>
      <c r="F1467" s="7" t="s">
        <v>120</v>
      </c>
      <c r="G1467" s="7" t="s">
        <v>14</v>
      </c>
      <c r="H1467" s="9"/>
      <c r="I1467" s="9"/>
    </row>
    <row r="1468">
      <c r="A1468" s="5">
        <v>45359.0</v>
      </c>
      <c r="B1468" s="11" t="s">
        <v>3053</v>
      </c>
      <c r="C1468" s="8" t="s">
        <v>3054</v>
      </c>
      <c r="D1468" s="7" t="s">
        <v>1557</v>
      </c>
      <c r="E1468" s="7" t="s">
        <v>992</v>
      </c>
      <c r="F1468" s="7" t="s">
        <v>111</v>
      </c>
      <c r="G1468" s="7" t="s">
        <v>14</v>
      </c>
      <c r="H1468" s="9"/>
      <c r="I1468" s="9"/>
    </row>
    <row r="1469">
      <c r="A1469" s="5">
        <v>45359.0</v>
      </c>
      <c r="B1469" s="11" t="s">
        <v>3055</v>
      </c>
      <c r="C1469" s="8" t="s">
        <v>3056</v>
      </c>
      <c r="D1469" s="7" t="s">
        <v>3057</v>
      </c>
      <c r="E1469" s="7" t="s">
        <v>420</v>
      </c>
      <c r="F1469" s="7" t="s">
        <v>18</v>
      </c>
      <c r="G1469" s="7" t="s">
        <v>14</v>
      </c>
      <c r="H1469" s="9"/>
      <c r="I1469" s="9"/>
    </row>
    <row r="1470">
      <c r="A1470" s="5">
        <v>45359.0</v>
      </c>
      <c r="B1470" s="11" t="s">
        <v>3055</v>
      </c>
      <c r="C1470" s="8" t="s">
        <v>3056</v>
      </c>
      <c r="D1470" s="7" t="s">
        <v>3057</v>
      </c>
      <c r="E1470" s="7" t="s">
        <v>1163</v>
      </c>
      <c r="F1470" s="7" t="s">
        <v>3058</v>
      </c>
      <c r="G1470" s="7" t="s">
        <v>14</v>
      </c>
      <c r="H1470" s="9"/>
      <c r="I1470" s="9"/>
    </row>
    <row r="1471">
      <c r="A1471" s="5">
        <v>45360.0</v>
      </c>
      <c r="B1471" s="11" t="s">
        <v>3059</v>
      </c>
      <c r="C1471" s="8" t="s">
        <v>3060</v>
      </c>
      <c r="D1471" s="7" t="s">
        <v>899</v>
      </c>
      <c r="E1471" s="9"/>
      <c r="F1471" s="7" t="s">
        <v>48</v>
      </c>
      <c r="G1471" s="7" t="s">
        <v>14</v>
      </c>
      <c r="H1471" s="7" t="s">
        <v>15</v>
      </c>
      <c r="I1471" s="9"/>
    </row>
    <row r="1472">
      <c r="A1472" s="5">
        <v>45360.0</v>
      </c>
      <c r="B1472" s="11" t="s">
        <v>3061</v>
      </c>
      <c r="C1472" s="8" t="s">
        <v>3062</v>
      </c>
      <c r="D1472" s="7" t="s">
        <v>515</v>
      </c>
      <c r="E1472" s="7" t="s">
        <v>15</v>
      </c>
      <c r="F1472" s="7" t="s">
        <v>48</v>
      </c>
      <c r="G1472" s="7" t="s">
        <v>14</v>
      </c>
      <c r="H1472" s="9"/>
      <c r="I1472" s="9"/>
    </row>
    <row r="1473">
      <c r="A1473" s="5">
        <v>45360.0</v>
      </c>
      <c r="B1473" s="11" t="s">
        <v>3061</v>
      </c>
      <c r="C1473" s="8" t="s">
        <v>3062</v>
      </c>
      <c r="D1473" s="7" t="s">
        <v>515</v>
      </c>
      <c r="E1473" s="7" t="s">
        <v>995</v>
      </c>
      <c r="F1473" s="7" t="s">
        <v>120</v>
      </c>
      <c r="G1473" s="7" t="s">
        <v>14</v>
      </c>
      <c r="H1473" s="9"/>
      <c r="I1473" s="9"/>
    </row>
    <row r="1474">
      <c r="A1474" s="5">
        <v>45362.0</v>
      </c>
      <c r="B1474" s="11" t="s">
        <v>3063</v>
      </c>
      <c r="C1474" s="8" t="s">
        <v>3064</v>
      </c>
      <c r="D1474" s="7" t="s">
        <v>608</v>
      </c>
      <c r="E1474" s="7" t="s">
        <v>1550</v>
      </c>
      <c r="F1474" s="7" t="s">
        <v>3065</v>
      </c>
      <c r="G1474" s="7" t="s">
        <v>14</v>
      </c>
      <c r="H1474" s="9"/>
      <c r="I1474" s="9"/>
    </row>
    <row r="1475">
      <c r="A1475" s="5">
        <v>45362.0</v>
      </c>
      <c r="B1475" s="11" t="s">
        <v>3063</v>
      </c>
      <c r="C1475" s="8" t="s">
        <v>3064</v>
      </c>
      <c r="D1475" s="7" t="s">
        <v>608</v>
      </c>
      <c r="E1475" s="7" t="s">
        <v>589</v>
      </c>
      <c r="F1475" s="7" t="s">
        <v>505</v>
      </c>
      <c r="G1475" s="7" t="s">
        <v>14</v>
      </c>
      <c r="H1475" s="9"/>
      <c r="I1475" s="9"/>
    </row>
    <row r="1476">
      <c r="A1476" s="5">
        <v>45362.0</v>
      </c>
      <c r="B1476" s="11" t="s">
        <v>3066</v>
      </c>
      <c r="C1476" s="8" t="s">
        <v>3067</v>
      </c>
      <c r="D1476" s="7" t="s">
        <v>642</v>
      </c>
      <c r="E1476" s="9"/>
      <c r="F1476" s="7" t="s">
        <v>337</v>
      </c>
      <c r="G1476" s="7" t="s">
        <v>14</v>
      </c>
      <c r="H1476" s="7" t="s">
        <v>3068</v>
      </c>
      <c r="I1476" s="9"/>
    </row>
    <row r="1477">
      <c r="A1477" s="5">
        <v>45362.0</v>
      </c>
      <c r="B1477" s="11" t="s">
        <v>3066</v>
      </c>
      <c r="C1477" s="8" t="s">
        <v>3067</v>
      </c>
      <c r="D1477" s="7" t="s">
        <v>642</v>
      </c>
      <c r="E1477" s="7" t="s">
        <v>3069</v>
      </c>
      <c r="F1477" s="7" t="s">
        <v>1489</v>
      </c>
      <c r="G1477" s="7" t="s">
        <v>14</v>
      </c>
      <c r="H1477" s="9"/>
      <c r="I1477" s="9"/>
    </row>
    <row r="1478">
      <c r="A1478" s="5">
        <v>45362.0</v>
      </c>
      <c r="B1478" s="11" t="s">
        <v>3066</v>
      </c>
      <c r="C1478" s="8" t="s">
        <v>3067</v>
      </c>
      <c r="D1478" s="7" t="s">
        <v>642</v>
      </c>
      <c r="E1478" s="9"/>
      <c r="F1478" s="7" t="s">
        <v>202</v>
      </c>
      <c r="G1478" s="7" t="s">
        <v>14</v>
      </c>
      <c r="H1478" s="7" t="s">
        <v>420</v>
      </c>
      <c r="I1478" s="9"/>
    </row>
    <row r="1479">
      <c r="A1479" s="5">
        <v>45362.0</v>
      </c>
      <c r="B1479" s="11" t="s">
        <v>3070</v>
      </c>
      <c r="C1479" s="8" t="s">
        <v>3071</v>
      </c>
      <c r="D1479" s="7" t="s">
        <v>412</v>
      </c>
      <c r="E1479" s="7" t="s">
        <v>477</v>
      </c>
      <c r="F1479" s="7" t="s">
        <v>542</v>
      </c>
      <c r="G1479" s="7" t="s">
        <v>14</v>
      </c>
      <c r="H1479" s="9"/>
      <c r="I1479" s="9"/>
    </row>
    <row r="1480">
      <c r="A1480" s="5">
        <v>45362.0</v>
      </c>
      <c r="B1480" s="11" t="s">
        <v>3072</v>
      </c>
      <c r="C1480" s="8" t="s">
        <v>3073</v>
      </c>
      <c r="D1480" s="7" t="s">
        <v>11</v>
      </c>
      <c r="E1480" s="7" t="s">
        <v>449</v>
      </c>
      <c r="F1480" s="7" t="s">
        <v>450</v>
      </c>
      <c r="G1480" s="7" t="s">
        <v>14</v>
      </c>
      <c r="H1480" s="9"/>
      <c r="I1480" s="9"/>
    </row>
    <row r="1481">
      <c r="A1481" s="5">
        <v>45362.0</v>
      </c>
      <c r="B1481" s="11" t="s">
        <v>3072</v>
      </c>
      <c r="C1481" s="8" t="s">
        <v>3073</v>
      </c>
      <c r="D1481" s="7" t="s">
        <v>11</v>
      </c>
      <c r="E1481" s="7" t="s">
        <v>1262</v>
      </c>
      <c r="F1481" s="7" t="s">
        <v>2981</v>
      </c>
      <c r="G1481" s="7" t="s">
        <v>14</v>
      </c>
      <c r="H1481" s="9"/>
      <c r="I1481" s="9"/>
    </row>
    <row r="1482">
      <c r="A1482" s="5">
        <v>45362.0</v>
      </c>
      <c r="B1482" s="11" t="s">
        <v>3074</v>
      </c>
      <c r="C1482" s="8" t="s">
        <v>3075</v>
      </c>
      <c r="D1482" s="7" t="s">
        <v>3076</v>
      </c>
      <c r="E1482" s="7" t="s">
        <v>3077</v>
      </c>
      <c r="F1482" s="7" t="s">
        <v>1489</v>
      </c>
      <c r="G1482" s="7" t="s">
        <v>14</v>
      </c>
      <c r="H1482" s="9"/>
      <c r="I1482" s="9"/>
    </row>
    <row r="1483">
      <c r="A1483" s="5">
        <v>45362.0</v>
      </c>
      <c r="B1483" s="11" t="s">
        <v>3074</v>
      </c>
      <c r="C1483" s="8" t="s">
        <v>3075</v>
      </c>
      <c r="D1483" s="7" t="s">
        <v>3076</v>
      </c>
      <c r="E1483" s="7" t="s">
        <v>349</v>
      </c>
      <c r="F1483" s="7" t="s">
        <v>218</v>
      </c>
      <c r="G1483" s="7" t="s">
        <v>14</v>
      </c>
      <c r="H1483" s="9"/>
      <c r="I1483" s="9"/>
    </row>
    <row r="1484">
      <c r="A1484" s="5">
        <v>45362.0</v>
      </c>
      <c r="B1484" s="11" t="s">
        <v>3078</v>
      </c>
      <c r="C1484" s="8" t="s">
        <v>3079</v>
      </c>
      <c r="D1484" s="7" t="s">
        <v>619</v>
      </c>
      <c r="E1484" s="7" t="s">
        <v>119</v>
      </c>
      <c r="F1484" s="7" t="s">
        <v>1079</v>
      </c>
      <c r="G1484" s="7" t="s">
        <v>14</v>
      </c>
      <c r="H1484" s="9"/>
      <c r="I1484" s="9"/>
    </row>
    <row r="1485">
      <c r="A1485" s="5">
        <v>45362.0</v>
      </c>
      <c r="B1485" s="11" t="s">
        <v>3080</v>
      </c>
      <c r="C1485" s="8" t="s">
        <v>3081</v>
      </c>
      <c r="D1485" s="7" t="s">
        <v>735</v>
      </c>
      <c r="E1485" s="7" t="s">
        <v>334</v>
      </c>
      <c r="F1485" s="7" t="s">
        <v>18</v>
      </c>
      <c r="G1485" s="7" t="s">
        <v>14</v>
      </c>
      <c r="H1485" s="9"/>
      <c r="I1485" s="9"/>
    </row>
    <row r="1486">
      <c r="A1486" s="5">
        <v>45362.0</v>
      </c>
      <c r="B1486" s="11" t="s">
        <v>3082</v>
      </c>
      <c r="C1486" s="8" t="s">
        <v>3083</v>
      </c>
      <c r="D1486" s="7" t="s">
        <v>1040</v>
      </c>
      <c r="E1486" s="7" t="s">
        <v>299</v>
      </c>
      <c r="F1486" s="7" t="s">
        <v>202</v>
      </c>
      <c r="G1486" s="7" t="s">
        <v>14</v>
      </c>
      <c r="H1486" s="9"/>
      <c r="I1486" s="9"/>
    </row>
    <row r="1487">
      <c r="A1487" s="5">
        <v>45362.0</v>
      </c>
      <c r="B1487" s="11" t="s">
        <v>3082</v>
      </c>
      <c r="C1487" s="8" t="s">
        <v>3083</v>
      </c>
      <c r="D1487" s="7" t="s">
        <v>1040</v>
      </c>
      <c r="E1487" s="7" t="s">
        <v>119</v>
      </c>
      <c r="F1487" s="7" t="s">
        <v>3084</v>
      </c>
      <c r="G1487" s="7" t="s">
        <v>14</v>
      </c>
      <c r="H1487" s="9"/>
      <c r="I1487" s="9"/>
    </row>
    <row r="1488">
      <c r="A1488" s="5">
        <v>45362.0</v>
      </c>
      <c r="B1488" s="11" t="s">
        <v>3085</v>
      </c>
      <c r="C1488" s="8" t="s">
        <v>3086</v>
      </c>
      <c r="D1488" s="7" t="s">
        <v>432</v>
      </c>
      <c r="E1488" s="7" t="s">
        <v>950</v>
      </c>
      <c r="F1488" s="7" t="s">
        <v>542</v>
      </c>
      <c r="G1488" s="7" t="s">
        <v>14</v>
      </c>
      <c r="H1488" s="9"/>
      <c r="I1488" s="9"/>
    </row>
    <row r="1489">
      <c r="A1489" s="5">
        <v>45362.0</v>
      </c>
      <c r="B1489" s="11" t="s">
        <v>3085</v>
      </c>
      <c r="C1489" s="8" t="s">
        <v>3086</v>
      </c>
      <c r="D1489" s="7" t="s">
        <v>432</v>
      </c>
      <c r="E1489" s="7" t="s">
        <v>110</v>
      </c>
      <c r="F1489" s="7" t="s">
        <v>602</v>
      </c>
      <c r="G1489" s="7" t="s">
        <v>29</v>
      </c>
      <c r="H1489" s="9"/>
      <c r="I1489" s="9"/>
    </row>
    <row r="1490">
      <c r="A1490" s="5">
        <v>45362.0</v>
      </c>
      <c r="B1490" s="11" t="s">
        <v>3087</v>
      </c>
      <c r="C1490" s="8" t="s">
        <v>3088</v>
      </c>
      <c r="D1490" s="7" t="s">
        <v>3089</v>
      </c>
      <c r="E1490" s="7" t="s">
        <v>1386</v>
      </c>
      <c r="F1490" s="7" t="s">
        <v>3090</v>
      </c>
      <c r="G1490" s="7" t="s">
        <v>86</v>
      </c>
      <c r="H1490" s="9"/>
      <c r="I1490" s="9"/>
    </row>
    <row r="1491">
      <c r="A1491" s="5">
        <v>45362.0</v>
      </c>
      <c r="B1491" s="11" t="s">
        <v>3087</v>
      </c>
      <c r="C1491" s="8" t="s">
        <v>3088</v>
      </c>
      <c r="D1491" s="7" t="s">
        <v>3089</v>
      </c>
      <c r="E1491" s="7" t="s">
        <v>1386</v>
      </c>
      <c r="F1491" s="7" t="s">
        <v>3091</v>
      </c>
      <c r="G1491" s="7" t="s">
        <v>14</v>
      </c>
      <c r="H1491" s="9"/>
      <c r="I1491" s="9"/>
    </row>
    <row r="1492">
      <c r="A1492" s="5">
        <v>45362.0</v>
      </c>
      <c r="B1492" s="11" t="s">
        <v>3092</v>
      </c>
      <c r="C1492" s="8" t="s">
        <v>3093</v>
      </c>
      <c r="D1492" s="7" t="s">
        <v>78</v>
      </c>
      <c r="E1492" s="7" t="s">
        <v>3094</v>
      </c>
      <c r="F1492" s="7" t="s">
        <v>16</v>
      </c>
      <c r="G1492" s="7" t="s">
        <v>14</v>
      </c>
      <c r="H1492" s="9"/>
      <c r="I1492" s="9"/>
    </row>
    <row r="1493">
      <c r="A1493" s="5">
        <v>45362.0</v>
      </c>
      <c r="B1493" s="11" t="s">
        <v>3092</v>
      </c>
      <c r="C1493" s="8" t="s">
        <v>3093</v>
      </c>
      <c r="D1493" s="7" t="s">
        <v>78</v>
      </c>
      <c r="E1493" s="9"/>
      <c r="F1493" s="7" t="s">
        <v>33</v>
      </c>
      <c r="G1493" s="7" t="s">
        <v>14</v>
      </c>
      <c r="H1493" s="7" t="s">
        <v>1862</v>
      </c>
      <c r="I1493" s="9"/>
    </row>
    <row r="1494">
      <c r="A1494" s="5">
        <v>45362.0</v>
      </c>
      <c r="B1494" s="11" t="s">
        <v>3095</v>
      </c>
      <c r="C1494" s="8" t="s">
        <v>3096</v>
      </c>
      <c r="D1494" s="7" t="s">
        <v>1587</v>
      </c>
      <c r="E1494" s="7" t="s">
        <v>166</v>
      </c>
      <c r="F1494" s="7" t="s">
        <v>3097</v>
      </c>
      <c r="G1494" s="7" t="s">
        <v>14</v>
      </c>
      <c r="H1494" s="9"/>
      <c r="I1494" s="9"/>
    </row>
    <row r="1495">
      <c r="A1495" s="5">
        <v>45362.0</v>
      </c>
      <c r="B1495" s="11" t="s">
        <v>3098</v>
      </c>
      <c r="C1495" s="8" t="s">
        <v>3099</v>
      </c>
      <c r="D1495" s="7" t="s">
        <v>189</v>
      </c>
      <c r="E1495" s="7" t="s">
        <v>183</v>
      </c>
      <c r="F1495" s="7" t="s">
        <v>111</v>
      </c>
      <c r="G1495" s="7" t="s">
        <v>14</v>
      </c>
      <c r="H1495" s="9"/>
      <c r="I1495" s="9"/>
    </row>
    <row r="1496">
      <c r="A1496" s="5">
        <v>45362.0</v>
      </c>
      <c r="B1496" s="11" t="s">
        <v>3100</v>
      </c>
      <c r="C1496" s="8" t="s">
        <v>3101</v>
      </c>
      <c r="D1496" s="7" t="s">
        <v>570</v>
      </c>
      <c r="E1496" s="7" t="s">
        <v>1591</v>
      </c>
      <c r="F1496" s="7" t="s">
        <v>13</v>
      </c>
      <c r="G1496" s="7" t="s">
        <v>14</v>
      </c>
      <c r="H1496" s="9"/>
      <c r="I1496" s="9"/>
    </row>
    <row r="1497">
      <c r="A1497" s="5">
        <v>45362.0</v>
      </c>
      <c r="B1497" s="11" t="s">
        <v>3100</v>
      </c>
      <c r="C1497" s="8" t="s">
        <v>3101</v>
      </c>
      <c r="D1497" s="7" t="s">
        <v>570</v>
      </c>
      <c r="E1497" s="9"/>
      <c r="F1497" s="7" t="s">
        <v>3102</v>
      </c>
      <c r="G1497" s="7" t="s">
        <v>14</v>
      </c>
      <c r="H1497" s="7" t="s">
        <v>420</v>
      </c>
      <c r="I1497" s="9"/>
    </row>
    <row r="1498">
      <c r="A1498" s="5">
        <v>45362.0</v>
      </c>
      <c r="B1498" s="11" t="s">
        <v>3103</v>
      </c>
      <c r="C1498" s="8" t="s">
        <v>3104</v>
      </c>
      <c r="D1498" s="7" t="s">
        <v>1126</v>
      </c>
      <c r="E1498" s="7" t="s">
        <v>100</v>
      </c>
      <c r="F1498" s="7" t="s">
        <v>3105</v>
      </c>
      <c r="G1498" s="7" t="s">
        <v>14</v>
      </c>
      <c r="H1498" s="9"/>
      <c r="I1498" s="9"/>
    </row>
    <row r="1499">
      <c r="A1499" s="5">
        <v>45362.0</v>
      </c>
      <c r="B1499" s="11" t="s">
        <v>3103</v>
      </c>
      <c r="C1499" s="8" t="s">
        <v>3104</v>
      </c>
      <c r="D1499" s="7" t="s">
        <v>1126</v>
      </c>
      <c r="E1499" s="7" t="s">
        <v>100</v>
      </c>
      <c r="F1499" s="7" t="s">
        <v>2145</v>
      </c>
      <c r="G1499" s="7" t="s">
        <v>14</v>
      </c>
      <c r="H1499" s="9"/>
      <c r="I1499" s="9"/>
    </row>
    <row r="1500">
      <c r="A1500" s="5">
        <v>45362.0</v>
      </c>
      <c r="B1500" s="11" t="s">
        <v>3106</v>
      </c>
      <c r="C1500" s="8" t="s">
        <v>3107</v>
      </c>
      <c r="D1500" s="7" t="s">
        <v>1072</v>
      </c>
      <c r="E1500" s="7" t="s">
        <v>3108</v>
      </c>
      <c r="F1500" s="7" t="s">
        <v>33</v>
      </c>
      <c r="G1500" s="7" t="s">
        <v>14</v>
      </c>
      <c r="H1500" s="9"/>
      <c r="I1500" s="9"/>
    </row>
    <row r="1501">
      <c r="A1501" s="5">
        <v>45362.0</v>
      </c>
      <c r="B1501" s="11" t="s">
        <v>3106</v>
      </c>
      <c r="C1501" s="8" t="s">
        <v>3107</v>
      </c>
      <c r="D1501" s="7" t="s">
        <v>1072</v>
      </c>
      <c r="E1501" s="7" t="s">
        <v>38</v>
      </c>
      <c r="F1501" s="7" t="s">
        <v>18</v>
      </c>
      <c r="G1501" s="7" t="s">
        <v>14</v>
      </c>
      <c r="H1501" s="9"/>
      <c r="I1501" s="9"/>
    </row>
    <row r="1502">
      <c r="A1502" s="5">
        <v>45362.0</v>
      </c>
      <c r="B1502" s="11" t="s">
        <v>3109</v>
      </c>
      <c r="C1502" s="19" t="s">
        <v>3110</v>
      </c>
      <c r="D1502" s="7" t="s">
        <v>427</v>
      </c>
      <c r="E1502" s="7" t="s">
        <v>119</v>
      </c>
      <c r="F1502" s="7" t="s">
        <v>18</v>
      </c>
      <c r="G1502" s="7" t="s">
        <v>14</v>
      </c>
      <c r="H1502" s="9"/>
      <c r="I1502" s="9"/>
    </row>
    <row r="1503">
      <c r="A1503" s="5">
        <v>45362.0</v>
      </c>
      <c r="B1503" s="11" t="s">
        <v>3109</v>
      </c>
      <c r="C1503" s="19" t="s">
        <v>3110</v>
      </c>
      <c r="D1503" s="7" t="s">
        <v>427</v>
      </c>
      <c r="E1503" s="7" t="s">
        <v>271</v>
      </c>
      <c r="F1503" s="7" t="s">
        <v>111</v>
      </c>
      <c r="G1503" s="7" t="s">
        <v>14</v>
      </c>
      <c r="H1503" s="9"/>
      <c r="I1503" s="9"/>
    </row>
    <row r="1504">
      <c r="A1504" s="5">
        <v>45362.0</v>
      </c>
      <c r="B1504" s="11" t="s">
        <v>3111</v>
      </c>
      <c r="C1504" s="8" t="s">
        <v>3112</v>
      </c>
      <c r="D1504" s="7" t="s">
        <v>405</v>
      </c>
      <c r="E1504" s="7" t="s">
        <v>166</v>
      </c>
      <c r="F1504" s="7" t="s">
        <v>171</v>
      </c>
      <c r="G1504" s="7" t="s">
        <v>14</v>
      </c>
      <c r="H1504" s="9"/>
      <c r="I1504" s="9"/>
    </row>
    <row r="1505">
      <c r="A1505" s="5">
        <v>45362.0</v>
      </c>
      <c r="B1505" s="11" t="s">
        <v>3111</v>
      </c>
      <c r="C1505" s="8" t="s">
        <v>3112</v>
      </c>
      <c r="D1505" s="7" t="s">
        <v>267</v>
      </c>
      <c r="E1505" s="7" t="s">
        <v>166</v>
      </c>
      <c r="F1505" s="7" t="s">
        <v>171</v>
      </c>
      <c r="G1505" s="7" t="s">
        <v>14</v>
      </c>
      <c r="H1505" s="9"/>
      <c r="I1505" s="9"/>
    </row>
    <row r="1506">
      <c r="A1506" s="5">
        <v>45362.0</v>
      </c>
      <c r="B1506" s="11" t="s">
        <v>3111</v>
      </c>
      <c r="C1506" s="8" t="s">
        <v>3112</v>
      </c>
      <c r="D1506" s="7" t="s">
        <v>385</v>
      </c>
      <c r="E1506" s="7" t="s">
        <v>166</v>
      </c>
      <c r="F1506" s="7" t="s">
        <v>171</v>
      </c>
      <c r="G1506" s="7" t="s">
        <v>14</v>
      </c>
      <c r="H1506" s="9"/>
      <c r="I1506" s="9"/>
    </row>
    <row r="1507">
      <c r="A1507" s="5">
        <v>45362.0</v>
      </c>
      <c r="B1507" s="11" t="s">
        <v>3111</v>
      </c>
      <c r="C1507" s="8" t="s">
        <v>3112</v>
      </c>
      <c r="D1507" s="7" t="s">
        <v>405</v>
      </c>
      <c r="E1507" s="7" t="s">
        <v>15</v>
      </c>
      <c r="F1507" s="7" t="s">
        <v>3113</v>
      </c>
      <c r="G1507" s="7" t="s">
        <v>14</v>
      </c>
      <c r="H1507" s="9"/>
      <c r="I1507" s="9"/>
    </row>
    <row r="1508">
      <c r="A1508" s="5">
        <v>45362.0</v>
      </c>
      <c r="B1508" s="11" t="s">
        <v>3111</v>
      </c>
      <c r="C1508" s="8" t="s">
        <v>3112</v>
      </c>
      <c r="D1508" s="7" t="s">
        <v>267</v>
      </c>
      <c r="E1508" s="7" t="s">
        <v>15</v>
      </c>
      <c r="F1508" s="7" t="s">
        <v>3113</v>
      </c>
      <c r="G1508" s="7" t="s">
        <v>14</v>
      </c>
      <c r="H1508" s="9"/>
      <c r="I1508" s="9"/>
    </row>
    <row r="1509">
      <c r="A1509" s="5">
        <v>45362.0</v>
      </c>
      <c r="B1509" s="11" t="s">
        <v>3111</v>
      </c>
      <c r="C1509" s="8" t="s">
        <v>3112</v>
      </c>
      <c r="D1509" s="7" t="s">
        <v>385</v>
      </c>
      <c r="E1509" s="7" t="s">
        <v>15</v>
      </c>
      <c r="F1509" s="7" t="s">
        <v>3113</v>
      </c>
      <c r="G1509" s="7" t="s">
        <v>14</v>
      </c>
      <c r="H1509" s="9"/>
      <c r="I1509" s="9"/>
    </row>
    <row r="1510">
      <c r="A1510" s="5">
        <v>45362.0</v>
      </c>
      <c r="B1510" s="11" t="s">
        <v>3114</v>
      </c>
      <c r="C1510" s="8" t="s">
        <v>3115</v>
      </c>
      <c r="D1510" s="7" t="s">
        <v>970</v>
      </c>
      <c r="E1510" s="7" t="s">
        <v>2376</v>
      </c>
      <c r="F1510" s="7" t="s">
        <v>450</v>
      </c>
      <c r="G1510" s="7" t="s">
        <v>14</v>
      </c>
      <c r="H1510" s="9"/>
      <c r="I1510" s="9"/>
    </row>
    <row r="1511">
      <c r="A1511" s="5">
        <v>45362.0</v>
      </c>
      <c r="B1511" s="11" t="s">
        <v>3116</v>
      </c>
      <c r="C1511" s="8" t="s">
        <v>3117</v>
      </c>
      <c r="D1511" s="7" t="s">
        <v>481</v>
      </c>
      <c r="E1511" s="7" t="s">
        <v>1204</v>
      </c>
      <c r="F1511" s="7" t="s">
        <v>3118</v>
      </c>
      <c r="G1511" s="7" t="s">
        <v>14</v>
      </c>
      <c r="H1511" s="9"/>
      <c r="I1511" s="9"/>
    </row>
    <row r="1512">
      <c r="A1512" s="5">
        <v>45362.0</v>
      </c>
      <c r="B1512" s="11" t="s">
        <v>3116</v>
      </c>
      <c r="C1512" s="8" t="s">
        <v>3117</v>
      </c>
      <c r="D1512" s="7" t="s">
        <v>481</v>
      </c>
      <c r="E1512" s="7" t="s">
        <v>166</v>
      </c>
      <c r="F1512" s="7" t="s">
        <v>171</v>
      </c>
      <c r="G1512" s="7" t="s">
        <v>14</v>
      </c>
      <c r="H1512" s="9"/>
      <c r="I1512" s="9"/>
    </row>
    <row r="1513">
      <c r="A1513" s="5">
        <v>45362.0</v>
      </c>
      <c r="B1513" s="11" t="s">
        <v>3119</v>
      </c>
      <c r="C1513" s="8" t="s">
        <v>3120</v>
      </c>
      <c r="D1513" s="7" t="s">
        <v>109</v>
      </c>
      <c r="E1513" s="7" t="s">
        <v>1386</v>
      </c>
      <c r="F1513" s="7" t="s">
        <v>662</v>
      </c>
      <c r="G1513" s="7" t="s">
        <v>86</v>
      </c>
      <c r="H1513" s="9"/>
      <c r="I1513" s="9"/>
    </row>
    <row r="1514">
      <c r="A1514" s="5">
        <v>45362.0</v>
      </c>
      <c r="B1514" s="11" t="s">
        <v>3119</v>
      </c>
      <c r="C1514" s="8" t="s">
        <v>3120</v>
      </c>
      <c r="D1514" s="7" t="s">
        <v>432</v>
      </c>
      <c r="E1514" s="7" t="s">
        <v>1386</v>
      </c>
      <c r="F1514" s="7" t="s">
        <v>662</v>
      </c>
      <c r="G1514" s="7" t="s">
        <v>86</v>
      </c>
      <c r="H1514" s="9"/>
      <c r="I1514" s="9"/>
    </row>
    <row r="1515">
      <c r="A1515" s="5">
        <v>45362.0</v>
      </c>
      <c r="B1515" s="11" t="s">
        <v>3121</v>
      </c>
      <c r="C1515" s="8" t="s">
        <v>3122</v>
      </c>
      <c r="D1515" s="7" t="s">
        <v>3123</v>
      </c>
      <c r="E1515" s="7" t="s">
        <v>563</v>
      </c>
      <c r="F1515" s="7" t="s">
        <v>564</v>
      </c>
      <c r="G1515" s="7" t="s">
        <v>14</v>
      </c>
      <c r="H1515" s="9"/>
      <c r="I1515" s="9"/>
    </row>
    <row r="1516">
      <c r="A1516" s="5">
        <v>45362.0</v>
      </c>
      <c r="B1516" s="11" t="s">
        <v>3124</v>
      </c>
      <c r="C1516" s="8" t="s">
        <v>3125</v>
      </c>
      <c r="D1516" s="7" t="s">
        <v>3126</v>
      </c>
      <c r="E1516" s="7" t="s">
        <v>1832</v>
      </c>
      <c r="F1516" s="7" t="s">
        <v>829</v>
      </c>
      <c r="G1516" s="7" t="s">
        <v>14</v>
      </c>
      <c r="H1516" s="9"/>
      <c r="I1516" s="9"/>
    </row>
    <row r="1517">
      <c r="A1517" s="5">
        <v>45363.0</v>
      </c>
      <c r="B1517" s="11" t="s">
        <v>3127</v>
      </c>
      <c r="C1517" s="8" t="s">
        <v>3128</v>
      </c>
      <c r="D1517" s="7" t="s">
        <v>405</v>
      </c>
      <c r="E1517" s="7" t="s">
        <v>1204</v>
      </c>
      <c r="F1517" s="7" t="s">
        <v>3129</v>
      </c>
      <c r="G1517" s="7" t="s">
        <v>14</v>
      </c>
      <c r="H1517" s="9"/>
      <c r="I1517" s="9"/>
    </row>
    <row r="1518">
      <c r="A1518" s="5">
        <v>45363.0</v>
      </c>
      <c r="B1518" s="11" t="s">
        <v>3127</v>
      </c>
      <c r="C1518" s="8" t="s">
        <v>3128</v>
      </c>
      <c r="D1518" s="7" t="s">
        <v>481</v>
      </c>
      <c r="E1518" s="7" t="s">
        <v>1204</v>
      </c>
      <c r="F1518" s="7" t="s">
        <v>3129</v>
      </c>
      <c r="G1518" s="7" t="s">
        <v>14</v>
      </c>
      <c r="H1518" s="9"/>
      <c r="I1518" s="9"/>
    </row>
    <row r="1519">
      <c r="A1519" s="5">
        <v>45363.0</v>
      </c>
      <c r="B1519" s="11" t="s">
        <v>3127</v>
      </c>
      <c r="C1519" s="8" t="s">
        <v>3128</v>
      </c>
      <c r="D1519" s="7" t="s">
        <v>1799</v>
      </c>
      <c r="E1519" s="7" t="s">
        <v>1204</v>
      </c>
      <c r="F1519" s="7" t="s">
        <v>3129</v>
      </c>
      <c r="G1519" s="7" t="s">
        <v>14</v>
      </c>
      <c r="H1519" s="9"/>
      <c r="I1519" s="9"/>
    </row>
    <row r="1520">
      <c r="A1520" s="5">
        <v>45363.0</v>
      </c>
      <c r="B1520" s="11" t="s">
        <v>3130</v>
      </c>
      <c r="C1520" s="8" t="s">
        <v>3131</v>
      </c>
      <c r="D1520" s="7" t="s">
        <v>899</v>
      </c>
      <c r="E1520" s="7" t="s">
        <v>1003</v>
      </c>
      <c r="F1520" s="7" t="s">
        <v>202</v>
      </c>
      <c r="G1520" s="7" t="s">
        <v>14</v>
      </c>
      <c r="H1520" s="9"/>
      <c r="I1520" s="9"/>
    </row>
    <row r="1521">
      <c r="A1521" s="5">
        <v>45363.0</v>
      </c>
      <c r="B1521" s="11" t="s">
        <v>3132</v>
      </c>
      <c r="C1521" s="8" t="s">
        <v>3133</v>
      </c>
      <c r="D1521" s="7" t="s">
        <v>65</v>
      </c>
      <c r="E1521" s="7" t="s">
        <v>3134</v>
      </c>
      <c r="F1521" s="7" t="s">
        <v>450</v>
      </c>
      <c r="G1521" s="7" t="s">
        <v>14</v>
      </c>
      <c r="H1521" s="9"/>
      <c r="I1521" s="9"/>
    </row>
    <row r="1522">
      <c r="A1522" s="5">
        <v>45363.0</v>
      </c>
      <c r="B1522" s="11" t="s">
        <v>3135</v>
      </c>
      <c r="C1522" s="8" t="s">
        <v>3136</v>
      </c>
      <c r="D1522" s="7" t="s">
        <v>3137</v>
      </c>
      <c r="E1522" s="7" t="s">
        <v>219</v>
      </c>
      <c r="F1522" s="7" t="s">
        <v>3138</v>
      </c>
      <c r="G1522" s="7" t="s">
        <v>14</v>
      </c>
      <c r="H1522" s="9"/>
      <c r="I1522" s="9"/>
    </row>
    <row r="1523">
      <c r="A1523" s="5">
        <v>45363.0</v>
      </c>
      <c r="B1523" s="11" t="s">
        <v>3139</v>
      </c>
      <c r="C1523" s="8" t="s">
        <v>3140</v>
      </c>
      <c r="D1523" s="7" t="s">
        <v>3141</v>
      </c>
      <c r="E1523" s="7" t="s">
        <v>436</v>
      </c>
      <c r="F1523" s="7" t="s">
        <v>3142</v>
      </c>
      <c r="G1523" s="7" t="s">
        <v>86</v>
      </c>
      <c r="H1523" s="9"/>
      <c r="I1523" s="9"/>
    </row>
    <row r="1524">
      <c r="A1524" s="5">
        <v>45363.0</v>
      </c>
      <c r="B1524" s="11" t="s">
        <v>3143</v>
      </c>
      <c r="C1524" s="8" t="s">
        <v>3144</v>
      </c>
      <c r="D1524" s="7" t="s">
        <v>3141</v>
      </c>
      <c r="E1524" s="7" t="s">
        <v>3145</v>
      </c>
      <c r="F1524" s="7" t="s">
        <v>3146</v>
      </c>
      <c r="G1524" s="7" t="s">
        <v>14</v>
      </c>
      <c r="H1524" s="9"/>
      <c r="I1524" s="9"/>
    </row>
    <row r="1525">
      <c r="A1525" s="5">
        <v>45363.0</v>
      </c>
      <c r="B1525" s="11" t="s">
        <v>3147</v>
      </c>
      <c r="C1525" s="8" t="s">
        <v>3148</v>
      </c>
      <c r="D1525" s="7" t="s">
        <v>1918</v>
      </c>
      <c r="E1525" s="7" t="s">
        <v>110</v>
      </c>
      <c r="F1525" s="7" t="s">
        <v>111</v>
      </c>
      <c r="G1525" s="7" t="s">
        <v>14</v>
      </c>
      <c r="H1525" s="9"/>
      <c r="I1525" s="9"/>
    </row>
    <row r="1526">
      <c r="A1526" s="5">
        <v>45363.0</v>
      </c>
      <c r="B1526" s="11" t="s">
        <v>3147</v>
      </c>
      <c r="C1526" s="8" t="s">
        <v>3148</v>
      </c>
      <c r="D1526" s="7" t="s">
        <v>1918</v>
      </c>
      <c r="E1526" s="7" t="s">
        <v>2120</v>
      </c>
      <c r="F1526" s="7" t="s">
        <v>3149</v>
      </c>
      <c r="G1526" s="7" t="s">
        <v>14</v>
      </c>
      <c r="H1526" s="9"/>
      <c r="I1526" s="9"/>
    </row>
    <row r="1527">
      <c r="A1527" s="5">
        <v>45363.0</v>
      </c>
      <c r="B1527" s="11" t="s">
        <v>3150</v>
      </c>
      <c r="C1527" s="8" t="s">
        <v>3151</v>
      </c>
      <c r="D1527" s="7" t="s">
        <v>882</v>
      </c>
      <c r="E1527" s="7" t="s">
        <v>38</v>
      </c>
      <c r="F1527" s="7" t="s">
        <v>18</v>
      </c>
      <c r="G1527" s="7" t="s">
        <v>14</v>
      </c>
      <c r="H1527" s="9"/>
      <c r="I1527" s="9"/>
    </row>
    <row r="1528">
      <c r="A1528" s="5">
        <v>45363.0</v>
      </c>
      <c r="B1528" s="11" t="s">
        <v>3152</v>
      </c>
      <c r="C1528" s="8" t="s">
        <v>3153</v>
      </c>
      <c r="D1528" s="7" t="s">
        <v>1735</v>
      </c>
      <c r="E1528" s="9"/>
      <c r="F1528" s="7" t="s">
        <v>120</v>
      </c>
      <c r="G1528" s="7" t="s">
        <v>14</v>
      </c>
      <c r="H1528" s="9"/>
      <c r="I1528" s="9"/>
    </row>
    <row r="1529">
      <c r="A1529" s="5">
        <v>45363.0</v>
      </c>
      <c r="B1529" s="11" t="s">
        <v>3154</v>
      </c>
      <c r="C1529" s="8" t="s">
        <v>3155</v>
      </c>
      <c r="D1529" s="7" t="s">
        <v>284</v>
      </c>
      <c r="E1529" s="7" t="s">
        <v>1287</v>
      </c>
      <c r="F1529" s="7" t="s">
        <v>13</v>
      </c>
      <c r="G1529" s="7" t="s">
        <v>14</v>
      </c>
      <c r="H1529" s="9"/>
      <c r="I1529" s="9"/>
    </row>
    <row r="1530">
      <c r="A1530" s="5">
        <v>45363.0</v>
      </c>
      <c r="B1530" s="11" t="s">
        <v>3156</v>
      </c>
      <c r="C1530" s="8" t="s">
        <v>3157</v>
      </c>
      <c r="D1530" s="7" t="s">
        <v>3158</v>
      </c>
      <c r="E1530" s="7" t="s">
        <v>1211</v>
      </c>
      <c r="F1530" s="7" t="s">
        <v>450</v>
      </c>
      <c r="G1530" s="7" t="s">
        <v>14</v>
      </c>
      <c r="H1530" s="9"/>
      <c r="I1530" s="9"/>
    </row>
    <row r="1531">
      <c r="A1531" s="5">
        <v>45363.0</v>
      </c>
      <c r="B1531" s="11" t="s">
        <v>3156</v>
      </c>
      <c r="C1531" s="8" t="s">
        <v>3157</v>
      </c>
      <c r="D1531" s="7" t="s">
        <v>3158</v>
      </c>
      <c r="E1531" s="7" t="s">
        <v>3159</v>
      </c>
      <c r="F1531" s="7" t="s">
        <v>450</v>
      </c>
      <c r="G1531" s="7" t="s">
        <v>14</v>
      </c>
      <c r="H1531" s="9"/>
      <c r="I1531" s="9"/>
    </row>
    <row r="1532">
      <c r="A1532" s="5">
        <v>45363.0</v>
      </c>
      <c r="B1532" s="11" t="s">
        <v>3160</v>
      </c>
      <c r="C1532" s="8" t="s">
        <v>3161</v>
      </c>
      <c r="D1532" s="7" t="s">
        <v>321</v>
      </c>
      <c r="E1532" s="7" t="s">
        <v>1206</v>
      </c>
      <c r="F1532" s="7" t="s">
        <v>3162</v>
      </c>
      <c r="G1532" s="7" t="s">
        <v>14</v>
      </c>
      <c r="H1532" s="9"/>
      <c r="I1532" s="9"/>
    </row>
    <row r="1533">
      <c r="A1533" s="5">
        <v>45363.0</v>
      </c>
      <c r="B1533" s="11" t="s">
        <v>3163</v>
      </c>
      <c r="C1533" s="8" t="s">
        <v>3164</v>
      </c>
      <c r="D1533" s="7" t="s">
        <v>973</v>
      </c>
      <c r="E1533" s="7" t="s">
        <v>3165</v>
      </c>
      <c r="F1533" s="7" t="s">
        <v>202</v>
      </c>
      <c r="G1533" s="7" t="s">
        <v>14</v>
      </c>
      <c r="H1533" s="9"/>
      <c r="I1533" s="9"/>
    </row>
    <row r="1534">
      <c r="A1534" s="5">
        <v>45363.0</v>
      </c>
      <c r="B1534" s="11" t="s">
        <v>3163</v>
      </c>
      <c r="C1534" s="8" t="s">
        <v>3164</v>
      </c>
      <c r="D1534" s="7" t="s">
        <v>973</v>
      </c>
      <c r="E1534" s="7" t="s">
        <v>3166</v>
      </c>
      <c r="F1534" s="7" t="s">
        <v>3167</v>
      </c>
      <c r="G1534" s="7" t="s">
        <v>14</v>
      </c>
      <c r="H1534" s="9"/>
      <c r="I1534" s="9"/>
    </row>
    <row r="1535">
      <c r="A1535" s="5">
        <v>45363.0</v>
      </c>
      <c r="B1535" s="11" t="s">
        <v>3168</v>
      </c>
      <c r="C1535" s="8" t="s">
        <v>3169</v>
      </c>
      <c r="D1535" s="7" t="s">
        <v>216</v>
      </c>
      <c r="E1535" s="7" t="s">
        <v>38</v>
      </c>
      <c r="F1535" s="7" t="s">
        <v>18</v>
      </c>
      <c r="G1535" s="7" t="s">
        <v>14</v>
      </c>
      <c r="H1535" s="9"/>
      <c r="I1535" s="9"/>
    </row>
    <row r="1536">
      <c r="A1536" s="5">
        <v>45363.0</v>
      </c>
      <c r="B1536" s="11" t="s">
        <v>3168</v>
      </c>
      <c r="C1536" s="8" t="s">
        <v>3169</v>
      </c>
      <c r="D1536" s="7" t="s">
        <v>216</v>
      </c>
      <c r="E1536" s="7" t="s">
        <v>449</v>
      </c>
      <c r="F1536" s="7" t="s">
        <v>13</v>
      </c>
      <c r="G1536" s="7" t="s">
        <v>14</v>
      </c>
      <c r="H1536" s="9"/>
      <c r="I1536" s="9"/>
    </row>
    <row r="1537">
      <c r="A1537" s="5">
        <v>45363.0</v>
      </c>
      <c r="B1537" s="11" t="s">
        <v>3168</v>
      </c>
      <c r="C1537" s="8" t="s">
        <v>3169</v>
      </c>
      <c r="D1537" s="7" t="s">
        <v>216</v>
      </c>
      <c r="E1537" s="7" t="s">
        <v>241</v>
      </c>
      <c r="F1537" s="7" t="s">
        <v>126</v>
      </c>
      <c r="G1537" s="7" t="s">
        <v>14</v>
      </c>
      <c r="H1537" s="9"/>
      <c r="I1537" s="9"/>
    </row>
    <row r="1538">
      <c r="A1538" s="5">
        <v>45364.0</v>
      </c>
      <c r="B1538" s="11" t="s">
        <v>3170</v>
      </c>
      <c r="C1538" s="8" t="s">
        <v>3171</v>
      </c>
      <c r="D1538" s="7" t="s">
        <v>2375</v>
      </c>
      <c r="E1538" s="7" t="s">
        <v>3172</v>
      </c>
      <c r="F1538" s="7" t="s">
        <v>3173</v>
      </c>
      <c r="G1538" s="7" t="s">
        <v>29</v>
      </c>
      <c r="H1538" s="9"/>
      <c r="I1538" s="9"/>
    </row>
    <row r="1539">
      <c r="A1539" s="5">
        <v>45364.0</v>
      </c>
      <c r="B1539" s="11" t="s">
        <v>3174</v>
      </c>
      <c r="C1539" s="8" t="s">
        <v>3175</v>
      </c>
      <c r="D1539" s="7" t="s">
        <v>3176</v>
      </c>
      <c r="E1539" s="7" t="s">
        <v>334</v>
      </c>
      <c r="F1539" s="7" t="s">
        <v>18</v>
      </c>
      <c r="G1539" s="7" t="s">
        <v>14</v>
      </c>
      <c r="H1539" s="9"/>
      <c r="I1539" s="9"/>
    </row>
    <row r="1540">
      <c r="A1540" s="5">
        <v>45364.0</v>
      </c>
      <c r="B1540" s="11" t="s">
        <v>3174</v>
      </c>
      <c r="C1540" s="8" t="s">
        <v>3175</v>
      </c>
      <c r="D1540" s="7" t="s">
        <v>3176</v>
      </c>
      <c r="E1540" s="7" t="s">
        <v>2410</v>
      </c>
      <c r="F1540" s="7" t="s">
        <v>33</v>
      </c>
      <c r="G1540" s="7" t="s">
        <v>14</v>
      </c>
      <c r="H1540" s="9"/>
      <c r="I1540" s="9"/>
    </row>
    <row r="1541">
      <c r="A1541" s="5">
        <v>45364.0</v>
      </c>
      <c r="B1541" s="11" t="s">
        <v>3174</v>
      </c>
      <c r="C1541" s="8" t="s">
        <v>3175</v>
      </c>
      <c r="D1541" s="7" t="s">
        <v>3176</v>
      </c>
      <c r="E1541" s="7" t="s">
        <v>152</v>
      </c>
      <c r="F1541" s="7" t="s">
        <v>144</v>
      </c>
      <c r="G1541" s="7" t="s">
        <v>14</v>
      </c>
      <c r="H1541" s="9"/>
      <c r="I1541" s="9"/>
    </row>
    <row r="1542">
      <c r="A1542" s="5">
        <v>45364.0</v>
      </c>
      <c r="B1542" s="11" t="s">
        <v>3177</v>
      </c>
      <c r="C1542" s="8" t="s">
        <v>3178</v>
      </c>
      <c r="D1542" s="7" t="s">
        <v>3179</v>
      </c>
      <c r="E1542" s="7" t="s">
        <v>1262</v>
      </c>
      <c r="F1542" s="7" t="s">
        <v>3180</v>
      </c>
      <c r="G1542" s="7" t="s">
        <v>14</v>
      </c>
      <c r="H1542" s="9"/>
      <c r="I1542" s="9"/>
    </row>
    <row r="1543">
      <c r="A1543" s="5">
        <v>45364.0</v>
      </c>
      <c r="B1543" s="11" t="s">
        <v>3181</v>
      </c>
      <c r="C1543" s="8" t="s">
        <v>3182</v>
      </c>
      <c r="D1543" s="7" t="s">
        <v>1370</v>
      </c>
      <c r="E1543" s="7" t="s">
        <v>3183</v>
      </c>
      <c r="F1543" s="7" t="s">
        <v>417</v>
      </c>
      <c r="G1543" s="7" t="s">
        <v>14</v>
      </c>
      <c r="H1543" s="9"/>
      <c r="I1543" s="9"/>
    </row>
    <row r="1544">
      <c r="A1544" s="5">
        <v>45364.0</v>
      </c>
      <c r="B1544" s="11" t="s">
        <v>3181</v>
      </c>
      <c r="C1544" s="8" t="s">
        <v>3182</v>
      </c>
      <c r="D1544" s="7" t="s">
        <v>1370</v>
      </c>
      <c r="E1544" s="7" t="s">
        <v>3184</v>
      </c>
      <c r="F1544" s="7" t="s">
        <v>417</v>
      </c>
      <c r="G1544" s="7" t="s">
        <v>14</v>
      </c>
      <c r="H1544" s="9"/>
      <c r="I1544" s="9"/>
    </row>
    <row r="1545">
      <c r="A1545" s="5">
        <v>45364.0</v>
      </c>
      <c r="B1545" s="11" t="s">
        <v>3181</v>
      </c>
      <c r="C1545" s="8" t="s">
        <v>3182</v>
      </c>
      <c r="D1545" s="7" t="s">
        <v>1370</v>
      </c>
      <c r="E1545" s="9"/>
      <c r="F1545" s="7" t="s">
        <v>127</v>
      </c>
      <c r="G1545" s="7" t="s">
        <v>14</v>
      </c>
      <c r="H1545" s="7" t="s">
        <v>334</v>
      </c>
      <c r="I1545" s="9"/>
    </row>
    <row r="1546">
      <c r="A1546" s="5">
        <v>45364.0</v>
      </c>
      <c r="B1546" s="11" t="s">
        <v>3185</v>
      </c>
      <c r="C1546" s="8" t="s">
        <v>3186</v>
      </c>
      <c r="D1546" s="7" t="s">
        <v>353</v>
      </c>
      <c r="E1546" s="9"/>
      <c r="F1546" s="7" t="s">
        <v>33</v>
      </c>
      <c r="G1546" s="7" t="s">
        <v>14</v>
      </c>
      <c r="H1546" s="7" t="s">
        <v>15</v>
      </c>
      <c r="I1546" s="9"/>
    </row>
    <row r="1547">
      <c r="A1547" s="5">
        <v>45364.0</v>
      </c>
      <c r="B1547" s="11" t="s">
        <v>3187</v>
      </c>
      <c r="C1547" s="8" t="s">
        <v>3188</v>
      </c>
      <c r="D1547" s="7" t="s">
        <v>882</v>
      </c>
      <c r="E1547" s="7" t="s">
        <v>259</v>
      </c>
      <c r="F1547" s="7" t="s">
        <v>3189</v>
      </c>
      <c r="G1547" s="7" t="s">
        <v>14</v>
      </c>
      <c r="H1547" s="9"/>
      <c r="I1547" s="9"/>
    </row>
    <row r="1548">
      <c r="A1548" s="5">
        <v>45364.0</v>
      </c>
      <c r="B1548" s="11" t="s">
        <v>3187</v>
      </c>
      <c r="C1548" s="8" t="s">
        <v>3188</v>
      </c>
      <c r="D1548" s="7" t="s">
        <v>882</v>
      </c>
      <c r="E1548" s="7" t="s">
        <v>259</v>
      </c>
      <c r="F1548" s="7" t="s">
        <v>1631</v>
      </c>
      <c r="G1548" s="7" t="s">
        <v>14</v>
      </c>
      <c r="H1548" s="9"/>
      <c r="I1548" s="9"/>
    </row>
    <row r="1549">
      <c r="A1549" s="5">
        <v>45364.0</v>
      </c>
      <c r="B1549" s="11" t="s">
        <v>3190</v>
      </c>
      <c r="C1549" s="8" t="s">
        <v>3191</v>
      </c>
      <c r="D1549" s="7" t="s">
        <v>3192</v>
      </c>
      <c r="E1549" s="7" t="s">
        <v>849</v>
      </c>
      <c r="F1549" s="7" t="s">
        <v>3193</v>
      </c>
      <c r="G1549" s="7" t="s">
        <v>14</v>
      </c>
      <c r="H1549" s="9"/>
      <c r="I1549" s="9"/>
    </row>
    <row r="1550">
      <c r="A1550" s="5">
        <v>45364.0</v>
      </c>
      <c r="B1550" s="11" t="s">
        <v>3194</v>
      </c>
      <c r="C1550" s="8" t="s">
        <v>3195</v>
      </c>
      <c r="D1550" s="7" t="s">
        <v>2375</v>
      </c>
      <c r="E1550" s="7" t="s">
        <v>38</v>
      </c>
      <c r="F1550" s="7" t="s">
        <v>18</v>
      </c>
      <c r="G1550" s="7" t="s">
        <v>14</v>
      </c>
      <c r="H1550" s="9"/>
      <c r="I1550" s="9"/>
    </row>
    <row r="1551">
      <c r="A1551" s="5">
        <v>45364.0</v>
      </c>
      <c r="B1551" s="11" t="s">
        <v>3194</v>
      </c>
      <c r="C1551" s="8" t="s">
        <v>3195</v>
      </c>
      <c r="D1551" s="7" t="s">
        <v>2375</v>
      </c>
      <c r="E1551" s="7" t="s">
        <v>849</v>
      </c>
      <c r="F1551" s="7" t="s">
        <v>542</v>
      </c>
      <c r="G1551" s="7" t="s">
        <v>14</v>
      </c>
      <c r="H1551" s="9"/>
      <c r="I1551" s="9"/>
    </row>
    <row r="1552">
      <c r="A1552" s="5">
        <v>45364.0</v>
      </c>
      <c r="B1552" s="11" t="s">
        <v>3196</v>
      </c>
      <c r="C1552" s="8" t="s">
        <v>3197</v>
      </c>
      <c r="D1552" s="7" t="s">
        <v>2264</v>
      </c>
      <c r="E1552" s="7" t="s">
        <v>257</v>
      </c>
      <c r="F1552" s="7" t="s">
        <v>350</v>
      </c>
      <c r="G1552" s="7" t="s">
        <v>14</v>
      </c>
      <c r="H1552" s="9"/>
      <c r="I1552" s="9"/>
    </row>
    <row r="1553">
      <c r="A1553" s="5">
        <v>45364.0</v>
      </c>
      <c r="B1553" s="11" t="s">
        <v>3196</v>
      </c>
      <c r="C1553" s="8" t="s">
        <v>3197</v>
      </c>
      <c r="D1553" s="7" t="s">
        <v>2264</v>
      </c>
      <c r="E1553" s="7" t="s">
        <v>38</v>
      </c>
      <c r="F1553" s="7" t="s">
        <v>3198</v>
      </c>
      <c r="G1553" s="7" t="s">
        <v>14</v>
      </c>
      <c r="H1553" s="9"/>
      <c r="I1553" s="9"/>
    </row>
    <row r="1554">
      <c r="A1554" s="5">
        <v>45364.0</v>
      </c>
      <c r="B1554" s="11" t="s">
        <v>3199</v>
      </c>
      <c r="C1554" s="8" t="s">
        <v>3200</v>
      </c>
      <c r="D1554" s="7" t="s">
        <v>1805</v>
      </c>
      <c r="E1554" s="7" t="s">
        <v>119</v>
      </c>
      <c r="F1554" s="7" t="s">
        <v>132</v>
      </c>
      <c r="G1554" s="7" t="s">
        <v>14</v>
      </c>
      <c r="H1554" s="9"/>
      <c r="I1554" s="9"/>
    </row>
    <row r="1555">
      <c r="A1555" s="5">
        <v>45364.0</v>
      </c>
      <c r="B1555" s="11" t="s">
        <v>3199</v>
      </c>
      <c r="C1555" s="8" t="s">
        <v>3200</v>
      </c>
      <c r="D1555" s="7" t="s">
        <v>1805</v>
      </c>
      <c r="E1555" s="7" t="s">
        <v>1583</v>
      </c>
      <c r="F1555" s="7" t="s">
        <v>96</v>
      </c>
      <c r="G1555" s="7" t="s">
        <v>14</v>
      </c>
      <c r="H1555" s="9"/>
      <c r="I1555" s="9"/>
    </row>
    <row r="1556">
      <c r="A1556" s="5">
        <v>45364.0</v>
      </c>
      <c r="B1556" s="11" t="s">
        <v>3201</v>
      </c>
      <c r="C1556" s="8" t="s">
        <v>3202</v>
      </c>
      <c r="D1556" s="7" t="s">
        <v>3203</v>
      </c>
      <c r="E1556" s="7" t="s">
        <v>3204</v>
      </c>
      <c r="F1556" s="7" t="s">
        <v>308</v>
      </c>
      <c r="G1556" s="7" t="s">
        <v>14</v>
      </c>
      <c r="H1556" s="9"/>
      <c r="I1556" s="9"/>
    </row>
    <row r="1557">
      <c r="A1557" s="5">
        <v>45364.0</v>
      </c>
      <c r="B1557" s="11" t="s">
        <v>3205</v>
      </c>
      <c r="C1557" s="8" t="s">
        <v>3206</v>
      </c>
      <c r="D1557" s="7" t="s">
        <v>2224</v>
      </c>
      <c r="E1557" s="7" t="s">
        <v>3207</v>
      </c>
      <c r="F1557" s="7" t="s">
        <v>111</v>
      </c>
      <c r="G1557" s="7" t="s">
        <v>14</v>
      </c>
      <c r="H1557" s="9"/>
      <c r="I1557" s="9"/>
    </row>
    <row r="1558">
      <c r="A1558" s="5">
        <v>45364.0</v>
      </c>
      <c r="B1558" s="11" t="s">
        <v>3205</v>
      </c>
      <c r="C1558" s="8" t="s">
        <v>3206</v>
      </c>
      <c r="D1558" s="7" t="s">
        <v>2224</v>
      </c>
      <c r="E1558" s="7" t="s">
        <v>3208</v>
      </c>
      <c r="F1558" s="7" t="s">
        <v>817</v>
      </c>
      <c r="G1558" s="7" t="s">
        <v>14</v>
      </c>
      <c r="H1558" s="9"/>
      <c r="I1558" s="9"/>
    </row>
    <row r="1559">
      <c r="A1559" s="5">
        <v>45364.0</v>
      </c>
      <c r="B1559" s="11" t="s">
        <v>3209</v>
      </c>
      <c r="C1559" s="8" t="s">
        <v>3210</v>
      </c>
      <c r="D1559" s="7" t="s">
        <v>1279</v>
      </c>
      <c r="E1559" s="7" t="s">
        <v>38</v>
      </c>
      <c r="F1559" s="7" t="s">
        <v>18</v>
      </c>
      <c r="G1559" s="7" t="s">
        <v>14</v>
      </c>
      <c r="H1559" s="9"/>
      <c r="I1559" s="9"/>
    </row>
    <row r="1560">
      <c r="A1560" s="5">
        <v>45364.0</v>
      </c>
      <c r="B1560" s="11" t="s">
        <v>3211</v>
      </c>
      <c r="C1560" s="8" t="s">
        <v>3212</v>
      </c>
      <c r="D1560" s="7" t="s">
        <v>3213</v>
      </c>
      <c r="E1560" s="7" t="s">
        <v>38</v>
      </c>
      <c r="F1560" s="7" t="s">
        <v>18</v>
      </c>
      <c r="G1560" s="7" t="s">
        <v>14</v>
      </c>
      <c r="H1560" s="9"/>
      <c r="I1560" s="9"/>
    </row>
    <row r="1561">
      <c r="A1561" s="5">
        <v>45364.0</v>
      </c>
      <c r="B1561" s="11" t="s">
        <v>3214</v>
      </c>
      <c r="C1561" s="8" t="s">
        <v>3215</v>
      </c>
      <c r="D1561" s="7" t="s">
        <v>26</v>
      </c>
      <c r="E1561" s="7" t="s">
        <v>988</v>
      </c>
      <c r="F1561" s="7" t="s">
        <v>2114</v>
      </c>
      <c r="G1561" s="7" t="s">
        <v>86</v>
      </c>
      <c r="H1561" s="9"/>
      <c r="I1561" s="9"/>
    </row>
    <row r="1562">
      <c r="A1562" s="5">
        <v>45364.0</v>
      </c>
      <c r="B1562" s="11" t="s">
        <v>3214</v>
      </c>
      <c r="C1562" s="8" t="s">
        <v>3215</v>
      </c>
      <c r="D1562" s="7" t="s">
        <v>26</v>
      </c>
      <c r="E1562" s="7" t="s">
        <v>271</v>
      </c>
      <c r="F1562" s="7" t="s">
        <v>602</v>
      </c>
      <c r="G1562" s="7" t="s">
        <v>29</v>
      </c>
      <c r="H1562" s="9"/>
      <c r="I1562" s="9"/>
    </row>
    <row r="1563">
      <c r="A1563" s="5">
        <v>45364.0</v>
      </c>
      <c r="B1563" s="11" t="s">
        <v>3216</v>
      </c>
      <c r="C1563" s="8" t="s">
        <v>3217</v>
      </c>
      <c r="D1563" s="7" t="s">
        <v>373</v>
      </c>
      <c r="E1563" s="7" t="s">
        <v>3218</v>
      </c>
      <c r="F1563" s="7" t="s">
        <v>374</v>
      </c>
      <c r="G1563" s="7" t="s">
        <v>14</v>
      </c>
      <c r="H1563" s="9"/>
      <c r="I1563" s="9"/>
    </row>
    <row r="1564">
      <c r="A1564" s="5">
        <v>45364.0</v>
      </c>
      <c r="B1564" s="11" t="s">
        <v>3219</v>
      </c>
      <c r="C1564" s="8" t="s">
        <v>3220</v>
      </c>
      <c r="D1564" s="7" t="s">
        <v>722</v>
      </c>
      <c r="E1564" s="9"/>
      <c r="F1564" s="7" t="s">
        <v>48</v>
      </c>
      <c r="G1564" s="7" t="s">
        <v>14</v>
      </c>
      <c r="H1564" s="7" t="s">
        <v>15</v>
      </c>
      <c r="I1564" s="9"/>
    </row>
    <row r="1565">
      <c r="A1565" s="5">
        <v>45364.0</v>
      </c>
      <c r="B1565" s="11" t="s">
        <v>3219</v>
      </c>
      <c r="C1565" s="8" t="s">
        <v>3220</v>
      </c>
      <c r="D1565" s="7" t="s">
        <v>435</v>
      </c>
      <c r="E1565" s="9"/>
      <c r="F1565" s="7" t="s">
        <v>48</v>
      </c>
      <c r="G1565" s="7" t="s">
        <v>14</v>
      </c>
      <c r="H1565" s="7" t="s">
        <v>15</v>
      </c>
      <c r="I1565" s="9"/>
    </row>
    <row r="1566">
      <c r="A1566" s="5">
        <v>45364.0</v>
      </c>
      <c r="B1566" s="11" t="s">
        <v>3219</v>
      </c>
      <c r="C1566" s="8" t="s">
        <v>3220</v>
      </c>
      <c r="D1566" s="7" t="s">
        <v>267</v>
      </c>
      <c r="E1566" s="9"/>
      <c r="F1566" s="7" t="s">
        <v>48</v>
      </c>
      <c r="G1566" s="7" t="s">
        <v>14</v>
      </c>
      <c r="H1566" s="7" t="s">
        <v>15</v>
      </c>
      <c r="I1566" s="9"/>
    </row>
    <row r="1567">
      <c r="A1567" s="5">
        <v>45364.0</v>
      </c>
      <c r="B1567" s="11" t="s">
        <v>3219</v>
      </c>
      <c r="C1567" s="8" t="s">
        <v>3220</v>
      </c>
      <c r="D1567" s="7" t="s">
        <v>722</v>
      </c>
      <c r="E1567" s="7" t="s">
        <v>1220</v>
      </c>
      <c r="F1567" s="7" t="s">
        <v>3221</v>
      </c>
      <c r="G1567" s="7" t="s">
        <v>86</v>
      </c>
      <c r="H1567" s="9"/>
      <c r="I1567" s="9"/>
    </row>
    <row r="1568">
      <c r="A1568" s="5">
        <v>45364.0</v>
      </c>
      <c r="B1568" s="11" t="s">
        <v>3219</v>
      </c>
      <c r="C1568" s="8" t="s">
        <v>3220</v>
      </c>
      <c r="D1568" s="7" t="s">
        <v>435</v>
      </c>
      <c r="E1568" s="7" t="s">
        <v>1220</v>
      </c>
      <c r="F1568" s="7" t="s">
        <v>3221</v>
      </c>
      <c r="G1568" s="7" t="s">
        <v>86</v>
      </c>
      <c r="H1568" s="9"/>
      <c r="I1568" s="9"/>
    </row>
    <row r="1569">
      <c r="A1569" s="5">
        <v>45364.0</v>
      </c>
      <c r="B1569" s="11" t="s">
        <v>3219</v>
      </c>
      <c r="C1569" s="8" t="s">
        <v>3220</v>
      </c>
      <c r="D1569" s="7" t="s">
        <v>267</v>
      </c>
      <c r="E1569" s="7" t="s">
        <v>1220</v>
      </c>
      <c r="F1569" s="7" t="s">
        <v>3221</v>
      </c>
      <c r="G1569" s="7" t="s">
        <v>86</v>
      </c>
      <c r="H1569" s="9"/>
      <c r="I1569" s="9"/>
    </row>
    <row r="1570">
      <c r="A1570" s="5">
        <v>45364.0</v>
      </c>
      <c r="B1570" s="11" t="s">
        <v>3222</v>
      </c>
      <c r="C1570" s="8" t="s">
        <v>3223</v>
      </c>
      <c r="D1570" s="7" t="s">
        <v>78</v>
      </c>
      <c r="E1570" s="7" t="s">
        <v>953</v>
      </c>
      <c r="F1570" s="7" t="s">
        <v>809</v>
      </c>
      <c r="G1570" s="7" t="s">
        <v>14</v>
      </c>
      <c r="H1570" s="9"/>
      <c r="I1570" s="9"/>
    </row>
    <row r="1571">
      <c r="A1571" s="5">
        <v>45364.0</v>
      </c>
      <c r="B1571" s="11" t="s">
        <v>3222</v>
      </c>
      <c r="C1571" s="8" t="s">
        <v>3223</v>
      </c>
      <c r="D1571" s="7" t="s">
        <v>78</v>
      </c>
      <c r="E1571" s="7" t="s">
        <v>3224</v>
      </c>
      <c r="F1571" s="7" t="s">
        <v>3225</v>
      </c>
      <c r="G1571" s="7" t="s">
        <v>14</v>
      </c>
      <c r="H1571" s="9"/>
      <c r="I1571" s="9"/>
    </row>
    <row r="1572">
      <c r="A1572" s="5">
        <v>45365.0</v>
      </c>
      <c r="B1572" s="11" t="s">
        <v>3226</v>
      </c>
      <c r="C1572" s="8" t="s">
        <v>3227</v>
      </c>
      <c r="D1572" s="7" t="s">
        <v>540</v>
      </c>
      <c r="E1572" s="7" t="s">
        <v>3228</v>
      </c>
      <c r="F1572" s="7" t="s">
        <v>1507</v>
      </c>
      <c r="G1572" s="7" t="s">
        <v>14</v>
      </c>
      <c r="H1572" s="9"/>
      <c r="I1572" s="9"/>
    </row>
    <row r="1573">
      <c r="A1573" s="5">
        <v>45365.0</v>
      </c>
      <c r="B1573" s="11" t="s">
        <v>3226</v>
      </c>
      <c r="C1573" s="8" t="s">
        <v>3227</v>
      </c>
      <c r="D1573" s="7" t="s">
        <v>540</v>
      </c>
      <c r="E1573" s="7" t="s">
        <v>3229</v>
      </c>
      <c r="F1573" s="7" t="s">
        <v>3230</v>
      </c>
      <c r="G1573" s="7" t="s">
        <v>14</v>
      </c>
      <c r="H1573" s="9"/>
      <c r="I1573" s="9"/>
    </row>
    <row r="1574">
      <c r="A1574" s="5">
        <v>45365.0</v>
      </c>
      <c r="B1574" s="11" t="s">
        <v>3231</v>
      </c>
      <c r="C1574" s="8" t="s">
        <v>3232</v>
      </c>
      <c r="D1574" s="7" t="s">
        <v>651</v>
      </c>
      <c r="E1574" s="7" t="s">
        <v>3233</v>
      </c>
      <c r="F1574" s="7" t="s">
        <v>1901</v>
      </c>
      <c r="G1574" s="7" t="s">
        <v>14</v>
      </c>
      <c r="H1574" s="9"/>
      <c r="I1574" s="9"/>
    </row>
    <row r="1575">
      <c r="A1575" s="5">
        <v>45365.0</v>
      </c>
      <c r="B1575" s="11" t="s">
        <v>3231</v>
      </c>
      <c r="C1575" s="8" t="s">
        <v>3232</v>
      </c>
      <c r="D1575" s="7" t="s">
        <v>651</v>
      </c>
      <c r="E1575" s="7" t="s">
        <v>950</v>
      </c>
      <c r="F1575" s="7" t="s">
        <v>671</v>
      </c>
      <c r="G1575" s="7" t="s">
        <v>14</v>
      </c>
      <c r="H1575" s="9"/>
      <c r="I1575" s="9"/>
    </row>
    <row r="1576">
      <c r="A1576" s="5">
        <v>45365.0</v>
      </c>
      <c r="B1576" s="11" t="s">
        <v>3231</v>
      </c>
      <c r="C1576" s="8" t="s">
        <v>3232</v>
      </c>
      <c r="D1576" s="7" t="s">
        <v>651</v>
      </c>
      <c r="E1576" s="7" t="s">
        <v>3234</v>
      </c>
      <c r="F1576" s="7" t="s">
        <v>671</v>
      </c>
      <c r="G1576" s="7" t="s">
        <v>14</v>
      </c>
      <c r="H1576" s="9"/>
      <c r="I1576" s="9"/>
    </row>
    <row r="1577">
      <c r="A1577" s="5">
        <v>45365.0</v>
      </c>
      <c r="B1577" s="11" t="s">
        <v>3235</v>
      </c>
      <c r="C1577" s="8" t="s">
        <v>3236</v>
      </c>
      <c r="D1577" s="7" t="s">
        <v>137</v>
      </c>
      <c r="E1577" s="7" t="s">
        <v>3237</v>
      </c>
      <c r="F1577" s="7" t="s">
        <v>18</v>
      </c>
      <c r="G1577" s="7" t="s">
        <v>14</v>
      </c>
      <c r="H1577" s="9"/>
      <c r="I1577" s="9"/>
    </row>
    <row r="1578">
      <c r="A1578" s="5">
        <v>45365.0</v>
      </c>
      <c r="B1578" s="11" t="s">
        <v>3235</v>
      </c>
      <c r="C1578" s="8" t="s">
        <v>3236</v>
      </c>
      <c r="D1578" s="7" t="s">
        <v>137</v>
      </c>
      <c r="E1578" s="7" t="s">
        <v>3238</v>
      </c>
      <c r="F1578" s="7" t="s">
        <v>18</v>
      </c>
      <c r="G1578" s="7" t="s">
        <v>14</v>
      </c>
      <c r="H1578" s="9"/>
      <c r="I1578" s="9"/>
    </row>
    <row r="1579">
      <c r="A1579" s="5">
        <v>45365.0</v>
      </c>
      <c r="B1579" s="11" t="s">
        <v>3239</v>
      </c>
      <c r="C1579" s="8" t="s">
        <v>3240</v>
      </c>
      <c r="D1579" s="7" t="s">
        <v>2264</v>
      </c>
      <c r="E1579" s="7" t="s">
        <v>125</v>
      </c>
      <c r="F1579" s="7" t="s">
        <v>300</v>
      </c>
      <c r="G1579" s="7" t="s">
        <v>14</v>
      </c>
      <c r="H1579" s="9"/>
      <c r="I1579" s="9"/>
    </row>
    <row r="1580">
      <c r="A1580" s="5">
        <v>45365.0</v>
      </c>
      <c r="B1580" s="11" t="s">
        <v>3241</v>
      </c>
      <c r="C1580" s="8" t="s">
        <v>3242</v>
      </c>
      <c r="D1580" s="7" t="s">
        <v>170</v>
      </c>
      <c r="E1580" s="7" t="s">
        <v>662</v>
      </c>
      <c r="F1580" s="7" t="s">
        <v>3243</v>
      </c>
      <c r="G1580" s="7" t="s">
        <v>14</v>
      </c>
      <c r="H1580" s="9"/>
      <c r="I1580" s="9"/>
    </row>
    <row r="1581">
      <c r="A1581" s="5">
        <v>45365.0</v>
      </c>
      <c r="B1581" s="11" t="s">
        <v>3244</v>
      </c>
      <c r="C1581" s="8" t="s">
        <v>3245</v>
      </c>
      <c r="D1581" s="7" t="s">
        <v>2485</v>
      </c>
      <c r="E1581" s="7" t="s">
        <v>401</v>
      </c>
      <c r="F1581" s="7" t="s">
        <v>3246</v>
      </c>
      <c r="G1581" s="7" t="s">
        <v>14</v>
      </c>
      <c r="H1581" s="9"/>
      <c r="I1581" s="9"/>
    </row>
    <row r="1582">
      <c r="A1582" s="5">
        <v>45365.0</v>
      </c>
      <c r="B1582" s="11" t="s">
        <v>3244</v>
      </c>
      <c r="C1582" s="8" t="s">
        <v>3245</v>
      </c>
      <c r="D1582" s="7" t="s">
        <v>2485</v>
      </c>
      <c r="E1582" s="7" t="s">
        <v>47</v>
      </c>
      <c r="F1582" s="7" t="s">
        <v>1584</v>
      </c>
      <c r="G1582" s="7" t="s">
        <v>14</v>
      </c>
      <c r="H1582" s="9"/>
      <c r="I1582" s="9"/>
    </row>
    <row r="1583">
      <c r="A1583" s="5">
        <v>45365.0</v>
      </c>
      <c r="B1583" s="11" t="s">
        <v>3244</v>
      </c>
      <c r="C1583" s="8" t="s">
        <v>3245</v>
      </c>
      <c r="D1583" s="7" t="s">
        <v>2485</v>
      </c>
      <c r="E1583" s="7" t="s">
        <v>1144</v>
      </c>
      <c r="F1583" s="7" t="s">
        <v>2145</v>
      </c>
      <c r="G1583" s="7" t="s">
        <v>14</v>
      </c>
      <c r="H1583" s="9"/>
      <c r="I1583" s="9"/>
    </row>
    <row r="1584">
      <c r="A1584" s="5">
        <v>45365.0</v>
      </c>
      <c r="B1584" s="11" t="s">
        <v>3247</v>
      </c>
      <c r="C1584" s="8" t="s">
        <v>3248</v>
      </c>
      <c r="D1584" s="7" t="s">
        <v>735</v>
      </c>
      <c r="E1584" s="7" t="s">
        <v>119</v>
      </c>
      <c r="F1584" s="7" t="s">
        <v>18</v>
      </c>
      <c r="G1584" s="7" t="s">
        <v>14</v>
      </c>
      <c r="H1584" s="9"/>
      <c r="I1584" s="9"/>
    </row>
    <row r="1585">
      <c r="A1585" s="5">
        <v>45365.0</v>
      </c>
      <c r="B1585" s="11" t="s">
        <v>3249</v>
      </c>
      <c r="C1585" s="8" t="s">
        <v>3250</v>
      </c>
      <c r="D1585" s="7" t="s">
        <v>584</v>
      </c>
      <c r="E1585" s="7" t="s">
        <v>119</v>
      </c>
      <c r="F1585" s="7" t="s">
        <v>18</v>
      </c>
      <c r="G1585" s="7" t="s">
        <v>14</v>
      </c>
      <c r="H1585" s="9"/>
      <c r="I1585" s="9"/>
    </row>
    <row r="1586">
      <c r="A1586" s="5">
        <v>45365.0</v>
      </c>
      <c r="B1586" s="11" t="s">
        <v>3249</v>
      </c>
      <c r="C1586" s="8" t="s">
        <v>3250</v>
      </c>
      <c r="D1586" s="7" t="s">
        <v>584</v>
      </c>
      <c r="E1586" s="7" t="s">
        <v>90</v>
      </c>
      <c r="F1586" s="7" t="s">
        <v>111</v>
      </c>
      <c r="G1586" s="7" t="s">
        <v>14</v>
      </c>
      <c r="H1586" s="9"/>
      <c r="I1586" s="9"/>
    </row>
    <row r="1587">
      <c r="A1587" s="5">
        <v>45365.0</v>
      </c>
      <c r="B1587" s="11" t="s">
        <v>3251</v>
      </c>
      <c r="C1587" s="8" t="s">
        <v>3252</v>
      </c>
      <c r="D1587" s="7" t="s">
        <v>83</v>
      </c>
      <c r="E1587" s="7" t="s">
        <v>299</v>
      </c>
      <c r="F1587" s="7" t="s">
        <v>3253</v>
      </c>
      <c r="G1587" s="7" t="s">
        <v>14</v>
      </c>
      <c r="H1587" s="9"/>
      <c r="I1587" s="9"/>
    </row>
    <row r="1588">
      <c r="A1588" s="5">
        <v>45365.0</v>
      </c>
      <c r="B1588" s="11" t="s">
        <v>3254</v>
      </c>
      <c r="C1588" s="8" t="s">
        <v>3255</v>
      </c>
      <c r="D1588" s="7" t="s">
        <v>3256</v>
      </c>
      <c r="E1588" s="7" t="s">
        <v>334</v>
      </c>
      <c r="F1588" s="7" t="s">
        <v>3257</v>
      </c>
      <c r="G1588" s="7" t="s">
        <v>14</v>
      </c>
      <c r="H1588" s="9"/>
      <c r="I1588" s="9"/>
    </row>
    <row r="1589">
      <c r="A1589" s="5">
        <v>45365.0</v>
      </c>
      <c r="B1589" s="11" t="s">
        <v>3258</v>
      </c>
      <c r="C1589" s="8" t="s">
        <v>3259</v>
      </c>
      <c r="D1589" s="7" t="s">
        <v>357</v>
      </c>
      <c r="E1589" s="7" t="s">
        <v>3260</v>
      </c>
      <c r="F1589" s="7" t="s">
        <v>13</v>
      </c>
      <c r="G1589" s="7" t="s">
        <v>14</v>
      </c>
      <c r="H1589" s="9"/>
      <c r="I1589" s="9"/>
    </row>
    <row r="1590">
      <c r="A1590" s="5">
        <v>45365.0</v>
      </c>
      <c r="B1590" s="11" t="s">
        <v>3258</v>
      </c>
      <c r="C1590" s="8" t="s">
        <v>3259</v>
      </c>
      <c r="D1590" s="7" t="s">
        <v>357</v>
      </c>
      <c r="E1590" s="7" t="s">
        <v>15</v>
      </c>
      <c r="F1590" s="7" t="s">
        <v>1584</v>
      </c>
      <c r="G1590" s="7" t="s">
        <v>14</v>
      </c>
      <c r="H1590" s="9"/>
      <c r="I1590" s="9"/>
    </row>
    <row r="1591">
      <c r="A1591" s="5">
        <v>45365.0</v>
      </c>
      <c r="B1591" s="11" t="s">
        <v>3261</v>
      </c>
      <c r="C1591" s="8" t="s">
        <v>3262</v>
      </c>
      <c r="D1591" s="7" t="s">
        <v>822</v>
      </c>
      <c r="E1591" s="7" t="s">
        <v>420</v>
      </c>
      <c r="F1591" s="7" t="s">
        <v>3263</v>
      </c>
      <c r="G1591" s="7" t="s">
        <v>14</v>
      </c>
      <c r="H1591" s="9"/>
      <c r="I1591" s="9"/>
    </row>
    <row r="1592">
      <c r="A1592" s="5">
        <v>45365.0</v>
      </c>
      <c r="B1592" s="11" t="s">
        <v>3264</v>
      </c>
      <c r="C1592" s="8" t="s">
        <v>3265</v>
      </c>
      <c r="D1592" s="7" t="s">
        <v>303</v>
      </c>
      <c r="E1592" s="7" t="s">
        <v>95</v>
      </c>
      <c r="F1592" s="7" t="s">
        <v>3266</v>
      </c>
      <c r="G1592" s="7" t="s">
        <v>86</v>
      </c>
      <c r="H1592" s="9"/>
      <c r="I1592" s="9"/>
    </row>
    <row r="1593">
      <c r="A1593" s="5">
        <v>45365.0</v>
      </c>
      <c r="B1593" s="11" t="s">
        <v>3267</v>
      </c>
      <c r="C1593" s="8" t="s">
        <v>3268</v>
      </c>
      <c r="D1593" s="7" t="s">
        <v>435</v>
      </c>
      <c r="E1593" s="7" t="s">
        <v>119</v>
      </c>
      <c r="F1593" s="7" t="s">
        <v>33</v>
      </c>
      <c r="G1593" s="7" t="s">
        <v>14</v>
      </c>
      <c r="H1593" s="9"/>
      <c r="I1593" s="9"/>
    </row>
    <row r="1594">
      <c r="A1594" s="5">
        <v>45365.0</v>
      </c>
      <c r="B1594" s="11" t="s">
        <v>3267</v>
      </c>
      <c r="C1594" s="8" t="s">
        <v>3268</v>
      </c>
      <c r="D1594" s="7" t="s">
        <v>435</v>
      </c>
      <c r="E1594" s="7" t="s">
        <v>47</v>
      </c>
      <c r="F1594" s="7" t="s">
        <v>809</v>
      </c>
      <c r="G1594" s="7" t="s">
        <v>14</v>
      </c>
      <c r="H1594" s="9"/>
      <c r="I1594" s="9"/>
    </row>
    <row r="1595">
      <c r="A1595" s="5">
        <v>45365.0</v>
      </c>
      <c r="B1595" s="11" t="s">
        <v>3269</v>
      </c>
      <c r="C1595" s="8" t="s">
        <v>3270</v>
      </c>
      <c r="D1595" s="7" t="s">
        <v>238</v>
      </c>
      <c r="E1595" s="7" t="s">
        <v>38</v>
      </c>
      <c r="F1595" s="7" t="s">
        <v>18</v>
      </c>
      <c r="G1595" s="7" t="s">
        <v>14</v>
      </c>
      <c r="H1595" s="9"/>
      <c r="I1595" s="9"/>
    </row>
    <row r="1596">
      <c r="A1596" s="5">
        <v>45365.0</v>
      </c>
      <c r="B1596" s="11" t="s">
        <v>3271</v>
      </c>
      <c r="C1596" s="8" t="s">
        <v>3272</v>
      </c>
      <c r="D1596" s="7" t="s">
        <v>311</v>
      </c>
      <c r="E1596" s="7" t="s">
        <v>110</v>
      </c>
      <c r="F1596" s="7" t="s">
        <v>111</v>
      </c>
      <c r="G1596" s="7" t="s">
        <v>14</v>
      </c>
      <c r="H1596" s="9"/>
      <c r="I1596" s="9"/>
    </row>
    <row r="1597">
      <c r="A1597" s="5">
        <v>45365.0</v>
      </c>
      <c r="B1597" s="11" t="s">
        <v>3273</v>
      </c>
      <c r="C1597" s="8" t="s">
        <v>3274</v>
      </c>
      <c r="D1597" s="7" t="s">
        <v>2969</v>
      </c>
      <c r="E1597" s="7" t="s">
        <v>3275</v>
      </c>
      <c r="F1597" s="7" t="s">
        <v>1148</v>
      </c>
      <c r="G1597" s="7" t="s">
        <v>14</v>
      </c>
      <c r="H1597" s="9"/>
      <c r="I1597" s="9"/>
    </row>
    <row r="1598">
      <c r="A1598" s="5">
        <v>45365.0</v>
      </c>
      <c r="B1598" s="11" t="s">
        <v>3276</v>
      </c>
      <c r="C1598" s="8" t="s">
        <v>3277</v>
      </c>
      <c r="D1598" s="7" t="s">
        <v>3278</v>
      </c>
      <c r="E1598" s="7" t="s">
        <v>38</v>
      </c>
      <c r="F1598" s="7" t="s">
        <v>18</v>
      </c>
      <c r="G1598" s="7" t="s">
        <v>14</v>
      </c>
      <c r="H1598" s="9"/>
      <c r="I1598" s="9"/>
    </row>
    <row r="1599">
      <c r="A1599" s="5">
        <v>45366.0</v>
      </c>
      <c r="B1599" s="11" t="s">
        <v>3279</v>
      </c>
      <c r="C1599" s="8" t="s">
        <v>3280</v>
      </c>
      <c r="D1599" s="7" t="s">
        <v>1562</v>
      </c>
      <c r="E1599" s="7" t="s">
        <v>705</v>
      </c>
      <c r="F1599" s="7" t="s">
        <v>505</v>
      </c>
      <c r="G1599" s="7" t="s">
        <v>14</v>
      </c>
      <c r="H1599" s="9"/>
      <c r="I1599" s="9"/>
    </row>
    <row r="1600">
      <c r="A1600" s="5">
        <v>45366.0</v>
      </c>
      <c r="B1600" s="11" t="s">
        <v>3281</v>
      </c>
      <c r="C1600" s="8" t="s">
        <v>3282</v>
      </c>
      <c r="D1600" s="7" t="s">
        <v>3283</v>
      </c>
      <c r="E1600" s="7" t="s">
        <v>420</v>
      </c>
      <c r="F1600" s="7" t="s">
        <v>1507</v>
      </c>
      <c r="G1600" s="7" t="s">
        <v>14</v>
      </c>
      <c r="H1600" s="9"/>
      <c r="I1600" s="9"/>
    </row>
    <row r="1601">
      <c r="A1601" s="5">
        <v>45366.0</v>
      </c>
      <c r="B1601" s="11" t="s">
        <v>3281</v>
      </c>
      <c r="C1601" s="8" t="s">
        <v>3282</v>
      </c>
      <c r="D1601" s="7" t="s">
        <v>3283</v>
      </c>
      <c r="E1601" s="7" t="s">
        <v>3284</v>
      </c>
      <c r="F1601" s="7" t="s">
        <v>3285</v>
      </c>
      <c r="G1601" s="7" t="s">
        <v>14</v>
      </c>
      <c r="H1601" s="9"/>
      <c r="I1601" s="9"/>
    </row>
    <row r="1602">
      <c r="A1602" s="5">
        <v>45366.0</v>
      </c>
      <c r="B1602" s="11" t="s">
        <v>3286</v>
      </c>
      <c r="C1602" s="8" t="s">
        <v>3287</v>
      </c>
      <c r="D1602" s="7" t="s">
        <v>3288</v>
      </c>
      <c r="E1602" s="7" t="s">
        <v>38</v>
      </c>
      <c r="F1602" s="7" t="s">
        <v>18</v>
      </c>
      <c r="G1602" s="7" t="s">
        <v>14</v>
      </c>
      <c r="H1602" s="9"/>
      <c r="I1602" s="9"/>
    </row>
    <row r="1603">
      <c r="A1603" s="5">
        <v>45366.0</v>
      </c>
      <c r="B1603" s="11" t="s">
        <v>3286</v>
      </c>
      <c r="C1603" s="8" t="s">
        <v>3287</v>
      </c>
      <c r="D1603" s="7" t="s">
        <v>3288</v>
      </c>
      <c r="E1603" s="7" t="s">
        <v>3289</v>
      </c>
      <c r="F1603" s="7" t="s">
        <v>1169</v>
      </c>
      <c r="G1603" s="7" t="s">
        <v>14</v>
      </c>
      <c r="H1603" s="9"/>
      <c r="I1603" s="9"/>
    </row>
    <row r="1604">
      <c r="A1604" s="5">
        <v>45366.0</v>
      </c>
      <c r="B1604" s="11" t="s">
        <v>3286</v>
      </c>
      <c r="C1604" s="8" t="s">
        <v>3287</v>
      </c>
      <c r="D1604" s="7" t="s">
        <v>3288</v>
      </c>
      <c r="E1604" s="7" t="s">
        <v>3290</v>
      </c>
      <c r="F1604" s="7" t="s">
        <v>1169</v>
      </c>
      <c r="G1604" s="7" t="s">
        <v>14</v>
      </c>
      <c r="H1604" s="9"/>
      <c r="I1604" s="9"/>
    </row>
    <row r="1605">
      <c r="A1605" s="5">
        <v>45366.0</v>
      </c>
      <c r="B1605" s="11" t="s">
        <v>3286</v>
      </c>
      <c r="C1605" s="8" t="s">
        <v>3287</v>
      </c>
      <c r="D1605" s="7" t="s">
        <v>3288</v>
      </c>
      <c r="E1605" s="7" t="s">
        <v>3291</v>
      </c>
      <c r="F1605" s="7" t="s">
        <v>1169</v>
      </c>
      <c r="G1605" s="7" t="s">
        <v>14</v>
      </c>
      <c r="H1605" s="9"/>
      <c r="I1605" s="9"/>
    </row>
    <row r="1606">
      <c r="A1606" s="5">
        <v>45366.0</v>
      </c>
      <c r="B1606" s="11" t="s">
        <v>3292</v>
      </c>
      <c r="C1606" s="8" t="s">
        <v>3293</v>
      </c>
      <c r="D1606" s="7" t="s">
        <v>3294</v>
      </c>
      <c r="E1606" s="7" t="s">
        <v>705</v>
      </c>
      <c r="F1606" s="7" t="s">
        <v>505</v>
      </c>
      <c r="G1606" s="7" t="s">
        <v>14</v>
      </c>
      <c r="H1606" s="9"/>
      <c r="I1606" s="9"/>
    </row>
    <row r="1607">
      <c r="A1607" s="5">
        <v>45366.0</v>
      </c>
      <c r="B1607" s="11" t="s">
        <v>3292</v>
      </c>
      <c r="C1607" s="8" t="s">
        <v>3293</v>
      </c>
      <c r="D1607" s="7" t="s">
        <v>3294</v>
      </c>
      <c r="E1607" s="7" t="s">
        <v>2656</v>
      </c>
      <c r="F1607" s="7" t="s">
        <v>473</v>
      </c>
      <c r="G1607" s="7" t="s">
        <v>29</v>
      </c>
      <c r="H1607" s="9"/>
      <c r="I1607" s="9"/>
    </row>
    <row r="1608">
      <c r="A1608" s="5">
        <v>45366.0</v>
      </c>
      <c r="B1608" s="11" t="s">
        <v>3295</v>
      </c>
      <c r="C1608" s="8" t="s">
        <v>3296</v>
      </c>
      <c r="D1608" s="7" t="s">
        <v>2610</v>
      </c>
      <c r="E1608" s="7" t="s">
        <v>38</v>
      </c>
      <c r="F1608" s="7" t="s">
        <v>18</v>
      </c>
      <c r="G1608" s="7" t="s">
        <v>14</v>
      </c>
      <c r="H1608" s="9"/>
      <c r="I1608" s="9"/>
    </row>
    <row r="1609">
      <c r="A1609" s="5">
        <v>45366.0</v>
      </c>
      <c r="B1609" s="11" t="s">
        <v>3297</v>
      </c>
      <c r="C1609" s="8" t="s">
        <v>3298</v>
      </c>
      <c r="D1609" s="7" t="s">
        <v>329</v>
      </c>
      <c r="E1609" s="7" t="s">
        <v>3299</v>
      </c>
      <c r="F1609" s="7" t="s">
        <v>689</v>
      </c>
      <c r="G1609" s="7" t="s">
        <v>14</v>
      </c>
      <c r="H1609" s="9"/>
      <c r="I1609" s="9"/>
    </row>
    <row r="1610">
      <c r="A1610" s="5">
        <v>45366.0</v>
      </c>
      <c r="B1610" s="11" t="s">
        <v>3297</v>
      </c>
      <c r="C1610" s="8" t="s">
        <v>3298</v>
      </c>
      <c r="D1610" s="7" t="s">
        <v>329</v>
      </c>
      <c r="E1610" s="7" t="s">
        <v>110</v>
      </c>
      <c r="F1610" s="7" t="s">
        <v>111</v>
      </c>
      <c r="G1610" s="7" t="s">
        <v>14</v>
      </c>
      <c r="H1610" s="9"/>
      <c r="I1610" s="9"/>
    </row>
    <row r="1611">
      <c r="A1611" s="5">
        <v>45366.0</v>
      </c>
      <c r="B1611" s="11" t="s">
        <v>3300</v>
      </c>
      <c r="C1611" s="8" t="s">
        <v>3301</v>
      </c>
      <c r="D1611" s="7" t="s">
        <v>530</v>
      </c>
      <c r="E1611" s="7" t="s">
        <v>119</v>
      </c>
      <c r="F1611" s="7" t="s">
        <v>3302</v>
      </c>
      <c r="G1611" s="7" t="s">
        <v>14</v>
      </c>
      <c r="H1611" s="9"/>
      <c r="I1611" s="9"/>
    </row>
    <row r="1612">
      <c r="A1612" s="5">
        <v>45366.0</v>
      </c>
      <c r="B1612" s="11" t="s">
        <v>3303</v>
      </c>
      <c r="C1612" s="8" t="s">
        <v>3304</v>
      </c>
      <c r="D1612" s="7" t="s">
        <v>1259</v>
      </c>
      <c r="E1612" s="7" t="s">
        <v>3305</v>
      </c>
      <c r="F1612" s="7" t="s">
        <v>809</v>
      </c>
      <c r="G1612" s="7" t="s">
        <v>14</v>
      </c>
      <c r="H1612" s="9"/>
      <c r="I1612" s="9"/>
    </row>
    <row r="1613">
      <c r="A1613" s="5">
        <v>45366.0</v>
      </c>
      <c r="B1613" s="11" t="s">
        <v>3306</v>
      </c>
      <c r="C1613" s="8" t="s">
        <v>3307</v>
      </c>
      <c r="D1613" s="7" t="s">
        <v>1097</v>
      </c>
      <c r="E1613" s="7" t="s">
        <v>38</v>
      </c>
      <c r="F1613" s="7" t="s">
        <v>3308</v>
      </c>
      <c r="G1613" s="7" t="s">
        <v>14</v>
      </c>
      <c r="H1613" s="9"/>
      <c r="I1613" s="9"/>
    </row>
    <row r="1614">
      <c r="A1614" s="5">
        <v>45366.0</v>
      </c>
      <c r="B1614" s="11" t="s">
        <v>3306</v>
      </c>
      <c r="C1614" s="8" t="s">
        <v>3307</v>
      </c>
      <c r="D1614" s="7" t="s">
        <v>1097</v>
      </c>
      <c r="E1614" s="7" t="s">
        <v>3309</v>
      </c>
      <c r="F1614" s="7" t="s">
        <v>3310</v>
      </c>
      <c r="G1614" s="7" t="s">
        <v>14</v>
      </c>
      <c r="H1614" s="9"/>
      <c r="I1614" s="9"/>
    </row>
    <row r="1615">
      <c r="A1615" s="5">
        <v>45366.0</v>
      </c>
      <c r="B1615" s="11" t="s">
        <v>3311</v>
      </c>
      <c r="C1615" s="8" t="s">
        <v>3312</v>
      </c>
      <c r="D1615" s="7" t="s">
        <v>106</v>
      </c>
      <c r="E1615" s="7" t="s">
        <v>105</v>
      </c>
      <c r="F1615" s="7" t="s">
        <v>101</v>
      </c>
      <c r="G1615" s="7" t="s">
        <v>14</v>
      </c>
      <c r="H1615" s="9"/>
      <c r="I1615" s="9"/>
    </row>
    <row r="1616">
      <c r="A1616" s="5">
        <v>45366.0</v>
      </c>
      <c r="B1616" s="11" t="s">
        <v>3313</v>
      </c>
      <c r="C1616" s="8" t="s">
        <v>3314</v>
      </c>
      <c r="D1616" s="7" t="s">
        <v>3315</v>
      </c>
      <c r="E1616" s="7" t="s">
        <v>349</v>
      </c>
      <c r="F1616" s="7" t="s">
        <v>149</v>
      </c>
      <c r="G1616" s="7" t="s">
        <v>14</v>
      </c>
      <c r="H1616" s="9"/>
      <c r="I1616" s="9"/>
    </row>
    <row r="1617">
      <c r="A1617" s="5">
        <v>45366.0</v>
      </c>
      <c r="B1617" s="11" t="s">
        <v>3316</v>
      </c>
      <c r="C1617" s="19" t="s">
        <v>3317</v>
      </c>
      <c r="D1617" s="7" t="s">
        <v>415</v>
      </c>
      <c r="E1617" s="9"/>
      <c r="F1617" s="7" t="s">
        <v>167</v>
      </c>
      <c r="G1617" s="7" t="s">
        <v>14</v>
      </c>
      <c r="H1617" s="7" t="s">
        <v>15</v>
      </c>
      <c r="I1617" s="9"/>
    </row>
    <row r="1618">
      <c r="A1618" s="5">
        <v>45366.0</v>
      </c>
      <c r="B1618" s="11" t="s">
        <v>3316</v>
      </c>
      <c r="C1618" s="19" t="s">
        <v>3317</v>
      </c>
      <c r="D1618" s="7" t="s">
        <v>415</v>
      </c>
      <c r="E1618" s="7" t="s">
        <v>119</v>
      </c>
      <c r="F1618" s="7" t="s">
        <v>18</v>
      </c>
      <c r="G1618" s="7" t="s">
        <v>14</v>
      </c>
      <c r="H1618" s="9"/>
      <c r="I1618" s="9"/>
    </row>
    <row r="1619">
      <c r="A1619" s="5">
        <v>45366.0</v>
      </c>
      <c r="B1619" s="11" t="s">
        <v>3318</v>
      </c>
      <c r="C1619" s="8" t="s">
        <v>3319</v>
      </c>
      <c r="D1619" s="7" t="s">
        <v>2574</v>
      </c>
      <c r="E1619" s="7" t="s">
        <v>125</v>
      </c>
      <c r="F1619" s="7" t="s">
        <v>542</v>
      </c>
      <c r="G1619" s="7" t="s">
        <v>14</v>
      </c>
      <c r="H1619" s="9"/>
      <c r="I1619" s="9"/>
    </row>
    <row r="1620">
      <c r="A1620" s="5">
        <v>45366.0</v>
      </c>
      <c r="B1620" s="11" t="s">
        <v>3320</v>
      </c>
      <c r="C1620" s="8" t="s">
        <v>3321</v>
      </c>
      <c r="D1620" s="7" t="s">
        <v>1235</v>
      </c>
      <c r="E1620" s="7" t="s">
        <v>3322</v>
      </c>
      <c r="F1620" s="7" t="s">
        <v>3323</v>
      </c>
      <c r="G1620" s="7" t="s">
        <v>14</v>
      </c>
      <c r="H1620" s="9"/>
      <c r="I1620" s="9"/>
    </row>
    <row r="1621">
      <c r="A1621" s="5">
        <v>45366.0</v>
      </c>
      <c r="B1621" s="11" t="s">
        <v>3320</v>
      </c>
      <c r="C1621" s="8" t="s">
        <v>3321</v>
      </c>
      <c r="D1621" s="7" t="s">
        <v>1235</v>
      </c>
      <c r="E1621" s="7" t="s">
        <v>299</v>
      </c>
      <c r="F1621" s="7" t="s">
        <v>3324</v>
      </c>
      <c r="G1621" s="7" t="s">
        <v>14</v>
      </c>
      <c r="H1621" s="9"/>
      <c r="I1621" s="9"/>
    </row>
    <row r="1622">
      <c r="A1622" s="5">
        <v>45366.0</v>
      </c>
      <c r="B1622" s="11" t="s">
        <v>3325</v>
      </c>
      <c r="C1622" s="8" t="s">
        <v>3326</v>
      </c>
      <c r="D1622" s="7" t="s">
        <v>540</v>
      </c>
      <c r="E1622" s="7" t="s">
        <v>115</v>
      </c>
      <c r="F1622" s="7" t="s">
        <v>3327</v>
      </c>
      <c r="G1622" s="7" t="s">
        <v>14</v>
      </c>
      <c r="H1622" s="9"/>
      <c r="I1622" s="9"/>
    </row>
    <row r="1623">
      <c r="A1623" s="5">
        <v>45366.0</v>
      </c>
      <c r="B1623" s="11" t="s">
        <v>3328</v>
      </c>
      <c r="C1623" s="8" t="s">
        <v>3329</v>
      </c>
      <c r="D1623" s="7" t="s">
        <v>1666</v>
      </c>
      <c r="E1623" s="7" t="s">
        <v>420</v>
      </c>
      <c r="F1623" s="7" t="s">
        <v>564</v>
      </c>
      <c r="G1623" s="7" t="s">
        <v>14</v>
      </c>
      <c r="H1623" s="9"/>
      <c r="I1623" s="9"/>
    </row>
    <row r="1624">
      <c r="A1624" s="5">
        <v>45366.0</v>
      </c>
      <c r="B1624" s="11" t="s">
        <v>3330</v>
      </c>
      <c r="C1624" s="8" t="s">
        <v>3331</v>
      </c>
      <c r="D1624" s="7" t="s">
        <v>238</v>
      </c>
      <c r="E1624" s="7" t="s">
        <v>95</v>
      </c>
      <c r="F1624" s="7" t="s">
        <v>1584</v>
      </c>
      <c r="G1624" s="7" t="s">
        <v>14</v>
      </c>
      <c r="H1624" s="9"/>
      <c r="I1624" s="9"/>
    </row>
    <row r="1625">
      <c r="A1625" s="5">
        <v>45366.0</v>
      </c>
      <c r="B1625" s="11" t="s">
        <v>3330</v>
      </c>
      <c r="C1625" s="8" t="s">
        <v>3331</v>
      </c>
      <c r="D1625" s="7" t="s">
        <v>238</v>
      </c>
      <c r="E1625" s="7" t="s">
        <v>90</v>
      </c>
      <c r="F1625" s="7" t="s">
        <v>3332</v>
      </c>
      <c r="G1625" s="7" t="s">
        <v>14</v>
      </c>
      <c r="H1625" s="9"/>
      <c r="I1625" s="9"/>
    </row>
    <row r="1626">
      <c r="A1626" s="5">
        <v>45366.0</v>
      </c>
      <c r="B1626" s="11" t="s">
        <v>3330</v>
      </c>
      <c r="C1626" s="8" t="s">
        <v>3331</v>
      </c>
      <c r="D1626" s="7" t="s">
        <v>238</v>
      </c>
      <c r="E1626" s="7" t="s">
        <v>105</v>
      </c>
      <c r="F1626" s="7" t="s">
        <v>3333</v>
      </c>
      <c r="G1626" s="7" t="s">
        <v>14</v>
      </c>
      <c r="H1626" s="9"/>
      <c r="I1626" s="9"/>
    </row>
    <row r="1627">
      <c r="A1627" s="5">
        <v>45366.0</v>
      </c>
      <c r="B1627" s="11" t="s">
        <v>3334</v>
      </c>
      <c r="C1627" s="8" t="s">
        <v>3335</v>
      </c>
      <c r="D1627" s="7" t="s">
        <v>286</v>
      </c>
      <c r="E1627" s="7" t="s">
        <v>1832</v>
      </c>
      <c r="F1627" s="7" t="s">
        <v>829</v>
      </c>
      <c r="G1627" s="7" t="s">
        <v>14</v>
      </c>
      <c r="H1627" s="9"/>
      <c r="I1627" s="9"/>
    </row>
    <row r="1628">
      <c r="A1628" s="5">
        <v>45367.0</v>
      </c>
      <c r="B1628" s="11" t="s">
        <v>3336</v>
      </c>
      <c r="C1628" s="8" t="s">
        <v>3337</v>
      </c>
      <c r="D1628" s="7" t="s">
        <v>307</v>
      </c>
      <c r="E1628" s="7" t="s">
        <v>358</v>
      </c>
      <c r="F1628" s="7" t="s">
        <v>2025</v>
      </c>
      <c r="G1628" s="7" t="s">
        <v>86</v>
      </c>
      <c r="H1628" s="9"/>
      <c r="I1628" s="9"/>
    </row>
    <row r="1629">
      <c r="A1629" s="5">
        <v>45367.0</v>
      </c>
      <c r="B1629" s="11" t="s">
        <v>3338</v>
      </c>
      <c r="C1629" s="8" t="s">
        <v>3339</v>
      </c>
      <c r="D1629" s="7" t="s">
        <v>2610</v>
      </c>
      <c r="E1629" s="7" t="s">
        <v>271</v>
      </c>
      <c r="F1629" s="7" t="s">
        <v>3340</v>
      </c>
      <c r="G1629" s="7" t="s">
        <v>14</v>
      </c>
      <c r="H1629" s="9"/>
      <c r="I1629" s="9"/>
    </row>
    <row r="1630">
      <c r="A1630" s="5">
        <v>45367.0</v>
      </c>
      <c r="B1630" s="11" t="s">
        <v>3341</v>
      </c>
      <c r="C1630" s="8" t="s">
        <v>3342</v>
      </c>
      <c r="D1630" s="7" t="s">
        <v>3343</v>
      </c>
      <c r="E1630" s="9"/>
      <c r="F1630" s="7" t="s">
        <v>454</v>
      </c>
      <c r="G1630" s="7" t="s">
        <v>14</v>
      </c>
      <c r="H1630" s="7" t="s">
        <v>253</v>
      </c>
      <c r="I1630" s="9"/>
    </row>
    <row r="1631">
      <c r="A1631" s="5">
        <v>45368.0</v>
      </c>
      <c r="B1631" s="11" t="s">
        <v>3344</v>
      </c>
      <c r="C1631" s="8" t="s">
        <v>3345</v>
      </c>
      <c r="D1631" s="7" t="s">
        <v>1076</v>
      </c>
      <c r="E1631" s="7" t="s">
        <v>2938</v>
      </c>
      <c r="F1631" s="7" t="s">
        <v>13</v>
      </c>
      <c r="G1631" s="7" t="s">
        <v>14</v>
      </c>
      <c r="H1631" s="9"/>
      <c r="I1631" s="9"/>
    </row>
    <row r="1632">
      <c r="A1632" s="5">
        <v>45368.0</v>
      </c>
      <c r="B1632" s="11" t="s">
        <v>3344</v>
      </c>
      <c r="C1632" s="8" t="s">
        <v>3345</v>
      </c>
      <c r="D1632" s="7" t="s">
        <v>1076</v>
      </c>
      <c r="E1632" s="7" t="s">
        <v>3346</v>
      </c>
      <c r="F1632" s="7" t="s">
        <v>3347</v>
      </c>
      <c r="G1632" s="7" t="s">
        <v>14</v>
      </c>
      <c r="H1632" s="9"/>
      <c r="I1632" s="9"/>
    </row>
    <row r="1633">
      <c r="A1633" s="5">
        <v>45369.0</v>
      </c>
      <c r="B1633" s="11" t="s">
        <v>3348</v>
      </c>
      <c r="C1633" s="8" t="s">
        <v>3349</v>
      </c>
      <c r="D1633" s="7" t="s">
        <v>135</v>
      </c>
      <c r="E1633" s="7" t="s">
        <v>1403</v>
      </c>
      <c r="F1633" s="7" t="s">
        <v>393</v>
      </c>
      <c r="G1633" s="7" t="s">
        <v>14</v>
      </c>
      <c r="H1633" s="9"/>
      <c r="I1633" s="9"/>
    </row>
    <row r="1634">
      <c r="A1634" s="5">
        <v>45369.0</v>
      </c>
      <c r="B1634" s="11" t="s">
        <v>3348</v>
      </c>
      <c r="C1634" s="8" t="s">
        <v>3349</v>
      </c>
      <c r="D1634" s="7" t="s">
        <v>78</v>
      </c>
      <c r="E1634" s="7" t="s">
        <v>1403</v>
      </c>
      <c r="F1634" s="7" t="s">
        <v>393</v>
      </c>
      <c r="G1634" s="7" t="s">
        <v>14</v>
      </c>
      <c r="H1634" s="9"/>
      <c r="I1634" s="9"/>
    </row>
    <row r="1635">
      <c r="A1635" s="5">
        <v>45369.0</v>
      </c>
      <c r="B1635" s="11" t="s">
        <v>3350</v>
      </c>
      <c r="C1635" s="8" t="s">
        <v>3351</v>
      </c>
      <c r="D1635" s="7" t="s">
        <v>1072</v>
      </c>
      <c r="E1635" s="7" t="s">
        <v>409</v>
      </c>
      <c r="F1635" s="7" t="s">
        <v>101</v>
      </c>
      <c r="G1635" s="7" t="s">
        <v>14</v>
      </c>
      <c r="H1635" s="9"/>
      <c r="I1635" s="9"/>
    </row>
    <row r="1636">
      <c r="A1636" s="5">
        <v>45369.0</v>
      </c>
      <c r="B1636" s="11" t="s">
        <v>3350</v>
      </c>
      <c r="C1636" s="8" t="s">
        <v>3351</v>
      </c>
      <c r="D1636" s="7" t="s">
        <v>1072</v>
      </c>
      <c r="E1636" s="7" t="s">
        <v>334</v>
      </c>
      <c r="F1636" s="7" t="s">
        <v>18</v>
      </c>
      <c r="G1636" s="7" t="s">
        <v>14</v>
      </c>
      <c r="H1636" s="9"/>
      <c r="I1636" s="9"/>
    </row>
    <row r="1637">
      <c r="A1637" s="5">
        <v>45369.0</v>
      </c>
      <c r="B1637" s="11" t="s">
        <v>3352</v>
      </c>
      <c r="C1637" s="8" t="s">
        <v>3353</v>
      </c>
      <c r="D1637" s="7" t="s">
        <v>201</v>
      </c>
      <c r="E1637" s="7" t="s">
        <v>3354</v>
      </c>
      <c r="F1637" s="7" t="s">
        <v>1164</v>
      </c>
      <c r="G1637" s="7" t="s">
        <v>14</v>
      </c>
      <c r="H1637" s="9"/>
      <c r="I1637" s="9"/>
    </row>
    <row r="1638">
      <c r="A1638" s="5">
        <v>45369.0</v>
      </c>
      <c r="B1638" s="11" t="s">
        <v>3352</v>
      </c>
      <c r="C1638" s="8" t="s">
        <v>3353</v>
      </c>
      <c r="D1638" s="7" t="s">
        <v>201</v>
      </c>
      <c r="E1638" s="7" t="s">
        <v>3355</v>
      </c>
      <c r="F1638" s="7" t="s">
        <v>1644</v>
      </c>
      <c r="G1638" s="7" t="s">
        <v>14</v>
      </c>
      <c r="H1638" s="9"/>
      <c r="I1638" s="9"/>
    </row>
    <row r="1639">
      <c r="A1639" s="5">
        <v>45369.0</v>
      </c>
      <c r="B1639" s="11" t="s">
        <v>3356</v>
      </c>
      <c r="C1639" s="8" t="s">
        <v>3357</v>
      </c>
      <c r="D1639" s="7" t="s">
        <v>2012</v>
      </c>
      <c r="E1639" s="7" t="s">
        <v>334</v>
      </c>
      <c r="F1639" s="7" t="s">
        <v>781</v>
      </c>
      <c r="G1639" s="7" t="s">
        <v>14</v>
      </c>
      <c r="H1639" s="9"/>
      <c r="I1639" s="9"/>
    </row>
    <row r="1640">
      <c r="A1640" s="5">
        <v>45369.0</v>
      </c>
      <c r="B1640" s="11" t="s">
        <v>3358</v>
      </c>
      <c r="C1640" s="8" t="s">
        <v>3359</v>
      </c>
      <c r="D1640" s="7" t="s">
        <v>1464</v>
      </c>
      <c r="E1640" s="18" t="s">
        <v>3360</v>
      </c>
      <c r="F1640" s="7" t="s">
        <v>218</v>
      </c>
      <c r="G1640" s="7" t="s">
        <v>14</v>
      </c>
      <c r="H1640" s="9"/>
      <c r="I1640" s="9"/>
    </row>
    <row r="1641">
      <c r="A1641" s="5">
        <v>45369.0</v>
      </c>
      <c r="B1641" s="11" t="s">
        <v>3361</v>
      </c>
      <c r="C1641" s="8" t="s">
        <v>3362</v>
      </c>
      <c r="D1641" s="7" t="s">
        <v>2574</v>
      </c>
      <c r="E1641" s="7" t="s">
        <v>125</v>
      </c>
      <c r="F1641" s="7" t="s">
        <v>101</v>
      </c>
      <c r="G1641" s="7" t="s">
        <v>14</v>
      </c>
      <c r="H1641" s="9"/>
      <c r="I1641" s="9"/>
    </row>
    <row r="1642">
      <c r="A1642" s="5">
        <v>45369.0</v>
      </c>
      <c r="B1642" s="11" t="s">
        <v>3363</v>
      </c>
      <c r="C1642" s="8" t="s">
        <v>3364</v>
      </c>
      <c r="D1642" s="7" t="s">
        <v>1259</v>
      </c>
      <c r="E1642" s="7" t="s">
        <v>119</v>
      </c>
      <c r="F1642" s="7" t="s">
        <v>1631</v>
      </c>
      <c r="G1642" s="7" t="s">
        <v>14</v>
      </c>
      <c r="H1642" s="9"/>
      <c r="I1642" s="9"/>
    </row>
    <row r="1643">
      <c r="A1643" s="5">
        <v>45369.0</v>
      </c>
      <c r="B1643" s="11" t="s">
        <v>3365</v>
      </c>
      <c r="C1643" s="8" t="s">
        <v>3366</v>
      </c>
      <c r="D1643" s="7" t="s">
        <v>109</v>
      </c>
      <c r="E1643" s="7" t="s">
        <v>90</v>
      </c>
      <c r="F1643" s="7" t="s">
        <v>111</v>
      </c>
      <c r="G1643" s="7" t="s">
        <v>14</v>
      </c>
      <c r="H1643" s="9"/>
      <c r="I1643" s="9"/>
    </row>
    <row r="1644">
      <c r="A1644" s="5">
        <v>45369.0</v>
      </c>
      <c r="B1644" s="11" t="s">
        <v>3367</v>
      </c>
      <c r="C1644" s="8" t="s">
        <v>3368</v>
      </c>
      <c r="D1644" s="7" t="s">
        <v>109</v>
      </c>
      <c r="E1644" s="7" t="s">
        <v>420</v>
      </c>
      <c r="F1644" s="7" t="s">
        <v>18</v>
      </c>
      <c r="G1644" s="7" t="s">
        <v>14</v>
      </c>
      <c r="H1644" s="9"/>
      <c r="I1644" s="9"/>
    </row>
    <row r="1645">
      <c r="A1645" s="5">
        <v>45369.0</v>
      </c>
      <c r="B1645" s="11" t="s">
        <v>3369</v>
      </c>
      <c r="C1645" s="8" t="s">
        <v>3370</v>
      </c>
      <c r="D1645" s="7" t="s">
        <v>303</v>
      </c>
      <c r="E1645" s="7" t="s">
        <v>15</v>
      </c>
      <c r="F1645" s="7" t="s">
        <v>875</v>
      </c>
      <c r="G1645" s="7" t="s">
        <v>14</v>
      </c>
      <c r="H1645" s="9"/>
      <c r="I1645" s="9"/>
    </row>
    <row r="1646">
      <c r="A1646" s="5">
        <v>45369.0</v>
      </c>
      <c r="B1646" s="11" t="s">
        <v>3369</v>
      </c>
      <c r="C1646" s="8" t="s">
        <v>3370</v>
      </c>
      <c r="D1646" s="7" t="s">
        <v>303</v>
      </c>
      <c r="E1646" s="7" t="s">
        <v>183</v>
      </c>
      <c r="F1646" s="7" t="s">
        <v>111</v>
      </c>
      <c r="G1646" s="7" t="s">
        <v>14</v>
      </c>
      <c r="H1646" s="9"/>
      <c r="I1646" s="9"/>
    </row>
    <row r="1647">
      <c r="A1647" s="5">
        <v>45369.0</v>
      </c>
      <c r="B1647" s="11" t="s">
        <v>3371</v>
      </c>
      <c r="C1647" s="8" t="s">
        <v>3372</v>
      </c>
      <c r="D1647" s="7" t="s">
        <v>1242</v>
      </c>
      <c r="E1647" s="7" t="s">
        <v>15</v>
      </c>
      <c r="F1647" s="7" t="s">
        <v>3373</v>
      </c>
      <c r="G1647" s="7" t="s">
        <v>14</v>
      </c>
      <c r="H1647" s="9"/>
      <c r="I1647" s="9"/>
    </row>
    <row r="1648">
      <c r="A1648" s="5">
        <v>45369.0</v>
      </c>
      <c r="B1648" s="11" t="s">
        <v>3374</v>
      </c>
      <c r="C1648" s="14" t="s">
        <v>3375</v>
      </c>
      <c r="D1648" s="7" t="s">
        <v>2168</v>
      </c>
      <c r="E1648" s="7" t="s">
        <v>3376</v>
      </c>
      <c r="F1648" s="7" t="s">
        <v>18</v>
      </c>
      <c r="G1648" s="7" t="s">
        <v>14</v>
      </c>
      <c r="H1648" s="9"/>
      <c r="I1648" s="9"/>
    </row>
    <row r="1649">
      <c r="A1649" s="5">
        <v>45369.0</v>
      </c>
      <c r="B1649" s="11" t="s">
        <v>3374</v>
      </c>
      <c r="C1649" s="14" t="s">
        <v>3375</v>
      </c>
      <c r="D1649" s="7" t="s">
        <v>2168</v>
      </c>
      <c r="E1649" s="7" t="s">
        <v>119</v>
      </c>
      <c r="F1649" s="7" t="s">
        <v>2961</v>
      </c>
      <c r="G1649" s="7" t="s">
        <v>14</v>
      </c>
      <c r="H1649" s="9"/>
      <c r="I1649" s="9"/>
    </row>
    <row r="1650">
      <c r="A1650" s="5">
        <v>45369.0</v>
      </c>
      <c r="B1650" s="11" t="s">
        <v>3377</v>
      </c>
      <c r="C1650" s="8" t="s">
        <v>3378</v>
      </c>
      <c r="D1650" s="7" t="s">
        <v>3379</v>
      </c>
      <c r="E1650" s="7" t="s">
        <v>194</v>
      </c>
      <c r="F1650" s="7" t="s">
        <v>1466</v>
      </c>
      <c r="G1650" s="7" t="s">
        <v>14</v>
      </c>
      <c r="H1650" s="9"/>
      <c r="I1650" s="9"/>
    </row>
    <row r="1651">
      <c r="A1651" s="5">
        <v>45369.0</v>
      </c>
      <c r="B1651" s="11" t="s">
        <v>3377</v>
      </c>
      <c r="C1651" s="8" t="s">
        <v>3378</v>
      </c>
      <c r="D1651" s="7" t="s">
        <v>3379</v>
      </c>
      <c r="E1651" s="7" t="s">
        <v>38</v>
      </c>
      <c r="F1651" s="7" t="s">
        <v>18</v>
      </c>
      <c r="G1651" s="7" t="s">
        <v>14</v>
      </c>
      <c r="H1651" s="9"/>
      <c r="I1651" s="9"/>
    </row>
    <row r="1652">
      <c r="A1652" s="5">
        <v>45369.0</v>
      </c>
      <c r="B1652" s="11" t="s">
        <v>3380</v>
      </c>
      <c r="C1652" s="8" t="s">
        <v>3381</v>
      </c>
      <c r="D1652" s="7" t="s">
        <v>284</v>
      </c>
      <c r="E1652" s="7" t="s">
        <v>1287</v>
      </c>
      <c r="F1652" s="7" t="s">
        <v>1303</v>
      </c>
      <c r="G1652" s="7" t="s">
        <v>14</v>
      </c>
      <c r="H1652" s="9"/>
      <c r="I1652" s="9"/>
    </row>
    <row r="1653">
      <c r="A1653" s="5">
        <v>45369.0</v>
      </c>
      <c r="B1653" s="11" t="s">
        <v>3380</v>
      </c>
      <c r="C1653" s="8" t="s">
        <v>3381</v>
      </c>
      <c r="D1653" s="7" t="s">
        <v>284</v>
      </c>
      <c r="E1653" s="7" t="s">
        <v>1802</v>
      </c>
      <c r="F1653" s="7" t="s">
        <v>136</v>
      </c>
      <c r="G1653" s="7" t="s">
        <v>14</v>
      </c>
      <c r="H1653" s="9"/>
      <c r="I1653" s="9"/>
    </row>
    <row r="1654">
      <c r="A1654" s="5">
        <v>45369.0</v>
      </c>
      <c r="B1654" s="11" t="s">
        <v>3382</v>
      </c>
      <c r="C1654" s="8" t="s">
        <v>3383</v>
      </c>
      <c r="D1654" s="7" t="s">
        <v>2175</v>
      </c>
      <c r="E1654" s="7" t="s">
        <v>1003</v>
      </c>
      <c r="F1654" s="7" t="s">
        <v>18</v>
      </c>
      <c r="G1654" s="7" t="s">
        <v>14</v>
      </c>
      <c r="H1654" s="9"/>
      <c r="I1654" s="9"/>
    </row>
    <row r="1655">
      <c r="A1655" s="5">
        <v>45369.0</v>
      </c>
      <c r="B1655" s="11" t="s">
        <v>3384</v>
      </c>
      <c r="C1655" s="8" t="s">
        <v>3385</v>
      </c>
      <c r="D1655" s="7" t="s">
        <v>3386</v>
      </c>
      <c r="E1655" s="7" t="s">
        <v>38</v>
      </c>
      <c r="F1655" s="7" t="s">
        <v>18</v>
      </c>
      <c r="G1655" s="7" t="s">
        <v>14</v>
      </c>
      <c r="H1655" s="9"/>
      <c r="I1655" s="9"/>
    </row>
    <row r="1656">
      <c r="A1656" s="5">
        <v>45369.0</v>
      </c>
      <c r="B1656" s="11" t="s">
        <v>3384</v>
      </c>
      <c r="C1656" s="8" t="s">
        <v>3385</v>
      </c>
      <c r="D1656" s="7" t="s">
        <v>3386</v>
      </c>
      <c r="E1656" s="7" t="s">
        <v>3387</v>
      </c>
      <c r="F1656" s="7" t="s">
        <v>3388</v>
      </c>
      <c r="G1656" s="7" t="s">
        <v>14</v>
      </c>
      <c r="H1656" s="9"/>
      <c r="I1656" s="9"/>
    </row>
    <row r="1657">
      <c r="A1657" s="5">
        <v>45369.0</v>
      </c>
      <c r="B1657" s="11" t="s">
        <v>3389</v>
      </c>
      <c r="C1657" s="8" t="s">
        <v>3390</v>
      </c>
      <c r="D1657" s="7" t="s">
        <v>3391</v>
      </c>
      <c r="E1657" s="7" t="s">
        <v>194</v>
      </c>
      <c r="F1657" s="7" t="s">
        <v>18</v>
      </c>
      <c r="G1657" s="7" t="s">
        <v>14</v>
      </c>
      <c r="H1657" s="9"/>
      <c r="I1657" s="9"/>
    </row>
    <row r="1658">
      <c r="A1658" s="5">
        <v>45369.0</v>
      </c>
      <c r="B1658" s="11" t="s">
        <v>3392</v>
      </c>
      <c r="C1658" s="8" t="s">
        <v>3393</v>
      </c>
      <c r="D1658" s="7" t="s">
        <v>3394</v>
      </c>
      <c r="E1658" s="7" t="s">
        <v>38</v>
      </c>
      <c r="F1658" s="7" t="s">
        <v>18</v>
      </c>
      <c r="G1658" s="7" t="s">
        <v>14</v>
      </c>
      <c r="H1658" s="9"/>
      <c r="I1658" s="9"/>
    </row>
    <row r="1659">
      <c r="A1659" s="5">
        <v>45369.0</v>
      </c>
      <c r="B1659" s="11" t="s">
        <v>3395</v>
      </c>
      <c r="C1659" s="8" t="s">
        <v>3396</v>
      </c>
      <c r="D1659" s="7" t="s">
        <v>2369</v>
      </c>
      <c r="E1659" s="7" t="s">
        <v>119</v>
      </c>
      <c r="F1659" s="7" t="s">
        <v>1466</v>
      </c>
      <c r="G1659" s="7" t="s">
        <v>14</v>
      </c>
      <c r="H1659" s="9"/>
      <c r="I1659" s="9"/>
    </row>
    <row r="1660">
      <c r="A1660" s="5">
        <v>45369.0</v>
      </c>
      <c r="B1660" s="11" t="s">
        <v>3395</v>
      </c>
      <c r="C1660" s="8" t="s">
        <v>3396</v>
      </c>
      <c r="D1660" s="7" t="s">
        <v>2369</v>
      </c>
      <c r="E1660" s="7" t="s">
        <v>436</v>
      </c>
      <c r="F1660" s="7" t="s">
        <v>3397</v>
      </c>
      <c r="G1660" s="7" t="s">
        <v>14</v>
      </c>
      <c r="H1660" s="9"/>
      <c r="I1660" s="9"/>
    </row>
    <row r="1661">
      <c r="A1661" s="5">
        <v>45369.0</v>
      </c>
      <c r="B1661" s="11" t="s">
        <v>3395</v>
      </c>
      <c r="C1661" s="8" t="s">
        <v>3396</v>
      </c>
      <c r="D1661" s="7" t="s">
        <v>2369</v>
      </c>
      <c r="E1661" s="7" t="s">
        <v>3398</v>
      </c>
      <c r="F1661" s="7" t="s">
        <v>3399</v>
      </c>
      <c r="G1661" s="7" t="s">
        <v>14</v>
      </c>
      <c r="H1661" s="9"/>
      <c r="I1661" s="9"/>
    </row>
    <row r="1662">
      <c r="A1662" s="5">
        <v>45369.0</v>
      </c>
      <c r="B1662" s="11" t="s">
        <v>3400</v>
      </c>
      <c r="C1662" s="8" t="s">
        <v>3401</v>
      </c>
      <c r="D1662" s="7" t="s">
        <v>21</v>
      </c>
      <c r="E1662" s="7" t="s">
        <v>3402</v>
      </c>
      <c r="F1662" s="7" t="s">
        <v>3403</v>
      </c>
      <c r="G1662" s="7" t="s">
        <v>14</v>
      </c>
      <c r="H1662" s="9"/>
      <c r="I1662" s="9"/>
    </row>
    <row r="1663">
      <c r="A1663" s="5">
        <v>45369.0</v>
      </c>
      <c r="B1663" s="11" t="s">
        <v>3404</v>
      </c>
      <c r="C1663" s="8" t="s">
        <v>3405</v>
      </c>
      <c r="D1663" s="7" t="s">
        <v>137</v>
      </c>
      <c r="E1663" s="7" t="s">
        <v>119</v>
      </c>
      <c r="F1663" s="7" t="s">
        <v>2492</v>
      </c>
      <c r="G1663" s="7" t="s">
        <v>14</v>
      </c>
      <c r="H1663" s="9"/>
      <c r="I1663" s="9"/>
    </row>
    <row r="1664">
      <c r="A1664" s="5">
        <v>45369.0</v>
      </c>
      <c r="B1664" s="11" t="s">
        <v>3404</v>
      </c>
      <c r="C1664" s="8" t="s">
        <v>3405</v>
      </c>
      <c r="D1664" s="7" t="s">
        <v>137</v>
      </c>
      <c r="E1664" s="7" t="s">
        <v>15</v>
      </c>
      <c r="F1664" s="7" t="s">
        <v>48</v>
      </c>
      <c r="G1664" s="7" t="s">
        <v>14</v>
      </c>
      <c r="H1664" s="9"/>
      <c r="I1664" s="9"/>
    </row>
    <row r="1665">
      <c r="A1665" s="5">
        <v>45369.0</v>
      </c>
      <c r="B1665" s="11" t="s">
        <v>3404</v>
      </c>
      <c r="C1665" s="8" t="s">
        <v>3405</v>
      </c>
      <c r="D1665" s="7" t="s">
        <v>137</v>
      </c>
      <c r="E1665" s="7" t="s">
        <v>47</v>
      </c>
      <c r="F1665" s="7" t="s">
        <v>1584</v>
      </c>
      <c r="G1665" s="7" t="s">
        <v>14</v>
      </c>
      <c r="H1665" s="9"/>
      <c r="I1665" s="9"/>
    </row>
    <row r="1666">
      <c r="A1666" s="5">
        <v>45369.0</v>
      </c>
      <c r="B1666" s="11" t="s">
        <v>3406</v>
      </c>
      <c r="C1666" s="8" t="s">
        <v>3407</v>
      </c>
      <c r="D1666" s="7" t="s">
        <v>3408</v>
      </c>
      <c r="E1666" s="7" t="s">
        <v>1276</v>
      </c>
      <c r="F1666" s="7" t="s">
        <v>542</v>
      </c>
      <c r="G1666" s="7" t="s">
        <v>14</v>
      </c>
      <c r="H1666" s="9"/>
      <c r="I1666" s="9"/>
    </row>
    <row r="1667">
      <c r="A1667" s="5">
        <v>45370.0</v>
      </c>
      <c r="B1667" s="11" t="s">
        <v>3409</v>
      </c>
      <c r="C1667" s="8" t="s">
        <v>3410</v>
      </c>
      <c r="D1667" s="7" t="s">
        <v>165</v>
      </c>
      <c r="E1667" s="7" t="s">
        <v>1032</v>
      </c>
      <c r="F1667" s="7" t="s">
        <v>741</v>
      </c>
      <c r="G1667" s="7" t="s">
        <v>14</v>
      </c>
      <c r="H1667" s="9"/>
      <c r="I1667" s="9"/>
    </row>
    <row r="1668">
      <c r="A1668" s="5">
        <v>45370.0</v>
      </c>
      <c r="B1668" s="11" t="s">
        <v>3409</v>
      </c>
      <c r="C1668" s="8" t="s">
        <v>3410</v>
      </c>
      <c r="D1668" s="7" t="s">
        <v>165</v>
      </c>
      <c r="E1668" s="7" t="s">
        <v>3411</v>
      </c>
      <c r="F1668" s="7" t="s">
        <v>1419</v>
      </c>
      <c r="G1668" s="7" t="s">
        <v>14</v>
      </c>
      <c r="H1668" s="9"/>
      <c r="I1668" s="9"/>
    </row>
    <row r="1669">
      <c r="A1669" s="5">
        <v>45370.0</v>
      </c>
      <c r="B1669" s="11" t="s">
        <v>3412</v>
      </c>
      <c r="C1669" s="8" t="s">
        <v>3413</v>
      </c>
      <c r="D1669" s="7" t="s">
        <v>1093</v>
      </c>
      <c r="E1669" s="7" t="s">
        <v>3414</v>
      </c>
      <c r="F1669" s="7" t="s">
        <v>3415</v>
      </c>
      <c r="G1669" s="7" t="s">
        <v>14</v>
      </c>
      <c r="H1669" s="9"/>
      <c r="I1669" s="9"/>
    </row>
    <row r="1670">
      <c r="A1670" s="5">
        <v>45370.0</v>
      </c>
      <c r="B1670" s="11" t="s">
        <v>3416</v>
      </c>
      <c r="C1670" s="8" t="s">
        <v>3417</v>
      </c>
      <c r="D1670" s="7" t="s">
        <v>109</v>
      </c>
      <c r="E1670" s="7" t="s">
        <v>1486</v>
      </c>
      <c r="F1670" s="7" t="s">
        <v>13</v>
      </c>
      <c r="G1670" s="7" t="s">
        <v>14</v>
      </c>
      <c r="H1670" s="9"/>
      <c r="I1670" s="9"/>
    </row>
    <row r="1671">
      <c r="A1671" s="5">
        <v>45370.0</v>
      </c>
      <c r="B1671" s="11" t="s">
        <v>3416</v>
      </c>
      <c r="C1671" s="8" t="s">
        <v>3417</v>
      </c>
      <c r="D1671" s="7" t="s">
        <v>109</v>
      </c>
      <c r="E1671" s="7" t="s">
        <v>3418</v>
      </c>
      <c r="F1671" s="7" t="s">
        <v>2686</v>
      </c>
      <c r="G1671" s="7" t="s">
        <v>14</v>
      </c>
      <c r="H1671" s="9"/>
      <c r="I1671" s="9"/>
    </row>
    <row r="1672">
      <c r="A1672" s="5">
        <v>45370.0</v>
      </c>
      <c r="B1672" s="11" t="s">
        <v>3419</v>
      </c>
      <c r="C1672" s="8" t="s">
        <v>3420</v>
      </c>
      <c r="D1672" s="7" t="s">
        <v>3421</v>
      </c>
      <c r="E1672" s="7" t="s">
        <v>3422</v>
      </c>
      <c r="F1672" s="7" t="s">
        <v>1169</v>
      </c>
      <c r="G1672" s="7" t="s">
        <v>14</v>
      </c>
      <c r="H1672" s="9"/>
      <c r="I1672" s="9"/>
    </row>
    <row r="1673">
      <c r="A1673" s="5">
        <v>45370.0</v>
      </c>
      <c r="B1673" s="11" t="s">
        <v>3419</v>
      </c>
      <c r="C1673" s="8" t="s">
        <v>3420</v>
      </c>
      <c r="D1673" s="7" t="s">
        <v>3421</v>
      </c>
      <c r="E1673" s="7" t="s">
        <v>3423</v>
      </c>
      <c r="F1673" s="7" t="s">
        <v>1169</v>
      </c>
      <c r="G1673" s="7" t="s">
        <v>14</v>
      </c>
      <c r="H1673" s="9"/>
      <c r="I1673" s="9"/>
    </row>
    <row r="1674">
      <c r="A1674" s="5">
        <v>45370.0</v>
      </c>
      <c r="B1674" s="11" t="s">
        <v>3424</v>
      </c>
      <c r="C1674" s="8" t="s">
        <v>3425</v>
      </c>
      <c r="D1674" s="7" t="s">
        <v>508</v>
      </c>
      <c r="E1674" s="7" t="s">
        <v>259</v>
      </c>
      <c r="F1674" s="7" t="s">
        <v>48</v>
      </c>
      <c r="G1674" s="7" t="s">
        <v>14</v>
      </c>
      <c r="H1674" s="9"/>
      <c r="I1674" s="9"/>
    </row>
    <row r="1675">
      <c r="A1675" s="5">
        <v>45370.0</v>
      </c>
      <c r="B1675" s="11" t="s">
        <v>3426</v>
      </c>
      <c r="C1675" s="8" t="s">
        <v>3427</v>
      </c>
      <c r="D1675" s="7" t="s">
        <v>3428</v>
      </c>
      <c r="E1675" s="7" t="s">
        <v>3429</v>
      </c>
      <c r="F1675" s="7" t="s">
        <v>450</v>
      </c>
      <c r="G1675" s="7" t="s">
        <v>14</v>
      </c>
      <c r="H1675" s="9"/>
      <c r="I1675" s="9"/>
    </row>
    <row r="1676">
      <c r="A1676" s="5">
        <v>45370.0</v>
      </c>
      <c r="B1676" s="11" t="s">
        <v>3430</v>
      </c>
      <c r="C1676" s="8" t="s">
        <v>3431</v>
      </c>
      <c r="D1676" s="7" t="s">
        <v>1181</v>
      </c>
      <c r="E1676" s="7" t="s">
        <v>519</v>
      </c>
      <c r="F1676" s="7" t="s">
        <v>2656</v>
      </c>
      <c r="G1676" s="7" t="s">
        <v>14</v>
      </c>
      <c r="H1676" s="9"/>
      <c r="I1676" s="9"/>
    </row>
    <row r="1677">
      <c r="A1677" s="5">
        <v>45370.0</v>
      </c>
      <c r="B1677" s="11" t="s">
        <v>3430</v>
      </c>
      <c r="C1677" s="8" t="s">
        <v>3431</v>
      </c>
      <c r="D1677" s="7" t="s">
        <v>1181</v>
      </c>
      <c r="E1677" s="7" t="s">
        <v>183</v>
      </c>
      <c r="F1677" s="7" t="s">
        <v>111</v>
      </c>
      <c r="G1677" s="7" t="s">
        <v>14</v>
      </c>
      <c r="H1677" s="9"/>
      <c r="I1677" s="9"/>
    </row>
    <row r="1678">
      <c r="A1678" s="5">
        <v>45370.0</v>
      </c>
      <c r="B1678" s="11" t="s">
        <v>3432</v>
      </c>
      <c r="C1678" s="8" t="s">
        <v>3433</v>
      </c>
      <c r="D1678" s="7" t="s">
        <v>2035</v>
      </c>
      <c r="E1678" s="7" t="s">
        <v>166</v>
      </c>
      <c r="F1678" s="7" t="s">
        <v>3434</v>
      </c>
      <c r="G1678" s="7" t="s">
        <v>14</v>
      </c>
      <c r="H1678" s="9"/>
      <c r="I1678" s="9"/>
    </row>
    <row r="1679">
      <c r="A1679" s="5">
        <v>45370.0</v>
      </c>
      <c r="B1679" s="11" t="s">
        <v>3435</v>
      </c>
      <c r="C1679" s="8" t="s">
        <v>3436</v>
      </c>
      <c r="D1679" s="7" t="s">
        <v>3437</v>
      </c>
      <c r="E1679" s="7" t="s">
        <v>3438</v>
      </c>
      <c r="F1679" s="7" t="s">
        <v>171</v>
      </c>
      <c r="G1679" s="7" t="s">
        <v>14</v>
      </c>
      <c r="H1679" s="9"/>
      <c r="I1679" s="9"/>
    </row>
    <row r="1680">
      <c r="A1680" s="5">
        <v>45370.0</v>
      </c>
      <c r="B1680" s="11" t="s">
        <v>3435</v>
      </c>
      <c r="C1680" s="8" t="s">
        <v>3436</v>
      </c>
      <c r="D1680" s="7" t="s">
        <v>3437</v>
      </c>
      <c r="E1680" s="7" t="s">
        <v>110</v>
      </c>
      <c r="F1680" s="7" t="s">
        <v>111</v>
      </c>
      <c r="G1680" s="7" t="s">
        <v>14</v>
      </c>
      <c r="H1680" s="9"/>
      <c r="I1680" s="9"/>
    </row>
    <row r="1681">
      <c r="A1681" s="5">
        <v>45370.0</v>
      </c>
      <c r="B1681" s="11" t="s">
        <v>3439</v>
      </c>
      <c r="C1681" s="8" t="s">
        <v>3440</v>
      </c>
      <c r="D1681" s="7" t="s">
        <v>812</v>
      </c>
      <c r="E1681" s="7" t="s">
        <v>15</v>
      </c>
      <c r="F1681" s="7" t="s">
        <v>3441</v>
      </c>
      <c r="G1681" s="7" t="s">
        <v>14</v>
      </c>
      <c r="H1681" s="9"/>
      <c r="I1681" s="9"/>
    </row>
    <row r="1682">
      <c r="A1682" s="5">
        <v>45370.0</v>
      </c>
      <c r="B1682" s="11" t="s">
        <v>3442</v>
      </c>
      <c r="C1682" s="8" t="s">
        <v>3443</v>
      </c>
      <c r="D1682" s="7" t="s">
        <v>3444</v>
      </c>
      <c r="E1682" s="7" t="s">
        <v>119</v>
      </c>
      <c r="F1682" s="7" t="s">
        <v>202</v>
      </c>
      <c r="G1682" s="7" t="s">
        <v>14</v>
      </c>
      <c r="H1682" s="9"/>
      <c r="I1682" s="9"/>
    </row>
    <row r="1683">
      <c r="A1683" s="5">
        <v>45370.0</v>
      </c>
      <c r="B1683" s="11" t="s">
        <v>3442</v>
      </c>
      <c r="C1683" s="8" t="s">
        <v>3443</v>
      </c>
      <c r="D1683" s="7" t="s">
        <v>3444</v>
      </c>
      <c r="E1683" s="7" t="s">
        <v>119</v>
      </c>
      <c r="F1683" s="7" t="s">
        <v>3445</v>
      </c>
      <c r="G1683" s="7" t="s">
        <v>14</v>
      </c>
      <c r="H1683" s="9"/>
      <c r="I1683" s="9"/>
    </row>
    <row r="1684">
      <c r="A1684" s="5">
        <v>45370.0</v>
      </c>
      <c r="B1684" s="11" t="s">
        <v>3446</v>
      </c>
      <c r="C1684" s="8" t="s">
        <v>3447</v>
      </c>
      <c r="D1684" s="7" t="s">
        <v>284</v>
      </c>
      <c r="E1684" s="7" t="s">
        <v>166</v>
      </c>
      <c r="F1684" s="7" t="s">
        <v>3448</v>
      </c>
      <c r="G1684" s="7" t="s">
        <v>14</v>
      </c>
      <c r="H1684" s="9"/>
      <c r="I1684" s="9"/>
    </row>
    <row r="1685">
      <c r="A1685" s="5">
        <v>45370.0</v>
      </c>
      <c r="B1685" s="11" t="s">
        <v>3449</v>
      </c>
      <c r="C1685" s="8" t="s">
        <v>3450</v>
      </c>
      <c r="D1685" s="7" t="s">
        <v>118</v>
      </c>
      <c r="E1685" s="7" t="s">
        <v>299</v>
      </c>
      <c r="F1685" s="7" t="s">
        <v>167</v>
      </c>
      <c r="G1685" s="7" t="s">
        <v>14</v>
      </c>
      <c r="H1685" s="9"/>
      <c r="I1685" s="9"/>
    </row>
    <row r="1686">
      <c r="A1686" s="5">
        <v>45370.0</v>
      </c>
      <c r="B1686" s="11" t="s">
        <v>3451</v>
      </c>
      <c r="C1686" s="8" t="s">
        <v>3452</v>
      </c>
      <c r="D1686" s="7" t="s">
        <v>1020</v>
      </c>
      <c r="E1686" s="7" t="s">
        <v>3453</v>
      </c>
      <c r="F1686" s="7" t="s">
        <v>3454</v>
      </c>
      <c r="G1686" s="7" t="s">
        <v>86</v>
      </c>
      <c r="H1686" s="9"/>
      <c r="I1686" s="9"/>
    </row>
    <row r="1687">
      <c r="A1687" s="5">
        <v>45370.0</v>
      </c>
      <c r="B1687" s="11" t="s">
        <v>3451</v>
      </c>
      <c r="C1687" s="8" t="s">
        <v>3452</v>
      </c>
      <c r="D1687" s="7" t="s">
        <v>754</v>
      </c>
      <c r="E1687" s="7" t="s">
        <v>3453</v>
      </c>
      <c r="F1687" s="7" t="s">
        <v>3454</v>
      </c>
      <c r="G1687" s="7" t="s">
        <v>86</v>
      </c>
      <c r="H1687" s="9"/>
      <c r="I1687" s="9"/>
    </row>
    <row r="1688">
      <c r="A1688" s="5">
        <v>45370.0</v>
      </c>
      <c r="B1688" s="11" t="s">
        <v>3455</v>
      </c>
      <c r="C1688" s="8" t="s">
        <v>3456</v>
      </c>
      <c r="D1688" s="7" t="s">
        <v>3457</v>
      </c>
      <c r="E1688" s="7" t="s">
        <v>3458</v>
      </c>
      <c r="F1688" s="7" t="s">
        <v>101</v>
      </c>
      <c r="G1688" s="7" t="s">
        <v>14</v>
      </c>
      <c r="H1688" s="9"/>
      <c r="I1688" s="9"/>
    </row>
    <row r="1689">
      <c r="A1689" s="5">
        <v>45370.0</v>
      </c>
      <c r="B1689" s="11" t="s">
        <v>3455</v>
      </c>
      <c r="C1689" s="8" t="s">
        <v>3456</v>
      </c>
      <c r="D1689" s="7" t="s">
        <v>3457</v>
      </c>
      <c r="E1689" s="7" t="s">
        <v>3458</v>
      </c>
      <c r="F1689" s="7" t="s">
        <v>13</v>
      </c>
      <c r="G1689" s="7" t="s">
        <v>14</v>
      </c>
      <c r="H1689" s="9"/>
      <c r="I1689" s="9"/>
    </row>
    <row r="1690">
      <c r="A1690" s="5">
        <v>45370.0</v>
      </c>
      <c r="B1690" s="11" t="s">
        <v>3455</v>
      </c>
      <c r="C1690" s="8" t="s">
        <v>3456</v>
      </c>
      <c r="D1690" s="7" t="s">
        <v>3457</v>
      </c>
      <c r="E1690" s="7" t="s">
        <v>217</v>
      </c>
      <c r="F1690" s="7" t="s">
        <v>741</v>
      </c>
      <c r="G1690" s="7" t="s">
        <v>14</v>
      </c>
      <c r="H1690" s="9"/>
      <c r="I1690" s="9"/>
    </row>
    <row r="1691">
      <c r="A1691" s="5">
        <v>45370.0</v>
      </c>
      <c r="B1691" s="11" t="s">
        <v>3455</v>
      </c>
      <c r="C1691" s="8" t="s">
        <v>3456</v>
      </c>
      <c r="D1691" s="7" t="s">
        <v>3457</v>
      </c>
      <c r="E1691" s="7" t="s">
        <v>1486</v>
      </c>
      <c r="F1691" s="7" t="s">
        <v>741</v>
      </c>
      <c r="G1691" s="7" t="s">
        <v>14</v>
      </c>
      <c r="H1691" s="9"/>
      <c r="I1691" s="9"/>
    </row>
    <row r="1692">
      <c r="A1692" s="5">
        <v>45370.0</v>
      </c>
      <c r="B1692" s="11" t="s">
        <v>3459</v>
      </c>
      <c r="C1692" s="8" t="s">
        <v>3460</v>
      </c>
      <c r="D1692" s="7" t="s">
        <v>329</v>
      </c>
      <c r="E1692" s="7" t="s">
        <v>110</v>
      </c>
      <c r="F1692" s="7" t="s">
        <v>111</v>
      </c>
      <c r="G1692" s="7" t="s">
        <v>14</v>
      </c>
      <c r="H1692" s="9"/>
      <c r="I1692" s="9"/>
    </row>
    <row r="1693">
      <c r="A1693" s="5">
        <v>45370.0</v>
      </c>
      <c r="B1693" s="11" t="s">
        <v>3461</v>
      </c>
      <c r="C1693" s="8" t="s">
        <v>3462</v>
      </c>
      <c r="D1693" s="7" t="s">
        <v>373</v>
      </c>
      <c r="E1693" s="7" t="s">
        <v>166</v>
      </c>
      <c r="F1693" s="7" t="s">
        <v>3463</v>
      </c>
      <c r="G1693" s="7" t="s">
        <v>14</v>
      </c>
      <c r="H1693" s="9"/>
      <c r="I1693" s="9"/>
    </row>
    <row r="1694">
      <c r="A1694" s="5">
        <v>45370.0</v>
      </c>
      <c r="B1694" s="11" t="s">
        <v>3461</v>
      </c>
      <c r="C1694" s="8" t="s">
        <v>3462</v>
      </c>
      <c r="D1694" s="7" t="s">
        <v>3464</v>
      </c>
      <c r="E1694" s="7" t="s">
        <v>3465</v>
      </c>
      <c r="F1694" s="7" t="s">
        <v>3466</v>
      </c>
      <c r="G1694" s="7" t="s">
        <v>14</v>
      </c>
      <c r="H1694" s="9"/>
      <c r="I1694" s="9"/>
    </row>
    <row r="1695">
      <c r="A1695" s="5">
        <v>45370.0</v>
      </c>
      <c r="B1695" s="11" t="s">
        <v>3461</v>
      </c>
      <c r="C1695" s="8" t="s">
        <v>3462</v>
      </c>
      <c r="D1695" s="7" t="s">
        <v>3467</v>
      </c>
      <c r="E1695" s="7" t="s">
        <v>3465</v>
      </c>
      <c r="F1695" s="7" t="s">
        <v>3466</v>
      </c>
      <c r="G1695" s="7" t="s">
        <v>14</v>
      </c>
      <c r="H1695" s="9"/>
      <c r="I1695" s="9"/>
    </row>
    <row r="1696">
      <c r="A1696" s="5">
        <v>45370.0</v>
      </c>
      <c r="B1696" s="11" t="s">
        <v>3468</v>
      </c>
      <c r="C1696" s="8" t="s">
        <v>3469</v>
      </c>
      <c r="D1696" s="7" t="s">
        <v>41</v>
      </c>
      <c r="E1696" s="9"/>
      <c r="F1696" s="7" t="s">
        <v>454</v>
      </c>
      <c r="G1696" s="7" t="s">
        <v>14</v>
      </c>
      <c r="H1696" s="7" t="s">
        <v>253</v>
      </c>
      <c r="I1696" s="9"/>
    </row>
    <row r="1697">
      <c r="A1697" s="5">
        <v>45370.0</v>
      </c>
      <c r="B1697" s="11" t="s">
        <v>3468</v>
      </c>
      <c r="C1697" s="8" t="s">
        <v>3469</v>
      </c>
      <c r="D1697" s="7" t="s">
        <v>41</v>
      </c>
      <c r="E1697" s="7" t="s">
        <v>3470</v>
      </c>
      <c r="F1697" s="7" t="s">
        <v>3471</v>
      </c>
      <c r="G1697" s="7" t="s">
        <v>14</v>
      </c>
      <c r="H1697" s="9"/>
      <c r="I1697" s="9"/>
    </row>
    <row r="1698">
      <c r="A1698" s="5">
        <v>45370.0</v>
      </c>
      <c r="B1698" s="11" t="s">
        <v>3472</v>
      </c>
      <c r="C1698" s="8" t="s">
        <v>3473</v>
      </c>
      <c r="D1698" s="7" t="s">
        <v>114</v>
      </c>
      <c r="E1698" s="7" t="s">
        <v>3207</v>
      </c>
      <c r="F1698" s="7" t="s">
        <v>602</v>
      </c>
      <c r="G1698" s="7" t="s">
        <v>29</v>
      </c>
      <c r="H1698" s="9"/>
      <c r="I1698" s="9"/>
    </row>
    <row r="1699">
      <c r="A1699" s="5">
        <v>45371.0</v>
      </c>
      <c r="B1699" s="11" t="s">
        <v>3474</v>
      </c>
      <c r="C1699" s="8" t="s">
        <v>3475</v>
      </c>
      <c r="D1699" s="7" t="s">
        <v>3476</v>
      </c>
      <c r="E1699" s="7" t="s">
        <v>3477</v>
      </c>
      <c r="F1699" s="7" t="s">
        <v>542</v>
      </c>
      <c r="G1699" s="7" t="s">
        <v>14</v>
      </c>
      <c r="H1699" s="9"/>
      <c r="I1699" s="9"/>
    </row>
    <row r="1700">
      <c r="A1700" s="5">
        <v>45371.0</v>
      </c>
      <c r="B1700" s="11" t="s">
        <v>3478</v>
      </c>
      <c r="C1700" s="8" t="s">
        <v>3479</v>
      </c>
      <c r="D1700" s="7" t="s">
        <v>3480</v>
      </c>
      <c r="E1700" s="7" t="s">
        <v>3481</v>
      </c>
      <c r="F1700" s="7" t="s">
        <v>3482</v>
      </c>
      <c r="G1700" s="7" t="s">
        <v>14</v>
      </c>
      <c r="H1700" s="9"/>
      <c r="I1700" s="9"/>
    </row>
    <row r="1701">
      <c r="A1701" s="5">
        <v>45371.0</v>
      </c>
      <c r="B1701" s="11" t="s">
        <v>3483</v>
      </c>
      <c r="C1701" s="8" t="s">
        <v>3484</v>
      </c>
      <c r="D1701" s="7" t="s">
        <v>3141</v>
      </c>
      <c r="E1701" s="9"/>
      <c r="F1701" s="7" t="s">
        <v>3485</v>
      </c>
      <c r="G1701" s="7" t="s">
        <v>14</v>
      </c>
      <c r="H1701" s="7" t="s">
        <v>15</v>
      </c>
      <c r="I1701" s="9"/>
    </row>
    <row r="1702">
      <c r="A1702" s="5">
        <v>45371.0</v>
      </c>
      <c r="B1702" s="11" t="s">
        <v>3486</v>
      </c>
      <c r="C1702" s="8" t="s">
        <v>3487</v>
      </c>
      <c r="D1702" s="7" t="s">
        <v>2823</v>
      </c>
      <c r="E1702" s="7" t="s">
        <v>3488</v>
      </c>
      <c r="F1702" s="7" t="s">
        <v>202</v>
      </c>
      <c r="G1702" s="7" t="s">
        <v>14</v>
      </c>
      <c r="H1702" s="9"/>
      <c r="I1702" s="9"/>
    </row>
    <row r="1703">
      <c r="A1703" s="5">
        <v>45371.0</v>
      </c>
      <c r="B1703" s="11" t="s">
        <v>3486</v>
      </c>
      <c r="C1703" s="8" t="s">
        <v>3487</v>
      </c>
      <c r="D1703" s="7" t="s">
        <v>2823</v>
      </c>
      <c r="E1703" s="7" t="s">
        <v>3489</v>
      </c>
      <c r="F1703" s="7" t="s">
        <v>101</v>
      </c>
      <c r="G1703" s="7" t="s">
        <v>14</v>
      </c>
      <c r="H1703" s="9"/>
      <c r="I1703" s="9"/>
    </row>
    <row r="1704">
      <c r="A1704" s="5">
        <v>45371.0</v>
      </c>
      <c r="B1704" s="11" t="s">
        <v>3486</v>
      </c>
      <c r="C1704" s="8" t="s">
        <v>3487</v>
      </c>
      <c r="D1704" s="7" t="s">
        <v>2823</v>
      </c>
      <c r="E1704" s="7" t="s">
        <v>3490</v>
      </c>
      <c r="F1704" s="7" t="s">
        <v>101</v>
      </c>
      <c r="G1704" s="7" t="s">
        <v>14</v>
      </c>
      <c r="H1704" s="9"/>
      <c r="I1704" s="9"/>
    </row>
    <row r="1705">
      <c r="A1705" s="5">
        <v>45371.0</v>
      </c>
      <c r="B1705" s="11" t="s">
        <v>3491</v>
      </c>
      <c r="C1705" s="8" t="s">
        <v>3492</v>
      </c>
      <c r="D1705" s="7" t="s">
        <v>3493</v>
      </c>
      <c r="E1705" s="7" t="s">
        <v>259</v>
      </c>
      <c r="F1705" s="7" t="s">
        <v>781</v>
      </c>
      <c r="G1705" s="7" t="s">
        <v>14</v>
      </c>
      <c r="H1705" s="9"/>
      <c r="I1705" s="9"/>
    </row>
    <row r="1706">
      <c r="A1706" s="5">
        <v>45371.0</v>
      </c>
      <c r="B1706" s="11" t="s">
        <v>3491</v>
      </c>
      <c r="C1706" s="8" t="s">
        <v>3492</v>
      </c>
      <c r="D1706" s="7" t="s">
        <v>3493</v>
      </c>
      <c r="E1706" s="7" t="s">
        <v>3494</v>
      </c>
      <c r="F1706" s="7" t="s">
        <v>3495</v>
      </c>
      <c r="G1706" s="7" t="s">
        <v>14</v>
      </c>
      <c r="H1706" s="9"/>
      <c r="I1706" s="9"/>
    </row>
    <row r="1707">
      <c r="A1707" s="5">
        <v>45371.0</v>
      </c>
      <c r="B1707" s="11" t="s">
        <v>3496</v>
      </c>
      <c r="C1707" s="8" t="s">
        <v>3497</v>
      </c>
      <c r="D1707" s="7" t="s">
        <v>2651</v>
      </c>
      <c r="E1707" s="7" t="s">
        <v>2410</v>
      </c>
      <c r="F1707" s="7" t="s">
        <v>477</v>
      </c>
      <c r="G1707" s="7" t="s">
        <v>14</v>
      </c>
      <c r="H1707" s="9"/>
      <c r="I1707" s="9"/>
    </row>
    <row r="1708">
      <c r="A1708" s="5">
        <v>45371.0</v>
      </c>
      <c r="B1708" s="11" t="s">
        <v>3498</v>
      </c>
      <c r="C1708" s="8" t="s">
        <v>3499</v>
      </c>
      <c r="D1708" s="7" t="s">
        <v>3500</v>
      </c>
      <c r="E1708" s="7" t="s">
        <v>257</v>
      </c>
      <c r="F1708" s="7" t="s">
        <v>3501</v>
      </c>
      <c r="G1708" s="7" t="s">
        <v>14</v>
      </c>
      <c r="H1708" s="9"/>
      <c r="I1708" s="9"/>
    </row>
    <row r="1709">
      <c r="A1709" s="5">
        <v>45371.0</v>
      </c>
      <c r="B1709" s="11" t="s">
        <v>3502</v>
      </c>
      <c r="C1709" s="8" t="s">
        <v>3503</v>
      </c>
      <c r="D1709" s="7" t="s">
        <v>471</v>
      </c>
      <c r="E1709" s="7" t="s">
        <v>121</v>
      </c>
      <c r="F1709" s="7" t="s">
        <v>120</v>
      </c>
      <c r="G1709" s="7" t="s">
        <v>14</v>
      </c>
      <c r="H1709" s="9"/>
      <c r="I1709" s="9"/>
    </row>
    <row r="1710">
      <c r="A1710" s="5">
        <v>45371.0</v>
      </c>
      <c r="B1710" s="11" t="s">
        <v>3502</v>
      </c>
      <c r="C1710" s="8" t="s">
        <v>3503</v>
      </c>
      <c r="D1710" s="7" t="s">
        <v>471</v>
      </c>
      <c r="E1710" s="7" t="s">
        <v>253</v>
      </c>
      <c r="F1710" s="7" t="s">
        <v>18</v>
      </c>
      <c r="G1710" s="7" t="s">
        <v>14</v>
      </c>
      <c r="H1710" s="9"/>
      <c r="I1710" s="9"/>
    </row>
    <row r="1711">
      <c r="A1711" s="5">
        <v>45371.0</v>
      </c>
      <c r="B1711" s="11" t="s">
        <v>3502</v>
      </c>
      <c r="C1711" s="8" t="s">
        <v>3503</v>
      </c>
      <c r="D1711" s="7" t="s">
        <v>471</v>
      </c>
      <c r="E1711" s="7" t="s">
        <v>1293</v>
      </c>
      <c r="F1711" s="7" t="s">
        <v>13</v>
      </c>
      <c r="G1711" s="7" t="s">
        <v>14</v>
      </c>
      <c r="H1711" s="9"/>
      <c r="I1711" s="9"/>
    </row>
    <row r="1712">
      <c r="A1712" s="5">
        <v>45371.0</v>
      </c>
      <c r="B1712" s="11" t="s">
        <v>3504</v>
      </c>
      <c r="C1712" s="8" t="s">
        <v>3505</v>
      </c>
      <c r="D1712" s="7" t="s">
        <v>1952</v>
      </c>
      <c r="E1712" s="7" t="s">
        <v>3322</v>
      </c>
      <c r="F1712" s="7" t="s">
        <v>3506</v>
      </c>
      <c r="G1712" s="7" t="s">
        <v>29</v>
      </c>
      <c r="H1712" s="9"/>
      <c r="I1712" s="9"/>
    </row>
    <row r="1713">
      <c r="A1713" s="5">
        <v>45371.0</v>
      </c>
      <c r="B1713" s="11" t="s">
        <v>3504</v>
      </c>
      <c r="C1713" s="8" t="s">
        <v>3505</v>
      </c>
      <c r="D1713" s="7" t="s">
        <v>147</v>
      </c>
      <c r="E1713" s="7" t="s">
        <v>3322</v>
      </c>
      <c r="F1713" s="7" t="s">
        <v>3506</v>
      </c>
      <c r="G1713" s="7" t="s">
        <v>29</v>
      </c>
      <c r="H1713" s="9"/>
      <c r="I1713" s="9"/>
    </row>
    <row r="1714">
      <c r="A1714" s="5">
        <v>45371.0</v>
      </c>
      <c r="B1714" s="11" t="s">
        <v>3504</v>
      </c>
      <c r="C1714" s="8" t="s">
        <v>3505</v>
      </c>
      <c r="D1714" s="7" t="s">
        <v>1952</v>
      </c>
      <c r="E1714" s="7" t="s">
        <v>627</v>
      </c>
      <c r="F1714" s="7" t="s">
        <v>3506</v>
      </c>
      <c r="G1714" s="7" t="s">
        <v>29</v>
      </c>
      <c r="H1714" s="9"/>
      <c r="I1714" s="9"/>
    </row>
    <row r="1715">
      <c r="A1715" s="5">
        <v>45371.0</v>
      </c>
      <c r="B1715" s="11" t="s">
        <v>3504</v>
      </c>
      <c r="C1715" s="8" t="s">
        <v>3505</v>
      </c>
      <c r="D1715" s="7" t="s">
        <v>147</v>
      </c>
      <c r="E1715" s="7" t="s">
        <v>627</v>
      </c>
      <c r="F1715" s="7" t="s">
        <v>3506</v>
      </c>
      <c r="G1715" s="7" t="s">
        <v>29</v>
      </c>
      <c r="H1715" s="9"/>
      <c r="I1715" s="9"/>
    </row>
    <row r="1716">
      <c r="A1716" s="5">
        <v>45371.0</v>
      </c>
      <c r="B1716" s="11" t="s">
        <v>3504</v>
      </c>
      <c r="C1716" s="8" t="s">
        <v>3505</v>
      </c>
      <c r="D1716" s="7" t="s">
        <v>1952</v>
      </c>
      <c r="E1716" s="7" t="s">
        <v>3507</v>
      </c>
      <c r="F1716" s="7" t="s">
        <v>1466</v>
      </c>
      <c r="G1716" s="7" t="s">
        <v>14</v>
      </c>
      <c r="H1716" s="9"/>
      <c r="I1716" s="9"/>
    </row>
    <row r="1717">
      <c r="A1717" s="5">
        <v>45371.0</v>
      </c>
      <c r="B1717" s="11" t="s">
        <v>3504</v>
      </c>
      <c r="C1717" s="8" t="s">
        <v>3505</v>
      </c>
      <c r="D1717" s="7" t="s">
        <v>147</v>
      </c>
      <c r="E1717" s="7" t="s">
        <v>3507</v>
      </c>
      <c r="F1717" s="7" t="s">
        <v>1466</v>
      </c>
      <c r="G1717" s="7" t="s">
        <v>14</v>
      </c>
      <c r="H1717" s="9"/>
      <c r="I1717" s="9"/>
    </row>
    <row r="1718">
      <c r="A1718" s="5">
        <v>45371.0</v>
      </c>
      <c r="B1718" s="11" t="s">
        <v>3508</v>
      </c>
      <c r="C1718" s="8" t="s">
        <v>3509</v>
      </c>
      <c r="D1718" s="7" t="s">
        <v>2969</v>
      </c>
      <c r="E1718" s="7" t="s">
        <v>105</v>
      </c>
      <c r="F1718" s="7" t="s">
        <v>1049</v>
      </c>
      <c r="G1718" s="7" t="s">
        <v>14</v>
      </c>
      <c r="H1718" s="9"/>
      <c r="I1718" s="9"/>
    </row>
    <row r="1719">
      <c r="A1719" s="5">
        <v>45371.0</v>
      </c>
      <c r="B1719" s="11" t="s">
        <v>3510</v>
      </c>
      <c r="C1719" s="8" t="s">
        <v>3511</v>
      </c>
      <c r="D1719" s="7" t="s">
        <v>3512</v>
      </c>
      <c r="E1719" s="7" t="s">
        <v>119</v>
      </c>
      <c r="F1719" s="7" t="s">
        <v>578</v>
      </c>
      <c r="G1719" s="7" t="s">
        <v>86</v>
      </c>
      <c r="H1719" s="9"/>
      <c r="I1719" s="9"/>
    </row>
    <row r="1720">
      <c r="A1720" s="5">
        <v>45371.0</v>
      </c>
      <c r="B1720" s="11" t="s">
        <v>3510</v>
      </c>
      <c r="C1720" s="8" t="s">
        <v>3511</v>
      </c>
      <c r="D1720" s="7" t="s">
        <v>3512</v>
      </c>
      <c r="E1720" s="7" t="s">
        <v>1878</v>
      </c>
      <c r="F1720" s="7" t="s">
        <v>3513</v>
      </c>
      <c r="G1720" s="7" t="s">
        <v>14</v>
      </c>
      <c r="H1720" s="9"/>
      <c r="I1720" s="9"/>
    </row>
    <row r="1721">
      <c r="A1721" s="5">
        <v>45371.0</v>
      </c>
      <c r="B1721" s="11" t="s">
        <v>3514</v>
      </c>
      <c r="C1721" s="8" t="s">
        <v>3515</v>
      </c>
      <c r="D1721" s="7" t="s">
        <v>325</v>
      </c>
      <c r="E1721" s="7" t="s">
        <v>3516</v>
      </c>
      <c r="F1721" s="7" t="s">
        <v>1049</v>
      </c>
      <c r="G1721" s="7" t="s">
        <v>14</v>
      </c>
      <c r="H1721" s="9"/>
      <c r="I1721" s="9"/>
    </row>
    <row r="1722">
      <c r="A1722" s="5">
        <v>45371.0</v>
      </c>
      <c r="B1722" s="11" t="s">
        <v>3517</v>
      </c>
      <c r="C1722" s="8" t="s">
        <v>3518</v>
      </c>
      <c r="D1722" s="7" t="s">
        <v>812</v>
      </c>
      <c r="E1722" s="7" t="s">
        <v>3519</v>
      </c>
      <c r="F1722" s="7" t="s">
        <v>136</v>
      </c>
      <c r="G1722" s="7" t="s">
        <v>14</v>
      </c>
      <c r="H1722" s="9"/>
      <c r="I1722" s="9"/>
    </row>
    <row r="1723">
      <c r="A1723" s="5">
        <v>45371.0</v>
      </c>
      <c r="B1723" s="11" t="s">
        <v>3520</v>
      </c>
      <c r="C1723" s="8" t="s">
        <v>3521</v>
      </c>
      <c r="D1723" s="7" t="s">
        <v>1242</v>
      </c>
      <c r="E1723" s="7" t="s">
        <v>194</v>
      </c>
      <c r="F1723" s="7" t="s">
        <v>3522</v>
      </c>
      <c r="G1723" s="7" t="s">
        <v>14</v>
      </c>
      <c r="H1723" s="9"/>
      <c r="I1723" s="9"/>
    </row>
    <row r="1724">
      <c r="A1724" s="5">
        <v>45371.0</v>
      </c>
      <c r="B1724" s="11" t="s">
        <v>3520</v>
      </c>
      <c r="C1724" s="8" t="s">
        <v>3521</v>
      </c>
      <c r="D1724" s="7" t="s">
        <v>1242</v>
      </c>
      <c r="E1724" s="7" t="s">
        <v>110</v>
      </c>
      <c r="F1724" s="7" t="s">
        <v>602</v>
      </c>
      <c r="G1724" s="7" t="s">
        <v>14</v>
      </c>
      <c r="H1724" s="9"/>
      <c r="I1724" s="9"/>
    </row>
    <row r="1725">
      <c r="A1725" s="5">
        <v>45371.0</v>
      </c>
      <c r="B1725" s="11" t="s">
        <v>3523</v>
      </c>
      <c r="C1725" s="8" t="s">
        <v>3524</v>
      </c>
      <c r="D1725" s="7" t="s">
        <v>1097</v>
      </c>
      <c r="E1725" s="7" t="s">
        <v>3525</v>
      </c>
      <c r="F1725" s="7" t="s">
        <v>1430</v>
      </c>
      <c r="G1725" s="7" t="s">
        <v>14</v>
      </c>
      <c r="H1725" s="9"/>
      <c r="I1725" s="9"/>
    </row>
    <row r="1726">
      <c r="A1726" s="5">
        <v>45371.0</v>
      </c>
      <c r="B1726" s="11" t="s">
        <v>3523</v>
      </c>
      <c r="C1726" s="8" t="s">
        <v>3524</v>
      </c>
      <c r="D1726" s="7" t="s">
        <v>1097</v>
      </c>
      <c r="E1726" s="7" t="s">
        <v>1200</v>
      </c>
      <c r="F1726" s="7" t="s">
        <v>2411</v>
      </c>
      <c r="G1726" s="7" t="s">
        <v>14</v>
      </c>
      <c r="H1726" s="9"/>
      <c r="I1726" s="9"/>
    </row>
    <row r="1727">
      <c r="A1727" s="5">
        <v>45371.0</v>
      </c>
      <c r="B1727" s="11" t="s">
        <v>3526</v>
      </c>
      <c r="C1727" s="8" t="s">
        <v>3527</v>
      </c>
      <c r="D1727" s="7" t="s">
        <v>2435</v>
      </c>
      <c r="E1727" s="7" t="s">
        <v>3528</v>
      </c>
      <c r="F1727" s="7" t="s">
        <v>101</v>
      </c>
      <c r="G1727" s="7" t="s">
        <v>14</v>
      </c>
      <c r="H1727" s="9"/>
      <c r="I1727" s="9"/>
    </row>
    <row r="1728">
      <c r="A1728" s="5">
        <v>45371.0</v>
      </c>
      <c r="B1728" s="11" t="s">
        <v>3529</v>
      </c>
      <c r="C1728" s="8" t="s">
        <v>3530</v>
      </c>
      <c r="D1728" s="7" t="s">
        <v>1562</v>
      </c>
      <c r="E1728" s="7" t="s">
        <v>436</v>
      </c>
      <c r="F1728" s="7" t="s">
        <v>101</v>
      </c>
      <c r="G1728" s="7" t="s">
        <v>14</v>
      </c>
      <c r="H1728" s="9"/>
      <c r="I1728" s="9"/>
    </row>
    <row r="1729">
      <c r="A1729" s="5">
        <v>45371.0</v>
      </c>
      <c r="B1729" s="11" t="s">
        <v>3529</v>
      </c>
      <c r="C1729" s="8" t="s">
        <v>3530</v>
      </c>
      <c r="D1729" s="7" t="s">
        <v>1562</v>
      </c>
      <c r="E1729" s="7" t="s">
        <v>125</v>
      </c>
      <c r="F1729" s="7" t="s">
        <v>13</v>
      </c>
      <c r="G1729" s="7" t="s">
        <v>14</v>
      </c>
      <c r="H1729" s="9"/>
      <c r="I1729" s="9"/>
    </row>
    <row r="1730">
      <c r="A1730" s="5">
        <v>45371.0</v>
      </c>
      <c r="B1730" s="11" t="s">
        <v>3531</v>
      </c>
      <c r="C1730" s="8" t="s">
        <v>3532</v>
      </c>
      <c r="D1730" s="7" t="s">
        <v>311</v>
      </c>
      <c r="E1730" s="7" t="s">
        <v>3533</v>
      </c>
      <c r="F1730" s="7" t="s">
        <v>542</v>
      </c>
      <c r="G1730" s="7" t="s">
        <v>14</v>
      </c>
      <c r="H1730" s="9"/>
      <c r="I1730" s="9"/>
    </row>
    <row r="1731">
      <c r="A1731" s="5">
        <v>45371.0</v>
      </c>
      <c r="B1731" s="11" t="s">
        <v>3534</v>
      </c>
      <c r="C1731" s="8" t="s">
        <v>3535</v>
      </c>
      <c r="D1731" s="7" t="s">
        <v>206</v>
      </c>
      <c r="E1731" s="7" t="s">
        <v>3536</v>
      </c>
      <c r="F1731" s="7" t="s">
        <v>809</v>
      </c>
      <c r="G1731" s="7" t="s">
        <v>14</v>
      </c>
      <c r="H1731" s="9"/>
      <c r="I1731" s="9"/>
    </row>
    <row r="1732">
      <c r="A1732" s="5">
        <v>45371.0</v>
      </c>
      <c r="B1732" s="11" t="s">
        <v>3537</v>
      </c>
      <c r="C1732" s="8" t="s">
        <v>3538</v>
      </c>
      <c r="D1732" s="7" t="s">
        <v>1618</v>
      </c>
      <c r="E1732" s="7" t="s">
        <v>420</v>
      </c>
      <c r="F1732" s="7" t="s">
        <v>33</v>
      </c>
      <c r="G1732" s="7" t="s">
        <v>14</v>
      </c>
      <c r="H1732" s="9"/>
      <c r="I1732" s="9"/>
    </row>
    <row r="1733">
      <c r="A1733" s="5">
        <v>45371.0</v>
      </c>
      <c r="B1733" s="11" t="s">
        <v>3539</v>
      </c>
      <c r="C1733" s="8" t="s">
        <v>3540</v>
      </c>
      <c r="D1733" s="7" t="s">
        <v>3541</v>
      </c>
      <c r="E1733" s="9"/>
      <c r="F1733" s="7" t="s">
        <v>3542</v>
      </c>
      <c r="G1733" s="7" t="s">
        <v>14</v>
      </c>
      <c r="H1733" s="7" t="s">
        <v>420</v>
      </c>
      <c r="I1733" s="9"/>
    </row>
    <row r="1734">
      <c r="A1734" s="5">
        <v>45371.0</v>
      </c>
      <c r="B1734" s="11" t="s">
        <v>3543</v>
      </c>
      <c r="C1734" s="8" t="s">
        <v>3544</v>
      </c>
      <c r="D1734" s="7" t="s">
        <v>3545</v>
      </c>
      <c r="E1734" s="7" t="s">
        <v>3546</v>
      </c>
      <c r="F1734" s="7" t="s">
        <v>2840</v>
      </c>
      <c r="G1734" s="7" t="s">
        <v>14</v>
      </c>
      <c r="H1734" s="9"/>
      <c r="I1734" s="9"/>
    </row>
    <row r="1735">
      <c r="A1735" s="5">
        <v>45371.0</v>
      </c>
      <c r="B1735" s="11" t="s">
        <v>3547</v>
      </c>
      <c r="C1735" s="8" t="s">
        <v>3548</v>
      </c>
      <c r="D1735" s="7" t="s">
        <v>3549</v>
      </c>
      <c r="E1735" s="7" t="s">
        <v>110</v>
      </c>
      <c r="F1735" s="7" t="s">
        <v>3550</v>
      </c>
      <c r="G1735" s="7" t="s">
        <v>14</v>
      </c>
      <c r="H1735" s="9"/>
      <c r="I1735" s="9"/>
    </row>
    <row r="1736">
      <c r="A1736" s="5">
        <v>45371.0</v>
      </c>
      <c r="B1736" s="11" t="s">
        <v>3551</v>
      </c>
      <c r="C1736" s="8" t="s">
        <v>3552</v>
      </c>
      <c r="D1736" s="7" t="s">
        <v>859</v>
      </c>
      <c r="E1736" s="7" t="s">
        <v>299</v>
      </c>
      <c r="F1736" s="7" t="s">
        <v>588</v>
      </c>
      <c r="G1736" s="7" t="s">
        <v>14</v>
      </c>
      <c r="H1736" s="9"/>
      <c r="I1736" s="9"/>
    </row>
    <row r="1737">
      <c r="A1737" s="5">
        <v>45371.0</v>
      </c>
      <c r="B1737" s="11" t="s">
        <v>3553</v>
      </c>
      <c r="C1737" s="8" t="s">
        <v>3554</v>
      </c>
      <c r="D1737" s="7" t="s">
        <v>267</v>
      </c>
      <c r="E1737" s="7" t="s">
        <v>125</v>
      </c>
      <c r="F1737" s="7" t="s">
        <v>240</v>
      </c>
      <c r="G1737" s="7" t="s">
        <v>14</v>
      </c>
      <c r="H1737" s="9"/>
      <c r="I1737" s="9"/>
    </row>
    <row r="1738">
      <c r="A1738" s="5">
        <v>45371.0</v>
      </c>
      <c r="B1738" s="11" t="s">
        <v>3555</v>
      </c>
      <c r="C1738" s="8" t="s">
        <v>3556</v>
      </c>
      <c r="D1738" s="7" t="s">
        <v>2447</v>
      </c>
      <c r="E1738" s="7" t="s">
        <v>3557</v>
      </c>
      <c r="F1738" s="7" t="s">
        <v>3558</v>
      </c>
      <c r="G1738" s="7" t="s">
        <v>14</v>
      </c>
      <c r="H1738" s="9"/>
      <c r="I1738" s="9"/>
    </row>
    <row r="1739">
      <c r="A1739" s="5">
        <v>45371.0</v>
      </c>
      <c r="B1739" s="11" t="s">
        <v>3559</v>
      </c>
      <c r="C1739" s="8" t="s">
        <v>3560</v>
      </c>
      <c r="D1739" s="7" t="s">
        <v>307</v>
      </c>
      <c r="E1739" s="7" t="s">
        <v>3561</v>
      </c>
      <c r="F1739" s="7" t="s">
        <v>542</v>
      </c>
      <c r="G1739" s="7" t="s">
        <v>14</v>
      </c>
      <c r="H1739" s="9"/>
      <c r="I1739" s="9"/>
    </row>
    <row r="1740">
      <c r="A1740" s="5">
        <v>45372.0</v>
      </c>
      <c r="B1740" s="11" t="s">
        <v>3562</v>
      </c>
      <c r="C1740" s="8" t="s">
        <v>3563</v>
      </c>
      <c r="D1740" s="7" t="s">
        <v>907</v>
      </c>
      <c r="E1740" s="7" t="s">
        <v>3564</v>
      </c>
      <c r="F1740" s="7" t="s">
        <v>3138</v>
      </c>
      <c r="G1740" s="7" t="s">
        <v>14</v>
      </c>
      <c r="H1740" s="9"/>
      <c r="I1740" s="9"/>
    </row>
    <row r="1741">
      <c r="A1741" s="5">
        <v>45372.0</v>
      </c>
      <c r="B1741" s="11" t="s">
        <v>3565</v>
      </c>
      <c r="C1741" s="8" t="s">
        <v>3566</v>
      </c>
      <c r="D1741" s="7" t="s">
        <v>530</v>
      </c>
      <c r="E1741" s="7" t="s">
        <v>449</v>
      </c>
      <c r="F1741" s="7" t="s">
        <v>450</v>
      </c>
      <c r="G1741" s="7" t="s">
        <v>14</v>
      </c>
      <c r="H1741" s="9"/>
      <c r="I1741" s="9"/>
    </row>
    <row r="1742">
      <c r="A1742" s="5">
        <v>45372.0</v>
      </c>
      <c r="B1742" s="11" t="s">
        <v>3567</v>
      </c>
      <c r="C1742" s="8" t="s">
        <v>3568</v>
      </c>
      <c r="D1742" s="7" t="s">
        <v>3569</v>
      </c>
      <c r="E1742" s="7" t="s">
        <v>3570</v>
      </c>
      <c r="F1742" s="7" t="s">
        <v>120</v>
      </c>
      <c r="G1742" s="7" t="s">
        <v>14</v>
      </c>
      <c r="H1742" s="9"/>
      <c r="I1742" s="9"/>
    </row>
    <row r="1743">
      <c r="A1743" s="5">
        <v>45372.0</v>
      </c>
      <c r="B1743" s="11" t="s">
        <v>3567</v>
      </c>
      <c r="C1743" s="8" t="s">
        <v>3568</v>
      </c>
      <c r="D1743" s="7" t="s">
        <v>3569</v>
      </c>
      <c r="E1743" s="7" t="s">
        <v>259</v>
      </c>
      <c r="F1743" s="7" t="s">
        <v>1419</v>
      </c>
      <c r="G1743" s="7" t="s">
        <v>14</v>
      </c>
      <c r="H1743" s="9"/>
      <c r="I1743" s="9"/>
    </row>
    <row r="1744">
      <c r="A1744" s="5">
        <v>45372.0</v>
      </c>
      <c r="B1744" s="11" t="s">
        <v>3571</v>
      </c>
      <c r="C1744" s="8" t="s">
        <v>3572</v>
      </c>
      <c r="D1744" s="7" t="s">
        <v>41</v>
      </c>
      <c r="E1744" s="7" t="s">
        <v>3573</v>
      </c>
      <c r="F1744" s="7" t="s">
        <v>1164</v>
      </c>
      <c r="G1744" s="7" t="s">
        <v>14</v>
      </c>
      <c r="H1744" s="9"/>
      <c r="I1744" s="9"/>
    </row>
    <row r="1745">
      <c r="A1745" s="5">
        <v>45372.0</v>
      </c>
      <c r="B1745" s="11" t="s">
        <v>3574</v>
      </c>
      <c r="C1745" s="8" t="s">
        <v>3575</v>
      </c>
      <c r="D1745" s="7" t="s">
        <v>238</v>
      </c>
      <c r="E1745" s="7" t="s">
        <v>2891</v>
      </c>
      <c r="F1745" s="7" t="s">
        <v>126</v>
      </c>
      <c r="G1745" s="7" t="s">
        <v>14</v>
      </c>
      <c r="H1745" s="9"/>
      <c r="I1745" s="9"/>
    </row>
    <row r="1746">
      <c r="A1746" s="5">
        <v>45372.0</v>
      </c>
      <c r="B1746" s="11" t="s">
        <v>3576</v>
      </c>
      <c r="C1746" s="8" t="s">
        <v>3577</v>
      </c>
      <c r="D1746" s="7" t="s">
        <v>1168</v>
      </c>
      <c r="E1746" s="7" t="s">
        <v>1032</v>
      </c>
      <c r="F1746" s="7" t="s">
        <v>1430</v>
      </c>
      <c r="G1746" s="7" t="s">
        <v>14</v>
      </c>
      <c r="H1746" s="9"/>
      <c r="I1746" s="9"/>
    </row>
    <row r="1747">
      <c r="A1747" s="5">
        <v>45372.0</v>
      </c>
      <c r="B1747" s="11" t="s">
        <v>3578</v>
      </c>
      <c r="C1747" s="8" t="s">
        <v>3579</v>
      </c>
      <c r="D1747" s="7" t="s">
        <v>2846</v>
      </c>
      <c r="E1747" s="7" t="s">
        <v>3580</v>
      </c>
      <c r="F1747" s="7" t="s">
        <v>3581</v>
      </c>
      <c r="G1747" s="7" t="s">
        <v>14</v>
      </c>
      <c r="H1747" s="9"/>
      <c r="I1747" s="9"/>
    </row>
    <row r="1748">
      <c r="A1748" s="5">
        <v>45372.0</v>
      </c>
      <c r="B1748" s="11" t="s">
        <v>3582</v>
      </c>
      <c r="C1748" s="8" t="s">
        <v>3583</v>
      </c>
      <c r="D1748" s="7" t="s">
        <v>1799</v>
      </c>
      <c r="E1748" s="7" t="s">
        <v>119</v>
      </c>
      <c r="F1748" s="7" t="s">
        <v>359</v>
      </c>
      <c r="G1748" s="7" t="s">
        <v>14</v>
      </c>
      <c r="H1748" s="9"/>
      <c r="I1748" s="9"/>
    </row>
    <row r="1749">
      <c r="A1749" s="5">
        <v>45372.0</v>
      </c>
      <c r="B1749" s="11" t="s">
        <v>3582</v>
      </c>
      <c r="C1749" s="8" t="s">
        <v>3583</v>
      </c>
      <c r="D1749" s="7" t="s">
        <v>1799</v>
      </c>
      <c r="E1749" s="7" t="s">
        <v>358</v>
      </c>
      <c r="F1749" s="7" t="s">
        <v>359</v>
      </c>
      <c r="G1749" s="7" t="s">
        <v>14</v>
      </c>
      <c r="H1749" s="9"/>
      <c r="I1749" s="9"/>
    </row>
    <row r="1750">
      <c r="A1750" s="5">
        <v>45372.0</v>
      </c>
      <c r="B1750" s="11" t="s">
        <v>3584</v>
      </c>
      <c r="C1750" s="8" t="s">
        <v>3585</v>
      </c>
      <c r="D1750" s="7" t="s">
        <v>899</v>
      </c>
      <c r="E1750" s="7" t="s">
        <v>121</v>
      </c>
      <c r="F1750" s="7" t="s">
        <v>16</v>
      </c>
      <c r="G1750" s="7" t="s">
        <v>14</v>
      </c>
      <c r="H1750" s="9"/>
      <c r="I1750" s="9"/>
    </row>
    <row r="1751">
      <c r="A1751" s="5">
        <v>45372.0</v>
      </c>
      <c r="B1751" s="11" t="s">
        <v>3584</v>
      </c>
      <c r="C1751" s="8" t="s">
        <v>3585</v>
      </c>
      <c r="D1751" s="7" t="s">
        <v>899</v>
      </c>
      <c r="E1751" s="7" t="s">
        <v>90</v>
      </c>
      <c r="F1751" s="7" t="s">
        <v>111</v>
      </c>
      <c r="G1751" s="7" t="s">
        <v>14</v>
      </c>
      <c r="H1751" s="9"/>
      <c r="I1751" s="9"/>
    </row>
    <row r="1752">
      <c r="A1752" s="5">
        <v>45372.0</v>
      </c>
      <c r="B1752" s="11" t="s">
        <v>3586</v>
      </c>
      <c r="C1752" s="8" t="s">
        <v>3587</v>
      </c>
      <c r="D1752" s="7" t="s">
        <v>311</v>
      </c>
      <c r="E1752" s="7" t="s">
        <v>299</v>
      </c>
      <c r="F1752" s="7" t="s">
        <v>3588</v>
      </c>
      <c r="G1752" s="7" t="s">
        <v>86</v>
      </c>
      <c r="H1752" s="9"/>
      <c r="I1752" s="9"/>
    </row>
    <row r="1753">
      <c r="A1753" s="5">
        <v>45372.0</v>
      </c>
      <c r="B1753" s="11" t="s">
        <v>3586</v>
      </c>
      <c r="C1753" s="8" t="s">
        <v>3587</v>
      </c>
      <c r="D1753" s="7" t="s">
        <v>311</v>
      </c>
      <c r="E1753" s="7" t="s">
        <v>119</v>
      </c>
      <c r="F1753" s="7" t="s">
        <v>1791</v>
      </c>
      <c r="G1753" s="7" t="s">
        <v>86</v>
      </c>
      <c r="H1753" s="9"/>
      <c r="I1753" s="9"/>
    </row>
    <row r="1754">
      <c r="A1754" s="5">
        <v>45372.0</v>
      </c>
      <c r="B1754" s="11" t="s">
        <v>3586</v>
      </c>
      <c r="C1754" s="8" t="s">
        <v>3587</v>
      </c>
      <c r="D1754" s="7" t="s">
        <v>311</v>
      </c>
      <c r="E1754" s="7" t="s">
        <v>1790</v>
      </c>
      <c r="F1754" s="7" t="s">
        <v>505</v>
      </c>
      <c r="G1754" s="7" t="s">
        <v>86</v>
      </c>
      <c r="H1754" s="9"/>
      <c r="I1754" s="9"/>
    </row>
    <row r="1755">
      <c r="A1755" s="5">
        <v>45372.0</v>
      </c>
      <c r="B1755" s="11" t="s">
        <v>3589</v>
      </c>
      <c r="C1755" s="8" t="s">
        <v>3590</v>
      </c>
      <c r="D1755" s="7" t="s">
        <v>83</v>
      </c>
      <c r="E1755" s="7" t="s">
        <v>358</v>
      </c>
      <c r="F1755" s="7" t="s">
        <v>359</v>
      </c>
      <c r="G1755" s="7" t="s">
        <v>14</v>
      </c>
      <c r="H1755" s="9"/>
      <c r="I1755" s="9"/>
    </row>
    <row r="1756">
      <c r="A1756" s="5">
        <v>45372.0</v>
      </c>
      <c r="B1756" s="11" t="s">
        <v>3591</v>
      </c>
      <c r="C1756" s="8" t="s">
        <v>3592</v>
      </c>
      <c r="D1756" s="7" t="s">
        <v>230</v>
      </c>
      <c r="E1756" s="7" t="s">
        <v>119</v>
      </c>
      <c r="F1756" s="7" t="s">
        <v>3593</v>
      </c>
      <c r="G1756" s="7" t="s">
        <v>14</v>
      </c>
      <c r="H1756" s="9"/>
      <c r="I1756" s="9"/>
    </row>
    <row r="1757">
      <c r="A1757" s="5">
        <v>45372.0</v>
      </c>
      <c r="B1757" s="11" t="s">
        <v>3591</v>
      </c>
      <c r="C1757" s="8" t="s">
        <v>3592</v>
      </c>
      <c r="D1757" s="7" t="s">
        <v>230</v>
      </c>
      <c r="E1757" s="7" t="s">
        <v>105</v>
      </c>
      <c r="F1757" s="7" t="s">
        <v>747</v>
      </c>
      <c r="G1757" s="7" t="s">
        <v>86</v>
      </c>
      <c r="H1757" s="9"/>
      <c r="I1757" s="9"/>
    </row>
    <row r="1758">
      <c r="A1758" s="5">
        <v>45372.0</v>
      </c>
      <c r="B1758" s="11" t="s">
        <v>3594</v>
      </c>
      <c r="C1758" s="8" t="s">
        <v>3595</v>
      </c>
      <c r="D1758" s="7" t="s">
        <v>2235</v>
      </c>
      <c r="E1758" s="7" t="s">
        <v>436</v>
      </c>
      <c r="F1758" s="7" t="s">
        <v>18</v>
      </c>
      <c r="G1758" s="7" t="s">
        <v>14</v>
      </c>
      <c r="H1758" s="9"/>
      <c r="I1758" s="9"/>
    </row>
    <row r="1759">
      <c r="A1759" s="5">
        <v>45372.0</v>
      </c>
      <c r="B1759" s="11" t="s">
        <v>3594</v>
      </c>
      <c r="C1759" s="8" t="s">
        <v>3595</v>
      </c>
      <c r="D1759" s="7" t="s">
        <v>2235</v>
      </c>
      <c r="E1759" s="7" t="s">
        <v>634</v>
      </c>
      <c r="F1759" s="7" t="s">
        <v>809</v>
      </c>
      <c r="G1759" s="7" t="s">
        <v>14</v>
      </c>
      <c r="H1759" s="9"/>
      <c r="I1759" s="9"/>
    </row>
    <row r="1760">
      <c r="A1760" s="5">
        <v>45372.0</v>
      </c>
      <c r="B1760" s="11" t="s">
        <v>3596</v>
      </c>
      <c r="C1760" s="8" t="s">
        <v>3597</v>
      </c>
      <c r="D1760" s="7" t="s">
        <v>3598</v>
      </c>
      <c r="E1760" s="9"/>
      <c r="F1760" s="7" t="s">
        <v>3599</v>
      </c>
      <c r="G1760" s="7" t="s">
        <v>14</v>
      </c>
      <c r="H1760" s="7" t="s">
        <v>253</v>
      </c>
      <c r="I1760" s="9"/>
    </row>
    <row r="1761">
      <c r="A1761" s="5">
        <v>45372.0</v>
      </c>
      <c r="B1761" s="11" t="s">
        <v>3600</v>
      </c>
      <c r="C1761" s="8" t="s">
        <v>3601</v>
      </c>
      <c r="D1761" s="7" t="s">
        <v>481</v>
      </c>
      <c r="E1761" s="7" t="s">
        <v>436</v>
      </c>
      <c r="F1761" s="7" t="s">
        <v>127</v>
      </c>
      <c r="G1761" s="7" t="s">
        <v>14</v>
      </c>
      <c r="H1761" s="9"/>
      <c r="I1761" s="9"/>
    </row>
    <row r="1762">
      <c r="A1762" s="5">
        <v>45372.0</v>
      </c>
      <c r="B1762" s="11" t="s">
        <v>3602</v>
      </c>
      <c r="C1762" s="8" t="s">
        <v>3603</v>
      </c>
      <c r="D1762" s="7" t="s">
        <v>3604</v>
      </c>
      <c r="E1762" s="7" t="s">
        <v>589</v>
      </c>
      <c r="F1762" s="7" t="s">
        <v>3605</v>
      </c>
      <c r="G1762" s="7" t="s">
        <v>29</v>
      </c>
      <c r="H1762" s="9"/>
      <c r="I1762" s="9"/>
    </row>
    <row r="1763">
      <c r="A1763" s="5">
        <v>45372.0</v>
      </c>
      <c r="B1763" s="11" t="s">
        <v>3602</v>
      </c>
      <c r="C1763" s="8" t="s">
        <v>3603</v>
      </c>
      <c r="D1763" s="7" t="s">
        <v>3604</v>
      </c>
      <c r="E1763" s="7" t="s">
        <v>1790</v>
      </c>
      <c r="F1763" s="7" t="s">
        <v>542</v>
      </c>
      <c r="G1763" s="7" t="s">
        <v>14</v>
      </c>
      <c r="H1763" s="9"/>
      <c r="I1763" s="9"/>
    </row>
    <row r="1764">
      <c r="A1764" s="5">
        <v>45372.0</v>
      </c>
      <c r="B1764" s="11" t="s">
        <v>3602</v>
      </c>
      <c r="C1764" s="8" t="s">
        <v>3603</v>
      </c>
      <c r="D1764" s="7" t="s">
        <v>3604</v>
      </c>
      <c r="E1764" s="7" t="s">
        <v>3606</v>
      </c>
      <c r="F1764" s="7" t="s">
        <v>3607</v>
      </c>
      <c r="G1764" s="7" t="s">
        <v>14</v>
      </c>
      <c r="H1764" s="9"/>
      <c r="I1764" s="9"/>
    </row>
    <row r="1765">
      <c r="A1765" s="5">
        <v>45372.0</v>
      </c>
      <c r="B1765" s="11" t="s">
        <v>3608</v>
      </c>
      <c r="C1765" s="8" t="s">
        <v>3609</v>
      </c>
      <c r="D1765" s="7" t="s">
        <v>3610</v>
      </c>
      <c r="E1765" s="7" t="s">
        <v>2125</v>
      </c>
      <c r="F1765" s="7" t="s">
        <v>3611</v>
      </c>
      <c r="G1765" s="7" t="s">
        <v>14</v>
      </c>
      <c r="H1765" s="9"/>
      <c r="I1765" s="9"/>
    </row>
    <row r="1766">
      <c r="A1766" s="5">
        <v>45372.0</v>
      </c>
      <c r="B1766" s="11" t="s">
        <v>3612</v>
      </c>
      <c r="C1766" s="8" t="s">
        <v>3613</v>
      </c>
      <c r="D1766" s="7" t="s">
        <v>665</v>
      </c>
      <c r="E1766" s="9"/>
      <c r="F1766" s="7" t="s">
        <v>308</v>
      </c>
      <c r="G1766" s="7" t="s">
        <v>14</v>
      </c>
      <c r="H1766" s="7" t="s">
        <v>15</v>
      </c>
      <c r="I1766" s="9"/>
    </row>
    <row r="1767">
      <c r="A1767" s="5">
        <v>45372.0</v>
      </c>
      <c r="B1767" s="11" t="s">
        <v>3612</v>
      </c>
      <c r="C1767" s="8" t="s">
        <v>3613</v>
      </c>
      <c r="D1767" s="7" t="s">
        <v>665</v>
      </c>
      <c r="E1767" s="7" t="s">
        <v>90</v>
      </c>
      <c r="F1767" s="7" t="s">
        <v>3614</v>
      </c>
      <c r="G1767" s="7" t="s">
        <v>14</v>
      </c>
      <c r="H1767" s="9"/>
      <c r="I1767" s="9"/>
    </row>
    <row r="1768">
      <c r="A1768" s="5">
        <v>45372.0</v>
      </c>
      <c r="B1768" s="11" t="s">
        <v>3615</v>
      </c>
      <c r="C1768" s="8" t="s">
        <v>3616</v>
      </c>
      <c r="D1768" s="7" t="s">
        <v>1242</v>
      </c>
      <c r="E1768" s="7" t="s">
        <v>449</v>
      </c>
      <c r="F1768" s="7" t="s">
        <v>450</v>
      </c>
      <c r="G1768" s="7" t="s">
        <v>14</v>
      </c>
      <c r="H1768" s="9"/>
      <c r="I1768" s="9"/>
    </row>
    <row r="1769">
      <c r="A1769" s="5">
        <v>45372.0</v>
      </c>
      <c r="B1769" s="11" t="s">
        <v>3615</v>
      </c>
      <c r="C1769" s="8" t="s">
        <v>3616</v>
      </c>
      <c r="D1769" s="7" t="s">
        <v>1242</v>
      </c>
      <c r="E1769" s="7" t="s">
        <v>2938</v>
      </c>
      <c r="F1769" s="7" t="s">
        <v>13</v>
      </c>
      <c r="G1769" s="7" t="s">
        <v>14</v>
      </c>
      <c r="H1769" s="9"/>
      <c r="I1769" s="9"/>
    </row>
    <row r="1770">
      <c r="A1770" s="5">
        <v>45372.0</v>
      </c>
      <c r="B1770" s="11" t="s">
        <v>3615</v>
      </c>
      <c r="C1770" s="8" t="s">
        <v>3616</v>
      </c>
      <c r="D1770" s="7" t="s">
        <v>1242</v>
      </c>
      <c r="E1770" s="7" t="s">
        <v>299</v>
      </c>
      <c r="F1770" s="7" t="s">
        <v>300</v>
      </c>
      <c r="G1770" s="7" t="s">
        <v>14</v>
      </c>
      <c r="H1770" s="9"/>
      <c r="I1770" s="9"/>
    </row>
    <row r="1771">
      <c r="A1771" s="5">
        <v>45372.0</v>
      </c>
      <c r="B1771" s="11" t="s">
        <v>3617</v>
      </c>
      <c r="C1771" s="8" t="s">
        <v>3618</v>
      </c>
      <c r="D1771" s="7" t="s">
        <v>2247</v>
      </c>
      <c r="E1771" s="7" t="s">
        <v>3619</v>
      </c>
      <c r="F1771" s="7" t="s">
        <v>602</v>
      </c>
      <c r="G1771" s="7" t="s">
        <v>29</v>
      </c>
      <c r="H1771" s="9"/>
      <c r="I1771" s="9"/>
    </row>
    <row r="1772">
      <c r="A1772" s="5">
        <v>45372.0</v>
      </c>
      <c r="B1772" s="11" t="s">
        <v>3617</v>
      </c>
      <c r="C1772" s="8" t="s">
        <v>3618</v>
      </c>
      <c r="D1772" s="7" t="s">
        <v>2247</v>
      </c>
      <c r="E1772" s="7" t="s">
        <v>358</v>
      </c>
      <c r="F1772" s="7" t="s">
        <v>2867</v>
      </c>
      <c r="G1772" s="7" t="s">
        <v>14</v>
      </c>
      <c r="H1772" s="9"/>
      <c r="I1772" s="9"/>
    </row>
    <row r="1773">
      <c r="A1773" s="5">
        <v>45372.0</v>
      </c>
      <c r="B1773" s="11" t="s">
        <v>3620</v>
      </c>
      <c r="C1773" s="8" t="s">
        <v>3621</v>
      </c>
      <c r="D1773" s="7" t="s">
        <v>3604</v>
      </c>
      <c r="E1773" s="7" t="s">
        <v>3622</v>
      </c>
      <c r="F1773" s="7" t="s">
        <v>132</v>
      </c>
      <c r="G1773" s="7" t="s">
        <v>14</v>
      </c>
      <c r="H1773" s="9"/>
      <c r="I1773" s="9"/>
    </row>
    <row r="1774">
      <c r="A1774" s="5">
        <v>45372.0</v>
      </c>
      <c r="B1774" s="11" t="s">
        <v>3620</v>
      </c>
      <c r="C1774" s="8" t="s">
        <v>3621</v>
      </c>
      <c r="D1774" s="7" t="s">
        <v>3604</v>
      </c>
      <c r="E1774" s="7" t="s">
        <v>401</v>
      </c>
      <c r="F1774" s="7" t="s">
        <v>3623</v>
      </c>
      <c r="G1774" s="7" t="s">
        <v>14</v>
      </c>
      <c r="H1774" s="9"/>
      <c r="I1774" s="9"/>
    </row>
    <row r="1775">
      <c r="A1775" s="5">
        <v>45372.0</v>
      </c>
      <c r="B1775" s="11" t="s">
        <v>3624</v>
      </c>
      <c r="C1775" s="8" t="s">
        <v>3625</v>
      </c>
      <c r="D1775" s="7" t="s">
        <v>1799</v>
      </c>
      <c r="E1775" s="7" t="s">
        <v>1204</v>
      </c>
      <c r="F1775" s="7" t="s">
        <v>564</v>
      </c>
      <c r="G1775" s="7" t="s">
        <v>14</v>
      </c>
      <c r="H1775" s="9"/>
      <c r="I1775" s="9"/>
    </row>
    <row r="1776">
      <c r="A1776" s="5">
        <v>45372.0</v>
      </c>
      <c r="B1776" s="11" t="s">
        <v>3626</v>
      </c>
      <c r="C1776" s="8" t="s">
        <v>3627</v>
      </c>
      <c r="D1776" s="7" t="s">
        <v>3628</v>
      </c>
      <c r="E1776" s="9"/>
      <c r="F1776" s="7" t="s">
        <v>18</v>
      </c>
      <c r="G1776" s="7" t="s">
        <v>14</v>
      </c>
      <c r="H1776" s="7" t="s">
        <v>420</v>
      </c>
      <c r="I1776" s="9"/>
    </row>
    <row r="1777">
      <c r="A1777" s="5">
        <v>45372.0</v>
      </c>
      <c r="B1777" s="11" t="s">
        <v>3626</v>
      </c>
      <c r="C1777" s="8" t="s">
        <v>3627</v>
      </c>
      <c r="D1777" s="7" t="s">
        <v>3628</v>
      </c>
      <c r="E1777" s="7" t="s">
        <v>420</v>
      </c>
      <c r="F1777" s="7" t="s">
        <v>450</v>
      </c>
      <c r="G1777" s="7" t="s">
        <v>14</v>
      </c>
      <c r="H1777" s="9"/>
      <c r="I1777" s="9"/>
    </row>
    <row r="1778">
      <c r="A1778" s="5">
        <v>45372.0</v>
      </c>
      <c r="B1778" s="11" t="s">
        <v>3629</v>
      </c>
      <c r="C1778" s="8" t="s">
        <v>3630</v>
      </c>
      <c r="D1778" s="7" t="s">
        <v>2235</v>
      </c>
      <c r="E1778" s="7" t="s">
        <v>3631</v>
      </c>
      <c r="F1778" s="7" t="s">
        <v>3025</v>
      </c>
      <c r="G1778" s="7" t="s">
        <v>14</v>
      </c>
      <c r="H1778" s="9"/>
      <c r="I1778" s="9"/>
    </row>
    <row r="1779">
      <c r="A1779" s="5">
        <v>45372.0</v>
      </c>
      <c r="B1779" s="11" t="s">
        <v>3629</v>
      </c>
      <c r="C1779" s="8" t="s">
        <v>3630</v>
      </c>
      <c r="D1779" s="7" t="s">
        <v>2235</v>
      </c>
      <c r="E1779" s="7" t="s">
        <v>3632</v>
      </c>
      <c r="F1779" s="7" t="s">
        <v>531</v>
      </c>
      <c r="G1779" s="7" t="s">
        <v>14</v>
      </c>
      <c r="H1779" s="9"/>
      <c r="I1779" s="9"/>
    </row>
    <row r="1780">
      <c r="A1780" s="5">
        <v>45372.0</v>
      </c>
      <c r="B1780" s="11" t="s">
        <v>3629</v>
      </c>
      <c r="C1780" s="8" t="s">
        <v>3630</v>
      </c>
      <c r="D1780" s="7" t="s">
        <v>2235</v>
      </c>
      <c r="E1780" s="7" t="s">
        <v>705</v>
      </c>
      <c r="F1780" s="7" t="s">
        <v>505</v>
      </c>
      <c r="G1780" s="7" t="s">
        <v>14</v>
      </c>
      <c r="H1780" s="9"/>
      <c r="I1780" s="9"/>
    </row>
    <row r="1781">
      <c r="A1781" s="5">
        <v>45372.0</v>
      </c>
      <c r="B1781" s="11" t="s">
        <v>3633</v>
      </c>
      <c r="C1781" s="8" t="s">
        <v>3634</v>
      </c>
      <c r="D1781" s="7" t="s">
        <v>118</v>
      </c>
      <c r="E1781" s="7" t="s">
        <v>119</v>
      </c>
      <c r="F1781" s="7" t="s">
        <v>18</v>
      </c>
      <c r="G1781" s="7" t="s">
        <v>14</v>
      </c>
      <c r="H1781" s="9"/>
      <c r="I1781" s="9"/>
    </row>
    <row r="1782">
      <c r="A1782" s="5">
        <v>45372.0</v>
      </c>
      <c r="B1782" s="11" t="s">
        <v>3633</v>
      </c>
      <c r="C1782" s="8" t="s">
        <v>3634</v>
      </c>
      <c r="D1782" s="7" t="s">
        <v>118</v>
      </c>
      <c r="E1782" s="7" t="s">
        <v>100</v>
      </c>
      <c r="F1782" s="7" t="s">
        <v>3635</v>
      </c>
      <c r="G1782" s="7" t="s">
        <v>14</v>
      </c>
      <c r="H1782" s="9"/>
      <c r="I1782" s="9"/>
    </row>
    <row r="1783">
      <c r="A1783" s="5">
        <v>45372.0</v>
      </c>
      <c r="B1783" s="11" t="s">
        <v>3636</v>
      </c>
      <c r="C1783" s="8" t="s">
        <v>3637</v>
      </c>
      <c r="D1783" s="7" t="s">
        <v>284</v>
      </c>
      <c r="E1783" s="7" t="s">
        <v>90</v>
      </c>
      <c r="F1783" s="7" t="s">
        <v>111</v>
      </c>
      <c r="G1783" s="7" t="s">
        <v>14</v>
      </c>
      <c r="H1783" s="9"/>
      <c r="I1783" s="9"/>
    </row>
    <row r="1784">
      <c r="A1784" s="5">
        <v>45372.0</v>
      </c>
      <c r="B1784" s="11" t="s">
        <v>3636</v>
      </c>
      <c r="C1784" s="8" t="s">
        <v>3637</v>
      </c>
      <c r="D1784" s="7" t="s">
        <v>284</v>
      </c>
      <c r="E1784" s="7" t="s">
        <v>119</v>
      </c>
      <c r="F1784" s="7" t="s">
        <v>18</v>
      </c>
      <c r="G1784" s="7" t="s">
        <v>14</v>
      </c>
      <c r="H1784" s="9"/>
      <c r="I1784" s="9"/>
    </row>
    <row r="1785">
      <c r="A1785" s="5">
        <v>45373.0</v>
      </c>
      <c r="B1785" s="11" t="s">
        <v>3638</v>
      </c>
      <c r="C1785" s="8" t="s">
        <v>3639</v>
      </c>
      <c r="D1785" s="7" t="s">
        <v>812</v>
      </c>
      <c r="E1785" s="7" t="s">
        <v>2552</v>
      </c>
      <c r="F1785" s="7" t="s">
        <v>564</v>
      </c>
      <c r="G1785" s="7" t="s">
        <v>14</v>
      </c>
      <c r="H1785" s="9"/>
      <c r="I1785" s="9"/>
    </row>
    <row r="1786">
      <c r="A1786" s="5">
        <v>45373.0</v>
      </c>
      <c r="B1786" s="11" t="s">
        <v>3638</v>
      </c>
      <c r="C1786" s="8" t="s">
        <v>3639</v>
      </c>
      <c r="D1786" s="7" t="s">
        <v>812</v>
      </c>
      <c r="E1786" s="7" t="s">
        <v>3640</v>
      </c>
      <c r="F1786" s="7" t="s">
        <v>2943</v>
      </c>
      <c r="G1786" s="7" t="s">
        <v>14</v>
      </c>
      <c r="H1786" s="9"/>
      <c r="I1786" s="9"/>
    </row>
    <row r="1787">
      <c r="A1787" s="5">
        <v>45373.0</v>
      </c>
      <c r="B1787" s="11" t="s">
        <v>3641</v>
      </c>
      <c r="C1787" s="8" t="s">
        <v>3642</v>
      </c>
      <c r="D1787" s="7" t="s">
        <v>182</v>
      </c>
      <c r="E1787" s="7" t="s">
        <v>3643</v>
      </c>
      <c r="F1787" s="7" t="s">
        <v>3644</v>
      </c>
      <c r="G1787" s="7" t="s">
        <v>86</v>
      </c>
      <c r="H1787" s="9"/>
      <c r="I1787" s="9"/>
    </row>
    <row r="1788">
      <c r="A1788" s="5">
        <v>45373.0</v>
      </c>
      <c r="B1788" s="11" t="s">
        <v>3645</v>
      </c>
      <c r="C1788" s="8" t="s">
        <v>3646</v>
      </c>
      <c r="D1788" s="7" t="s">
        <v>211</v>
      </c>
      <c r="E1788" s="7" t="s">
        <v>589</v>
      </c>
      <c r="F1788" s="7" t="s">
        <v>590</v>
      </c>
      <c r="G1788" s="7" t="s">
        <v>14</v>
      </c>
      <c r="H1788" s="9"/>
      <c r="I1788" s="9"/>
    </row>
    <row r="1789">
      <c r="A1789" s="5">
        <v>45373.0</v>
      </c>
      <c r="B1789" s="11" t="s">
        <v>3645</v>
      </c>
      <c r="C1789" s="8" t="s">
        <v>3646</v>
      </c>
      <c r="D1789" s="7" t="s">
        <v>211</v>
      </c>
      <c r="E1789" s="7" t="s">
        <v>705</v>
      </c>
      <c r="F1789" s="7" t="s">
        <v>505</v>
      </c>
      <c r="G1789" s="7" t="s">
        <v>14</v>
      </c>
      <c r="H1789" s="9"/>
      <c r="I1789" s="9"/>
    </row>
    <row r="1790">
      <c r="A1790" s="5">
        <v>45373.0</v>
      </c>
      <c r="B1790" s="11" t="s">
        <v>3645</v>
      </c>
      <c r="C1790" s="8" t="s">
        <v>3646</v>
      </c>
      <c r="D1790" s="7" t="s">
        <v>211</v>
      </c>
      <c r="E1790" s="7" t="s">
        <v>3647</v>
      </c>
      <c r="F1790" s="7" t="s">
        <v>542</v>
      </c>
      <c r="G1790" s="7" t="s">
        <v>14</v>
      </c>
      <c r="H1790" s="9"/>
      <c r="I1790" s="9"/>
    </row>
    <row r="1791">
      <c r="A1791" s="5">
        <v>45373.0</v>
      </c>
      <c r="B1791" s="11" t="s">
        <v>3648</v>
      </c>
      <c r="C1791" s="8" t="s">
        <v>3649</v>
      </c>
      <c r="D1791" s="7" t="s">
        <v>1348</v>
      </c>
      <c r="E1791" s="7" t="s">
        <v>1426</v>
      </c>
      <c r="F1791" s="7" t="s">
        <v>2427</v>
      </c>
      <c r="G1791" s="7" t="s">
        <v>14</v>
      </c>
      <c r="H1791" s="9"/>
      <c r="I1791" s="9"/>
    </row>
    <row r="1792">
      <c r="A1792" s="5">
        <v>45373.0</v>
      </c>
      <c r="B1792" s="11" t="s">
        <v>3650</v>
      </c>
      <c r="C1792" s="8" t="s">
        <v>3651</v>
      </c>
      <c r="D1792" s="7" t="s">
        <v>2527</v>
      </c>
      <c r="E1792" s="7" t="s">
        <v>3652</v>
      </c>
      <c r="F1792" s="7" t="s">
        <v>101</v>
      </c>
      <c r="G1792" s="7" t="s">
        <v>14</v>
      </c>
      <c r="H1792" s="9"/>
      <c r="I1792" s="9"/>
    </row>
    <row r="1793">
      <c r="A1793" s="5">
        <v>45373.0</v>
      </c>
      <c r="B1793" s="11" t="s">
        <v>3653</v>
      </c>
      <c r="C1793" s="8" t="s">
        <v>3654</v>
      </c>
      <c r="D1793" s="7" t="s">
        <v>61</v>
      </c>
      <c r="E1793" s="7" t="s">
        <v>3655</v>
      </c>
      <c r="F1793" s="7" t="s">
        <v>126</v>
      </c>
      <c r="G1793" s="7" t="s">
        <v>14</v>
      </c>
      <c r="H1793" s="9"/>
      <c r="I1793" s="9"/>
    </row>
    <row r="1794">
      <c r="A1794" s="5">
        <v>45373.0</v>
      </c>
      <c r="B1794" s="11" t="s">
        <v>3653</v>
      </c>
      <c r="C1794" s="8" t="s">
        <v>3654</v>
      </c>
      <c r="D1794" s="7" t="s">
        <v>61</v>
      </c>
      <c r="E1794" s="7" t="s">
        <v>3656</v>
      </c>
      <c r="F1794" s="7" t="s">
        <v>126</v>
      </c>
      <c r="G1794" s="7" t="s">
        <v>14</v>
      </c>
      <c r="H1794" s="9"/>
      <c r="I1794" s="9"/>
    </row>
    <row r="1795">
      <c r="A1795" s="5">
        <v>45373.0</v>
      </c>
      <c r="B1795" s="11" t="s">
        <v>3657</v>
      </c>
      <c r="C1795" s="8" t="s">
        <v>3658</v>
      </c>
      <c r="D1795" s="7" t="s">
        <v>3659</v>
      </c>
      <c r="E1795" s="7" t="s">
        <v>436</v>
      </c>
      <c r="F1795" s="7" t="s">
        <v>33</v>
      </c>
      <c r="G1795" s="7" t="s">
        <v>14</v>
      </c>
      <c r="H1795" s="9"/>
      <c r="I1795" s="9"/>
    </row>
    <row r="1796">
      <c r="A1796" s="5">
        <v>45373.0</v>
      </c>
      <c r="B1796" s="11" t="s">
        <v>3657</v>
      </c>
      <c r="C1796" s="8" t="s">
        <v>3658</v>
      </c>
      <c r="D1796" s="7" t="s">
        <v>3659</v>
      </c>
      <c r="E1796" s="7" t="s">
        <v>344</v>
      </c>
      <c r="F1796" s="7" t="s">
        <v>2943</v>
      </c>
      <c r="G1796" s="7" t="s">
        <v>14</v>
      </c>
      <c r="H1796" s="9"/>
      <c r="I1796" s="9"/>
    </row>
    <row r="1797">
      <c r="A1797" s="5">
        <v>45373.0</v>
      </c>
      <c r="B1797" s="11" t="s">
        <v>3657</v>
      </c>
      <c r="C1797" s="8" t="s">
        <v>3658</v>
      </c>
      <c r="D1797" s="7" t="s">
        <v>3659</v>
      </c>
      <c r="E1797" s="7" t="s">
        <v>3660</v>
      </c>
      <c r="F1797" s="7" t="s">
        <v>1079</v>
      </c>
      <c r="G1797" s="7" t="s">
        <v>14</v>
      </c>
      <c r="H1797" s="9"/>
      <c r="I1797" s="9"/>
    </row>
    <row r="1798">
      <c r="A1798" s="5">
        <v>45373.0</v>
      </c>
      <c r="B1798" s="11" t="s">
        <v>3661</v>
      </c>
      <c r="C1798" s="8" t="s">
        <v>3662</v>
      </c>
      <c r="D1798" s="7" t="s">
        <v>1227</v>
      </c>
      <c r="E1798" s="7" t="s">
        <v>3663</v>
      </c>
      <c r="F1798" s="7" t="s">
        <v>917</v>
      </c>
      <c r="G1798" s="7" t="s">
        <v>14</v>
      </c>
      <c r="H1798" s="9"/>
      <c r="I1798" s="9"/>
    </row>
    <row r="1799">
      <c r="A1799" s="5">
        <v>45373.0</v>
      </c>
      <c r="B1799" s="11" t="s">
        <v>3661</v>
      </c>
      <c r="C1799" s="8" t="s">
        <v>3662</v>
      </c>
      <c r="D1799" s="7" t="s">
        <v>1227</v>
      </c>
      <c r="E1799" s="7" t="s">
        <v>349</v>
      </c>
      <c r="F1799" s="7" t="s">
        <v>350</v>
      </c>
      <c r="G1799" s="7" t="s">
        <v>14</v>
      </c>
      <c r="H1799" s="9"/>
      <c r="I1799" s="9"/>
    </row>
    <row r="1800">
      <c r="A1800" s="5">
        <v>45373.0</v>
      </c>
      <c r="B1800" s="11" t="s">
        <v>3664</v>
      </c>
      <c r="C1800" s="8" t="s">
        <v>3665</v>
      </c>
      <c r="D1800" s="7" t="s">
        <v>556</v>
      </c>
      <c r="E1800" s="7" t="s">
        <v>3666</v>
      </c>
      <c r="F1800" s="7" t="s">
        <v>101</v>
      </c>
      <c r="G1800" s="7" t="s">
        <v>14</v>
      </c>
      <c r="H1800" s="9"/>
      <c r="I1800" s="9"/>
    </row>
    <row r="1801">
      <c r="A1801" s="5">
        <v>45373.0</v>
      </c>
      <c r="B1801" s="11" t="s">
        <v>3664</v>
      </c>
      <c r="C1801" s="8" t="s">
        <v>3665</v>
      </c>
      <c r="D1801" s="7" t="s">
        <v>556</v>
      </c>
      <c r="E1801" s="7" t="s">
        <v>449</v>
      </c>
      <c r="F1801" s="7" t="s">
        <v>450</v>
      </c>
      <c r="G1801" s="7" t="s">
        <v>14</v>
      </c>
      <c r="H1801" s="9"/>
      <c r="I1801" s="9"/>
    </row>
    <row r="1802">
      <c r="A1802" s="5">
        <v>45373.0</v>
      </c>
      <c r="B1802" s="11" t="s">
        <v>3664</v>
      </c>
      <c r="C1802" s="8" t="s">
        <v>3665</v>
      </c>
      <c r="D1802" s="7" t="s">
        <v>556</v>
      </c>
      <c r="E1802" s="7" t="s">
        <v>38</v>
      </c>
      <c r="F1802" s="7" t="s">
        <v>2477</v>
      </c>
      <c r="G1802" s="7" t="s">
        <v>14</v>
      </c>
      <c r="H1802" s="9"/>
      <c r="I1802" s="9"/>
    </row>
    <row r="1803">
      <c r="A1803" s="5">
        <v>45373.0</v>
      </c>
      <c r="B1803" s="11" t="s">
        <v>3667</v>
      </c>
      <c r="C1803" s="8" t="s">
        <v>3668</v>
      </c>
      <c r="D1803" s="7" t="s">
        <v>3669</v>
      </c>
      <c r="E1803" s="7" t="s">
        <v>596</v>
      </c>
      <c r="F1803" s="7" t="s">
        <v>3373</v>
      </c>
      <c r="G1803" s="7" t="s">
        <v>14</v>
      </c>
      <c r="H1803" s="9"/>
      <c r="I1803" s="9"/>
    </row>
    <row r="1804">
      <c r="A1804" s="5">
        <v>45373.0</v>
      </c>
      <c r="B1804" s="11" t="s">
        <v>3670</v>
      </c>
      <c r="C1804" s="8" t="s">
        <v>3671</v>
      </c>
      <c r="D1804" s="7" t="s">
        <v>445</v>
      </c>
      <c r="E1804" s="7" t="s">
        <v>1302</v>
      </c>
      <c r="F1804" s="7" t="s">
        <v>3672</v>
      </c>
      <c r="G1804" s="7" t="s">
        <v>14</v>
      </c>
      <c r="H1804" s="9"/>
      <c r="I1804" s="9"/>
    </row>
    <row r="1805">
      <c r="A1805" s="5">
        <v>45373.0</v>
      </c>
      <c r="B1805" s="11" t="s">
        <v>3673</v>
      </c>
      <c r="C1805" s="8" t="s">
        <v>3674</v>
      </c>
      <c r="D1805" s="7" t="b">
        <v>1</v>
      </c>
      <c r="E1805" s="7" t="s">
        <v>110</v>
      </c>
      <c r="F1805" s="7" t="s">
        <v>2878</v>
      </c>
      <c r="G1805" s="7" t="s">
        <v>14</v>
      </c>
      <c r="H1805" s="9"/>
      <c r="I1805" s="9"/>
    </row>
    <row r="1806">
      <c r="A1806" s="5">
        <v>45373.0</v>
      </c>
      <c r="B1806" s="11" t="s">
        <v>3673</v>
      </c>
      <c r="C1806" s="8" t="s">
        <v>3674</v>
      </c>
      <c r="D1806" s="7" t="s">
        <v>118</v>
      </c>
      <c r="E1806" s="7" t="s">
        <v>110</v>
      </c>
      <c r="F1806" s="7" t="s">
        <v>2878</v>
      </c>
      <c r="G1806" s="7" t="s">
        <v>14</v>
      </c>
      <c r="H1806" s="9"/>
      <c r="I1806" s="9"/>
    </row>
    <row r="1807">
      <c r="A1807" s="5">
        <v>45373.0</v>
      </c>
      <c r="B1807" s="11" t="s">
        <v>3675</v>
      </c>
      <c r="C1807" s="8" t="s">
        <v>3676</v>
      </c>
      <c r="D1807" s="7" t="s">
        <v>970</v>
      </c>
      <c r="E1807" s="7" t="s">
        <v>1003</v>
      </c>
      <c r="F1807" s="7" t="s">
        <v>308</v>
      </c>
      <c r="G1807" s="7" t="s">
        <v>14</v>
      </c>
      <c r="H1807" s="9"/>
      <c r="I1807" s="9"/>
    </row>
    <row r="1808">
      <c r="A1808" s="5">
        <v>45373.0</v>
      </c>
      <c r="B1808" s="11" t="s">
        <v>3675</v>
      </c>
      <c r="C1808" s="8" t="s">
        <v>3676</v>
      </c>
      <c r="D1808" s="7" t="s">
        <v>137</v>
      </c>
      <c r="E1808" s="7" t="s">
        <v>1003</v>
      </c>
      <c r="F1808" s="7" t="s">
        <v>308</v>
      </c>
      <c r="G1808" s="7" t="s">
        <v>14</v>
      </c>
      <c r="H1808" s="9"/>
      <c r="I1808" s="9"/>
    </row>
    <row r="1809">
      <c r="A1809" s="5">
        <v>45373.0</v>
      </c>
      <c r="B1809" s="11" t="s">
        <v>3675</v>
      </c>
      <c r="C1809" s="8" t="s">
        <v>3676</v>
      </c>
      <c r="D1809" s="7" t="s">
        <v>970</v>
      </c>
      <c r="E1809" s="7" t="s">
        <v>3677</v>
      </c>
      <c r="F1809" s="7" t="s">
        <v>48</v>
      </c>
      <c r="G1809" s="7" t="s">
        <v>14</v>
      </c>
      <c r="H1809" s="9"/>
      <c r="I1809" s="9"/>
    </row>
    <row r="1810">
      <c r="A1810" s="5">
        <v>45373.0</v>
      </c>
      <c r="B1810" s="11" t="s">
        <v>3675</v>
      </c>
      <c r="C1810" s="8" t="s">
        <v>3676</v>
      </c>
      <c r="D1810" s="7" t="s">
        <v>137</v>
      </c>
      <c r="E1810" s="7" t="s">
        <v>3677</v>
      </c>
      <c r="F1810" s="7" t="s">
        <v>48</v>
      </c>
      <c r="G1810" s="7" t="s">
        <v>14</v>
      </c>
      <c r="H1810" s="9"/>
      <c r="I1810" s="9"/>
    </row>
    <row r="1811">
      <c r="A1811" s="5">
        <v>45373.0</v>
      </c>
      <c r="B1811" s="11" t="s">
        <v>3678</v>
      </c>
      <c r="C1811" s="8" t="s">
        <v>3679</v>
      </c>
      <c r="D1811" s="7" t="s">
        <v>21</v>
      </c>
      <c r="E1811" s="7" t="s">
        <v>1269</v>
      </c>
      <c r="F1811" s="7" t="s">
        <v>450</v>
      </c>
      <c r="G1811" s="7" t="s">
        <v>14</v>
      </c>
      <c r="H1811" s="9"/>
      <c r="I1811" s="9"/>
    </row>
    <row r="1812">
      <c r="A1812" s="5">
        <v>45373.0</v>
      </c>
      <c r="B1812" s="11" t="s">
        <v>3678</v>
      </c>
      <c r="C1812" s="8" t="s">
        <v>3679</v>
      </c>
      <c r="D1812" s="7" t="s">
        <v>21</v>
      </c>
      <c r="E1812" s="7" t="s">
        <v>334</v>
      </c>
      <c r="F1812" s="7" t="s">
        <v>741</v>
      </c>
      <c r="G1812" s="7" t="s">
        <v>14</v>
      </c>
      <c r="H1812" s="9"/>
      <c r="I1812" s="9"/>
    </row>
    <row r="1813">
      <c r="A1813" s="5">
        <v>45373.0</v>
      </c>
      <c r="B1813" s="11" t="s">
        <v>3678</v>
      </c>
      <c r="C1813" s="8" t="s">
        <v>3679</v>
      </c>
      <c r="D1813" s="7" t="s">
        <v>21</v>
      </c>
      <c r="E1813" s="7" t="s">
        <v>125</v>
      </c>
      <c r="F1813" s="7" t="s">
        <v>3680</v>
      </c>
      <c r="G1813" s="7" t="s">
        <v>14</v>
      </c>
      <c r="H1813" s="9"/>
      <c r="I1813" s="9"/>
    </row>
    <row r="1814">
      <c r="A1814" s="5">
        <v>45373.0</v>
      </c>
      <c r="B1814" s="11" t="s">
        <v>3681</v>
      </c>
      <c r="C1814" s="8" t="s">
        <v>3682</v>
      </c>
      <c r="D1814" s="7" t="s">
        <v>83</v>
      </c>
      <c r="E1814" s="7" t="s">
        <v>136</v>
      </c>
      <c r="F1814" s="7" t="s">
        <v>3683</v>
      </c>
      <c r="G1814" s="7" t="s">
        <v>14</v>
      </c>
      <c r="H1814" s="9"/>
      <c r="I1814" s="9"/>
    </row>
    <row r="1815">
      <c r="A1815" s="5">
        <v>45373.0</v>
      </c>
      <c r="B1815" s="11" t="s">
        <v>3681</v>
      </c>
      <c r="C1815" s="8" t="s">
        <v>3682</v>
      </c>
      <c r="D1815" s="7" t="s">
        <v>83</v>
      </c>
      <c r="E1815" s="7" t="s">
        <v>3684</v>
      </c>
      <c r="F1815" s="7" t="s">
        <v>13</v>
      </c>
      <c r="G1815" s="7" t="s">
        <v>14</v>
      </c>
      <c r="H1815" s="9"/>
      <c r="I1815" s="9"/>
    </row>
    <row r="1816">
      <c r="A1816" s="5">
        <v>45373.0</v>
      </c>
      <c r="B1816" s="11" t="s">
        <v>3685</v>
      </c>
      <c r="C1816" s="8" t="s">
        <v>3686</v>
      </c>
      <c r="D1816" s="7" t="s">
        <v>189</v>
      </c>
      <c r="E1816" s="7" t="s">
        <v>119</v>
      </c>
      <c r="F1816" s="7" t="s">
        <v>3687</v>
      </c>
      <c r="G1816" s="7" t="s">
        <v>14</v>
      </c>
      <c r="H1816" s="9"/>
      <c r="I1816" s="9"/>
    </row>
    <row r="1817">
      <c r="A1817" s="5">
        <v>45373.0</v>
      </c>
      <c r="B1817" s="11" t="s">
        <v>3688</v>
      </c>
      <c r="C1817" s="8" t="s">
        <v>3689</v>
      </c>
      <c r="D1817" s="7" t="s">
        <v>353</v>
      </c>
      <c r="E1817" s="7" t="s">
        <v>241</v>
      </c>
      <c r="F1817" s="7" t="s">
        <v>33</v>
      </c>
      <c r="G1817" s="7" t="s">
        <v>14</v>
      </c>
      <c r="H1817" s="9"/>
      <c r="I1817" s="9"/>
    </row>
    <row r="1818">
      <c r="A1818" s="5">
        <v>45373.0</v>
      </c>
      <c r="B1818" s="11" t="s">
        <v>3688</v>
      </c>
      <c r="C1818" s="8" t="s">
        <v>3689</v>
      </c>
      <c r="D1818" s="7" t="s">
        <v>353</v>
      </c>
      <c r="E1818" s="7" t="s">
        <v>110</v>
      </c>
      <c r="F1818" s="7" t="s">
        <v>111</v>
      </c>
      <c r="G1818" s="7" t="s">
        <v>14</v>
      </c>
      <c r="H1818" s="9"/>
      <c r="I1818" s="9"/>
    </row>
    <row r="1819">
      <c r="A1819" s="5">
        <v>45373.0</v>
      </c>
      <c r="B1819" s="11" t="s">
        <v>3690</v>
      </c>
      <c r="C1819" s="8" t="s">
        <v>3691</v>
      </c>
      <c r="D1819" s="7" t="s">
        <v>3692</v>
      </c>
      <c r="E1819" s="7" t="s">
        <v>3693</v>
      </c>
      <c r="F1819" s="7" t="s">
        <v>564</v>
      </c>
      <c r="G1819" s="7" t="s">
        <v>14</v>
      </c>
      <c r="H1819" s="9"/>
      <c r="I1819" s="9"/>
    </row>
    <row r="1820">
      <c r="A1820" s="5">
        <v>45373.0</v>
      </c>
      <c r="B1820" s="11" t="s">
        <v>3690</v>
      </c>
      <c r="C1820" s="8" t="s">
        <v>3691</v>
      </c>
      <c r="D1820" s="7" t="s">
        <v>3692</v>
      </c>
      <c r="E1820" s="7" t="s">
        <v>417</v>
      </c>
      <c r="F1820" s="7" t="s">
        <v>3388</v>
      </c>
      <c r="G1820" s="7" t="s">
        <v>14</v>
      </c>
      <c r="H1820" s="9"/>
      <c r="I1820" s="9"/>
    </row>
    <row r="1821">
      <c r="A1821" s="5">
        <v>45373.0</v>
      </c>
      <c r="B1821" s="11" t="s">
        <v>3694</v>
      </c>
      <c r="C1821" s="8" t="s">
        <v>3695</v>
      </c>
      <c r="D1821" s="7" t="s">
        <v>78</v>
      </c>
      <c r="E1821" s="7" t="s">
        <v>90</v>
      </c>
      <c r="F1821" s="7" t="s">
        <v>111</v>
      </c>
      <c r="G1821" s="7" t="s">
        <v>14</v>
      </c>
      <c r="H1821" s="9"/>
      <c r="I1821" s="9"/>
    </row>
    <row r="1822">
      <c r="A1822" s="5">
        <v>45373.0</v>
      </c>
      <c r="B1822" s="11" t="s">
        <v>3696</v>
      </c>
      <c r="C1822" s="8" t="s">
        <v>3697</v>
      </c>
      <c r="D1822" s="7" t="s">
        <v>838</v>
      </c>
      <c r="E1822" s="7" t="s">
        <v>1144</v>
      </c>
      <c r="F1822" s="7" t="s">
        <v>2145</v>
      </c>
      <c r="G1822" s="7" t="s">
        <v>14</v>
      </c>
      <c r="H1822" s="9"/>
      <c r="I1822" s="9"/>
    </row>
    <row r="1823">
      <c r="A1823" s="5">
        <v>45373.0</v>
      </c>
      <c r="B1823" s="11" t="s">
        <v>3696</v>
      </c>
      <c r="C1823" s="8" t="s">
        <v>3697</v>
      </c>
      <c r="D1823" s="7" t="s">
        <v>838</v>
      </c>
      <c r="E1823" s="7" t="s">
        <v>436</v>
      </c>
      <c r="F1823" s="7" t="s">
        <v>1246</v>
      </c>
      <c r="G1823" s="7" t="s">
        <v>14</v>
      </c>
      <c r="H1823" s="9"/>
      <c r="I1823" s="9"/>
    </row>
    <row r="1824">
      <c r="A1824" s="5">
        <v>45373.0</v>
      </c>
      <c r="B1824" s="11" t="s">
        <v>3696</v>
      </c>
      <c r="C1824" s="8" t="s">
        <v>3697</v>
      </c>
      <c r="D1824" s="7" t="s">
        <v>838</v>
      </c>
      <c r="E1824" s="7" t="s">
        <v>119</v>
      </c>
      <c r="F1824" s="7" t="s">
        <v>1246</v>
      </c>
      <c r="G1824" s="7" t="s">
        <v>14</v>
      </c>
      <c r="H1824" s="9"/>
      <c r="I1824" s="9"/>
    </row>
    <row r="1825">
      <c r="A1825" s="5">
        <v>45373.0</v>
      </c>
      <c r="B1825" s="11" t="s">
        <v>3698</v>
      </c>
      <c r="C1825" s="8" t="s">
        <v>3699</v>
      </c>
      <c r="D1825" s="7" t="s">
        <v>78</v>
      </c>
      <c r="E1825" s="7" t="s">
        <v>3700</v>
      </c>
      <c r="F1825" s="7" t="s">
        <v>3701</v>
      </c>
      <c r="G1825" s="7" t="s">
        <v>14</v>
      </c>
      <c r="H1825" s="9"/>
      <c r="I1825" s="9"/>
    </row>
    <row r="1826">
      <c r="A1826" s="5">
        <v>45373.0</v>
      </c>
      <c r="B1826" s="11" t="s">
        <v>3702</v>
      </c>
      <c r="C1826" s="8" t="s">
        <v>3703</v>
      </c>
      <c r="D1826" s="7" t="s">
        <v>2527</v>
      </c>
      <c r="E1826" s="7" t="s">
        <v>38</v>
      </c>
      <c r="F1826" s="7" t="s">
        <v>18</v>
      </c>
      <c r="G1826" s="7" t="s">
        <v>14</v>
      </c>
      <c r="H1826" s="9"/>
      <c r="I1826" s="9"/>
    </row>
    <row r="1827">
      <c r="A1827" s="5">
        <v>45373.0</v>
      </c>
      <c r="B1827" s="11" t="s">
        <v>3704</v>
      </c>
      <c r="C1827" s="8" t="s">
        <v>3705</v>
      </c>
      <c r="D1827" s="7" t="s">
        <v>1963</v>
      </c>
      <c r="E1827" s="7" t="s">
        <v>3706</v>
      </c>
      <c r="F1827" s="7" t="s">
        <v>3707</v>
      </c>
      <c r="G1827" s="7" t="s">
        <v>14</v>
      </c>
      <c r="H1827" s="9"/>
      <c r="I1827" s="9"/>
    </row>
    <row r="1828">
      <c r="A1828" s="5">
        <v>45374.0</v>
      </c>
      <c r="B1828" s="11" t="s">
        <v>3708</v>
      </c>
      <c r="C1828" s="8" t="s">
        <v>3709</v>
      </c>
      <c r="D1828" s="7" t="s">
        <v>838</v>
      </c>
      <c r="E1828" s="7" t="s">
        <v>436</v>
      </c>
      <c r="F1828" s="7" t="s">
        <v>809</v>
      </c>
      <c r="G1828" s="7" t="s">
        <v>14</v>
      </c>
      <c r="H1828" s="9"/>
      <c r="I1828" s="9"/>
    </row>
    <row r="1829">
      <c r="A1829" s="5">
        <v>45374.0</v>
      </c>
      <c r="B1829" s="11" t="s">
        <v>3710</v>
      </c>
      <c r="C1829" s="8" t="s">
        <v>3711</v>
      </c>
      <c r="D1829" s="7" t="s">
        <v>3179</v>
      </c>
      <c r="E1829" s="7" t="s">
        <v>299</v>
      </c>
      <c r="F1829" s="7" t="s">
        <v>300</v>
      </c>
      <c r="G1829" s="7" t="s">
        <v>14</v>
      </c>
      <c r="H1829" s="9"/>
      <c r="I1829" s="9"/>
    </row>
    <row r="1830">
      <c r="A1830" s="5">
        <v>45374.0</v>
      </c>
      <c r="B1830" s="11" t="s">
        <v>3710</v>
      </c>
      <c r="C1830" s="8" t="s">
        <v>3711</v>
      </c>
      <c r="D1830" s="7" t="s">
        <v>3712</v>
      </c>
      <c r="E1830" s="7" t="s">
        <v>299</v>
      </c>
      <c r="F1830" s="7" t="s">
        <v>300</v>
      </c>
      <c r="G1830" s="7" t="s">
        <v>14</v>
      </c>
      <c r="H1830" s="9"/>
      <c r="I1830" s="9"/>
    </row>
    <row r="1831">
      <c r="A1831" s="5">
        <v>45374.0</v>
      </c>
      <c r="B1831" s="11" t="s">
        <v>3710</v>
      </c>
      <c r="C1831" s="8" t="s">
        <v>3711</v>
      </c>
      <c r="D1831" s="7" t="s">
        <v>3179</v>
      </c>
      <c r="E1831" s="7" t="s">
        <v>3713</v>
      </c>
      <c r="F1831" s="7" t="s">
        <v>111</v>
      </c>
      <c r="G1831" s="7" t="s">
        <v>14</v>
      </c>
      <c r="H1831" s="9"/>
      <c r="I1831" s="9"/>
    </row>
    <row r="1832">
      <c r="A1832" s="5">
        <v>45374.0</v>
      </c>
      <c r="B1832" s="11" t="s">
        <v>3710</v>
      </c>
      <c r="C1832" s="8" t="s">
        <v>3711</v>
      </c>
      <c r="D1832" s="7" t="s">
        <v>3712</v>
      </c>
      <c r="E1832" s="7" t="s">
        <v>3713</v>
      </c>
      <c r="F1832" s="7" t="s">
        <v>111</v>
      </c>
      <c r="G1832" s="7" t="s">
        <v>14</v>
      </c>
      <c r="H1832" s="9"/>
      <c r="I1832" s="9"/>
    </row>
    <row r="1833">
      <c r="A1833" s="5">
        <v>45375.0</v>
      </c>
      <c r="B1833" s="11" t="s">
        <v>3714</v>
      </c>
      <c r="C1833" s="8" t="s">
        <v>3715</v>
      </c>
      <c r="D1833" s="7" t="s">
        <v>1176</v>
      </c>
      <c r="E1833" s="7" t="s">
        <v>119</v>
      </c>
      <c r="F1833" s="7" t="s">
        <v>2025</v>
      </c>
      <c r="G1833" s="7" t="s">
        <v>86</v>
      </c>
      <c r="H1833" s="9"/>
      <c r="I1833" s="9"/>
    </row>
    <row r="1834">
      <c r="A1834" s="5">
        <v>45375.0</v>
      </c>
      <c r="B1834" s="11" t="s">
        <v>3714</v>
      </c>
      <c r="C1834" s="8" t="s">
        <v>3715</v>
      </c>
      <c r="D1834" s="7" t="s">
        <v>1176</v>
      </c>
      <c r="E1834" s="7" t="s">
        <v>358</v>
      </c>
      <c r="F1834" s="7" t="s">
        <v>2025</v>
      </c>
      <c r="G1834" s="7" t="s">
        <v>86</v>
      </c>
      <c r="H1834" s="9"/>
      <c r="I1834" s="9"/>
    </row>
    <row r="1835">
      <c r="A1835" s="5">
        <v>45375.0</v>
      </c>
      <c r="B1835" s="11" t="s">
        <v>3714</v>
      </c>
      <c r="C1835" s="8" t="s">
        <v>3715</v>
      </c>
      <c r="D1835" s="7" t="s">
        <v>1176</v>
      </c>
      <c r="E1835" s="7" t="s">
        <v>2859</v>
      </c>
      <c r="F1835" s="7" t="s">
        <v>809</v>
      </c>
      <c r="G1835" s="7" t="s">
        <v>86</v>
      </c>
      <c r="H1835" s="9"/>
      <c r="I1835" s="9"/>
    </row>
    <row r="1836">
      <c r="A1836" s="5">
        <v>45375.0</v>
      </c>
      <c r="B1836" s="11" t="s">
        <v>3716</v>
      </c>
      <c r="C1836" s="8" t="s">
        <v>3717</v>
      </c>
      <c r="D1836" s="7" t="s">
        <v>839</v>
      </c>
      <c r="E1836" s="7" t="s">
        <v>15</v>
      </c>
      <c r="F1836" s="7" t="s">
        <v>48</v>
      </c>
      <c r="G1836" s="7" t="s">
        <v>14</v>
      </c>
      <c r="H1836" s="9"/>
      <c r="I1836" s="9"/>
    </row>
    <row r="1837">
      <c r="A1837" s="5">
        <v>45375.0</v>
      </c>
      <c r="B1837" s="11" t="s">
        <v>3716</v>
      </c>
      <c r="C1837" s="8" t="s">
        <v>3717</v>
      </c>
      <c r="D1837" s="7" t="s">
        <v>109</v>
      </c>
      <c r="E1837" s="7" t="s">
        <v>15</v>
      </c>
      <c r="F1837" s="7" t="s">
        <v>48</v>
      </c>
      <c r="G1837" s="7" t="s">
        <v>14</v>
      </c>
      <c r="H1837" s="9"/>
      <c r="I1837" s="9"/>
    </row>
    <row r="1838">
      <c r="A1838" s="5">
        <v>45376.0</v>
      </c>
      <c r="B1838" s="11" t="s">
        <v>3718</v>
      </c>
      <c r="C1838" s="8" t="s">
        <v>3719</v>
      </c>
      <c r="D1838" s="7" t="s">
        <v>78</v>
      </c>
      <c r="E1838" s="7" t="s">
        <v>3720</v>
      </c>
      <c r="F1838" s="7" t="s">
        <v>3721</v>
      </c>
      <c r="G1838" s="7" t="s">
        <v>14</v>
      </c>
      <c r="H1838" s="9"/>
      <c r="I1838" s="9"/>
    </row>
    <row r="1839">
      <c r="A1839" s="5">
        <v>45376.0</v>
      </c>
      <c r="B1839" s="11" t="s">
        <v>3722</v>
      </c>
      <c r="C1839" s="8" t="s">
        <v>3723</v>
      </c>
      <c r="D1839" s="7" t="s">
        <v>182</v>
      </c>
      <c r="E1839" s="7" t="s">
        <v>409</v>
      </c>
      <c r="F1839" s="7" t="s">
        <v>3724</v>
      </c>
      <c r="G1839" s="7" t="s">
        <v>14</v>
      </c>
      <c r="H1839" s="9"/>
      <c r="I1839" s="9"/>
    </row>
    <row r="1840">
      <c r="A1840" s="5">
        <v>45376.0</v>
      </c>
      <c r="B1840" s="11" t="s">
        <v>3722</v>
      </c>
      <c r="C1840" s="8" t="s">
        <v>3723</v>
      </c>
      <c r="D1840" s="7" t="s">
        <v>182</v>
      </c>
      <c r="E1840" s="7" t="s">
        <v>111</v>
      </c>
      <c r="F1840" s="7" t="s">
        <v>3725</v>
      </c>
      <c r="G1840" s="7" t="s">
        <v>14</v>
      </c>
      <c r="H1840" s="9"/>
      <c r="I1840" s="9"/>
    </row>
    <row r="1841">
      <c r="A1841" s="5">
        <v>45376.0</v>
      </c>
      <c r="B1841" s="11" t="s">
        <v>3726</v>
      </c>
      <c r="C1841" s="8" t="s">
        <v>3727</v>
      </c>
      <c r="D1841" s="7" t="s">
        <v>32</v>
      </c>
      <c r="E1841" s="9"/>
      <c r="F1841" s="7" t="s">
        <v>48</v>
      </c>
      <c r="G1841" s="7" t="s">
        <v>14</v>
      </c>
      <c r="H1841" s="7" t="s">
        <v>15</v>
      </c>
      <c r="I1841" s="9"/>
    </row>
    <row r="1842">
      <c r="A1842" s="5">
        <v>45376.0</v>
      </c>
      <c r="B1842" s="11" t="s">
        <v>3726</v>
      </c>
      <c r="C1842" s="8" t="s">
        <v>3727</v>
      </c>
      <c r="D1842" s="7" t="s">
        <v>651</v>
      </c>
      <c r="E1842" s="9"/>
      <c r="F1842" s="7" t="s">
        <v>48</v>
      </c>
      <c r="G1842" s="7" t="s">
        <v>14</v>
      </c>
      <c r="H1842" s="7" t="s">
        <v>15</v>
      </c>
      <c r="I1842" s="9"/>
    </row>
    <row r="1843">
      <c r="A1843" s="5">
        <v>45376.0</v>
      </c>
      <c r="B1843" s="11" t="s">
        <v>3726</v>
      </c>
      <c r="C1843" s="8" t="s">
        <v>3727</v>
      </c>
      <c r="D1843" s="7" t="s">
        <v>235</v>
      </c>
      <c r="E1843" s="9"/>
      <c r="F1843" s="7" t="s">
        <v>48</v>
      </c>
      <c r="G1843" s="7" t="s">
        <v>14</v>
      </c>
      <c r="H1843" s="7" t="s">
        <v>15</v>
      </c>
      <c r="I1843" s="9"/>
    </row>
    <row r="1844">
      <c r="A1844" s="5">
        <v>45376.0</v>
      </c>
      <c r="B1844" s="11" t="s">
        <v>3728</v>
      </c>
      <c r="C1844" s="8" t="s">
        <v>3729</v>
      </c>
      <c r="D1844" s="7" t="s">
        <v>3040</v>
      </c>
      <c r="E1844" s="7" t="s">
        <v>125</v>
      </c>
      <c r="F1844" s="7" t="s">
        <v>2843</v>
      </c>
      <c r="G1844" s="7" t="s">
        <v>14</v>
      </c>
      <c r="H1844" s="9"/>
      <c r="I1844" s="9"/>
    </row>
    <row r="1845">
      <c r="A1845" s="5">
        <v>45376.0</v>
      </c>
      <c r="B1845" s="11" t="s">
        <v>3730</v>
      </c>
      <c r="C1845" s="8" t="s">
        <v>3731</v>
      </c>
      <c r="D1845" s="7" t="s">
        <v>3732</v>
      </c>
      <c r="E1845" s="7" t="s">
        <v>334</v>
      </c>
      <c r="F1845" s="7" t="s">
        <v>18</v>
      </c>
      <c r="G1845" s="7" t="s">
        <v>14</v>
      </c>
      <c r="H1845" s="9"/>
      <c r="I1845" s="9"/>
    </row>
    <row r="1846">
      <c r="A1846" s="5">
        <v>45376.0</v>
      </c>
      <c r="B1846" s="11" t="s">
        <v>3733</v>
      </c>
      <c r="C1846" s="8" t="s">
        <v>3734</v>
      </c>
      <c r="D1846" s="7" t="s">
        <v>3735</v>
      </c>
      <c r="E1846" s="7" t="s">
        <v>38</v>
      </c>
      <c r="F1846" s="7" t="s">
        <v>308</v>
      </c>
      <c r="G1846" s="7" t="s">
        <v>14</v>
      </c>
      <c r="H1846" s="9"/>
      <c r="I1846" s="9"/>
    </row>
    <row r="1847">
      <c r="A1847" s="5">
        <v>45376.0</v>
      </c>
      <c r="B1847" s="11" t="s">
        <v>3733</v>
      </c>
      <c r="C1847" s="8" t="s">
        <v>3734</v>
      </c>
      <c r="D1847" s="7" t="s">
        <v>3735</v>
      </c>
      <c r="E1847" s="7" t="s">
        <v>349</v>
      </c>
      <c r="F1847" s="7" t="s">
        <v>218</v>
      </c>
      <c r="G1847" s="7" t="s">
        <v>14</v>
      </c>
      <c r="H1847" s="9"/>
      <c r="I1847" s="9"/>
    </row>
    <row r="1848">
      <c r="A1848" s="5">
        <v>45376.0</v>
      </c>
      <c r="B1848" s="11" t="s">
        <v>3736</v>
      </c>
      <c r="C1848" s="8" t="s">
        <v>3737</v>
      </c>
      <c r="D1848" s="7" t="s">
        <v>1781</v>
      </c>
      <c r="E1848" s="9"/>
      <c r="F1848" s="7" t="s">
        <v>18</v>
      </c>
      <c r="G1848" s="7" t="s">
        <v>14</v>
      </c>
      <c r="H1848" s="7" t="s">
        <v>38</v>
      </c>
      <c r="I1848" s="9"/>
    </row>
    <row r="1849">
      <c r="A1849" s="5">
        <v>45376.0</v>
      </c>
      <c r="B1849" s="11" t="s">
        <v>3736</v>
      </c>
      <c r="C1849" s="8" t="s">
        <v>3737</v>
      </c>
      <c r="D1849" s="7" t="s">
        <v>1781</v>
      </c>
      <c r="E1849" s="9"/>
      <c r="F1849" s="7" t="s">
        <v>127</v>
      </c>
      <c r="G1849" s="7" t="s">
        <v>14</v>
      </c>
      <c r="H1849" s="7" t="s">
        <v>334</v>
      </c>
      <c r="I1849" s="9"/>
    </row>
    <row r="1850">
      <c r="A1850" s="5">
        <v>45376.0</v>
      </c>
      <c r="B1850" s="11" t="s">
        <v>3738</v>
      </c>
      <c r="C1850" s="8" t="s">
        <v>3739</v>
      </c>
      <c r="D1850" s="7" t="s">
        <v>78</v>
      </c>
      <c r="E1850" s="7" t="s">
        <v>105</v>
      </c>
      <c r="F1850" s="7" t="s">
        <v>3740</v>
      </c>
      <c r="G1850" s="7" t="s">
        <v>14</v>
      </c>
      <c r="H1850" s="9"/>
      <c r="I1850" s="9"/>
    </row>
    <row r="1851">
      <c r="A1851" s="5">
        <v>45376.0</v>
      </c>
      <c r="B1851" s="11" t="s">
        <v>3741</v>
      </c>
      <c r="C1851" s="8" t="s">
        <v>3742</v>
      </c>
      <c r="D1851" s="7" t="b">
        <v>1</v>
      </c>
      <c r="E1851" s="7" t="s">
        <v>15</v>
      </c>
      <c r="F1851" s="7" t="s">
        <v>747</v>
      </c>
      <c r="G1851" s="7" t="s">
        <v>86</v>
      </c>
      <c r="H1851" s="9"/>
      <c r="I1851" s="9"/>
    </row>
    <row r="1852">
      <c r="A1852" s="5">
        <v>45376.0</v>
      </c>
      <c r="B1852" s="11" t="s">
        <v>3743</v>
      </c>
      <c r="C1852" s="8" t="s">
        <v>3744</v>
      </c>
      <c r="D1852" s="7" t="s">
        <v>2018</v>
      </c>
      <c r="E1852" s="7" t="s">
        <v>38</v>
      </c>
      <c r="F1852" s="7" t="s">
        <v>18</v>
      </c>
      <c r="G1852" s="7" t="s">
        <v>14</v>
      </c>
      <c r="H1852" s="9"/>
      <c r="I1852" s="9"/>
    </row>
    <row r="1853">
      <c r="A1853" s="5">
        <v>45376.0</v>
      </c>
      <c r="B1853" s="11" t="s">
        <v>3743</v>
      </c>
      <c r="C1853" s="8" t="s">
        <v>3744</v>
      </c>
      <c r="D1853" s="7" t="s">
        <v>2018</v>
      </c>
      <c r="E1853" s="9"/>
      <c r="F1853" s="7" t="s">
        <v>16</v>
      </c>
      <c r="G1853" s="7" t="s">
        <v>14</v>
      </c>
      <c r="H1853" s="7" t="s">
        <v>253</v>
      </c>
      <c r="I1853" s="9"/>
    </row>
    <row r="1854">
      <c r="A1854" s="5">
        <v>45376.0</v>
      </c>
      <c r="B1854" s="11" t="s">
        <v>3745</v>
      </c>
      <c r="C1854" s="8" t="s">
        <v>3746</v>
      </c>
      <c r="D1854" s="7" t="s">
        <v>1410</v>
      </c>
      <c r="E1854" s="7" t="s">
        <v>477</v>
      </c>
      <c r="F1854" s="7" t="s">
        <v>3747</v>
      </c>
      <c r="G1854" s="7" t="s">
        <v>14</v>
      </c>
      <c r="H1854" s="9"/>
      <c r="I1854" s="9"/>
    </row>
    <row r="1855">
      <c r="A1855" s="5">
        <v>45376.0</v>
      </c>
      <c r="B1855" s="11" t="s">
        <v>3745</v>
      </c>
      <c r="C1855" s="8" t="s">
        <v>3746</v>
      </c>
      <c r="D1855" s="7" t="s">
        <v>1410</v>
      </c>
      <c r="E1855" s="7" t="s">
        <v>3748</v>
      </c>
      <c r="F1855" s="7" t="s">
        <v>3749</v>
      </c>
      <c r="G1855" s="7" t="s">
        <v>14</v>
      </c>
      <c r="H1855" s="9"/>
      <c r="I1855" s="9"/>
    </row>
    <row r="1856">
      <c r="A1856" s="5">
        <v>45376.0</v>
      </c>
      <c r="B1856" s="11" t="s">
        <v>3745</v>
      </c>
      <c r="C1856" s="8" t="s">
        <v>3746</v>
      </c>
      <c r="D1856" s="7" t="s">
        <v>1410</v>
      </c>
      <c r="E1856" s="7" t="s">
        <v>3750</v>
      </c>
      <c r="F1856" s="7" t="s">
        <v>101</v>
      </c>
      <c r="G1856" s="7" t="s">
        <v>14</v>
      </c>
      <c r="H1856" s="9"/>
      <c r="I1856" s="9"/>
    </row>
    <row r="1857">
      <c r="A1857" s="5">
        <v>45376.0</v>
      </c>
      <c r="B1857" s="11" t="s">
        <v>3751</v>
      </c>
      <c r="C1857" s="8" t="s">
        <v>3752</v>
      </c>
      <c r="D1857" s="7" t="s">
        <v>3753</v>
      </c>
      <c r="E1857" s="7" t="s">
        <v>831</v>
      </c>
      <c r="F1857" s="7" t="s">
        <v>450</v>
      </c>
      <c r="G1857" s="7" t="s">
        <v>14</v>
      </c>
      <c r="H1857" s="9"/>
      <c r="I1857" s="9"/>
    </row>
    <row r="1858">
      <c r="A1858" s="5">
        <v>45376.0</v>
      </c>
      <c r="B1858" s="11" t="s">
        <v>3754</v>
      </c>
      <c r="C1858" s="8" t="s">
        <v>3755</v>
      </c>
      <c r="D1858" s="7" t="s">
        <v>78</v>
      </c>
      <c r="E1858" s="7" t="s">
        <v>1003</v>
      </c>
      <c r="F1858" s="7" t="s">
        <v>3756</v>
      </c>
      <c r="G1858" s="7" t="s">
        <v>86</v>
      </c>
      <c r="H1858" s="9"/>
      <c r="I1858" s="9"/>
    </row>
    <row r="1859">
      <c r="A1859" s="5">
        <v>45376.0</v>
      </c>
      <c r="B1859" s="11" t="s">
        <v>3754</v>
      </c>
      <c r="C1859" s="8" t="s">
        <v>3755</v>
      </c>
      <c r="D1859" s="7" t="s">
        <v>78</v>
      </c>
      <c r="E1859" s="7" t="s">
        <v>998</v>
      </c>
      <c r="F1859" s="7" t="s">
        <v>144</v>
      </c>
      <c r="G1859" s="7" t="s">
        <v>86</v>
      </c>
      <c r="H1859" s="9"/>
      <c r="I1859" s="9"/>
    </row>
    <row r="1860">
      <c r="A1860" s="5">
        <v>45376.0</v>
      </c>
      <c r="B1860" s="11" t="s">
        <v>3757</v>
      </c>
      <c r="C1860" s="8" t="s">
        <v>3758</v>
      </c>
      <c r="D1860" s="7" t="s">
        <v>189</v>
      </c>
      <c r="E1860" s="7" t="s">
        <v>3759</v>
      </c>
      <c r="F1860" s="7" t="s">
        <v>3558</v>
      </c>
      <c r="G1860" s="7" t="s">
        <v>14</v>
      </c>
      <c r="H1860" s="9"/>
      <c r="I1860" s="9"/>
    </row>
    <row r="1861">
      <c r="A1861" s="5">
        <v>45376.0</v>
      </c>
      <c r="B1861" s="11" t="s">
        <v>3760</v>
      </c>
      <c r="C1861" s="8" t="s">
        <v>3761</v>
      </c>
      <c r="D1861" s="7" t="s">
        <v>899</v>
      </c>
      <c r="E1861" s="9"/>
      <c r="F1861" s="7" t="s">
        <v>96</v>
      </c>
      <c r="G1861" s="7" t="s">
        <v>14</v>
      </c>
      <c r="H1861" s="7" t="s">
        <v>15</v>
      </c>
      <c r="I1861" s="9"/>
    </row>
    <row r="1862">
      <c r="A1862" s="5">
        <v>45376.0</v>
      </c>
      <c r="B1862" s="11" t="s">
        <v>3760</v>
      </c>
      <c r="C1862" s="8" t="s">
        <v>3761</v>
      </c>
      <c r="D1862" s="7" t="s">
        <v>211</v>
      </c>
      <c r="E1862" s="9"/>
      <c r="F1862" s="7" t="s">
        <v>96</v>
      </c>
      <c r="G1862" s="7" t="s">
        <v>14</v>
      </c>
      <c r="H1862" s="7" t="s">
        <v>15</v>
      </c>
      <c r="I1862" s="9"/>
    </row>
    <row r="1863">
      <c r="A1863" s="5">
        <v>45376.0</v>
      </c>
      <c r="B1863" s="11" t="s">
        <v>3762</v>
      </c>
      <c r="C1863" s="8" t="s">
        <v>3763</v>
      </c>
      <c r="D1863" s="7" t="s">
        <v>3764</v>
      </c>
      <c r="E1863" s="7" t="s">
        <v>3765</v>
      </c>
      <c r="F1863" s="7" t="s">
        <v>542</v>
      </c>
      <c r="G1863" s="7" t="s">
        <v>14</v>
      </c>
      <c r="H1863" s="9"/>
      <c r="I1863" s="9"/>
    </row>
    <row r="1864">
      <c r="A1864" s="5">
        <v>45376.0</v>
      </c>
      <c r="B1864" s="11" t="s">
        <v>3762</v>
      </c>
      <c r="C1864" s="8" t="s">
        <v>3763</v>
      </c>
      <c r="D1864" s="7" t="s">
        <v>3764</v>
      </c>
      <c r="E1864" s="7" t="s">
        <v>259</v>
      </c>
      <c r="F1864" s="7" t="s">
        <v>18</v>
      </c>
      <c r="G1864" s="7" t="s">
        <v>14</v>
      </c>
      <c r="H1864" s="9"/>
      <c r="I1864" s="9"/>
    </row>
    <row r="1865">
      <c r="A1865" s="5">
        <v>45376.0</v>
      </c>
      <c r="B1865" s="11" t="s">
        <v>3766</v>
      </c>
      <c r="C1865" s="8" t="s">
        <v>3767</v>
      </c>
      <c r="D1865" s="7" t="s">
        <v>106</v>
      </c>
      <c r="E1865" s="7" t="s">
        <v>1276</v>
      </c>
      <c r="F1865" s="7" t="s">
        <v>144</v>
      </c>
      <c r="G1865" s="7" t="s">
        <v>86</v>
      </c>
      <c r="H1865" s="9"/>
      <c r="I1865" s="9"/>
    </row>
    <row r="1866">
      <c r="A1866" s="5">
        <v>45376.0</v>
      </c>
      <c r="B1866" s="11" t="s">
        <v>3766</v>
      </c>
      <c r="C1866" s="8" t="s">
        <v>3767</v>
      </c>
      <c r="D1866" s="7" t="s">
        <v>104</v>
      </c>
      <c r="E1866" s="7" t="s">
        <v>1276</v>
      </c>
      <c r="F1866" s="7" t="s">
        <v>144</v>
      </c>
      <c r="G1866" s="7" t="s">
        <v>86</v>
      </c>
      <c r="H1866" s="9"/>
      <c r="I1866" s="9"/>
    </row>
    <row r="1867">
      <c r="A1867" s="5">
        <v>45376.0</v>
      </c>
      <c r="B1867" s="11" t="s">
        <v>3768</v>
      </c>
      <c r="C1867" s="8" t="s">
        <v>3769</v>
      </c>
      <c r="D1867" s="7" t="s">
        <v>140</v>
      </c>
      <c r="E1867" s="7" t="s">
        <v>1832</v>
      </c>
      <c r="F1867" s="7" t="s">
        <v>829</v>
      </c>
      <c r="G1867" s="7" t="s">
        <v>14</v>
      </c>
      <c r="H1867" s="9"/>
      <c r="I1867" s="9"/>
    </row>
    <row r="1868">
      <c r="A1868" s="5">
        <v>45377.0</v>
      </c>
      <c r="B1868" s="11" t="s">
        <v>3770</v>
      </c>
      <c r="C1868" s="8" t="s">
        <v>3771</v>
      </c>
      <c r="D1868" s="7" t="s">
        <v>1963</v>
      </c>
      <c r="E1868" s="7" t="s">
        <v>3772</v>
      </c>
      <c r="F1868" s="7" t="s">
        <v>3773</v>
      </c>
      <c r="G1868" s="7" t="s">
        <v>14</v>
      </c>
      <c r="H1868" s="9"/>
      <c r="I1868" s="9"/>
    </row>
    <row r="1869">
      <c r="A1869" s="5">
        <v>45377.0</v>
      </c>
      <c r="B1869" s="11" t="s">
        <v>3770</v>
      </c>
      <c r="C1869" s="8" t="s">
        <v>3771</v>
      </c>
      <c r="D1869" s="7" t="s">
        <v>1963</v>
      </c>
      <c r="E1869" s="7" t="s">
        <v>3774</v>
      </c>
      <c r="F1869" s="7" t="s">
        <v>542</v>
      </c>
      <c r="G1869" s="7" t="s">
        <v>14</v>
      </c>
      <c r="H1869" s="9"/>
      <c r="I1869" s="9"/>
    </row>
    <row r="1870">
      <c r="A1870" s="5">
        <v>45377.0</v>
      </c>
      <c r="B1870" s="11" t="s">
        <v>3775</v>
      </c>
      <c r="C1870" s="8" t="s">
        <v>3776</v>
      </c>
      <c r="D1870" s="7" t="s">
        <v>321</v>
      </c>
      <c r="E1870" s="7" t="s">
        <v>1122</v>
      </c>
      <c r="F1870" s="7" t="s">
        <v>1419</v>
      </c>
      <c r="G1870" s="7" t="s">
        <v>14</v>
      </c>
      <c r="H1870" s="9"/>
      <c r="I1870" s="9"/>
    </row>
    <row r="1871">
      <c r="A1871" s="5">
        <v>45377.0</v>
      </c>
      <c r="B1871" s="11" t="s">
        <v>3775</v>
      </c>
      <c r="C1871" s="8" t="s">
        <v>3776</v>
      </c>
      <c r="D1871" s="7" t="s">
        <v>321</v>
      </c>
      <c r="E1871" s="7" t="s">
        <v>3748</v>
      </c>
      <c r="F1871" s="7" t="s">
        <v>3777</v>
      </c>
      <c r="G1871" s="7" t="s">
        <v>14</v>
      </c>
      <c r="H1871" s="9"/>
      <c r="I1871" s="9"/>
    </row>
    <row r="1872">
      <c r="A1872" s="5">
        <v>45377.0</v>
      </c>
      <c r="B1872" s="11" t="s">
        <v>3778</v>
      </c>
      <c r="C1872" s="8" t="s">
        <v>3779</v>
      </c>
      <c r="D1872" s="7" t="s">
        <v>3141</v>
      </c>
      <c r="E1872" s="7" t="s">
        <v>3780</v>
      </c>
      <c r="F1872" s="7" t="s">
        <v>3781</v>
      </c>
      <c r="G1872" s="7" t="s">
        <v>86</v>
      </c>
      <c r="H1872" s="9"/>
      <c r="I1872" s="9"/>
    </row>
    <row r="1873">
      <c r="A1873" s="5">
        <v>45377.0</v>
      </c>
      <c r="B1873" s="11" t="s">
        <v>3778</v>
      </c>
      <c r="C1873" s="8" t="s">
        <v>3779</v>
      </c>
      <c r="D1873" s="7" t="s">
        <v>3141</v>
      </c>
      <c r="E1873" s="7" t="s">
        <v>3782</v>
      </c>
      <c r="F1873" s="7" t="s">
        <v>3783</v>
      </c>
      <c r="G1873" s="7" t="s">
        <v>86</v>
      </c>
      <c r="H1873" s="9"/>
      <c r="I1873" s="9"/>
    </row>
    <row r="1874">
      <c r="A1874" s="5">
        <v>45377.0</v>
      </c>
      <c r="B1874" s="11" t="s">
        <v>3784</v>
      </c>
      <c r="C1874" s="8" t="s">
        <v>3785</v>
      </c>
      <c r="D1874" s="7" t="b">
        <v>1</v>
      </c>
      <c r="E1874" s="9"/>
      <c r="F1874" s="7" t="s">
        <v>3786</v>
      </c>
      <c r="G1874" s="7" t="s">
        <v>14</v>
      </c>
      <c r="H1874" s="7" t="s">
        <v>15</v>
      </c>
      <c r="I1874" s="9"/>
    </row>
    <row r="1875">
      <c r="A1875" s="5">
        <v>45377.0</v>
      </c>
      <c r="B1875" s="11" t="s">
        <v>3784</v>
      </c>
      <c r="C1875" s="8" t="s">
        <v>3785</v>
      </c>
      <c r="D1875" s="7" t="b">
        <v>1</v>
      </c>
      <c r="E1875" s="7" t="s">
        <v>3346</v>
      </c>
      <c r="F1875" s="7" t="s">
        <v>101</v>
      </c>
      <c r="G1875" s="7" t="s">
        <v>14</v>
      </c>
      <c r="H1875" s="9"/>
      <c r="I1875" s="9"/>
    </row>
    <row r="1876">
      <c r="A1876" s="5">
        <v>45377.0</v>
      </c>
      <c r="B1876" s="11" t="s">
        <v>3784</v>
      </c>
      <c r="C1876" s="8" t="s">
        <v>3785</v>
      </c>
      <c r="D1876" s="7" t="b">
        <v>1</v>
      </c>
      <c r="E1876" s="7" t="s">
        <v>38</v>
      </c>
      <c r="F1876" s="7" t="s">
        <v>101</v>
      </c>
      <c r="G1876" s="7" t="s">
        <v>14</v>
      </c>
      <c r="H1876" s="9"/>
      <c r="I1876" s="9"/>
    </row>
    <row r="1877">
      <c r="A1877" s="5">
        <v>45377.0</v>
      </c>
      <c r="B1877" s="11" t="s">
        <v>3787</v>
      </c>
      <c r="C1877" s="8" t="s">
        <v>3788</v>
      </c>
      <c r="D1877" s="7" t="s">
        <v>780</v>
      </c>
      <c r="E1877" s="7" t="s">
        <v>3789</v>
      </c>
      <c r="F1877" s="7" t="s">
        <v>2338</v>
      </c>
      <c r="G1877" s="7" t="s">
        <v>14</v>
      </c>
      <c r="H1877" s="9"/>
      <c r="I1877" s="9"/>
    </row>
    <row r="1878">
      <c r="A1878" s="5">
        <v>45377.0</v>
      </c>
      <c r="B1878" s="11" t="s">
        <v>3787</v>
      </c>
      <c r="C1878" s="8" t="s">
        <v>3788</v>
      </c>
      <c r="D1878" s="7" t="s">
        <v>780</v>
      </c>
      <c r="E1878" s="7" t="s">
        <v>334</v>
      </c>
      <c r="F1878" s="7" t="s">
        <v>421</v>
      </c>
      <c r="G1878" s="7" t="s">
        <v>14</v>
      </c>
      <c r="H1878" s="9"/>
      <c r="I1878" s="9"/>
    </row>
    <row r="1879">
      <c r="A1879" s="5">
        <v>45377.0</v>
      </c>
      <c r="B1879" s="11" t="s">
        <v>3790</v>
      </c>
      <c r="C1879" s="8" t="s">
        <v>3791</v>
      </c>
      <c r="D1879" s="7" t="s">
        <v>2095</v>
      </c>
      <c r="E1879" s="7" t="s">
        <v>728</v>
      </c>
      <c r="F1879" s="7" t="s">
        <v>126</v>
      </c>
      <c r="G1879" s="7" t="s">
        <v>14</v>
      </c>
      <c r="H1879" s="9"/>
      <c r="I1879" s="9"/>
    </row>
    <row r="1880">
      <c r="A1880" s="5">
        <v>45377.0</v>
      </c>
      <c r="B1880" s="11" t="s">
        <v>3790</v>
      </c>
      <c r="C1880" s="8" t="s">
        <v>3791</v>
      </c>
      <c r="D1880" s="7" t="s">
        <v>2095</v>
      </c>
      <c r="E1880" s="7" t="s">
        <v>1122</v>
      </c>
      <c r="F1880" s="7" t="s">
        <v>553</v>
      </c>
      <c r="G1880" s="7" t="s">
        <v>14</v>
      </c>
      <c r="H1880" s="9"/>
      <c r="I1880" s="9"/>
    </row>
    <row r="1881">
      <c r="A1881" s="5">
        <v>45377.0</v>
      </c>
      <c r="B1881" s="11" t="s">
        <v>3792</v>
      </c>
      <c r="C1881" s="8" t="s">
        <v>3793</v>
      </c>
      <c r="D1881" s="7" t="s">
        <v>2018</v>
      </c>
      <c r="E1881" s="7" t="s">
        <v>1200</v>
      </c>
      <c r="F1881" s="7" t="s">
        <v>3794</v>
      </c>
      <c r="G1881" s="7" t="s">
        <v>14</v>
      </c>
      <c r="H1881" s="9"/>
      <c r="I1881" s="9"/>
    </row>
    <row r="1882">
      <c r="A1882" s="5">
        <v>45377.0</v>
      </c>
      <c r="B1882" s="11" t="s">
        <v>3792</v>
      </c>
      <c r="C1882" s="8" t="s">
        <v>3793</v>
      </c>
      <c r="D1882" s="7" t="s">
        <v>2018</v>
      </c>
      <c r="E1882" s="7" t="s">
        <v>3795</v>
      </c>
      <c r="F1882" s="7" t="s">
        <v>3796</v>
      </c>
      <c r="G1882" s="7" t="s">
        <v>14</v>
      </c>
      <c r="H1882" s="9"/>
      <c r="I1882" s="9"/>
    </row>
    <row r="1883">
      <c r="A1883" s="5">
        <v>45377.0</v>
      </c>
      <c r="B1883" s="11" t="s">
        <v>3797</v>
      </c>
      <c r="C1883" s="8" t="s">
        <v>3798</v>
      </c>
      <c r="D1883" s="7" t="s">
        <v>3799</v>
      </c>
      <c r="E1883" s="7" t="s">
        <v>3800</v>
      </c>
      <c r="F1883" s="7" t="s">
        <v>801</v>
      </c>
      <c r="G1883" s="7" t="s">
        <v>14</v>
      </c>
      <c r="H1883" s="9"/>
      <c r="I1883" s="9"/>
    </row>
    <row r="1884">
      <c r="A1884" s="5">
        <v>45377.0</v>
      </c>
      <c r="B1884" s="11" t="s">
        <v>3797</v>
      </c>
      <c r="C1884" s="8" t="s">
        <v>3798</v>
      </c>
      <c r="D1884" s="7" t="s">
        <v>3799</v>
      </c>
      <c r="E1884" s="7" t="s">
        <v>3801</v>
      </c>
      <c r="F1884" s="7" t="s">
        <v>801</v>
      </c>
      <c r="G1884" s="7" t="s">
        <v>14</v>
      </c>
      <c r="H1884" s="9"/>
      <c r="I1884" s="9"/>
    </row>
    <row r="1885">
      <c r="A1885" s="5">
        <v>45377.0</v>
      </c>
      <c r="B1885" s="11" t="s">
        <v>3802</v>
      </c>
      <c r="C1885" s="8" t="s">
        <v>3803</v>
      </c>
      <c r="D1885" s="7" t="s">
        <v>800</v>
      </c>
      <c r="E1885" s="7" t="s">
        <v>995</v>
      </c>
      <c r="F1885" s="7" t="s">
        <v>3804</v>
      </c>
      <c r="G1885" s="7" t="s">
        <v>14</v>
      </c>
      <c r="H1885" s="9"/>
      <c r="I1885" s="9"/>
    </row>
    <row r="1886">
      <c r="A1886" s="5">
        <v>45377.0</v>
      </c>
      <c r="B1886" s="11" t="s">
        <v>3805</v>
      </c>
      <c r="C1886" s="8" t="s">
        <v>3806</v>
      </c>
      <c r="D1886" s="7" t="s">
        <v>907</v>
      </c>
      <c r="E1886" s="7" t="s">
        <v>849</v>
      </c>
      <c r="F1886" s="7" t="s">
        <v>450</v>
      </c>
      <c r="G1886" s="7" t="s">
        <v>14</v>
      </c>
      <c r="H1886" s="9"/>
      <c r="I1886" s="9"/>
    </row>
    <row r="1887">
      <c r="A1887" s="5">
        <v>45377.0</v>
      </c>
      <c r="B1887" s="11" t="s">
        <v>3805</v>
      </c>
      <c r="C1887" s="8" t="s">
        <v>3806</v>
      </c>
      <c r="D1887" s="7" t="s">
        <v>907</v>
      </c>
      <c r="E1887" s="7" t="s">
        <v>119</v>
      </c>
      <c r="F1887" s="7" t="s">
        <v>542</v>
      </c>
      <c r="G1887" s="7" t="s">
        <v>14</v>
      </c>
      <c r="H1887" s="9"/>
      <c r="I1887" s="9"/>
    </row>
    <row r="1888">
      <c r="A1888" s="5">
        <v>45377.0</v>
      </c>
      <c r="B1888" s="11" t="s">
        <v>3807</v>
      </c>
      <c r="C1888" s="8" t="s">
        <v>3808</v>
      </c>
      <c r="D1888" s="7" t="s">
        <v>325</v>
      </c>
      <c r="E1888" s="7" t="s">
        <v>3809</v>
      </c>
      <c r="F1888" s="7" t="s">
        <v>2114</v>
      </c>
      <c r="G1888" s="7" t="s">
        <v>86</v>
      </c>
      <c r="H1888" s="9"/>
      <c r="I1888" s="9"/>
    </row>
    <row r="1889">
      <c r="A1889" s="5">
        <v>45377.0</v>
      </c>
      <c r="B1889" s="11" t="s">
        <v>3810</v>
      </c>
      <c r="C1889" s="8" t="s">
        <v>3811</v>
      </c>
      <c r="D1889" s="7" t="b">
        <v>1</v>
      </c>
      <c r="E1889" s="7" t="s">
        <v>995</v>
      </c>
      <c r="F1889" s="7" t="s">
        <v>3812</v>
      </c>
      <c r="G1889" s="7" t="s">
        <v>14</v>
      </c>
      <c r="H1889" s="9"/>
      <c r="I1889" s="9"/>
    </row>
    <row r="1890">
      <c r="A1890" s="5">
        <v>45377.0</v>
      </c>
      <c r="B1890" s="11" t="s">
        <v>3813</v>
      </c>
      <c r="C1890" s="8" t="s">
        <v>3814</v>
      </c>
      <c r="D1890" s="7" t="s">
        <v>182</v>
      </c>
      <c r="E1890" s="7" t="s">
        <v>90</v>
      </c>
      <c r="F1890" s="7" t="s">
        <v>3815</v>
      </c>
      <c r="G1890" s="7" t="s">
        <v>29</v>
      </c>
      <c r="H1890" s="9"/>
      <c r="I1890" s="9"/>
    </row>
    <row r="1891">
      <c r="A1891" s="5">
        <v>45377.0</v>
      </c>
      <c r="B1891" s="11" t="s">
        <v>3813</v>
      </c>
      <c r="C1891" s="8" t="s">
        <v>3814</v>
      </c>
      <c r="D1891" s="7" t="s">
        <v>182</v>
      </c>
      <c r="E1891" s="7" t="s">
        <v>3001</v>
      </c>
      <c r="F1891" s="7" t="s">
        <v>578</v>
      </c>
      <c r="G1891" s="7" t="s">
        <v>86</v>
      </c>
      <c r="H1891" s="9"/>
      <c r="I1891" s="9"/>
    </row>
    <row r="1892">
      <c r="A1892" s="5">
        <v>45377.0</v>
      </c>
      <c r="B1892" s="11" t="s">
        <v>3813</v>
      </c>
      <c r="C1892" s="8" t="s">
        <v>3814</v>
      </c>
      <c r="D1892" s="7" t="s">
        <v>182</v>
      </c>
      <c r="E1892" s="7" t="s">
        <v>3816</v>
      </c>
      <c r="F1892" s="7" t="s">
        <v>23</v>
      </c>
      <c r="G1892" s="7" t="s">
        <v>14</v>
      </c>
      <c r="H1892" s="9"/>
      <c r="I1892" s="9"/>
    </row>
    <row r="1893">
      <c r="A1893" s="5">
        <v>45377.0</v>
      </c>
      <c r="B1893" s="11" t="s">
        <v>3817</v>
      </c>
      <c r="C1893" s="8" t="s">
        <v>3818</v>
      </c>
      <c r="D1893" s="7" t="s">
        <v>3421</v>
      </c>
      <c r="E1893" s="7" t="s">
        <v>849</v>
      </c>
      <c r="F1893" s="7" t="s">
        <v>149</v>
      </c>
      <c r="G1893" s="7" t="s">
        <v>14</v>
      </c>
      <c r="H1893" s="9"/>
      <c r="I1893" s="9"/>
    </row>
    <row r="1894">
      <c r="A1894" s="5">
        <v>45377.0</v>
      </c>
      <c r="B1894" s="11" t="s">
        <v>3819</v>
      </c>
      <c r="C1894" s="8" t="s">
        <v>3820</v>
      </c>
      <c r="D1894" s="7" t="s">
        <v>3821</v>
      </c>
      <c r="E1894" s="7" t="s">
        <v>3822</v>
      </c>
      <c r="F1894" s="7" t="s">
        <v>3823</v>
      </c>
      <c r="G1894" s="7" t="s">
        <v>14</v>
      </c>
      <c r="H1894" s="9"/>
      <c r="I1894" s="9"/>
    </row>
    <row r="1895">
      <c r="A1895" s="5">
        <v>45377.0</v>
      </c>
      <c r="B1895" s="11" t="s">
        <v>3824</v>
      </c>
      <c r="C1895" s="8" t="s">
        <v>3825</v>
      </c>
      <c r="D1895" s="7" t="s">
        <v>912</v>
      </c>
      <c r="E1895" s="7" t="s">
        <v>3826</v>
      </c>
      <c r="F1895" s="7" t="s">
        <v>3827</v>
      </c>
      <c r="G1895" s="7" t="s">
        <v>14</v>
      </c>
      <c r="H1895" s="9"/>
      <c r="I1895" s="9"/>
    </row>
    <row r="1896">
      <c r="A1896" s="5">
        <v>45377.0</v>
      </c>
      <c r="B1896" s="11" t="s">
        <v>3824</v>
      </c>
      <c r="C1896" s="8" t="s">
        <v>3825</v>
      </c>
      <c r="D1896" s="7" t="s">
        <v>912</v>
      </c>
      <c r="E1896" s="7" t="s">
        <v>349</v>
      </c>
      <c r="F1896" s="7" t="s">
        <v>350</v>
      </c>
      <c r="G1896" s="7" t="s">
        <v>14</v>
      </c>
      <c r="H1896" s="9"/>
      <c r="I1896" s="9"/>
    </row>
    <row r="1897">
      <c r="A1897" s="5">
        <v>45377.0</v>
      </c>
      <c r="B1897" s="11" t="s">
        <v>3828</v>
      </c>
      <c r="C1897" s="8" t="s">
        <v>3829</v>
      </c>
      <c r="D1897" s="7" t="s">
        <v>412</v>
      </c>
      <c r="E1897" s="7" t="s">
        <v>3830</v>
      </c>
      <c r="F1897" s="7" t="s">
        <v>3482</v>
      </c>
      <c r="G1897" s="7" t="s">
        <v>14</v>
      </c>
      <c r="H1897" s="9"/>
      <c r="I1897" s="9"/>
    </row>
    <row r="1898">
      <c r="A1898" s="5">
        <v>45377.0</v>
      </c>
      <c r="B1898" s="11" t="s">
        <v>3828</v>
      </c>
      <c r="C1898" s="8" t="s">
        <v>3829</v>
      </c>
      <c r="D1898" s="7" t="s">
        <v>412</v>
      </c>
      <c r="E1898" s="7" t="s">
        <v>3831</v>
      </c>
      <c r="F1898" s="7" t="s">
        <v>3482</v>
      </c>
      <c r="G1898" s="7" t="s">
        <v>14</v>
      </c>
      <c r="H1898" s="9"/>
      <c r="I1898" s="9"/>
    </row>
    <row r="1899">
      <c r="A1899" s="5">
        <v>45377.0</v>
      </c>
      <c r="B1899" s="11" t="s">
        <v>3832</v>
      </c>
      <c r="C1899" s="8" t="s">
        <v>3833</v>
      </c>
      <c r="D1899" s="7" t="s">
        <v>3834</v>
      </c>
      <c r="E1899" s="9"/>
      <c r="F1899" s="7" t="s">
        <v>101</v>
      </c>
      <c r="G1899" s="7" t="s">
        <v>14</v>
      </c>
      <c r="H1899" s="7" t="s">
        <v>100</v>
      </c>
      <c r="I1899" s="9"/>
    </row>
    <row r="1900">
      <c r="A1900" s="5">
        <v>45377.0</v>
      </c>
      <c r="B1900" s="11" t="s">
        <v>3832</v>
      </c>
      <c r="C1900" s="8" t="s">
        <v>3833</v>
      </c>
      <c r="D1900" s="7" t="s">
        <v>3834</v>
      </c>
      <c r="E1900" s="7" t="s">
        <v>166</v>
      </c>
      <c r="F1900" s="7" t="s">
        <v>16</v>
      </c>
      <c r="G1900" s="7" t="s">
        <v>14</v>
      </c>
      <c r="H1900" s="9"/>
      <c r="I1900" s="9"/>
    </row>
    <row r="1901">
      <c r="A1901" s="5">
        <v>45377.0</v>
      </c>
      <c r="B1901" s="11" t="s">
        <v>3835</v>
      </c>
      <c r="C1901" s="8" t="s">
        <v>3836</v>
      </c>
      <c r="D1901" s="7" t="s">
        <v>886</v>
      </c>
      <c r="E1901" s="7" t="s">
        <v>3837</v>
      </c>
      <c r="F1901" s="7" t="s">
        <v>3838</v>
      </c>
      <c r="G1901" s="7" t="s">
        <v>14</v>
      </c>
      <c r="H1901" s="9"/>
      <c r="I1901" s="9"/>
    </row>
    <row r="1902">
      <c r="A1902" s="5">
        <v>45378.0</v>
      </c>
      <c r="B1902" s="11" t="s">
        <v>3839</v>
      </c>
      <c r="C1902" s="8" t="s">
        <v>3840</v>
      </c>
      <c r="D1902" s="7" t="s">
        <v>189</v>
      </c>
      <c r="E1902" s="7" t="s">
        <v>3841</v>
      </c>
      <c r="F1902" s="7" t="s">
        <v>1489</v>
      </c>
      <c r="G1902" s="7" t="s">
        <v>14</v>
      </c>
      <c r="H1902" s="9"/>
      <c r="I1902" s="9"/>
    </row>
    <row r="1903">
      <c r="A1903" s="5">
        <v>45378.0</v>
      </c>
      <c r="B1903" s="11" t="s">
        <v>3839</v>
      </c>
      <c r="C1903" s="8" t="s">
        <v>3840</v>
      </c>
      <c r="D1903" s="7" t="s">
        <v>189</v>
      </c>
      <c r="E1903" s="7" t="s">
        <v>3842</v>
      </c>
      <c r="F1903" s="7" t="s">
        <v>1489</v>
      </c>
      <c r="G1903" s="7" t="s">
        <v>14</v>
      </c>
      <c r="H1903" s="9"/>
      <c r="I1903" s="9"/>
    </row>
    <row r="1904">
      <c r="A1904" s="5">
        <v>45378.0</v>
      </c>
      <c r="B1904" s="11" t="s">
        <v>3839</v>
      </c>
      <c r="C1904" s="8" t="s">
        <v>3840</v>
      </c>
      <c r="D1904" s="7" t="s">
        <v>189</v>
      </c>
      <c r="E1904" s="7" t="s">
        <v>705</v>
      </c>
      <c r="F1904" s="7" t="s">
        <v>505</v>
      </c>
      <c r="G1904" s="7" t="s">
        <v>14</v>
      </c>
      <c r="H1904" s="9"/>
      <c r="I1904" s="9"/>
    </row>
    <row r="1905">
      <c r="A1905" s="5">
        <v>45378.0</v>
      </c>
      <c r="B1905" s="11" t="s">
        <v>3839</v>
      </c>
      <c r="C1905" s="8" t="s">
        <v>3840</v>
      </c>
      <c r="D1905" s="7" t="s">
        <v>189</v>
      </c>
      <c r="E1905" s="7" t="s">
        <v>334</v>
      </c>
      <c r="F1905" s="7" t="s">
        <v>3843</v>
      </c>
      <c r="G1905" s="7" t="s">
        <v>14</v>
      </c>
      <c r="H1905" s="9"/>
      <c r="I1905" s="9"/>
    </row>
    <row r="1906">
      <c r="A1906" s="5">
        <v>45378.0</v>
      </c>
      <c r="B1906" s="11" t="s">
        <v>3844</v>
      </c>
      <c r="C1906" s="8" t="s">
        <v>3845</v>
      </c>
      <c r="D1906" s="7" t="s">
        <v>2447</v>
      </c>
      <c r="E1906" s="7" t="s">
        <v>3414</v>
      </c>
      <c r="F1906" s="7" t="s">
        <v>542</v>
      </c>
      <c r="G1906" s="7" t="s">
        <v>14</v>
      </c>
      <c r="H1906" s="9"/>
      <c r="I1906" s="9"/>
    </row>
    <row r="1907">
      <c r="A1907" s="5">
        <v>45378.0</v>
      </c>
      <c r="B1907" s="11" t="s">
        <v>3846</v>
      </c>
      <c r="C1907" s="8" t="s">
        <v>3847</v>
      </c>
      <c r="D1907" s="7" t="s">
        <v>2012</v>
      </c>
      <c r="E1907" s="7" t="s">
        <v>1600</v>
      </c>
      <c r="F1907" s="7" t="s">
        <v>3501</v>
      </c>
      <c r="G1907" s="7" t="s">
        <v>14</v>
      </c>
      <c r="H1907" s="9"/>
      <c r="I1907" s="9"/>
    </row>
    <row r="1908">
      <c r="A1908" s="5">
        <v>45378.0</v>
      </c>
      <c r="B1908" s="11" t="s">
        <v>3846</v>
      </c>
      <c r="C1908" s="8" t="s">
        <v>3847</v>
      </c>
      <c r="D1908" s="7" t="s">
        <v>2012</v>
      </c>
      <c r="E1908" s="7" t="s">
        <v>1032</v>
      </c>
      <c r="F1908" s="7" t="s">
        <v>1631</v>
      </c>
      <c r="G1908" s="7" t="s">
        <v>14</v>
      </c>
      <c r="H1908" s="9"/>
      <c r="I1908" s="9"/>
    </row>
    <row r="1909">
      <c r="A1909" s="5">
        <v>45378.0</v>
      </c>
      <c r="B1909" s="11" t="s">
        <v>3848</v>
      </c>
      <c r="C1909" s="8" t="s">
        <v>3849</v>
      </c>
      <c r="D1909" s="7" t="s">
        <v>3850</v>
      </c>
      <c r="E1909" s="7" t="s">
        <v>38</v>
      </c>
      <c r="F1909" s="7" t="s">
        <v>132</v>
      </c>
      <c r="G1909" s="7" t="s">
        <v>14</v>
      </c>
      <c r="H1909" s="9"/>
      <c r="I1909" s="9"/>
    </row>
    <row r="1910">
      <c r="A1910" s="5">
        <v>45378.0</v>
      </c>
      <c r="B1910" s="11" t="s">
        <v>3851</v>
      </c>
      <c r="C1910" s="8" t="s">
        <v>3852</v>
      </c>
      <c r="D1910" s="7" t="s">
        <v>754</v>
      </c>
      <c r="E1910" s="7" t="s">
        <v>90</v>
      </c>
      <c r="F1910" s="7" t="s">
        <v>111</v>
      </c>
      <c r="G1910" s="7" t="s">
        <v>14</v>
      </c>
      <c r="H1910" s="9"/>
      <c r="I1910" s="9"/>
    </row>
    <row r="1911">
      <c r="A1911" s="5">
        <v>45378.0</v>
      </c>
      <c r="B1911" s="11" t="s">
        <v>3853</v>
      </c>
      <c r="C1911" s="8" t="s">
        <v>3854</v>
      </c>
      <c r="D1911" s="7" t="s">
        <v>1040</v>
      </c>
      <c r="E1911" s="9"/>
      <c r="F1911" s="7" t="s">
        <v>3855</v>
      </c>
      <c r="G1911" s="7" t="s">
        <v>14</v>
      </c>
      <c r="H1911" s="7" t="s">
        <v>15</v>
      </c>
      <c r="I1911" s="9"/>
    </row>
    <row r="1912">
      <c r="A1912" s="5">
        <v>45378.0</v>
      </c>
      <c r="B1912" s="11" t="s">
        <v>3853</v>
      </c>
      <c r="C1912" s="8" t="s">
        <v>3854</v>
      </c>
      <c r="D1912" s="7" t="s">
        <v>1040</v>
      </c>
      <c r="E1912" s="9"/>
      <c r="F1912" s="7" t="s">
        <v>18</v>
      </c>
      <c r="G1912" s="7" t="s">
        <v>14</v>
      </c>
      <c r="H1912" s="7" t="s">
        <v>15</v>
      </c>
      <c r="I1912" s="9"/>
    </row>
    <row r="1913">
      <c r="A1913" s="5">
        <v>45378.0</v>
      </c>
      <c r="B1913" s="11" t="s">
        <v>3853</v>
      </c>
      <c r="C1913" s="8" t="s">
        <v>3854</v>
      </c>
      <c r="D1913" s="7" t="s">
        <v>1040</v>
      </c>
      <c r="E1913" s="7" t="s">
        <v>38</v>
      </c>
      <c r="F1913" s="7" t="s">
        <v>101</v>
      </c>
      <c r="G1913" s="7" t="s">
        <v>14</v>
      </c>
      <c r="H1913" s="9"/>
      <c r="I1913" s="9"/>
    </row>
    <row r="1914">
      <c r="A1914" s="5">
        <v>45378.0</v>
      </c>
      <c r="B1914" s="11" t="s">
        <v>3856</v>
      </c>
      <c r="C1914" s="8" t="s">
        <v>3857</v>
      </c>
      <c r="D1914" s="7" t="s">
        <v>307</v>
      </c>
      <c r="E1914" s="7" t="s">
        <v>119</v>
      </c>
      <c r="F1914" s="7" t="s">
        <v>308</v>
      </c>
      <c r="G1914" s="7" t="s">
        <v>14</v>
      </c>
      <c r="H1914" s="9"/>
      <c r="I1914" s="9"/>
    </row>
    <row r="1915">
      <c r="A1915" s="5">
        <v>45378.0</v>
      </c>
      <c r="B1915" s="11" t="s">
        <v>3856</v>
      </c>
      <c r="C1915" s="8" t="s">
        <v>3857</v>
      </c>
      <c r="D1915" s="7" t="s">
        <v>307</v>
      </c>
      <c r="E1915" s="7" t="s">
        <v>3858</v>
      </c>
      <c r="F1915" s="7" t="s">
        <v>3859</v>
      </c>
      <c r="G1915" s="7" t="s">
        <v>14</v>
      </c>
      <c r="H1915" s="9"/>
      <c r="I1915" s="9"/>
    </row>
    <row r="1916">
      <c r="A1916" s="5">
        <v>45378.0</v>
      </c>
      <c r="B1916" s="11" t="s">
        <v>3856</v>
      </c>
      <c r="C1916" s="8" t="s">
        <v>3857</v>
      </c>
      <c r="D1916" s="7" t="s">
        <v>307</v>
      </c>
      <c r="E1916" s="7" t="s">
        <v>3860</v>
      </c>
      <c r="F1916" s="7" t="s">
        <v>3749</v>
      </c>
      <c r="G1916" s="7" t="s">
        <v>14</v>
      </c>
      <c r="H1916" s="9"/>
      <c r="I1916" s="9"/>
    </row>
    <row r="1917">
      <c r="A1917" s="5">
        <v>45378.0</v>
      </c>
      <c r="B1917" s="11" t="s">
        <v>3861</v>
      </c>
      <c r="C1917" s="8" t="s">
        <v>3862</v>
      </c>
      <c r="D1917" s="7" t="s">
        <v>3863</v>
      </c>
      <c r="E1917" s="7" t="s">
        <v>436</v>
      </c>
      <c r="F1917" s="7" t="s">
        <v>18</v>
      </c>
      <c r="G1917" s="7" t="s">
        <v>14</v>
      </c>
      <c r="H1917" s="9"/>
      <c r="I1917" s="9"/>
    </row>
    <row r="1918">
      <c r="A1918" s="5">
        <v>45378.0</v>
      </c>
      <c r="B1918" s="11" t="s">
        <v>3864</v>
      </c>
      <c r="C1918" s="8" t="s">
        <v>3865</v>
      </c>
      <c r="D1918" s="7" t="s">
        <v>267</v>
      </c>
      <c r="E1918" s="7" t="s">
        <v>15</v>
      </c>
      <c r="F1918" s="7" t="s">
        <v>2430</v>
      </c>
      <c r="G1918" s="7" t="s">
        <v>14</v>
      </c>
      <c r="H1918" s="9"/>
      <c r="I1918" s="9"/>
    </row>
    <row r="1919">
      <c r="A1919" s="5">
        <v>45378.0</v>
      </c>
      <c r="B1919" s="11" t="s">
        <v>3864</v>
      </c>
      <c r="C1919" s="8" t="s">
        <v>3865</v>
      </c>
      <c r="D1919" s="7" t="s">
        <v>267</v>
      </c>
      <c r="E1919" s="7" t="s">
        <v>166</v>
      </c>
      <c r="F1919" s="7" t="s">
        <v>2492</v>
      </c>
      <c r="G1919" s="7" t="s">
        <v>14</v>
      </c>
      <c r="H1919" s="9"/>
      <c r="I1919" s="9"/>
    </row>
    <row r="1920">
      <c r="A1920" s="5">
        <v>45378.0</v>
      </c>
      <c r="B1920" s="11" t="s">
        <v>3866</v>
      </c>
      <c r="C1920" s="8" t="s">
        <v>3867</v>
      </c>
      <c r="D1920" s="7" t="s">
        <v>3834</v>
      </c>
      <c r="E1920" s="7" t="s">
        <v>119</v>
      </c>
      <c r="F1920" s="7" t="s">
        <v>696</v>
      </c>
      <c r="G1920" s="7" t="s">
        <v>14</v>
      </c>
      <c r="H1920" s="9"/>
      <c r="I1920" s="9"/>
    </row>
    <row r="1921">
      <c r="A1921" s="5">
        <v>45378.0</v>
      </c>
      <c r="B1921" s="11" t="s">
        <v>3868</v>
      </c>
      <c r="C1921" s="8" t="s">
        <v>3869</v>
      </c>
      <c r="D1921" s="7" t="s">
        <v>415</v>
      </c>
      <c r="E1921" s="7" t="s">
        <v>995</v>
      </c>
      <c r="F1921" s="7" t="s">
        <v>300</v>
      </c>
      <c r="G1921" s="7" t="s">
        <v>14</v>
      </c>
      <c r="H1921" s="9"/>
      <c r="I1921" s="9"/>
    </row>
    <row r="1922">
      <c r="A1922" s="5">
        <v>45378.0</v>
      </c>
      <c r="B1922" s="11" t="s">
        <v>3868</v>
      </c>
      <c r="C1922" s="8" t="s">
        <v>3869</v>
      </c>
      <c r="D1922" s="7" t="s">
        <v>415</v>
      </c>
      <c r="E1922" s="7" t="s">
        <v>105</v>
      </c>
      <c r="F1922" s="7" t="s">
        <v>531</v>
      </c>
      <c r="G1922" s="7" t="s">
        <v>86</v>
      </c>
      <c r="H1922" s="9"/>
      <c r="I1922" s="9"/>
    </row>
    <row r="1923">
      <c r="A1923" s="5">
        <v>45378.0</v>
      </c>
      <c r="B1923" s="11" t="s">
        <v>3870</v>
      </c>
      <c r="C1923" s="8" t="s">
        <v>3871</v>
      </c>
      <c r="D1923" s="7" t="s">
        <v>3203</v>
      </c>
      <c r="E1923" s="7" t="s">
        <v>90</v>
      </c>
      <c r="F1923" s="7" t="s">
        <v>3550</v>
      </c>
      <c r="G1923" s="7" t="s">
        <v>86</v>
      </c>
      <c r="H1923" s="9"/>
      <c r="I1923" s="9"/>
    </row>
    <row r="1924">
      <c r="A1924" s="5">
        <v>45378.0</v>
      </c>
      <c r="B1924" s="11" t="s">
        <v>3872</v>
      </c>
      <c r="C1924" s="8" t="s">
        <v>3873</v>
      </c>
      <c r="D1924" s="7" t="s">
        <v>3444</v>
      </c>
      <c r="E1924" s="7" t="s">
        <v>1211</v>
      </c>
      <c r="F1924" s="7" t="s">
        <v>450</v>
      </c>
      <c r="G1924" s="7" t="s">
        <v>14</v>
      </c>
      <c r="H1924" s="9"/>
      <c r="I1924" s="9"/>
    </row>
    <row r="1925">
      <c r="A1925" s="5">
        <v>45378.0</v>
      </c>
      <c r="B1925" s="11" t="s">
        <v>3874</v>
      </c>
      <c r="C1925" s="8" t="s">
        <v>3875</v>
      </c>
      <c r="D1925" s="7" t="s">
        <v>206</v>
      </c>
      <c r="E1925" s="7" t="s">
        <v>1122</v>
      </c>
      <c r="F1925" s="7" t="s">
        <v>3876</v>
      </c>
      <c r="G1925" s="7" t="s">
        <v>86</v>
      </c>
      <c r="H1925" s="9"/>
      <c r="I1925" s="9"/>
    </row>
    <row r="1926">
      <c r="A1926" s="5">
        <v>45378.0</v>
      </c>
      <c r="B1926" s="11" t="s">
        <v>3874</v>
      </c>
      <c r="C1926" s="8" t="s">
        <v>3875</v>
      </c>
      <c r="D1926" s="7" t="s">
        <v>3877</v>
      </c>
      <c r="E1926" s="7" t="s">
        <v>1122</v>
      </c>
      <c r="F1926" s="7" t="s">
        <v>3876</v>
      </c>
      <c r="G1926" s="7" t="s">
        <v>86</v>
      </c>
      <c r="H1926" s="9"/>
      <c r="I1926" s="9"/>
    </row>
    <row r="1927">
      <c r="A1927" s="5">
        <v>45378.0</v>
      </c>
      <c r="B1927" s="11" t="s">
        <v>3878</v>
      </c>
      <c r="C1927" s="8" t="s">
        <v>3879</v>
      </c>
      <c r="D1927" s="7" t="s">
        <v>2736</v>
      </c>
      <c r="E1927" s="7" t="s">
        <v>334</v>
      </c>
      <c r="F1927" s="7" t="s">
        <v>1631</v>
      </c>
      <c r="G1927" s="7" t="s">
        <v>14</v>
      </c>
      <c r="H1927" s="9"/>
      <c r="I1927" s="9"/>
    </row>
    <row r="1928">
      <c r="A1928" s="5">
        <v>45378.0</v>
      </c>
      <c r="B1928" s="11" t="s">
        <v>3878</v>
      </c>
      <c r="C1928" s="8" t="s">
        <v>3879</v>
      </c>
      <c r="D1928" s="7" t="s">
        <v>2736</v>
      </c>
      <c r="E1928" s="7" t="s">
        <v>3880</v>
      </c>
      <c r="F1928" s="7" t="s">
        <v>350</v>
      </c>
      <c r="G1928" s="7" t="s">
        <v>14</v>
      </c>
      <c r="H1928" s="9"/>
      <c r="I1928" s="9"/>
    </row>
    <row r="1929">
      <c r="A1929" s="5">
        <v>45379.0</v>
      </c>
      <c r="B1929" s="11" t="s">
        <v>3881</v>
      </c>
      <c r="C1929" s="8" t="s">
        <v>3882</v>
      </c>
      <c r="D1929" s="7" t="s">
        <v>838</v>
      </c>
      <c r="E1929" s="7" t="s">
        <v>125</v>
      </c>
      <c r="F1929" s="7" t="s">
        <v>809</v>
      </c>
      <c r="G1929" s="7" t="s">
        <v>14</v>
      </c>
      <c r="H1929" s="9"/>
      <c r="I1929" s="9"/>
    </row>
    <row r="1930">
      <c r="A1930" s="5">
        <v>45379.0</v>
      </c>
      <c r="B1930" s="11" t="s">
        <v>3881</v>
      </c>
      <c r="C1930" s="8" t="s">
        <v>3882</v>
      </c>
      <c r="D1930" s="7" t="s">
        <v>838</v>
      </c>
      <c r="E1930" s="7" t="s">
        <v>3883</v>
      </c>
      <c r="F1930" s="7" t="s">
        <v>1901</v>
      </c>
      <c r="G1930" s="7" t="s">
        <v>14</v>
      </c>
      <c r="H1930" s="9"/>
      <c r="I1930" s="9"/>
    </row>
    <row r="1931">
      <c r="A1931" s="5">
        <v>45379.0</v>
      </c>
      <c r="B1931" s="11" t="s">
        <v>3884</v>
      </c>
      <c r="C1931" s="8" t="s">
        <v>3885</v>
      </c>
      <c r="D1931" s="7" t="s">
        <v>2247</v>
      </c>
      <c r="E1931" s="7" t="s">
        <v>3663</v>
      </c>
      <c r="F1931" s="7" t="s">
        <v>18</v>
      </c>
      <c r="G1931" s="7" t="s">
        <v>14</v>
      </c>
      <c r="H1931" s="9"/>
      <c r="I1931" s="9"/>
    </row>
    <row r="1932">
      <c r="A1932" s="5">
        <v>45379.0</v>
      </c>
      <c r="B1932" s="11" t="s">
        <v>3886</v>
      </c>
      <c r="C1932" s="8" t="s">
        <v>3887</v>
      </c>
      <c r="D1932" s="7" t="s">
        <v>1445</v>
      </c>
      <c r="E1932" s="7" t="s">
        <v>3888</v>
      </c>
      <c r="F1932" s="7" t="s">
        <v>33</v>
      </c>
      <c r="G1932" s="7" t="s">
        <v>14</v>
      </c>
      <c r="H1932" s="9"/>
      <c r="I1932" s="9"/>
    </row>
    <row r="1933">
      <c r="A1933" s="5">
        <v>45379.0</v>
      </c>
      <c r="B1933" s="11" t="s">
        <v>3886</v>
      </c>
      <c r="C1933" s="8" t="s">
        <v>3887</v>
      </c>
      <c r="D1933" s="7" t="s">
        <v>1445</v>
      </c>
      <c r="E1933" s="7" t="s">
        <v>409</v>
      </c>
      <c r="F1933" s="7" t="s">
        <v>218</v>
      </c>
      <c r="G1933" s="7" t="s">
        <v>14</v>
      </c>
      <c r="H1933" s="9"/>
      <c r="I1933" s="9"/>
    </row>
    <row r="1934">
      <c r="A1934" s="5">
        <v>45379.0</v>
      </c>
      <c r="B1934" s="11" t="s">
        <v>3889</v>
      </c>
      <c r="C1934" s="8" t="s">
        <v>3890</v>
      </c>
      <c r="D1934" s="7" t="s">
        <v>2091</v>
      </c>
      <c r="E1934" s="7" t="s">
        <v>3891</v>
      </c>
      <c r="F1934" s="7" t="s">
        <v>350</v>
      </c>
      <c r="G1934" s="7" t="s">
        <v>14</v>
      </c>
      <c r="H1934" s="9"/>
      <c r="I1934" s="9"/>
    </row>
    <row r="1935">
      <c r="A1935" s="5">
        <v>45379.0</v>
      </c>
      <c r="B1935" s="11" t="s">
        <v>3889</v>
      </c>
      <c r="C1935" s="8" t="s">
        <v>3890</v>
      </c>
      <c r="D1935" s="7" t="s">
        <v>2091</v>
      </c>
      <c r="E1935" s="7" t="s">
        <v>705</v>
      </c>
      <c r="F1935" s="7" t="s">
        <v>3892</v>
      </c>
      <c r="G1935" s="7" t="s">
        <v>14</v>
      </c>
      <c r="H1935" s="9"/>
      <c r="I1935" s="9"/>
    </row>
    <row r="1936">
      <c r="A1936" s="5">
        <v>45379.0</v>
      </c>
      <c r="B1936" s="11" t="s">
        <v>3889</v>
      </c>
      <c r="C1936" s="8" t="s">
        <v>3890</v>
      </c>
      <c r="D1936" s="7" t="s">
        <v>2091</v>
      </c>
      <c r="E1936" s="7" t="s">
        <v>3893</v>
      </c>
      <c r="F1936" s="7" t="s">
        <v>542</v>
      </c>
      <c r="G1936" s="7" t="s">
        <v>14</v>
      </c>
      <c r="H1936" s="9"/>
      <c r="I1936" s="9"/>
    </row>
    <row r="1937">
      <c r="A1937" s="5">
        <v>45379.0</v>
      </c>
      <c r="B1937" s="11" t="s">
        <v>3894</v>
      </c>
      <c r="C1937" s="8" t="s">
        <v>3895</v>
      </c>
      <c r="D1937" s="7" t="s">
        <v>2708</v>
      </c>
      <c r="E1937" s="7" t="s">
        <v>1032</v>
      </c>
      <c r="F1937" s="7" t="s">
        <v>101</v>
      </c>
      <c r="G1937" s="7" t="s">
        <v>14</v>
      </c>
      <c r="H1937" s="9"/>
      <c r="I1937" s="9"/>
    </row>
    <row r="1938">
      <c r="A1938" s="5">
        <v>45379.0</v>
      </c>
      <c r="B1938" s="11" t="s">
        <v>3896</v>
      </c>
      <c r="C1938" s="8" t="s">
        <v>3897</v>
      </c>
      <c r="D1938" s="7" t="s">
        <v>2704</v>
      </c>
      <c r="E1938" s="7" t="s">
        <v>119</v>
      </c>
      <c r="F1938" s="7" t="s">
        <v>1791</v>
      </c>
      <c r="G1938" s="7" t="s">
        <v>86</v>
      </c>
      <c r="H1938" s="9"/>
      <c r="I1938" s="9"/>
    </row>
    <row r="1939">
      <c r="A1939" s="5">
        <v>45379.0</v>
      </c>
      <c r="B1939" s="11" t="s">
        <v>3896</v>
      </c>
      <c r="C1939" s="8" t="s">
        <v>3897</v>
      </c>
      <c r="D1939" s="7" t="s">
        <v>2704</v>
      </c>
      <c r="E1939" s="7" t="s">
        <v>358</v>
      </c>
      <c r="F1939" s="7" t="s">
        <v>1905</v>
      </c>
      <c r="G1939" s="7" t="s">
        <v>86</v>
      </c>
      <c r="H1939" s="9"/>
      <c r="I1939" s="9"/>
    </row>
    <row r="1940">
      <c r="A1940" s="5">
        <v>45379.0</v>
      </c>
      <c r="B1940" s="11" t="s">
        <v>3898</v>
      </c>
      <c r="C1940" s="8" t="s">
        <v>3899</v>
      </c>
      <c r="D1940" s="7" t="s">
        <v>1132</v>
      </c>
      <c r="E1940" s="9"/>
      <c r="F1940" s="7" t="s">
        <v>2325</v>
      </c>
      <c r="G1940" s="7" t="s">
        <v>86</v>
      </c>
      <c r="H1940" s="7" t="s">
        <v>253</v>
      </c>
      <c r="I1940" s="9"/>
    </row>
    <row r="1941">
      <c r="A1941" s="5">
        <v>45379.0</v>
      </c>
      <c r="B1941" s="11" t="s">
        <v>3898</v>
      </c>
      <c r="C1941" s="8" t="s">
        <v>3899</v>
      </c>
      <c r="D1941" s="7" t="s">
        <v>1132</v>
      </c>
      <c r="E1941" s="7" t="s">
        <v>38</v>
      </c>
      <c r="F1941" s="7" t="s">
        <v>144</v>
      </c>
      <c r="G1941" s="7" t="s">
        <v>86</v>
      </c>
      <c r="H1941" s="9"/>
      <c r="I1941" s="9"/>
    </row>
    <row r="1942">
      <c r="A1942" s="5">
        <v>45379.0</v>
      </c>
      <c r="B1942" s="11" t="s">
        <v>3898</v>
      </c>
      <c r="C1942" s="8" t="s">
        <v>3899</v>
      </c>
      <c r="D1942" s="7" t="s">
        <v>1132</v>
      </c>
      <c r="E1942" s="7" t="s">
        <v>47</v>
      </c>
      <c r="F1942" s="7" t="s">
        <v>2099</v>
      </c>
      <c r="G1942" s="7" t="s">
        <v>86</v>
      </c>
      <c r="H1942" s="9"/>
      <c r="I1942" s="9"/>
    </row>
    <row r="1943">
      <c r="A1943" s="5">
        <v>45379.0</v>
      </c>
      <c r="B1943" s="11" t="s">
        <v>3900</v>
      </c>
      <c r="C1943" s="8" t="s">
        <v>3901</v>
      </c>
      <c r="D1943" s="7" t="s">
        <v>357</v>
      </c>
      <c r="E1943" s="9"/>
      <c r="F1943" s="7" t="s">
        <v>3902</v>
      </c>
      <c r="G1943" s="7" t="s">
        <v>14</v>
      </c>
      <c r="H1943" s="7" t="s">
        <v>253</v>
      </c>
      <c r="I1943" s="9"/>
    </row>
    <row r="1944">
      <c r="A1944" s="5">
        <v>45379.0</v>
      </c>
      <c r="B1944" s="11" t="s">
        <v>3903</v>
      </c>
      <c r="C1944" s="8" t="s">
        <v>3904</v>
      </c>
      <c r="D1944" s="7" t="s">
        <v>385</v>
      </c>
      <c r="E1944" s="7" t="s">
        <v>436</v>
      </c>
      <c r="F1944" s="7" t="s">
        <v>564</v>
      </c>
      <c r="G1944" s="7" t="s">
        <v>14</v>
      </c>
      <c r="H1944" s="9"/>
      <c r="I1944" s="9"/>
    </row>
    <row r="1945">
      <c r="A1945" s="5">
        <v>45379.0</v>
      </c>
      <c r="B1945" s="11" t="s">
        <v>3903</v>
      </c>
      <c r="C1945" s="8" t="s">
        <v>3904</v>
      </c>
      <c r="D1945" s="7" t="s">
        <v>1735</v>
      </c>
      <c r="E1945" s="7" t="s">
        <v>15</v>
      </c>
      <c r="F1945" s="7" t="s">
        <v>2492</v>
      </c>
      <c r="G1945" s="7" t="s">
        <v>14</v>
      </c>
      <c r="H1945" s="9"/>
      <c r="I1945" s="9"/>
    </row>
    <row r="1946">
      <c r="A1946" s="5">
        <v>45379.0</v>
      </c>
      <c r="B1946" s="11" t="s">
        <v>3905</v>
      </c>
      <c r="C1946" s="8" t="s">
        <v>3906</v>
      </c>
      <c r="D1946" s="7" t="s">
        <v>3764</v>
      </c>
      <c r="E1946" s="7" t="s">
        <v>119</v>
      </c>
      <c r="F1946" s="7" t="s">
        <v>18</v>
      </c>
      <c r="G1946" s="7" t="s">
        <v>14</v>
      </c>
      <c r="H1946" s="9"/>
      <c r="I1946" s="9"/>
    </row>
    <row r="1947">
      <c r="A1947" s="5">
        <v>45379.0</v>
      </c>
      <c r="B1947" s="11" t="s">
        <v>3907</v>
      </c>
      <c r="C1947" s="8" t="s">
        <v>3908</v>
      </c>
      <c r="D1947" s="7" t="s">
        <v>3909</v>
      </c>
      <c r="E1947" s="9"/>
      <c r="F1947" s="7" t="s">
        <v>3910</v>
      </c>
      <c r="G1947" s="7" t="s">
        <v>14</v>
      </c>
      <c r="H1947" s="7" t="s">
        <v>15</v>
      </c>
      <c r="I1947" s="9"/>
    </row>
    <row r="1948">
      <c r="A1948" s="5">
        <v>45380.0</v>
      </c>
      <c r="B1948" s="11" t="s">
        <v>3911</v>
      </c>
      <c r="C1948" s="8" t="s">
        <v>3912</v>
      </c>
      <c r="D1948" s="7" t="s">
        <v>1699</v>
      </c>
      <c r="E1948" s="7" t="s">
        <v>705</v>
      </c>
      <c r="F1948" s="7" t="s">
        <v>505</v>
      </c>
      <c r="G1948" s="7" t="s">
        <v>14</v>
      </c>
      <c r="H1948" s="9"/>
      <c r="I1948" s="9"/>
    </row>
    <row r="1949">
      <c r="A1949" s="5">
        <v>45380.0</v>
      </c>
      <c r="B1949" s="11" t="s">
        <v>3911</v>
      </c>
      <c r="C1949" s="8" t="s">
        <v>3912</v>
      </c>
      <c r="D1949" s="7" t="s">
        <v>907</v>
      </c>
      <c r="E1949" s="7" t="s">
        <v>705</v>
      </c>
      <c r="F1949" s="7" t="s">
        <v>505</v>
      </c>
      <c r="G1949" s="7" t="s">
        <v>14</v>
      </c>
      <c r="H1949" s="9"/>
      <c r="I1949" s="9"/>
    </row>
    <row r="1950">
      <c r="A1950" s="5">
        <v>45380.0</v>
      </c>
      <c r="B1950" s="11" t="s">
        <v>3913</v>
      </c>
      <c r="C1950" s="8" t="s">
        <v>3914</v>
      </c>
      <c r="D1950" s="7" t="s">
        <v>754</v>
      </c>
      <c r="E1950" s="7" t="s">
        <v>3915</v>
      </c>
      <c r="F1950" s="7" t="s">
        <v>2427</v>
      </c>
      <c r="G1950" s="7" t="s">
        <v>14</v>
      </c>
      <c r="H1950" s="9"/>
      <c r="I1950" s="9"/>
    </row>
    <row r="1951">
      <c r="A1951" s="5">
        <v>45380.0</v>
      </c>
      <c r="B1951" s="11" t="s">
        <v>3916</v>
      </c>
      <c r="C1951" s="8" t="s">
        <v>3917</v>
      </c>
      <c r="D1951" s="7" t="s">
        <v>3918</v>
      </c>
      <c r="E1951" s="7" t="s">
        <v>773</v>
      </c>
      <c r="F1951" s="7" t="s">
        <v>2316</v>
      </c>
      <c r="G1951" s="7" t="s">
        <v>14</v>
      </c>
      <c r="H1951" s="9"/>
      <c r="I1951" s="9"/>
    </row>
    <row r="1952">
      <c r="A1952" s="5">
        <v>45380.0</v>
      </c>
      <c r="B1952" s="11" t="s">
        <v>3919</v>
      </c>
      <c r="C1952" s="8" t="s">
        <v>3920</v>
      </c>
      <c r="D1952" s="7" t="s">
        <v>348</v>
      </c>
      <c r="E1952" s="7" t="s">
        <v>1163</v>
      </c>
      <c r="F1952" s="7" t="s">
        <v>3921</v>
      </c>
      <c r="G1952" s="7" t="s">
        <v>14</v>
      </c>
      <c r="H1952" s="9"/>
      <c r="I1952" s="9"/>
    </row>
    <row r="1953">
      <c r="A1953" s="5">
        <v>45380.0</v>
      </c>
      <c r="B1953" s="11" t="s">
        <v>3922</v>
      </c>
      <c r="C1953" s="8" t="s">
        <v>3923</v>
      </c>
      <c r="D1953" s="7" t="s">
        <v>3137</v>
      </c>
      <c r="E1953" s="9"/>
      <c r="F1953" s="7" t="s">
        <v>1148</v>
      </c>
      <c r="G1953" s="7" t="s">
        <v>14</v>
      </c>
      <c r="H1953" s="7" t="s">
        <v>627</v>
      </c>
      <c r="I1953" s="9"/>
    </row>
    <row r="1954">
      <c r="A1954" s="5">
        <v>45380.0</v>
      </c>
      <c r="B1954" s="11" t="s">
        <v>3924</v>
      </c>
      <c r="C1954" s="8" t="s">
        <v>3925</v>
      </c>
      <c r="D1954" s="7" t="s">
        <v>3926</v>
      </c>
      <c r="E1954" s="7" t="s">
        <v>259</v>
      </c>
      <c r="F1954" s="7" t="s">
        <v>3927</v>
      </c>
      <c r="G1954" s="7" t="s">
        <v>14</v>
      </c>
      <c r="H1954" s="9"/>
      <c r="I1954" s="9"/>
    </row>
    <row r="1955">
      <c r="A1955" s="5">
        <v>45380.0</v>
      </c>
      <c r="B1955" s="11" t="s">
        <v>3924</v>
      </c>
      <c r="C1955" s="8" t="s">
        <v>3925</v>
      </c>
      <c r="D1955" s="7" t="s">
        <v>3926</v>
      </c>
      <c r="E1955" s="7" t="s">
        <v>349</v>
      </c>
      <c r="F1955" s="7" t="s">
        <v>350</v>
      </c>
      <c r="G1955" s="7" t="s">
        <v>14</v>
      </c>
      <c r="H1955" s="9"/>
      <c r="I1955" s="9"/>
    </row>
    <row r="1956">
      <c r="A1956" s="5">
        <v>45380.0</v>
      </c>
      <c r="B1956" s="11" t="s">
        <v>3928</v>
      </c>
      <c r="C1956" s="8" t="s">
        <v>3929</v>
      </c>
      <c r="D1956" s="7" t="s">
        <v>899</v>
      </c>
      <c r="E1956" s="7" t="s">
        <v>627</v>
      </c>
      <c r="F1956" s="7" t="s">
        <v>3046</v>
      </c>
      <c r="G1956" s="7" t="s">
        <v>14</v>
      </c>
      <c r="H1956" s="9"/>
      <c r="I1956" s="9"/>
    </row>
    <row r="1957">
      <c r="A1957" s="5">
        <v>45380.0</v>
      </c>
      <c r="B1957" s="11" t="s">
        <v>3928</v>
      </c>
      <c r="C1957" s="8" t="s">
        <v>3929</v>
      </c>
      <c r="D1957" s="7" t="s">
        <v>899</v>
      </c>
      <c r="E1957" s="7" t="s">
        <v>1302</v>
      </c>
      <c r="F1957" s="7" t="s">
        <v>1691</v>
      </c>
      <c r="G1957" s="7" t="s">
        <v>14</v>
      </c>
      <c r="H1957" s="9"/>
      <c r="I1957" s="9"/>
    </row>
    <row r="1958">
      <c r="A1958" s="5">
        <v>45380.0</v>
      </c>
      <c r="B1958" s="11" t="s">
        <v>3930</v>
      </c>
      <c r="C1958" s="8" t="s">
        <v>3931</v>
      </c>
      <c r="D1958" s="7" t="s">
        <v>722</v>
      </c>
      <c r="E1958" s="7" t="s">
        <v>47</v>
      </c>
      <c r="F1958" s="7" t="s">
        <v>48</v>
      </c>
      <c r="G1958" s="7" t="s">
        <v>14</v>
      </c>
      <c r="H1958" s="9"/>
      <c r="I1958" s="9"/>
    </row>
    <row r="1959">
      <c r="A1959" s="5">
        <v>45380.0</v>
      </c>
      <c r="B1959" s="11" t="s">
        <v>3930</v>
      </c>
      <c r="C1959" s="8" t="s">
        <v>3931</v>
      </c>
      <c r="D1959" s="7" t="s">
        <v>3932</v>
      </c>
      <c r="E1959" s="7" t="s">
        <v>47</v>
      </c>
      <c r="F1959" s="7" t="s">
        <v>48</v>
      </c>
      <c r="G1959" s="7" t="s">
        <v>14</v>
      </c>
      <c r="H1959" s="9"/>
      <c r="I1959" s="9"/>
    </row>
    <row r="1960">
      <c r="A1960" s="5">
        <v>45380.0</v>
      </c>
      <c r="B1960" s="11" t="s">
        <v>3933</v>
      </c>
      <c r="C1960" s="8" t="s">
        <v>3934</v>
      </c>
      <c r="D1960" s="7" t="s">
        <v>2235</v>
      </c>
      <c r="E1960" s="7" t="s">
        <v>271</v>
      </c>
      <c r="F1960" s="7" t="s">
        <v>3614</v>
      </c>
      <c r="G1960" s="7" t="s">
        <v>14</v>
      </c>
      <c r="H1960" s="9"/>
      <c r="I1960" s="9"/>
    </row>
    <row r="1961">
      <c r="A1961" s="5">
        <v>45380.0</v>
      </c>
      <c r="B1961" s="11" t="s">
        <v>3933</v>
      </c>
      <c r="C1961" s="8" t="s">
        <v>3934</v>
      </c>
      <c r="D1961" s="7" t="s">
        <v>2235</v>
      </c>
      <c r="E1961" s="7" t="s">
        <v>436</v>
      </c>
      <c r="F1961" s="7" t="s">
        <v>18</v>
      </c>
      <c r="G1961" s="7" t="s">
        <v>14</v>
      </c>
      <c r="H1961" s="9"/>
      <c r="I1961" s="9"/>
    </row>
    <row r="1962">
      <c r="A1962" s="5">
        <v>45380.0</v>
      </c>
      <c r="B1962" s="11" t="s">
        <v>3933</v>
      </c>
      <c r="C1962" s="8" t="s">
        <v>3934</v>
      </c>
      <c r="D1962" s="7" t="s">
        <v>2235</v>
      </c>
      <c r="E1962" s="7" t="s">
        <v>705</v>
      </c>
      <c r="F1962" s="7" t="s">
        <v>505</v>
      </c>
      <c r="G1962" s="7" t="s">
        <v>14</v>
      </c>
      <c r="H1962" s="9"/>
      <c r="I1962" s="9"/>
    </row>
    <row r="1963">
      <c r="A1963" s="5">
        <v>45380.0</v>
      </c>
      <c r="B1963" s="11" t="s">
        <v>3933</v>
      </c>
      <c r="C1963" s="8" t="s">
        <v>3934</v>
      </c>
      <c r="D1963" s="7" t="s">
        <v>2235</v>
      </c>
      <c r="E1963" s="7" t="s">
        <v>2666</v>
      </c>
      <c r="F1963" s="7" t="s">
        <v>33</v>
      </c>
      <c r="G1963" s="7" t="s">
        <v>14</v>
      </c>
      <c r="H1963" s="9"/>
      <c r="I1963" s="9"/>
    </row>
    <row r="1964">
      <c r="A1964" s="5">
        <v>45380.0</v>
      </c>
      <c r="B1964" s="11" t="s">
        <v>3935</v>
      </c>
      <c r="C1964" s="8" t="s">
        <v>3936</v>
      </c>
      <c r="D1964" s="7" t="s">
        <v>21</v>
      </c>
      <c r="E1964" s="7" t="s">
        <v>3937</v>
      </c>
      <c r="F1964" s="7" t="s">
        <v>330</v>
      </c>
      <c r="G1964" s="7" t="s">
        <v>14</v>
      </c>
      <c r="H1964" s="9"/>
      <c r="I1964" s="9"/>
    </row>
    <row r="1965">
      <c r="A1965" s="5">
        <v>45380.0</v>
      </c>
      <c r="B1965" s="11" t="s">
        <v>3935</v>
      </c>
      <c r="C1965" s="8" t="s">
        <v>3936</v>
      </c>
      <c r="D1965" s="7" t="s">
        <v>21</v>
      </c>
      <c r="E1965" s="7" t="s">
        <v>563</v>
      </c>
      <c r="F1965" s="7" t="s">
        <v>564</v>
      </c>
      <c r="G1965" s="7" t="s">
        <v>14</v>
      </c>
      <c r="H1965" s="9"/>
      <c r="I1965" s="9"/>
    </row>
    <row r="1966">
      <c r="A1966" s="5">
        <v>45380.0</v>
      </c>
      <c r="B1966" s="11" t="s">
        <v>3935</v>
      </c>
      <c r="C1966" s="8" t="s">
        <v>3936</v>
      </c>
      <c r="D1966" s="7" t="s">
        <v>21</v>
      </c>
      <c r="E1966" s="7" t="s">
        <v>47</v>
      </c>
      <c r="F1966" s="7" t="s">
        <v>809</v>
      </c>
      <c r="G1966" s="7" t="s">
        <v>14</v>
      </c>
      <c r="H1966" s="9"/>
      <c r="I1966" s="9"/>
    </row>
    <row r="1967">
      <c r="A1967" s="5">
        <v>45380.0</v>
      </c>
      <c r="B1967" s="11" t="s">
        <v>3938</v>
      </c>
      <c r="C1967" s="8" t="s">
        <v>3939</v>
      </c>
      <c r="D1967" s="7" t="s">
        <v>298</v>
      </c>
      <c r="E1967" s="9"/>
      <c r="F1967" s="7" t="s">
        <v>762</v>
      </c>
      <c r="G1967" s="7" t="s">
        <v>14</v>
      </c>
      <c r="H1967" s="7" t="s">
        <v>253</v>
      </c>
      <c r="I1967" s="9"/>
    </row>
    <row r="1968">
      <c r="A1968" s="5">
        <v>45380.0</v>
      </c>
      <c r="B1968" s="11" t="s">
        <v>3940</v>
      </c>
      <c r="C1968" s="8" t="s">
        <v>3941</v>
      </c>
      <c r="D1968" s="7" t="s">
        <v>3512</v>
      </c>
      <c r="E1968" s="7" t="s">
        <v>119</v>
      </c>
      <c r="F1968" s="7" t="s">
        <v>33</v>
      </c>
      <c r="G1968" s="7" t="s">
        <v>14</v>
      </c>
      <c r="H1968" s="9"/>
      <c r="I1968" s="9"/>
    </row>
    <row r="1969">
      <c r="A1969" s="5">
        <v>45380.0</v>
      </c>
      <c r="B1969" s="11" t="s">
        <v>3942</v>
      </c>
      <c r="C1969" s="8" t="s">
        <v>3943</v>
      </c>
      <c r="D1969" s="7" t="s">
        <v>1147</v>
      </c>
      <c r="E1969" s="7" t="s">
        <v>1200</v>
      </c>
      <c r="F1969" s="7" t="s">
        <v>3944</v>
      </c>
      <c r="G1969" s="7" t="s">
        <v>14</v>
      </c>
      <c r="H1969" s="9"/>
      <c r="I1969" s="9"/>
    </row>
    <row r="1970">
      <c r="A1970" s="5">
        <v>45380.0</v>
      </c>
      <c r="B1970" s="11" t="s">
        <v>3942</v>
      </c>
      <c r="C1970" s="8" t="s">
        <v>3943</v>
      </c>
      <c r="D1970" s="7" t="s">
        <v>1147</v>
      </c>
      <c r="E1970" s="7" t="s">
        <v>3488</v>
      </c>
      <c r="F1970" s="7" t="s">
        <v>3945</v>
      </c>
      <c r="G1970" s="7" t="s">
        <v>14</v>
      </c>
      <c r="H1970" s="9"/>
      <c r="I1970" s="9"/>
    </row>
    <row r="1971">
      <c r="A1971" s="5">
        <v>45380.0</v>
      </c>
      <c r="B1971" s="11" t="s">
        <v>3946</v>
      </c>
      <c r="C1971" s="8" t="s">
        <v>3947</v>
      </c>
      <c r="D1971" s="7" t="s">
        <v>3948</v>
      </c>
      <c r="E1971" s="7" t="s">
        <v>334</v>
      </c>
      <c r="F1971" s="7" t="s">
        <v>3198</v>
      </c>
      <c r="G1971" s="7" t="s">
        <v>14</v>
      </c>
      <c r="H1971" s="9"/>
      <c r="I1971" s="9"/>
    </row>
    <row r="1972">
      <c r="A1972" s="5">
        <v>45380.0</v>
      </c>
      <c r="B1972" s="11" t="s">
        <v>3949</v>
      </c>
      <c r="C1972" s="8" t="s">
        <v>3950</v>
      </c>
      <c r="D1972" s="7" t="s">
        <v>3951</v>
      </c>
      <c r="E1972" s="7" t="s">
        <v>436</v>
      </c>
      <c r="F1972" s="7" t="s">
        <v>3482</v>
      </c>
      <c r="G1972" s="7" t="s">
        <v>14</v>
      </c>
      <c r="H1972" s="9"/>
      <c r="I1972" s="9"/>
    </row>
    <row r="1973">
      <c r="A1973" s="5">
        <v>45380.0</v>
      </c>
      <c r="B1973" s="11" t="s">
        <v>3949</v>
      </c>
      <c r="C1973" s="8" t="s">
        <v>3950</v>
      </c>
      <c r="D1973" s="7" t="s">
        <v>3951</v>
      </c>
      <c r="E1973" s="7" t="s">
        <v>226</v>
      </c>
      <c r="F1973" s="7" t="s">
        <v>1489</v>
      </c>
      <c r="G1973" s="7" t="s">
        <v>14</v>
      </c>
      <c r="H1973" s="9"/>
      <c r="I1973" s="9"/>
    </row>
    <row r="1974">
      <c r="A1974" s="5">
        <v>45380.0</v>
      </c>
      <c r="B1974" s="11" t="s">
        <v>3949</v>
      </c>
      <c r="C1974" s="8" t="s">
        <v>3950</v>
      </c>
      <c r="D1974" s="7" t="s">
        <v>3951</v>
      </c>
      <c r="E1974" s="7" t="s">
        <v>349</v>
      </c>
      <c r="F1974" s="7" t="s">
        <v>101</v>
      </c>
      <c r="G1974" s="7" t="s">
        <v>14</v>
      </c>
      <c r="H1974" s="9"/>
      <c r="I1974" s="9"/>
    </row>
    <row r="1975">
      <c r="A1975" s="5">
        <v>45380.0</v>
      </c>
      <c r="B1975" s="11" t="s">
        <v>3952</v>
      </c>
      <c r="C1975" s="8" t="s">
        <v>3953</v>
      </c>
      <c r="D1975" s="7" t="s">
        <v>298</v>
      </c>
      <c r="E1975" s="9"/>
      <c r="F1975" s="7" t="s">
        <v>3954</v>
      </c>
      <c r="G1975" s="7" t="s">
        <v>14</v>
      </c>
      <c r="H1975" s="7" t="s">
        <v>15</v>
      </c>
      <c r="I1975" s="9"/>
    </row>
    <row r="1976">
      <c r="A1976" s="5">
        <v>45380.0</v>
      </c>
      <c r="B1976" s="11" t="s">
        <v>3952</v>
      </c>
      <c r="C1976" s="8" t="s">
        <v>3953</v>
      </c>
      <c r="D1976" s="7" t="s">
        <v>298</v>
      </c>
      <c r="E1976" s="7" t="s">
        <v>90</v>
      </c>
      <c r="F1976" s="7" t="s">
        <v>602</v>
      </c>
      <c r="G1976" s="7" t="s">
        <v>29</v>
      </c>
      <c r="H1976" s="9"/>
      <c r="I1976" s="9"/>
    </row>
    <row r="1977">
      <c r="A1977" s="5">
        <v>45380.0</v>
      </c>
      <c r="B1977" s="11" t="s">
        <v>3955</v>
      </c>
      <c r="C1977" s="8" t="s">
        <v>3956</v>
      </c>
      <c r="D1977" s="7" t="s">
        <v>118</v>
      </c>
      <c r="E1977" s="7" t="s">
        <v>119</v>
      </c>
      <c r="F1977" s="7" t="s">
        <v>136</v>
      </c>
      <c r="G1977" s="7" t="s">
        <v>14</v>
      </c>
      <c r="H1977" s="9"/>
      <c r="I1977" s="9"/>
    </row>
    <row r="1978">
      <c r="A1978" s="5">
        <v>45380.0</v>
      </c>
      <c r="B1978" s="11" t="s">
        <v>3957</v>
      </c>
      <c r="C1978" s="8" t="s">
        <v>3958</v>
      </c>
      <c r="D1978" s="7" t="s">
        <v>298</v>
      </c>
      <c r="E1978" s="7" t="s">
        <v>119</v>
      </c>
      <c r="F1978" s="7" t="s">
        <v>3959</v>
      </c>
      <c r="G1978" s="7" t="s">
        <v>14</v>
      </c>
      <c r="H1978" s="9"/>
      <c r="I1978" s="9"/>
    </row>
    <row r="1979">
      <c r="A1979" s="5">
        <v>45380.0</v>
      </c>
      <c r="B1979" s="11" t="s">
        <v>3960</v>
      </c>
      <c r="C1979" s="8" t="s">
        <v>3961</v>
      </c>
      <c r="D1979" s="7" t="s">
        <v>178</v>
      </c>
      <c r="E1979" s="7" t="s">
        <v>299</v>
      </c>
      <c r="F1979" s="7" t="s">
        <v>588</v>
      </c>
      <c r="G1979" s="7" t="s">
        <v>14</v>
      </c>
      <c r="H1979" s="9"/>
      <c r="I1979" s="9"/>
    </row>
    <row r="1980">
      <c r="A1980" s="5">
        <v>45382.0</v>
      </c>
      <c r="B1980" s="11" t="s">
        <v>3962</v>
      </c>
      <c r="C1980" s="8" t="s">
        <v>3963</v>
      </c>
      <c r="D1980" s="7" t="s">
        <v>137</v>
      </c>
      <c r="E1980" s="7" t="s">
        <v>119</v>
      </c>
      <c r="F1980" s="7" t="s">
        <v>18</v>
      </c>
      <c r="G1980" s="7" t="s">
        <v>14</v>
      </c>
      <c r="H1980" s="9"/>
      <c r="I1980" s="9"/>
    </row>
    <row r="1981">
      <c r="A1981" s="5">
        <v>45382.0</v>
      </c>
      <c r="B1981" s="11" t="s">
        <v>3962</v>
      </c>
      <c r="C1981" s="8" t="s">
        <v>3963</v>
      </c>
      <c r="D1981" s="7" t="s">
        <v>137</v>
      </c>
      <c r="E1981" s="7" t="s">
        <v>3964</v>
      </c>
      <c r="F1981" s="7" t="s">
        <v>16</v>
      </c>
      <c r="G1981" s="7" t="s">
        <v>14</v>
      </c>
      <c r="H1981" s="9"/>
      <c r="I1981" s="9"/>
    </row>
    <row r="1982">
      <c r="A1982" s="5">
        <v>45382.0</v>
      </c>
      <c r="B1982" s="11" t="s">
        <v>3965</v>
      </c>
      <c r="C1982" s="8" t="s">
        <v>3966</v>
      </c>
      <c r="D1982" s="7" t="s">
        <v>595</v>
      </c>
      <c r="E1982" s="7" t="s">
        <v>849</v>
      </c>
      <c r="F1982" s="7" t="s">
        <v>450</v>
      </c>
      <c r="G1982" s="7" t="s">
        <v>14</v>
      </c>
      <c r="H1982" s="9"/>
      <c r="I1982" s="9"/>
    </row>
    <row r="1983">
      <c r="A1983" s="5">
        <v>45382.0</v>
      </c>
      <c r="B1983" s="11" t="s">
        <v>3965</v>
      </c>
      <c r="C1983" s="8" t="s">
        <v>3966</v>
      </c>
      <c r="D1983" s="7" t="s">
        <v>595</v>
      </c>
      <c r="E1983" s="7" t="s">
        <v>166</v>
      </c>
      <c r="F1983" s="7" t="s">
        <v>3967</v>
      </c>
      <c r="G1983" s="7" t="s">
        <v>14</v>
      </c>
      <c r="H1983" s="9"/>
      <c r="I1983" s="9"/>
    </row>
    <row r="1984">
      <c r="A1984" s="5">
        <v>45382.0</v>
      </c>
      <c r="B1984" s="11" t="s">
        <v>3968</v>
      </c>
      <c r="C1984" s="8" t="s">
        <v>3969</v>
      </c>
      <c r="D1984" s="7" t="s">
        <v>114</v>
      </c>
      <c r="E1984" s="7" t="s">
        <v>299</v>
      </c>
      <c r="F1984" s="7" t="s">
        <v>3970</v>
      </c>
      <c r="G1984" s="7" t="s">
        <v>14</v>
      </c>
      <c r="H1984" s="9"/>
      <c r="I1984" s="9"/>
    </row>
    <row r="1985">
      <c r="A1985" s="5">
        <v>45383.0</v>
      </c>
      <c r="B1985" s="11" t="s">
        <v>3971</v>
      </c>
      <c r="C1985" s="8" t="s">
        <v>3972</v>
      </c>
      <c r="D1985" s="7" t="s">
        <v>256</v>
      </c>
      <c r="E1985" s="7" t="s">
        <v>3973</v>
      </c>
      <c r="F1985" s="7" t="s">
        <v>218</v>
      </c>
      <c r="G1985" s="7" t="s">
        <v>14</v>
      </c>
      <c r="H1985" s="9"/>
      <c r="I1985" s="9"/>
    </row>
    <row r="1986">
      <c r="A1986" s="5">
        <v>45383.0</v>
      </c>
      <c r="B1986" s="11" t="s">
        <v>3974</v>
      </c>
      <c r="C1986" s="8" t="s">
        <v>3975</v>
      </c>
      <c r="D1986" s="7" t="s">
        <v>118</v>
      </c>
      <c r="E1986" s="7" t="s">
        <v>705</v>
      </c>
      <c r="F1986" s="7" t="s">
        <v>505</v>
      </c>
      <c r="G1986" s="7" t="s">
        <v>14</v>
      </c>
      <c r="H1986" s="9"/>
      <c r="I1986" s="9"/>
    </row>
    <row r="1987">
      <c r="A1987" s="5">
        <v>45383.0</v>
      </c>
      <c r="B1987" s="11" t="s">
        <v>3974</v>
      </c>
      <c r="C1987" s="8" t="s">
        <v>3975</v>
      </c>
      <c r="D1987" s="7" t="s">
        <v>118</v>
      </c>
      <c r="E1987" s="7" t="s">
        <v>3976</v>
      </c>
      <c r="F1987" s="7" t="s">
        <v>18</v>
      </c>
      <c r="G1987" s="7" t="s">
        <v>14</v>
      </c>
      <c r="H1987" s="9"/>
      <c r="I1987" s="9"/>
    </row>
    <row r="1988">
      <c r="A1988" s="5">
        <v>45383.0</v>
      </c>
      <c r="B1988" s="11" t="s">
        <v>3977</v>
      </c>
      <c r="C1988" s="8" t="s">
        <v>3978</v>
      </c>
      <c r="D1988" s="7" t="s">
        <v>2054</v>
      </c>
      <c r="E1988" s="7" t="s">
        <v>1302</v>
      </c>
      <c r="F1988" s="7" t="s">
        <v>258</v>
      </c>
      <c r="G1988" s="7" t="s">
        <v>14</v>
      </c>
      <c r="H1988" s="9"/>
      <c r="I1988" s="9"/>
    </row>
    <row r="1989">
      <c r="A1989" s="5">
        <v>45383.0</v>
      </c>
      <c r="B1989" s="11" t="s">
        <v>3979</v>
      </c>
      <c r="C1989" s="8" t="s">
        <v>3980</v>
      </c>
      <c r="D1989" s="7" t="s">
        <v>2350</v>
      </c>
      <c r="E1989" s="7" t="s">
        <v>1832</v>
      </c>
      <c r="F1989" s="7" t="s">
        <v>829</v>
      </c>
      <c r="G1989" s="7" t="s">
        <v>14</v>
      </c>
      <c r="H1989" s="9"/>
      <c r="I1989" s="9"/>
    </row>
    <row r="1990">
      <c r="A1990" s="5">
        <v>45383.0</v>
      </c>
      <c r="B1990" s="11" t="s">
        <v>3981</v>
      </c>
      <c r="C1990" s="8" t="s">
        <v>3982</v>
      </c>
      <c r="D1990" s="7" t="s">
        <v>165</v>
      </c>
      <c r="E1990" s="7" t="s">
        <v>3983</v>
      </c>
      <c r="F1990" s="7" t="s">
        <v>473</v>
      </c>
      <c r="G1990" s="7" t="s">
        <v>29</v>
      </c>
      <c r="H1990" s="9"/>
      <c r="I1990" s="9"/>
    </row>
    <row r="1991">
      <c r="A1991" s="5">
        <v>45383.0</v>
      </c>
      <c r="B1991" s="11" t="s">
        <v>3984</v>
      </c>
      <c r="C1991" s="8" t="s">
        <v>3985</v>
      </c>
      <c r="D1991" s="7" t="s">
        <v>3986</v>
      </c>
      <c r="E1991" s="7" t="s">
        <v>3987</v>
      </c>
      <c r="F1991" s="7" t="s">
        <v>3988</v>
      </c>
      <c r="G1991" s="7" t="s">
        <v>14</v>
      </c>
      <c r="H1991" s="9"/>
      <c r="I1991" s="9"/>
    </row>
    <row r="1992">
      <c r="A1992" s="5">
        <v>45383.0</v>
      </c>
      <c r="B1992" s="11" t="s">
        <v>3989</v>
      </c>
      <c r="C1992" s="8" t="s">
        <v>3990</v>
      </c>
      <c r="D1992" s="7" t="s">
        <v>2168</v>
      </c>
      <c r="E1992" s="7" t="s">
        <v>3991</v>
      </c>
      <c r="F1992" s="7" t="s">
        <v>18</v>
      </c>
      <c r="G1992" s="7" t="s">
        <v>14</v>
      </c>
      <c r="H1992" s="9"/>
      <c r="I1992" s="9"/>
    </row>
    <row r="1993">
      <c r="A1993" s="5">
        <v>45383.0</v>
      </c>
      <c r="B1993" s="11" t="s">
        <v>3989</v>
      </c>
      <c r="C1993" s="8" t="s">
        <v>3990</v>
      </c>
      <c r="D1993" s="7" t="s">
        <v>2168</v>
      </c>
      <c r="E1993" s="7" t="s">
        <v>334</v>
      </c>
      <c r="F1993" s="7" t="s">
        <v>1246</v>
      </c>
      <c r="G1993" s="7" t="s">
        <v>14</v>
      </c>
      <c r="H1993" s="9"/>
      <c r="I1993" s="9"/>
    </row>
    <row r="1994">
      <c r="A1994" s="5">
        <v>45383.0</v>
      </c>
      <c r="B1994" s="11" t="s">
        <v>3992</v>
      </c>
      <c r="C1994" s="8" t="s">
        <v>3993</v>
      </c>
      <c r="D1994" s="7" t="s">
        <v>3994</v>
      </c>
      <c r="E1994" s="7" t="s">
        <v>3995</v>
      </c>
      <c r="F1994" s="7" t="s">
        <v>2411</v>
      </c>
      <c r="G1994" s="7" t="s">
        <v>14</v>
      </c>
      <c r="H1994" s="9"/>
      <c r="I1994" s="9"/>
    </row>
    <row r="1995">
      <c r="A1995" s="5">
        <v>45383.0</v>
      </c>
      <c r="B1995" s="11" t="s">
        <v>3996</v>
      </c>
      <c r="C1995" s="8" t="s">
        <v>3997</v>
      </c>
      <c r="D1995" s="7" t="s">
        <v>3998</v>
      </c>
      <c r="E1995" s="7" t="s">
        <v>3999</v>
      </c>
      <c r="F1995" s="7" t="s">
        <v>4000</v>
      </c>
      <c r="G1995" s="7" t="s">
        <v>14</v>
      </c>
      <c r="H1995" s="9"/>
      <c r="I1995" s="9"/>
    </row>
    <row r="1996">
      <c r="A1996" s="5">
        <v>45383.0</v>
      </c>
      <c r="B1996" s="11" t="s">
        <v>4001</v>
      </c>
      <c r="C1996" s="8" t="s">
        <v>4002</v>
      </c>
      <c r="D1996" s="7" t="s">
        <v>633</v>
      </c>
      <c r="E1996" s="7" t="s">
        <v>988</v>
      </c>
      <c r="F1996" s="7" t="s">
        <v>23</v>
      </c>
      <c r="G1996" s="7" t="s">
        <v>14</v>
      </c>
      <c r="H1996" s="9"/>
      <c r="I1996" s="9"/>
    </row>
    <row r="1997">
      <c r="A1997" s="5">
        <v>45383.0</v>
      </c>
      <c r="B1997" s="11" t="s">
        <v>4003</v>
      </c>
      <c r="C1997" s="8" t="s">
        <v>4004</v>
      </c>
      <c r="D1997" s="7" t="s">
        <v>3137</v>
      </c>
      <c r="E1997" s="7" t="s">
        <v>420</v>
      </c>
      <c r="F1997" s="7" t="s">
        <v>4005</v>
      </c>
      <c r="G1997" s="7" t="s">
        <v>14</v>
      </c>
      <c r="H1997" s="9"/>
      <c r="I1997" s="9"/>
    </row>
    <row r="1998">
      <c r="A1998" s="5">
        <v>45383.0</v>
      </c>
      <c r="B1998" s="11" t="s">
        <v>4003</v>
      </c>
      <c r="C1998" s="8" t="s">
        <v>4004</v>
      </c>
      <c r="D1998" s="7" t="s">
        <v>3137</v>
      </c>
      <c r="E1998" s="7" t="s">
        <v>1094</v>
      </c>
      <c r="F1998" s="7" t="s">
        <v>300</v>
      </c>
      <c r="G1998" s="7" t="s">
        <v>14</v>
      </c>
      <c r="H1998" s="9"/>
      <c r="I1998" s="9"/>
    </row>
    <row r="1999">
      <c r="A1999" s="5">
        <v>45383.0</v>
      </c>
      <c r="B1999" s="11" t="s">
        <v>4006</v>
      </c>
      <c r="C1999" s="8" t="s">
        <v>4007</v>
      </c>
      <c r="D1999" s="7" t="b">
        <v>1</v>
      </c>
      <c r="E1999" s="7" t="s">
        <v>115</v>
      </c>
      <c r="F1999" s="7" t="s">
        <v>588</v>
      </c>
      <c r="G1999" s="7" t="s">
        <v>14</v>
      </c>
      <c r="H1999" s="9"/>
      <c r="I1999" s="9"/>
    </row>
    <row r="2000">
      <c r="A2000" s="5">
        <v>45383.0</v>
      </c>
      <c r="B2000" s="11" t="s">
        <v>4006</v>
      </c>
      <c r="C2000" s="8" t="s">
        <v>4007</v>
      </c>
      <c r="D2000" s="7" t="b">
        <v>1</v>
      </c>
      <c r="E2000" s="9"/>
      <c r="F2000" s="7" t="s">
        <v>152</v>
      </c>
      <c r="G2000" s="7" t="s">
        <v>14</v>
      </c>
      <c r="H2000" s="7" t="s">
        <v>253</v>
      </c>
      <c r="I2000" s="9"/>
    </row>
    <row r="2001">
      <c r="A2001" s="5">
        <v>45383.0</v>
      </c>
      <c r="B2001" s="11" t="s">
        <v>4008</v>
      </c>
      <c r="C2001" s="8" t="s">
        <v>4009</v>
      </c>
      <c r="D2001" s="7" t="s">
        <v>4010</v>
      </c>
      <c r="E2001" s="7" t="s">
        <v>166</v>
      </c>
      <c r="F2001" s="7" t="s">
        <v>4011</v>
      </c>
      <c r="G2001" s="7" t="s">
        <v>86</v>
      </c>
      <c r="H2001" s="9"/>
      <c r="I2001" s="9"/>
    </row>
    <row r="2002">
      <c r="A2002" s="5">
        <v>45383.0</v>
      </c>
      <c r="B2002" s="11" t="s">
        <v>4008</v>
      </c>
      <c r="C2002" s="8" t="s">
        <v>4009</v>
      </c>
      <c r="D2002" s="7" t="s">
        <v>4010</v>
      </c>
      <c r="E2002" s="7" t="s">
        <v>299</v>
      </c>
      <c r="F2002" s="7" t="s">
        <v>308</v>
      </c>
      <c r="G2002" s="7" t="s">
        <v>14</v>
      </c>
      <c r="H2002" s="9"/>
      <c r="I2002" s="9"/>
    </row>
    <row r="2003">
      <c r="A2003" s="5">
        <v>45383.0</v>
      </c>
      <c r="B2003" s="11" t="s">
        <v>4012</v>
      </c>
      <c r="C2003" s="8" t="s">
        <v>4013</v>
      </c>
      <c r="D2003" s="7" t="s">
        <v>964</v>
      </c>
      <c r="E2003" s="7" t="s">
        <v>4014</v>
      </c>
      <c r="F2003" s="7" t="s">
        <v>4015</v>
      </c>
      <c r="G2003" s="7" t="s">
        <v>14</v>
      </c>
      <c r="H2003" s="9"/>
      <c r="I2003" s="9"/>
    </row>
    <row r="2004">
      <c r="A2004" s="5">
        <v>45383.0</v>
      </c>
      <c r="B2004" s="11" t="s">
        <v>4016</v>
      </c>
      <c r="C2004" s="8" t="s">
        <v>4017</v>
      </c>
      <c r="D2004" s="7" t="s">
        <v>4018</v>
      </c>
      <c r="E2004" s="7" t="s">
        <v>4019</v>
      </c>
      <c r="F2004" s="7" t="s">
        <v>2943</v>
      </c>
      <c r="G2004" s="7" t="s">
        <v>14</v>
      </c>
      <c r="H2004" s="9"/>
      <c r="I2004" s="9"/>
    </row>
    <row r="2005">
      <c r="A2005" s="5">
        <v>45383.0</v>
      </c>
      <c r="B2005" s="11" t="s">
        <v>4016</v>
      </c>
      <c r="C2005" s="8" t="s">
        <v>4017</v>
      </c>
      <c r="D2005" s="7" t="s">
        <v>4018</v>
      </c>
      <c r="E2005" s="7" t="s">
        <v>125</v>
      </c>
      <c r="F2005" s="7" t="s">
        <v>13</v>
      </c>
      <c r="G2005" s="7" t="s">
        <v>14</v>
      </c>
      <c r="H2005" s="9"/>
      <c r="I2005" s="9"/>
    </row>
    <row r="2006">
      <c r="A2006" s="5">
        <v>45383.0</v>
      </c>
      <c r="B2006" s="11" t="s">
        <v>4020</v>
      </c>
      <c r="C2006" s="8" t="s">
        <v>4021</v>
      </c>
      <c r="D2006" s="7" t="s">
        <v>373</v>
      </c>
      <c r="E2006" s="7" t="s">
        <v>15</v>
      </c>
      <c r="F2006" s="7" t="s">
        <v>2430</v>
      </c>
      <c r="G2006" s="7" t="s">
        <v>14</v>
      </c>
      <c r="H2006" s="9"/>
      <c r="I2006" s="9"/>
    </row>
    <row r="2007">
      <c r="A2007" s="5">
        <v>45383.0</v>
      </c>
      <c r="B2007" s="11" t="s">
        <v>4020</v>
      </c>
      <c r="C2007" s="8" t="s">
        <v>4021</v>
      </c>
      <c r="D2007" s="7" t="s">
        <v>373</v>
      </c>
      <c r="E2007" s="7" t="s">
        <v>121</v>
      </c>
      <c r="F2007" s="7" t="s">
        <v>3014</v>
      </c>
      <c r="G2007" s="7" t="s">
        <v>14</v>
      </c>
      <c r="H2007" s="9"/>
      <c r="I2007" s="9"/>
    </row>
    <row r="2008">
      <c r="A2008" s="5">
        <v>45383.0</v>
      </c>
      <c r="B2008" s="11" t="s">
        <v>4022</v>
      </c>
      <c r="C2008" s="8" t="s">
        <v>4023</v>
      </c>
      <c r="D2008" s="7" t="s">
        <v>1181</v>
      </c>
      <c r="E2008" s="7" t="s">
        <v>2038</v>
      </c>
      <c r="F2008" s="7" t="s">
        <v>4024</v>
      </c>
      <c r="G2008" s="7" t="s">
        <v>86</v>
      </c>
      <c r="H2008" s="9"/>
      <c r="I2008" s="9"/>
    </row>
    <row r="2009">
      <c r="A2009" s="5">
        <v>45383.0</v>
      </c>
      <c r="B2009" s="11" t="s">
        <v>4022</v>
      </c>
      <c r="C2009" s="8" t="s">
        <v>4023</v>
      </c>
      <c r="D2009" s="7" t="s">
        <v>1181</v>
      </c>
      <c r="E2009" s="7" t="s">
        <v>366</v>
      </c>
      <c r="F2009" s="7" t="s">
        <v>4025</v>
      </c>
      <c r="G2009" s="7" t="s">
        <v>86</v>
      </c>
      <c r="H2009" s="9"/>
      <c r="I2009" s="9"/>
    </row>
    <row r="2010">
      <c r="A2010" s="5">
        <v>45383.0</v>
      </c>
      <c r="B2010" s="11" t="s">
        <v>4026</v>
      </c>
      <c r="C2010" s="8" t="s">
        <v>4027</v>
      </c>
      <c r="D2010" s="7" t="s">
        <v>907</v>
      </c>
      <c r="E2010" s="7" t="s">
        <v>1624</v>
      </c>
      <c r="F2010" s="7" t="s">
        <v>4028</v>
      </c>
      <c r="G2010" s="7" t="s">
        <v>14</v>
      </c>
      <c r="H2010" s="9"/>
      <c r="I2010" s="9"/>
    </row>
    <row r="2011">
      <c r="A2011" s="5">
        <v>45383.0</v>
      </c>
      <c r="B2011" s="11" t="s">
        <v>4026</v>
      </c>
      <c r="C2011" s="8" t="s">
        <v>4027</v>
      </c>
      <c r="D2011" s="7" t="s">
        <v>907</v>
      </c>
      <c r="E2011" s="7" t="s">
        <v>4029</v>
      </c>
      <c r="F2011" s="7" t="s">
        <v>1691</v>
      </c>
      <c r="G2011" s="7" t="s">
        <v>14</v>
      </c>
      <c r="H2011" s="9"/>
      <c r="I2011" s="9"/>
    </row>
    <row r="2012">
      <c r="A2012" s="5">
        <v>45384.0</v>
      </c>
      <c r="B2012" s="11" t="s">
        <v>4030</v>
      </c>
      <c r="C2012" s="8" t="s">
        <v>4031</v>
      </c>
      <c r="D2012" s="7" t="s">
        <v>3137</v>
      </c>
      <c r="E2012" s="9"/>
      <c r="F2012" s="7" t="s">
        <v>564</v>
      </c>
      <c r="G2012" s="7" t="s">
        <v>14</v>
      </c>
      <c r="H2012" s="7" t="s">
        <v>1094</v>
      </c>
      <c r="I2012" s="9"/>
    </row>
    <row r="2013">
      <c r="A2013" s="5">
        <v>45384.0</v>
      </c>
      <c r="B2013" s="11" t="s">
        <v>4030</v>
      </c>
      <c r="C2013" s="8" t="s">
        <v>4031</v>
      </c>
      <c r="D2013" s="7" t="s">
        <v>3137</v>
      </c>
      <c r="E2013" s="7" t="s">
        <v>217</v>
      </c>
      <c r="F2013" s="7" t="s">
        <v>4032</v>
      </c>
      <c r="G2013" s="7" t="s">
        <v>14</v>
      </c>
      <c r="H2013" s="9"/>
      <c r="I2013" s="9"/>
    </row>
    <row r="2014">
      <c r="A2014" s="5">
        <v>45384.0</v>
      </c>
      <c r="B2014" s="11" t="s">
        <v>4033</v>
      </c>
      <c r="C2014" s="8" t="s">
        <v>4034</v>
      </c>
      <c r="D2014" s="7" t="s">
        <v>907</v>
      </c>
      <c r="E2014" s="7" t="s">
        <v>119</v>
      </c>
      <c r="F2014" s="7" t="s">
        <v>542</v>
      </c>
      <c r="G2014" s="7" t="s">
        <v>14</v>
      </c>
      <c r="H2014" s="9"/>
      <c r="I2014" s="9"/>
    </row>
    <row r="2015">
      <c r="A2015" s="5">
        <v>45384.0</v>
      </c>
      <c r="B2015" s="11" t="s">
        <v>4035</v>
      </c>
      <c r="C2015" s="8" t="s">
        <v>4036</v>
      </c>
      <c r="D2015" s="7" t="s">
        <v>642</v>
      </c>
      <c r="E2015" s="7" t="s">
        <v>1069</v>
      </c>
      <c r="F2015" s="7" t="s">
        <v>149</v>
      </c>
      <c r="G2015" s="7" t="s">
        <v>14</v>
      </c>
      <c r="H2015" s="9"/>
      <c r="I2015" s="9"/>
    </row>
    <row r="2016">
      <c r="A2016" s="5">
        <v>45384.0</v>
      </c>
      <c r="B2016" s="11" t="s">
        <v>4037</v>
      </c>
      <c r="C2016" s="8" t="s">
        <v>4038</v>
      </c>
      <c r="D2016" s="7" t="s">
        <v>3428</v>
      </c>
      <c r="E2016" s="9"/>
      <c r="F2016" s="7" t="s">
        <v>4039</v>
      </c>
      <c r="G2016" s="7" t="s">
        <v>14</v>
      </c>
      <c r="H2016" s="7" t="s">
        <v>15</v>
      </c>
      <c r="I2016" s="9"/>
    </row>
    <row r="2017">
      <c r="A2017" s="5">
        <v>45384.0</v>
      </c>
      <c r="B2017" s="11" t="s">
        <v>4040</v>
      </c>
      <c r="C2017" s="8" t="s">
        <v>4041</v>
      </c>
      <c r="D2017" s="7" t="s">
        <v>312</v>
      </c>
      <c r="E2017" s="7" t="s">
        <v>119</v>
      </c>
      <c r="F2017" s="7" t="s">
        <v>18</v>
      </c>
      <c r="G2017" s="7" t="s">
        <v>14</v>
      </c>
      <c r="H2017" s="9"/>
      <c r="I2017" s="9"/>
    </row>
    <row r="2018">
      <c r="A2018" s="5">
        <v>45384.0</v>
      </c>
      <c r="B2018" s="11" t="s">
        <v>4040</v>
      </c>
      <c r="C2018" s="8" t="s">
        <v>4041</v>
      </c>
      <c r="D2018" s="7" t="s">
        <v>312</v>
      </c>
      <c r="E2018" s="7" t="s">
        <v>1416</v>
      </c>
      <c r="F2018" s="7" t="s">
        <v>13</v>
      </c>
      <c r="G2018" s="7" t="s">
        <v>14</v>
      </c>
      <c r="H2018" s="9"/>
      <c r="I2018" s="9"/>
    </row>
    <row r="2019">
      <c r="A2019" s="5">
        <v>45384.0</v>
      </c>
      <c r="B2019" s="11" t="s">
        <v>4042</v>
      </c>
      <c r="C2019" s="8" t="s">
        <v>4043</v>
      </c>
      <c r="D2019" s="7" t="s">
        <v>4044</v>
      </c>
      <c r="E2019" s="7" t="s">
        <v>4045</v>
      </c>
      <c r="F2019" s="7" t="s">
        <v>829</v>
      </c>
      <c r="G2019" s="7" t="s">
        <v>14</v>
      </c>
      <c r="H2019" s="9"/>
      <c r="I2019" s="9"/>
    </row>
    <row r="2020">
      <c r="A2020" s="5">
        <v>45384.0</v>
      </c>
      <c r="B2020" s="11" t="s">
        <v>4046</v>
      </c>
      <c r="C2020" s="8" t="s">
        <v>4047</v>
      </c>
      <c r="D2020" s="7" t="s">
        <v>3137</v>
      </c>
      <c r="E2020" s="7" t="s">
        <v>105</v>
      </c>
      <c r="F2020" s="7" t="s">
        <v>1049</v>
      </c>
      <c r="G2020" s="7" t="s">
        <v>14</v>
      </c>
      <c r="H2020" s="9"/>
      <c r="I2020" s="9"/>
    </row>
    <row r="2021">
      <c r="A2021" s="5">
        <v>45384.0</v>
      </c>
      <c r="B2021" s="11" t="s">
        <v>4048</v>
      </c>
      <c r="C2021" s="8" t="s">
        <v>4049</v>
      </c>
      <c r="D2021" s="7" t="s">
        <v>104</v>
      </c>
      <c r="E2021" s="7" t="s">
        <v>1584</v>
      </c>
      <c r="F2021" s="7" t="s">
        <v>4050</v>
      </c>
      <c r="G2021" s="7" t="s">
        <v>86</v>
      </c>
      <c r="H2021" s="9"/>
      <c r="I2021" s="9"/>
    </row>
    <row r="2022">
      <c r="A2022" s="5">
        <v>45384.0</v>
      </c>
      <c r="B2022" s="11" t="s">
        <v>4048</v>
      </c>
      <c r="C2022" s="8" t="s">
        <v>4049</v>
      </c>
      <c r="D2022" s="7" t="s">
        <v>104</v>
      </c>
      <c r="E2022" s="7" t="s">
        <v>1790</v>
      </c>
      <c r="F2022" s="7" t="s">
        <v>1791</v>
      </c>
      <c r="G2022" s="7" t="s">
        <v>86</v>
      </c>
      <c r="H2022" s="9"/>
      <c r="I2022" s="9"/>
    </row>
    <row r="2023">
      <c r="A2023" s="5">
        <v>45384.0</v>
      </c>
      <c r="B2023" s="11" t="s">
        <v>4048</v>
      </c>
      <c r="C2023" s="8" t="s">
        <v>4049</v>
      </c>
      <c r="D2023" s="7" t="s">
        <v>104</v>
      </c>
      <c r="E2023" s="7" t="s">
        <v>2495</v>
      </c>
      <c r="F2023" s="7" t="s">
        <v>1791</v>
      </c>
      <c r="G2023" s="7" t="s">
        <v>86</v>
      </c>
      <c r="H2023" s="9"/>
      <c r="I2023" s="9"/>
    </row>
    <row r="2024">
      <c r="A2024" s="5">
        <v>45384.0</v>
      </c>
      <c r="B2024" s="11" t="s">
        <v>4051</v>
      </c>
      <c r="C2024" s="8" t="s">
        <v>4052</v>
      </c>
      <c r="D2024" s="7" t="s">
        <v>256</v>
      </c>
      <c r="E2024" s="7" t="s">
        <v>4053</v>
      </c>
      <c r="F2024" s="7" t="s">
        <v>149</v>
      </c>
      <c r="G2024" s="7" t="s">
        <v>14</v>
      </c>
      <c r="H2024" s="9"/>
      <c r="I2024" s="9"/>
    </row>
    <row r="2025">
      <c r="A2025" s="5">
        <v>45384.0</v>
      </c>
      <c r="B2025" s="11" t="s">
        <v>4054</v>
      </c>
      <c r="C2025" s="8" t="s">
        <v>4055</v>
      </c>
      <c r="D2025" s="7" t="s">
        <v>3379</v>
      </c>
      <c r="E2025" s="7" t="s">
        <v>119</v>
      </c>
      <c r="F2025" s="7" t="s">
        <v>1376</v>
      </c>
      <c r="G2025" s="7" t="s">
        <v>14</v>
      </c>
      <c r="H2025" s="9"/>
      <c r="I2025" s="9"/>
    </row>
    <row r="2026">
      <c r="A2026" s="5">
        <v>45384.0</v>
      </c>
      <c r="B2026" s="11" t="s">
        <v>4054</v>
      </c>
      <c r="C2026" s="8" t="s">
        <v>4055</v>
      </c>
      <c r="D2026" s="7" t="s">
        <v>3379</v>
      </c>
      <c r="E2026" s="7" t="s">
        <v>420</v>
      </c>
      <c r="F2026" s="7" t="s">
        <v>564</v>
      </c>
      <c r="G2026" s="7" t="s">
        <v>14</v>
      </c>
      <c r="H2026" s="9"/>
      <c r="I2026" s="9"/>
    </row>
    <row r="2027">
      <c r="A2027" s="5">
        <v>45384.0</v>
      </c>
      <c r="B2027" s="11" t="s">
        <v>4054</v>
      </c>
      <c r="C2027" s="8" t="s">
        <v>4055</v>
      </c>
      <c r="D2027" s="7" t="s">
        <v>3379</v>
      </c>
      <c r="E2027" s="7" t="s">
        <v>1591</v>
      </c>
      <c r="F2027" s="7" t="s">
        <v>13</v>
      </c>
      <c r="G2027" s="7" t="s">
        <v>14</v>
      </c>
      <c r="H2027" s="9"/>
      <c r="I2027" s="9"/>
    </row>
    <row r="2028">
      <c r="A2028" s="5">
        <v>45384.0</v>
      </c>
      <c r="B2028" s="11" t="s">
        <v>4056</v>
      </c>
      <c r="C2028" s="8" t="s">
        <v>4057</v>
      </c>
      <c r="D2028" s="7" t="s">
        <v>137</v>
      </c>
      <c r="E2028" s="7" t="s">
        <v>15</v>
      </c>
      <c r="F2028" s="7" t="s">
        <v>136</v>
      </c>
      <c r="G2028" s="7" t="s">
        <v>14</v>
      </c>
      <c r="H2028" s="9"/>
      <c r="I2028" s="9"/>
    </row>
    <row r="2029">
      <c r="A2029" s="5">
        <v>45384.0</v>
      </c>
      <c r="B2029" s="11" t="s">
        <v>4056</v>
      </c>
      <c r="C2029" s="8" t="s">
        <v>4057</v>
      </c>
      <c r="D2029" s="7" t="s">
        <v>137</v>
      </c>
      <c r="E2029" s="7" t="s">
        <v>47</v>
      </c>
      <c r="F2029" s="7" t="s">
        <v>809</v>
      </c>
      <c r="G2029" s="7" t="s">
        <v>14</v>
      </c>
      <c r="H2029" s="9"/>
      <c r="I2029" s="9"/>
    </row>
    <row r="2030">
      <c r="A2030" s="5">
        <v>45384.0</v>
      </c>
      <c r="B2030" s="11" t="s">
        <v>4056</v>
      </c>
      <c r="C2030" s="8" t="s">
        <v>4057</v>
      </c>
      <c r="D2030" s="7" t="s">
        <v>137</v>
      </c>
      <c r="E2030" s="7" t="s">
        <v>119</v>
      </c>
      <c r="F2030" s="7" t="s">
        <v>48</v>
      </c>
      <c r="G2030" s="7" t="s">
        <v>14</v>
      </c>
      <c r="H2030" s="9"/>
      <c r="I2030" s="9"/>
    </row>
    <row r="2031">
      <c r="A2031" s="5">
        <v>45384.0</v>
      </c>
      <c r="B2031" s="11" t="s">
        <v>4058</v>
      </c>
      <c r="C2031" s="8" t="s">
        <v>4059</v>
      </c>
      <c r="D2031" s="7" t="s">
        <v>343</v>
      </c>
      <c r="E2031" s="7" t="s">
        <v>115</v>
      </c>
      <c r="F2031" s="7" t="s">
        <v>4060</v>
      </c>
      <c r="G2031" s="7" t="s">
        <v>14</v>
      </c>
      <c r="H2031" s="9"/>
      <c r="I2031" s="9"/>
    </row>
    <row r="2032">
      <c r="A2032" s="5">
        <v>45384.0</v>
      </c>
      <c r="B2032" s="11" t="s">
        <v>4061</v>
      </c>
      <c r="C2032" s="8" t="s">
        <v>4062</v>
      </c>
      <c r="D2032" s="7" t="s">
        <v>235</v>
      </c>
      <c r="E2032" s="7" t="s">
        <v>4063</v>
      </c>
      <c r="F2032" s="7" t="s">
        <v>542</v>
      </c>
      <c r="G2032" s="7" t="s">
        <v>86</v>
      </c>
      <c r="H2032" s="9"/>
      <c r="I2032" s="9"/>
    </row>
    <row r="2033">
      <c r="A2033" s="5">
        <v>45384.0</v>
      </c>
      <c r="B2033" s="11" t="s">
        <v>4061</v>
      </c>
      <c r="C2033" s="8" t="s">
        <v>4062</v>
      </c>
      <c r="D2033" s="7" t="s">
        <v>235</v>
      </c>
      <c r="E2033" s="7" t="s">
        <v>1386</v>
      </c>
      <c r="F2033" s="7" t="s">
        <v>662</v>
      </c>
      <c r="G2033" s="7" t="s">
        <v>86</v>
      </c>
      <c r="H2033" s="9"/>
      <c r="I2033" s="9"/>
    </row>
    <row r="2034">
      <c r="A2034" s="5">
        <v>45384.0</v>
      </c>
      <c r="B2034" s="11" t="s">
        <v>4064</v>
      </c>
      <c r="C2034" s="8" t="s">
        <v>4065</v>
      </c>
      <c r="D2034" s="7" t="s">
        <v>3428</v>
      </c>
      <c r="E2034" s="9"/>
      <c r="F2034" s="7" t="s">
        <v>4066</v>
      </c>
      <c r="G2034" s="7" t="s">
        <v>14</v>
      </c>
      <c r="H2034" s="7" t="s">
        <v>15</v>
      </c>
      <c r="I2034" s="9"/>
    </row>
    <row r="2035">
      <c r="A2035" s="5">
        <v>45384.0</v>
      </c>
      <c r="B2035" s="11" t="s">
        <v>4067</v>
      </c>
      <c r="C2035" s="8" t="s">
        <v>4068</v>
      </c>
      <c r="D2035" s="7" t="b">
        <v>1</v>
      </c>
      <c r="E2035" s="7" t="s">
        <v>119</v>
      </c>
      <c r="F2035" s="7" t="s">
        <v>4069</v>
      </c>
      <c r="G2035" s="7" t="s">
        <v>14</v>
      </c>
      <c r="H2035" s="9"/>
      <c r="I2035" s="9"/>
    </row>
    <row r="2036">
      <c r="A2036" s="5">
        <v>45384.0</v>
      </c>
      <c r="B2036" s="11" t="s">
        <v>4070</v>
      </c>
      <c r="C2036" s="8" t="s">
        <v>4071</v>
      </c>
      <c r="D2036" s="7" t="s">
        <v>4072</v>
      </c>
      <c r="E2036" s="7" t="s">
        <v>4073</v>
      </c>
      <c r="F2036" s="7" t="s">
        <v>4074</v>
      </c>
      <c r="G2036" s="7" t="s">
        <v>14</v>
      </c>
      <c r="H2036" s="9"/>
      <c r="I2036" s="9"/>
    </row>
    <row r="2037">
      <c r="A2037" s="5">
        <v>45384.0</v>
      </c>
      <c r="B2037" s="11" t="s">
        <v>4070</v>
      </c>
      <c r="C2037" s="8" t="s">
        <v>4071</v>
      </c>
      <c r="D2037" s="7" t="s">
        <v>4072</v>
      </c>
      <c r="E2037" s="7" t="s">
        <v>4075</v>
      </c>
      <c r="F2037" s="7" t="s">
        <v>4076</v>
      </c>
      <c r="G2037" s="7" t="s">
        <v>14</v>
      </c>
      <c r="H2037" s="9"/>
      <c r="I2037" s="9"/>
    </row>
    <row r="2038">
      <c r="A2038" s="5">
        <v>45385.0</v>
      </c>
      <c r="B2038" s="11" t="s">
        <v>4077</v>
      </c>
      <c r="C2038" s="8" t="s">
        <v>4078</v>
      </c>
      <c r="D2038" s="7" t="s">
        <v>642</v>
      </c>
      <c r="E2038" s="7" t="s">
        <v>4079</v>
      </c>
      <c r="F2038" s="7" t="s">
        <v>505</v>
      </c>
      <c r="G2038" s="7" t="s">
        <v>14</v>
      </c>
      <c r="H2038" s="9"/>
      <c r="I2038" s="9"/>
    </row>
    <row r="2039">
      <c r="A2039" s="5">
        <v>45385.0</v>
      </c>
      <c r="B2039" s="11" t="s">
        <v>4080</v>
      </c>
      <c r="C2039" s="8" t="s">
        <v>4081</v>
      </c>
      <c r="D2039" s="7" t="s">
        <v>1587</v>
      </c>
      <c r="E2039" s="7" t="s">
        <v>3411</v>
      </c>
      <c r="F2039" s="7" t="s">
        <v>101</v>
      </c>
      <c r="G2039" s="7" t="s">
        <v>14</v>
      </c>
      <c r="H2039" s="9"/>
      <c r="I2039" s="9"/>
    </row>
    <row r="2040">
      <c r="A2040" s="5">
        <v>45385.0</v>
      </c>
      <c r="B2040" s="11" t="s">
        <v>4080</v>
      </c>
      <c r="C2040" s="8" t="s">
        <v>4081</v>
      </c>
      <c r="D2040" s="7" t="s">
        <v>32</v>
      </c>
      <c r="E2040" s="9"/>
      <c r="F2040" s="7" t="s">
        <v>258</v>
      </c>
      <c r="G2040" s="7" t="s">
        <v>14</v>
      </c>
      <c r="H2040" s="7" t="s">
        <v>4082</v>
      </c>
      <c r="I2040" s="9"/>
    </row>
    <row r="2041">
      <c r="A2041" s="5">
        <v>45385.0</v>
      </c>
      <c r="B2041" s="11" t="s">
        <v>4083</v>
      </c>
      <c r="C2041" s="8" t="s">
        <v>4084</v>
      </c>
      <c r="D2041" s="7" t="s">
        <v>4044</v>
      </c>
      <c r="E2041" s="7" t="s">
        <v>1550</v>
      </c>
      <c r="F2041" s="7" t="s">
        <v>741</v>
      </c>
      <c r="G2041" s="7" t="s">
        <v>14</v>
      </c>
      <c r="H2041" s="9"/>
      <c r="I2041" s="9"/>
    </row>
    <row r="2042">
      <c r="A2042" s="5">
        <v>45385.0</v>
      </c>
      <c r="B2042" s="11" t="s">
        <v>4083</v>
      </c>
      <c r="C2042" s="8" t="s">
        <v>4084</v>
      </c>
      <c r="D2042" s="7" t="s">
        <v>4044</v>
      </c>
      <c r="E2042" s="7" t="s">
        <v>38</v>
      </c>
      <c r="F2042" s="7" t="s">
        <v>1631</v>
      </c>
      <c r="G2042" s="7" t="s">
        <v>14</v>
      </c>
      <c r="H2042" s="9"/>
      <c r="I2042" s="9"/>
    </row>
    <row r="2043">
      <c r="A2043" s="5">
        <v>45385.0</v>
      </c>
      <c r="B2043" s="11" t="s">
        <v>4085</v>
      </c>
      <c r="C2043" s="8" t="s">
        <v>4086</v>
      </c>
      <c r="D2043" s="7" t="s">
        <v>4087</v>
      </c>
      <c r="E2043" s="7" t="s">
        <v>259</v>
      </c>
      <c r="F2043" s="7" t="s">
        <v>2261</v>
      </c>
      <c r="G2043" s="7" t="s">
        <v>14</v>
      </c>
      <c r="H2043" s="9"/>
      <c r="I2043" s="9"/>
    </row>
    <row r="2044">
      <c r="A2044" s="5">
        <v>45385.0</v>
      </c>
      <c r="B2044" s="11" t="s">
        <v>4085</v>
      </c>
      <c r="C2044" s="8" t="s">
        <v>4086</v>
      </c>
      <c r="D2044" s="7" t="s">
        <v>4087</v>
      </c>
      <c r="E2044" s="7" t="s">
        <v>4088</v>
      </c>
      <c r="F2044" s="7" t="s">
        <v>18</v>
      </c>
      <c r="G2044" s="7" t="s">
        <v>14</v>
      </c>
      <c r="H2044" s="9"/>
      <c r="I2044" s="9"/>
    </row>
    <row r="2045">
      <c r="A2045" s="5">
        <v>45385.0</v>
      </c>
      <c r="B2045" s="11" t="s">
        <v>4089</v>
      </c>
      <c r="C2045" s="8" t="s">
        <v>4090</v>
      </c>
      <c r="D2045" s="7" t="s">
        <v>3659</v>
      </c>
      <c r="E2045" s="7" t="s">
        <v>705</v>
      </c>
      <c r="F2045" s="7" t="s">
        <v>505</v>
      </c>
      <c r="G2045" s="7" t="s">
        <v>14</v>
      </c>
      <c r="H2045" s="9"/>
      <c r="I2045" s="9"/>
    </row>
    <row r="2046">
      <c r="A2046" s="5">
        <v>45385.0</v>
      </c>
      <c r="B2046" s="11" t="s">
        <v>4089</v>
      </c>
      <c r="C2046" s="8" t="s">
        <v>4090</v>
      </c>
      <c r="D2046" s="7" t="s">
        <v>3659</v>
      </c>
      <c r="E2046" s="7" t="s">
        <v>4091</v>
      </c>
      <c r="F2046" s="7" t="s">
        <v>4092</v>
      </c>
      <c r="G2046" s="7" t="s">
        <v>14</v>
      </c>
      <c r="H2046" s="9"/>
      <c r="I2046" s="9"/>
    </row>
    <row r="2047">
      <c r="A2047" s="5">
        <v>45385.0</v>
      </c>
      <c r="B2047" s="11" t="s">
        <v>4089</v>
      </c>
      <c r="C2047" s="8" t="s">
        <v>4090</v>
      </c>
      <c r="D2047" s="7" t="s">
        <v>3659</v>
      </c>
      <c r="E2047" s="7" t="s">
        <v>344</v>
      </c>
      <c r="F2047" s="7" t="s">
        <v>450</v>
      </c>
      <c r="G2047" s="7" t="s">
        <v>14</v>
      </c>
      <c r="H2047" s="9"/>
      <c r="I2047" s="9"/>
    </row>
    <row r="2048">
      <c r="A2048" s="5">
        <v>45385.0</v>
      </c>
      <c r="B2048" s="11" t="s">
        <v>4093</v>
      </c>
      <c r="C2048" s="8" t="s">
        <v>4094</v>
      </c>
      <c r="D2048" s="7" t="s">
        <v>3428</v>
      </c>
      <c r="E2048" s="7" t="s">
        <v>1810</v>
      </c>
      <c r="F2048" s="7" t="s">
        <v>393</v>
      </c>
      <c r="G2048" s="7" t="s">
        <v>14</v>
      </c>
      <c r="H2048" s="9"/>
      <c r="I2048" s="9"/>
    </row>
    <row r="2049">
      <c r="A2049" s="5">
        <v>45385.0</v>
      </c>
      <c r="B2049" s="11" t="s">
        <v>4095</v>
      </c>
      <c r="C2049" s="8" t="s">
        <v>4096</v>
      </c>
      <c r="D2049" s="7" t="s">
        <v>608</v>
      </c>
      <c r="E2049" s="7" t="s">
        <v>436</v>
      </c>
      <c r="F2049" s="7" t="s">
        <v>18</v>
      </c>
      <c r="G2049" s="7" t="s">
        <v>14</v>
      </c>
      <c r="H2049" s="9"/>
      <c r="I2049" s="9"/>
    </row>
    <row r="2050">
      <c r="A2050" s="5">
        <v>45385.0</v>
      </c>
      <c r="B2050" s="11" t="s">
        <v>4097</v>
      </c>
      <c r="C2050" s="8" t="s">
        <v>4098</v>
      </c>
      <c r="D2050" s="7" t="s">
        <v>4044</v>
      </c>
      <c r="E2050" s="7" t="s">
        <v>1796</v>
      </c>
      <c r="F2050" s="7" t="s">
        <v>1049</v>
      </c>
      <c r="G2050" s="7" t="s">
        <v>14</v>
      </c>
      <c r="H2050" s="9"/>
      <c r="I2050" s="9"/>
    </row>
    <row r="2051">
      <c r="A2051" s="5">
        <v>45385.0</v>
      </c>
      <c r="B2051" s="11" t="s">
        <v>4099</v>
      </c>
      <c r="C2051" s="19" t="s">
        <v>4100</v>
      </c>
      <c r="D2051" s="7" t="s">
        <v>286</v>
      </c>
      <c r="E2051" s="9"/>
      <c r="F2051" s="7" t="s">
        <v>4101</v>
      </c>
      <c r="G2051" s="7" t="s">
        <v>14</v>
      </c>
      <c r="H2051" s="7" t="s">
        <v>15</v>
      </c>
      <c r="I2051" s="9"/>
    </row>
    <row r="2052">
      <c r="A2052" s="5">
        <v>45385.0</v>
      </c>
      <c r="B2052" s="11" t="s">
        <v>4102</v>
      </c>
      <c r="C2052" s="8" t="s">
        <v>4103</v>
      </c>
      <c r="D2052" s="7" t="b">
        <v>1</v>
      </c>
      <c r="E2052" s="7" t="s">
        <v>2038</v>
      </c>
      <c r="F2052" s="7" t="s">
        <v>1250</v>
      </c>
      <c r="G2052" s="7" t="s">
        <v>14</v>
      </c>
      <c r="H2052" s="9"/>
      <c r="I2052" s="9"/>
    </row>
    <row r="2053">
      <c r="A2053" s="5">
        <v>45385.0</v>
      </c>
      <c r="B2053" s="11" t="s">
        <v>4104</v>
      </c>
      <c r="C2053" s="8" t="s">
        <v>4105</v>
      </c>
      <c r="D2053" s="7" t="s">
        <v>329</v>
      </c>
      <c r="E2053" s="7" t="s">
        <v>4106</v>
      </c>
      <c r="F2053" s="7" t="s">
        <v>1049</v>
      </c>
      <c r="G2053" s="7" t="s">
        <v>14</v>
      </c>
      <c r="H2053" s="9"/>
      <c r="I2053" s="9"/>
    </row>
    <row r="2054">
      <c r="A2054" s="5">
        <v>45385.0</v>
      </c>
      <c r="B2054" s="11" t="s">
        <v>4107</v>
      </c>
      <c r="C2054" s="8" t="s">
        <v>4108</v>
      </c>
      <c r="D2054" s="7" t="s">
        <v>1235</v>
      </c>
      <c r="E2054" s="7" t="s">
        <v>4109</v>
      </c>
      <c r="F2054" s="7" t="s">
        <v>4110</v>
      </c>
      <c r="G2054" s="7" t="s">
        <v>29</v>
      </c>
      <c r="H2054" s="9"/>
      <c r="I2054" s="9"/>
    </row>
    <row r="2055">
      <c r="A2055" s="5">
        <v>45385.0</v>
      </c>
      <c r="B2055" s="11" t="s">
        <v>4111</v>
      </c>
      <c r="C2055" s="8" t="s">
        <v>4112</v>
      </c>
      <c r="D2055" s="7" t="s">
        <v>633</v>
      </c>
      <c r="E2055" s="7" t="s">
        <v>4113</v>
      </c>
      <c r="F2055" s="7" t="s">
        <v>1376</v>
      </c>
      <c r="G2055" s="7" t="s">
        <v>14</v>
      </c>
      <c r="H2055" s="9"/>
      <c r="I2055" s="9"/>
    </row>
    <row r="2056">
      <c r="A2056" s="5">
        <v>45385.0</v>
      </c>
      <c r="B2056" s="11" t="s">
        <v>4111</v>
      </c>
      <c r="C2056" s="8" t="s">
        <v>4112</v>
      </c>
      <c r="D2056" s="7" t="s">
        <v>633</v>
      </c>
      <c r="E2056" s="7" t="s">
        <v>38</v>
      </c>
      <c r="F2056" s="7" t="s">
        <v>542</v>
      </c>
      <c r="G2056" s="7" t="s">
        <v>14</v>
      </c>
      <c r="H2056" s="9"/>
      <c r="I2056" s="9"/>
    </row>
    <row r="2057">
      <c r="A2057" s="5">
        <v>45385.0</v>
      </c>
      <c r="B2057" s="11" t="s">
        <v>4114</v>
      </c>
      <c r="C2057" s="8" t="s">
        <v>4115</v>
      </c>
      <c r="D2057" s="7" t="s">
        <v>4116</v>
      </c>
      <c r="E2057" s="7" t="s">
        <v>4117</v>
      </c>
      <c r="F2057" s="7" t="s">
        <v>13</v>
      </c>
      <c r="G2057" s="7" t="s">
        <v>14</v>
      </c>
      <c r="H2057" s="9"/>
      <c r="I2057" s="9"/>
    </row>
    <row r="2058">
      <c r="A2058" s="5">
        <v>45385.0</v>
      </c>
      <c r="B2058" s="11" t="s">
        <v>4118</v>
      </c>
      <c r="C2058" s="8" t="s">
        <v>4119</v>
      </c>
      <c r="D2058" s="7" t="s">
        <v>754</v>
      </c>
      <c r="E2058" s="7" t="s">
        <v>4120</v>
      </c>
      <c r="F2058" s="7" t="s">
        <v>1246</v>
      </c>
      <c r="G2058" s="7" t="s">
        <v>14</v>
      </c>
      <c r="H2058" s="9"/>
      <c r="I2058" s="9"/>
    </row>
    <row r="2059">
      <c r="A2059" s="5">
        <v>45385.0</v>
      </c>
      <c r="B2059" s="11" t="s">
        <v>4121</v>
      </c>
      <c r="C2059" s="8" t="s">
        <v>4122</v>
      </c>
      <c r="D2059" s="7" t="s">
        <v>3428</v>
      </c>
      <c r="E2059" s="7" t="s">
        <v>15</v>
      </c>
      <c r="F2059" s="7" t="s">
        <v>4123</v>
      </c>
      <c r="G2059" s="7" t="s">
        <v>14</v>
      </c>
      <c r="H2059" s="9"/>
      <c r="I2059" s="9"/>
    </row>
    <row r="2060">
      <c r="A2060" s="5">
        <v>45385.0</v>
      </c>
      <c r="B2060" s="11" t="s">
        <v>4121</v>
      </c>
      <c r="C2060" s="8" t="s">
        <v>4122</v>
      </c>
      <c r="D2060" s="7" t="s">
        <v>3428</v>
      </c>
      <c r="E2060" s="7" t="s">
        <v>15</v>
      </c>
      <c r="F2060" s="7" t="s">
        <v>4124</v>
      </c>
      <c r="G2060" s="7" t="s">
        <v>14</v>
      </c>
      <c r="H2060" s="9"/>
      <c r="I2060" s="9"/>
    </row>
    <row r="2061">
      <c r="A2061" s="5">
        <v>45385.0</v>
      </c>
      <c r="B2061" s="11" t="s">
        <v>4125</v>
      </c>
      <c r="C2061" s="8" t="s">
        <v>4126</v>
      </c>
      <c r="D2061" s="7" t="s">
        <v>4127</v>
      </c>
      <c r="E2061" s="7" t="s">
        <v>4128</v>
      </c>
      <c r="F2061" s="7" t="s">
        <v>1691</v>
      </c>
      <c r="G2061" s="7" t="s">
        <v>14</v>
      </c>
      <c r="H2061" s="9"/>
      <c r="I2061" s="9"/>
    </row>
    <row r="2062">
      <c r="A2062" s="5">
        <v>45385.0</v>
      </c>
      <c r="B2062" s="11" t="s">
        <v>4129</v>
      </c>
      <c r="C2062" s="8" t="s">
        <v>4130</v>
      </c>
      <c r="D2062" s="7" t="s">
        <v>686</v>
      </c>
      <c r="E2062" s="7" t="s">
        <v>119</v>
      </c>
      <c r="F2062" s="7" t="s">
        <v>934</v>
      </c>
      <c r="G2062" s="7" t="s">
        <v>14</v>
      </c>
      <c r="H2062" s="9"/>
      <c r="I2062" s="9"/>
    </row>
    <row r="2063">
      <c r="A2063" s="5">
        <v>45385.0</v>
      </c>
      <c r="B2063" s="11" t="s">
        <v>4131</v>
      </c>
      <c r="C2063" s="8" t="s">
        <v>4132</v>
      </c>
      <c r="D2063" s="7" t="s">
        <v>432</v>
      </c>
      <c r="E2063" s="7" t="s">
        <v>119</v>
      </c>
      <c r="F2063" s="7" t="s">
        <v>2746</v>
      </c>
      <c r="G2063" s="7" t="s">
        <v>14</v>
      </c>
      <c r="H2063" s="9"/>
      <c r="I2063" s="9"/>
    </row>
    <row r="2064">
      <c r="A2064" s="5">
        <v>45386.0</v>
      </c>
      <c r="B2064" s="11" t="s">
        <v>4133</v>
      </c>
      <c r="C2064" s="8" t="s">
        <v>4134</v>
      </c>
      <c r="D2064" s="7" t="s">
        <v>256</v>
      </c>
      <c r="E2064" s="7" t="s">
        <v>1495</v>
      </c>
      <c r="F2064" s="7" t="s">
        <v>4135</v>
      </c>
      <c r="G2064" s="7" t="s">
        <v>14</v>
      </c>
      <c r="H2064" s="9"/>
      <c r="I2064" s="9"/>
    </row>
    <row r="2065">
      <c r="A2065" s="5">
        <v>45386.0</v>
      </c>
      <c r="B2065" s="11" t="s">
        <v>4136</v>
      </c>
      <c r="C2065" s="8" t="s">
        <v>4137</v>
      </c>
      <c r="D2065" s="7" t="s">
        <v>3428</v>
      </c>
      <c r="E2065" s="7" t="s">
        <v>4138</v>
      </c>
      <c r="F2065" s="7" t="s">
        <v>4139</v>
      </c>
      <c r="G2065" s="7" t="s">
        <v>14</v>
      </c>
      <c r="H2065" s="9"/>
      <c r="I2065" s="9"/>
    </row>
    <row r="2066">
      <c r="A2066" s="5">
        <v>45386.0</v>
      </c>
      <c r="B2066" s="11" t="s">
        <v>4136</v>
      </c>
      <c r="C2066" s="8" t="s">
        <v>4137</v>
      </c>
      <c r="D2066" s="7" t="s">
        <v>3428</v>
      </c>
      <c r="E2066" s="7" t="s">
        <v>1600</v>
      </c>
      <c r="F2066" s="7" t="s">
        <v>13</v>
      </c>
      <c r="G2066" s="7" t="s">
        <v>14</v>
      </c>
      <c r="H2066" s="9"/>
      <c r="I2066" s="9"/>
    </row>
    <row r="2067">
      <c r="A2067" s="5">
        <v>45386.0</v>
      </c>
      <c r="B2067" s="11" t="s">
        <v>4140</v>
      </c>
      <c r="C2067" s="8" t="s">
        <v>4141</v>
      </c>
      <c r="D2067" s="7" t="s">
        <v>842</v>
      </c>
      <c r="E2067" s="7" t="s">
        <v>1770</v>
      </c>
      <c r="F2067" s="7" t="s">
        <v>258</v>
      </c>
      <c r="G2067" s="7" t="s">
        <v>14</v>
      </c>
      <c r="H2067" s="9"/>
      <c r="I2067" s="9"/>
    </row>
    <row r="2068">
      <c r="A2068" s="5">
        <v>45386.0</v>
      </c>
      <c r="B2068" s="11" t="s">
        <v>4140</v>
      </c>
      <c r="C2068" s="8" t="s">
        <v>4141</v>
      </c>
      <c r="D2068" s="7" t="s">
        <v>842</v>
      </c>
      <c r="E2068" s="7" t="s">
        <v>4142</v>
      </c>
      <c r="F2068" s="7" t="s">
        <v>2752</v>
      </c>
      <c r="G2068" s="7" t="s">
        <v>14</v>
      </c>
      <c r="H2068" s="9"/>
      <c r="I2068" s="9"/>
    </row>
    <row r="2069">
      <c r="A2069" s="5">
        <v>45386.0</v>
      </c>
      <c r="B2069" s="11" t="s">
        <v>4140</v>
      </c>
      <c r="C2069" s="8" t="s">
        <v>4141</v>
      </c>
      <c r="D2069" s="7" t="s">
        <v>842</v>
      </c>
      <c r="E2069" s="7" t="s">
        <v>4143</v>
      </c>
      <c r="F2069" s="7" t="s">
        <v>2752</v>
      </c>
      <c r="G2069" s="7" t="s">
        <v>14</v>
      </c>
      <c r="H2069" s="9"/>
      <c r="I2069" s="9"/>
    </row>
    <row r="2070">
      <c r="A2070" s="5">
        <v>45386.0</v>
      </c>
      <c r="B2070" s="11" t="s">
        <v>4144</v>
      </c>
      <c r="C2070" s="8" t="s">
        <v>4145</v>
      </c>
      <c r="D2070" s="7" t="s">
        <v>608</v>
      </c>
      <c r="E2070" s="7" t="s">
        <v>4146</v>
      </c>
      <c r="F2070" s="7" t="s">
        <v>2338</v>
      </c>
      <c r="G2070" s="7" t="s">
        <v>14</v>
      </c>
      <c r="H2070" s="9"/>
      <c r="I2070" s="9"/>
    </row>
    <row r="2071">
      <c r="A2071" s="5">
        <v>45386.0</v>
      </c>
      <c r="B2071" s="11" t="s">
        <v>4147</v>
      </c>
      <c r="C2071" s="8" t="s">
        <v>4148</v>
      </c>
      <c r="D2071" s="7" t="s">
        <v>1076</v>
      </c>
      <c r="E2071" s="7" t="s">
        <v>125</v>
      </c>
      <c r="F2071" s="7" t="s">
        <v>1691</v>
      </c>
      <c r="G2071" s="7" t="s">
        <v>14</v>
      </c>
      <c r="H2071" s="9"/>
      <c r="I2071" s="9"/>
    </row>
    <row r="2072">
      <c r="A2072" s="5">
        <v>45386.0</v>
      </c>
      <c r="B2072" s="11" t="s">
        <v>4147</v>
      </c>
      <c r="C2072" s="8" t="s">
        <v>4148</v>
      </c>
      <c r="D2072" s="7" t="s">
        <v>1076</v>
      </c>
      <c r="E2072" s="7" t="s">
        <v>436</v>
      </c>
      <c r="F2072" s="7" t="s">
        <v>101</v>
      </c>
      <c r="G2072" s="7" t="s">
        <v>14</v>
      </c>
      <c r="H2072" s="9"/>
      <c r="I2072" s="9"/>
    </row>
    <row r="2073">
      <c r="A2073" s="5">
        <v>45386.0</v>
      </c>
      <c r="B2073" s="11" t="s">
        <v>4149</v>
      </c>
      <c r="C2073" s="8" t="s">
        <v>4150</v>
      </c>
      <c r="D2073" s="7" t="s">
        <v>158</v>
      </c>
      <c r="E2073" s="7" t="s">
        <v>420</v>
      </c>
      <c r="F2073" s="7" t="s">
        <v>126</v>
      </c>
      <c r="G2073" s="7" t="s">
        <v>14</v>
      </c>
      <c r="H2073" s="9"/>
      <c r="I2073" s="9"/>
    </row>
    <row r="2074">
      <c r="A2074" s="5">
        <v>45386.0</v>
      </c>
      <c r="B2074" s="11" t="s">
        <v>4151</v>
      </c>
      <c r="C2074" s="8" t="s">
        <v>4152</v>
      </c>
      <c r="D2074" s="7" t="s">
        <v>189</v>
      </c>
      <c r="E2074" s="7" t="s">
        <v>119</v>
      </c>
      <c r="F2074" s="7" t="s">
        <v>917</v>
      </c>
      <c r="G2074" s="7" t="s">
        <v>14</v>
      </c>
      <c r="H2074" s="9"/>
      <c r="I2074" s="9"/>
    </row>
    <row r="2075">
      <c r="A2075" s="5">
        <v>45386.0</v>
      </c>
      <c r="B2075" s="11" t="s">
        <v>4153</v>
      </c>
      <c r="C2075" s="8" t="s">
        <v>4154</v>
      </c>
      <c r="D2075" s="7" t="s">
        <v>4155</v>
      </c>
      <c r="E2075" s="7" t="s">
        <v>849</v>
      </c>
      <c r="F2075" s="7" t="s">
        <v>505</v>
      </c>
      <c r="G2075" s="7" t="s">
        <v>86</v>
      </c>
      <c r="H2075" s="9"/>
      <c r="I2075" s="9"/>
    </row>
    <row r="2076">
      <c r="A2076" s="5">
        <v>45386.0</v>
      </c>
      <c r="B2076" s="11" t="s">
        <v>4153</v>
      </c>
      <c r="C2076" s="8" t="s">
        <v>4154</v>
      </c>
      <c r="D2076" s="7" t="s">
        <v>4155</v>
      </c>
      <c r="E2076" s="7" t="s">
        <v>4156</v>
      </c>
      <c r="F2076" s="7" t="s">
        <v>3605</v>
      </c>
      <c r="G2076" s="7" t="s">
        <v>29</v>
      </c>
      <c r="H2076" s="9"/>
      <c r="I2076" s="9"/>
    </row>
    <row r="2077">
      <c r="A2077" s="5">
        <v>45386.0</v>
      </c>
      <c r="B2077" s="11" t="s">
        <v>4157</v>
      </c>
      <c r="C2077" s="8" t="s">
        <v>4158</v>
      </c>
      <c r="D2077" s="7" t="s">
        <v>321</v>
      </c>
      <c r="E2077" s="7" t="s">
        <v>119</v>
      </c>
      <c r="F2077" s="7" t="s">
        <v>4159</v>
      </c>
      <c r="G2077" s="7" t="s">
        <v>14</v>
      </c>
      <c r="H2077" s="9"/>
      <c r="I2077" s="9"/>
    </row>
    <row r="2078">
      <c r="A2078" s="5">
        <v>45386.0</v>
      </c>
      <c r="B2078" s="11" t="s">
        <v>4157</v>
      </c>
      <c r="C2078" s="8" t="s">
        <v>4158</v>
      </c>
      <c r="D2078" s="7" t="s">
        <v>321</v>
      </c>
      <c r="E2078" s="7" t="s">
        <v>4160</v>
      </c>
      <c r="F2078" s="7" t="s">
        <v>4161</v>
      </c>
      <c r="G2078" s="7" t="s">
        <v>14</v>
      </c>
      <c r="H2078" s="9"/>
      <c r="I2078" s="9"/>
    </row>
    <row r="2079">
      <c r="A2079" s="5">
        <v>45386.0</v>
      </c>
      <c r="B2079" s="11" t="s">
        <v>4162</v>
      </c>
      <c r="C2079" s="8" t="s">
        <v>4163</v>
      </c>
      <c r="D2079" s="7" t="s">
        <v>135</v>
      </c>
      <c r="E2079" s="7" t="s">
        <v>119</v>
      </c>
      <c r="F2079" s="7" t="s">
        <v>1791</v>
      </c>
      <c r="G2079" s="7" t="s">
        <v>86</v>
      </c>
      <c r="H2079" s="9"/>
      <c r="I2079" s="9"/>
    </row>
    <row r="2080">
      <c r="A2080" s="5">
        <v>45386.0</v>
      </c>
      <c r="B2080" s="11" t="s">
        <v>4162</v>
      </c>
      <c r="C2080" s="8" t="s">
        <v>4163</v>
      </c>
      <c r="D2080" s="7" t="s">
        <v>135</v>
      </c>
      <c r="E2080" s="7" t="s">
        <v>90</v>
      </c>
      <c r="F2080" s="7" t="s">
        <v>111</v>
      </c>
      <c r="G2080" s="7" t="s">
        <v>14</v>
      </c>
      <c r="H2080" s="9"/>
      <c r="I2080" s="9"/>
    </row>
    <row r="2081">
      <c r="A2081" s="5">
        <v>45386.0</v>
      </c>
      <c r="B2081" s="11" t="s">
        <v>4162</v>
      </c>
      <c r="C2081" s="8" t="s">
        <v>4163</v>
      </c>
      <c r="D2081" s="7" t="s">
        <v>135</v>
      </c>
      <c r="E2081" s="7" t="s">
        <v>100</v>
      </c>
      <c r="F2081" s="7" t="s">
        <v>1341</v>
      </c>
      <c r="G2081" s="7" t="s">
        <v>86</v>
      </c>
      <c r="H2081" s="9"/>
      <c r="I2081" s="9"/>
    </row>
    <row r="2082">
      <c r="A2082" s="5">
        <v>45386.0</v>
      </c>
      <c r="B2082" s="11" t="s">
        <v>4164</v>
      </c>
      <c r="C2082" s="8" t="s">
        <v>4165</v>
      </c>
      <c r="D2082" s="7" t="s">
        <v>3428</v>
      </c>
      <c r="E2082" s="7" t="s">
        <v>1796</v>
      </c>
      <c r="F2082" s="7" t="s">
        <v>1049</v>
      </c>
      <c r="G2082" s="7" t="s">
        <v>14</v>
      </c>
      <c r="H2082" s="9"/>
      <c r="I2082" s="9"/>
    </row>
    <row r="2083">
      <c r="A2083" s="5">
        <v>45386.0</v>
      </c>
      <c r="B2083" s="11" t="s">
        <v>4166</v>
      </c>
      <c r="C2083" s="8" t="s">
        <v>4167</v>
      </c>
      <c r="D2083" s="7" t="s">
        <v>970</v>
      </c>
      <c r="E2083" s="7" t="s">
        <v>4168</v>
      </c>
      <c r="F2083" s="7" t="s">
        <v>18</v>
      </c>
      <c r="G2083" s="7" t="s">
        <v>14</v>
      </c>
      <c r="H2083" s="9"/>
      <c r="I2083" s="9"/>
    </row>
    <row r="2084">
      <c r="A2084" s="5">
        <v>45386.0</v>
      </c>
      <c r="B2084" s="11" t="s">
        <v>4169</v>
      </c>
      <c r="C2084" s="8" t="s">
        <v>4170</v>
      </c>
      <c r="D2084" s="7" t="s">
        <v>1464</v>
      </c>
      <c r="E2084" s="7" t="s">
        <v>119</v>
      </c>
      <c r="F2084" s="7" t="s">
        <v>132</v>
      </c>
      <c r="G2084" s="7" t="s">
        <v>14</v>
      </c>
      <c r="H2084" s="9"/>
      <c r="I2084" s="9"/>
    </row>
    <row r="2085">
      <c r="A2085" s="5">
        <v>45386.0</v>
      </c>
      <c r="B2085" s="11" t="s">
        <v>4169</v>
      </c>
      <c r="C2085" s="8" t="s">
        <v>4170</v>
      </c>
      <c r="D2085" s="7" t="s">
        <v>1464</v>
      </c>
      <c r="E2085" s="7" t="s">
        <v>22</v>
      </c>
      <c r="F2085" s="7" t="s">
        <v>18</v>
      </c>
      <c r="G2085" s="7" t="s">
        <v>14</v>
      </c>
      <c r="H2085" s="9"/>
      <c r="I2085" s="9"/>
    </row>
    <row r="2086">
      <c r="A2086" s="5">
        <v>45386.0</v>
      </c>
      <c r="B2086" s="11" t="s">
        <v>4169</v>
      </c>
      <c r="C2086" s="8" t="s">
        <v>4170</v>
      </c>
      <c r="D2086" s="7" t="s">
        <v>1464</v>
      </c>
      <c r="E2086" s="7" t="s">
        <v>3522</v>
      </c>
      <c r="F2086" s="7" t="s">
        <v>13</v>
      </c>
      <c r="G2086" s="7" t="s">
        <v>14</v>
      </c>
      <c r="H2086" s="9"/>
      <c r="I2086" s="9"/>
    </row>
    <row r="2087">
      <c r="A2087" s="5">
        <v>45386.0</v>
      </c>
      <c r="B2087" s="11" t="s">
        <v>4171</v>
      </c>
      <c r="C2087" s="8" t="s">
        <v>4172</v>
      </c>
      <c r="D2087" s="7" t="s">
        <v>1176</v>
      </c>
      <c r="E2087" s="7" t="s">
        <v>299</v>
      </c>
      <c r="F2087" s="7" t="s">
        <v>4173</v>
      </c>
      <c r="G2087" s="7" t="s">
        <v>14</v>
      </c>
      <c r="H2087" s="9"/>
      <c r="I2087" s="9"/>
    </row>
    <row r="2088">
      <c r="A2088" s="5">
        <v>45386.0</v>
      </c>
      <c r="B2088" s="11" t="s">
        <v>4174</v>
      </c>
      <c r="C2088" s="8" t="s">
        <v>4175</v>
      </c>
      <c r="D2088" s="7" t="s">
        <v>523</v>
      </c>
      <c r="E2088" s="7" t="s">
        <v>436</v>
      </c>
      <c r="F2088" s="7" t="s">
        <v>23</v>
      </c>
      <c r="G2088" s="7" t="s">
        <v>14</v>
      </c>
      <c r="H2088" s="9"/>
      <c r="I2088" s="9"/>
    </row>
    <row r="2089">
      <c r="A2089" s="5">
        <v>45386.0</v>
      </c>
      <c r="B2089" s="11" t="s">
        <v>4176</v>
      </c>
      <c r="C2089" s="8" t="s">
        <v>4177</v>
      </c>
      <c r="D2089" s="7" t="s">
        <v>4178</v>
      </c>
      <c r="E2089" s="7" t="s">
        <v>4179</v>
      </c>
      <c r="F2089" s="7" t="s">
        <v>4180</v>
      </c>
      <c r="G2089" s="7" t="s">
        <v>14</v>
      </c>
      <c r="H2089" s="9"/>
      <c r="I2089" s="9"/>
    </row>
    <row r="2090">
      <c r="A2090" s="5">
        <v>45386.0</v>
      </c>
      <c r="B2090" s="11" t="s">
        <v>4181</v>
      </c>
      <c r="C2090" s="8" t="s">
        <v>4182</v>
      </c>
      <c r="D2090" s="7" t="s">
        <v>2375</v>
      </c>
      <c r="E2090" s="7" t="s">
        <v>4183</v>
      </c>
      <c r="F2090" s="7" t="s">
        <v>1644</v>
      </c>
      <c r="G2090" s="7" t="s">
        <v>14</v>
      </c>
      <c r="H2090" s="9"/>
      <c r="I2090" s="9"/>
    </row>
    <row r="2091">
      <c r="A2091" s="5">
        <v>45386.0</v>
      </c>
      <c r="B2091" s="11" t="s">
        <v>4181</v>
      </c>
      <c r="C2091" s="8" t="s">
        <v>4182</v>
      </c>
      <c r="D2091" s="7" t="s">
        <v>2375</v>
      </c>
      <c r="E2091" s="7" t="s">
        <v>409</v>
      </c>
      <c r="F2091" s="7" t="s">
        <v>101</v>
      </c>
      <c r="G2091" s="7" t="s">
        <v>14</v>
      </c>
      <c r="H2091" s="9"/>
      <c r="I2091" s="9"/>
    </row>
    <row r="2092">
      <c r="A2092" s="5">
        <v>45386.0</v>
      </c>
      <c r="B2092" s="11" t="s">
        <v>4181</v>
      </c>
      <c r="C2092" s="8" t="s">
        <v>4182</v>
      </c>
      <c r="D2092" s="7" t="s">
        <v>2375</v>
      </c>
      <c r="E2092" s="7" t="s">
        <v>849</v>
      </c>
      <c r="F2092" s="7" t="s">
        <v>417</v>
      </c>
      <c r="G2092" s="7" t="s">
        <v>14</v>
      </c>
      <c r="H2092" s="9"/>
      <c r="I2092" s="9"/>
    </row>
    <row r="2093">
      <c r="A2093" s="5">
        <v>45386.0</v>
      </c>
      <c r="B2093" s="11" t="s">
        <v>4184</v>
      </c>
      <c r="C2093" s="8" t="s">
        <v>4185</v>
      </c>
      <c r="D2093" s="7" t="s">
        <v>761</v>
      </c>
      <c r="E2093" s="7" t="s">
        <v>4186</v>
      </c>
      <c r="F2093" s="7" t="s">
        <v>4187</v>
      </c>
      <c r="G2093" s="7" t="s">
        <v>14</v>
      </c>
      <c r="H2093" s="9"/>
      <c r="I2093" s="9"/>
    </row>
    <row r="2094">
      <c r="A2094" s="5">
        <v>45386.0</v>
      </c>
      <c r="B2094" s="11" t="s">
        <v>4184</v>
      </c>
      <c r="C2094" s="8" t="s">
        <v>4185</v>
      </c>
      <c r="D2094" s="7" t="s">
        <v>761</v>
      </c>
      <c r="E2094" s="7" t="s">
        <v>344</v>
      </c>
      <c r="F2094" s="7" t="s">
        <v>718</v>
      </c>
      <c r="G2094" s="7" t="s">
        <v>14</v>
      </c>
      <c r="H2094" s="9"/>
      <c r="I2094" s="9"/>
    </row>
    <row r="2095">
      <c r="A2095" s="5">
        <v>45387.0</v>
      </c>
      <c r="B2095" s="11" t="s">
        <v>4188</v>
      </c>
      <c r="C2095" s="8" t="s">
        <v>4189</v>
      </c>
      <c r="D2095" s="7" t="s">
        <v>4190</v>
      </c>
      <c r="E2095" s="7" t="s">
        <v>4191</v>
      </c>
      <c r="F2095" s="7" t="s">
        <v>1159</v>
      </c>
      <c r="G2095" s="7" t="s">
        <v>14</v>
      </c>
      <c r="H2095" s="9"/>
      <c r="I2095" s="9"/>
    </row>
    <row r="2096">
      <c r="A2096" s="5">
        <v>45387.0</v>
      </c>
      <c r="B2096" s="11" t="s">
        <v>4188</v>
      </c>
      <c r="C2096" s="8" t="s">
        <v>4189</v>
      </c>
      <c r="D2096" s="7" t="s">
        <v>4190</v>
      </c>
      <c r="E2096" s="7" t="s">
        <v>4192</v>
      </c>
      <c r="F2096" s="7" t="s">
        <v>781</v>
      </c>
      <c r="G2096" s="7" t="s">
        <v>14</v>
      </c>
      <c r="H2096" s="9"/>
      <c r="I2096" s="9"/>
    </row>
    <row r="2097">
      <c r="A2097" s="5">
        <v>45387.0</v>
      </c>
      <c r="B2097" s="11" t="s">
        <v>4193</v>
      </c>
      <c r="C2097" s="8" t="s">
        <v>4194</v>
      </c>
      <c r="D2097" s="7" t="s">
        <v>907</v>
      </c>
      <c r="E2097" s="7" t="s">
        <v>4195</v>
      </c>
      <c r="F2097" s="7" t="s">
        <v>4196</v>
      </c>
      <c r="G2097" s="7" t="s">
        <v>14</v>
      </c>
      <c r="H2097" s="9"/>
      <c r="I2097" s="9"/>
    </row>
    <row r="2098">
      <c r="A2098" s="5">
        <v>45387.0</v>
      </c>
      <c r="B2098" s="11" t="s">
        <v>4193</v>
      </c>
      <c r="C2098" s="8" t="s">
        <v>4194</v>
      </c>
      <c r="D2098" s="7" t="s">
        <v>907</v>
      </c>
      <c r="E2098" s="7" t="s">
        <v>627</v>
      </c>
      <c r="F2098" s="7" t="s">
        <v>1644</v>
      </c>
      <c r="G2098" s="7" t="s">
        <v>14</v>
      </c>
      <c r="H2098" s="9"/>
      <c r="I2098" s="9"/>
    </row>
    <row r="2099">
      <c r="A2099" s="5">
        <v>45387.0</v>
      </c>
      <c r="B2099" s="11" t="s">
        <v>4193</v>
      </c>
      <c r="C2099" s="8" t="s">
        <v>4194</v>
      </c>
      <c r="D2099" s="7" t="s">
        <v>907</v>
      </c>
      <c r="E2099" s="7" t="s">
        <v>1878</v>
      </c>
      <c r="F2099" s="7" t="s">
        <v>564</v>
      </c>
      <c r="G2099" s="7" t="s">
        <v>14</v>
      </c>
      <c r="H2099" s="9"/>
      <c r="I2099" s="9"/>
    </row>
    <row r="2100">
      <c r="A2100" s="5">
        <v>45387.0</v>
      </c>
      <c r="B2100" s="11" t="s">
        <v>4197</v>
      </c>
      <c r="C2100" s="8" t="s">
        <v>4198</v>
      </c>
      <c r="D2100" s="7" t="s">
        <v>3141</v>
      </c>
      <c r="E2100" s="7" t="s">
        <v>4199</v>
      </c>
      <c r="F2100" s="7" t="s">
        <v>4200</v>
      </c>
      <c r="G2100" s="7" t="s">
        <v>86</v>
      </c>
      <c r="H2100" s="9"/>
      <c r="I2100" s="9"/>
    </row>
    <row r="2101">
      <c r="A2101" s="5">
        <v>45387.0</v>
      </c>
      <c r="B2101" s="11" t="s">
        <v>4197</v>
      </c>
      <c r="C2101" s="8" t="s">
        <v>4198</v>
      </c>
      <c r="D2101" s="7" t="s">
        <v>3141</v>
      </c>
      <c r="E2101" s="7" t="s">
        <v>627</v>
      </c>
      <c r="F2101" s="7" t="s">
        <v>4201</v>
      </c>
      <c r="G2101" s="7" t="s">
        <v>14</v>
      </c>
      <c r="H2101" s="9"/>
      <c r="I2101" s="9"/>
    </row>
    <row r="2102">
      <c r="A2102" s="5">
        <v>45387.0</v>
      </c>
      <c r="B2102" s="11" t="s">
        <v>4202</v>
      </c>
      <c r="C2102" s="8" t="s">
        <v>4203</v>
      </c>
      <c r="D2102" s="7" t="s">
        <v>4204</v>
      </c>
      <c r="E2102" s="7" t="s">
        <v>436</v>
      </c>
      <c r="F2102" s="7" t="s">
        <v>101</v>
      </c>
      <c r="G2102" s="7" t="s">
        <v>14</v>
      </c>
      <c r="H2102" s="9"/>
      <c r="I2102" s="9"/>
    </row>
    <row r="2103">
      <c r="A2103" s="5">
        <v>45387.0</v>
      </c>
      <c r="B2103" s="11" t="s">
        <v>4202</v>
      </c>
      <c r="C2103" s="8" t="s">
        <v>4203</v>
      </c>
      <c r="D2103" s="7" t="s">
        <v>4204</v>
      </c>
      <c r="E2103" s="7" t="s">
        <v>4205</v>
      </c>
      <c r="F2103" s="7" t="s">
        <v>1073</v>
      </c>
      <c r="G2103" s="7" t="s">
        <v>14</v>
      </c>
      <c r="H2103" s="9"/>
      <c r="I2103" s="9"/>
    </row>
    <row r="2104">
      <c r="A2104" s="5">
        <v>45387.0</v>
      </c>
      <c r="B2104" s="11" t="s">
        <v>4202</v>
      </c>
      <c r="C2104" s="8" t="s">
        <v>4203</v>
      </c>
      <c r="D2104" s="7" t="s">
        <v>4204</v>
      </c>
      <c r="E2104" s="7" t="s">
        <v>4206</v>
      </c>
      <c r="F2104" s="7" t="s">
        <v>18</v>
      </c>
      <c r="G2104" s="7" t="s">
        <v>14</v>
      </c>
      <c r="H2104" s="9"/>
      <c r="I2104" s="9"/>
    </row>
    <row r="2105">
      <c r="A2105" s="5">
        <v>45387.0</v>
      </c>
      <c r="B2105" s="11" t="s">
        <v>4207</v>
      </c>
      <c r="C2105" s="8" t="s">
        <v>4208</v>
      </c>
      <c r="D2105" s="7" t="s">
        <v>786</v>
      </c>
      <c r="E2105" s="7" t="s">
        <v>4209</v>
      </c>
      <c r="F2105" s="7" t="s">
        <v>1489</v>
      </c>
      <c r="G2105" s="7" t="s">
        <v>14</v>
      </c>
      <c r="H2105" s="9"/>
      <c r="I2105" s="9"/>
    </row>
    <row r="2106">
      <c r="A2106" s="5">
        <v>45387.0</v>
      </c>
      <c r="B2106" s="11" t="s">
        <v>4207</v>
      </c>
      <c r="C2106" s="8" t="s">
        <v>4208</v>
      </c>
      <c r="D2106" s="7" t="s">
        <v>786</v>
      </c>
      <c r="E2106" s="7" t="s">
        <v>1211</v>
      </c>
      <c r="F2106" s="7" t="s">
        <v>2943</v>
      </c>
      <c r="G2106" s="7" t="s">
        <v>14</v>
      </c>
      <c r="H2106" s="9"/>
      <c r="I2106" s="9"/>
    </row>
    <row r="2107">
      <c r="A2107" s="5">
        <v>45387.0</v>
      </c>
      <c r="B2107" s="11" t="s">
        <v>4210</v>
      </c>
      <c r="C2107" s="8" t="s">
        <v>4211</v>
      </c>
      <c r="D2107" s="7" t="s">
        <v>3428</v>
      </c>
      <c r="E2107" s="7" t="s">
        <v>257</v>
      </c>
      <c r="F2107" s="7" t="s">
        <v>732</v>
      </c>
      <c r="G2107" s="7" t="s">
        <v>14</v>
      </c>
      <c r="H2107" s="9"/>
      <c r="I2107" s="9"/>
    </row>
    <row r="2108">
      <c r="A2108" s="5">
        <v>45387.0</v>
      </c>
      <c r="B2108" s="11" t="s">
        <v>4210</v>
      </c>
      <c r="C2108" s="8" t="s">
        <v>4211</v>
      </c>
      <c r="D2108" s="7" t="s">
        <v>3428</v>
      </c>
      <c r="E2108" s="7" t="s">
        <v>15</v>
      </c>
      <c r="F2108" s="7" t="s">
        <v>4212</v>
      </c>
      <c r="G2108" s="7" t="s">
        <v>14</v>
      </c>
      <c r="H2108" s="9"/>
      <c r="I2108" s="9"/>
    </row>
    <row r="2109">
      <c r="A2109" s="5">
        <v>45387.0</v>
      </c>
      <c r="B2109" s="11" t="s">
        <v>4213</v>
      </c>
      <c r="C2109" s="8" t="s">
        <v>4214</v>
      </c>
      <c r="D2109" s="7" t="s">
        <v>1464</v>
      </c>
      <c r="E2109" s="7" t="s">
        <v>183</v>
      </c>
      <c r="F2109" s="7" t="s">
        <v>111</v>
      </c>
      <c r="G2109" s="7" t="s">
        <v>14</v>
      </c>
      <c r="H2109" s="9"/>
      <c r="I2109" s="9"/>
    </row>
    <row r="2110">
      <c r="A2110" s="5">
        <v>45387.0</v>
      </c>
      <c r="B2110" s="11" t="s">
        <v>4215</v>
      </c>
      <c r="C2110" s="8" t="s">
        <v>4216</v>
      </c>
      <c r="D2110" s="7" t="s">
        <v>311</v>
      </c>
      <c r="E2110" s="7" t="s">
        <v>3438</v>
      </c>
      <c r="F2110" s="7" t="s">
        <v>308</v>
      </c>
      <c r="G2110" s="7" t="s">
        <v>14</v>
      </c>
      <c r="H2110" s="9"/>
      <c r="I2110" s="9"/>
    </row>
    <row r="2111">
      <c r="A2111" s="5">
        <v>45387.0</v>
      </c>
      <c r="B2111" s="11" t="s">
        <v>4215</v>
      </c>
      <c r="C2111" s="8" t="s">
        <v>4216</v>
      </c>
      <c r="D2111" s="7" t="s">
        <v>311</v>
      </c>
      <c r="E2111" s="7" t="s">
        <v>105</v>
      </c>
      <c r="F2111" s="7" t="s">
        <v>4217</v>
      </c>
      <c r="G2111" s="7" t="s">
        <v>14</v>
      </c>
      <c r="H2111" s="9"/>
      <c r="I2111" s="9"/>
    </row>
    <row r="2112">
      <c r="A2112" s="5">
        <v>45387.0</v>
      </c>
      <c r="B2112" s="11" t="s">
        <v>4215</v>
      </c>
      <c r="C2112" s="8" t="s">
        <v>4216</v>
      </c>
      <c r="D2112" s="7" t="s">
        <v>311</v>
      </c>
      <c r="E2112" s="7" t="s">
        <v>110</v>
      </c>
      <c r="F2112" s="7" t="s">
        <v>111</v>
      </c>
      <c r="G2112" s="7" t="s">
        <v>14</v>
      </c>
      <c r="H2112" s="9"/>
      <c r="I2112" s="9"/>
    </row>
    <row r="2113">
      <c r="A2113" s="5">
        <v>45387.0</v>
      </c>
      <c r="B2113" s="11" t="s">
        <v>4218</v>
      </c>
      <c r="C2113" s="8" t="s">
        <v>4219</v>
      </c>
      <c r="D2113" s="7" t="s">
        <v>2375</v>
      </c>
      <c r="E2113" s="7" t="s">
        <v>4220</v>
      </c>
      <c r="F2113" s="7" t="s">
        <v>829</v>
      </c>
      <c r="G2113" s="7" t="s">
        <v>14</v>
      </c>
      <c r="H2113" s="9"/>
      <c r="I2113" s="9"/>
    </row>
    <row r="2114">
      <c r="A2114" s="5">
        <v>45387.0</v>
      </c>
      <c r="B2114" s="11" t="s">
        <v>4221</v>
      </c>
      <c r="C2114" s="8" t="s">
        <v>4222</v>
      </c>
      <c r="D2114" s="7" t="s">
        <v>722</v>
      </c>
      <c r="E2114" s="7" t="s">
        <v>1220</v>
      </c>
      <c r="F2114" s="7" t="s">
        <v>4223</v>
      </c>
      <c r="G2114" s="7" t="s">
        <v>14</v>
      </c>
      <c r="H2114" s="9"/>
      <c r="I2114" s="9"/>
    </row>
    <row r="2115">
      <c r="A2115" s="5">
        <v>45387.0</v>
      </c>
      <c r="B2115" s="11" t="s">
        <v>4221</v>
      </c>
      <c r="C2115" s="8" t="s">
        <v>4222</v>
      </c>
      <c r="D2115" s="7" t="s">
        <v>722</v>
      </c>
      <c r="E2115" s="7" t="s">
        <v>299</v>
      </c>
      <c r="F2115" s="7" t="s">
        <v>171</v>
      </c>
      <c r="G2115" s="7" t="s">
        <v>14</v>
      </c>
      <c r="H2115" s="9"/>
      <c r="I2115" s="9"/>
    </row>
    <row r="2116">
      <c r="A2116" s="5">
        <v>45387.0</v>
      </c>
      <c r="B2116" s="11" t="s">
        <v>4224</v>
      </c>
      <c r="C2116" s="8" t="s">
        <v>4225</v>
      </c>
      <c r="D2116" s="7" t="s">
        <v>630</v>
      </c>
      <c r="E2116" s="7" t="s">
        <v>4226</v>
      </c>
      <c r="F2116" s="7" t="s">
        <v>13</v>
      </c>
      <c r="G2116" s="7" t="s">
        <v>14</v>
      </c>
      <c r="H2116" s="9"/>
      <c r="I2116" s="9"/>
    </row>
    <row r="2117">
      <c r="A2117" s="5">
        <v>45387.0</v>
      </c>
      <c r="B2117" s="11" t="s">
        <v>4227</v>
      </c>
      <c r="C2117" s="8" t="s">
        <v>4228</v>
      </c>
      <c r="D2117" s="7" t="s">
        <v>377</v>
      </c>
      <c r="E2117" s="7" t="s">
        <v>121</v>
      </c>
      <c r="F2117" s="7" t="s">
        <v>4229</v>
      </c>
      <c r="G2117" s="7" t="s">
        <v>14</v>
      </c>
      <c r="H2117" s="9"/>
      <c r="I2117" s="9"/>
    </row>
    <row r="2118">
      <c r="A2118" s="5">
        <v>45387.0</v>
      </c>
      <c r="B2118" s="11" t="s">
        <v>4230</v>
      </c>
      <c r="C2118" s="8" t="s">
        <v>4231</v>
      </c>
      <c r="D2118" s="7" t="s">
        <v>114</v>
      </c>
      <c r="E2118" s="7" t="s">
        <v>166</v>
      </c>
      <c r="F2118" s="7" t="s">
        <v>2678</v>
      </c>
      <c r="G2118" s="7" t="s">
        <v>14</v>
      </c>
      <c r="H2118" s="9"/>
      <c r="I2118" s="9"/>
    </row>
    <row r="2119">
      <c r="A2119" s="5">
        <v>45387.0</v>
      </c>
      <c r="B2119" s="11" t="s">
        <v>4230</v>
      </c>
      <c r="C2119" s="8" t="s">
        <v>4231</v>
      </c>
      <c r="D2119" s="7" t="s">
        <v>114</v>
      </c>
      <c r="E2119" s="7" t="s">
        <v>119</v>
      </c>
      <c r="F2119" s="7" t="s">
        <v>762</v>
      </c>
      <c r="G2119" s="7" t="s">
        <v>14</v>
      </c>
      <c r="H2119" s="9"/>
      <c r="I2119" s="9"/>
    </row>
    <row r="2120">
      <c r="A2120" s="5">
        <v>45387.0</v>
      </c>
      <c r="B2120" s="11" t="s">
        <v>4232</v>
      </c>
      <c r="C2120" s="8" t="s">
        <v>4233</v>
      </c>
      <c r="D2120" s="7" t="s">
        <v>1290</v>
      </c>
      <c r="E2120" s="7" t="s">
        <v>2768</v>
      </c>
      <c r="F2120" s="7" t="s">
        <v>1419</v>
      </c>
      <c r="G2120" s="7" t="s">
        <v>14</v>
      </c>
      <c r="H2120" s="9"/>
      <c r="I2120" s="9"/>
    </row>
    <row r="2121">
      <c r="A2121" s="5">
        <v>45387.0</v>
      </c>
      <c r="B2121" s="11" t="s">
        <v>4234</v>
      </c>
      <c r="C2121" s="8" t="s">
        <v>4235</v>
      </c>
      <c r="D2121" s="7" t="s">
        <v>216</v>
      </c>
      <c r="E2121" s="7" t="s">
        <v>4236</v>
      </c>
      <c r="F2121" s="7" t="s">
        <v>101</v>
      </c>
      <c r="G2121" s="7" t="s">
        <v>14</v>
      </c>
      <c r="H2121" s="9"/>
      <c r="I2121" s="9"/>
    </row>
    <row r="2122">
      <c r="A2122" s="5">
        <v>45387.0</v>
      </c>
      <c r="B2122" s="11" t="s">
        <v>4234</v>
      </c>
      <c r="C2122" s="8" t="s">
        <v>4235</v>
      </c>
      <c r="D2122" s="7" t="s">
        <v>216</v>
      </c>
      <c r="E2122" s="7" t="s">
        <v>4237</v>
      </c>
      <c r="F2122" s="7" t="s">
        <v>671</v>
      </c>
      <c r="G2122" s="7" t="s">
        <v>14</v>
      </c>
      <c r="H2122" s="9"/>
      <c r="I2122" s="9"/>
    </row>
    <row r="2123">
      <c r="A2123" s="5">
        <v>45387.0</v>
      </c>
      <c r="B2123" s="11" t="s">
        <v>4238</v>
      </c>
      <c r="C2123" s="8" t="s">
        <v>4239</v>
      </c>
      <c r="D2123" s="7" t="s">
        <v>4127</v>
      </c>
      <c r="E2123" s="7" t="s">
        <v>4240</v>
      </c>
      <c r="F2123" s="7" t="s">
        <v>829</v>
      </c>
      <c r="G2123" s="7" t="s">
        <v>14</v>
      </c>
      <c r="H2123" s="9"/>
      <c r="I2123" s="9"/>
    </row>
    <row r="2124">
      <c r="A2124" s="5">
        <v>45387.0</v>
      </c>
      <c r="B2124" s="11" t="s">
        <v>4241</v>
      </c>
      <c r="C2124" s="8" t="s">
        <v>4242</v>
      </c>
      <c r="D2124" s="7" t="s">
        <v>4243</v>
      </c>
      <c r="E2124" s="7" t="s">
        <v>420</v>
      </c>
      <c r="F2124" s="7" t="s">
        <v>4244</v>
      </c>
      <c r="G2124" s="7" t="s">
        <v>14</v>
      </c>
      <c r="H2124" s="9"/>
      <c r="I2124" s="9"/>
    </row>
    <row r="2125">
      <c r="A2125" s="5">
        <v>45387.0</v>
      </c>
      <c r="B2125" s="11" t="s">
        <v>4245</v>
      </c>
      <c r="C2125" s="8" t="s">
        <v>4246</v>
      </c>
      <c r="D2125" s="7" t="s">
        <v>206</v>
      </c>
      <c r="E2125" s="7" t="s">
        <v>95</v>
      </c>
      <c r="F2125" s="7" t="s">
        <v>4247</v>
      </c>
      <c r="G2125" s="7" t="s">
        <v>86</v>
      </c>
      <c r="H2125" s="9"/>
      <c r="I2125" s="9"/>
    </row>
    <row r="2126">
      <c r="A2126" s="5">
        <v>45387.0</v>
      </c>
      <c r="B2126" s="11" t="s">
        <v>4245</v>
      </c>
      <c r="C2126" s="8" t="s">
        <v>4246</v>
      </c>
      <c r="D2126" s="7" t="s">
        <v>206</v>
      </c>
      <c r="E2126" s="7" t="s">
        <v>119</v>
      </c>
      <c r="F2126" s="7" t="s">
        <v>1791</v>
      </c>
      <c r="G2126" s="7" t="s">
        <v>86</v>
      </c>
      <c r="H2126" s="9"/>
      <c r="I2126" s="9"/>
    </row>
    <row r="2127">
      <c r="A2127" s="5">
        <v>45387.0</v>
      </c>
      <c r="B2127" s="11" t="s">
        <v>4245</v>
      </c>
      <c r="C2127" s="8" t="s">
        <v>4246</v>
      </c>
      <c r="D2127" s="7" t="s">
        <v>206</v>
      </c>
      <c r="E2127" s="7" t="s">
        <v>105</v>
      </c>
      <c r="F2127" s="7" t="s">
        <v>4248</v>
      </c>
      <c r="G2127" s="7" t="s">
        <v>86</v>
      </c>
      <c r="H2127" s="9"/>
      <c r="I2127" s="9"/>
    </row>
    <row r="2128">
      <c r="A2128" s="5">
        <v>45387.0</v>
      </c>
      <c r="B2128" s="11" t="s">
        <v>4249</v>
      </c>
      <c r="C2128" s="8" t="s">
        <v>4250</v>
      </c>
      <c r="D2128" s="7" t="s">
        <v>4251</v>
      </c>
      <c r="E2128" s="7" t="s">
        <v>259</v>
      </c>
      <c r="F2128" s="7" t="s">
        <v>781</v>
      </c>
      <c r="G2128" s="7" t="s">
        <v>14</v>
      </c>
      <c r="H2128" s="9"/>
      <c r="I2128" s="9"/>
    </row>
    <row r="2129">
      <c r="A2129" s="5">
        <v>45387.0</v>
      </c>
      <c r="B2129" s="11" t="s">
        <v>4252</v>
      </c>
      <c r="C2129" s="8" t="s">
        <v>4253</v>
      </c>
      <c r="D2129" s="7" t="s">
        <v>2806</v>
      </c>
      <c r="E2129" s="7" t="s">
        <v>4254</v>
      </c>
      <c r="F2129" s="7" t="s">
        <v>542</v>
      </c>
      <c r="G2129" s="7" t="s">
        <v>14</v>
      </c>
      <c r="H2129" s="9"/>
      <c r="I2129" s="9"/>
    </row>
    <row r="2130">
      <c r="A2130" s="5">
        <v>45387.0</v>
      </c>
      <c r="B2130" s="11" t="s">
        <v>4255</v>
      </c>
      <c r="C2130" s="8" t="s">
        <v>4256</v>
      </c>
      <c r="D2130" s="7" t="s">
        <v>4044</v>
      </c>
      <c r="E2130" s="7" t="s">
        <v>1782</v>
      </c>
      <c r="F2130" s="7" t="s">
        <v>1321</v>
      </c>
      <c r="G2130" s="7" t="s">
        <v>14</v>
      </c>
      <c r="H2130" s="9"/>
      <c r="I2130" s="9"/>
    </row>
    <row r="2131">
      <c r="A2131" s="5">
        <v>45388.0</v>
      </c>
      <c r="B2131" s="11" t="s">
        <v>4257</v>
      </c>
      <c r="C2131" s="8" t="s">
        <v>4258</v>
      </c>
      <c r="D2131" s="7" t="s">
        <v>1460</v>
      </c>
      <c r="E2131" s="7" t="s">
        <v>115</v>
      </c>
      <c r="F2131" s="7" t="s">
        <v>4259</v>
      </c>
      <c r="G2131" s="7" t="s">
        <v>14</v>
      </c>
      <c r="H2131" s="9"/>
      <c r="I2131" s="9"/>
    </row>
    <row r="2132">
      <c r="A2132" s="5">
        <v>45390.0</v>
      </c>
      <c r="B2132" s="11" t="s">
        <v>4260</v>
      </c>
      <c r="C2132" s="8" t="s">
        <v>4261</v>
      </c>
      <c r="D2132" s="7" t="s">
        <v>284</v>
      </c>
      <c r="E2132" s="9"/>
      <c r="F2132" s="7" t="s">
        <v>1315</v>
      </c>
      <c r="G2132" s="7" t="s">
        <v>14</v>
      </c>
      <c r="H2132" s="7" t="s">
        <v>15</v>
      </c>
      <c r="I2132" s="9"/>
    </row>
    <row r="2133">
      <c r="A2133" s="5">
        <v>45390.0</v>
      </c>
      <c r="B2133" s="11" t="s">
        <v>4260</v>
      </c>
      <c r="C2133" s="8" t="s">
        <v>4261</v>
      </c>
      <c r="D2133" s="7" t="s">
        <v>284</v>
      </c>
      <c r="E2133" s="7" t="s">
        <v>4262</v>
      </c>
      <c r="F2133" s="7" t="s">
        <v>4263</v>
      </c>
      <c r="G2133" s="7" t="s">
        <v>14</v>
      </c>
      <c r="H2133" s="9"/>
      <c r="I2133" s="9"/>
    </row>
    <row r="2134">
      <c r="A2134" s="5">
        <v>45390.0</v>
      </c>
      <c r="B2134" s="11" t="s">
        <v>4264</v>
      </c>
      <c r="C2134" s="8" t="s">
        <v>4265</v>
      </c>
      <c r="D2134" s="7" t="s">
        <v>311</v>
      </c>
      <c r="E2134" s="7" t="s">
        <v>1583</v>
      </c>
      <c r="F2134" s="7" t="s">
        <v>795</v>
      </c>
      <c r="G2134" s="7" t="s">
        <v>14</v>
      </c>
      <c r="H2134" s="9"/>
      <c r="I2134" s="9"/>
    </row>
    <row r="2135">
      <c r="A2135" s="5">
        <v>45390.0</v>
      </c>
      <c r="B2135" s="11" t="s">
        <v>4266</v>
      </c>
      <c r="C2135" s="8" t="s">
        <v>4267</v>
      </c>
      <c r="D2135" s="7" t="s">
        <v>4127</v>
      </c>
      <c r="E2135" s="7" t="s">
        <v>4268</v>
      </c>
      <c r="F2135" s="7" t="s">
        <v>4092</v>
      </c>
      <c r="G2135" s="7" t="s">
        <v>14</v>
      </c>
      <c r="H2135" s="9"/>
      <c r="I2135" s="9"/>
    </row>
    <row r="2136">
      <c r="A2136" s="5">
        <v>45391.0</v>
      </c>
      <c r="B2136" s="11" t="s">
        <v>4269</v>
      </c>
      <c r="C2136" s="8" t="s">
        <v>4270</v>
      </c>
      <c r="D2136" s="7" t="s">
        <v>303</v>
      </c>
      <c r="E2136" s="7" t="s">
        <v>4271</v>
      </c>
      <c r="F2136" s="7" t="s">
        <v>13</v>
      </c>
      <c r="G2136" s="7" t="s">
        <v>14</v>
      </c>
      <c r="H2136" s="9"/>
      <c r="I2136" s="9"/>
    </row>
    <row r="2137">
      <c r="A2137" s="5">
        <v>45391.0</v>
      </c>
      <c r="B2137" s="11" t="s">
        <v>4272</v>
      </c>
      <c r="C2137" s="8" t="s">
        <v>4273</v>
      </c>
      <c r="D2137" s="7" t="s">
        <v>1410</v>
      </c>
      <c r="E2137" s="7" t="s">
        <v>4274</v>
      </c>
      <c r="F2137" s="7" t="s">
        <v>101</v>
      </c>
      <c r="G2137" s="7" t="s">
        <v>14</v>
      </c>
      <c r="H2137" s="9"/>
      <c r="I2137" s="9"/>
    </row>
    <row r="2138">
      <c r="A2138" s="5">
        <v>45391.0</v>
      </c>
      <c r="B2138" s="11" t="s">
        <v>4272</v>
      </c>
      <c r="C2138" s="8" t="s">
        <v>4273</v>
      </c>
      <c r="D2138" s="7" t="s">
        <v>1410</v>
      </c>
      <c r="E2138" s="7" t="s">
        <v>4275</v>
      </c>
      <c r="F2138" s="7" t="s">
        <v>741</v>
      </c>
      <c r="G2138" s="7" t="s">
        <v>14</v>
      </c>
      <c r="H2138" s="9"/>
      <c r="I2138" s="9"/>
    </row>
    <row r="2139">
      <c r="A2139" s="5">
        <v>45391.0</v>
      </c>
      <c r="B2139" s="11" t="s">
        <v>4276</v>
      </c>
      <c r="C2139" s="8" t="s">
        <v>4277</v>
      </c>
      <c r="D2139" s="7" t="s">
        <v>377</v>
      </c>
      <c r="E2139" s="7" t="s">
        <v>4278</v>
      </c>
      <c r="F2139" s="7" t="s">
        <v>1164</v>
      </c>
      <c r="G2139" s="7" t="s">
        <v>14</v>
      </c>
      <c r="H2139" s="9"/>
      <c r="I2139" s="9"/>
    </row>
    <row r="2140">
      <c r="A2140" s="5">
        <v>45391.0</v>
      </c>
      <c r="B2140" s="11" t="s">
        <v>4279</v>
      </c>
      <c r="C2140" s="8" t="s">
        <v>4280</v>
      </c>
      <c r="D2140" s="7" t="s">
        <v>484</v>
      </c>
      <c r="E2140" s="7" t="s">
        <v>4281</v>
      </c>
      <c r="F2140" s="7" t="s">
        <v>4282</v>
      </c>
      <c r="G2140" s="7" t="s">
        <v>14</v>
      </c>
      <c r="H2140" s="9"/>
      <c r="I2140" s="9"/>
    </row>
    <row r="2141">
      <c r="A2141" s="5">
        <v>45391.0</v>
      </c>
      <c r="B2141" s="11" t="s">
        <v>4283</v>
      </c>
      <c r="C2141" s="8" t="s">
        <v>4284</v>
      </c>
      <c r="D2141" s="7" t="s">
        <v>1216</v>
      </c>
      <c r="E2141" s="7" t="s">
        <v>4285</v>
      </c>
      <c r="F2141" s="7" t="s">
        <v>4286</v>
      </c>
      <c r="G2141" s="7" t="s">
        <v>29</v>
      </c>
      <c r="H2141" s="9"/>
      <c r="I2141" s="9"/>
    </row>
    <row r="2142">
      <c r="A2142" s="5">
        <v>45391.0</v>
      </c>
      <c r="B2142" s="11" t="s">
        <v>4283</v>
      </c>
      <c r="C2142" s="8" t="s">
        <v>4284</v>
      </c>
      <c r="D2142" s="7" t="s">
        <v>1216</v>
      </c>
      <c r="E2142" s="7" t="s">
        <v>705</v>
      </c>
      <c r="F2142" s="7" t="s">
        <v>505</v>
      </c>
      <c r="G2142" s="7" t="s">
        <v>14</v>
      </c>
      <c r="H2142" s="9"/>
      <c r="I2142" s="9"/>
    </row>
    <row r="2143">
      <c r="A2143" s="5">
        <v>45391.0</v>
      </c>
      <c r="B2143" s="11" t="s">
        <v>4283</v>
      </c>
      <c r="C2143" s="8" t="s">
        <v>4284</v>
      </c>
      <c r="D2143" s="7" t="s">
        <v>1216</v>
      </c>
      <c r="E2143" s="7" t="s">
        <v>259</v>
      </c>
      <c r="F2143" s="7" t="s">
        <v>33</v>
      </c>
      <c r="G2143" s="7" t="s">
        <v>14</v>
      </c>
      <c r="H2143" s="9"/>
      <c r="I2143" s="9"/>
    </row>
    <row r="2144">
      <c r="A2144" s="5">
        <v>45391.0</v>
      </c>
      <c r="B2144" s="11" t="s">
        <v>4287</v>
      </c>
      <c r="C2144" s="8" t="s">
        <v>4288</v>
      </c>
      <c r="D2144" s="7" t="s">
        <v>389</v>
      </c>
      <c r="E2144" s="7" t="s">
        <v>241</v>
      </c>
      <c r="F2144" s="7" t="s">
        <v>126</v>
      </c>
      <c r="G2144" s="7" t="s">
        <v>14</v>
      </c>
      <c r="H2144" s="9"/>
      <c r="I2144" s="9"/>
    </row>
    <row r="2145">
      <c r="A2145" s="5">
        <v>45391.0</v>
      </c>
      <c r="B2145" s="11" t="s">
        <v>4287</v>
      </c>
      <c r="C2145" s="8" t="s">
        <v>4288</v>
      </c>
      <c r="D2145" s="7" t="s">
        <v>389</v>
      </c>
      <c r="E2145" s="7" t="s">
        <v>1268</v>
      </c>
      <c r="F2145" s="7" t="s">
        <v>126</v>
      </c>
      <c r="G2145" s="7" t="s">
        <v>14</v>
      </c>
      <c r="H2145" s="9"/>
      <c r="I2145" s="9"/>
    </row>
    <row r="2146">
      <c r="A2146" s="5">
        <v>45391.0</v>
      </c>
      <c r="B2146" s="11" t="s">
        <v>4289</v>
      </c>
      <c r="C2146" s="8" t="s">
        <v>4290</v>
      </c>
      <c r="D2146" s="7" t="s">
        <v>1464</v>
      </c>
      <c r="E2146" s="7" t="s">
        <v>119</v>
      </c>
      <c r="F2146" s="7" t="s">
        <v>132</v>
      </c>
      <c r="G2146" s="7" t="s">
        <v>14</v>
      </c>
      <c r="H2146" s="9"/>
      <c r="I2146" s="9"/>
    </row>
    <row r="2147">
      <c r="A2147" s="5">
        <v>45391.0</v>
      </c>
      <c r="B2147" s="11" t="s">
        <v>4291</v>
      </c>
      <c r="C2147" s="8" t="s">
        <v>4292</v>
      </c>
      <c r="D2147" s="7" t="s">
        <v>4127</v>
      </c>
      <c r="E2147" s="7" t="s">
        <v>1796</v>
      </c>
      <c r="F2147" s="7" t="s">
        <v>1049</v>
      </c>
      <c r="G2147" s="7" t="s">
        <v>14</v>
      </c>
      <c r="H2147" s="9"/>
      <c r="I2147" s="9"/>
    </row>
    <row r="2148">
      <c r="A2148" s="5">
        <v>45391.0</v>
      </c>
      <c r="B2148" s="11" t="s">
        <v>4293</v>
      </c>
      <c r="C2148" s="8" t="s">
        <v>4294</v>
      </c>
      <c r="D2148" s="7" t="s">
        <v>1562</v>
      </c>
      <c r="E2148" s="9"/>
      <c r="F2148" s="7" t="s">
        <v>2840</v>
      </c>
      <c r="G2148" s="7" t="s">
        <v>14</v>
      </c>
      <c r="H2148" s="7" t="s">
        <v>420</v>
      </c>
      <c r="I2148" s="9"/>
    </row>
    <row r="2149">
      <c r="A2149" s="5">
        <v>45391.0</v>
      </c>
      <c r="B2149" s="11" t="s">
        <v>4295</v>
      </c>
      <c r="C2149" s="8" t="s">
        <v>4296</v>
      </c>
      <c r="D2149" s="7" t="b">
        <v>1</v>
      </c>
      <c r="E2149" s="7" t="s">
        <v>90</v>
      </c>
      <c r="F2149" s="7" t="s">
        <v>111</v>
      </c>
      <c r="G2149" s="7" t="s">
        <v>14</v>
      </c>
      <c r="H2149" s="9"/>
      <c r="I2149" s="9"/>
    </row>
    <row r="2150">
      <c r="A2150" s="5">
        <v>45391.0</v>
      </c>
      <c r="B2150" s="11" t="s">
        <v>4295</v>
      </c>
      <c r="C2150" s="8" t="s">
        <v>4296</v>
      </c>
      <c r="D2150" s="7" t="b">
        <v>1</v>
      </c>
      <c r="E2150" s="7" t="s">
        <v>519</v>
      </c>
      <c r="F2150" s="7" t="s">
        <v>2656</v>
      </c>
      <c r="G2150" s="7" t="s">
        <v>14</v>
      </c>
      <c r="H2150" s="9"/>
      <c r="I2150" s="9"/>
    </row>
    <row r="2151">
      <c r="A2151" s="5">
        <v>45391.0</v>
      </c>
      <c r="B2151" s="11" t="s">
        <v>4297</v>
      </c>
      <c r="C2151" s="8" t="s">
        <v>4298</v>
      </c>
      <c r="D2151" s="7" t="s">
        <v>230</v>
      </c>
      <c r="E2151" s="7" t="s">
        <v>119</v>
      </c>
      <c r="F2151" s="7" t="s">
        <v>18</v>
      </c>
      <c r="G2151" s="7" t="s">
        <v>14</v>
      </c>
      <c r="H2151" s="9"/>
      <c r="I2151" s="9"/>
    </row>
    <row r="2152">
      <c r="A2152" s="5">
        <v>45391.0</v>
      </c>
      <c r="B2152" s="11" t="s">
        <v>4297</v>
      </c>
      <c r="C2152" s="8" t="s">
        <v>4298</v>
      </c>
      <c r="D2152" s="7" t="s">
        <v>230</v>
      </c>
      <c r="E2152" s="7" t="s">
        <v>436</v>
      </c>
      <c r="F2152" s="7" t="s">
        <v>542</v>
      </c>
      <c r="G2152" s="7" t="s">
        <v>14</v>
      </c>
      <c r="H2152" s="9"/>
      <c r="I2152" s="9"/>
    </row>
    <row r="2153">
      <c r="A2153" s="5">
        <v>45391.0</v>
      </c>
      <c r="B2153" s="11" t="s">
        <v>4297</v>
      </c>
      <c r="C2153" s="8" t="s">
        <v>4298</v>
      </c>
      <c r="D2153" s="7" t="s">
        <v>230</v>
      </c>
      <c r="E2153" s="7" t="s">
        <v>4299</v>
      </c>
      <c r="F2153" s="7" t="s">
        <v>505</v>
      </c>
      <c r="G2153" s="7" t="s">
        <v>14</v>
      </c>
      <c r="H2153" s="9"/>
      <c r="I2153" s="9"/>
    </row>
    <row r="2154">
      <c r="A2154" s="5">
        <v>45391.0</v>
      </c>
      <c r="B2154" s="11" t="s">
        <v>4300</v>
      </c>
      <c r="C2154" s="8" t="s">
        <v>4301</v>
      </c>
      <c r="D2154" s="7" t="s">
        <v>1799</v>
      </c>
      <c r="E2154" s="7" t="s">
        <v>519</v>
      </c>
      <c r="F2154" s="7" t="s">
        <v>4302</v>
      </c>
      <c r="G2154" s="7" t="s">
        <v>14</v>
      </c>
      <c r="H2154" s="9"/>
      <c r="I2154" s="9"/>
    </row>
    <row r="2155">
      <c r="A2155" s="5">
        <v>45391.0</v>
      </c>
      <c r="B2155" s="11" t="s">
        <v>4303</v>
      </c>
      <c r="C2155" s="8" t="s">
        <v>4304</v>
      </c>
      <c r="D2155" s="7" t="s">
        <v>4127</v>
      </c>
      <c r="E2155" s="7" t="s">
        <v>119</v>
      </c>
      <c r="F2155" s="7" t="s">
        <v>18</v>
      </c>
      <c r="G2155" s="7" t="s">
        <v>14</v>
      </c>
      <c r="H2155" s="9"/>
      <c r="I2155" s="9"/>
    </row>
    <row r="2156">
      <c r="A2156" s="5">
        <v>45391.0</v>
      </c>
      <c r="B2156" s="11" t="s">
        <v>4305</v>
      </c>
      <c r="C2156" s="8" t="s">
        <v>4306</v>
      </c>
      <c r="D2156" s="7" t="s">
        <v>311</v>
      </c>
      <c r="E2156" s="7" t="s">
        <v>2045</v>
      </c>
      <c r="F2156" s="7" t="s">
        <v>111</v>
      </c>
      <c r="G2156" s="7" t="s">
        <v>14</v>
      </c>
      <c r="H2156" s="9"/>
      <c r="I2156" s="9"/>
    </row>
    <row r="2157">
      <c r="A2157" s="5">
        <v>45391.0</v>
      </c>
      <c r="B2157" s="11" t="s">
        <v>4305</v>
      </c>
      <c r="C2157" s="8" t="s">
        <v>4306</v>
      </c>
      <c r="D2157" s="7" t="s">
        <v>311</v>
      </c>
      <c r="E2157" s="7" t="s">
        <v>4307</v>
      </c>
      <c r="F2157" s="7" t="s">
        <v>4308</v>
      </c>
      <c r="G2157" s="7" t="s">
        <v>86</v>
      </c>
      <c r="H2157" s="9"/>
      <c r="I2157" s="9"/>
    </row>
    <row r="2158">
      <c r="A2158" s="5">
        <v>45391.0</v>
      </c>
      <c r="B2158" s="11" t="s">
        <v>4309</v>
      </c>
      <c r="C2158" s="8" t="s">
        <v>4310</v>
      </c>
      <c r="D2158" s="7" t="s">
        <v>1087</v>
      </c>
      <c r="E2158" s="7" t="s">
        <v>1302</v>
      </c>
      <c r="F2158" s="7" t="s">
        <v>505</v>
      </c>
      <c r="G2158" s="7" t="s">
        <v>86</v>
      </c>
      <c r="H2158" s="9"/>
      <c r="I2158" s="9"/>
    </row>
    <row r="2159">
      <c r="A2159" s="5">
        <v>45391.0</v>
      </c>
      <c r="B2159" s="11" t="s">
        <v>4309</v>
      </c>
      <c r="C2159" s="8" t="s">
        <v>4310</v>
      </c>
      <c r="D2159" s="7" t="s">
        <v>1087</v>
      </c>
      <c r="E2159" s="7" t="s">
        <v>110</v>
      </c>
      <c r="F2159" s="7" t="s">
        <v>184</v>
      </c>
      <c r="G2159" s="7" t="s">
        <v>86</v>
      </c>
      <c r="H2159" s="9"/>
      <c r="I2159" s="9"/>
    </row>
    <row r="2160">
      <c r="A2160" s="5">
        <v>45391.0</v>
      </c>
      <c r="B2160" s="11" t="s">
        <v>4311</v>
      </c>
      <c r="C2160" s="8" t="s">
        <v>4312</v>
      </c>
      <c r="D2160" s="7" t="s">
        <v>211</v>
      </c>
      <c r="E2160" s="7" t="s">
        <v>4313</v>
      </c>
      <c r="F2160" s="7" t="s">
        <v>588</v>
      </c>
      <c r="G2160" s="7" t="s">
        <v>14</v>
      </c>
      <c r="H2160" s="9"/>
      <c r="I2160" s="9"/>
    </row>
    <row r="2161">
      <c r="A2161" s="5">
        <v>45391.0</v>
      </c>
      <c r="B2161" s="11" t="s">
        <v>4311</v>
      </c>
      <c r="C2161" s="8" t="s">
        <v>4312</v>
      </c>
      <c r="D2161" s="7" t="s">
        <v>211</v>
      </c>
      <c r="E2161" s="7" t="s">
        <v>589</v>
      </c>
      <c r="F2161" s="7" t="s">
        <v>590</v>
      </c>
      <c r="G2161" s="7" t="s">
        <v>14</v>
      </c>
      <c r="H2161" s="9"/>
      <c r="I2161" s="9"/>
    </row>
    <row r="2162">
      <c r="A2162" s="5">
        <v>45391.0</v>
      </c>
      <c r="B2162" s="11" t="s">
        <v>4314</v>
      </c>
      <c r="C2162" s="8" t="s">
        <v>4315</v>
      </c>
      <c r="D2162" s="7" t="s">
        <v>343</v>
      </c>
      <c r="E2162" s="7" t="s">
        <v>4316</v>
      </c>
      <c r="F2162" s="7" t="s">
        <v>3945</v>
      </c>
      <c r="G2162" s="7" t="s">
        <v>14</v>
      </c>
      <c r="H2162" s="9"/>
      <c r="I2162" s="9"/>
    </row>
    <row r="2163">
      <c r="A2163" s="5">
        <v>45391.0</v>
      </c>
      <c r="B2163" s="11" t="s">
        <v>4314</v>
      </c>
      <c r="C2163" s="8" t="s">
        <v>4315</v>
      </c>
      <c r="D2163" s="7" t="s">
        <v>343</v>
      </c>
      <c r="E2163" s="7" t="s">
        <v>4317</v>
      </c>
      <c r="F2163" s="7" t="s">
        <v>4318</v>
      </c>
      <c r="G2163" s="7" t="s">
        <v>14</v>
      </c>
      <c r="H2163" s="9"/>
      <c r="I2163" s="9"/>
    </row>
    <row r="2164">
      <c r="A2164" s="5">
        <v>45391.0</v>
      </c>
      <c r="B2164" s="11" t="s">
        <v>4319</v>
      </c>
      <c r="C2164" s="8" t="s">
        <v>4320</v>
      </c>
      <c r="D2164" s="7" t="s">
        <v>311</v>
      </c>
      <c r="E2164" s="7" t="s">
        <v>110</v>
      </c>
      <c r="F2164" s="7" t="s">
        <v>3614</v>
      </c>
      <c r="G2164" s="7" t="s">
        <v>14</v>
      </c>
      <c r="H2164" s="9"/>
      <c r="I2164" s="9"/>
    </row>
    <row r="2165">
      <c r="A2165" s="5">
        <v>45391.0</v>
      </c>
      <c r="B2165" s="11" t="s">
        <v>4321</v>
      </c>
      <c r="C2165" s="8" t="s">
        <v>4322</v>
      </c>
      <c r="D2165" s="7" t="s">
        <v>842</v>
      </c>
      <c r="E2165" s="7" t="s">
        <v>4323</v>
      </c>
      <c r="F2165" s="7" t="s">
        <v>2501</v>
      </c>
      <c r="G2165" s="7" t="s">
        <v>14</v>
      </c>
      <c r="H2165" s="9"/>
      <c r="I2165" s="9"/>
    </row>
    <row r="2166">
      <c r="A2166" s="5">
        <v>45391.0</v>
      </c>
      <c r="B2166" s="11" t="s">
        <v>4324</v>
      </c>
      <c r="C2166" s="8" t="s">
        <v>4325</v>
      </c>
      <c r="D2166" s="7" t="s">
        <v>178</v>
      </c>
      <c r="E2166" s="7" t="s">
        <v>119</v>
      </c>
      <c r="F2166" s="7" t="s">
        <v>144</v>
      </c>
      <c r="G2166" s="7" t="s">
        <v>86</v>
      </c>
      <c r="H2166" s="9"/>
      <c r="I2166" s="9"/>
    </row>
    <row r="2167">
      <c r="A2167" s="5">
        <v>45392.0</v>
      </c>
      <c r="B2167" s="11" t="s">
        <v>4326</v>
      </c>
      <c r="C2167" s="8" t="s">
        <v>4327</v>
      </c>
      <c r="D2167" s="7" t="s">
        <v>722</v>
      </c>
      <c r="E2167" s="7" t="s">
        <v>119</v>
      </c>
      <c r="F2167" s="7" t="s">
        <v>542</v>
      </c>
      <c r="G2167" s="7" t="s">
        <v>14</v>
      </c>
      <c r="H2167" s="9"/>
      <c r="I2167" s="9"/>
    </row>
    <row r="2168">
      <c r="A2168" s="5">
        <v>45392.0</v>
      </c>
      <c r="B2168" s="11" t="s">
        <v>4326</v>
      </c>
      <c r="C2168" s="8" t="s">
        <v>4327</v>
      </c>
      <c r="D2168" s="7" t="s">
        <v>435</v>
      </c>
      <c r="E2168" s="7" t="s">
        <v>119</v>
      </c>
      <c r="F2168" s="7" t="s">
        <v>542</v>
      </c>
      <c r="G2168" s="7" t="s">
        <v>14</v>
      </c>
      <c r="H2168" s="9"/>
      <c r="I2168" s="9"/>
    </row>
    <row r="2169">
      <c r="A2169" s="5">
        <v>45392.0</v>
      </c>
      <c r="B2169" s="11" t="s">
        <v>4328</v>
      </c>
      <c r="C2169" s="8" t="s">
        <v>4329</v>
      </c>
      <c r="D2169" s="7" t="s">
        <v>651</v>
      </c>
      <c r="E2169" s="7" t="s">
        <v>4330</v>
      </c>
      <c r="F2169" s="7" t="s">
        <v>4331</v>
      </c>
      <c r="G2169" s="7" t="s">
        <v>14</v>
      </c>
      <c r="H2169" s="9"/>
      <c r="I2169" s="9"/>
    </row>
    <row r="2170">
      <c r="A2170" s="5">
        <v>45392.0</v>
      </c>
      <c r="B2170" s="11" t="s">
        <v>4328</v>
      </c>
      <c r="C2170" s="8" t="s">
        <v>4329</v>
      </c>
      <c r="D2170" s="7" t="s">
        <v>651</v>
      </c>
      <c r="E2170" s="7" t="s">
        <v>4332</v>
      </c>
      <c r="F2170" s="7" t="s">
        <v>4333</v>
      </c>
      <c r="G2170" s="7" t="s">
        <v>14</v>
      </c>
      <c r="H2170" s="9"/>
      <c r="I2170" s="9"/>
    </row>
    <row r="2171">
      <c r="A2171" s="5">
        <v>45392.0</v>
      </c>
      <c r="B2171" s="11" t="s">
        <v>4334</v>
      </c>
      <c r="C2171" s="8" t="s">
        <v>4335</v>
      </c>
      <c r="D2171" s="7" t="s">
        <v>540</v>
      </c>
      <c r="E2171" s="7" t="s">
        <v>66</v>
      </c>
      <c r="F2171" s="7" t="s">
        <v>18</v>
      </c>
      <c r="G2171" s="7" t="s">
        <v>14</v>
      </c>
      <c r="H2171" s="9"/>
      <c r="I2171" s="9"/>
    </row>
    <row r="2172">
      <c r="A2172" s="5">
        <v>45392.0</v>
      </c>
      <c r="B2172" s="11" t="s">
        <v>4336</v>
      </c>
      <c r="C2172" s="8" t="s">
        <v>4337</v>
      </c>
      <c r="D2172" s="7" t="s">
        <v>178</v>
      </c>
      <c r="E2172" s="7" t="s">
        <v>119</v>
      </c>
      <c r="F2172" s="7" t="s">
        <v>1571</v>
      </c>
      <c r="G2172" s="7" t="s">
        <v>14</v>
      </c>
      <c r="H2172" s="9"/>
      <c r="I2172" s="9"/>
    </row>
    <row r="2173">
      <c r="A2173" s="5">
        <v>45392.0</v>
      </c>
      <c r="B2173" s="11" t="s">
        <v>4336</v>
      </c>
      <c r="C2173" s="8" t="s">
        <v>4337</v>
      </c>
      <c r="D2173" s="7" t="s">
        <v>178</v>
      </c>
      <c r="E2173" s="7" t="s">
        <v>4018</v>
      </c>
      <c r="F2173" s="7" t="s">
        <v>144</v>
      </c>
      <c r="G2173" s="7" t="s">
        <v>14</v>
      </c>
      <c r="H2173" s="9"/>
      <c r="I2173" s="9"/>
    </row>
    <row r="2174">
      <c r="A2174" s="5">
        <v>45392.0</v>
      </c>
      <c r="B2174" s="11" t="s">
        <v>4338</v>
      </c>
      <c r="C2174" s="8" t="s">
        <v>4339</v>
      </c>
      <c r="D2174" s="7" t="s">
        <v>547</v>
      </c>
      <c r="E2174" s="7" t="s">
        <v>4340</v>
      </c>
      <c r="F2174" s="7" t="s">
        <v>1164</v>
      </c>
      <c r="G2174" s="7" t="s">
        <v>14</v>
      </c>
      <c r="H2174" s="9"/>
      <c r="I2174" s="9"/>
    </row>
    <row r="2175">
      <c r="A2175" s="5">
        <v>45392.0</v>
      </c>
      <c r="B2175" s="11" t="s">
        <v>4338</v>
      </c>
      <c r="C2175" s="8" t="s">
        <v>4339</v>
      </c>
      <c r="D2175" s="7" t="s">
        <v>547</v>
      </c>
      <c r="E2175" s="7" t="s">
        <v>4341</v>
      </c>
      <c r="F2175" s="7" t="s">
        <v>13</v>
      </c>
      <c r="G2175" s="7" t="s">
        <v>14</v>
      </c>
      <c r="H2175" s="9"/>
      <c r="I2175" s="9"/>
    </row>
    <row r="2176">
      <c r="A2176" s="5">
        <v>45392.0</v>
      </c>
      <c r="B2176" s="11" t="s">
        <v>4338</v>
      </c>
      <c r="C2176" s="8" t="s">
        <v>4339</v>
      </c>
      <c r="D2176" s="7" t="s">
        <v>547</v>
      </c>
      <c r="E2176" s="7" t="s">
        <v>66</v>
      </c>
      <c r="F2176" s="7" t="s">
        <v>101</v>
      </c>
      <c r="G2176" s="7" t="s">
        <v>14</v>
      </c>
      <c r="H2176" s="9"/>
      <c r="I2176" s="9"/>
    </row>
    <row r="2177">
      <c r="A2177" s="5">
        <v>45392.0</v>
      </c>
      <c r="B2177" s="11" t="s">
        <v>4342</v>
      </c>
      <c r="C2177" s="8" t="s">
        <v>4343</v>
      </c>
      <c r="D2177" s="7" t="s">
        <v>408</v>
      </c>
      <c r="E2177" s="7" t="s">
        <v>4344</v>
      </c>
      <c r="F2177" s="7" t="s">
        <v>126</v>
      </c>
      <c r="G2177" s="7" t="s">
        <v>14</v>
      </c>
      <c r="H2177" s="9"/>
      <c r="I2177" s="9"/>
    </row>
    <row r="2178">
      <c r="A2178" s="5">
        <v>45392.0</v>
      </c>
      <c r="B2178" s="11" t="s">
        <v>4342</v>
      </c>
      <c r="C2178" s="8" t="s">
        <v>4343</v>
      </c>
      <c r="D2178" s="7" t="s">
        <v>408</v>
      </c>
      <c r="E2178" s="7" t="s">
        <v>4345</v>
      </c>
      <c r="F2178" s="7" t="s">
        <v>126</v>
      </c>
      <c r="G2178" s="7" t="s">
        <v>14</v>
      </c>
      <c r="H2178" s="9"/>
      <c r="I2178" s="9"/>
    </row>
    <row r="2179">
      <c r="A2179" s="5">
        <v>45392.0</v>
      </c>
      <c r="B2179" s="11" t="s">
        <v>4346</v>
      </c>
      <c r="C2179" s="8" t="s">
        <v>4347</v>
      </c>
      <c r="D2179" s="7" t="s">
        <v>435</v>
      </c>
      <c r="E2179" s="7" t="s">
        <v>4348</v>
      </c>
      <c r="F2179" s="7" t="s">
        <v>16</v>
      </c>
      <c r="G2179" s="7" t="s">
        <v>14</v>
      </c>
      <c r="H2179" s="9"/>
      <c r="I2179" s="9"/>
    </row>
    <row r="2180">
      <c r="A2180" s="5">
        <v>45392.0</v>
      </c>
      <c r="B2180" s="11" t="s">
        <v>4346</v>
      </c>
      <c r="C2180" s="8" t="s">
        <v>4347</v>
      </c>
      <c r="D2180" s="7" t="s">
        <v>435</v>
      </c>
      <c r="E2180" s="7" t="s">
        <v>589</v>
      </c>
      <c r="F2180" s="7" t="s">
        <v>505</v>
      </c>
      <c r="G2180" s="7" t="s">
        <v>14</v>
      </c>
      <c r="H2180" s="9"/>
      <c r="I2180" s="9"/>
    </row>
    <row r="2181">
      <c r="A2181" s="5">
        <v>45392.0</v>
      </c>
      <c r="B2181" s="11" t="s">
        <v>4349</v>
      </c>
      <c r="C2181" s="8" t="s">
        <v>4350</v>
      </c>
      <c r="D2181" s="7" t="s">
        <v>256</v>
      </c>
      <c r="E2181" s="7" t="s">
        <v>38</v>
      </c>
      <c r="F2181" s="7" t="s">
        <v>18</v>
      </c>
      <c r="G2181" s="7" t="s">
        <v>14</v>
      </c>
      <c r="H2181" s="9"/>
      <c r="I2181" s="9"/>
    </row>
    <row r="2182">
      <c r="A2182" s="5">
        <v>45392.0</v>
      </c>
      <c r="B2182" s="11" t="s">
        <v>4349</v>
      </c>
      <c r="C2182" s="8" t="s">
        <v>4350</v>
      </c>
      <c r="D2182" s="7" t="s">
        <v>256</v>
      </c>
      <c r="E2182" s="7" t="s">
        <v>4351</v>
      </c>
      <c r="F2182" s="7" t="s">
        <v>829</v>
      </c>
      <c r="G2182" s="7" t="s">
        <v>14</v>
      </c>
      <c r="H2182" s="9"/>
      <c r="I2182" s="9"/>
    </row>
    <row r="2183">
      <c r="A2183" s="5">
        <v>45392.0</v>
      </c>
      <c r="B2183" s="11" t="s">
        <v>4352</v>
      </c>
      <c r="C2183" s="8" t="s">
        <v>4353</v>
      </c>
      <c r="D2183" s="7" t="s">
        <v>2604</v>
      </c>
      <c r="E2183" s="7" t="s">
        <v>4354</v>
      </c>
      <c r="F2183" s="7" t="s">
        <v>48</v>
      </c>
      <c r="G2183" s="7" t="s">
        <v>14</v>
      </c>
      <c r="H2183" s="9"/>
      <c r="I2183" s="9"/>
    </row>
    <row r="2184">
      <c r="A2184" s="5">
        <v>45392.0</v>
      </c>
      <c r="B2184" s="11" t="s">
        <v>4352</v>
      </c>
      <c r="C2184" s="8" t="s">
        <v>4353</v>
      </c>
      <c r="D2184" s="7" t="s">
        <v>2604</v>
      </c>
      <c r="E2184" s="7" t="s">
        <v>183</v>
      </c>
      <c r="F2184" s="7" t="s">
        <v>111</v>
      </c>
      <c r="G2184" s="7" t="s">
        <v>14</v>
      </c>
      <c r="H2184" s="9"/>
      <c r="I2184" s="9"/>
    </row>
    <row r="2185">
      <c r="A2185" s="5">
        <v>45392.0</v>
      </c>
      <c r="B2185" s="11" t="s">
        <v>4355</v>
      </c>
      <c r="C2185" s="8" t="s">
        <v>4356</v>
      </c>
      <c r="D2185" s="7" t="s">
        <v>1097</v>
      </c>
      <c r="E2185" s="7" t="s">
        <v>183</v>
      </c>
      <c r="F2185" s="7" t="s">
        <v>111</v>
      </c>
      <c r="G2185" s="7" t="s">
        <v>14</v>
      </c>
      <c r="H2185" s="9"/>
      <c r="I2185" s="9"/>
    </row>
    <row r="2186">
      <c r="A2186" s="5">
        <v>45392.0</v>
      </c>
      <c r="B2186" s="11" t="s">
        <v>4355</v>
      </c>
      <c r="C2186" s="8" t="s">
        <v>4356</v>
      </c>
      <c r="D2186" s="7" t="s">
        <v>1097</v>
      </c>
      <c r="E2186" s="7" t="s">
        <v>436</v>
      </c>
      <c r="F2186" s="7" t="s">
        <v>1207</v>
      </c>
      <c r="G2186" s="7" t="s">
        <v>14</v>
      </c>
      <c r="H2186" s="9"/>
      <c r="I2186" s="9"/>
    </row>
    <row r="2187">
      <c r="A2187" s="5">
        <v>45392.0</v>
      </c>
      <c r="B2187" s="11" t="s">
        <v>4357</v>
      </c>
      <c r="C2187" s="8" t="s">
        <v>4358</v>
      </c>
      <c r="D2187" s="7" t="s">
        <v>871</v>
      </c>
      <c r="E2187" s="7" t="s">
        <v>3748</v>
      </c>
      <c r="F2187" s="7" t="s">
        <v>3777</v>
      </c>
      <c r="G2187" s="7" t="s">
        <v>14</v>
      </c>
      <c r="H2187" s="9"/>
      <c r="I2187" s="9"/>
    </row>
    <row r="2188">
      <c r="A2188" s="5">
        <v>45392.0</v>
      </c>
      <c r="B2188" s="11" t="s">
        <v>4357</v>
      </c>
      <c r="C2188" s="8" t="s">
        <v>4358</v>
      </c>
      <c r="D2188" s="7" t="s">
        <v>871</v>
      </c>
      <c r="E2188" s="7" t="s">
        <v>1032</v>
      </c>
      <c r="F2188" s="7" t="s">
        <v>1631</v>
      </c>
      <c r="G2188" s="7" t="s">
        <v>14</v>
      </c>
      <c r="H2188" s="9"/>
      <c r="I2188" s="9"/>
    </row>
    <row r="2189">
      <c r="A2189" s="5">
        <v>45392.0</v>
      </c>
      <c r="B2189" s="11" t="s">
        <v>4357</v>
      </c>
      <c r="C2189" s="8" t="s">
        <v>4358</v>
      </c>
      <c r="D2189" s="7" t="s">
        <v>871</v>
      </c>
      <c r="E2189" s="7" t="s">
        <v>409</v>
      </c>
      <c r="F2189" s="7" t="s">
        <v>1164</v>
      </c>
      <c r="G2189" s="7" t="s">
        <v>14</v>
      </c>
      <c r="H2189" s="9"/>
      <c r="I2189" s="9"/>
    </row>
    <row r="2190">
      <c r="A2190" s="5">
        <v>45392.0</v>
      </c>
      <c r="B2190" s="11" t="s">
        <v>4359</v>
      </c>
      <c r="C2190" s="8" t="s">
        <v>4360</v>
      </c>
      <c r="D2190" s="7" t="s">
        <v>567</v>
      </c>
      <c r="E2190" s="7" t="s">
        <v>15</v>
      </c>
      <c r="F2190" s="7" t="s">
        <v>2430</v>
      </c>
      <c r="G2190" s="7" t="s">
        <v>14</v>
      </c>
      <c r="H2190" s="9"/>
      <c r="I2190" s="9"/>
    </row>
    <row r="2191">
      <c r="A2191" s="5">
        <v>45392.0</v>
      </c>
      <c r="B2191" s="11" t="s">
        <v>4359</v>
      </c>
      <c r="C2191" s="8" t="s">
        <v>4360</v>
      </c>
      <c r="D2191" s="7" t="s">
        <v>567</v>
      </c>
      <c r="E2191" s="7" t="s">
        <v>119</v>
      </c>
      <c r="F2191" s="7" t="s">
        <v>860</v>
      </c>
      <c r="G2191" s="7" t="s">
        <v>14</v>
      </c>
      <c r="H2191" s="9"/>
      <c r="I2191" s="9"/>
    </row>
    <row r="2192">
      <c r="A2192" s="5">
        <v>45392.0</v>
      </c>
      <c r="B2192" s="11" t="s">
        <v>4361</v>
      </c>
      <c r="C2192" s="8" t="s">
        <v>4362</v>
      </c>
      <c r="D2192" s="7" t="s">
        <v>4127</v>
      </c>
      <c r="E2192" s="7" t="s">
        <v>38</v>
      </c>
      <c r="F2192" s="7" t="s">
        <v>18</v>
      </c>
      <c r="G2192" s="7" t="s">
        <v>14</v>
      </c>
      <c r="H2192" s="9"/>
      <c r="I2192" s="9"/>
    </row>
    <row r="2193">
      <c r="A2193" s="5">
        <v>45392.0</v>
      </c>
      <c r="B2193" s="11" t="s">
        <v>4361</v>
      </c>
      <c r="C2193" s="8" t="s">
        <v>4362</v>
      </c>
      <c r="D2193" s="7" t="s">
        <v>4127</v>
      </c>
      <c r="E2193" s="7" t="s">
        <v>2476</v>
      </c>
      <c r="F2193" s="7" t="s">
        <v>2427</v>
      </c>
      <c r="G2193" s="7" t="s">
        <v>14</v>
      </c>
      <c r="H2193" s="9"/>
      <c r="I2193" s="9"/>
    </row>
    <row r="2194">
      <c r="A2194" s="5">
        <v>45392.0</v>
      </c>
      <c r="B2194" s="11" t="s">
        <v>4363</v>
      </c>
      <c r="C2194" s="8" t="s">
        <v>4364</v>
      </c>
      <c r="D2194" s="7" t="s">
        <v>158</v>
      </c>
      <c r="E2194" s="7" t="s">
        <v>119</v>
      </c>
      <c r="F2194" s="7" t="s">
        <v>101</v>
      </c>
      <c r="G2194" s="7" t="s">
        <v>14</v>
      </c>
      <c r="H2194" s="9"/>
      <c r="I2194" s="9"/>
    </row>
    <row r="2195">
      <c r="A2195" s="5">
        <v>45392.0</v>
      </c>
      <c r="B2195" s="11" t="s">
        <v>4365</v>
      </c>
      <c r="C2195" s="8" t="s">
        <v>4366</v>
      </c>
      <c r="D2195" s="7" t="s">
        <v>435</v>
      </c>
      <c r="E2195" s="7" t="s">
        <v>4367</v>
      </c>
      <c r="F2195" s="7" t="s">
        <v>542</v>
      </c>
      <c r="G2195" s="7" t="s">
        <v>14</v>
      </c>
      <c r="H2195" s="9"/>
      <c r="I2195" s="9"/>
    </row>
    <row r="2196">
      <c r="A2196" s="5">
        <v>45392.0</v>
      </c>
      <c r="B2196" s="11" t="s">
        <v>4365</v>
      </c>
      <c r="C2196" s="8" t="s">
        <v>4366</v>
      </c>
      <c r="D2196" s="7" t="s">
        <v>435</v>
      </c>
      <c r="E2196" s="7" t="s">
        <v>110</v>
      </c>
      <c r="F2196" s="7" t="s">
        <v>3614</v>
      </c>
      <c r="G2196" s="7" t="s">
        <v>14</v>
      </c>
      <c r="H2196" s="9"/>
      <c r="I2196" s="9"/>
    </row>
    <row r="2197">
      <c r="A2197" s="5">
        <v>45392.0</v>
      </c>
      <c r="B2197" s="11" t="s">
        <v>4368</v>
      </c>
      <c r="C2197" s="8" t="s">
        <v>4369</v>
      </c>
      <c r="D2197" s="7" t="s">
        <v>1545</v>
      </c>
      <c r="E2197" s="7" t="s">
        <v>1302</v>
      </c>
      <c r="F2197" s="7" t="s">
        <v>437</v>
      </c>
      <c r="G2197" s="7" t="s">
        <v>86</v>
      </c>
      <c r="H2197" s="9"/>
      <c r="I2197" s="9"/>
    </row>
    <row r="2198">
      <c r="A2198" s="5">
        <v>45392.0</v>
      </c>
      <c r="B2198" s="11" t="s">
        <v>4368</v>
      </c>
      <c r="C2198" s="8" t="s">
        <v>4369</v>
      </c>
      <c r="D2198" s="7" t="s">
        <v>1545</v>
      </c>
      <c r="E2198" s="7" t="s">
        <v>1220</v>
      </c>
      <c r="F2198" s="7" t="s">
        <v>4050</v>
      </c>
      <c r="G2198" s="7" t="s">
        <v>86</v>
      </c>
      <c r="H2198" s="9"/>
      <c r="I2198" s="9"/>
    </row>
    <row r="2199">
      <c r="A2199" s="5">
        <v>45392.0</v>
      </c>
      <c r="B2199" s="11" t="s">
        <v>4370</v>
      </c>
      <c r="C2199" s="8" t="s">
        <v>4371</v>
      </c>
      <c r="D2199" s="7" t="s">
        <v>178</v>
      </c>
      <c r="E2199" s="7" t="s">
        <v>4372</v>
      </c>
      <c r="F2199" s="7" t="s">
        <v>1049</v>
      </c>
      <c r="G2199" s="7" t="s">
        <v>86</v>
      </c>
      <c r="H2199" s="9"/>
      <c r="I2199" s="9"/>
    </row>
    <row r="2200">
      <c r="A2200" s="5">
        <v>45392.0</v>
      </c>
      <c r="B2200" s="11" t="s">
        <v>4373</v>
      </c>
      <c r="C2200" s="14" t="s">
        <v>4374</v>
      </c>
      <c r="D2200" s="8" t="s">
        <v>4375</v>
      </c>
      <c r="E2200" s="7" t="s">
        <v>436</v>
      </c>
      <c r="F2200" s="7" t="s">
        <v>1771</v>
      </c>
      <c r="G2200" s="7" t="s">
        <v>14</v>
      </c>
      <c r="H2200" s="9"/>
      <c r="I2200" s="9"/>
    </row>
    <row r="2201">
      <c r="A2201" s="5">
        <v>45392.0</v>
      </c>
      <c r="B2201" s="11" t="s">
        <v>4373</v>
      </c>
      <c r="C2201" s="14" t="s">
        <v>4374</v>
      </c>
      <c r="D2201" s="8" t="s">
        <v>4375</v>
      </c>
      <c r="E2201" s="7" t="s">
        <v>4376</v>
      </c>
      <c r="F2201" s="7" t="s">
        <v>101</v>
      </c>
      <c r="G2201" s="7" t="s">
        <v>14</v>
      </c>
      <c r="H2201" s="9"/>
      <c r="I2201" s="9"/>
    </row>
    <row r="2202">
      <c r="A2202" s="5">
        <v>45392.0</v>
      </c>
      <c r="B2202" s="11" t="s">
        <v>4377</v>
      </c>
      <c r="C2202" s="8" t="s">
        <v>4378</v>
      </c>
      <c r="D2202" s="7" t="s">
        <v>4379</v>
      </c>
      <c r="E2202" s="7" t="s">
        <v>4380</v>
      </c>
      <c r="F2202" s="7" t="s">
        <v>542</v>
      </c>
      <c r="G2202" s="7" t="s">
        <v>14</v>
      </c>
      <c r="H2202" s="9"/>
      <c r="I2202" s="9"/>
    </row>
    <row r="2203">
      <c r="A2203" s="5">
        <v>45393.0</v>
      </c>
      <c r="B2203" s="11" t="s">
        <v>4381</v>
      </c>
      <c r="C2203" s="8" t="s">
        <v>4382</v>
      </c>
      <c r="D2203" s="7" t="s">
        <v>3141</v>
      </c>
      <c r="E2203" s="9"/>
      <c r="F2203" s="7" t="s">
        <v>4383</v>
      </c>
      <c r="G2203" s="7" t="s">
        <v>14</v>
      </c>
      <c r="H2203" s="7" t="s">
        <v>420</v>
      </c>
      <c r="I2203" s="9"/>
    </row>
    <row r="2204">
      <c r="A2204" s="5">
        <v>45393.0</v>
      </c>
      <c r="B2204" s="11" t="s">
        <v>4384</v>
      </c>
      <c r="C2204" s="8" t="s">
        <v>4385</v>
      </c>
      <c r="D2204" s="7" t="s">
        <v>130</v>
      </c>
      <c r="E2204" s="7" t="s">
        <v>2891</v>
      </c>
      <c r="F2204" s="7" t="s">
        <v>4386</v>
      </c>
      <c r="G2204" s="7" t="s">
        <v>14</v>
      </c>
      <c r="H2204" s="9"/>
      <c r="I2204" s="9"/>
    </row>
    <row r="2205">
      <c r="A2205" s="5">
        <v>45393.0</v>
      </c>
      <c r="B2205" s="11" t="s">
        <v>4384</v>
      </c>
      <c r="C2205" s="8" t="s">
        <v>4385</v>
      </c>
      <c r="D2205" s="7" t="s">
        <v>130</v>
      </c>
      <c r="E2205" s="7" t="s">
        <v>4387</v>
      </c>
      <c r="F2205" s="7" t="s">
        <v>4386</v>
      </c>
      <c r="G2205" s="7" t="s">
        <v>14</v>
      </c>
      <c r="H2205" s="9"/>
      <c r="I2205" s="9"/>
    </row>
    <row r="2206">
      <c r="A2206" s="5">
        <v>45393.0</v>
      </c>
      <c r="B2206" s="11" t="s">
        <v>4388</v>
      </c>
      <c r="C2206" s="8" t="s">
        <v>4389</v>
      </c>
      <c r="D2206" s="7" t="s">
        <v>193</v>
      </c>
      <c r="E2206" s="7" t="s">
        <v>241</v>
      </c>
      <c r="F2206" s="7" t="s">
        <v>1073</v>
      </c>
      <c r="G2206" s="7" t="s">
        <v>14</v>
      </c>
      <c r="H2206" s="9"/>
      <c r="I2206" s="9"/>
    </row>
    <row r="2207">
      <c r="A2207" s="5">
        <v>45393.0</v>
      </c>
      <c r="B2207" s="11" t="s">
        <v>4388</v>
      </c>
      <c r="C2207" s="8" t="s">
        <v>4389</v>
      </c>
      <c r="D2207" s="7" t="s">
        <v>193</v>
      </c>
      <c r="E2207" s="7" t="s">
        <v>4390</v>
      </c>
      <c r="F2207" s="7" t="s">
        <v>126</v>
      </c>
      <c r="G2207" s="7" t="s">
        <v>14</v>
      </c>
      <c r="H2207" s="9"/>
      <c r="I2207" s="9"/>
    </row>
    <row r="2208">
      <c r="A2208" s="5">
        <v>45393.0</v>
      </c>
      <c r="B2208" s="11" t="s">
        <v>4391</v>
      </c>
      <c r="C2208" s="8" t="s">
        <v>4392</v>
      </c>
      <c r="D2208" s="7" t="s">
        <v>158</v>
      </c>
      <c r="E2208" s="7" t="s">
        <v>4393</v>
      </c>
      <c r="F2208" s="7" t="s">
        <v>2843</v>
      </c>
      <c r="G2208" s="7" t="s">
        <v>14</v>
      </c>
      <c r="H2208" s="9"/>
      <c r="I2208" s="9"/>
    </row>
    <row r="2209">
      <c r="A2209" s="5">
        <v>45393.0</v>
      </c>
      <c r="B2209" s="11" t="s">
        <v>4391</v>
      </c>
      <c r="C2209" s="8" t="s">
        <v>4392</v>
      </c>
      <c r="D2209" s="7" t="s">
        <v>158</v>
      </c>
      <c r="E2209" s="7" t="s">
        <v>119</v>
      </c>
      <c r="F2209" s="7" t="s">
        <v>132</v>
      </c>
      <c r="G2209" s="7" t="s">
        <v>14</v>
      </c>
      <c r="H2209" s="9"/>
      <c r="I2209" s="9"/>
    </row>
    <row r="2210">
      <c r="A2210" s="5">
        <v>45393.0</v>
      </c>
      <c r="B2210" s="11" t="s">
        <v>4394</v>
      </c>
      <c r="C2210" s="8" t="s">
        <v>4395</v>
      </c>
      <c r="D2210" s="7" t="s">
        <v>1040</v>
      </c>
      <c r="E2210" s="7" t="s">
        <v>4396</v>
      </c>
      <c r="F2210" s="7" t="s">
        <v>3025</v>
      </c>
      <c r="G2210" s="7" t="s">
        <v>14</v>
      </c>
      <c r="H2210" s="9"/>
      <c r="I2210" s="9"/>
    </row>
    <row r="2211">
      <c r="A2211" s="5">
        <v>45393.0</v>
      </c>
      <c r="B2211" s="11" t="s">
        <v>4397</v>
      </c>
      <c r="C2211" s="8" t="s">
        <v>4398</v>
      </c>
      <c r="D2211" s="7" t="s">
        <v>135</v>
      </c>
      <c r="E2211" s="7" t="s">
        <v>15</v>
      </c>
      <c r="F2211" s="7" t="s">
        <v>2430</v>
      </c>
      <c r="G2211" s="7" t="s">
        <v>14</v>
      </c>
      <c r="H2211" s="9"/>
      <c r="I2211" s="9"/>
    </row>
    <row r="2212">
      <c r="A2212" s="5">
        <v>45393.0</v>
      </c>
      <c r="B2212" s="11" t="s">
        <v>4397</v>
      </c>
      <c r="C2212" s="8" t="s">
        <v>4398</v>
      </c>
      <c r="D2212" s="7" t="s">
        <v>135</v>
      </c>
      <c r="E2212" s="7" t="s">
        <v>119</v>
      </c>
      <c r="F2212" s="7" t="s">
        <v>48</v>
      </c>
      <c r="G2212" s="7" t="s">
        <v>14</v>
      </c>
      <c r="H2212" s="9"/>
      <c r="I2212" s="9"/>
    </row>
    <row r="2213">
      <c r="A2213" s="5">
        <v>45393.0</v>
      </c>
      <c r="B2213" s="11" t="s">
        <v>4397</v>
      </c>
      <c r="C2213" s="8" t="s">
        <v>4398</v>
      </c>
      <c r="D2213" s="7" t="s">
        <v>135</v>
      </c>
      <c r="E2213" s="7" t="s">
        <v>1003</v>
      </c>
      <c r="F2213" s="7" t="s">
        <v>18</v>
      </c>
      <c r="G2213" s="7" t="s">
        <v>14</v>
      </c>
      <c r="H2213" s="9"/>
      <c r="I2213" s="9"/>
    </row>
    <row r="2214">
      <c r="A2214" s="5">
        <v>45393.0</v>
      </c>
      <c r="B2214" s="11" t="s">
        <v>4397</v>
      </c>
      <c r="C2214" s="8" t="s">
        <v>4398</v>
      </c>
      <c r="D2214" s="7" t="s">
        <v>135</v>
      </c>
      <c r="E2214" s="7" t="s">
        <v>4399</v>
      </c>
      <c r="F2214" s="7" t="s">
        <v>505</v>
      </c>
      <c r="G2214" s="7" t="s">
        <v>14</v>
      </c>
      <c r="H2214" s="9"/>
      <c r="I2214" s="9"/>
    </row>
    <row r="2215">
      <c r="A2215" s="5">
        <v>45393.0</v>
      </c>
      <c r="B2215" s="11" t="s">
        <v>4400</v>
      </c>
      <c r="C2215" s="8" t="s">
        <v>4401</v>
      </c>
      <c r="D2215" s="7" t="s">
        <v>445</v>
      </c>
      <c r="E2215" s="7" t="s">
        <v>299</v>
      </c>
      <c r="F2215" s="7" t="s">
        <v>300</v>
      </c>
      <c r="G2215" s="7" t="s">
        <v>14</v>
      </c>
      <c r="H2215" s="9"/>
      <c r="I2215" s="9"/>
    </row>
    <row r="2216">
      <c r="A2216" s="5">
        <v>45393.0</v>
      </c>
      <c r="B2216" s="11" t="s">
        <v>4402</v>
      </c>
      <c r="C2216" s="8" t="s">
        <v>4403</v>
      </c>
      <c r="D2216" s="7" t="s">
        <v>899</v>
      </c>
      <c r="E2216" s="7" t="s">
        <v>3619</v>
      </c>
      <c r="F2216" s="7" t="s">
        <v>602</v>
      </c>
      <c r="G2216" s="7" t="s">
        <v>29</v>
      </c>
      <c r="H2216" s="9"/>
      <c r="I2216" s="9"/>
    </row>
    <row r="2217">
      <c r="A2217" s="5">
        <v>45393.0</v>
      </c>
      <c r="B2217" s="11" t="s">
        <v>4404</v>
      </c>
      <c r="C2217" s="8" t="s">
        <v>4405</v>
      </c>
      <c r="D2217" s="7" t="s">
        <v>307</v>
      </c>
      <c r="E2217" s="7" t="s">
        <v>15</v>
      </c>
      <c r="F2217" s="7" t="s">
        <v>4406</v>
      </c>
      <c r="G2217" s="7" t="s">
        <v>86</v>
      </c>
      <c r="H2217" s="9"/>
      <c r="I2217" s="9"/>
    </row>
    <row r="2218">
      <c r="A2218" s="5">
        <v>45393.0</v>
      </c>
      <c r="B2218" s="11" t="s">
        <v>4404</v>
      </c>
      <c r="C2218" s="8" t="s">
        <v>4405</v>
      </c>
      <c r="D2218" s="7" t="s">
        <v>307</v>
      </c>
      <c r="E2218" s="7" t="s">
        <v>115</v>
      </c>
      <c r="F2218" s="7" t="s">
        <v>2114</v>
      </c>
      <c r="G2218" s="7" t="s">
        <v>86</v>
      </c>
      <c r="H2218" s="9"/>
      <c r="I2218" s="9"/>
    </row>
    <row r="2219">
      <c r="A2219" s="5">
        <v>45393.0</v>
      </c>
      <c r="B2219" s="11" t="s">
        <v>4407</v>
      </c>
      <c r="C2219" s="8" t="s">
        <v>4408</v>
      </c>
      <c r="D2219" s="7" t="s">
        <v>842</v>
      </c>
      <c r="E2219" s="7" t="s">
        <v>4409</v>
      </c>
      <c r="F2219" s="7" t="s">
        <v>300</v>
      </c>
      <c r="G2219" s="7" t="s">
        <v>14</v>
      </c>
      <c r="H2219" s="9"/>
      <c r="I2219" s="9"/>
    </row>
    <row r="2220">
      <c r="A2220" s="5">
        <v>45393.0</v>
      </c>
      <c r="B2220" s="11" t="s">
        <v>4410</v>
      </c>
      <c r="C2220" s="8" t="s">
        <v>4411</v>
      </c>
      <c r="D2220" s="7" t="s">
        <v>4044</v>
      </c>
      <c r="E2220" s="7" t="s">
        <v>1490</v>
      </c>
      <c r="F2220" s="7" t="s">
        <v>4032</v>
      </c>
      <c r="G2220" s="7" t="s">
        <v>14</v>
      </c>
      <c r="H2220" s="9"/>
      <c r="I2220" s="9"/>
    </row>
    <row r="2221">
      <c r="A2221" s="5">
        <v>45393.0</v>
      </c>
      <c r="B2221" s="11" t="s">
        <v>4412</v>
      </c>
      <c r="C2221" s="8" t="s">
        <v>4413</v>
      </c>
      <c r="D2221" s="7" t="s">
        <v>353</v>
      </c>
      <c r="E2221" s="7" t="s">
        <v>241</v>
      </c>
      <c r="F2221" s="7" t="s">
        <v>13</v>
      </c>
      <c r="G2221" s="7" t="s">
        <v>14</v>
      </c>
      <c r="H2221" s="9"/>
      <c r="I2221" s="9"/>
    </row>
    <row r="2222">
      <c r="A2222" s="5">
        <v>45393.0</v>
      </c>
      <c r="B2222" s="11" t="s">
        <v>4414</v>
      </c>
      <c r="C2222" s="8" t="s">
        <v>4415</v>
      </c>
      <c r="D2222" s="7" t="s">
        <v>182</v>
      </c>
      <c r="E2222" s="7" t="s">
        <v>436</v>
      </c>
      <c r="F2222" s="7" t="s">
        <v>4416</v>
      </c>
      <c r="G2222" s="7" t="s">
        <v>86</v>
      </c>
      <c r="H2222" s="9"/>
      <c r="I2222" s="9"/>
    </row>
    <row r="2223">
      <c r="A2223" s="5">
        <v>45393.0</v>
      </c>
      <c r="B2223" s="11" t="s">
        <v>4414</v>
      </c>
      <c r="C2223" s="8" t="s">
        <v>4415</v>
      </c>
      <c r="D2223" s="7" t="s">
        <v>182</v>
      </c>
      <c r="E2223" s="7" t="s">
        <v>183</v>
      </c>
      <c r="F2223" s="7" t="s">
        <v>602</v>
      </c>
      <c r="G2223" s="7" t="s">
        <v>29</v>
      </c>
      <c r="H2223" s="9"/>
      <c r="I2223" s="9"/>
    </row>
    <row r="2224">
      <c r="A2224" s="5">
        <v>45393.0</v>
      </c>
      <c r="B2224" s="11" t="s">
        <v>4417</v>
      </c>
      <c r="C2224" s="8" t="s">
        <v>4418</v>
      </c>
      <c r="D2224" s="7" t="s">
        <v>4419</v>
      </c>
      <c r="E2224" s="7" t="s">
        <v>409</v>
      </c>
      <c r="F2224" s="7" t="s">
        <v>258</v>
      </c>
      <c r="G2224" s="7" t="s">
        <v>14</v>
      </c>
      <c r="H2224" s="9"/>
      <c r="I2224" s="9"/>
    </row>
    <row r="2225">
      <c r="A2225" s="5">
        <v>45393.0</v>
      </c>
      <c r="B2225" s="11" t="s">
        <v>4417</v>
      </c>
      <c r="C2225" s="8" t="s">
        <v>4418</v>
      </c>
      <c r="D2225" s="7" t="s">
        <v>4419</v>
      </c>
      <c r="E2225" s="7" t="s">
        <v>2410</v>
      </c>
      <c r="F2225" s="7" t="s">
        <v>950</v>
      </c>
      <c r="G2225" s="7" t="s">
        <v>14</v>
      </c>
      <c r="H2225" s="9"/>
      <c r="I2225" s="9"/>
    </row>
    <row r="2226">
      <c r="A2226" s="5">
        <v>45393.0</v>
      </c>
      <c r="B2226" s="11" t="s">
        <v>4420</v>
      </c>
      <c r="C2226" s="8" t="s">
        <v>4421</v>
      </c>
      <c r="D2226" s="7" t="s">
        <v>4422</v>
      </c>
      <c r="E2226" s="7" t="s">
        <v>53</v>
      </c>
      <c r="F2226" s="7" t="s">
        <v>1148</v>
      </c>
      <c r="G2226" s="7" t="s">
        <v>14</v>
      </c>
      <c r="H2226" s="9"/>
      <c r="I2226" s="9"/>
    </row>
    <row r="2227">
      <c r="A2227" s="5">
        <v>45393.0</v>
      </c>
      <c r="B2227" s="11" t="s">
        <v>4423</v>
      </c>
      <c r="C2227" s="8" t="s">
        <v>4424</v>
      </c>
      <c r="D2227" s="7" t="s">
        <v>3040</v>
      </c>
      <c r="E2227" s="7" t="s">
        <v>4425</v>
      </c>
      <c r="F2227" s="7" t="s">
        <v>1644</v>
      </c>
      <c r="G2227" s="7" t="s">
        <v>14</v>
      </c>
      <c r="H2227" s="9"/>
      <c r="I2227" s="9"/>
    </row>
    <row r="2228">
      <c r="A2228" s="5">
        <v>45393.0</v>
      </c>
      <c r="B2228" s="11" t="s">
        <v>4423</v>
      </c>
      <c r="C2228" s="8" t="s">
        <v>4424</v>
      </c>
      <c r="D2228" s="7" t="s">
        <v>3040</v>
      </c>
      <c r="E2228" s="9"/>
      <c r="F2228" s="7" t="s">
        <v>18</v>
      </c>
      <c r="G2228" s="7" t="s">
        <v>14</v>
      </c>
      <c r="H2228" s="7" t="s">
        <v>38</v>
      </c>
      <c r="I2228" s="9"/>
    </row>
    <row r="2229">
      <c r="A2229" s="5">
        <v>45394.0</v>
      </c>
      <c r="B2229" s="11" t="s">
        <v>4426</v>
      </c>
      <c r="C2229" s="8" t="s">
        <v>4427</v>
      </c>
      <c r="D2229" s="7" t="s">
        <v>540</v>
      </c>
      <c r="E2229" s="7" t="s">
        <v>4428</v>
      </c>
      <c r="F2229" s="7" t="s">
        <v>144</v>
      </c>
      <c r="G2229" s="7" t="s">
        <v>14</v>
      </c>
      <c r="H2229" s="9"/>
      <c r="I2229" s="9"/>
    </row>
    <row r="2230">
      <c r="A2230" s="5">
        <v>45394.0</v>
      </c>
      <c r="B2230" s="11" t="s">
        <v>4426</v>
      </c>
      <c r="C2230" s="8" t="s">
        <v>4427</v>
      </c>
      <c r="D2230" s="7" t="s">
        <v>540</v>
      </c>
      <c r="E2230" s="7" t="s">
        <v>4429</v>
      </c>
      <c r="F2230" s="7" t="s">
        <v>111</v>
      </c>
      <c r="G2230" s="7" t="s">
        <v>14</v>
      </c>
      <c r="H2230" s="9"/>
      <c r="I2230" s="9"/>
    </row>
    <row r="2231">
      <c r="A2231" s="5">
        <v>45395.0</v>
      </c>
      <c r="B2231" s="11" t="s">
        <v>4430</v>
      </c>
      <c r="C2231" s="8" t="s">
        <v>4431</v>
      </c>
      <c r="D2231" s="7" t="s">
        <v>800</v>
      </c>
      <c r="E2231" s="7" t="s">
        <v>119</v>
      </c>
      <c r="F2231" s="7" t="s">
        <v>1901</v>
      </c>
      <c r="G2231" s="7" t="s">
        <v>14</v>
      </c>
      <c r="H2231" s="9"/>
      <c r="I2231" s="9"/>
    </row>
    <row r="2232">
      <c r="A2232" s="5">
        <v>45395.0</v>
      </c>
      <c r="B2232" s="11" t="s">
        <v>4430</v>
      </c>
      <c r="C2232" s="8" t="s">
        <v>4431</v>
      </c>
      <c r="D2232" s="7" t="s">
        <v>800</v>
      </c>
      <c r="E2232" s="7" t="s">
        <v>1591</v>
      </c>
      <c r="F2232" s="7" t="s">
        <v>16</v>
      </c>
      <c r="G2232" s="7" t="s">
        <v>14</v>
      </c>
      <c r="H2232" s="9"/>
      <c r="I2232" s="9"/>
    </row>
    <row r="2233">
      <c r="A2233" s="5">
        <v>45398.0</v>
      </c>
      <c r="B2233" s="11" t="s">
        <v>4432</v>
      </c>
      <c r="C2233" s="8" t="s">
        <v>4433</v>
      </c>
      <c r="D2233" s="7" t="s">
        <v>899</v>
      </c>
      <c r="E2233" s="7" t="s">
        <v>299</v>
      </c>
      <c r="F2233" s="7" t="s">
        <v>300</v>
      </c>
      <c r="G2233" s="7" t="s">
        <v>14</v>
      </c>
      <c r="H2233" s="9"/>
      <c r="I2233" s="9"/>
    </row>
    <row r="2234">
      <c r="A2234" s="5">
        <v>45398.0</v>
      </c>
      <c r="B2234" s="11" t="s">
        <v>4434</v>
      </c>
      <c r="C2234" s="8" t="s">
        <v>4435</v>
      </c>
      <c r="D2234" s="7" t="s">
        <v>570</v>
      </c>
      <c r="E2234" s="7" t="s">
        <v>253</v>
      </c>
      <c r="F2234" s="7" t="s">
        <v>4436</v>
      </c>
      <c r="G2234" s="7" t="s">
        <v>14</v>
      </c>
      <c r="H2234" s="9"/>
      <c r="I2234" s="9"/>
    </row>
    <row r="2235">
      <c r="A2235" s="5">
        <v>45398.0</v>
      </c>
      <c r="B2235" s="11" t="s">
        <v>4437</v>
      </c>
      <c r="C2235" s="8" t="s">
        <v>4438</v>
      </c>
      <c r="D2235" s="7" t="s">
        <v>32</v>
      </c>
      <c r="E2235" s="7" t="s">
        <v>241</v>
      </c>
      <c r="F2235" s="7" t="s">
        <v>13</v>
      </c>
      <c r="G2235" s="7" t="s">
        <v>14</v>
      </c>
      <c r="H2235" s="9"/>
      <c r="I2235" s="9"/>
    </row>
    <row r="2236">
      <c r="A2236" s="5">
        <v>45398.0</v>
      </c>
      <c r="B2236" s="11" t="s">
        <v>4437</v>
      </c>
      <c r="C2236" s="8" t="s">
        <v>4438</v>
      </c>
      <c r="D2236" s="7" t="s">
        <v>32</v>
      </c>
      <c r="E2236" s="7" t="s">
        <v>1386</v>
      </c>
      <c r="F2236" s="7" t="s">
        <v>359</v>
      </c>
      <c r="G2236" s="7" t="s">
        <v>14</v>
      </c>
      <c r="H2236" s="9"/>
      <c r="I2236" s="9"/>
    </row>
    <row r="2237">
      <c r="A2237" s="5">
        <v>45399.0</v>
      </c>
      <c r="B2237" s="11" t="s">
        <v>4439</v>
      </c>
      <c r="C2237" s="8" t="s">
        <v>4440</v>
      </c>
      <c r="D2237" s="7" t="s">
        <v>1893</v>
      </c>
      <c r="E2237" s="9"/>
      <c r="F2237" s="7" t="s">
        <v>132</v>
      </c>
      <c r="G2237" s="7" t="s">
        <v>14</v>
      </c>
      <c r="H2237" s="7" t="s">
        <v>38</v>
      </c>
      <c r="I2237" s="9"/>
    </row>
    <row r="2238">
      <c r="A2238" s="5">
        <v>45399.0</v>
      </c>
      <c r="B2238" s="11" t="s">
        <v>4439</v>
      </c>
      <c r="C2238" s="8" t="s">
        <v>4440</v>
      </c>
      <c r="D2238" s="7" t="s">
        <v>1893</v>
      </c>
      <c r="E2238" s="9"/>
      <c r="F2238" s="7" t="s">
        <v>2009</v>
      </c>
      <c r="G2238" s="7" t="s">
        <v>14</v>
      </c>
      <c r="H2238" s="7" t="s">
        <v>38</v>
      </c>
      <c r="I2238" s="9"/>
    </row>
    <row r="2239">
      <c r="A2239" s="5">
        <v>45399.0</v>
      </c>
      <c r="B2239" s="11" t="s">
        <v>4441</v>
      </c>
      <c r="C2239" s="8" t="s">
        <v>4442</v>
      </c>
      <c r="D2239" s="7" t="s">
        <v>445</v>
      </c>
      <c r="E2239" s="7" t="s">
        <v>436</v>
      </c>
      <c r="F2239" s="7" t="s">
        <v>1430</v>
      </c>
      <c r="G2239" s="7" t="s">
        <v>14</v>
      </c>
      <c r="H2239" s="9"/>
      <c r="I2239" s="9"/>
    </row>
    <row r="2240">
      <c r="A2240" s="5">
        <v>45399.0</v>
      </c>
      <c r="B2240" s="11" t="s">
        <v>4441</v>
      </c>
      <c r="C2240" s="8" t="s">
        <v>4442</v>
      </c>
      <c r="D2240" s="7" t="s">
        <v>445</v>
      </c>
      <c r="E2240" s="7" t="s">
        <v>1406</v>
      </c>
      <c r="F2240" s="7" t="s">
        <v>1430</v>
      </c>
      <c r="G2240" s="7" t="s">
        <v>14</v>
      </c>
      <c r="H2240" s="9"/>
      <c r="I2240" s="9"/>
    </row>
    <row r="2241">
      <c r="A2241" s="5">
        <v>45399.0</v>
      </c>
      <c r="B2241" s="11" t="s">
        <v>4443</v>
      </c>
      <c r="C2241" s="8" t="s">
        <v>4444</v>
      </c>
      <c r="D2241" s="7" t="s">
        <v>321</v>
      </c>
      <c r="E2241" s="7" t="s">
        <v>42</v>
      </c>
      <c r="F2241" s="7" t="s">
        <v>542</v>
      </c>
      <c r="G2241" s="7" t="s">
        <v>14</v>
      </c>
      <c r="H2241" s="9"/>
      <c r="I2241" s="9"/>
    </row>
    <row r="2242">
      <c r="A2242" s="5">
        <v>45399.0</v>
      </c>
      <c r="B2242" s="11" t="s">
        <v>4445</v>
      </c>
      <c r="C2242" s="8" t="s">
        <v>4446</v>
      </c>
      <c r="D2242" s="7" t="s">
        <v>65</v>
      </c>
      <c r="E2242" s="7" t="s">
        <v>4447</v>
      </c>
      <c r="F2242" s="7" t="s">
        <v>477</v>
      </c>
      <c r="G2242" s="7" t="s">
        <v>14</v>
      </c>
      <c r="H2242" s="9"/>
      <c r="I2242" s="9"/>
    </row>
    <row r="2243">
      <c r="A2243" s="5">
        <v>45399.0</v>
      </c>
      <c r="B2243" s="11" t="s">
        <v>4445</v>
      </c>
      <c r="C2243" s="8" t="s">
        <v>4446</v>
      </c>
      <c r="D2243" s="7" t="s">
        <v>65</v>
      </c>
      <c r="E2243" s="7" t="s">
        <v>4448</v>
      </c>
      <c r="F2243" s="7" t="s">
        <v>1644</v>
      </c>
      <c r="G2243" s="7" t="s">
        <v>14</v>
      </c>
      <c r="H2243" s="9"/>
      <c r="I2243" s="9"/>
    </row>
    <row r="2244">
      <c r="A2244" s="5">
        <v>45399.0</v>
      </c>
      <c r="B2244" s="11" t="s">
        <v>4449</v>
      </c>
      <c r="C2244" s="8" t="s">
        <v>4450</v>
      </c>
      <c r="D2244" s="7" t="s">
        <v>4422</v>
      </c>
      <c r="E2244" s="7" t="s">
        <v>15</v>
      </c>
      <c r="F2244" s="7" t="s">
        <v>1148</v>
      </c>
      <c r="G2244" s="7" t="s">
        <v>14</v>
      </c>
      <c r="H2244" s="9"/>
      <c r="I2244" s="9"/>
    </row>
    <row r="2245">
      <c r="A2245" s="5">
        <v>45399.0</v>
      </c>
      <c r="B2245" s="11" t="s">
        <v>4451</v>
      </c>
      <c r="C2245" s="8" t="s">
        <v>4452</v>
      </c>
      <c r="D2245" s="7" t="s">
        <v>238</v>
      </c>
      <c r="E2245" s="7" t="s">
        <v>90</v>
      </c>
      <c r="F2245" s="7" t="s">
        <v>111</v>
      </c>
      <c r="G2245" s="7" t="s">
        <v>14</v>
      </c>
      <c r="H2245" s="9"/>
      <c r="I2245" s="9"/>
    </row>
    <row r="2246">
      <c r="A2246" s="5">
        <v>45399.0</v>
      </c>
      <c r="B2246" s="11" t="s">
        <v>4453</v>
      </c>
      <c r="C2246" s="8" t="s">
        <v>4454</v>
      </c>
      <c r="D2246" s="7" t="s">
        <v>3040</v>
      </c>
      <c r="E2246" s="7" t="s">
        <v>119</v>
      </c>
      <c r="F2246" s="7" t="s">
        <v>689</v>
      </c>
      <c r="G2246" s="7" t="s">
        <v>14</v>
      </c>
      <c r="H2246" s="9"/>
      <c r="I2246" s="9"/>
    </row>
    <row r="2247">
      <c r="A2247" s="5">
        <v>45399.0</v>
      </c>
      <c r="B2247" s="11" t="s">
        <v>4453</v>
      </c>
      <c r="C2247" s="8" t="s">
        <v>4454</v>
      </c>
      <c r="D2247" s="7" t="s">
        <v>3040</v>
      </c>
      <c r="E2247" s="7" t="s">
        <v>436</v>
      </c>
      <c r="F2247" s="7" t="s">
        <v>4050</v>
      </c>
      <c r="G2247" s="7" t="s">
        <v>86</v>
      </c>
      <c r="H2247" s="9"/>
      <c r="I2247" s="9"/>
    </row>
    <row r="2248">
      <c r="A2248" s="5">
        <v>45399.0</v>
      </c>
      <c r="B2248" s="11" t="s">
        <v>4455</v>
      </c>
      <c r="C2248" s="8" t="s">
        <v>4456</v>
      </c>
      <c r="D2248" s="7" t="s">
        <v>1176</v>
      </c>
      <c r="E2248" s="7" t="s">
        <v>119</v>
      </c>
      <c r="F2248" s="7" t="s">
        <v>308</v>
      </c>
      <c r="G2248" s="7" t="s">
        <v>14</v>
      </c>
      <c r="H2248" s="9"/>
      <c r="I2248" s="9"/>
    </row>
    <row r="2249">
      <c r="A2249" s="5">
        <v>45399.0</v>
      </c>
      <c r="B2249" s="11" t="s">
        <v>4457</v>
      </c>
      <c r="C2249" s="8" t="s">
        <v>4458</v>
      </c>
      <c r="D2249" s="7" t="s">
        <v>1799</v>
      </c>
      <c r="E2249" s="7" t="s">
        <v>519</v>
      </c>
      <c r="F2249" s="7" t="s">
        <v>4459</v>
      </c>
      <c r="G2249" s="7" t="s">
        <v>14</v>
      </c>
      <c r="H2249" s="9"/>
      <c r="I2249" s="9"/>
    </row>
    <row r="2250">
      <c r="A2250" s="5">
        <v>45399.0</v>
      </c>
      <c r="B2250" s="11" t="s">
        <v>4457</v>
      </c>
      <c r="C2250" s="8" t="s">
        <v>4458</v>
      </c>
      <c r="D2250" s="7" t="s">
        <v>1799</v>
      </c>
      <c r="E2250" s="7" t="s">
        <v>100</v>
      </c>
      <c r="F2250" s="7" t="s">
        <v>2492</v>
      </c>
      <c r="G2250" s="7" t="s">
        <v>14</v>
      </c>
      <c r="H2250" s="9"/>
      <c r="I2250" s="9"/>
    </row>
    <row r="2251">
      <c r="A2251" s="5">
        <v>45399.0</v>
      </c>
      <c r="B2251" s="11" t="s">
        <v>4460</v>
      </c>
      <c r="C2251" s="8" t="s">
        <v>4461</v>
      </c>
      <c r="D2251" s="7" t="s">
        <v>26</v>
      </c>
      <c r="E2251" s="7" t="s">
        <v>119</v>
      </c>
      <c r="F2251" s="7" t="s">
        <v>144</v>
      </c>
      <c r="G2251" s="7" t="s">
        <v>86</v>
      </c>
      <c r="H2251" s="9"/>
      <c r="I2251" s="9"/>
    </row>
    <row r="2252">
      <c r="A2252" s="5">
        <v>45399.0</v>
      </c>
      <c r="B2252" s="11" t="s">
        <v>4460</v>
      </c>
      <c r="C2252" s="8" t="s">
        <v>4461</v>
      </c>
      <c r="D2252" s="7" t="s">
        <v>26</v>
      </c>
      <c r="E2252" s="7" t="s">
        <v>4372</v>
      </c>
      <c r="F2252" s="7" t="s">
        <v>1049</v>
      </c>
      <c r="G2252" s="7" t="s">
        <v>86</v>
      </c>
      <c r="H2252" s="9"/>
      <c r="I2252" s="9"/>
    </row>
    <row r="2253">
      <c r="A2253" s="5">
        <v>45399.0</v>
      </c>
      <c r="B2253" s="11" t="s">
        <v>4460</v>
      </c>
      <c r="C2253" s="8" t="s">
        <v>4461</v>
      </c>
      <c r="D2253" s="7" t="s">
        <v>26</v>
      </c>
      <c r="E2253" s="7" t="s">
        <v>38</v>
      </c>
      <c r="F2253" s="7" t="s">
        <v>944</v>
      </c>
      <c r="G2253" s="7" t="s">
        <v>86</v>
      </c>
      <c r="H2253" s="9"/>
      <c r="I2253" s="9"/>
    </row>
    <row r="2254">
      <c r="A2254" s="5">
        <v>45399.0</v>
      </c>
      <c r="B2254" s="11" t="s">
        <v>4462</v>
      </c>
      <c r="C2254" s="8" t="s">
        <v>4463</v>
      </c>
      <c r="D2254" s="7" t="s">
        <v>1557</v>
      </c>
      <c r="E2254" s="7" t="s">
        <v>3525</v>
      </c>
      <c r="F2254" s="7" t="s">
        <v>1430</v>
      </c>
      <c r="G2254" s="7" t="s">
        <v>14</v>
      </c>
      <c r="H2254" s="9"/>
      <c r="I2254" s="9"/>
    </row>
    <row r="2255">
      <c r="A2255" s="5">
        <v>45399.0</v>
      </c>
      <c r="B2255" s="11" t="s">
        <v>4462</v>
      </c>
      <c r="C2255" s="8" t="s">
        <v>4463</v>
      </c>
      <c r="D2255" s="7" t="s">
        <v>1557</v>
      </c>
      <c r="E2255" s="7" t="s">
        <v>4464</v>
      </c>
      <c r="F2255" s="7" t="s">
        <v>126</v>
      </c>
      <c r="G2255" s="7" t="s">
        <v>14</v>
      </c>
      <c r="H2255" s="9"/>
      <c r="I2255" s="9"/>
    </row>
    <row r="2256">
      <c r="A2256" s="5">
        <v>45399.0</v>
      </c>
      <c r="B2256" s="11" t="s">
        <v>4462</v>
      </c>
      <c r="C2256" s="8" t="s">
        <v>4463</v>
      </c>
      <c r="D2256" s="7" t="s">
        <v>1557</v>
      </c>
      <c r="E2256" s="7" t="s">
        <v>4465</v>
      </c>
      <c r="F2256" s="7" t="s">
        <v>126</v>
      </c>
      <c r="G2256" s="7" t="s">
        <v>14</v>
      </c>
      <c r="H2256" s="9"/>
      <c r="I2256" s="9"/>
    </row>
    <row r="2257">
      <c r="A2257" s="5">
        <v>45399.0</v>
      </c>
      <c r="B2257" s="11" t="s">
        <v>4466</v>
      </c>
      <c r="C2257" s="8" t="s">
        <v>4467</v>
      </c>
      <c r="D2257" s="7" t="s">
        <v>94</v>
      </c>
      <c r="E2257" s="7" t="s">
        <v>4468</v>
      </c>
      <c r="F2257" s="7" t="s">
        <v>1049</v>
      </c>
      <c r="G2257" s="7" t="s">
        <v>14</v>
      </c>
      <c r="H2257" s="9"/>
      <c r="I2257" s="9"/>
    </row>
    <row r="2258">
      <c r="A2258" s="5">
        <v>45399.0</v>
      </c>
      <c r="B2258" s="11" t="s">
        <v>4469</v>
      </c>
      <c r="C2258" s="8" t="s">
        <v>4470</v>
      </c>
      <c r="D2258" s="7" t="s">
        <v>135</v>
      </c>
      <c r="E2258" s="7" t="s">
        <v>90</v>
      </c>
      <c r="F2258" s="7" t="s">
        <v>3614</v>
      </c>
      <c r="G2258" s="7" t="s">
        <v>14</v>
      </c>
      <c r="H2258" s="9"/>
      <c r="I2258" s="9"/>
    </row>
    <row r="2259">
      <c r="A2259" s="5">
        <v>45399.0</v>
      </c>
      <c r="B2259" s="11" t="s">
        <v>4471</v>
      </c>
      <c r="C2259" s="8" t="s">
        <v>4472</v>
      </c>
      <c r="D2259" s="7" t="s">
        <v>4375</v>
      </c>
      <c r="E2259" s="7" t="s">
        <v>4473</v>
      </c>
      <c r="F2259" s="7" t="s">
        <v>126</v>
      </c>
      <c r="G2259" s="7" t="s">
        <v>14</v>
      </c>
      <c r="H2259" s="9"/>
      <c r="I2259" s="9"/>
    </row>
    <row r="2260">
      <c r="A2260" s="5">
        <v>45399.0</v>
      </c>
      <c r="B2260" s="11" t="s">
        <v>4471</v>
      </c>
      <c r="C2260" s="8" t="s">
        <v>4472</v>
      </c>
      <c r="D2260" s="7" t="s">
        <v>4375</v>
      </c>
      <c r="E2260" s="7" t="s">
        <v>4376</v>
      </c>
      <c r="F2260" s="7" t="s">
        <v>101</v>
      </c>
      <c r="G2260" s="7" t="s">
        <v>14</v>
      </c>
      <c r="H2260" s="9"/>
      <c r="I2260" s="9"/>
    </row>
    <row r="2261">
      <c r="A2261" s="5">
        <v>45399.0</v>
      </c>
      <c r="B2261" s="11" t="s">
        <v>4474</v>
      </c>
      <c r="C2261" s="8" t="s">
        <v>4475</v>
      </c>
      <c r="D2261" s="7" t="s">
        <v>800</v>
      </c>
      <c r="E2261" s="7" t="s">
        <v>119</v>
      </c>
      <c r="F2261" s="7" t="s">
        <v>4476</v>
      </c>
      <c r="G2261" s="7" t="s">
        <v>14</v>
      </c>
      <c r="H2261" s="9"/>
      <c r="I2261" s="9"/>
    </row>
    <row r="2262">
      <c r="A2262" s="5">
        <v>45399.0</v>
      </c>
      <c r="B2262" s="11" t="s">
        <v>4474</v>
      </c>
      <c r="C2262" s="8" t="s">
        <v>4475</v>
      </c>
      <c r="D2262" s="7" t="s">
        <v>800</v>
      </c>
      <c r="E2262" s="7" t="s">
        <v>358</v>
      </c>
      <c r="F2262" s="7" t="s">
        <v>4476</v>
      </c>
      <c r="G2262" s="7" t="s">
        <v>14</v>
      </c>
      <c r="H2262" s="9"/>
      <c r="I2262" s="9"/>
    </row>
    <row r="2263">
      <c r="A2263" s="5">
        <v>45399.0</v>
      </c>
      <c r="B2263" s="11" t="s">
        <v>4474</v>
      </c>
      <c r="C2263" s="8" t="s">
        <v>4475</v>
      </c>
      <c r="D2263" s="7" t="s">
        <v>800</v>
      </c>
      <c r="E2263" s="7" t="s">
        <v>15</v>
      </c>
      <c r="F2263" s="7" t="s">
        <v>48</v>
      </c>
      <c r="G2263" s="7" t="s">
        <v>14</v>
      </c>
      <c r="H2263" s="9"/>
      <c r="I2263" s="9"/>
    </row>
    <row r="2264">
      <c r="A2264" s="5">
        <v>45399.0</v>
      </c>
      <c r="B2264" s="11" t="s">
        <v>4477</v>
      </c>
      <c r="C2264" s="8" t="s">
        <v>4478</v>
      </c>
      <c r="D2264" s="7" t="s">
        <v>1634</v>
      </c>
      <c r="E2264" s="7" t="s">
        <v>3748</v>
      </c>
      <c r="F2264" s="7" t="s">
        <v>3749</v>
      </c>
      <c r="G2264" s="7" t="s">
        <v>14</v>
      </c>
      <c r="H2264" s="9"/>
      <c r="I2264" s="9"/>
    </row>
    <row r="2265">
      <c r="A2265" s="5">
        <v>45399.0</v>
      </c>
      <c r="B2265" s="11" t="s">
        <v>4477</v>
      </c>
      <c r="C2265" s="8" t="s">
        <v>4478</v>
      </c>
      <c r="D2265" s="7" t="s">
        <v>1634</v>
      </c>
      <c r="E2265" s="7" t="s">
        <v>409</v>
      </c>
      <c r="F2265" s="7" t="s">
        <v>13</v>
      </c>
      <c r="G2265" s="7" t="s">
        <v>14</v>
      </c>
      <c r="H2265" s="9"/>
      <c r="I2265" s="9"/>
    </row>
    <row r="2266">
      <c r="A2266" s="5">
        <v>45399.0</v>
      </c>
      <c r="B2266" s="11" t="s">
        <v>4479</v>
      </c>
      <c r="C2266" s="8" t="s">
        <v>4480</v>
      </c>
      <c r="D2266" s="7" t="s">
        <v>4481</v>
      </c>
      <c r="E2266" s="7" t="s">
        <v>334</v>
      </c>
      <c r="F2266" s="7" t="s">
        <v>300</v>
      </c>
      <c r="G2266" s="7" t="s">
        <v>14</v>
      </c>
      <c r="H2266" s="9"/>
      <c r="I2266" s="9"/>
    </row>
    <row r="2267">
      <c r="A2267" s="5">
        <v>45399.0</v>
      </c>
      <c r="B2267" s="11" t="s">
        <v>4482</v>
      </c>
      <c r="C2267" s="8" t="s">
        <v>4483</v>
      </c>
      <c r="D2267" s="7" t="s">
        <v>665</v>
      </c>
      <c r="E2267" s="7" t="s">
        <v>15</v>
      </c>
      <c r="F2267" s="7" t="s">
        <v>4484</v>
      </c>
      <c r="G2267" s="7" t="s">
        <v>14</v>
      </c>
      <c r="H2267" s="9"/>
      <c r="I2267" s="9"/>
    </row>
    <row r="2268">
      <c r="A2268" s="5">
        <v>45399.0</v>
      </c>
      <c r="B2268" s="11" t="s">
        <v>4482</v>
      </c>
      <c r="C2268" s="8" t="s">
        <v>4483</v>
      </c>
      <c r="D2268" s="7" t="s">
        <v>665</v>
      </c>
      <c r="E2268" s="7" t="s">
        <v>705</v>
      </c>
      <c r="F2268" s="7" t="s">
        <v>4485</v>
      </c>
      <c r="G2268" s="7" t="s">
        <v>14</v>
      </c>
      <c r="H2268" s="9"/>
      <c r="I2268" s="9"/>
    </row>
    <row r="2269">
      <c r="A2269" s="5">
        <v>45399.0</v>
      </c>
      <c r="B2269" s="11" t="s">
        <v>4486</v>
      </c>
      <c r="C2269" s="8" t="s">
        <v>4487</v>
      </c>
      <c r="D2269" s="7" t="s">
        <v>4488</v>
      </c>
      <c r="E2269" s="7" t="s">
        <v>105</v>
      </c>
      <c r="F2269" s="7" t="s">
        <v>4489</v>
      </c>
      <c r="G2269" s="7" t="s">
        <v>86</v>
      </c>
      <c r="H2269" s="9"/>
      <c r="I2269" s="9"/>
    </row>
    <row r="2270">
      <c r="A2270" s="5">
        <v>45400.0</v>
      </c>
      <c r="B2270" s="11" t="s">
        <v>4490</v>
      </c>
      <c r="C2270" s="8" t="s">
        <v>4491</v>
      </c>
      <c r="D2270" s="7" t="s">
        <v>26</v>
      </c>
      <c r="E2270" s="7" t="s">
        <v>4492</v>
      </c>
      <c r="F2270" s="7" t="s">
        <v>809</v>
      </c>
      <c r="G2270" s="7" t="s">
        <v>86</v>
      </c>
      <c r="H2270" s="9"/>
      <c r="I2270" s="9"/>
    </row>
    <row r="2271">
      <c r="A2271" s="5">
        <v>45400.0</v>
      </c>
      <c r="B2271" s="11" t="s">
        <v>4490</v>
      </c>
      <c r="C2271" s="8" t="s">
        <v>4491</v>
      </c>
      <c r="D2271" s="7" t="s">
        <v>26</v>
      </c>
      <c r="E2271" s="7" t="s">
        <v>4493</v>
      </c>
      <c r="F2271" s="7" t="s">
        <v>4494</v>
      </c>
      <c r="G2271" s="7" t="s">
        <v>86</v>
      </c>
      <c r="H2271" s="9"/>
      <c r="I2271" s="9"/>
    </row>
    <row r="2272">
      <c r="A2272" s="5">
        <v>45400.0</v>
      </c>
      <c r="B2272" s="11" t="s">
        <v>4495</v>
      </c>
      <c r="C2272" s="8" t="s">
        <v>4496</v>
      </c>
      <c r="D2272" s="7" t="s">
        <v>1562</v>
      </c>
      <c r="E2272" s="7" t="s">
        <v>4497</v>
      </c>
      <c r="F2272" s="7" t="s">
        <v>4498</v>
      </c>
      <c r="G2272" s="7" t="s">
        <v>14</v>
      </c>
      <c r="H2272" s="9"/>
      <c r="I2272" s="9"/>
    </row>
    <row r="2273">
      <c r="A2273" s="5">
        <v>45400.0</v>
      </c>
      <c r="B2273" s="11" t="s">
        <v>4499</v>
      </c>
      <c r="C2273" s="8" t="s">
        <v>4500</v>
      </c>
      <c r="D2273" s="7" t="s">
        <v>2264</v>
      </c>
      <c r="E2273" s="7" t="s">
        <v>1600</v>
      </c>
      <c r="F2273" s="7" t="s">
        <v>220</v>
      </c>
      <c r="G2273" s="7" t="s">
        <v>14</v>
      </c>
      <c r="H2273" s="9"/>
      <c r="I2273" s="9"/>
    </row>
    <row r="2274">
      <c r="A2274" s="5">
        <v>45400.0</v>
      </c>
      <c r="B2274" s="11" t="s">
        <v>4499</v>
      </c>
      <c r="C2274" s="8" t="s">
        <v>4500</v>
      </c>
      <c r="D2274" s="7" t="s">
        <v>2264</v>
      </c>
      <c r="E2274" s="7" t="s">
        <v>4501</v>
      </c>
      <c r="F2274" s="7" t="s">
        <v>13</v>
      </c>
      <c r="G2274" s="7" t="s">
        <v>14</v>
      </c>
      <c r="H2274" s="9"/>
      <c r="I2274" s="9"/>
    </row>
    <row r="2275">
      <c r="A2275" s="5">
        <v>45400.0</v>
      </c>
      <c r="B2275" s="11" t="s">
        <v>4502</v>
      </c>
      <c r="C2275" s="8" t="s">
        <v>4503</v>
      </c>
      <c r="D2275" s="7" t="s">
        <v>2984</v>
      </c>
      <c r="E2275" s="7" t="s">
        <v>4504</v>
      </c>
      <c r="F2275" s="7" t="s">
        <v>126</v>
      </c>
      <c r="G2275" s="7" t="s">
        <v>14</v>
      </c>
      <c r="H2275" s="9"/>
      <c r="I2275" s="9"/>
    </row>
    <row r="2276">
      <c r="A2276" s="5">
        <v>45400.0</v>
      </c>
      <c r="B2276" s="11" t="s">
        <v>4502</v>
      </c>
      <c r="C2276" s="8" t="s">
        <v>4503</v>
      </c>
      <c r="D2276" s="7" t="s">
        <v>2984</v>
      </c>
      <c r="E2276" s="7" t="s">
        <v>4505</v>
      </c>
      <c r="F2276" s="7" t="s">
        <v>126</v>
      </c>
      <c r="G2276" s="7" t="s">
        <v>14</v>
      </c>
      <c r="H2276" s="9"/>
      <c r="I2276" s="9"/>
    </row>
    <row r="2277">
      <c r="A2277" s="5">
        <v>45400.0</v>
      </c>
      <c r="B2277" s="11" t="s">
        <v>4506</v>
      </c>
      <c r="C2277" s="8" t="s">
        <v>4507</v>
      </c>
      <c r="D2277" s="7" t="s">
        <v>4508</v>
      </c>
      <c r="E2277" s="7" t="s">
        <v>4509</v>
      </c>
      <c r="F2277" s="7" t="s">
        <v>1489</v>
      </c>
      <c r="G2277" s="7" t="s">
        <v>14</v>
      </c>
      <c r="H2277" s="9"/>
      <c r="I2277" s="9"/>
    </row>
    <row r="2278">
      <c r="A2278" s="5">
        <v>45400.0</v>
      </c>
      <c r="B2278" s="11" t="s">
        <v>4506</v>
      </c>
      <c r="C2278" s="8" t="s">
        <v>4507</v>
      </c>
      <c r="D2278" s="7" t="s">
        <v>4508</v>
      </c>
      <c r="E2278" s="7" t="s">
        <v>66</v>
      </c>
      <c r="F2278" s="7" t="s">
        <v>101</v>
      </c>
      <c r="G2278" s="7" t="s">
        <v>14</v>
      </c>
      <c r="H2278" s="9"/>
      <c r="I2278" s="9"/>
    </row>
    <row r="2279">
      <c r="A2279" s="5">
        <v>45400.0</v>
      </c>
      <c r="B2279" s="11" t="s">
        <v>4510</v>
      </c>
      <c r="C2279" s="8" t="s">
        <v>4511</v>
      </c>
      <c r="D2279" s="7" t="s">
        <v>2654</v>
      </c>
      <c r="E2279" s="7" t="s">
        <v>4512</v>
      </c>
      <c r="F2279" s="7" t="s">
        <v>1644</v>
      </c>
      <c r="G2279" s="7" t="s">
        <v>14</v>
      </c>
      <c r="H2279" s="9"/>
      <c r="I2279" s="9"/>
    </row>
    <row r="2280">
      <c r="A2280" s="5">
        <v>45400.0</v>
      </c>
      <c r="B2280" s="11" t="s">
        <v>4513</v>
      </c>
      <c r="C2280" s="8" t="s">
        <v>4514</v>
      </c>
      <c r="D2280" s="7" t="s">
        <v>489</v>
      </c>
      <c r="E2280" s="7" t="s">
        <v>420</v>
      </c>
      <c r="F2280" s="7" t="s">
        <v>120</v>
      </c>
      <c r="G2280" s="7" t="s">
        <v>14</v>
      </c>
      <c r="H2280" s="9"/>
      <c r="I2280" s="9"/>
    </row>
    <row r="2281">
      <c r="A2281" s="5">
        <v>45400.0</v>
      </c>
      <c r="B2281" s="11" t="s">
        <v>4515</v>
      </c>
      <c r="C2281" s="8" t="s">
        <v>4516</v>
      </c>
      <c r="D2281" s="7" t="s">
        <v>839</v>
      </c>
      <c r="E2281" s="7" t="s">
        <v>119</v>
      </c>
      <c r="F2281" s="7" t="s">
        <v>718</v>
      </c>
      <c r="G2281" s="7" t="s">
        <v>14</v>
      </c>
      <c r="H2281" s="9"/>
      <c r="I2281" s="9"/>
    </row>
    <row r="2282">
      <c r="A2282" s="5">
        <v>45400.0</v>
      </c>
      <c r="B2282" s="11" t="s">
        <v>4515</v>
      </c>
      <c r="C2282" s="8" t="s">
        <v>4516</v>
      </c>
      <c r="D2282" s="7" t="s">
        <v>839</v>
      </c>
      <c r="E2282" s="7" t="s">
        <v>90</v>
      </c>
      <c r="F2282" s="7" t="s">
        <v>111</v>
      </c>
      <c r="G2282" s="7" t="s">
        <v>14</v>
      </c>
      <c r="H2282" s="9"/>
      <c r="I2282" s="9"/>
    </row>
    <row r="2283">
      <c r="A2283" s="5">
        <v>45400.0</v>
      </c>
      <c r="B2283" s="11" t="s">
        <v>4517</v>
      </c>
      <c r="C2283" s="8" t="s">
        <v>4518</v>
      </c>
      <c r="D2283" s="7" t="s">
        <v>3692</v>
      </c>
      <c r="E2283" s="7" t="s">
        <v>627</v>
      </c>
      <c r="F2283" s="7" t="s">
        <v>4519</v>
      </c>
      <c r="G2283" s="7" t="s">
        <v>86</v>
      </c>
      <c r="H2283" s="9"/>
      <c r="I2283" s="9"/>
    </row>
    <row r="2284">
      <c r="A2284" s="5">
        <v>45400.0</v>
      </c>
      <c r="B2284" s="11" t="s">
        <v>4520</v>
      </c>
      <c r="C2284" s="8" t="s">
        <v>4521</v>
      </c>
      <c r="D2284" s="7" t="s">
        <v>4522</v>
      </c>
      <c r="E2284" s="7" t="s">
        <v>4523</v>
      </c>
      <c r="F2284" s="7" t="s">
        <v>909</v>
      </c>
      <c r="G2284" s="7" t="s">
        <v>14</v>
      </c>
      <c r="H2284" s="9"/>
      <c r="I2284" s="9"/>
    </row>
    <row r="2285">
      <c r="A2285" s="5">
        <v>45400.0</v>
      </c>
      <c r="B2285" s="11" t="s">
        <v>4520</v>
      </c>
      <c r="C2285" s="8" t="s">
        <v>4521</v>
      </c>
      <c r="D2285" s="7" t="s">
        <v>4522</v>
      </c>
      <c r="E2285" s="7" t="s">
        <v>436</v>
      </c>
      <c r="F2285" s="7" t="s">
        <v>101</v>
      </c>
      <c r="G2285" s="7" t="s">
        <v>14</v>
      </c>
      <c r="H2285" s="9"/>
      <c r="I2285" s="9"/>
    </row>
    <row r="2286">
      <c r="A2286" s="5">
        <v>45400.0</v>
      </c>
      <c r="B2286" s="11" t="s">
        <v>4524</v>
      </c>
      <c r="C2286" s="8" t="s">
        <v>4525</v>
      </c>
      <c r="D2286" s="7" t="s">
        <v>3288</v>
      </c>
      <c r="E2286" s="7" t="s">
        <v>4109</v>
      </c>
      <c r="F2286" s="7" t="s">
        <v>1419</v>
      </c>
      <c r="G2286" s="7" t="s">
        <v>14</v>
      </c>
      <c r="H2286" s="9"/>
      <c r="I2286" s="9"/>
    </row>
    <row r="2287">
      <c r="A2287" s="5">
        <v>45400.0</v>
      </c>
      <c r="B2287" s="11" t="s">
        <v>4526</v>
      </c>
      <c r="C2287" s="8" t="s">
        <v>4527</v>
      </c>
      <c r="D2287" s="7" t="s">
        <v>1121</v>
      </c>
      <c r="E2287" s="7" t="s">
        <v>4528</v>
      </c>
      <c r="F2287" s="7" t="s">
        <v>33</v>
      </c>
      <c r="G2287" s="7" t="s">
        <v>14</v>
      </c>
      <c r="H2287" s="9"/>
      <c r="I2287" s="9"/>
    </row>
    <row r="2288">
      <c r="A2288" s="5">
        <v>45400.0</v>
      </c>
      <c r="B2288" s="11" t="s">
        <v>4526</v>
      </c>
      <c r="C2288" s="8" t="s">
        <v>4527</v>
      </c>
      <c r="D2288" s="7" t="s">
        <v>1121</v>
      </c>
      <c r="E2288" s="7" t="s">
        <v>3108</v>
      </c>
      <c r="F2288" s="7" t="s">
        <v>33</v>
      </c>
      <c r="G2288" s="7" t="s">
        <v>14</v>
      </c>
      <c r="H2288" s="9"/>
      <c r="I2288" s="9"/>
    </row>
    <row r="2289">
      <c r="A2289" s="5">
        <v>45400.0</v>
      </c>
      <c r="B2289" s="11" t="s">
        <v>4526</v>
      </c>
      <c r="C2289" s="8" t="s">
        <v>4527</v>
      </c>
      <c r="D2289" s="7" t="s">
        <v>1121</v>
      </c>
      <c r="E2289" s="7" t="s">
        <v>334</v>
      </c>
      <c r="F2289" s="7" t="s">
        <v>421</v>
      </c>
      <c r="G2289" s="7" t="s">
        <v>14</v>
      </c>
      <c r="H2289" s="9"/>
      <c r="I2289" s="9"/>
    </row>
    <row r="2290">
      <c r="A2290" s="5">
        <v>45400.0</v>
      </c>
      <c r="B2290" s="11" t="s">
        <v>4529</v>
      </c>
      <c r="C2290" s="8" t="s">
        <v>4530</v>
      </c>
      <c r="D2290" s="7" t="s">
        <v>26</v>
      </c>
      <c r="E2290" s="7" t="s">
        <v>2495</v>
      </c>
      <c r="F2290" s="7" t="s">
        <v>505</v>
      </c>
      <c r="G2290" s="7" t="s">
        <v>86</v>
      </c>
      <c r="H2290" s="9"/>
      <c r="I2290" s="9"/>
    </row>
    <row r="2291">
      <c r="A2291" s="5">
        <v>45400.0</v>
      </c>
      <c r="B2291" s="11" t="s">
        <v>4529</v>
      </c>
      <c r="C2291" s="8" t="s">
        <v>4530</v>
      </c>
      <c r="D2291" s="7" t="s">
        <v>26</v>
      </c>
      <c r="E2291" s="7" t="s">
        <v>358</v>
      </c>
      <c r="F2291" s="7" t="s">
        <v>2025</v>
      </c>
      <c r="G2291" s="7" t="s">
        <v>86</v>
      </c>
      <c r="H2291" s="9"/>
      <c r="I2291" s="9"/>
    </row>
    <row r="2292">
      <c r="A2292" s="5">
        <v>45400.0</v>
      </c>
      <c r="B2292" s="11" t="s">
        <v>4531</v>
      </c>
      <c r="C2292" s="8" t="s">
        <v>4532</v>
      </c>
      <c r="D2292" s="7" t="s">
        <v>1151</v>
      </c>
      <c r="E2292" s="7" t="s">
        <v>119</v>
      </c>
      <c r="F2292" s="7" t="s">
        <v>437</v>
      </c>
      <c r="G2292" s="7" t="s">
        <v>86</v>
      </c>
      <c r="H2292" s="9"/>
      <c r="I2292" s="9"/>
    </row>
    <row r="2293">
      <c r="A2293" s="5">
        <v>45400.0</v>
      </c>
      <c r="B2293" s="11" t="s">
        <v>4531</v>
      </c>
      <c r="C2293" s="8" t="s">
        <v>4532</v>
      </c>
      <c r="D2293" s="7" t="s">
        <v>1151</v>
      </c>
      <c r="E2293" s="7" t="s">
        <v>1790</v>
      </c>
      <c r="F2293" s="7" t="s">
        <v>1791</v>
      </c>
      <c r="G2293" s="7" t="s">
        <v>86</v>
      </c>
      <c r="H2293" s="9"/>
      <c r="I2293" s="9"/>
    </row>
    <row r="2294">
      <c r="A2294" s="5">
        <v>45400.0</v>
      </c>
      <c r="B2294" s="11" t="s">
        <v>4531</v>
      </c>
      <c r="C2294" s="8" t="s">
        <v>4532</v>
      </c>
      <c r="D2294" s="7" t="s">
        <v>1151</v>
      </c>
      <c r="E2294" s="7" t="s">
        <v>90</v>
      </c>
      <c r="F2294" s="7" t="s">
        <v>4533</v>
      </c>
      <c r="G2294" s="7" t="s">
        <v>86</v>
      </c>
      <c r="H2294" s="9"/>
      <c r="I2294" s="9"/>
    </row>
    <row r="2295">
      <c r="A2295" s="5">
        <v>45400.0</v>
      </c>
      <c r="B2295" s="11" t="s">
        <v>4534</v>
      </c>
      <c r="C2295" s="8" t="s">
        <v>4535</v>
      </c>
      <c r="D2295" s="7" t="s">
        <v>178</v>
      </c>
      <c r="E2295" s="7" t="s">
        <v>110</v>
      </c>
      <c r="F2295" s="7" t="s">
        <v>111</v>
      </c>
      <c r="G2295" s="7" t="s">
        <v>14</v>
      </c>
      <c r="H2295" s="9"/>
      <c r="I2295" s="9"/>
    </row>
    <row r="2296">
      <c r="A2296" s="5">
        <v>45400.0</v>
      </c>
      <c r="B2296" s="11" t="s">
        <v>4536</v>
      </c>
      <c r="C2296" s="8" t="s">
        <v>4537</v>
      </c>
      <c r="D2296" s="7" t="s">
        <v>182</v>
      </c>
      <c r="E2296" s="7" t="s">
        <v>119</v>
      </c>
      <c r="F2296" s="7" t="s">
        <v>18</v>
      </c>
      <c r="G2296" s="7" t="s">
        <v>14</v>
      </c>
      <c r="H2296" s="9"/>
      <c r="I2296" s="9"/>
    </row>
    <row r="2297">
      <c r="A2297" s="5">
        <v>45400.0</v>
      </c>
      <c r="B2297" s="11" t="s">
        <v>4536</v>
      </c>
      <c r="C2297" s="8" t="s">
        <v>4537</v>
      </c>
      <c r="D2297" s="7" t="s">
        <v>182</v>
      </c>
      <c r="E2297" s="7" t="s">
        <v>100</v>
      </c>
      <c r="F2297" s="7" t="s">
        <v>1801</v>
      </c>
      <c r="G2297" s="7" t="s">
        <v>86</v>
      </c>
      <c r="H2297" s="9"/>
      <c r="I2297" s="9"/>
    </row>
    <row r="2298">
      <c r="A2298" s="5">
        <v>45400.0</v>
      </c>
      <c r="B2298" s="11" t="s">
        <v>4538</v>
      </c>
      <c r="C2298" s="8" t="s">
        <v>4539</v>
      </c>
      <c r="D2298" s="7" t="s">
        <v>235</v>
      </c>
      <c r="E2298" s="7" t="s">
        <v>420</v>
      </c>
      <c r="F2298" s="7" t="s">
        <v>564</v>
      </c>
      <c r="G2298" s="7" t="s">
        <v>14</v>
      </c>
      <c r="H2298" s="9"/>
      <c r="I2298" s="9"/>
    </row>
    <row r="2299">
      <c r="A2299" s="5">
        <v>45400.0</v>
      </c>
      <c r="B2299" s="11" t="s">
        <v>4540</v>
      </c>
      <c r="C2299" s="8" t="s">
        <v>4541</v>
      </c>
      <c r="D2299" s="7" t="s">
        <v>761</v>
      </c>
      <c r="E2299" s="7" t="s">
        <v>4542</v>
      </c>
      <c r="F2299" s="7" t="s">
        <v>1049</v>
      </c>
      <c r="G2299" s="7" t="s">
        <v>14</v>
      </c>
      <c r="H2299" s="9"/>
      <c r="I2299" s="9"/>
    </row>
    <row r="2300">
      <c r="A2300" s="5">
        <v>45400.0</v>
      </c>
      <c r="B2300" s="11" t="s">
        <v>4543</v>
      </c>
      <c r="C2300" s="8" t="s">
        <v>4544</v>
      </c>
      <c r="D2300" s="7" t="s">
        <v>4545</v>
      </c>
      <c r="E2300" s="7" t="s">
        <v>53</v>
      </c>
      <c r="F2300" s="7" t="s">
        <v>4546</v>
      </c>
      <c r="G2300" s="7" t="s">
        <v>14</v>
      </c>
      <c r="H2300" s="9"/>
      <c r="I2300" s="9"/>
    </row>
    <row r="2301">
      <c r="A2301" s="5">
        <v>45400.0</v>
      </c>
      <c r="B2301" s="11" t="s">
        <v>4547</v>
      </c>
      <c r="C2301" s="8" t="s">
        <v>4548</v>
      </c>
      <c r="D2301" s="7" t="s">
        <v>32</v>
      </c>
      <c r="E2301" s="7" t="s">
        <v>3445</v>
      </c>
      <c r="F2301" s="7" t="s">
        <v>3701</v>
      </c>
      <c r="G2301" s="7" t="s">
        <v>86</v>
      </c>
      <c r="H2301" s="9"/>
      <c r="I2301" s="9"/>
    </row>
    <row r="2302">
      <c r="A2302" s="5">
        <v>45400.0</v>
      </c>
      <c r="B2302" s="11" t="s">
        <v>4547</v>
      </c>
      <c r="C2302" s="8" t="s">
        <v>4548</v>
      </c>
      <c r="D2302" s="7" t="s">
        <v>32</v>
      </c>
      <c r="E2302" s="7" t="s">
        <v>90</v>
      </c>
      <c r="F2302" s="7" t="s">
        <v>602</v>
      </c>
      <c r="G2302" s="7" t="s">
        <v>29</v>
      </c>
      <c r="H2302" s="9"/>
      <c r="I2302" s="9"/>
    </row>
    <row r="2303">
      <c r="A2303" s="5">
        <v>45400.0</v>
      </c>
      <c r="B2303" s="11" t="s">
        <v>4549</v>
      </c>
      <c r="C2303" s="8" t="s">
        <v>4550</v>
      </c>
      <c r="D2303" s="7" t="s">
        <v>2823</v>
      </c>
      <c r="E2303" s="7" t="s">
        <v>773</v>
      </c>
      <c r="F2303" s="7" t="s">
        <v>2852</v>
      </c>
      <c r="G2303" s="7" t="s">
        <v>14</v>
      </c>
      <c r="H2303" s="9"/>
      <c r="I2303" s="9"/>
    </row>
    <row r="2304">
      <c r="A2304" s="5">
        <v>45400.0</v>
      </c>
      <c r="B2304" s="11" t="s">
        <v>4549</v>
      </c>
      <c r="C2304" s="8" t="s">
        <v>4550</v>
      </c>
      <c r="D2304" s="7" t="s">
        <v>2823</v>
      </c>
      <c r="E2304" s="7" t="s">
        <v>119</v>
      </c>
      <c r="F2304" s="7" t="s">
        <v>18</v>
      </c>
      <c r="G2304" s="7" t="s">
        <v>14</v>
      </c>
      <c r="H2304" s="9"/>
      <c r="I2304" s="9"/>
    </row>
    <row r="2305">
      <c r="A2305" s="5">
        <v>45400.0</v>
      </c>
      <c r="B2305" s="11" t="s">
        <v>4551</v>
      </c>
      <c r="C2305" s="8" t="s">
        <v>4552</v>
      </c>
      <c r="D2305" s="7" t="s">
        <v>1097</v>
      </c>
      <c r="E2305" s="7" t="s">
        <v>995</v>
      </c>
      <c r="F2305" s="7" t="s">
        <v>300</v>
      </c>
      <c r="G2305" s="7" t="s">
        <v>14</v>
      </c>
      <c r="H2305" s="9"/>
      <c r="I2305" s="9"/>
    </row>
    <row r="2306">
      <c r="A2306" s="5">
        <v>45400.0</v>
      </c>
      <c r="B2306" s="11" t="s">
        <v>4551</v>
      </c>
      <c r="C2306" s="8" t="s">
        <v>4552</v>
      </c>
      <c r="D2306" s="7" t="s">
        <v>1097</v>
      </c>
      <c r="E2306" s="7" t="s">
        <v>4553</v>
      </c>
      <c r="F2306" s="7" t="s">
        <v>101</v>
      </c>
      <c r="G2306" s="7" t="s">
        <v>14</v>
      </c>
      <c r="H2306" s="9"/>
      <c r="I2306" s="9"/>
    </row>
    <row r="2307">
      <c r="A2307" s="5">
        <v>45400.0</v>
      </c>
      <c r="B2307" s="11" t="s">
        <v>4554</v>
      </c>
      <c r="C2307" s="8" t="s">
        <v>4555</v>
      </c>
      <c r="D2307" s="7" t="b">
        <v>1</v>
      </c>
      <c r="E2307" s="7" t="s">
        <v>4186</v>
      </c>
      <c r="F2307" s="7" t="s">
        <v>1073</v>
      </c>
      <c r="G2307" s="7" t="s">
        <v>14</v>
      </c>
      <c r="H2307" s="9"/>
      <c r="I2307" s="9"/>
    </row>
    <row r="2308">
      <c r="A2308" s="5">
        <v>45400.0</v>
      </c>
      <c r="B2308" s="11" t="s">
        <v>4554</v>
      </c>
      <c r="C2308" s="8" t="s">
        <v>4555</v>
      </c>
      <c r="D2308" s="7" t="b">
        <v>1</v>
      </c>
      <c r="E2308" s="7" t="s">
        <v>1195</v>
      </c>
      <c r="F2308" s="7" t="s">
        <v>101</v>
      </c>
      <c r="G2308" s="7" t="s">
        <v>14</v>
      </c>
      <c r="H2308" s="9"/>
      <c r="I2308" s="9"/>
    </row>
    <row r="2309">
      <c r="A2309" s="5">
        <v>45400.0</v>
      </c>
      <c r="B2309" s="11" t="s">
        <v>4556</v>
      </c>
      <c r="C2309" s="8" t="s">
        <v>4557</v>
      </c>
      <c r="D2309" s="7" t="s">
        <v>135</v>
      </c>
      <c r="E2309" s="7" t="s">
        <v>119</v>
      </c>
      <c r="F2309" s="7" t="s">
        <v>542</v>
      </c>
      <c r="G2309" s="7" t="s">
        <v>14</v>
      </c>
      <c r="H2309" s="9"/>
      <c r="I2309" s="9"/>
    </row>
    <row r="2310">
      <c r="A2310" s="5">
        <v>45400.0</v>
      </c>
      <c r="B2310" s="11" t="s">
        <v>4556</v>
      </c>
      <c r="C2310" s="8" t="s">
        <v>4557</v>
      </c>
      <c r="D2310" s="7" t="s">
        <v>135</v>
      </c>
      <c r="E2310" s="7" t="s">
        <v>90</v>
      </c>
      <c r="F2310" s="7" t="s">
        <v>111</v>
      </c>
      <c r="G2310" s="7" t="s">
        <v>14</v>
      </c>
      <c r="H2310" s="9"/>
      <c r="I2310" s="9"/>
    </row>
    <row r="2311">
      <c r="A2311" s="5">
        <v>45400.0</v>
      </c>
      <c r="B2311" s="11" t="s">
        <v>4558</v>
      </c>
      <c r="C2311" s="8" t="s">
        <v>4559</v>
      </c>
      <c r="D2311" s="7" t="s">
        <v>4560</v>
      </c>
      <c r="E2311" s="7" t="s">
        <v>119</v>
      </c>
      <c r="F2311" s="7" t="s">
        <v>4561</v>
      </c>
      <c r="G2311" s="7" t="s">
        <v>86</v>
      </c>
      <c r="H2311" s="9"/>
      <c r="I2311" s="9"/>
    </row>
    <row r="2312">
      <c r="A2312" s="5">
        <v>45400.0</v>
      </c>
      <c r="B2312" s="11" t="s">
        <v>4558</v>
      </c>
      <c r="C2312" s="8" t="s">
        <v>4559</v>
      </c>
      <c r="D2312" s="7" t="s">
        <v>4560</v>
      </c>
      <c r="E2312" s="7" t="s">
        <v>4372</v>
      </c>
      <c r="F2312" s="7" t="s">
        <v>542</v>
      </c>
      <c r="G2312" s="7" t="s">
        <v>86</v>
      </c>
      <c r="H2312" s="9"/>
      <c r="I2312" s="9"/>
    </row>
    <row r="2313">
      <c r="A2313" s="5">
        <v>45401.0</v>
      </c>
      <c r="B2313" s="11" t="s">
        <v>4562</v>
      </c>
      <c r="C2313" s="8" t="s">
        <v>4563</v>
      </c>
      <c r="D2313" s="7" t="s">
        <v>611</v>
      </c>
      <c r="E2313" s="7" t="s">
        <v>4564</v>
      </c>
      <c r="F2313" s="7" t="s">
        <v>1049</v>
      </c>
      <c r="G2313" s="7" t="s">
        <v>14</v>
      </c>
      <c r="H2313" s="9"/>
      <c r="I2313" s="9"/>
    </row>
    <row r="2314">
      <c r="A2314" s="5">
        <v>45401.0</v>
      </c>
      <c r="B2314" s="11" t="s">
        <v>4562</v>
      </c>
      <c r="C2314" s="8" t="s">
        <v>4563</v>
      </c>
      <c r="D2314" s="7" t="s">
        <v>611</v>
      </c>
      <c r="E2314" s="7" t="s">
        <v>4565</v>
      </c>
      <c r="F2314" s="7" t="s">
        <v>300</v>
      </c>
      <c r="G2314" s="7" t="s">
        <v>14</v>
      </c>
      <c r="H2314" s="9"/>
      <c r="I2314" s="9"/>
    </row>
    <row r="2315">
      <c r="A2315" s="5">
        <v>45401.0</v>
      </c>
      <c r="B2315" s="11" t="s">
        <v>4566</v>
      </c>
      <c r="C2315" s="8" t="s">
        <v>4567</v>
      </c>
      <c r="D2315" s="7" t="s">
        <v>3179</v>
      </c>
      <c r="E2315" s="7" t="s">
        <v>349</v>
      </c>
      <c r="F2315" s="7" t="s">
        <v>101</v>
      </c>
      <c r="G2315" s="7" t="s">
        <v>14</v>
      </c>
      <c r="H2315" s="9"/>
      <c r="I2315" s="9"/>
    </row>
    <row r="2316">
      <c r="A2316" s="5">
        <v>45401.0</v>
      </c>
      <c r="B2316" s="11" t="s">
        <v>4568</v>
      </c>
      <c r="C2316" s="8" t="s">
        <v>4569</v>
      </c>
      <c r="D2316" s="7" t="s">
        <v>1072</v>
      </c>
      <c r="E2316" s="7" t="s">
        <v>4570</v>
      </c>
      <c r="F2316" s="7" t="s">
        <v>1419</v>
      </c>
      <c r="G2316" s="7" t="s">
        <v>14</v>
      </c>
      <c r="H2316" s="9"/>
      <c r="I2316" s="9"/>
    </row>
    <row r="2317">
      <c r="A2317" s="5">
        <v>45401.0</v>
      </c>
      <c r="B2317" s="11" t="s">
        <v>4568</v>
      </c>
      <c r="C2317" s="8" t="s">
        <v>4569</v>
      </c>
      <c r="D2317" s="7" t="s">
        <v>1072</v>
      </c>
      <c r="E2317" s="7" t="s">
        <v>705</v>
      </c>
      <c r="F2317" s="7" t="s">
        <v>505</v>
      </c>
      <c r="G2317" s="7" t="s">
        <v>14</v>
      </c>
      <c r="H2317" s="9"/>
      <c r="I2317" s="9"/>
    </row>
    <row r="2318">
      <c r="A2318" s="5">
        <v>45401.0</v>
      </c>
      <c r="B2318" s="11" t="s">
        <v>4571</v>
      </c>
      <c r="C2318" s="8" t="s">
        <v>4572</v>
      </c>
      <c r="D2318" s="7" t="s">
        <v>916</v>
      </c>
      <c r="E2318" s="7" t="s">
        <v>4573</v>
      </c>
      <c r="F2318" s="7" t="s">
        <v>1644</v>
      </c>
      <c r="G2318" s="7" t="s">
        <v>14</v>
      </c>
      <c r="H2318" s="9"/>
      <c r="I2318" s="9"/>
    </row>
    <row r="2319">
      <c r="A2319" s="5">
        <v>45401.0</v>
      </c>
      <c r="B2319" s="11" t="s">
        <v>4571</v>
      </c>
      <c r="C2319" s="8" t="s">
        <v>4572</v>
      </c>
      <c r="D2319" s="7" t="s">
        <v>916</v>
      </c>
      <c r="E2319" s="7" t="s">
        <v>3309</v>
      </c>
      <c r="F2319" s="7" t="s">
        <v>1376</v>
      </c>
      <c r="G2319" s="7" t="s">
        <v>14</v>
      </c>
      <c r="H2319" s="9"/>
      <c r="I2319" s="9"/>
    </row>
    <row r="2320">
      <c r="A2320" s="5">
        <v>45401.0</v>
      </c>
      <c r="B2320" s="11" t="s">
        <v>4574</v>
      </c>
      <c r="C2320" s="8" t="s">
        <v>4575</v>
      </c>
      <c r="D2320" s="7" t="s">
        <v>353</v>
      </c>
      <c r="E2320" s="7" t="s">
        <v>1717</v>
      </c>
      <c r="F2320" s="7" t="s">
        <v>477</v>
      </c>
      <c r="G2320" s="7" t="s">
        <v>14</v>
      </c>
      <c r="H2320" s="9"/>
      <c r="I2320" s="9"/>
    </row>
    <row r="2321">
      <c r="A2321" s="5">
        <v>45401.0</v>
      </c>
      <c r="B2321" s="11" t="s">
        <v>4576</v>
      </c>
      <c r="C2321" s="8" t="s">
        <v>4577</v>
      </c>
      <c r="D2321" s="7" t="s">
        <v>62</v>
      </c>
      <c r="E2321" s="7" t="s">
        <v>4578</v>
      </c>
      <c r="F2321" s="7" t="s">
        <v>450</v>
      </c>
      <c r="G2321" s="7" t="s">
        <v>14</v>
      </c>
      <c r="H2321" s="9"/>
      <c r="I2321" s="9"/>
    </row>
    <row r="2322">
      <c r="A2322" s="5">
        <v>45401.0</v>
      </c>
      <c r="B2322" s="11" t="s">
        <v>4579</v>
      </c>
      <c r="C2322" s="8" t="s">
        <v>4580</v>
      </c>
      <c r="D2322" s="7" t="s">
        <v>325</v>
      </c>
      <c r="E2322" s="7" t="s">
        <v>119</v>
      </c>
      <c r="F2322" s="7" t="s">
        <v>144</v>
      </c>
      <c r="G2322" s="7" t="s">
        <v>86</v>
      </c>
      <c r="H2322" s="9"/>
      <c r="I2322" s="9"/>
    </row>
    <row r="2323">
      <c r="A2323" s="5">
        <v>45401.0</v>
      </c>
      <c r="B2323" s="11" t="s">
        <v>4581</v>
      </c>
      <c r="C2323" s="8" t="s">
        <v>4582</v>
      </c>
      <c r="D2323" s="7" t="s">
        <v>1181</v>
      </c>
      <c r="E2323" s="7" t="s">
        <v>90</v>
      </c>
      <c r="F2323" s="7" t="s">
        <v>4583</v>
      </c>
      <c r="G2323" s="7" t="s">
        <v>14</v>
      </c>
      <c r="H2323" s="9"/>
      <c r="I2323" s="9"/>
    </row>
    <row r="2324">
      <c r="A2324" s="5">
        <v>45401.0</v>
      </c>
      <c r="B2324" s="11" t="s">
        <v>4581</v>
      </c>
      <c r="C2324" s="8" t="s">
        <v>4582</v>
      </c>
      <c r="D2324" s="7" t="s">
        <v>567</v>
      </c>
      <c r="E2324" s="7" t="s">
        <v>90</v>
      </c>
      <c r="F2324" s="7" t="s">
        <v>4583</v>
      </c>
      <c r="G2324" s="7" t="s">
        <v>14</v>
      </c>
      <c r="H2324" s="9"/>
      <c r="I2324" s="9"/>
    </row>
    <row r="2325">
      <c r="A2325" s="5">
        <v>45401.0</v>
      </c>
      <c r="B2325" s="11" t="s">
        <v>4581</v>
      </c>
      <c r="C2325" s="8" t="s">
        <v>4582</v>
      </c>
      <c r="D2325" s="7" t="s">
        <v>642</v>
      </c>
      <c r="E2325" s="7" t="s">
        <v>90</v>
      </c>
      <c r="F2325" s="7" t="s">
        <v>91</v>
      </c>
      <c r="G2325" s="7" t="s">
        <v>14</v>
      </c>
      <c r="H2325" s="9"/>
      <c r="I2325" s="9"/>
    </row>
    <row r="2326">
      <c r="A2326" s="5">
        <v>45401.0</v>
      </c>
      <c r="B2326" s="11" t="s">
        <v>4584</v>
      </c>
      <c r="C2326" s="8" t="s">
        <v>4585</v>
      </c>
      <c r="D2326" s="7" t="s">
        <v>325</v>
      </c>
      <c r="E2326" s="7" t="s">
        <v>119</v>
      </c>
      <c r="F2326" s="7" t="s">
        <v>762</v>
      </c>
      <c r="G2326" s="7" t="s">
        <v>14</v>
      </c>
      <c r="H2326" s="9"/>
      <c r="I2326" s="9"/>
    </row>
    <row r="2327">
      <c r="A2327" s="5">
        <v>45401.0</v>
      </c>
      <c r="B2327" s="11" t="s">
        <v>4584</v>
      </c>
      <c r="C2327" s="8" t="s">
        <v>4585</v>
      </c>
      <c r="D2327" s="7" t="s">
        <v>325</v>
      </c>
      <c r="E2327" s="7" t="s">
        <v>4399</v>
      </c>
      <c r="F2327" s="7" t="s">
        <v>1049</v>
      </c>
      <c r="G2327" s="7" t="s">
        <v>86</v>
      </c>
      <c r="H2327" s="9"/>
      <c r="I2327" s="9"/>
    </row>
    <row r="2328">
      <c r="A2328" s="5">
        <v>45401.0</v>
      </c>
      <c r="B2328" s="11" t="s">
        <v>4584</v>
      </c>
      <c r="C2328" s="8" t="s">
        <v>4585</v>
      </c>
      <c r="D2328" s="7" t="s">
        <v>325</v>
      </c>
      <c r="E2328" s="7" t="s">
        <v>90</v>
      </c>
      <c r="F2328" s="7" t="s">
        <v>602</v>
      </c>
      <c r="G2328" s="7" t="s">
        <v>29</v>
      </c>
      <c r="H2328" s="9"/>
      <c r="I2328" s="9"/>
    </row>
    <row r="2329">
      <c r="A2329" s="5">
        <v>45401.0</v>
      </c>
      <c r="B2329" s="11" t="s">
        <v>4586</v>
      </c>
      <c r="C2329" s="19" t="s">
        <v>4587</v>
      </c>
      <c r="D2329" s="7" t="s">
        <v>106</v>
      </c>
      <c r="E2329" s="7" t="s">
        <v>90</v>
      </c>
      <c r="F2329" s="7" t="s">
        <v>602</v>
      </c>
      <c r="G2329" s="7" t="s">
        <v>29</v>
      </c>
      <c r="H2329" s="9"/>
      <c r="I2329" s="9"/>
    </row>
    <row r="2330">
      <c r="A2330" s="5">
        <v>45401.0</v>
      </c>
      <c r="B2330" s="11" t="s">
        <v>4588</v>
      </c>
      <c r="C2330" s="8" t="s">
        <v>4589</v>
      </c>
      <c r="D2330" s="7" t="s">
        <v>135</v>
      </c>
      <c r="E2330" s="7" t="s">
        <v>15</v>
      </c>
      <c r="F2330" s="7" t="s">
        <v>2299</v>
      </c>
      <c r="G2330" s="7" t="s">
        <v>86</v>
      </c>
      <c r="H2330" s="9"/>
      <c r="I2330" s="9"/>
    </row>
    <row r="2331">
      <c r="A2331" s="5">
        <v>45401.0</v>
      </c>
      <c r="B2331" s="11" t="s">
        <v>4588</v>
      </c>
      <c r="C2331" s="8" t="s">
        <v>4589</v>
      </c>
      <c r="D2331" s="7" t="s">
        <v>135</v>
      </c>
      <c r="E2331" s="7" t="s">
        <v>4399</v>
      </c>
      <c r="F2331" s="7" t="s">
        <v>1571</v>
      </c>
      <c r="G2331" s="7" t="s">
        <v>86</v>
      </c>
      <c r="H2331" s="9"/>
      <c r="I2331" s="9"/>
    </row>
    <row r="2332">
      <c r="A2332" s="5">
        <v>45401.0</v>
      </c>
      <c r="B2332" s="11" t="s">
        <v>4590</v>
      </c>
      <c r="C2332" s="8" t="s">
        <v>4591</v>
      </c>
      <c r="D2332" s="7" t="s">
        <v>385</v>
      </c>
      <c r="E2332" s="7" t="s">
        <v>2598</v>
      </c>
      <c r="F2332" s="7" t="s">
        <v>1836</v>
      </c>
      <c r="G2332" s="7" t="s">
        <v>14</v>
      </c>
      <c r="H2332" s="9"/>
      <c r="I2332" s="9"/>
    </row>
    <row r="2333">
      <c r="A2333" s="5">
        <v>45401.0</v>
      </c>
      <c r="B2333" s="11" t="s">
        <v>4592</v>
      </c>
      <c r="C2333" s="8" t="s">
        <v>4593</v>
      </c>
      <c r="D2333" s="7" t="s">
        <v>570</v>
      </c>
      <c r="E2333" s="9"/>
      <c r="F2333" s="7" t="s">
        <v>4594</v>
      </c>
      <c r="G2333" s="7" t="s">
        <v>86</v>
      </c>
      <c r="H2333" s="7" t="s">
        <v>253</v>
      </c>
      <c r="I2333" s="9"/>
    </row>
    <row r="2334">
      <c r="A2334" s="5">
        <v>45401.0</v>
      </c>
      <c r="B2334" s="11" t="s">
        <v>4592</v>
      </c>
      <c r="C2334" s="8" t="s">
        <v>4593</v>
      </c>
      <c r="D2334" s="7" t="s">
        <v>570</v>
      </c>
      <c r="E2334" s="7" t="s">
        <v>4595</v>
      </c>
      <c r="F2334" s="7" t="s">
        <v>4596</v>
      </c>
      <c r="G2334" s="7" t="s">
        <v>86</v>
      </c>
      <c r="H2334" s="9"/>
      <c r="I2334" s="9"/>
    </row>
    <row r="2335">
      <c r="A2335" s="5">
        <v>45401.0</v>
      </c>
      <c r="B2335" s="11" t="s">
        <v>4592</v>
      </c>
      <c r="C2335" s="8" t="s">
        <v>4593</v>
      </c>
      <c r="D2335" s="7" t="s">
        <v>570</v>
      </c>
      <c r="E2335" s="9" t="s">
        <v>119</v>
      </c>
      <c r="F2335" s="7" t="s">
        <v>18</v>
      </c>
      <c r="G2335" s="7" t="s">
        <v>14</v>
      </c>
      <c r="H2335" s="9"/>
      <c r="I2335" s="9"/>
    </row>
    <row r="2336">
      <c r="A2336" s="5">
        <v>45401.0</v>
      </c>
      <c r="B2336" s="11" t="s">
        <v>4597</v>
      </c>
      <c r="C2336" s="8" t="s">
        <v>4598</v>
      </c>
      <c r="D2336" s="7" t="s">
        <v>130</v>
      </c>
      <c r="E2336" s="7" t="s">
        <v>119</v>
      </c>
      <c r="F2336" s="7" t="s">
        <v>4599</v>
      </c>
      <c r="G2336" s="7" t="s">
        <v>86</v>
      </c>
      <c r="H2336" s="9"/>
      <c r="I2336" s="9"/>
    </row>
    <row r="2337">
      <c r="A2337" s="5">
        <v>45401.0</v>
      </c>
      <c r="B2337" s="11" t="s">
        <v>4597</v>
      </c>
      <c r="C2337" s="8" t="s">
        <v>4598</v>
      </c>
      <c r="D2337" s="7" t="s">
        <v>130</v>
      </c>
      <c r="E2337" s="7" t="s">
        <v>4600</v>
      </c>
      <c r="F2337" s="7" t="s">
        <v>18</v>
      </c>
      <c r="G2337" s="7" t="s">
        <v>14</v>
      </c>
      <c r="H2337" s="9"/>
      <c r="I2337" s="9"/>
    </row>
    <row r="2338">
      <c r="A2338" s="5">
        <v>45401.0</v>
      </c>
      <c r="B2338" s="11" t="s">
        <v>4597</v>
      </c>
      <c r="C2338" s="8" t="s">
        <v>4598</v>
      </c>
      <c r="D2338" s="7" t="s">
        <v>130</v>
      </c>
      <c r="E2338" s="7" t="s">
        <v>241</v>
      </c>
      <c r="F2338" s="7" t="s">
        <v>13</v>
      </c>
      <c r="G2338" s="7" t="s">
        <v>14</v>
      </c>
      <c r="H2338" s="9"/>
      <c r="I2338" s="9"/>
    </row>
    <row r="2339">
      <c r="A2339" s="5">
        <v>45401.0</v>
      </c>
      <c r="B2339" s="11" t="s">
        <v>4601</v>
      </c>
      <c r="C2339" s="8" t="s">
        <v>4602</v>
      </c>
      <c r="D2339" s="7" t="s">
        <v>135</v>
      </c>
      <c r="E2339" s="7" t="s">
        <v>4372</v>
      </c>
      <c r="F2339" s="7" t="s">
        <v>4603</v>
      </c>
      <c r="G2339" s="7" t="s">
        <v>86</v>
      </c>
      <c r="H2339" s="9"/>
      <c r="I2339" s="9"/>
    </row>
    <row r="2340">
      <c r="A2340" s="5">
        <v>45401.0</v>
      </c>
      <c r="B2340" s="11" t="s">
        <v>4601</v>
      </c>
      <c r="C2340" s="8" t="s">
        <v>4602</v>
      </c>
      <c r="D2340" s="7" t="s">
        <v>135</v>
      </c>
      <c r="E2340" s="7" t="s">
        <v>4399</v>
      </c>
      <c r="F2340" s="7" t="s">
        <v>144</v>
      </c>
      <c r="G2340" s="7" t="s">
        <v>14</v>
      </c>
      <c r="H2340" s="9"/>
      <c r="I2340" s="9"/>
    </row>
    <row r="2341">
      <c r="A2341" s="5">
        <v>45401.0</v>
      </c>
      <c r="B2341" s="11" t="s">
        <v>4604</v>
      </c>
      <c r="C2341" s="8" t="s">
        <v>4605</v>
      </c>
      <c r="D2341" s="7" t="s">
        <v>570</v>
      </c>
      <c r="E2341" s="7" t="s">
        <v>988</v>
      </c>
      <c r="F2341" s="7" t="s">
        <v>4606</v>
      </c>
      <c r="G2341" s="7" t="s">
        <v>86</v>
      </c>
      <c r="H2341" s="9"/>
      <c r="I2341" s="9"/>
    </row>
    <row r="2342">
      <c r="A2342" s="5">
        <v>45401.0</v>
      </c>
      <c r="B2342" s="11" t="s">
        <v>4607</v>
      </c>
      <c r="C2342" s="8" t="s">
        <v>4608</v>
      </c>
      <c r="D2342" s="7" t="s">
        <v>238</v>
      </c>
      <c r="E2342" s="9"/>
      <c r="F2342" s="7" t="s">
        <v>4609</v>
      </c>
      <c r="G2342" s="7" t="s">
        <v>14</v>
      </c>
      <c r="H2342" s="7" t="s">
        <v>253</v>
      </c>
      <c r="I2342" s="9"/>
    </row>
    <row r="2343">
      <c r="A2343" s="5">
        <v>45401.0</v>
      </c>
      <c r="B2343" s="11" t="s">
        <v>4607</v>
      </c>
      <c r="C2343" s="8" t="s">
        <v>4608</v>
      </c>
      <c r="D2343" s="7" t="s">
        <v>238</v>
      </c>
      <c r="E2343" s="9"/>
      <c r="F2343" s="7" t="s">
        <v>4610</v>
      </c>
      <c r="G2343" s="7" t="s">
        <v>14</v>
      </c>
      <c r="H2343" s="7" t="s">
        <v>420</v>
      </c>
      <c r="I2343" s="9"/>
    </row>
    <row r="2344">
      <c r="A2344" s="5">
        <v>45401.0</v>
      </c>
      <c r="B2344" s="11" t="s">
        <v>4607</v>
      </c>
      <c r="C2344" s="8" t="s">
        <v>4608</v>
      </c>
      <c r="D2344" s="7" t="s">
        <v>238</v>
      </c>
      <c r="E2344" s="7" t="s">
        <v>1872</v>
      </c>
      <c r="F2344" s="7" t="s">
        <v>909</v>
      </c>
      <c r="G2344" s="7" t="s">
        <v>14</v>
      </c>
      <c r="H2344" s="9"/>
      <c r="I2344" s="9"/>
    </row>
    <row r="2345">
      <c r="A2345" s="5">
        <v>45401.0</v>
      </c>
      <c r="B2345" s="11" t="s">
        <v>4607</v>
      </c>
      <c r="C2345" s="8" t="s">
        <v>4608</v>
      </c>
      <c r="D2345" s="7" t="s">
        <v>238</v>
      </c>
      <c r="E2345" s="7" t="s">
        <v>2666</v>
      </c>
      <c r="F2345" s="7" t="s">
        <v>741</v>
      </c>
      <c r="G2345" s="7" t="s">
        <v>14</v>
      </c>
      <c r="H2345" s="9"/>
      <c r="I2345" s="9"/>
    </row>
    <row r="2346">
      <c r="A2346" s="5">
        <v>45401.0</v>
      </c>
      <c r="B2346" s="11" t="s">
        <v>4611</v>
      </c>
      <c r="C2346" s="8" t="s">
        <v>4612</v>
      </c>
      <c r="D2346" s="7" t="s">
        <v>206</v>
      </c>
      <c r="E2346" s="7" t="s">
        <v>119</v>
      </c>
      <c r="F2346" s="7" t="s">
        <v>18</v>
      </c>
      <c r="G2346" s="7" t="s">
        <v>14</v>
      </c>
      <c r="H2346" s="9"/>
      <c r="I2346" s="9"/>
    </row>
    <row r="2347">
      <c r="A2347" s="5">
        <v>45401.0</v>
      </c>
      <c r="B2347" s="11" t="s">
        <v>4611</v>
      </c>
      <c r="C2347" s="8" t="s">
        <v>4612</v>
      </c>
      <c r="D2347" s="7" t="s">
        <v>206</v>
      </c>
      <c r="E2347" s="7" t="s">
        <v>4372</v>
      </c>
      <c r="F2347" s="7" t="s">
        <v>1049</v>
      </c>
      <c r="G2347" s="7" t="s">
        <v>86</v>
      </c>
      <c r="H2347" s="9"/>
      <c r="I2347" s="9"/>
    </row>
    <row r="2348">
      <c r="A2348" s="5">
        <v>45401.0</v>
      </c>
      <c r="B2348" s="11" t="s">
        <v>4613</v>
      </c>
      <c r="C2348" s="8" t="s">
        <v>4614</v>
      </c>
      <c r="D2348" s="7" t="s">
        <v>137</v>
      </c>
      <c r="E2348" s="7" t="s">
        <v>119</v>
      </c>
      <c r="F2348" s="7" t="s">
        <v>542</v>
      </c>
      <c r="G2348" s="7" t="s">
        <v>14</v>
      </c>
      <c r="H2348" s="9"/>
      <c r="I2348" s="9"/>
    </row>
    <row r="2349">
      <c r="A2349" s="5">
        <v>45401.0</v>
      </c>
      <c r="B2349" s="11" t="s">
        <v>4613</v>
      </c>
      <c r="C2349" s="8" t="s">
        <v>4614</v>
      </c>
      <c r="D2349" s="7" t="s">
        <v>137</v>
      </c>
      <c r="E2349" s="7" t="s">
        <v>119</v>
      </c>
      <c r="F2349" s="7" t="s">
        <v>1387</v>
      </c>
      <c r="G2349" s="7" t="s">
        <v>14</v>
      </c>
      <c r="H2349" s="9"/>
      <c r="I2349" s="9"/>
    </row>
    <row r="2350">
      <c r="A2350" s="5">
        <v>45401.0</v>
      </c>
      <c r="B2350" s="11" t="s">
        <v>4615</v>
      </c>
      <c r="C2350" s="8" t="s">
        <v>4616</v>
      </c>
      <c r="D2350" s="7" t="s">
        <v>727</v>
      </c>
      <c r="E2350" s="7" t="s">
        <v>3619</v>
      </c>
      <c r="F2350" s="7" t="s">
        <v>111</v>
      </c>
      <c r="G2350" s="7" t="s">
        <v>14</v>
      </c>
      <c r="H2350" s="9"/>
      <c r="I2350" s="9"/>
    </row>
    <row r="2351">
      <c r="A2351" s="5">
        <v>45401.0</v>
      </c>
      <c r="B2351" s="11" t="s">
        <v>4617</v>
      </c>
      <c r="C2351" s="8" t="s">
        <v>4618</v>
      </c>
      <c r="D2351" s="7" t="s">
        <v>312</v>
      </c>
      <c r="E2351" s="7" t="s">
        <v>119</v>
      </c>
      <c r="F2351" s="7" t="s">
        <v>136</v>
      </c>
      <c r="G2351" s="7" t="s">
        <v>14</v>
      </c>
      <c r="H2351" s="9"/>
      <c r="I2351" s="9"/>
    </row>
    <row r="2352">
      <c r="A2352" s="5">
        <v>45401.0</v>
      </c>
      <c r="B2352" s="11" t="s">
        <v>4617</v>
      </c>
      <c r="C2352" s="8" t="s">
        <v>4618</v>
      </c>
      <c r="D2352" s="7" t="s">
        <v>312</v>
      </c>
      <c r="E2352" s="7" t="s">
        <v>299</v>
      </c>
      <c r="F2352" s="7" t="s">
        <v>3441</v>
      </c>
      <c r="G2352" s="7" t="s">
        <v>14</v>
      </c>
      <c r="H2352" s="9"/>
      <c r="I2352" s="9"/>
    </row>
    <row r="2353">
      <c r="A2353" s="5">
        <v>45401.0</v>
      </c>
      <c r="B2353" s="11" t="s">
        <v>4619</v>
      </c>
      <c r="C2353" s="14" t="s">
        <v>4620</v>
      </c>
      <c r="D2353" s="7" t="s">
        <v>448</v>
      </c>
      <c r="E2353" s="7" t="s">
        <v>4621</v>
      </c>
      <c r="F2353" s="7" t="s">
        <v>304</v>
      </c>
      <c r="G2353" s="7" t="s">
        <v>14</v>
      </c>
      <c r="H2353" s="9"/>
      <c r="I2353" s="9"/>
    </row>
    <row r="2354">
      <c r="A2354" s="5">
        <v>45401.0</v>
      </c>
      <c r="B2354" s="11" t="s">
        <v>4619</v>
      </c>
      <c r="C2354" s="14" t="s">
        <v>4620</v>
      </c>
      <c r="D2354" s="7" t="s">
        <v>448</v>
      </c>
      <c r="E2354" s="7" t="s">
        <v>4622</v>
      </c>
      <c r="F2354" s="7" t="s">
        <v>304</v>
      </c>
      <c r="G2354" s="7" t="s">
        <v>14</v>
      </c>
      <c r="H2354" s="9"/>
      <c r="I2354" s="9"/>
    </row>
    <row r="2355">
      <c r="A2355" s="5">
        <v>45401.0</v>
      </c>
      <c r="B2355" s="11" t="s">
        <v>4623</v>
      </c>
      <c r="C2355" s="8" t="s">
        <v>4624</v>
      </c>
      <c r="D2355" s="7" t="s">
        <v>206</v>
      </c>
      <c r="E2355" s="7" t="s">
        <v>119</v>
      </c>
      <c r="F2355" s="7" t="s">
        <v>542</v>
      </c>
      <c r="G2355" s="7" t="s">
        <v>14</v>
      </c>
      <c r="H2355" s="9"/>
      <c r="I2355" s="9"/>
    </row>
    <row r="2356">
      <c r="A2356" s="5">
        <v>45401.0</v>
      </c>
      <c r="B2356" s="11" t="s">
        <v>4623</v>
      </c>
      <c r="C2356" s="8" t="s">
        <v>4624</v>
      </c>
      <c r="D2356" s="7" t="s">
        <v>206</v>
      </c>
      <c r="E2356" s="7" t="s">
        <v>119</v>
      </c>
      <c r="F2356" s="7" t="s">
        <v>1387</v>
      </c>
      <c r="G2356" s="7" t="s">
        <v>14</v>
      </c>
      <c r="H2356" s="9"/>
      <c r="I2356" s="9"/>
    </row>
    <row r="2357">
      <c r="A2357" s="5">
        <v>45401.0</v>
      </c>
      <c r="B2357" s="11" t="s">
        <v>4625</v>
      </c>
      <c r="C2357" s="8" t="s">
        <v>4626</v>
      </c>
      <c r="D2357" s="7" t="s">
        <v>1348</v>
      </c>
      <c r="E2357" s="7" t="s">
        <v>119</v>
      </c>
      <c r="F2357" s="7" t="s">
        <v>917</v>
      </c>
      <c r="G2357" s="7" t="s">
        <v>14</v>
      </c>
      <c r="H2357" s="9"/>
      <c r="I2357" s="9"/>
    </row>
    <row r="2358">
      <c r="A2358" s="5">
        <v>45402.0</v>
      </c>
      <c r="B2358" s="11" t="s">
        <v>4627</v>
      </c>
      <c r="C2358" s="8" t="s">
        <v>4628</v>
      </c>
      <c r="D2358" s="7" t="s">
        <v>1181</v>
      </c>
      <c r="E2358" s="7" t="s">
        <v>183</v>
      </c>
      <c r="F2358" s="7" t="s">
        <v>111</v>
      </c>
      <c r="G2358" s="7" t="s">
        <v>14</v>
      </c>
      <c r="H2358" s="9"/>
      <c r="I2358" s="9"/>
    </row>
    <row r="2359">
      <c r="A2359" s="5">
        <v>45402.0</v>
      </c>
      <c r="B2359" s="11" t="s">
        <v>4629</v>
      </c>
      <c r="C2359" s="8" t="s">
        <v>4630</v>
      </c>
      <c r="D2359" s="7" t="s">
        <v>130</v>
      </c>
      <c r="E2359" s="7" t="s">
        <v>2045</v>
      </c>
      <c r="F2359" s="7" t="s">
        <v>111</v>
      </c>
      <c r="G2359" s="7" t="s">
        <v>14</v>
      </c>
      <c r="H2359" s="9"/>
      <c r="I2359" s="9"/>
    </row>
    <row r="2360">
      <c r="A2360" s="5">
        <v>45403.0</v>
      </c>
      <c r="B2360" s="11" t="s">
        <v>4631</v>
      </c>
      <c r="C2360" s="8" t="s">
        <v>4632</v>
      </c>
      <c r="D2360" s="7" t="s">
        <v>839</v>
      </c>
      <c r="E2360" s="7" t="s">
        <v>115</v>
      </c>
      <c r="F2360" s="7" t="s">
        <v>917</v>
      </c>
      <c r="G2360" s="7" t="s">
        <v>14</v>
      </c>
      <c r="H2360" s="9"/>
      <c r="I2360" s="9"/>
    </row>
    <row r="2361">
      <c r="A2361" s="5">
        <v>45404.0</v>
      </c>
      <c r="B2361" s="11" t="s">
        <v>4633</v>
      </c>
      <c r="C2361" s="8" t="s">
        <v>4634</v>
      </c>
      <c r="D2361" s="7" t="s">
        <v>206</v>
      </c>
      <c r="E2361" s="7" t="s">
        <v>259</v>
      </c>
      <c r="F2361" s="7" t="s">
        <v>4635</v>
      </c>
      <c r="G2361" s="7" t="s">
        <v>14</v>
      </c>
      <c r="H2361" s="9"/>
      <c r="I2361" s="9"/>
    </row>
    <row r="2362">
      <c r="A2362" s="5">
        <v>45404.0</v>
      </c>
      <c r="B2362" s="11" t="s">
        <v>4633</v>
      </c>
      <c r="C2362" s="8" t="s">
        <v>4634</v>
      </c>
      <c r="D2362" s="7" t="s">
        <v>206</v>
      </c>
      <c r="E2362" s="7" t="s">
        <v>998</v>
      </c>
      <c r="F2362" s="7" t="s">
        <v>809</v>
      </c>
      <c r="G2362" s="7" t="s">
        <v>14</v>
      </c>
      <c r="H2362" s="9"/>
      <c r="I2362" s="9"/>
    </row>
    <row r="2363">
      <c r="A2363" s="5">
        <v>45404.0</v>
      </c>
      <c r="B2363" s="11" t="s">
        <v>4636</v>
      </c>
      <c r="C2363" s="8" t="s">
        <v>4637</v>
      </c>
      <c r="D2363" s="7" t="s">
        <v>311</v>
      </c>
      <c r="E2363" s="7" t="s">
        <v>119</v>
      </c>
      <c r="F2363" s="7" t="s">
        <v>4638</v>
      </c>
      <c r="G2363" s="7" t="s">
        <v>29</v>
      </c>
      <c r="H2363" s="9"/>
      <c r="I2363" s="9"/>
    </row>
    <row r="2364">
      <c r="A2364" s="5">
        <v>45404.0</v>
      </c>
      <c r="B2364" s="11" t="s">
        <v>4636</v>
      </c>
      <c r="C2364" s="8" t="s">
        <v>4637</v>
      </c>
      <c r="D2364" s="7" t="s">
        <v>311</v>
      </c>
      <c r="E2364" s="7" t="s">
        <v>1481</v>
      </c>
      <c r="F2364" s="7" t="s">
        <v>207</v>
      </c>
      <c r="G2364" s="7" t="s">
        <v>14</v>
      </c>
      <c r="H2364" s="9"/>
      <c r="I2364" s="9"/>
    </row>
    <row r="2365">
      <c r="A2365" s="5">
        <v>45404.0</v>
      </c>
      <c r="B2365" s="11" t="s">
        <v>4639</v>
      </c>
      <c r="C2365" s="8" t="s">
        <v>4640</v>
      </c>
      <c r="D2365" s="7" t="s">
        <v>130</v>
      </c>
      <c r="E2365" s="7" t="s">
        <v>436</v>
      </c>
      <c r="F2365" s="7" t="s">
        <v>3482</v>
      </c>
      <c r="G2365" s="7" t="s">
        <v>14</v>
      </c>
      <c r="H2365" s="9"/>
      <c r="I2365" s="9"/>
    </row>
    <row r="2366">
      <c r="A2366" s="5">
        <v>45404.0</v>
      </c>
      <c r="B2366" s="11" t="s">
        <v>4641</v>
      </c>
      <c r="C2366" s="8" t="s">
        <v>4642</v>
      </c>
      <c r="D2366" s="7" t="s">
        <v>3421</v>
      </c>
      <c r="E2366" s="7" t="s">
        <v>4643</v>
      </c>
      <c r="F2366" s="7" t="s">
        <v>48</v>
      </c>
      <c r="G2366" s="7" t="s">
        <v>14</v>
      </c>
      <c r="H2366" s="9"/>
      <c r="I2366" s="9"/>
    </row>
    <row r="2367">
      <c r="A2367" s="5">
        <v>45404.0</v>
      </c>
      <c r="B2367" s="11" t="s">
        <v>4641</v>
      </c>
      <c r="C2367" s="8" t="s">
        <v>4642</v>
      </c>
      <c r="D2367" s="7" t="s">
        <v>3421</v>
      </c>
      <c r="E2367" s="7" t="s">
        <v>3422</v>
      </c>
      <c r="F2367" s="7" t="s">
        <v>48</v>
      </c>
      <c r="G2367" s="7" t="s">
        <v>14</v>
      </c>
      <c r="H2367" s="9"/>
      <c r="I2367" s="9"/>
    </row>
    <row r="2368">
      <c r="A2368" s="5">
        <v>45404.0</v>
      </c>
      <c r="B2368" s="11" t="s">
        <v>4644</v>
      </c>
      <c r="C2368" s="8" t="s">
        <v>4645</v>
      </c>
      <c r="D2368" s="7" t="s">
        <v>238</v>
      </c>
      <c r="E2368" s="7" t="s">
        <v>2666</v>
      </c>
      <c r="F2368" s="7" t="s">
        <v>33</v>
      </c>
      <c r="G2368" s="7" t="s">
        <v>14</v>
      </c>
      <c r="H2368" s="9"/>
      <c r="I2368" s="9"/>
    </row>
    <row r="2369">
      <c r="A2369" s="5">
        <v>45404.0</v>
      </c>
      <c r="B2369" s="11" t="s">
        <v>4644</v>
      </c>
      <c r="C2369" s="8" t="s">
        <v>4645</v>
      </c>
      <c r="D2369" s="7" t="s">
        <v>238</v>
      </c>
      <c r="E2369" s="7" t="s">
        <v>436</v>
      </c>
      <c r="F2369" s="7" t="s">
        <v>101</v>
      </c>
      <c r="G2369" s="7" t="s">
        <v>14</v>
      </c>
      <c r="H2369" s="9"/>
      <c r="I2369" s="9"/>
    </row>
    <row r="2370">
      <c r="A2370" s="5">
        <v>45404.0</v>
      </c>
      <c r="B2370" s="11" t="s">
        <v>4646</v>
      </c>
      <c r="C2370" s="8" t="s">
        <v>4647</v>
      </c>
      <c r="D2370" s="7" t="s">
        <v>970</v>
      </c>
      <c r="E2370" s="7" t="s">
        <v>119</v>
      </c>
      <c r="F2370" s="7" t="s">
        <v>18</v>
      </c>
      <c r="G2370" s="7" t="s">
        <v>14</v>
      </c>
      <c r="H2370" s="9"/>
      <c r="I2370" s="9"/>
    </row>
    <row r="2371">
      <c r="A2371" s="5">
        <v>45404.0</v>
      </c>
      <c r="B2371" s="11" t="s">
        <v>4648</v>
      </c>
      <c r="C2371" s="8" t="s">
        <v>4649</v>
      </c>
      <c r="D2371" s="7" t="s">
        <v>274</v>
      </c>
      <c r="E2371" s="7" t="s">
        <v>1832</v>
      </c>
      <c r="F2371" s="7" t="s">
        <v>829</v>
      </c>
      <c r="G2371" s="7" t="s">
        <v>14</v>
      </c>
      <c r="H2371" s="9"/>
      <c r="I2371" s="9"/>
    </row>
    <row r="2372">
      <c r="A2372" s="5">
        <v>45404.0</v>
      </c>
      <c r="B2372" s="11" t="s">
        <v>4650</v>
      </c>
      <c r="C2372" s="8" t="s">
        <v>4651</v>
      </c>
      <c r="D2372" s="7" t="s">
        <v>274</v>
      </c>
      <c r="E2372" s="7" t="s">
        <v>183</v>
      </c>
      <c r="F2372" s="7" t="s">
        <v>184</v>
      </c>
      <c r="G2372" s="7" t="s">
        <v>86</v>
      </c>
      <c r="H2372" s="9"/>
      <c r="I2372" s="9"/>
    </row>
    <row r="2373">
      <c r="A2373" s="5">
        <v>45404.0</v>
      </c>
      <c r="B2373" s="11" t="s">
        <v>4652</v>
      </c>
      <c r="C2373" s="8" t="s">
        <v>4653</v>
      </c>
      <c r="D2373" s="7" t="s">
        <v>78</v>
      </c>
      <c r="E2373" s="7" t="s">
        <v>4372</v>
      </c>
      <c r="F2373" s="7" t="s">
        <v>2424</v>
      </c>
      <c r="G2373" s="7" t="s">
        <v>14</v>
      </c>
      <c r="H2373" s="9"/>
      <c r="I2373" s="9"/>
    </row>
    <row r="2374">
      <c r="A2374" s="5">
        <v>45404.0</v>
      </c>
      <c r="B2374" s="11" t="s">
        <v>4652</v>
      </c>
      <c r="C2374" s="8" t="s">
        <v>4653</v>
      </c>
      <c r="D2374" s="7" t="s">
        <v>78</v>
      </c>
      <c r="E2374" s="7" t="s">
        <v>110</v>
      </c>
      <c r="F2374" s="7" t="s">
        <v>602</v>
      </c>
      <c r="G2374" s="7" t="s">
        <v>29</v>
      </c>
      <c r="H2374" s="9"/>
      <c r="I2374" s="9"/>
    </row>
    <row r="2375">
      <c r="A2375" s="5">
        <v>45404.0</v>
      </c>
      <c r="B2375" s="11" t="s">
        <v>4654</v>
      </c>
      <c r="C2375" s="8" t="s">
        <v>4655</v>
      </c>
      <c r="D2375" s="7" t="s">
        <v>137</v>
      </c>
      <c r="E2375" s="7" t="s">
        <v>119</v>
      </c>
      <c r="F2375" s="7" t="s">
        <v>4656</v>
      </c>
      <c r="G2375" s="7" t="s">
        <v>86</v>
      </c>
      <c r="H2375" s="9"/>
      <c r="I2375" s="9"/>
    </row>
    <row r="2376">
      <c r="A2376" s="5">
        <v>45404.0</v>
      </c>
      <c r="B2376" s="11" t="s">
        <v>4657</v>
      </c>
      <c r="C2376" s="8" t="s">
        <v>4658</v>
      </c>
      <c r="D2376" s="7" t="s">
        <v>32</v>
      </c>
      <c r="E2376" s="7" t="s">
        <v>119</v>
      </c>
      <c r="F2376" s="7" t="s">
        <v>132</v>
      </c>
      <c r="G2376" s="7" t="s">
        <v>14</v>
      </c>
      <c r="H2376" s="9"/>
      <c r="I2376" s="9"/>
    </row>
    <row r="2377">
      <c r="A2377" s="5">
        <v>45404.0</v>
      </c>
      <c r="B2377" s="11" t="s">
        <v>4657</v>
      </c>
      <c r="C2377" s="8" t="s">
        <v>4658</v>
      </c>
      <c r="D2377" s="7" t="s">
        <v>32</v>
      </c>
      <c r="E2377" s="7" t="s">
        <v>1069</v>
      </c>
      <c r="F2377" s="7" t="s">
        <v>542</v>
      </c>
      <c r="G2377" s="7" t="s">
        <v>14</v>
      </c>
      <c r="H2377" s="9"/>
      <c r="I2377" s="9"/>
    </row>
    <row r="2378">
      <c r="A2378" s="5">
        <v>45404.0</v>
      </c>
      <c r="B2378" s="11" t="s">
        <v>4659</v>
      </c>
      <c r="C2378" s="8" t="s">
        <v>4660</v>
      </c>
      <c r="D2378" s="7" t="s">
        <v>4661</v>
      </c>
      <c r="E2378" s="7" t="s">
        <v>4662</v>
      </c>
      <c r="F2378" s="7" t="s">
        <v>671</v>
      </c>
      <c r="G2378" s="7" t="s">
        <v>14</v>
      </c>
      <c r="H2378" s="9"/>
      <c r="I2378" s="9"/>
    </row>
    <row r="2379">
      <c r="A2379" s="5">
        <v>45404.0</v>
      </c>
      <c r="B2379" s="11" t="s">
        <v>4659</v>
      </c>
      <c r="C2379" s="8" t="s">
        <v>4660</v>
      </c>
      <c r="D2379" s="7" t="s">
        <v>4661</v>
      </c>
      <c r="E2379" s="7" t="s">
        <v>4663</v>
      </c>
      <c r="F2379" s="7" t="s">
        <v>671</v>
      </c>
      <c r="G2379" s="7" t="s">
        <v>14</v>
      </c>
      <c r="H2379" s="9"/>
      <c r="I2379" s="9"/>
    </row>
    <row r="2380">
      <c r="A2380" s="5">
        <v>45404.0</v>
      </c>
      <c r="B2380" s="11" t="s">
        <v>4659</v>
      </c>
      <c r="C2380" s="8" t="s">
        <v>4660</v>
      </c>
      <c r="D2380" s="7" t="s">
        <v>4661</v>
      </c>
      <c r="E2380" s="7" t="s">
        <v>4664</v>
      </c>
      <c r="F2380" s="7" t="s">
        <v>564</v>
      </c>
      <c r="G2380" s="7" t="s">
        <v>14</v>
      </c>
      <c r="H2380" s="9"/>
      <c r="I2380" s="9"/>
    </row>
    <row r="2381">
      <c r="A2381" s="5">
        <v>45404.0</v>
      </c>
      <c r="B2381" s="11" t="s">
        <v>4665</v>
      </c>
      <c r="C2381" s="8" t="s">
        <v>4666</v>
      </c>
      <c r="D2381" s="7" t="s">
        <v>206</v>
      </c>
      <c r="E2381" s="7" t="s">
        <v>119</v>
      </c>
      <c r="F2381" s="7" t="s">
        <v>762</v>
      </c>
      <c r="G2381" s="7" t="s">
        <v>14</v>
      </c>
      <c r="H2381" s="9"/>
      <c r="I2381" s="9"/>
    </row>
    <row r="2382">
      <c r="A2382" s="5">
        <v>45404.0</v>
      </c>
      <c r="B2382" s="11" t="s">
        <v>4667</v>
      </c>
      <c r="C2382" s="8" t="s">
        <v>4668</v>
      </c>
      <c r="D2382" s="7" t="s">
        <v>312</v>
      </c>
      <c r="E2382" s="7" t="s">
        <v>2598</v>
      </c>
      <c r="F2382" s="7" t="s">
        <v>829</v>
      </c>
      <c r="G2382" s="7" t="s">
        <v>14</v>
      </c>
      <c r="H2382" s="9"/>
      <c r="I2382" s="9"/>
    </row>
    <row r="2383">
      <c r="A2383" s="5">
        <v>45404.0</v>
      </c>
      <c r="B2383" s="11" t="s">
        <v>4667</v>
      </c>
      <c r="C2383" s="8" t="s">
        <v>4668</v>
      </c>
      <c r="D2383" s="7" t="s">
        <v>312</v>
      </c>
      <c r="E2383" s="7" t="s">
        <v>334</v>
      </c>
      <c r="F2383" s="7" t="s">
        <v>1079</v>
      </c>
      <c r="G2383" s="7" t="s">
        <v>14</v>
      </c>
      <c r="H2383" s="9"/>
      <c r="I2383" s="9"/>
    </row>
    <row r="2384">
      <c r="A2384" s="5">
        <v>45404.0</v>
      </c>
      <c r="B2384" s="11" t="s">
        <v>4669</v>
      </c>
      <c r="C2384" s="8" t="s">
        <v>4670</v>
      </c>
      <c r="D2384" s="7" t="s">
        <v>4671</v>
      </c>
      <c r="E2384" s="7" t="s">
        <v>589</v>
      </c>
      <c r="F2384" s="7" t="s">
        <v>505</v>
      </c>
      <c r="G2384" s="7" t="s">
        <v>14</v>
      </c>
      <c r="H2384" s="9"/>
      <c r="I2384" s="9"/>
    </row>
    <row r="2385">
      <c r="A2385" s="5">
        <v>45404.0</v>
      </c>
      <c r="B2385" s="11" t="s">
        <v>4669</v>
      </c>
      <c r="C2385" s="8" t="s">
        <v>4670</v>
      </c>
      <c r="D2385" s="7" t="s">
        <v>4671</v>
      </c>
      <c r="E2385" s="7" t="s">
        <v>4672</v>
      </c>
      <c r="F2385" s="7" t="s">
        <v>18</v>
      </c>
      <c r="G2385" s="7" t="s">
        <v>14</v>
      </c>
      <c r="H2385" s="9"/>
      <c r="I2385" s="9"/>
    </row>
    <row r="2386">
      <c r="A2386" s="5">
        <v>45404.0</v>
      </c>
      <c r="B2386" s="11" t="s">
        <v>4673</v>
      </c>
      <c r="C2386" s="8" t="s">
        <v>4674</v>
      </c>
      <c r="D2386" s="7" t="s">
        <v>1176</v>
      </c>
      <c r="E2386" s="7" t="s">
        <v>4675</v>
      </c>
      <c r="F2386" s="7" t="s">
        <v>111</v>
      </c>
      <c r="G2386" s="7" t="s">
        <v>14</v>
      </c>
      <c r="H2386" s="9"/>
      <c r="I2386" s="9"/>
    </row>
    <row r="2387">
      <c r="A2387" s="5">
        <v>45404.0</v>
      </c>
      <c r="B2387" s="11" t="s">
        <v>4673</v>
      </c>
      <c r="C2387" s="8" t="s">
        <v>4674</v>
      </c>
      <c r="D2387" s="7" t="s">
        <v>1176</v>
      </c>
      <c r="E2387" s="9"/>
      <c r="F2387" s="7" t="s">
        <v>4676</v>
      </c>
      <c r="G2387" s="7" t="s">
        <v>14</v>
      </c>
      <c r="H2387" s="7" t="s">
        <v>4677</v>
      </c>
      <c r="I2387" s="9"/>
    </row>
    <row r="2388">
      <c r="A2388" s="5">
        <v>45404.0</v>
      </c>
      <c r="B2388" s="11" t="s">
        <v>4678</v>
      </c>
      <c r="C2388" s="8" t="s">
        <v>4679</v>
      </c>
      <c r="D2388" s="7" t="s">
        <v>206</v>
      </c>
      <c r="E2388" s="7" t="s">
        <v>1144</v>
      </c>
      <c r="F2388" s="7" t="s">
        <v>2145</v>
      </c>
      <c r="G2388" s="7" t="s">
        <v>14</v>
      </c>
      <c r="H2388" s="9"/>
      <c r="I2388" s="9"/>
    </row>
    <row r="2389">
      <c r="A2389" s="5">
        <v>45404.0</v>
      </c>
      <c r="B2389" s="11" t="s">
        <v>4678</v>
      </c>
      <c r="C2389" s="8" t="s">
        <v>4679</v>
      </c>
      <c r="D2389" s="7" t="s">
        <v>206</v>
      </c>
      <c r="E2389" s="7" t="s">
        <v>47</v>
      </c>
      <c r="F2389" s="7" t="s">
        <v>809</v>
      </c>
      <c r="G2389" s="7" t="s">
        <v>14</v>
      </c>
      <c r="H2389" s="9"/>
      <c r="I2389" s="9"/>
    </row>
    <row r="2390">
      <c r="A2390" s="5">
        <v>45404.0</v>
      </c>
      <c r="B2390" s="11" t="s">
        <v>4680</v>
      </c>
      <c r="C2390" s="8" t="s">
        <v>4681</v>
      </c>
      <c r="D2390" s="7" t="s">
        <v>2671</v>
      </c>
      <c r="E2390" s="7" t="s">
        <v>334</v>
      </c>
      <c r="F2390" s="7" t="s">
        <v>48</v>
      </c>
      <c r="G2390" s="7" t="s">
        <v>14</v>
      </c>
      <c r="H2390" s="9"/>
      <c r="I2390" s="9"/>
    </row>
    <row r="2391">
      <c r="A2391" s="5">
        <v>45404.0</v>
      </c>
      <c r="B2391" s="11" t="s">
        <v>4682</v>
      </c>
      <c r="C2391" s="8" t="s">
        <v>4683</v>
      </c>
      <c r="D2391" s="7" t="s">
        <v>357</v>
      </c>
      <c r="E2391" s="7" t="s">
        <v>4684</v>
      </c>
      <c r="F2391" s="7" t="s">
        <v>4685</v>
      </c>
      <c r="G2391" s="7" t="s">
        <v>14</v>
      </c>
      <c r="H2391" s="9"/>
      <c r="I2391" s="9"/>
    </row>
    <row r="2392">
      <c r="A2392" s="5">
        <v>45404.0</v>
      </c>
      <c r="B2392" s="11" t="s">
        <v>4682</v>
      </c>
      <c r="C2392" s="8" t="s">
        <v>4683</v>
      </c>
      <c r="D2392" s="7" t="s">
        <v>357</v>
      </c>
      <c r="E2392" s="9"/>
      <c r="F2392" s="7" t="s">
        <v>1118</v>
      </c>
      <c r="G2392" s="7" t="s">
        <v>14</v>
      </c>
      <c r="H2392" s="7" t="s">
        <v>38</v>
      </c>
      <c r="I2392" s="9"/>
    </row>
    <row r="2393">
      <c r="A2393" s="5">
        <v>45404.0</v>
      </c>
      <c r="B2393" s="11" t="s">
        <v>4686</v>
      </c>
      <c r="C2393" s="8" t="s">
        <v>4687</v>
      </c>
      <c r="D2393" s="7" t="s">
        <v>385</v>
      </c>
      <c r="E2393" s="7" t="s">
        <v>119</v>
      </c>
      <c r="F2393" s="7" t="s">
        <v>136</v>
      </c>
      <c r="G2393" s="7" t="s">
        <v>14</v>
      </c>
      <c r="H2393" s="9"/>
      <c r="I2393" s="9"/>
    </row>
    <row r="2394">
      <c r="A2394" s="5">
        <v>45404.0</v>
      </c>
      <c r="B2394" s="11" t="s">
        <v>4686</v>
      </c>
      <c r="C2394" s="8" t="s">
        <v>4687</v>
      </c>
      <c r="D2394" s="7" t="s">
        <v>385</v>
      </c>
      <c r="E2394" s="7" t="s">
        <v>299</v>
      </c>
      <c r="F2394" s="7" t="s">
        <v>4688</v>
      </c>
      <c r="G2394" s="7" t="s">
        <v>14</v>
      </c>
      <c r="H2394" s="9"/>
      <c r="I2394" s="9"/>
    </row>
    <row r="2395">
      <c r="A2395" s="5">
        <v>45404.0</v>
      </c>
      <c r="B2395" s="11" t="s">
        <v>4689</v>
      </c>
      <c r="C2395" s="8" t="s">
        <v>4690</v>
      </c>
      <c r="D2395" s="7" t="s">
        <v>1998</v>
      </c>
      <c r="E2395" s="7" t="s">
        <v>119</v>
      </c>
      <c r="F2395" s="7" t="s">
        <v>13</v>
      </c>
      <c r="G2395" s="7" t="s">
        <v>14</v>
      </c>
      <c r="H2395" s="9"/>
      <c r="I2395" s="9"/>
    </row>
    <row r="2396">
      <c r="A2396" s="5">
        <v>45404.0</v>
      </c>
      <c r="B2396" s="11" t="s">
        <v>4691</v>
      </c>
      <c r="C2396" s="8" t="s">
        <v>4692</v>
      </c>
      <c r="D2396" s="7" t="s">
        <v>4545</v>
      </c>
      <c r="E2396" s="7" t="s">
        <v>15</v>
      </c>
      <c r="F2396" s="7" t="s">
        <v>1148</v>
      </c>
      <c r="G2396" s="7" t="s">
        <v>14</v>
      </c>
      <c r="H2396" s="9"/>
      <c r="I2396" s="9"/>
    </row>
    <row r="2397">
      <c r="A2397" s="5">
        <v>45404.0</v>
      </c>
      <c r="B2397" s="11" t="s">
        <v>4693</v>
      </c>
      <c r="C2397" s="8" t="s">
        <v>4694</v>
      </c>
      <c r="D2397" s="7" t="s">
        <v>1227</v>
      </c>
      <c r="E2397" s="7" t="s">
        <v>299</v>
      </c>
      <c r="F2397" s="7" t="s">
        <v>18</v>
      </c>
      <c r="G2397" s="7" t="s">
        <v>14</v>
      </c>
      <c r="H2397" s="9"/>
      <c r="I2397" s="9"/>
    </row>
    <row r="2398">
      <c r="A2398" s="5">
        <v>45404.0</v>
      </c>
      <c r="B2398" s="11" t="s">
        <v>4693</v>
      </c>
      <c r="C2398" s="8" t="s">
        <v>4694</v>
      </c>
      <c r="D2398" s="7" t="s">
        <v>1227</v>
      </c>
      <c r="E2398" s="7" t="s">
        <v>47</v>
      </c>
      <c r="F2398" s="7" t="s">
        <v>829</v>
      </c>
      <c r="G2398" s="7" t="s">
        <v>14</v>
      </c>
      <c r="H2398" s="9"/>
      <c r="I2398" s="9"/>
    </row>
    <row r="2399">
      <c r="A2399" s="5">
        <v>45404.0</v>
      </c>
      <c r="B2399" s="11" t="s">
        <v>4695</v>
      </c>
      <c r="C2399" s="8" t="s">
        <v>4696</v>
      </c>
      <c r="D2399" s="7" t="s">
        <v>78</v>
      </c>
      <c r="E2399" s="7" t="s">
        <v>589</v>
      </c>
      <c r="F2399" s="7" t="s">
        <v>809</v>
      </c>
      <c r="G2399" s="7" t="s">
        <v>14</v>
      </c>
      <c r="H2399" s="9"/>
      <c r="I2399" s="9"/>
    </row>
    <row r="2400">
      <c r="A2400" s="5">
        <v>45404.0</v>
      </c>
      <c r="B2400" s="11" t="s">
        <v>4697</v>
      </c>
      <c r="C2400" s="8" t="s">
        <v>4698</v>
      </c>
      <c r="D2400" s="7" t="s">
        <v>973</v>
      </c>
      <c r="E2400" s="7" t="s">
        <v>2045</v>
      </c>
      <c r="F2400" s="7" t="s">
        <v>602</v>
      </c>
      <c r="G2400" s="7" t="s">
        <v>29</v>
      </c>
      <c r="H2400" s="9"/>
      <c r="I2400" s="9"/>
    </row>
    <row r="2401">
      <c r="A2401" s="5">
        <v>45404.0</v>
      </c>
      <c r="B2401" s="11" t="s">
        <v>4699</v>
      </c>
      <c r="C2401" s="8" t="s">
        <v>4700</v>
      </c>
      <c r="D2401" s="7" t="s">
        <v>973</v>
      </c>
      <c r="E2401" s="7" t="s">
        <v>119</v>
      </c>
      <c r="F2401" s="7" t="s">
        <v>578</v>
      </c>
      <c r="G2401" s="7" t="s">
        <v>86</v>
      </c>
      <c r="H2401" s="9"/>
      <c r="I2401" s="9"/>
    </row>
    <row r="2402">
      <c r="A2402" s="5">
        <v>45404.0</v>
      </c>
      <c r="B2402" s="11" t="s">
        <v>4699</v>
      </c>
      <c r="C2402" s="8" t="s">
        <v>4700</v>
      </c>
      <c r="D2402" s="7" t="s">
        <v>973</v>
      </c>
      <c r="E2402" s="7" t="s">
        <v>4701</v>
      </c>
      <c r="F2402" s="7" t="s">
        <v>542</v>
      </c>
      <c r="G2402" s="7" t="s">
        <v>86</v>
      </c>
      <c r="H2402" s="9"/>
      <c r="I2402" s="9"/>
    </row>
    <row r="2403">
      <c r="A2403" s="5">
        <v>45404.0</v>
      </c>
      <c r="B2403" s="11" t="s">
        <v>4702</v>
      </c>
      <c r="C2403" s="8" t="s">
        <v>4703</v>
      </c>
      <c r="D2403" s="7" t="s">
        <v>453</v>
      </c>
      <c r="E2403" s="9"/>
      <c r="F2403" s="7" t="s">
        <v>3014</v>
      </c>
      <c r="G2403" s="7" t="s">
        <v>14</v>
      </c>
      <c r="H2403" s="7" t="s">
        <v>988</v>
      </c>
      <c r="I2403" s="9"/>
    </row>
    <row r="2404">
      <c r="A2404" s="5">
        <v>45405.0</v>
      </c>
      <c r="B2404" s="11" t="s">
        <v>4704</v>
      </c>
      <c r="C2404" s="8" t="s">
        <v>4705</v>
      </c>
      <c r="D2404" s="7" t="s">
        <v>445</v>
      </c>
      <c r="E2404" s="7" t="s">
        <v>4706</v>
      </c>
      <c r="F2404" s="7" t="s">
        <v>553</v>
      </c>
      <c r="G2404" s="7" t="s">
        <v>14</v>
      </c>
      <c r="H2404" s="9"/>
      <c r="I2404" s="9"/>
    </row>
    <row r="2405">
      <c r="A2405" s="5">
        <v>45405.0</v>
      </c>
      <c r="B2405" s="11" t="s">
        <v>4707</v>
      </c>
      <c r="C2405" s="8" t="s">
        <v>4708</v>
      </c>
      <c r="D2405" s="7" t="s">
        <v>2235</v>
      </c>
      <c r="E2405" s="7" t="s">
        <v>4709</v>
      </c>
      <c r="F2405" s="7" t="s">
        <v>1159</v>
      </c>
      <c r="G2405" s="7" t="s">
        <v>14</v>
      </c>
      <c r="H2405" s="9"/>
      <c r="I2405" s="9"/>
    </row>
    <row r="2406">
      <c r="A2406" s="5">
        <v>45405.0</v>
      </c>
      <c r="B2406" s="11" t="s">
        <v>4707</v>
      </c>
      <c r="C2406" s="8" t="s">
        <v>4708</v>
      </c>
      <c r="D2406" s="7" t="s">
        <v>2235</v>
      </c>
      <c r="E2406" s="7" t="s">
        <v>3525</v>
      </c>
      <c r="F2406" s="7" t="s">
        <v>2752</v>
      </c>
      <c r="G2406" s="7" t="s">
        <v>14</v>
      </c>
      <c r="H2406" s="9"/>
      <c r="I2406" s="9"/>
    </row>
    <row r="2407">
      <c r="A2407" s="5">
        <v>45405.0</v>
      </c>
      <c r="B2407" s="11" t="s">
        <v>4710</v>
      </c>
      <c r="C2407" s="8" t="s">
        <v>4711</v>
      </c>
      <c r="D2407" s="7" t="s">
        <v>567</v>
      </c>
      <c r="E2407" s="7" t="s">
        <v>4712</v>
      </c>
      <c r="F2407" s="7" t="s">
        <v>1644</v>
      </c>
      <c r="G2407" s="7" t="s">
        <v>14</v>
      </c>
      <c r="H2407" s="9"/>
      <c r="I2407" s="9"/>
    </row>
    <row r="2408">
      <c r="A2408" s="5">
        <v>45405.0</v>
      </c>
      <c r="B2408" s="11" t="s">
        <v>4713</v>
      </c>
      <c r="C2408" s="8" t="s">
        <v>4714</v>
      </c>
      <c r="D2408" s="7" t="s">
        <v>4545</v>
      </c>
      <c r="E2408" s="7" t="s">
        <v>1782</v>
      </c>
      <c r="F2408" s="7" t="s">
        <v>1321</v>
      </c>
      <c r="G2408" s="7" t="s">
        <v>14</v>
      </c>
      <c r="H2408" s="9"/>
      <c r="I2408" s="9"/>
    </row>
    <row r="2409">
      <c r="A2409" s="5">
        <v>45405.0</v>
      </c>
      <c r="B2409" s="11" t="s">
        <v>4715</v>
      </c>
      <c r="C2409" s="8" t="s">
        <v>4716</v>
      </c>
      <c r="D2409" s="7" t="s">
        <v>4717</v>
      </c>
      <c r="E2409" s="7" t="s">
        <v>38</v>
      </c>
      <c r="F2409" s="7" t="s">
        <v>132</v>
      </c>
      <c r="G2409" s="7" t="s">
        <v>14</v>
      </c>
      <c r="H2409" s="9"/>
      <c r="I2409" s="9"/>
    </row>
    <row r="2410">
      <c r="A2410" s="5">
        <v>45405.0</v>
      </c>
      <c r="B2410" s="11" t="s">
        <v>4718</v>
      </c>
      <c r="C2410" s="8" t="s">
        <v>4719</v>
      </c>
      <c r="D2410" s="7" t="s">
        <v>4720</v>
      </c>
      <c r="E2410" s="7" t="s">
        <v>1832</v>
      </c>
      <c r="F2410" s="7" t="s">
        <v>829</v>
      </c>
      <c r="G2410" s="7" t="s">
        <v>14</v>
      </c>
      <c r="H2410" s="9"/>
      <c r="I2410" s="9"/>
    </row>
    <row r="2411">
      <c r="A2411" s="5">
        <v>45405.0</v>
      </c>
      <c r="B2411" s="11" t="s">
        <v>4721</v>
      </c>
      <c r="C2411" s="8" t="s">
        <v>4722</v>
      </c>
      <c r="D2411" s="7" t="s">
        <v>94</v>
      </c>
      <c r="E2411" s="7" t="s">
        <v>982</v>
      </c>
      <c r="F2411" s="7" t="s">
        <v>4723</v>
      </c>
      <c r="G2411" s="7" t="s">
        <v>14</v>
      </c>
      <c r="H2411" s="9"/>
      <c r="I2411" s="9"/>
    </row>
    <row r="2412">
      <c r="A2412" s="5">
        <v>45405.0</v>
      </c>
      <c r="B2412" s="11" t="s">
        <v>4724</v>
      </c>
      <c r="C2412" s="8" t="s">
        <v>4725</v>
      </c>
      <c r="D2412" s="7" t="s">
        <v>584</v>
      </c>
      <c r="E2412" s="9"/>
      <c r="F2412" s="7" t="s">
        <v>696</v>
      </c>
      <c r="G2412" s="7" t="s">
        <v>14</v>
      </c>
      <c r="H2412" s="7" t="s">
        <v>38</v>
      </c>
      <c r="I2412" s="9"/>
    </row>
    <row r="2413">
      <c r="A2413" s="5">
        <v>45405.0</v>
      </c>
      <c r="B2413" s="11" t="s">
        <v>4726</v>
      </c>
      <c r="C2413" s="8" t="s">
        <v>4727</v>
      </c>
      <c r="D2413" s="7" t="s">
        <v>1557</v>
      </c>
      <c r="E2413" s="7" t="s">
        <v>4728</v>
      </c>
      <c r="F2413" s="7" t="s">
        <v>450</v>
      </c>
      <c r="G2413" s="7" t="s">
        <v>14</v>
      </c>
      <c r="H2413" s="9"/>
      <c r="I2413" s="9"/>
    </row>
    <row r="2414">
      <c r="A2414" s="5">
        <v>45405.0</v>
      </c>
      <c r="B2414" s="11" t="s">
        <v>4729</v>
      </c>
      <c r="C2414" s="8" t="s">
        <v>4730</v>
      </c>
      <c r="D2414" s="7" t="s">
        <v>4731</v>
      </c>
      <c r="E2414" s="7" t="s">
        <v>334</v>
      </c>
      <c r="F2414" s="7" t="s">
        <v>4732</v>
      </c>
      <c r="G2414" s="7" t="s">
        <v>14</v>
      </c>
      <c r="H2414" s="9"/>
      <c r="I2414" s="9"/>
    </row>
    <row r="2415">
      <c r="A2415" s="5">
        <v>45405.0</v>
      </c>
      <c r="B2415" s="11" t="s">
        <v>4733</v>
      </c>
      <c r="C2415" s="8" t="s">
        <v>4734</v>
      </c>
      <c r="D2415" s="7" t="s">
        <v>385</v>
      </c>
      <c r="E2415" s="7" t="s">
        <v>259</v>
      </c>
      <c r="F2415" s="7" t="s">
        <v>300</v>
      </c>
      <c r="G2415" s="7" t="s">
        <v>14</v>
      </c>
      <c r="H2415" s="9"/>
      <c r="I2415" s="9"/>
    </row>
    <row r="2416">
      <c r="A2416" s="5">
        <v>45405.0</v>
      </c>
      <c r="B2416" s="11" t="s">
        <v>4735</v>
      </c>
      <c r="C2416" s="8" t="s">
        <v>4736</v>
      </c>
      <c r="D2416" s="7" t="s">
        <v>3408</v>
      </c>
      <c r="E2416" s="9"/>
      <c r="F2416" s="7" t="s">
        <v>152</v>
      </c>
      <c r="G2416" s="7" t="s">
        <v>14</v>
      </c>
      <c r="H2416" s="7" t="s">
        <v>38</v>
      </c>
      <c r="I2416" s="9"/>
    </row>
    <row r="2417">
      <c r="A2417" s="5">
        <v>45405.0</v>
      </c>
      <c r="B2417" s="11" t="s">
        <v>4737</v>
      </c>
      <c r="C2417" s="8" t="s">
        <v>4738</v>
      </c>
      <c r="D2417" s="7" t="s">
        <v>2375</v>
      </c>
      <c r="E2417" s="9"/>
      <c r="F2417" s="7" t="s">
        <v>512</v>
      </c>
      <c r="G2417" s="7" t="s">
        <v>14</v>
      </c>
      <c r="H2417" s="9"/>
      <c r="I2417" s="9"/>
    </row>
    <row r="2418">
      <c r="A2418" s="5">
        <v>45405.0</v>
      </c>
      <c r="B2418" s="11" t="s">
        <v>4739</v>
      </c>
      <c r="C2418" s="8" t="s">
        <v>4740</v>
      </c>
      <c r="D2418" s="7" t="s">
        <v>4422</v>
      </c>
      <c r="E2418" s="7" t="s">
        <v>15</v>
      </c>
      <c r="F2418" s="7" t="s">
        <v>4741</v>
      </c>
      <c r="G2418" s="7" t="s">
        <v>14</v>
      </c>
      <c r="H2418" s="9"/>
      <c r="I2418" s="9"/>
    </row>
    <row r="2419">
      <c r="A2419" s="5">
        <v>45405.0</v>
      </c>
      <c r="B2419" s="11" t="s">
        <v>4739</v>
      </c>
      <c r="C2419" s="8" t="s">
        <v>4740</v>
      </c>
      <c r="D2419" s="7" t="s">
        <v>4422</v>
      </c>
      <c r="E2419" s="7" t="s">
        <v>15</v>
      </c>
      <c r="F2419" s="7" t="s">
        <v>4742</v>
      </c>
      <c r="G2419" s="7" t="s">
        <v>14</v>
      </c>
      <c r="H2419" s="9"/>
      <c r="I2419" s="9"/>
    </row>
    <row r="2420">
      <c r="A2420" s="5">
        <v>45405.0</v>
      </c>
      <c r="B2420" s="11" t="s">
        <v>4743</v>
      </c>
      <c r="C2420" s="8" t="s">
        <v>4744</v>
      </c>
      <c r="D2420" s="7" t="s">
        <v>584</v>
      </c>
      <c r="E2420" s="7" t="s">
        <v>15</v>
      </c>
      <c r="F2420" s="7" t="s">
        <v>526</v>
      </c>
      <c r="G2420" s="7" t="s">
        <v>14</v>
      </c>
      <c r="H2420" s="9"/>
      <c r="I2420" s="9"/>
    </row>
    <row r="2421">
      <c r="A2421" s="5">
        <v>45405.0</v>
      </c>
      <c r="B2421" s="11" t="s">
        <v>4743</v>
      </c>
      <c r="C2421" s="8" t="s">
        <v>4744</v>
      </c>
      <c r="D2421" s="7" t="s">
        <v>584</v>
      </c>
      <c r="E2421" s="7" t="s">
        <v>119</v>
      </c>
      <c r="F2421" s="7" t="s">
        <v>330</v>
      </c>
      <c r="G2421" s="7" t="s">
        <v>14</v>
      </c>
      <c r="H2421" s="9"/>
      <c r="I2421" s="9"/>
    </row>
    <row r="2422">
      <c r="A2422" s="5">
        <v>45405.0</v>
      </c>
      <c r="B2422" s="11" t="s">
        <v>4743</v>
      </c>
      <c r="C2422" s="8" t="s">
        <v>4744</v>
      </c>
      <c r="D2422" s="7" t="s">
        <v>584</v>
      </c>
      <c r="E2422" s="7" t="s">
        <v>90</v>
      </c>
      <c r="F2422" s="7" t="s">
        <v>111</v>
      </c>
      <c r="G2422" s="7" t="s">
        <v>14</v>
      </c>
      <c r="H2422" s="9"/>
      <c r="I2422" s="9"/>
    </row>
    <row r="2423">
      <c r="A2423" s="5">
        <v>45405.0</v>
      </c>
      <c r="B2423" s="11" t="s">
        <v>4745</v>
      </c>
      <c r="C2423" s="8" t="s">
        <v>4746</v>
      </c>
      <c r="D2423" s="7" t="s">
        <v>812</v>
      </c>
      <c r="E2423" s="7" t="s">
        <v>334</v>
      </c>
      <c r="F2423" s="7" t="s">
        <v>300</v>
      </c>
      <c r="G2423" s="7" t="s">
        <v>14</v>
      </c>
      <c r="H2423" s="9"/>
      <c r="I2423" s="9"/>
    </row>
    <row r="2424">
      <c r="A2424" s="5">
        <v>45405.0</v>
      </c>
      <c r="B2424" s="11" t="s">
        <v>4747</v>
      </c>
      <c r="C2424" s="8" t="s">
        <v>4748</v>
      </c>
      <c r="D2424" s="7" t="s">
        <v>567</v>
      </c>
      <c r="E2424" s="7" t="s">
        <v>119</v>
      </c>
      <c r="F2424" s="7" t="s">
        <v>1387</v>
      </c>
      <c r="G2424" s="7" t="s">
        <v>14</v>
      </c>
      <c r="H2424" s="9"/>
      <c r="I2424" s="9"/>
    </row>
    <row r="2425">
      <c r="A2425" s="5">
        <v>45405.0</v>
      </c>
      <c r="B2425" s="11" t="s">
        <v>4749</v>
      </c>
      <c r="C2425" s="8" t="s">
        <v>4750</v>
      </c>
      <c r="D2425" s="7" t="s">
        <v>453</v>
      </c>
      <c r="E2425" s="7" t="s">
        <v>4751</v>
      </c>
      <c r="F2425" s="7" t="s">
        <v>4752</v>
      </c>
      <c r="G2425" s="7" t="s">
        <v>14</v>
      </c>
      <c r="H2425" s="9"/>
      <c r="I2425" s="9"/>
    </row>
    <row r="2426">
      <c r="A2426" s="5">
        <v>45405.0</v>
      </c>
      <c r="B2426" s="11" t="s">
        <v>4753</v>
      </c>
      <c r="C2426" s="8" t="s">
        <v>4754</v>
      </c>
      <c r="D2426" s="7" t="s">
        <v>1306</v>
      </c>
      <c r="E2426" s="7" t="s">
        <v>166</v>
      </c>
      <c r="F2426" s="7" t="s">
        <v>4755</v>
      </c>
      <c r="G2426" s="7" t="s">
        <v>14</v>
      </c>
      <c r="H2426" s="9"/>
      <c r="I2426" s="9"/>
    </row>
    <row r="2427">
      <c r="A2427" s="5">
        <v>45405.0</v>
      </c>
      <c r="B2427" s="11" t="s">
        <v>4756</v>
      </c>
      <c r="C2427" s="8" t="s">
        <v>4757</v>
      </c>
      <c r="D2427" s="7" t="s">
        <v>4758</v>
      </c>
      <c r="E2427" s="7" t="s">
        <v>4759</v>
      </c>
      <c r="F2427" s="7" t="s">
        <v>542</v>
      </c>
      <c r="G2427" s="7" t="s">
        <v>14</v>
      </c>
      <c r="H2427" s="9"/>
      <c r="I2427" s="9"/>
    </row>
    <row r="2428">
      <c r="A2428" s="5">
        <v>45405.0</v>
      </c>
      <c r="B2428" s="11" t="s">
        <v>4756</v>
      </c>
      <c r="C2428" s="8" t="s">
        <v>4757</v>
      </c>
      <c r="D2428" s="7" t="s">
        <v>4758</v>
      </c>
      <c r="E2428" s="7" t="s">
        <v>1694</v>
      </c>
      <c r="F2428" s="7" t="s">
        <v>542</v>
      </c>
      <c r="G2428" s="7" t="s">
        <v>14</v>
      </c>
      <c r="H2428" s="9"/>
      <c r="I2428" s="9"/>
    </row>
    <row r="2429">
      <c r="A2429" s="5">
        <v>45405.0</v>
      </c>
      <c r="B2429" s="11" t="s">
        <v>4756</v>
      </c>
      <c r="C2429" s="8" t="s">
        <v>4757</v>
      </c>
      <c r="D2429" s="7" t="s">
        <v>4758</v>
      </c>
      <c r="E2429" s="7" t="s">
        <v>4760</v>
      </c>
      <c r="F2429" s="7" t="s">
        <v>4761</v>
      </c>
      <c r="G2429" s="7" t="s">
        <v>14</v>
      </c>
      <c r="H2429" s="9"/>
      <c r="I2429" s="9"/>
    </row>
    <row r="2430">
      <c r="A2430" s="5">
        <v>45405.0</v>
      </c>
      <c r="B2430" s="11" t="s">
        <v>4756</v>
      </c>
      <c r="C2430" s="8" t="s">
        <v>4757</v>
      </c>
      <c r="D2430" s="7" t="s">
        <v>4758</v>
      </c>
      <c r="E2430" s="7" t="s">
        <v>589</v>
      </c>
      <c r="F2430" s="7" t="s">
        <v>4761</v>
      </c>
      <c r="G2430" s="7" t="s">
        <v>14</v>
      </c>
      <c r="H2430" s="9"/>
      <c r="I2430" s="9"/>
    </row>
    <row r="2431">
      <c r="A2431" s="5">
        <v>45405.0</v>
      </c>
      <c r="B2431" s="11" t="s">
        <v>4762</v>
      </c>
      <c r="C2431" s="8" t="s">
        <v>4763</v>
      </c>
      <c r="D2431" s="7" t="s">
        <v>3141</v>
      </c>
      <c r="E2431" s="7" t="s">
        <v>15</v>
      </c>
      <c r="F2431" s="7" t="s">
        <v>4764</v>
      </c>
      <c r="G2431" s="7" t="s">
        <v>86</v>
      </c>
      <c r="H2431" s="9"/>
      <c r="I2431" s="9"/>
    </row>
    <row r="2432">
      <c r="A2432" s="5">
        <v>45406.0</v>
      </c>
      <c r="B2432" s="11" t="s">
        <v>4765</v>
      </c>
      <c r="C2432" s="8" t="s">
        <v>4766</v>
      </c>
      <c r="D2432" s="7" t="s">
        <v>1699</v>
      </c>
      <c r="E2432" s="7" t="s">
        <v>4767</v>
      </c>
      <c r="F2432" s="7" t="s">
        <v>218</v>
      </c>
      <c r="G2432" s="7" t="s">
        <v>14</v>
      </c>
      <c r="H2432" s="9"/>
      <c r="I2432" s="9"/>
    </row>
    <row r="2433">
      <c r="A2433" s="5">
        <v>45406.0</v>
      </c>
      <c r="B2433" s="11" t="s">
        <v>4765</v>
      </c>
      <c r="C2433" s="8" t="s">
        <v>4766</v>
      </c>
      <c r="D2433" s="7" t="s">
        <v>1699</v>
      </c>
      <c r="E2433" s="7" t="s">
        <v>705</v>
      </c>
      <c r="F2433" s="7" t="s">
        <v>505</v>
      </c>
      <c r="G2433" s="7" t="s">
        <v>14</v>
      </c>
      <c r="H2433" s="9"/>
      <c r="I2433" s="9"/>
    </row>
    <row r="2434">
      <c r="A2434" s="5">
        <v>45406.0</v>
      </c>
      <c r="B2434" s="11" t="s">
        <v>4768</v>
      </c>
      <c r="C2434" s="8" t="s">
        <v>4769</v>
      </c>
      <c r="D2434" s="7" t="s">
        <v>41</v>
      </c>
      <c r="E2434" s="7" t="s">
        <v>4770</v>
      </c>
      <c r="F2434" s="7" t="s">
        <v>2078</v>
      </c>
      <c r="G2434" s="7" t="s">
        <v>14</v>
      </c>
      <c r="H2434" s="9"/>
      <c r="I2434" s="9"/>
    </row>
    <row r="2435">
      <c r="A2435" s="5">
        <v>45406.0</v>
      </c>
      <c r="B2435" s="11" t="s">
        <v>4771</v>
      </c>
      <c r="C2435" s="8" t="s">
        <v>4772</v>
      </c>
      <c r="D2435" s="7" t="s">
        <v>2012</v>
      </c>
      <c r="E2435" s="7" t="s">
        <v>4773</v>
      </c>
      <c r="F2435" s="7" t="s">
        <v>1644</v>
      </c>
      <c r="G2435" s="7" t="s">
        <v>14</v>
      </c>
      <c r="H2435" s="9"/>
      <c r="I2435" s="9"/>
    </row>
    <row r="2436">
      <c r="A2436" s="5">
        <v>45406.0</v>
      </c>
      <c r="B2436" s="11" t="s">
        <v>4771</v>
      </c>
      <c r="C2436" s="8" t="s">
        <v>4772</v>
      </c>
      <c r="D2436" s="7" t="s">
        <v>2012</v>
      </c>
      <c r="E2436" s="7" t="s">
        <v>334</v>
      </c>
      <c r="F2436" s="7" t="s">
        <v>4774</v>
      </c>
      <c r="G2436" s="7" t="s">
        <v>14</v>
      </c>
      <c r="H2436" s="9"/>
      <c r="I2436" s="9"/>
    </row>
    <row r="2437">
      <c r="A2437" s="5">
        <v>45406.0</v>
      </c>
      <c r="B2437" s="11" t="s">
        <v>4775</v>
      </c>
      <c r="C2437" s="8" t="s">
        <v>4776</v>
      </c>
      <c r="D2437" s="7" t="s">
        <v>61</v>
      </c>
      <c r="E2437" s="7" t="s">
        <v>119</v>
      </c>
      <c r="F2437" s="7" t="s">
        <v>18</v>
      </c>
      <c r="G2437" s="7" t="s">
        <v>14</v>
      </c>
      <c r="H2437" s="9"/>
      <c r="I2437" s="9"/>
    </row>
    <row r="2438">
      <c r="A2438" s="5">
        <v>45406.0</v>
      </c>
      <c r="B2438" s="11" t="s">
        <v>4777</v>
      </c>
      <c r="C2438" s="8" t="s">
        <v>4778</v>
      </c>
      <c r="D2438" s="7" t="s">
        <v>4779</v>
      </c>
      <c r="E2438" s="7" t="s">
        <v>1600</v>
      </c>
      <c r="F2438" s="7" t="s">
        <v>4780</v>
      </c>
      <c r="G2438" s="7" t="s">
        <v>14</v>
      </c>
      <c r="H2438" s="9"/>
      <c r="I2438" s="9"/>
    </row>
    <row r="2439">
      <c r="A2439" s="5">
        <v>45406.0</v>
      </c>
      <c r="B2439" s="11" t="s">
        <v>4781</v>
      </c>
      <c r="C2439" s="8" t="s">
        <v>4782</v>
      </c>
      <c r="D2439" s="7" t="s">
        <v>4422</v>
      </c>
      <c r="E2439" s="7" t="s">
        <v>1796</v>
      </c>
      <c r="F2439" s="7" t="s">
        <v>1049</v>
      </c>
      <c r="G2439" s="7" t="s">
        <v>14</v>
      </c>
      <c r="H2439" s="9"/>
      <c r="I2439" s="9"/>
    </row>
    <row r="2440">
      <c r="A2440" s="5">
        <v>45406.0</v>
      </c>
      <c r="B2440" s="11" t="s">
        <v>4783</v>
      </c>
      <c r="C2440" s="8" t="s">
        <v>4784</v>
      </c>
      <c r="D2440" s="7" t="s">
        <v>284</v>
      </c>
      <c r="E2440" s="7" t="s">
        <v>148</v>
      </c>
      <c r="F2440" s="7" t="s">
        <v>542</v>
      </c>
      <c r="G2440" s="7" t="s">
        <v>14</v>
      </c>
      <c r="H2440" s="9"/>
      <c r="I2440" s="9"/>
    </row>
    <row r="2441">
      <c r="A2441" s="5">
        <v>45406.0</v>
      </c>
      <c r="B2441" s="11" t="s">
        <v>4785</v>
      </c>
      <c r="C2441" s="8" t="s">
        <v>4786</v>
      </c>
      <c r="D2441" s="7" t="s">
        <v>445</v>
      </c>
      <c r="E2441" s="7" t="s">
        <v>334</v>
      </c>
      <c r="F2441" s="7" t="s">
        <v>393</v>
      </c>
      <c r="G2441" s="7" t="s">
        <v>14</v>
      </c>
      <c r="H2441" s="9"/>
      <c r="I2441" s="9"/>
    </row>
    <row r="2442">
      <c r="A2442" s="5">
        <v>45406.0</v>
      </c>
      <c r="B2442" s="11" t="s">
        <v>4787</v>
      </c>
      <c r="C2442" s="8" t="s">
        <v>4788</v>
      </c>
      <c r="D2442" s="7" t="s">
        <v>4789</v>
      </c>
      <c r="E2442" s="7" t="s">
        <v>241</v>
      </c>
      <c r="F2442" s="7" t="s">
        <v>741</v>
      </c>
      <c r="G2442" s="7" t="s">
        <v>14</v>
      </c>
      <c r="H2442" s="9"/>
      <c r="I2442" s="9"/>
    </row>
    <row r="2443">
      <c r="A2443" s="5">
        <v>45406.0</v>
      </c>
      <c r="B2443" s="11" t="s">
        <v>4787</v>
      </c>
      <c r="C2443" s="8" t="s">
        <v>4788</v>
      </c>
      <c r="D2443" s="7" t="s">
        <v>4789</v>
      </c>
      <c r="E2443" s="7" t="s">
        <v>436</v>
      </c>
      <c r="F2443" s="7" t="s">
        <v>18</v>
      </c>
      <c r="G2443" s="7" t="s">
        <v>14</v>
      </c>
      <c r="H2443" s="9"/>
      <c r="I2443" s="9"/>
    </row>
    <row r="2444">
      <c r="A2444" s="5">
        <v>45406.0</v>
      </c>
      <c r="B2444" s="11" t="s">
        <v>4790</v>
      </c>
      <c r="C2444" s="8" t="s">
        <v>4791</v>
      </c>
      <c r="D2444" s="7" t="s">
        <v>94</v>
      </c>
      <c r="E2444" s="7" t="s">
        <v>4792</v>
      </c>
      <c r="F2444" s="7" t="s">
        <v>588</v>
      </c>
      <c r="G2444" s="7" t="s">
        <v>14</v>
      </c>
      <c r="H2444" s="9"/>
      <c r="I2444" s="9"/>
    </row>
    <row r="2445">
      <c r="A2445" s="5">
        <v>45406.0</v>
      </c>
      <c r="B2445" s="11" t="s">
        <v>4793</v>
      </c>
      <c r="C2445" s="8" t="s">
        <v>4794</v>
      </c>
      <c r="D2445" s="7" t="s">
        <v>235</v>
      </c>
      <c r="E2445" s="7" t="s">
        <v>4795</v>
      </c>
      <c r="F2445" s="7" t="s">
        <v>564</v>
      </c>
      <c r="G2445" s="7" t="s">
        <v>14</v>
      </c>
      <c r="H2445" s="9"/>
      <c r="I2445" s="9"/>
    </row>
    <row r="2446">
      <c r="A2446" s="5">
        <v>45406.0</v>
      </c>
      <c r="B2446" s="11" t="s">
        <v>4793</v>
      </c>
      <c r="C2446" s="8" t="s">
        <v>4794</v>
      </c>
      <c r="D2446" s="7" t="s">
        <v>235</v>
      </c>
      <c r="E2446" s="7" t="s">
        <v>110</v>
      </c>
      <c r="F2446" s="7" t="s">
        <v>111</v>
      </c>
      <c r="G2446" s="7" t="s">
        <v>14</v>
      </c>
      <c r="H2446" s="9"/>
      <c r="I2446" s="9"/>
    </row>
    <row r="2447">
      <c r="A2447" s="5">
        <v>45406.0</v>
      </c>
      <c r="B2447" s="11" t="s">
        <v>4796</v>
      </c>
      <c r="C2447" s="8" t="s">
        <v>4797</v>
      </c>
      <c r="D2447" s="7" t="s">
        <v>665</v>
      </c>
      <c r="E2447" s="7" t="s">
        <v>2495</v>
      </c>
      <c r="F2447" s="7" t="s">
        <v>111</v>
      </c>
      <c r="G2447" s="7" t="s">
        <v>14</v>
      </c>
      <c r="H2447" s="9"/>
      <c r="I2447" s="9"/>
    </row>
    <row r="2448">
      <c r="A2448" s="5">
        <v>45406.0</v>
      </c>
      <c r="B2448" s="11" t="s">
        <v>4796</v>
      </c>
      <c r="C2448" s="8" t="s">
        <v>4797</v>
      </c>
      <c r="D2448" s="7" t="s">
        <v>665</v>
      </c>
      <c r="E2448" s="7" t="s">
        <v>119</v>
      </c>
      <c r="F2448" s="7" t="s">
        <v>18</v>
      </c>
      <c r="G2448" s="7" t="s">
        <v>14</v>
      </c>
      <c r="H2448" s="9"/>
      <c r="I2448" s="9"/>
    </row>
    <row r="2449">
      <c r="A2449" s="5">
        <v>45406.0</v>
      </c>
      <c r="B2449" s="11" t="s">
        <v>4796</v>
      </c>
      <c r="C2449" s="8" t="s">
        <v>4797</v>
      </c>
      <c r="D2449" s="7" t="s">
        <v>665</v>
      </c>
      <c r="E2449" s="7" t="s">
        <v>100</v>
      </c>
      <c r="F2449" s="7" t="s">
        <v>2492</v>
      </c>
      <c r="G2449" s="7" t="s">
        <v>14</v>
      </c>
      <c r="H2449" s="9"/>
      <c r="I2449" s="9"/>
    </row>
    <row r="2450">
      <c r="A2450" s="5">
        <v>45406.0</v>
      </c>
      <c r="B2450" s="11" t="s">
        <v>4798</v>
      </c>
      <c r="C2450" s="8" t="s">
        <v>4799</v>
      </c>
      <c r="D2450" s="7" t="s">
        <v>158</v>
      </c>
      <c r="E2450" s="7" t="s">
        <v>125</v>
      </c>
      <c r="F2450" s="7" t="s">
        <v>809</v>
      </c>
      <c r="G2450" s="7" t="s">
        <v>14</v>
      </c>
      <c r="H2450" s="9"/>
      <c r="I2450" s="9"/>
    </row>
    <row r="2451">
      <c r="A2451" s="5">
        <v>45406.0</v>
      </c>
      <c r="B2451" s="11" t="s">
        <v>4798</v>
      </c>
      <c r="C2451" s="8" t="s">
        <v>4799</v>
      </c>
      <c r="D2451" s="7" t="s">
        <v>158</v>
      </c>
      <c r="E2451" s="9"/>
      <c r="F2451" s="7" t="s">
        <v>101</v>
      </c>
      <c r="G2451" s="7" t="s">
        <v>14</v>
      </c>
      <c r="H2451" s="7" t="s">
        <v>253</v>
      </c>
      <c r="I2451" s="9"/>
    </row>
    <row r="2452">
      <c r="A2452" s="5">
        <v>45406.0</v>
      </c>
      <c r="B2452" s="11" t="s">
        <v>4800</v>
      </c>
      <c r="C2452" s="8" t="s">
        <v>4801</v>
      </c>
      <c r="D2452" s="7" t="s">
        <v>949</v>
      </c>
      <c r="E2452" s="7" t="s">
        <v>66</v>
      </c>
      <c r="F2452" s="7" t="s">
        <v>18</v>
      </c>
      <c r="G2452" s="7" t="s">
        <v>14</v>
      </c>
      <c r="H2452" s="9"/>
      <c r="I2452" s="9"/>
    </row>
    <row r="2453">
      <c r="A2453" s="5">
        <v>45406.0</v>
      </c>
      <c r="B2453" s="11" t="s">
        <v>4800</v>
      </c>
      <c r="C2453" s="8" t="s">
        <v>4801</v>
      </c>
      <c r="D2453" s="7" t="s">
        <v>949</v>
      </c>
      <c r="E2453" s="7" t="s">
        <v>166</v>
      </c>
      <c r="F2453" s="7" t="s">
        <v>171</v>
      </c>
      <c r="G2453" s="7" t="s">
        <v>14</v>
      </c>
      <c r="H2453" s="9"/>
      <c r="I2453" s="9"/>
    </row>
    <row r="2454">
      <c r="A2454" s="5">
        <v>45406.0</v>
      </c>
      <c r="B2454" s="11" t="s">
        <v>4802</v>
      </c>
      <c r="C2454" s="8" t="s">
        <v>4803</v>
      </c>
      <c r="D2454" s="7" t="s">
        <v>1136</v>
      </c>
      <c r="E2454" s="7" t="s">
        <v>110</v>
      </c>
      <c r="F2454" s="7" t="s">
        <v>4804</v>
      </c>
      <c r="G2454" s="7" t="s">
        <v>14</v>
      </c>
      <c r="H2454" s="9"/>
      <c r="I2454" s="9"/>
    </row>
    <row r="2455">
      <c r="A2455" s="5">
        <v>45406.0</v>
      </c>
      <c r="B2455" s="11" t="s">
        <v>4805</v>
      </c>
      <c r="C2455" s="8" t="s">
        <v>4806</v>
      </c>
      <c r="D2455" s="7" t="s">
        <v>1072</v>
      </c>
      <c r="E2455" s="7" t="s">
        <v>119</v>
      </c>
      <c r="F2455" s="7" t="s">
        <v>564</v>
      </c>
      <c r="G2455" s="7" t="s">
        <v>14</v>
      </c>
      <c r="H2455" s="9"/>
      <c r="I2455" s="9"/>
    </row>
    <row r="2456">
      <c r="A2456" s="5">
        <v>45406.0</v>
      </c>
      <c r="B2456" s="11" t="s">
        <v>4805</v>
      </c>
      <c r="C2456" s="8" t="s">
        <v>4806</v>
      </c>
      <c r="D2456" s="7" t="s">
        <v>1072</v>
      </c>
      <c r="E2456" s="7" t="s">
        <v>100</v>
      </c>
      <c r="F2456" s="7" t="s">
        <v>4807</v>
      </c>
      <c r="G2456" s="7" t="s">
        <v>86</v>
      </c>
      <c r="H2456" s="9"/>
      <c r="I2456" s="9"/>
    </row>
    <row r="2457">
      <c r="A2457" s="5">
        <v>45406.0</v>
      </c>
      <c r="B2457" s="11" t="s">
        <v>4805</v>
      </c>
      <c r="C2457" s="8" t="s">
        <v>4806</v>
      </c>
      <c r="D2457" s="7" t="s">
        <v>1072</v>
      </c>
      <c r="E2457" s="7" t="s">
        <v>90</v>
      </c>
      <c r="F2457" s="7" t="s">
        <v>111</v>
      </c>
      <c r="G2457" s="7" t="s">
        <v>14</v>
      </c>
      <c r="H2457" s="9"/>
      <c r="I2457" s="9"/>
    </row>
    <row r="2458">
      <c r="A2458" s="5">
        <v>45406.0</v>
      </c>
      <c r="B2458" s="11" t="s">
        <v>4808</v>
      </c>
      <c r="C2458" s="8" t="s">
        <v>4809</v>
      </c>
      <c r="D2458" s="7" t="s">
        <v>633</v>
      </c>
      <c r="E2458" s="9"/>
      <c r="F2458" s="7" t="s">
        <v>4810</v>
      </c>
      <c r="G2458" s="7" t="s">
        <v>86</v>
      </c>
      <c r="H2458" s="7" t="s">
        <v>988</v>
      </c>
      <c r="I2458" s="9"/>
    </row>
    <row r="2459">
      <c r="A2459" s="5">
        <v>45406.0</v>
      </c>
      <c r="B2459" s="11" t="s">
        <v>4808</v>
      </c>
      <c r="C2459" s="8" t="s">
        <v>4809</v>
      </c>
      <c r="D2459" s="7" t="s">
        <v>633</v>
      </c>
      <c r="E2459" s="7" t="s">
        <v>4811</v>
      </c>
      <c r="F2459" s="7" t="s">
        <v>917</v>
      </c>
      <c r="G2459" s="7" t="s">
        <v>14</v>
      </c>
      <c r="H2459" s="9"/>
      <c r="I2459" s="9"/>
    </row>
    <row r="2460">
      <c r="A2460" s="5">
        <v>45406.0</v>
      </c>
      <c r="B2460" s="11" t="s">
        <v>4812</v>
      </c>
      <c r="C2460" s="8" t="s">
        <v>4813</v>
      </c>
      <c r="D2460" s="7" t="s">
        <v>4814</v>
      </c>
      <c r="E2460" s="7" t="s">
        <v>4815</v>
      </c>
      <c r="F2460" s="7" t="s">
        <v>741</v>
      </c>
      <c r="G2460" s="7" t="s">
        <v>14</v>
      </c>
      <c r="H2460" s="9"/>
      <c r="I2460" s="9"/>
    </row>
    <row r="2461">
      <c r="A2461" s="5">
        <v>45406.0</v>
      </c>
      <c r="B2461" s="11" t="s">
        <v>4812</v>
      </c>
      <c r="C2461" s="8" t="s">
        <v>4813</v>
      </c>
      <c r="D2461" s="7" t="s">
        <v>4814</v>
      </c>
      <c r="E2461" s="9"/>
      <c r="F2461" s="7" t="s">
        <v>1430</v>
      </c>
      <c r="G2461" s="7" t="s">
        <v>14</v>
      </c>
      <c r="H2461" s="7" t="s">
        <v>253</v>
      </c>
      <c r="I2461" s="9"/>
    </row>
    <row r="2462">
      <c r="A2462" s="5">
        <v>45406.0</v>
      </c>
      <c r="B2462" s="11" t="s">
        <v>4816</v>
      </c>
      <c r="C2462" s="8" t="s">
        <v>4817</v>
      </c>
      <c r="D2462" s="7" t="s">
        <v>2604</v>
      </c>
      <c r="E2462" s="7" t="s">
        <v>4818</v>
      </c>
      <c r="F2462" s="7" t="s">
        <v>33</v>
      </c>
      <c r="G2462" s="7" t="s">
        <v>14</v>
      </c>
      <c r="H2462" s="9"/>
      <c r="I2462" s="9"/>
    </row>
    <row r="2463">
      <c r="A2463" s="5">
        <v>45406.0</v>
      </c>
      <c r="B2463" s="11" t="s">
        <v>4819</v>
      </c>
      <c r="C2463" s="8" t="s">
        <v>4820</v>
      </c>
      <c r="D2463" s="7" t="s">
        <v>4422</v>
      </c>
      <c r="E2463" s="7" t="s">
        <v>334</v>
      </c>
      <c r="F2463" s="7" t="s">
        <v>18</v>
      </c>
      <c r="G2463" s="7" t="s">
        <v>14</v>
      </c>
      <c r="H2463" s="9"/>
      <c r="I2463" s="9"/>
    </row>
    <row r="2464">
      <c r="A2464" s="5">
        <v>45406.0</v>
      </c>
      <c r="B2464" s="11" t="s">
        <v>4821</v>
      </c>
      <c r="C2464" s="8" t="s">
        <v>4822</v>
      </c>
      <c r="D2464" s="7" t="s">
        <v>611</v>
      </c>
      <c r="E2464" s="7" t="s">
        <v>4823</v>
      </c>
      <c r="F2464" s="7" t="s">
        <v>13</v>
      </c>
      <c r="G2464" s="7" t="s">
        <v>14</v>
      </c>
      <c r="H2464" s="9"/>
      <c r="I2464" s="9"/>
    </row>
    <row r="2465">
      <c r="A2465" s="5">
        <v>45406.0</v>
      </c>
      <c r="B2465" s="11" t="s">
        <v>4821</v>
      </c>
      <c r="C2465" s="8" t="s">
        <v>4822</v>
      </c>
      <c r="D2465" s="7" t="s">
        <v>611</v>
      </c>
      <c r="E2465" s="7" t="s">
        <v>119</v>
      </c>
      <c r="F2465" s="7" t="s">
        <v>18</v>
      </c>
      <c r="G2465" s="7" t="s">
        <v>14</v>
      </c>
      <c r="H2465" s="9"/>
      <c r="I2465" s="9"/>
    </row>
    <row r="2466">
      <c r="A2466" s="5">
        <v>45406.0</v>
      </c>
      <c r="B2466" s="11" t="s">
        <v>4824</v>
      </c>
      <c r="C2466" s="8" t="s">
        <v>4825</v>
      </c>
      <c r="D2466" s="7" t="s">
        <v>1998</v>
      </c>
      <c r="E2466" s="7" t="s">
        <v>115</v>
      </c>
      <c r="F2466" s="7" t="s">
        <v>4826</v>
      </c>
      <c r="G2466" s="7" t="s">
        <v>14</v>
      </c>
      <c r="H2466" s="9"/>
      <c r="I2466" s="9"/>
    </row>
    <row r="2467">
      <c r="A2467" s="5">
        <v>45406.0</v>
      </c>
      <c r="B2467" s="11" t="s">
        <v>4827</v>
      </c>
      <c r="C2467" s="8" t="s">
        <v>4828</v>
      </c>
      <c r="D2467" s="7" t="s">
        <v>1176</v>
      </c>
      <c r="E2467" s="7" t="s">
        <v>119</v>
      </c>
      <c r="F2467" s="7" t="s">
        <v>144</v>
      </c>
      <c r="G2467" s="7" t="s">
        <v>86</v>
      </c>
      <c r="H2467" s="9"/>
      <c r="I2467" s="9"/>
    </row>
    <row r="2468">
      <c r="A2468" s="5">
        <v>45406.0</v>
      </c>
      <c r="B2468" s="11" t="s">
        <v>4827</v>
      </c>
      <c r="C2468" s="8" t="s">
        <v>4828</v>
      </c>
      <c r="D2468" s="7" t="s">
        <v>1176</v>
      </c>
      <c r="E2468" s="7" t="s">
        <v>119</v>
      </c>
      <c r="F2468" s="7" t="s">
        <v>1387</v>
      </c>
      <c r="G2468" s="7" t="s">
        <v>14</v>
      </c>
      <c r="H2468" s="9"/>
      <c r="I2468" s="9"/>
    </row>
    <row r="2469">
      <c r="A2469" s="5">
        <v>45406.0</v>
      </c>
      <c r="B2469" s="11" t="s">
        <v>4829</v>
      </c>
      <c r="C2469" s="8" t="s">
        <v>4830</v>
      </c>
      <c r="D2469" s="7" t="s">
        <v>1176</v>
      </c>
      <c r="E2469" s="7" t="s">
        <v>119</v>
      </c>
      <c r="F2469" s="7" t="s">
        <v>505</v>
      </c>
      <c r="G2469" s="7" t="s">
        <v>86</v>
      </c>
      <c r="H2469" s="9"/>
      <c r="I2469" s="9"/>
    </row>
    <row r="2470">
      <c r="A2470" s="5">
        <v>45407.0</v>
      </c>
      <c r="B2470" s="11" t="s">
        <v>4831</v>
      </c>
      <c r="C2470" s="8" t="s">
        <v>4832</v>
      </c>
      <c r="D2470" s="7" t="s">
        <v>727</v>
      </c>
      <c r="E2470" s="7" t="s">
        <v>4833</v>
      </c>
      <c r="F2470" s="7" t="s">
        <v>1507</v>
      </c>
      <c r="G2470" s="7" t="s">
        <v>14</v>
      </c>
      <c r="H2470" s="9"/>
      <c r="I2470" s="9"/>
    </row>
    <row r="2471">
      <c r="A2471" s="5">
        <v>45407.0</v>
      </c>
      <c r="B2471" s="11" t="s">
        <v>4834</v>
      </c>
      <c r="C2471" s="8" t="s">
        <v>4835</v>
      </c>
      <c r="D2471" s="7" t="s">
        <v>3480</v>
      </c>
      <c r="E2471" s="7" t="s">
        <v>4836</v>
      </c>
      <c r="F2471" s="7" t="s">
        <v>1164</v>
      </c>
      <c r="G2471" s="7" t="s">
        <v>14</v>
      </c>
      <c r="H2471" s="9"/>
      <c r="I2471" s="9"/>
    </row>
    <row r="2472">
      <c r="A2472" s="5">
        <v>45407.0</v>
      </c>
      <c r="B2472" s="11" t="s">
        <v>4837</v>
      </c>
      <c r="C2472" s="8" t="s">
        <v>4838</v>
      </c>
      <c r="D2472" s="7" t="s">
        <v>1546</v>
      </c>
      <c r="E2472" s="7" t="s">
        <v>589</v>
      </c>
      <c r="F2472" s="7" t="s">
        <v>505</v>
      </c>
      <c r="G2472" s="7" t="s">
        <v>14</v>
      </c>
      <c r="H2472" s="9"/>
      <c r="I2472" s="9"/>
    </row>
    <row r="2473">
      <c r="A2473" s="5">
        <v>45407.0</v>
      </c>
      <c r="B2473" s="11" t="s">
        <v>4839</v>
      </c>
      <c r="C2473" s="8" t="s">
        <v>4840</v>
      </c>
      <c r="D2473" s="7" t="s">
        <v>1176</v>
      </c>
      <c r="E2473" s="7" t="s">
        <v>3976</v>
      </c>
      <c r="F2473" s="7" t="s">
        <v>4841</v>
      </c>
      <c r="G2473" s="7" t="s">
        <v>14</v>
      </c>
      <c r="H2473" s="9"/>
      <c r="I2473" s="9"/>
    </row>
    <row r="2474">
      <c r="A2474" s="5">
        <v>45407.0</v>
      </c>
      <c r="B2474" s="11" t="s">
        <v>4842</v>
      </c>
      <c r="C2474" s="8" t="s">
        <v>4843</v>
      </c>
      <c r="D2474" s="7" t="s">
        <v>353</v>
      </c>
      <c r="E2474" s="7" t="s">
        <v>241</v>
      </c>
      <c r="F2474" s="7" t="s">
        <v>1771</v>
      </c>
      <c r="G2474" s="7" t="s">
        <v>14</v>
      </c>
      <c r="H2474" s="9"/>
      <c r="I2474" s="9"/>
    </row>
    <row r="2475">
      <c r="A2475" s="5">
        <v>45407.0</v>
      </c>
      <c r="B2475" s="11" t="s">
        <v>4844</v>
      </c>
      <c r="C2475" s="8" t="s">
        <v>4845</v>
      </c>
      <c r="D2475" s="7" t="s">
        <v>2574</v>
      </c>
      <c r="E2475" s="7" t="s">
        <v>4846</v>
      </c>
      <c r="F2475" s="7" t="s">
        <v>1644</v>
      </c>
      <c r="G2475" s="7" t="s">
        <v>14</v>
      </c>
      <c r="H2475" s="9"/>
      <c r="I2475" s="9"/>
    </row>
    <row r="2476">
      <c r="A2476" s="5">
        <v>45407.0</v>
      </c>
      <c r="B2476" s="11" t="s">
        <v>4844</v>
      </c>
      <c r="C2476" s="8" t="s">
        <v>4845</v>
      </c>
      <c r="D2476" s="7" t="s">
        <v>2574</v>
      </c>
      <c r="E2476" s="7" t="s">
        <v>1550</v>
      </c>
      <c r="F2476" s="7" t="s">
        <v>741</v>
      </c>
      <c r="G2476" s="7" t="s">
        <v>14</v>
      </c>
      <c r="H2476" s="9"/>
      <c r="I2476" s="9"/>
    </row>
    <row r="2477">
      <c r="A2477" s="5">
        <v>45407.0</v>
      </c>
      <c r="B2477" s="11" t="s">
        <v>4844</v>
      </c>
      <c r="C2477" s="8" t="s">
        <v>4845</v>
      </c>
      <c r="D2477" s="7" t="s">
        <v>2574</v>
      </c>
      <c r="E2477" s="7" t="s">
        <v>2938</v>
      </c>
      <c r="F2477" s="7" t="s">
        <v>741</v>
      </c>
      <c r="G2477" s="7" t="s">
        <v>14</v>
      </c>
      <c r="H2477" s="9"/>
      <c r="I2477" s="9"/>
    </row>
    <row r="2478">
      <c r="A2478" s="5">
        <v>45407.0</v>
      </c>
      <c r="B2478" s="11" t="s">
        <v>4847</v>
      </c>
      <c r="C2478" s="8" t="s">
        <v>4848</v>
      </c>
      <c r="D2478" s="7" t="s">
        <v>114</v>
      </c>
      <c r="E2478" s="7" t="s">
        <v>119</v>
      </c>
      <c r="F2478" s="7" t="s">
        <v>18</v>
      </c>
      <c r="G2478" s="7" t="s">
        <v>14</v>
      </c>
      <c r="H2478" s="9"/>
      <c r="I2478" s="9"/>
    </row>
    <row r="2479">
      <c r="A2479" s="5">
        <v>45407.0</v>
      </c>
      <c r="B2479" s="11" t="s">
        <v>4847</v>
      </c>
      <c r="C2479" s="8" t="s">
        <v>4848</v>
      </c>
      <c r="D2479" s="7" t="s">
        <v>114</v>
      </c>
      <c r="E2479" s="7" t="s">
        <v>38</v>
      </c>
      <c r="F2479" s="7" t="s">
        <v>542</v>
      </c>
      <c r="G2479" s="7" t="s">
        <v>14</v>
      </c>
      <c r="H2479" s="9"/>
      <c r="I2479" s="9"/>
    </row>
    <row r="2480">
      <c r="A2480" s="5">
        <v>45407.0</v>
      </c>
      <c r="B2480" s="11" t="s">
        <v>4849</v>
      </c>
      <c r="C2480" s="8" t="s">
        <v>4850</v>
      </c>
      <c r="D2480" s="7" t="s">
        <v>158</v>
      </c>
      <c r="E2480" s="7" t="s">
        <v>119</v>
      </c>
      <c r="F2480" s="7" t="s">
        <v>1419</v>
      </c>
      <c r="G2480" s="7" t="s">
        <v>14</v>
      </c>
      <c r="H2480" s="9"/>
      <c r="I2480" s="9"/>
    </row>
    <row r="2481">
      <c r="A2481" s="5">
        <v>45407.0</v>
      </c>
      <c r="B2481" s="11" t="s">
        <v>4851</v>
      </c>
      <c r="C2481" s="19" t="s">
        <v>4852</v>
      </c>
      <c r="D2481" s="7" t="s">
        <v>515</v>
      </c>
      <c r="E2481" s="7" t="s">
        <v>1144</v>
      </c>
      <c r="F2481" s="7" t="s">
        <v>96</v>
      </c>
      <c r="G2481" s="7" t="s">
        <v>14</v>
      </c>
      <c r="H2481" s="9"/>
      <c r="I2481" s="9"/>
    </row>
    <row r="2482">
      <c r="A2482" s="5">
        <v>45407.0</v>
      </c>
      <c r="B2482" s="11" t="s">
        <v>4851</v>
      </c>
      <c r="C2482" s="19" t="s">
        <v>4852</v>
      </c>
      <c r="D2482" s="7" t="s">
        <v>515</v>
      </c>
      <c r="E2482" s="9"/>
      <c r="F2482" s="7" t="s">
        <v>111</v>
      </c>
      <c r="G2482" s="7" t="s">
        <v>14</v>
      </c>
      <c r="H2482" s="7" t="s">
        <v>2495</v>
      </c>
      <c r="I2482" s="9"/>
    </row>
    <row r="2483">
      <c r="A2483" s="5">
        <v>45407.0</v>
      </c>
      <c r="B2483" s="11" t="s">
        <v>4853</v>
      </c>
      <c r="C2483" s="8" t="s">
        <v>4854</v>
      </c>
      <c r="D2483" s="7" t="s">
        <v>114</v>
      </c>
      <c r="E2483" s="7" t="s">
        <v>15</v>
      </c>
      <c r="F2483" s="7" t="s">
        <v>512</v>
      </c>
      <c r="G2483" s="7" t="s">
        <v>14</v>
      </c>
      <c r="H2483" s="9"/>
      <c r="I2483" s="9"/>
    </row>
    <row r="2484">
      <c r="A2484" s="5">
        <v>45407.0</v>
      </c>
      <c r="B2484" s="11" t="s">
        <v>4853</v>
      </c>
      <c r="C2484" s="8" t="s">
        <v>4854</v>
      </c>
      <c r="D2484" s="7" t="s">
        <v>114</v>
      </c>
      <c r="E2484" s="7" t="s">
        <v>119</v>
      </c>
      <c r="F2484" s="7" t="s">
        <v>762</v>
      </c>
      <c r="G2484" s="7" t="s">
        <v>14</v>
      </c>
      <c r="H2484" s="9"/>
      <c r="I2484" s="9"/>
    </row>
    <row r="2485">
      <c r="A2485" s="5">
        <v>45407.0</v>
      </c>
      <c r="B2485" s="11" t="s">
        <v>4853</v>
      </c>
      <c r="C2485" s="8" t="s">
        <v>4854</v>
      </c>
      <c r="D2485" s="7" t="s">
        <v>114</v>
      </c>
      <c r="E2485" s="7" t="s">
        <v>299</v>
      </c>
      <c r="F2485" s="7" t="s">
        <v>33</v>
      </c>
      <c r="G2485" s="7" t="s">
        <v>14</v>
      </c>
      <c r="H2485" s="9"/>
      <c r="I2485" s="9"/>
    </row>
    <row r="2486">
      <c r="A2486" s="5">
        <v>45407.0</v>
      </c>
      <c r="B2486" s="11" t="s">
        <v>4855</v>
      </c>
      <c r="C2486" s="8" t="s">
        <v>4856</v>
      </c>
      <c r="D2486" s="7" t="s">
        <v>385</v>
      </c>
      <c r="E2486" s="7" t="s">
        <v>38</v>
      </c>
      <c r="F2486" s="7" t="s">
        <v>13</v>
      </c>
      <c r="G2486" s="7" t="s">
        <v>14</v>
      </c>
      <c r="H2486" s="9"/>
      <c r="I2486" s="9"/>
    </row>
    <row r="2487">
      <c r="A2487" s="5">
        <v>45407.0</v>
      </c>
      <c r="B2487" s="11" t="s">
        <v>4855</v>
      </c>
      <c r="C2487" s="8" t="s">
        <v>4856</v>
      </c>
      <c r="D2487" s="7" t="s">
        <v>385</v>
      </c>
      <c r="E2487" s="7" t="s">
        <v>119</v>
      </c>
      <c r="F2487" s="7" t="s">
        <v>132</v>
      </c>
      <c r="G2487" s="7" t="s">
        <v>14</v>
      </c>
      <c r="H2487" s="9"/>
      <c r="I2487" s="9"/>
    </row>
    <row r="2488">
      <c r="A2488" s="5">
        <v>45407.0</v>
      </c>
      <c r="B2488" s="11" t="s">
        <v>4857</v>
      </c>
      <c r="C2488" s="8" t="s">
        <v>4858</v>
      </c>
      <c r="D2488" s="7" t="s">
        <v>4545</v>
      </c>
      <c r="E2488" s="7" t="s">
        <v>344</v>
      </c>
      <c r="F2488" s="7" t="s">
        <v>829</v>
      </c>
      <c r="G2488" s="7" t="s">
        <v>14</v>
      </c>
      <c r="H2488" s="9"/>
      <c r="I2488" s="9"/>
    </row>
    <row r="2489">
      <c r="A2489" s="5">
        <v>45407.0</v>
      </c>
      <c r="B2489" s="11" t="s">
        <v>4859</v>
      </c>
      <c r="C2489" s="8" t="s">
        <v>4860</v>
      </c>
      <c r="D2489" s="7" t="s">
        <v>1176</v>
      </c>
      <c r="E2489" s="7" t="s">
        <v>121</v>
      </c>
      <c r="F2489" s="7" t="s">
        <v>33</v>
      </c>
      <c r="G2489" s="7" t="s">
        <v>14</v>
      </c>
      <c r="H2489" s="9"/>
      <c r="I2489" s="9"/>
    </row>
    <row r="2490">
      <c r="A2490" s="5">
        <v>45407.0</v>
      </c>
      <c r="B2490" s="11" t="s">
        <v>4861</v>
      </c>
      <c r="C2490" s="8" t="s">
        <v>4862</v>
      </c>
      <c r="D2490" s="7" t="s">
        <v>642</v>
      </c>
      <c r="E2490" s="9"/>
      <c r="F2490" s="7" t="s">
        <v>3445</v>
      </c>
      <c r="G2490" s="7" t="s">
        <v>14</v>
      </c>
      <c r="H2490" s="7" t="s">
        <v>15</v>
      </c>
      <c r="I2490" s="9"/>
    </row>
    <row r="2491">
      <c r="A2491" s="5">
        <v>45407.0</v>
      </c>
      <c r="B2491" s="11" t="s">
        <v>4863</v>
      </c>
      <c r="C2491" s="19" t="s">
        <v>4864</v>
      </c>
      <c r="D2491" s="7" t="s">
        <v>307</v>
      </c>
      <c r="E2491" s="7" t="s">
        <v>119</v>
      </c>
      <c r="F2491" s="7" t="s">
        <v>4865</v>
      </c>
      <c r="G2491" s="7" t="s">
        <v>29</v>
      </c>
      <c r="H2491" s="9"/>
      <c r="I2491" s="9"/>
    </row>
    <row r="2492">
      <c r="A2492" s="5">
        <v>45407.0</v>
      </c>
      <c r="B2492" s="11" t="s">
        <v>4866</v>
      </c>
      <c r="C2492" s="8" t="s">
        <v>4867</v>
      </c>
      <c r="D2492" s="7" t="s">
        <v>311</v>
      </c>
      <c r="E2492" s="7" t="s">
        <v>119</v>
      </c>
      <c r="F2492" s="7" t="s">
        <v>144</v>
      </c>
      <c r="G2492" s="7" t="s">
        <v>86</v>
      </c>
      <c r="H2492" s="9"/>
      <c r="I2492" s="9"/>
    </row>
    <row r="2493">
      <c r="A2493" s="5">
        <v>45407.0</v>
      </c>
      <c r="B2493" s="11" t="s">
        <v>4868</v>
      </c>
      <c r="C2493" s="8" t="s">
        <v>4869</v>
      </c>
      <c r="D2493" s="7" t="s">
        <v>874</v>
      </c>
      <c r="E2493" s="7" t="s">
        <v>90</v>
      </c>
      <c r="F2493" s="7" t="s">
        <v>4870</v>
      </c>
      <c r="G2493" s="7" t="s">
        <v>14</v>
      </c>
      <c r="H2493" s="9"/>
      <c r="I2493" s="9"/>
    </row>
    <row r="2494">
      <c r="A2494" s="5">
        <v>45407.0</v>
      </c>
      <c r="B2494" s="11" t="s">
        <v>4871</v>
      </c>
      <c r="C2494" s="8" t="s">
        <v>4872</v>
      </c>
      <c r="D2494" s="7" t="s">
        <v>2224</v>
      </c>
      <c r="E2494" s="7" t="s">
        <v>253</v>
      </c>
      <c r="F2494" s="7" t="s">
        <v>817</v>
      </c>
      <c r="G2494" s="7" t="s">
        <v>14</v>
      </c>
      <c r="H2494" s="9"/>
      <c r="I2494" s="9"/>
    </row>
    <row r="2495">
      <c r="A2495" s="5">
        <v>45407.0</v>
      </c>
      <c r="B2495" s="11" t="s">
        <v>4873</v>
      </c>
      <c r="C2495" s="8" t="s">
        <v>4874</v>
      </c>
      <c r="D2495" s="7" t="s">
        <v>201</v>
      </c>
      <c r="E2495" s="7" t="s">
        <v>3354</v>
      </c>
      <c r="F2495" s="7" t="s">
        <v>1507</v>
      </c>
      <c r="G2495" s="7" t="s">
        <v>14</v>
      </c>
      <c r="H2495" s="9"/>
      <c r="I2495" s="9"/>
    </row>
    <row r="2496">
      <c r="A2496" s="5">
        <v>45407.0</v>
      </c>
      <c r="B2496" s="11" t="s">
        <v>4873</v>
      </c>
      <c r="C2496" s="8" t="s">
        <v>4874</v>
      </c>
      <c r="D2496" s="7" t="s">
        <v>201</v>
      </c>
      <c r="E2496" s="7" t="s">
        <v>1269</v>
      </c>
      <c r="F2496" s="7" t="s">
        <v>450</v>
      </c>
      <c r="G2496" s="7" t="s">
        <v>14</v>
      </c>
      <c r="H2496" s="9"/>
      <c r="I2496" s="9"/>
    </row>
    <row r="2497">
      <c r="A2497" s="5">
        <v>45407.0</v>
      </c>
      <c r="B2497" s="11" t="s">
        <v>4875</v>
      </c>
      <c r="C2497" s="8" t="s">
        <v>4876</v>
      </c>
      <c r="D2497" s="7" t="s">
        <v>311</v>
      </c>
      <c r="E2497" s="7" t="s">
        <v>119</v>
      </c>
      <c r="F2497" s="7" t="s">
        <v>1387</v>
      </c>
      <c r="G2497" s="7" t="s">
        <v>14</v>
      </c>
      <c r="H2497" s="9"/>
      <c r="I2497" s="9"/>
    </row>
    <row r="2498">
      <c r="A2498" s="5">
        <v>45407.0</v>
      </c>
      <c r="B2498" s="11" t="s">
        <v>4877</v>
      </c>
      <c r="C2498" s="19" t="s">
        <v>4878</v>
      </c>
      <c r="D2498" s="7" t="s">
        <v>1126</v>
      </c>
      <c r="E2498" s="7" t="s">
        <v>119</v>
      </c>
      <c r="F2498" s="7" t="s">
        <v>18</v>
      </c>
      <c r="G2498" s="7" t="s">
        <v>14</v>
      </c>
      <c r="H2498" s="9"/>
      <c r="I2498" s="9"/>
    </row>
    <row r="2499">
      <c r="A2499" s="5">
        <v>45407.0</v>
      </c>
      <c r="B2499" s="11" t="s">
        <v>4877</v>
      </c>
      <c r="C2499" s="19" t="s">
        <v>4878</v>
      </c>
      <c r="D2499" s="7" t="s">
        <v>1126</v>
      </c>
      <c r="E2499" s="7" t="s">
        <v>2175</v>
      </c>
      <c r="F2499" s="7" t="s">
        <v>13</v>
      </c>
      <c r="G2499" s="7" t="s">
        <v>14</v>
      </c>
      <c r="H2499" s="9"/>
      <c r="I2499" s="9"/>
    </row>
    <row r="2500">
      <c r="A2500" s="5">
        <v>45407.0</v>
      </c>
      <c r="B2500" s="11" t="s">
        <v>4877</v>
      </c>
      <c r="C2500" s="19" t="s">
        <v>4878</v>
      </c>
      <c r="D2500" s="7" t="s">
        <v>1126</v>
      </c>
      <c r="E2500" s="7" t="s">
        <v>137</v>
      </c>
      <c r="F2500" s="7" t="s">
        <v>13</v>
      </c>
      <c r="G2500" s="7" t="s">
        <v>14</v>
      </c>
      <c r="H2500" s="9"/>
      <c r="I2500" s="9"/>
    </row>
    <row r="2501">
      <c r="A2501" s="5">
        <v>45407.0</v>
      </c>
      <c r="B2501" s="11" t="s">
        <v>4879</v>
      </c>
      <c r="C2501" s="8" t="s">
        <v>4880</v>
      </c>
      <c r="D2501" s="7" t="s">
        <v>772</v>
      </c>
      <c r="E2501" s="9"/>
      <c r="F2501" s="7" t="s">
        <v>4881</v>
      </c>
      <c r="G2501" s="7" t="s">
        <v>14</v>
      </c>
      <c r="H2501" s="7" t="s">
        <v>420</v>
      </c>
      <c r="I2501" s="9"/>
    </row>
    <row r="2502">
      <c r="A2502" s="5">
        <v>45407.0</v>
      </c>
      <c r="B2502" s="11" t="s">
        <v>4879</v>
      </c>
      <c r="C2502" s="8" t="s">
        <v>4880</v>
      </c>
      <c r="D2502" s="7" t="s">
        <v>772</v>
      </c>
      <c r="E2502" s="7" t="s">
        <v>90</v>
      </c>
      <c r="F2502" s="7" t="s">
        <v>111</v>
      </c>
      <c r="G2502" s="7" t="s">
        <v>14</v>
      </c>
      <c r="H2502" s="9"/>
      <c r="I2502" s="9"/>
    </row>
    <row r="2503">
      <c r="A2503" s="5">
        <v>45408.0</v>
      </c>
      <c r="B2503" s="11" t="s">
        <v>4882</v>
      </c>
      <c r="C2503" s="8" t="s">
        <v>4883</v>
      </c>
      <c r="D2503" s="7" t="s">
        <v>4545</v>
      </c>
      <c r="E2503" s="7" t="s">
        <v>4884</v>
      </c>
      <c r="F2503" s="7" t="s">
        <v>564</v>
      </c>
      <c r="G2503" s="7" t="s">
        <v>14</v>
      </c>
      <c r="H2503" s="9"/>
      <c r="I2503" s="9"/>
    </row>
    <row r="2504">
      <c r="A2504" s="5">
        <v>45408.0</v>
      </c>
      <c r="B2504" s="11" t="s">
        <v>4885</v>
      </c>
      <c r="C2504" s="8" t="s">
        <v>4886</v>
      </c>
      <c r="D2504" s="7" t="s">
        <v>311</v>
      </c>
      <c r="E2504" s="7" t="s">
        <v>184</v>
      </c>
      <c r="F2504" s="7" t="s">
        <v>101</v>
      </c>
      <c r="G2504" s="7" t="s">
        <v>14</v>
      </c>
      <c r="H2504" s="9"/>
      <c r="I2504" s="9"/>
    </row>
    <row r="2505">
      <c r="A2505" s="5">
        <v>45408.0</v>
      </c>
      <c r="B2505" s="11" t="s">
        <v>4885</v>
      </c>
      <c r="C2505" s="8" t="s">
        <v>4886</v>
      </c>
      <c r="D2505" s="7" t="s">
        <v>311</v>
      </c>
      <c r="E2505" s="7" t="s">
        <v>4109</v>
      </c>
      <c r="F2505" s="7" t="s">
        <v>4887</v>
      </c>
      <c r="G2505" s="7" t="s">
        <v>14</v>
      </c>
      <c r="H2505" s="9"/>
      <c r="I2505" s="9"/>
    </row>
    <row r="2506">
      <c r="A2506" s="5">
        <v>45408.0</v>
      </c>
      <c r="B2506" s="11" t="s">
        <v>4888</v>
      </c>
      <c r="C2506" s="8" t="s">
        <v>4889</v>
      </c>
      <c r="D2506" s="7" t="s">
        <v>32</v>
      </c>
      <c r="E2506" s="7" t="s">
        <v>4890</v>
      </c>
      <c r="F2506" s="7" t="s">
        <v>4891</v>
      </c>
      <c r="G2506" s="7" t="s">
        <v>14</v>
      </c>
      <c r="H2506" s="9"/>
      <c r="I2506" s="9"/>
    </row>
    <row r="2507">
      <c r="A2507" s="5">
        <v>45408.0</v>
      </c>
      <c r="B2507" s="11" t="s">
        <v>4892</v>
      </c>
      <c r="C2507" s="8" t="s">
        <v>4893</v>
      </c>
      <c r="D2507" s="7" t="s">
        <v>4894</v>
      </c>
      <c r="E2507" s="7" t="s">
        <v>1490</v>
      </c>
      <c r="F2507" s="7" t="s">
        <v>4895</v>
      </c>
      <c r="G2507" s="7" t="s">
        <v>14</v>
      </c>
      <c r="H2507" s="9"/>
      <c r="I2507" s="9"/>
    </row>
    <row r="2508">
      <c r="A2508" s="5">
        <v>45408.0</v>
      </c>
      <c r="B2508" s="11" t="s">
        <v>4892</v>
      </c>
      <c r="C2508" s="8" t="s">
        <v>4893</v>
      </c>
      <c r="D2508" s="7" t="s">
        <v>4894</v>
      </c>
      <c r="E2508" s="7" t="s">
        <v>4896</v>
      </c>
      <c r="F2508" s="7" t="s">
        <v>4897</v>
      </c>
      <c r="G2508" s="7" t="s">
        <v>14</v>
      </c>
      <c r="H2508" s="9"/>
      <c r="I2508" s="9"/>
    </row>
    <row r="2509">
      <c r="A2509" s="5">
        <v>45408.0</v>
      </c>
      <c r="B2509" s="11" t="s">
        <v>4898</v>
      </c>
      <c r="C2509" s="8" t="s">
        <v>4899</v>
      </c>
      <c r="D2509" s="7" t="s">
        <v>155</v>
      </c>
      <c r="E2509" s="7" t="s">
        <v>334</v>
      </c>
      <c r="F2509" s="7" t="s">
        <v>18</v>
      </c>
      <c r="G2509" s="7" t="s">
        <v>14</v>
      </c>
      <c r="H2509" s="9"/>
      <c r="I2509" s="9"/>
    </row>
    <row r="2510">
      <c r="A2510" s="5">
        <v>45408.0</v>
      </c>
      <c r="B2510" s="11" t="s">
        <v>4900</v>
      </c>
      <c r="C2510" s="8" t="s">
        <v>4901</v>
      </c>
      <c r="D2510" s="7" t="s">
        <v>4545</v>
      </c>
      <c r="E2510" s="7" t="s">
        <v>1796</v>
      </c>
      <c r="F2510" s="7" t="s">
        <v>144</v>
      </c>
      <c r="G2510" s="7" t="s">
        <v>86</v>
      </c>
      <c r="H2510" s="9"/>
      <c r="I2510" s="9"/>
    </row>
    <row r="2511">
      <c r="A2511" s="5">
        <v>45408.0</v>
      </c>
      <c r="B2511" s="11" t="s">
        <v>4902</v>
      </c>
      <c r="C2511" s="8" t="s">
        <v>4903</v>
      </c>
      <c r="D2511" s="7" t="s">
        <v>4904</v>
      </c>
      <c r="E2511" s="7" t="s">
        <v>53</v>
      </c>
      <c r="F2511" s="7" t="s">
        <v>3046</v>
      </c>
      <c r="G2511" s="7" t="s">
        <v>14</v>
      </c>
      <c r="H2511" s="9"/>
      <c r="I2511" s="9"/>
    </row>
    <row r="2512">
      <c r="A2512" s="5">
        <v>45408.0</v>
      </c>
      <c r="B2512" s="11" t="s">
        <v>4905</v>
      </c>
      <c r="C2512" s="8" t="s">
        <v>4906</v>
      </c>
      <c r="D2512" s="7" t="s">
        <v>800</v>
      </c>
      <c r="E2512" s="9"/>
      <c r="F2512" s="7" t="s">
        <v>18</v>
      </c>
      <c r="G2512" s="7" t="s">
        <v>14</v>
      </c>
      <c r="H2512" s="7" t="s">
        <v>15</v>
      </c>
      <c r="I2512" s="9"/>
    </row>
    <row r="2513">
      <c r="A2513" s="5">
        <v>45408.0</v>
      </c>
      <c r="B2513" s="11" t="s">
        <v>4907</v>
      </c>
      <c r="C2513" s="8" t="s">
        <v>4908</v>
      </c>
      <c r="D2513" s="7" t="s">
        <v>114</v>
      </c>
      <c r="E2513" s="7" t="s">
        <v>119</v>
      </c>
      <c r="F2513" s="7" t="s">
        <v>3257</v>
      </c>
      <c r="G2513" s="7" t="s">
        <v>14</v>
      </c>
      <c r="H2513" s="9"/>
      <c r="I2513" s="9"/>
    </row>
    <row r="2514">
      <c r="A2514" s="5">
        <v>45408.0</v>
      </c>
      <c r="B2514" s="11" t="s">
        <v>4909</v>
      </c>
      <c r="C2514" s="22" t="s">
        <v>4910</v>
      </c>
      <c r="D2514" s="7" t="s">
        <v>311</v>
      </c>
      <c r="E2514" s="7" t="s">
        <v>119</v>
      </c>
      <c r="F2514" s="7" t="s">
        <v>542</v>
      </c>
      <c r="G2514" s="7" t="s">
        <v>14</v>
      </c>
      <c r="H2514" s="9"/>
      <c r="I2514" s="9"/>
    </row>
    <row r="2515">
      <c r="A2515" s="5">
        <v>45408.0</v>
      </c>
      <c r="B2515" s="11" t="s">
        <v>4911</v>
      </c>
      <c r="C2515" s="22" t="s">
        <v>4912</v>
      </c>
      <c r="D2515" s="7" t="s">
        <v>899</v>
      </c>
      <c r="E2515" s="7" t="s">
        <v>105</v>
      </c>
      <c r="F2515" s="7" t="s">
        <v>4913</v>
      </c>
      <c r="G2515" s="7" t="s">
        <v>86</v>
      </c>
      <c r="H2515" s="9"/>
      <c r="I2515" s="9"/>
    </row>
    <row r="2516">
      <c r="A2516" s="5">
        <v>45408.0</v>
      </c>
      <c r="B2516" s="11" t="s">
        <v>4911</v>
      </c>
      <c r="C2516" s="22" t="s">
        <v>4912</v>
      </c>
      <c r="D2516" s="7" t="s">
        <v>899</v>
      </c>
      <c r="E2516" s="7" t="s">
        <v>119</v>
      </c>
      <c r="F2516" s="7" t="s">
        <v>33</v>
      </c>
      <c r="G2516" s="7" t="s">
        <v>14</v>
      </c>
      <c r="H2516" s="9"/>
      <c r="I2516" s="9"/>
    </row>
    <row r="2517">
      <c r="A2517" s="5">
        <v>45408.0</v>
      </c>
      <c r="B2517" s="11" t="s">
        <v>4914</v>
      </c>
      <c r="C2517" s="22" t="s">
        <v>4915</v>
      </c>
      <c r="D2517" s="7" t="s">
        <v>405</v>
      </c>
      <c r="E2517" s="7" t="s">
        <v>119</v>
      </c>
      <c r="F2517" s="7" t="s">
        <v>260</v>
      </c>
      <c r="G2517" s="7" t="s">
        <v>14</v>
      </c>
      <c r="H2517" s="9"/>
      <c r="I2517" s="9"/>
    </row>
    <row r="2518">
      <c r="A2518" s="5">
        <v>45408.0</v>
      </c>
      <c r="B2518" s="11" t="s">
        <v>4914</v>
      </c>
      <c r="C2518" s="22" t="s">
        <v>4915</v>
      </c>
      <c r="D2518" s="7" t="s">
        <v>405</v>
      </c>
      <c r="E2518" s="7" t="s">
        <v>119</v>
      </c>
      <c r="F2518" s="7" t="s">
        <v>300</v>
      </c>
      <c r="G2518" s="7" t="s">
        <v>14</v>
      </c>
      <c r="H2518" s="9"/>
      <c r="I2518" s="9"/>
    </row>
    <row r="2519">
      <c r="A2519" s="5">
        <v>45408.0</v>
      </c>
      <c r="B2519" s="11" t="s">
        <v>4916</v>
      </c>
      <c r="C2519" s="23" t="s">
        <v>4917</v>
      </c>
      <c r="D2519" s="7" t="s">
        <v>135</v>
      </c>
      <c r="E2519" s="7" t="s">
        <v>4918</v>
      </c>
      <c r="F2519" s="7" t="s">
        <v>505</v>
      </c>
      <c r="G2519" s="7" t="s">
        <v>86</v>
      </c>
      <c r="H2519" s="9"/>
      <c r="I2519" s="9"/>
    </row>
    <row r="2520">
      <c r="A2520" s="5">
        <v>45408.0</v>
      </c>
      <c r="B2520" s="11" t="s">
        <v>4919</v>
      </c>
      <c r="C2520" s="22" t="s">
        <v>4920</v>
      </c>
      <c r="D2520" s="7" t="s">
        <v>3076</v>
      </c>
      <c r="E2520" s="7" t="s">
        <v>110</v>
      </c>
      <c r="F2520" s="7" t="s">
        <v>1524</v>
      </c>
      <c r="G2520" s="7" t="s">
        <v>86</v>
      </c>
      <c r="H2520" s="9"/>
      <c r="I2520" s="9"/>
    </row>
    <row r="2521">
      <c r="A2521" s="5">
        <v>45408.0</v>
      </c>
      <c r="B2521" s="11" t="s">
        <v>4921</v>
      </c>
      <c r="C2521" s="22" t="s">
        <v>4922</v>
      </c>
      <c r="D2521" s="7" t="s">
        <v>611</v>
      </c>
      <c r="E2521" s="7" t="s">
        <v>420</v>
      </c>
      <c r="F2521" s="7" t="s">
        <v>2852</v>
      </c>
      <c r="G2521" s="7" t="s">
        <v>14</v>
      </c>
      <c r="H2521" s="9"/>
      <c r="I2521" s="9"/>
    </row>
    <row r="2522">
      <c r="A2522" s="5">
        <v>45408.0</v>
      </c>
      <c r="B2522" s="11" t="s">
        <v>4921</v>
      </c>
      <c r="C2522" s="22" t="s">
        <v>4922</v>
      </c>
      <c r="D2522" s="7" t="s">
        <v>611</v>
      </c>
      <c r="E2522" s="7" t="s">
        <v>38</v>
      </c>
      <c r="F2522" s="7" t="s">
        <v>542</v>
      </c>
      <c r="G2522" s="7" t="s">
        <v>14</v>
      </c>
      <c r="H2522" s="9"/>
      <c r="I2522" s="9"/>
    </row>
    <row r="2523">
      <c r="A2523" s="5">
        <v>45408.0</v>
      </c>
      <c r="B2523" s="11" t="s">
        <v>4923</v>
      </c>
      <c r="C2523" s="22" t="s">
        <v>4924</v>
      </c>
      <c r="D2523" s="7" t="s">
        <v>1711</v>
      </c>
      <c r="E2523" s="7" t="s">
        <v>15</v>
      </c>
      <c r="F2523" s="7" t="s">
        <v>249</v>
      </c>
      <c r="G2523" s="7" t="s">
        <v>86</v>
      </c>
      <c r="H2523" s="9"/>
      <c r="I2523" s="9"/>
    </row>
    <row r="2524">
      <c r="A2524" s="5">
        <v>45408.0</v>
      </c>
      <c r="B2524" s="11" t="s">
        <v>4925</v>
      </c>
      <c r="C2524" s="22" t="s">
        <v>4926</v>
      </c>
      <c r="D2524" s="7" t="s">
        <v>1989</v>
      </c>
      <c r="E2524" s="7" t="s">
        <v>4927</v>
      </c>
      <c r="F2524" s="7" t="s">
        <v>4928</v>
      </c>
      <c r="G2524" s="7" t="s">
        <v>14</v>
      </c>
      <c r="H2524" s="9"/>
      <c r="I2524" s="9"/>
    </row>
    <row r="2525">
      <c r="A2525" s="5">
        <v>45408.0</v>
      </c>
      <c r="B2525" s="11" t="s">
        <v>4929</v>
      </c>
      <c r="C2525" s="22" t="s">
        <v>4930</v>
      </c>
      <c r="D2525" s="7" t="s">
        <v>3764</v>
      </c>
      <c r="E2525" s="7" t="s">
        <v>4931</v>
      </c>
      <c r="F2525" s="7" t="s">
        <v>2427</v>
      </c>
      <c r="G2525" s="7" t="s">
        <v>14</v>
      </c>
      <c r="H2525" s="9"/>
      <c r="I2525" s="9"/>
    </row>
    <row r="2526">
      <c r="A2526" s="5">
        <v>45408.0</v>
      </c>
      <c r="B2526" s="11" t="s">
        <v>4929</v>
      </c>
      <c r="C2526" s="22" t="s">
        <v>4930</v>
      </c>
      <c r="D2526" s="7" t="s">
        <v>3764</v>
      </c>
      <c r="E2526" s="7" t="s">
        <v>334</v>
      </c>
      <c r="F2526" s="7" t="s">
        <v>4932</v>
      </c>
      <c r="G2526" s="7" t="s">
        <v>14</v>
      </c>
      <c r="H2526" s="9"/>
      <c r="I2526" s="9"/>
    </row>
    <row r="2527">
      <c r="A2527" s="5">
        <v>45408.0</v>
      </c>
      <c r="B2527" s="11" t="s">
        <v>4933</v>
      </c>
      <c r="C2527" s="22" t="s">
        <v>4934</v>
      </c>
      <c r="D2527" s="7" t="s">
        <v>1181</v>
      </c>
      <c r="E2527" s="9"/>
      <c r="F2527" s="7" t="s">
        <v>4935</v>
      </c>
      <c r="G2527" s="7" t="s">
        <v>14</v>
      </c>
      <c r="H2527" s="7" t="s">
        <v>15</v>
      </c>
      <c r="I2527" s="9"/>
    </row>
    <row r="2528">
      <c r="A2528" s="5">
        <v>45408.0</v>
      </c>
      <c r="B2528" s="11" t="s">
        <v>4936</v>
      </c>
      <c r="C2528" s="22" t="s">
        <v>4937</v>
      </c>
      <c r="D2528" s="7" t="s">
        <v>3040</v>
      </c>
      <c r="E2528" s="7" t="s">
        <v>849</v>
      </c>
      <c r="F2528" s="7" t="s">
        <v>542</v>
      </c>
      <c r="G2528" s="7" t="s">
        <v>14</v>
      </c>
      <c r="H2528" s="9"/>
      <c r="I2528" s="9"/>
    </row>
    <row r="2529">
      <c r="A2529" s="5">
        <v>45408.0</v>
      </c>
      <c r="B2529" s="11" t="s">
        <v>4936</v>
      </c>
      <c r="C2529" s="22" t="s">
        <v>4937</v>
      </c>
      <c r="D2529" s="7" t="s">
        <v>3040</v>
      </c>
      <c r="E2529" s="7" t="s">
        <v>1200</v>
      </c>
      <c r="F2529" s="7" t="s">
        <v>741</v>
      </c>
      <c r="G2529" s="7" t="s">
        <v>14</v>
      </c>
      <c r="H2529" s="9"/>
      <c r="I2529" s="9"/>
    </row>
    <row r="2530">
      <c r="A2530" s="5">
        <v>45408.0</v>
      </c>
      <c r="B2530" s="11" t="s">
        <v>4936</v>
      </c>
      <c r="C2530" s="22" t="s">
        <v>4937</v>
      </c>
      <c r="D2530" s="7" t="s">
        <v>3040</v>
      </c>
      <c r="E2530" s="7" t="s">
        <v>4316</v>
      </c>
      <c r="F2530" s="7" t="s">
        <v>48</v>
      </c>
      <c r="G2530" s="7" t="s">
        <v>14</v>
      </c>
      <c r="H2530" s="9"/>
      <c r="I2530" s="9"/>
    </row>
    <row r="2531">
      <c r="A2531" s="5">
        <v>45408.0</v>
      </c>
      <c r="B2531" s="11" t="s">
        <v>4938</v>
      </c>
      <c r="C2531" s="22" t="s">
        <v>4939</v>
      </c>
      <c r="D2531" s="7" t="s">
        <v>1176</v>
      </c>
      <c r="E2531" s="7" t="s">
        <v>38</v>
      </c>
      <c r="F2531" s="7" t="s">
        <v>18</v>
      </c>
      <c r="G2531" s="7" t="s">
        <v>14</v>
      </c>
      <c r="H2531" s="9"/>
      <c r="I2531" s="9"/>
    </row>
    <row r="2532">
      <c r="A2532" s="5">
        <v>45408.0</v>
      </c>
      <c r="B2532" s="11" t="s">
        <v>4938</v>
      </c>
      <c r="C2532" s="22" t="s">
        <v>4939</v>
      </c>
      <c r="D2532" s="7" t="s">
        <v>1176</v>
      </c>
      <c r="E2532" s="7" t="s">
        <v>4940</v>
      </c>
      <c r="F2532" s="7" t="s">
        <v>564</v>
      </c>
      <c r="G2532" s="7" t="s">
        <v>14</v>
      </c>
      <c r="H2532" s="9"/>
      <c r="I2532" s="9"/>
    </row>
    <row r="2533">
      <c r="A2533" s="5">
        <v>45408.0</v>
      </c>
      <c r="B2533" s="11" t="s">
        <v>4938</v>
      </c>
      <c r="C2533" s="22" t="s">
        <v>4939</v>
      </c>
      <c r="D2533" s="7" t="s">
        <v>1176</v>
      </c>
      <c r="E2533" s="7" t="s">
        <v>4941</v>
      </c>
      <c r="F2533" s="7" t="s">
        <v>564</v>
      </c>
      <c r="G2533" s="7" t="s">
        <v>14</v>
      </c>
      <c r="H2533" s="9"/>
      <c r="I2533" s="9"/>
    </row>
    <row r="2534">
      <c r="A2534" s="5">
        <v>45408.0</v>
      </c>
      <c r="B2534" s="11" t="s">
        <v>4942</v>
      </c>
      <c r="C2534" s="22" t="s">
        <v>4943</v>
      </c>
      <c r="D2534" s="7" t="s">
        <v>170</v>
      </c>
      <c r="E2534" s="7" t="s">
        <v>3561</v>
      </c>
      <c r="F2534" s="7" t="s">
        <v>542</v>
      </c>
      <c r="G2534" s="7" t="s">
        <v>14</v>
      </c>
      <c r="H2534" s="9"/>
      <c r="I2534" s="9"/>
    </row>
    <row r="2535">
      <c r="A2535" s="5">
        <v>45408.0</v>
      </c>
      <c r="B2535" s="11" t="s">
        <v>4944</v>
      </c>
      <c r="C2535" s="22" t="s">
        <v>4945</v>
      </c>
      <c r="D2535" s="7" t="s">
        <v>182</v>
      </c>
      <c r="E2535" s="7" t="s">
        <v>119</v>
      </c>
      <c r="F2535" s="7" t="s">
        <v>18</v>
      </c>
      <c r="G2535" s="7" t="s">
        <v>14</v>
      </c>
      <c r="H2535" s="9"/>
      <c r="I2535" s="9"/>
    </row>
    <row r="2536">
      <c r="A2536" s="5">
        <v>45408.0</v>
      </c>
      <c r="B2536" s="11" t="s">
        <v>4944</v>
      </c>
      <c r="C2536" s="22" t="s">
        <v>4945</v>
      </c>
      <c r="D2536" s="7" t="s">
        <v>182</v>
      </c>
      <c r="E2536" s="7" t="s">
        <v>4946</v>
      </c>
      <c r="F2536" s="7" t="s">
        <v>1049</v>
      </c>
      <c r="G2536" s="7" t="s">
        <v>14</v>
      </c>
      <c r="H2536" s="9"/>
      <c r="I2536" s="9"/>
    </row>
    <row r="2537">
      <c r="A2537" s="5">
        <v>45409.0</v>
      </c>
      <c r="B2537" s="11" t="s">
        <v>4947</v>
      </c>
      <c r="C2537" s="22" t="s">
        <v>4948</v>
      </c>
      <c r="D2537" s="7" t="s">
        <v>4949</v>
      </c>
      <c r="E2537" s="7" t="s">
        <v>4950</v>
      </c>
      <c r="F2537" s="7" t="s">
        <v>33</v>
      </c>
      <c r="G2537" s="7" t="s">
        <v>14</v>
      </c>
      <c r="H2537" s="9"/>
      <c r="I2537" s="9"/>
    </row>
    <row r="2538">
      <c r="A2538" s="5">
        <v>45409.0</v>
      </c>
      <c r="B2538" s="11" t="s">
        <v>4947</v>
      </c>
      <c r="C2538" s="22" t="s">
        <v>4948</v>
      </c>
      <c r="D2538" s="7" t="s">
        <v>4949</v>
      </c>
      <c r="E2538" s="7" t="s">
        <v>4951</v>
      </c>
      <c r="F2538" s="7" t="s">
        <v>4952</v>
      </c>
      <c r="G2538" s="7" t="s">
        <v>86</v>
      </c>
      <c r="H2538" s="9"/>
      <c r="I2538" s="9"/>
    </row>
    <row r="2539">
      <c r="A2539" s="5">
        <v>45409.0</v>
      </c>
      <c r="B2539" s="11" t="s">
        <v>4953</v>
      </c>
      <c r="C2539" s="22" t="s">
        <v>4954</v>
      </c>
      <c r="D2539" s="7" t="s">
        <v>2414</v>
      </c>
      <c r="E2539" s="7" t="s">
        <v>100</v>
      </c>
      <c r="F2539" s="7" t="s">
        <v>4955</v>
      </c>
      <c r="G2539" s="7" t="s">
        <v>14</v>
      </c>
      <c r="H2539" s="9"/>
      <c r="I2539" s="9"/>
    </row>
    <row r="2540">
      <c r="A2540" s="5">
        <v>45410.0</v>
      </c>
      <c r="B2540" s="11" t="s">
        <v>4956</v>
      </c>
      <c r="C2540" s="22" t="s">
        <v>4957</v>
      </c>
      <c r="D2540" s="7" t="s">
        <v>727</v>
      </c>
      <c r="E2540" s="7" t="s">
        <v>4958</v>
      </c>
      <c r="F2540" s="7" t="s">
        <v>136</v>
      </c>
      <c r="G2540" s="7" t="s">
        <v>14</v>
      </c>
      <c r="H2540" s="9"/>
      <c r="I2540" s="9"/>
    </row>
    <row r="2541">
      <c r="A2541" s="5">
        <v>45410.0</v>
      </c>
      <c r="B2541" s="11" t="s">
        <v>4956</v>
      </c>
      <c r="C2541" s="22" t="s">
        <v>4957</v>
      </c>
      <c r="D2541" s="7" t="s">
        <v>727</v>
      </c>
      <c r="E2541" s="7" t="s">
        <v>4959</v>
      </c>
      <c r="F2541" s="7" t="s">
        <v>4960</v>
      </c>
      <c r="G2541" s="7" t="s">
        <v>14</v>
      </c>
      <c r="H2541" s="9"/>
      <c r="I2541" s="9"/>
    </row>
    <row r="2542">
      <c r="A2542" s="5">
        <v>45411.0</v>
      </c>
      <c r="B2542" s="11" t="s">
        <v>4961</v>
      </c>
      <c r="C2542" s="22" t="s">
        <v>4962</v>
      </c>
      <c r="D2542" s="7" t="s">
        <v>295</v>
      </c>
      <c r="E2542" s="7" t="s">
        <v>4316</v>
      </c>
      <c r="F2542" s="7" t="s">
        <v>4963</v>
      </c>
      <c r="G2542" s="7" t="s">
        <v>14</v>
      </c>
      <c r="H2542" s="9"/>
      <c r="I2542" s="9"/>
    </row>
    <row r="2543">
      <c r="A2543" s="5">
        <v>45411.0</v>
      </c>
      <c r="B2543" s="11" t="s">
        <v>4961</v>
      </c>
      <c r="C2543" s="22" t="s">
        <v>4962</v>
      </c>
      <c r="D2543" s="7" t="s">
        <v>295</v>
      </c>
      <c r="E2543" s="7" t="s">
        <v>4964</v>
      </c>
      <c r="F2543" s="7" t="s">
        <v>4965</v>
      </c>
      <c r="G2543" s="7" t="s">
        <v>14</v>
      </c>
      <c r="H2543" s="9"/>
      <c r="I2543" s="9"/>
    </row>
    <row r="2544">
      <c r="A2544" s="5">
        <v>45411.0</v>
      </c>
      <c r="B2544" s="11" t="s">
        <v>4966</v>
      </c>
      <c r="C2544" s="22" t="s">
        <v>4967</v>
      </c>
      <c r="D2544" s="7" t="s">
        <v>630</v>
      </c>
      <c r="E2544" s="7" t="s">
        <v>2236</v>
      </c>
      <c r="F2544" s="7" t="s">
        <v>4968</v>
      </c>
      <c r="G2544" s="7" t="s">
        <v>14</v>
      </c>
      <c r="H2544" s="9"/>
      <c r="I2544" s="9"/>
    </row>
    <row r="2545">
      <c r="A2545" s="5">
        <v>45411.0</v>
      </c>
      <c r="B2545" s="11" t="s">
        <v>4966</v>
      </c>
      <c r="C2545" s="22" t="s">
        <v>4967</v>
      </c>
      <c r="D2545" s="7" t="s">
        <v>630</v>
      </c>
      <c r="E2545" s="7" t="s">
        <v>4969</v>
      </c>
      <c r="F2545" s="7" t="s">
        <v>564</v>
      </c>
      <c r="G2545" s="7" t="s">
        <v>14</v>
      </c>
      <c r="H2545" s="9"/>
      <c r="I2545" s="9"/>
    </row>
    <row r="2546">
      <c r="A2546" s="5">
        <v>45411.0</v>
      </c>
      <c r="B2546" s="11" t="s">
        <v>4970</v>
      </c>
      <c r="C2546" s="22" t="s">
        <v>4971</v>
      </c>
      <c r="D2546" s="7" t="s">
        <v>2018</v>
      </c>
      <c r="E2546" s="7" t="s">
        <v>4972</v>
      </c>
      <c r="F2546" s="7" t="s">
        <v>1164</v>
      </c>
      <c r="G2546" s="7" t="s">
        <v>14</v>
      </c>
      <c r="H2546" s="9"/>
      <c r="I2546" s="9"/>
    </row>
    <row r="2547">
      <c r="A2547" s="5">
        <v>45411.0</v>
      </c>
      <c r="B2547" s="11" t="s">
        <v>4973</v>
      </c>
      <c r="C2547" s="22" t="s">
        <v>4974</v>
      </c>
      <c r="D2547" s="7" t="s">
        <v>4545</v>
      </c>
      <c r="E2547" s="7" t="s">
        <v>4975</v>
      </c>
      <c r="F2547" s="7" t="s">
        <v>1601</v>
      </c>
      <c r="G2547" s="7" t="s">
        <v>14</v>
      </c>
      <c r="H2547" s="9"/>
      <c r="I2547" s="9"/>
    </row>
    <row r="2548">
      <c r="A2548" s="5">
        <v>45411.0</v>
      </c>
      <c r="B2548" s="11" t="s">
        <v>4976</v>
      </c>
      <c r="C2548" s="22" t="s">
        <v>4977</v>
      </c>
      <c r="D2548" s="7" t="s">
        <v>4978</v>
      </c>
      <c r="E2548" s="7" t="s">
        <v>38</v>
      </c>
      <c r="F2548" s="7" t="s">
        <v>2427</v>
      </c>
      <c r="G2548" s="7" t="s">
        <v>14</v>
      </c>
      <c r="H2548" s="9"/>
      <c r="I2548" s="9"/>
    </row>
    <row r="2549">
      <c r="A2549" s="5">
        <v>45411.0</v>
      </c>
      <c r="B2549" s="11" t="s">
        <v>4979</v>
      </c>
      <c r="C2549" s="22" t="s">
        <v>4980</v>
      </c>
      <c r="D2549" s="7" t="s">
        <v>2414</v>
      </c>
      <c r="E2549" s="7" t="s">
        <v>259</v>
      </c>
      <c r="F2549" s="7" t="s">
        <v>132</v>
      </c>
      <c r="G2549" s="7" t="s">
        <v>14</v>
      </c>
      <c r="H2549" s="9"/>
      <c r="I2549" s="9"/>
    </row>
    <row r="2550">
      <c r="A2550" s="5">
        <v>45411.0</v>
      </c>
      <c r="B2550" s="11" t="s">
        <v>4981</v>
      </c>
      <c r="C2550" s="22" t="s">
        <v>4982</v>
      </c>
      <c r="D2550" s="7" t="s">
        <v>1242</v>
      </c>
      <c r="E2550" s="7" t="s">
        <v>119</v>
      </c>
      <c r="F2550" s="7" t="s">
        <v>4983</v>
      </c>
      <c r="G2550" s="7" t="s">
        <v>86</v>
      </c>
      <c r="H2550" s="9"/>
      <c r="I2550" s="9"/>
    </row>
    <row r="2551">
      <c r="A2551" s="5">
        <v>45411.0</v>
      </c>
      <c r="B2551" s="11" t="s">
        <v>4984</v>
      </c>
      <c r="C2551" s="22" t="s">
        <v>4985</v>
      </c>
      <c r="D2551" s="7" t="s">
        <v>182</v>
      </c>
      <c r="E2551" s="9"/>
      <c r="F2551" s="7" t="s">
        <v>747</v>
      </c>
      <c r="G2551" s="7" t="s">
        <v>86</v>
      </c>
      <c r="H2551" s="7" t="s">
        <v>15</v>
      </c>
      <c r="I2551" s="9"/>
    </row>
    <row r="2552">
      <c r="A2552" s="5">
        <v>45411.0</v>
      </c>
      <c r="B2552" s="11" t="s">
        <v>4984</v>
      </c>
      <c r="C2552" s="22" t="s">
        <v>4985</v>
      </c>
      <c r="D2552" s="7" t="s">
        <v>182</v>
      </c>
      <c r="E2552" s="7" t="s">
        <v>119</v>
      </c>
      <c r="F2552" s="7" t="s">
        <v>4983</v>
      </c>
      <c r="G2552" s="7" t="s">
        <v>86</v>
      </c>
      <c r="H2552" s="9"/>
      <c r="I2552" s="9"/>
    </row>
    <row r="2553">
      <c r="A2553" s="5">
        <v>45411.0</v>
      </c>
      <c r="B2553" s="11" t="s">
        <v>4986</v>
      </c>
      <c r="C2553" s="22" t="s">
        <v>4987</v>
      </c>
      <c r="D2553" s="7" t="s">
        <v>135</v>
      </c>
      <c r="E2553" s="7" t="s">
        <v>4988</v>
      </c>
      <c r="F2553" s="7" t="s">
        <v>4989</v>
      </c>
      <c r="G2553" s="7" t="s">
        <v>86</v>
      </c>
      <c r="H2553" s="9"/>
      <c r="I2553" s="9"/>
    </row>
    <row r="2554">
      <c r="A2554" s="5">
        <v>45411.0</v>
      </c>
      <c r="B2554" s="11" t="s">
        <v>4990</v>
      </c>
      <c r="C2554" s="22" t="s">
        <v>4991</v>
      </c>
      <c r="D2554" s="7" t="s">
        <v>508</v>
      </c>
      <c r="E2554" s="7" t="s">
        <v>2598</v>
      </c>
      <c r="F2554" s="7" t="s">
        <v>829</v>
      </c>
      <c r="G2554" s="7" t="s">
        <v>14</v>
      </c>
      <c r="H2554" s="9"/>
      <c r="I2554" s="9"/>
    </row>
    <row r="2555">
      <c r="A2555" s="5">
        <v>45411.0</v>
      </c>
      <c r="B2555" s="11" t="s">
        <v>4992</v>
      </c>
      <c r="C2555" s="22" t="s">
        <v>4993</v>
      </c>
      <c r="D2555" s="7" t="s">
        <v>182</v>
      </c>
      <c r="E2555" s="7" t="s">
        <v>3208</v>
      </c>
      <c r="F2555" s="7" t="s">
        <v>2496</v>
      </c>
      <c r="G2555" s="7" t="s">
        <v>86</v>
      </c>
      <c r="H2555" s="9"/>
      <c r="I2555" s="9"/>
    </row>
    <row r="2556">
      <c r="A2556" s="5">
        <v>45411.0</v>
      </c>
      <c r="B2556" s="11" t="s">
        <v>4994</v>
      </c>
      <c r="C2556" s="22" t="s">
        <v>4995</v>
      </c>
      <c r="D2556" s="7" t="s">
        <v>907</v>
      </c>
      <c r="E2556" s="7" t="s">
        <v>119</v>
      </c>
      <c r="F2556" s="7" t="s">
        <v>33</v>
      </c>
      <c r="G2556" s="7" t="s">
        <v>14</v>
      </c>
      <c r="H2556" s="9"/>
      <c r="I2556" s="9"/>
    </row>
    <row r="2557">
      <c r="A2557" s="5">
        <v>45411.0</v>
      </c>
      <c r="B2557" s="11" t="s">
        <v>4994</v>
      </c>
      <c r="C2557" s="22" t="s">
        <v>4995</v>
      </c>
      <c r="D2557" s="7" t="s">
        <v>907</v>
      </c>
      <c r="E2557" s="7" t="s">
        <v>817</v>
      </c>
      <c r="F2557" s="7" t="s">
        <v>473</v>
      </c>
      <c r="G2557" s="7" t="s">
        <v>29</v>
      </c>
      <c r="H2557" s="9"/>
      <c r="I2557" s="9"/>
    </row>
    <row r="2558">
      <c r="A2558" s="5">
        <v>45411.0</v>
      </c>
      <c r="B2558" s="11" t="s">
        <v>4996</v>
      </c>
      <c r="C2558" s="22" t="s">
        <v>4997</v>
      </c>
      <c r="D2558" s="7" t="s">
        <v>21</v>
      </c>
      <c r="E2558" s="7" t="s">
        <v>334</v>
      </c>
      <c r="F2558" s="7" t="s">
        <v>132</v>
      </c>
      <c r="G2558" s="7" t="s">
        <v>14</v>
      </c>
      <c r="H2558" s="9"/>
      <c r="I2558" s="9"/>
    </row>
    <row r="2559">
      <c r="A2559" s="5">
        <v>45411.0</v>
      </c>
      <c r="B2559" s="11" t="s">
        <v>4996</v>
      </c>
      <c r="C2559" s="22" t="s">
        <v>4997</v>
      </c>
      <c r="D2559" s="7" t="s">
        <v>21</v>
      </c>
      <c r="E2559" s="7" t="s">
        <v>436</v>
      </c>
      <c r="F2559" s="7" t="s">
        <v>2427</v>
      </c>
      <c r="G2559" s="7" t="s">
        <v>14</v>
      </c>
      <c r="H2559" s="9"/>
      <c r="I2559" s="9"/>
    </row>
    <row r="2560">
      <c r="A2560" s="5">
        <v>45411.0</v>
      </c>
      <c r="B2560" s="11" t="s">
        <v>4998</v>
      </c>
      <c r="C2560" s="23" t="s">
        <v>4999</v>
      </c>
      <c r="D2560" s="7" t="s">
        <v>611</v>
      </c>
      <c r="E2560" s="7" t="s">
        <v>183</v>
      </c>
      <c r="F2560" s="7" t="s">
        <v>2294</v>
      </c>
      <c r="G2560" s="7" t="s">
        <v>14</v>
      </c>
      <c r="H2560" s="9"/>
      <c r="I2560" s="9"/>
    </row>
    <row r="2561">
      <c r="A2561" s="5">
        <v>45411.0</v>
      </c>
      <c r="B2561" s="11" t="s">
        <v>4998</v>
      </c>
      <c r="C2561" s="23" t="s">
        <v>4999</v>
      </c>
      <c r="D2561" s="7" t="s">
        <v>611</v>
      </c>
      <c r="E2561" s="7" t="s">
        <v>119</v>
      </c>
      <c r="F2561" s="7" t="s">
        <v>2840</v>
      </c>
      <c r="G2561" s="7" t="s">
        <v>14</v>
      </c>
      <c r="H2561" s="9"/>
      <c r="I2561" s="9"/>
    </row>
    <row r="2562">
      <c r="A2562" s="5">
        <v>45411.0</v>
      </c>
      <c r="B2562" s="11" t="s">
        <v>5000</v>
      </c>
      <c r="C2562" s="22" t="s">
        <v>5001</v>
      </c>
      <c r="D2562" s="7" t="s">
        <v>839</v>
      </c>
      <c r="E2562" s="9"/>
      <c r="F2562" s="7" t="s">
        <v>132</v>
      </c>
      <c r="G2562" s="7" t="s">
        <v>14</v>
      </c>
      <c r="H2562" s="7" t="s">
        <v>253</v>
      </c>
      <c r="I2562" s="9"/>
    </row>
    <row r="2563">
      <c r="A2563" s="5">
        <v>45411.0</v>
      </c>
      <c r="B2563" s="11" t="s">
        <v>5002</v>
      </c>
      <c r="C2563" s="22" t="s">
        <v>5003</v>
      </c>
      <c r="D2563" s="7" t="s">
        <v>2209</v>
      </c>
      <c r="E2563" s="7" t="s">
        <v>1262</v>
      </c>
      <c r="F2563" s="7" t="s">
        <v>454</v>
      </c>
      <c r="G2563" s="7" t="s">
        <v>14</v>
      </c>
      <c r="H2563" s="9"/>
      <c r="I2563" s="9"/>
    </row>
    <row r="2564">
      <c r="A2564" s="5">
        <v>45411.0</v>
      </c>
      <c r="B2564" s="11" t="s">
        <v>5002</v>
      </c>
      <c r="C2564" s="22" t="s">
        <v>5003</v>
      </c>
      <c r="D2564" s="7" t="s">
        <v>2209</v>
      </c>
      <c r="E2564" s="7" t="s">
        <v>125</v>
      </c>
      <c r="F2564" s="7" t="s">
        <v>741</v>
      </c>
      <c r="G2564" s="7" t="s">
        <v>14</v>
      </c>
      <c r="H2564" s="9"/>
      <c r="I2564" s="9"/>
    </row>
    <row r="2565">
      <c r="A2565" s="5">
        <v>45411.0</v>
      </c>
      <c r="B2565" s="11" t="s">
        <v>5004</v>
      </c>
      <c r="C2565" s="22" t="s">
        <v>5005</v>
      </c>
      <c r="D2565" s="7" t="s">
        <v>412</v>
      </c>
      <c r="E2565" s="7" t="s">
        <v>349</v>
      </c>
      <c r="F2565" s="7" t="s">
        <v>564</v>
      </c>
      <c r="G2565" s="7" t="s">
        <v>14</v>
      </c>
      <c r="H2565" s="9"/>
      <c r="I2565" s="9"/>
    </row>
    <row r="2566">
      <c r="A2566" s="5">
        <v>45411.0</v>
      </c>
      <c r="B2566" s="11" t="s">
        <v>5006</v>
      </c>
      <c r="C2566" s="22" t="s">
        <v>5007</v>
      </c>
      <c r="D2566" s="7" t="s">
        <v>899</v>
      </c>
      <c r="E2566" s="7" t="s">
        <v>5008</v>
      </c>
      <c r="F2566" s="7" t="s">
        <v>2294</v>
      </c>
      <c r="G2566" s="7" t="s">
        <v>14</v>
      </c>
      <c r="H2566" s="9"/>
      <c r="I2566" s="9"/>
    </row>
    <row r="2567">
      <c r="A2567" s="5">
        <v>45411.0</v>
      </c>
      <c r="B2567" s="11" t="s">
        <v>5009</v>
      </c>
      <c r="C2567" s="22" t="s">
        <v>5010</v>
      </c>
      <c r="D2567" s="7" t="s">
        <v>4720</v>
      </c>
      <c r="E2567" s="9"/>
      <c r="F2567" s="7" t="s">
        <v>5011</v>
      </c>
      <c r="G2567" s="7" t="s">
        <v>86</v>
      </c>
      <c r="H2567" s="7" t="s">
        <v>253</v>
      </c>
      <c r="I2567" s="9"/>
    </row>
    <row r="2568">
      <c r="A2568" s="5">
        <v>45411.0</v>
      </c>
      <c r="B2568" s="11" t="s">
        <v>5009</v>
      </c>
      <c r="C2568" s="22" t="s">
        <v>5010</v>
      </c>
      <c r="D2568" s="7" t="s">
        <v>4720</v>
      </c>
      <c r="E2568" s="7" t="s">
        <v>183</v>
      </c>
      <c r="F2568" s="7" t="s">
        <v>3332</v>
      </c>
      <c r="G2568" s="7" t="s">
        <v>29</v>
      </c>
      <c r="H2568" s="9"/>
      <c r="I2568" s="9"/>
    </row>
    <row r="2569">
      <c r="A2569" s="5">
        <v>45412.0</v>
      </c>
      <c r="B2569" s="11" t="s">
        <v>5012</v>
      </c>
      <c r="C2569" s="22" t="s">
        <v>5013</v>
      </c>
      <c r="D2569" s="7" t="s">
        <v>405</v>
      </c>
      <c r="E2569" s="7" t="s">
        <v>1122</v>
      </c>
      <c r="F2569" s="7" t="s">
        <v>1419</v>
      </c>
      <c r="G2569" s="7" t="s">
        <v>14</v>
      </c>
      <c r="H2569" s="9"/>
      <c r="I2569" s="9"/>
    </row>
    <row r="2570">
      <c r="A2570" s="5">
        <v>45412.0</v>
      </c>
      <c r="B2570" s="11" t="s">
        <v>5014</v>
      </c>
      <c r="C2570" s="22" t="s">
        <v>5015</v>
      </c>
      <c r="D2570" s="7" t="s">
        <v>118</v>
      </c>
      <c r="E2570" s="7" t="s">
        <v>5016</v>
      </c>
      <c r="F2570" s="7" t="s">
        <v>18</v>
      </c>
      <c r="G2570" s="7" t="s">
        <v>14</v>
      </c>
      <c r="H2570" s="9"/>
      <c r="I2570" s="9"/>
    </row>
    <row r="2571">
      <c r="A2571" s="5">
        <v>45412.0</v>
      </c>
      <c r="B2571" s="11" t="s">
        <v>5014</v>
      </c>
      <c r="C2571" s="22" t="s">
        <v>5015</v>
      </c>
      <c r="D2571" s="7" t="s">
        <v>118</v>
      </c>
      <c r="E2571" s="7" t="s">
        <v>5017</v>
      </c>
      <c r="F2571" s="7" t="s">
        <v>18</v>
      </c>
      <c r="G2571" s="7" t="s">
        <v>14</v>
      </c>
      <c r="H2571" s="9"/>
      <c r="I2571" s="9"/>
    </row>
    <row r="2572">
      <c r="A2572" s="5">
        <v>45412.0</v>
      </c>
      <c r="B2572" s="11" t="s">
        <v>5018</v>
      </c>
      <c r="C2572" s="22" t="s">
        <v>5019</v>
      </c>
      <c r="D2572" s="7" t="s">
        <v>286</v>
      </c>
      <c r="E2572" s="9"/>
      <c r="F2572" s="7" t="s">
        <v>564</v>
      </c>
      <c r="G2572" s="7" t="s">
        <v>14</v>
      </c>
      <c r="H2572" s="7" t="s">
        <v>15</v>
      </c>
      <c r="I2572" s="9"/>
    </row>
    <row r="2573">
      <c r="A2573" s="5">
        <v>45412.0</v>
      </c>
      <c r="B2573" s="11" t="s">
        <v>5020</v>
      </c>
      <c r="C2573" s="22" t="s">
        <v>5021</v>
      </c>
      <c r="D2573" s="7" t="s">
        <v>5022</v>
      </c>
      <c r="E2573" s="7" t="s">
        <v>5023</v>
      </c>
      <c r="F2573" s="7" t="s">
        <v>1489</v>
      </c>
      <c r="G2573" s="7" t="s">
        <v>14</v>
      </c>
      <c r="H2573" s="9"/>
      <c r="I2573" s="9"/>
    </row>
    <row r="2574">
      <c r="A2574" s="5">
        <v>45412.0</v>
      </c>
      <c r="B2574" s="11" t="s">
        <v>5024</v>
      </c>
      <c r="C2574" s="22" t="s">
        <v>5025</v>
      </c>
      <c r="D2574" s="7" t="s">
        <v>1849</v>
      </c>
      <c r="E2574" s="7" t="s">
        <v>1200</v>
      </c>
      <c r="F2574" s="7" t="s">
        <v>5026</v>
      </c>
      <c r="G2574" s="7" t="s">
        <v>14</v>
      </c>
      <c r="H2574" s="9"/>
      <c r="I2574" s="9"/>
    </row>
    <row r="2575">
      <c r="A2575" s="5">
        <v>45412.0</v>
      </c>
      <c r="B2575" s="11" t="s">
        <v>5024</v>
      </c>
      <c r="C2575" s="22" t="s">
        <v>5025</v>
      </c>
      <c r="D2575" s="7" t="s">
        <v>1849</v>
      </c>
      <c r="E2575" s="7" t="s">
        <v>4220</v>
      </c>
      <c r="F2575" s="7" t="s">
        <v>5027</v>
      </c>
      <c r="G2575" s="7" t="s">
        <v>14</v>
      </c>
      <c r="H2575" s="9"/>
      <c r="I2575" s="9"/>
    </row>
    <row r="2576">
      <c r="A2576" s="5">
        <v>45412.0</v>
      </c>
      <c r="B2576" s="11" t="s">
        <v>5028</v>
      </c>
      <c r="C2576" s="22" t="s">
        <v>5029</v>
      </c>
      <c r="D2576" s="7" t="s">
        <v>11</v>
      </c>
      <c r="E2576" s="7" t="s">
        <v>119</v>
      </c>
      <c r="F2576" s="7" t="s">
        <v>1387</v>
      </c>
      <c r="G2576" s="7" t="s">
        <v>14</v>
      </c>
      <c r="H2576" s="9"/>
      <c r="I2576" s="9"/>
    </row>
    <row r="2577">
      <c r="A2577" s="5">
        <v>45412.0</v>
      </c>
      <c r="B2577" s="11" t="s">
        <v>5030</v>
      </c>
      <c r="C2577" s="22" t="s">
        <v>5031</v>
      </c>
      <c r="D2577" s="7" t="s">
        <v>1839</v>
      </c>
      <c r="E2577" s="9"/>
      <c r="F2577" s="7" t="s">
        <v>1387</v>
      </c>
      <c r="G2577" s="7" t="s">
        <v>14</v>
      </c>
      <c r="H2577" s="7" t="s">
        <v>253</v>
      </c>
      <c r="I2577" s="9"/>
    </row>
    <row r="2578">
      <c r="A2578" s="5">
        <v>45412.0</v>
      </c>
      <c r="B2578" s="11" t="s">
        <v>5030</v>
      </c>
      <c r="C2578" s="22" t="s">
        <v>5031</v>
      </c>
      <c r="D2578" s="7" t="s">
        <v>1839</v>
      </c>
      <c r="E2578" s="7" t="s">
        <v>257</v>
      </c>
      <c r="F2578" s="7" t="s">
        <v>588</v>
      </c>
      <c r="G2578" s="7" t="s">
        <v>14</v>
      </c>
      <c r="H2578" s="9"/>
      <c r="I2578" s="9"/>
    </row>
    <row r="2579">
      <c r="A2579" s="5">
        <v>45412.0</v>
      </c>
      <c r="B2579" s="11" t="s">
        <v>5032</v>
      </c>
      <c r="C2579" s="22" t="s">
        <v>5033</v>
      </c>
      <c r="D2579" s="7" t="s">
        <v>11</v>
      </c>
      <c r="E2579" s="7" t="s">
        <v>3619</v>
      </c>
      <c r="F2579" s="7" t="s">
        <v>111</v>
      </c>
      <c r="G2579" s="7" t="s">
        <v>14</v>
      </c>
      <c r="H2579" s="9"/>
      <c r="I2579" s="9"/>
    </row>
    <row r="2580">
      <c r="A2580" s="5">
        <v>45412.0</v>
      </c>
      <c r="B2580" s="11" t="s">
        <v>5034</v>
      </c>
      <c r="C2580" s="22" t="s">
        <v>5035</v>
      </c>
      <c r="D2580" s="7" t="s">
        <v>5036</v>
      </c>
      <c r="E2580" s="7" t="s">
        <v>436</v>
      </c>
      <c r="F2580" s="7" t="s">
        <v>393</v>
      </c>
      <c r="G2580" s="7" t="s">
        <v>14</v>
      </c>
      <c r="H2580" s="9"/>
      <c r="I2580" s="9"/>
    </row>
    <row r="2581">
      <c r="A2581" s="5">
        <v>45412.0</v>
      </c>
      <c r="B2581" s="11" t="s">
        <v>5034</v>
      </c>
      <c r="C2581" s="22" t="s">
        <v>5035</v>
      </c>
      <c r="D2581" s="7" t="s">
        <v>5036</v>
      </c>
      <c r="E2581" s="7" t="s">
        <v>436</v>
      </c>
      <c r="F2581" s="7" t="s">
        <v>2947</v>
      </c>
      <c r="G2581" s="7" t="s">
        <v>14</v>
      </c>
      <c r="H2581" s="9"/>
      <c r="I2581" s="9"/>
    </row>
    <row r="2582">
      <c r="A2582" s="5">
        <v>45412.0</v>
      </c>
      <c r="B2582" s="11" t="s">
        <v>5037</v>
      </c>
      <c r="C2582" s="22" t="s">
        <v>5038</v>
      </c>
      <c r="D2582" s="7" t="s">
        <v>4904</v>
      </c>
      <c r="E2582" s="7" t="s">
        <v>15</v>
      </c>
      <c r="F2582" s="7" t="s">
        <v>2565</v>
      </c>
      <c r="G2582" s="7" t="s">
        <v>14</v>
      </c>
      <c r="H2582" s="9"/>
      <c r="I2582" s="9"/>
    </row>
    <row r="2583">
      <c r="A2583" s="5">
        <v>45412.0</v>
      </c>
      <c r="B2583" s="11" t="s">
        <v>5037</v>
      </c>
      <c r="C2583" s="22" t="s">
        <v>5038</v>
      </c>
      <c r="D2583" s="7" t="s">
        <v>4904</v>
      </c>
      <c r="E2583" s="7" t="s">
        <v>420</v>
      </c>
      <c r="F2583" s="7" t="s">
        <v>2840</v>
      </c>
      <c r="G2583" s="7" t="s">
        <v>14</v>
      </c>
      <c r="H2583" s="9"/>
      <c r="I2583" s="9"/>
    </row>
    <row r="2584">
      <c r="A2584" s="5">
        <v>45412.0</v>
      </c>
      <c r="B2584" s="11" t="s">
        <v>5039</v>
      </c>
      <c r="C2584" s="22" t="s">
        <v>5040</v>
      </c>
      <c r="D2584" s="7" t="s">
        <v>899</v>
      </c>
      <c r="E2584" s="7" t="s">
        <v>119</v>
      </c>
      <c r="F2584" s="7" t="s">
        <v>136</v>
      </c>
      <c r="G2584" s="7" t="s">
        <v>14</v>
      </c>
      <c r="H2584" s="9"/>
      <c r="I2584" s="9"/>
    </row>
    <row r="2585">
      <c r="A2585" s="5">
        <v>45412.0</v>
      </c>
      <c r="B2585" s="11" t="s">
        <v>5039</v>
      </c>
      <c r="C2585" s="22" t="s">
        <v>5040</v>
      </c>
      <c r="D2585" s="7" t="s">
        <v>899</v>
      </c>
      <c r="E2585" s="7" t="s">
        <v>100</v>
      </c>
      <c r="F2585" s="7" t="s">
        <v>167</v>
      </c>
      <c r="G2585" s="7" t="s">
        <v>14</v>
      </c>
      <c r="H2585" s="9"/>
      <c r="I2585" s="9"/>
    </row>
    <row r="2586">
      <c r="A2586" s="5">
        <v>45412.0</v>
      </c>
      <c r="B2586" s="11" t="s">
        <v>5041</v>
      </c>
      <c r="C2586" s="22" t="s">
        <v>5042</v>
      </c>
      <c r="D2586" s="7" t="s">
        <v>78</v>
      </c>
      <c r="E2586" s="7" t="s">
        <v>5043</v>
      </c>
      <c r="F2586" s="7" t="s">
        <v>13</v>
      </c>
      <c r="G2586" s="7" t="s">
        <v>14</v>
      </c>
      <c r="H2586" s="9"/>
      <c r="I2586" s="9"/>
    </row>
    <row r="2587">
      <c r="A2587" s="5">
        <v>45412.0</v>
      </c>
      <c r="B2587" s="11" t="s">
        <v>5044</v>
      </c>
      <c r="C2587" s="22" t="s">
        <v>5045</v>
      </c>
      <c r="D2587" s="7" t="s">
        <v>754</v>
      </c>
      <c r="E2587" s="7" t="s">
        <v>241</v>
      </c>
      <c r="F2587" s="7" t="s">
        <v>300</v>
      </c>
      <c r="G2587" s="7" t="s">
        <v>14</v>
      </c>
      <c r="H2587" s="9"/>
      <c r="I2587" s="9"/>
    </row>
    <row r="2588">
      <c r="A2588" s="5">
        <v>45412.0</v>
      </c>
      <c r="B2588" s="11" t="s">
        <v>5044</v>
      </c>
      <c r="C2588" s="22" t="s">
        <v>5045</v>
      </c>
      <c r="D2588" s="7" t="s">
        <v>754</v>
      </c>
      <c r="E2588" s="7" t="s">
        <v>5046</v>
      </c>
      <c r="F2588" s="7" t="s">
        <v>5047</v>
      </c>
      <c r="G2588" s="7" t="s">
        <v>14</v>
      </c>
      <c r="H2588" s="9"/>
      <c r="I2588" s="9"/>
    </row>
    <row r="2589">
      <c r="A2589" s="5">
        <v>45412.0</v>
      </c>
      <c r="B2589" s="11" t="s">
        <v>5044</v>
      </c>
      <c r="C2589" s="22" t="s">
        <v>5045</v>
      </c>
      <c r="D2589" s="7" t="s">
        <v>754</v>
      </c>
      <c r="E2589" s="7" t="s">
        <v>110</v>
      </c>
      <c r="F2589" s="7" t="s">
        <v>111</v>
      </c>
      <c r="G2589" s="7" t="s">
        <v>14</v>
      </c>
      <c r="H2589" s="9"/>
      <c r="I2589" s="9"/>
    </row>
    <row r="2590">
      <c r="A2590" s="5">
        <v>45412.0</v>
      </c>
      <c r="B2590" s="11" t="s">
        <v>5048</v>
      </c>
      <c r="C2590" s="22" t="s">
        <v>5049</v>
      </c>
      <c r="D2590" s="7" t="s">
        <v>1963</v>
      </c>
      <c r="E2590" s="7" t="s">
        <v>119</v>
      </c>
      <c r="F2590" s="7" t="s">
        <v>5050</v>
      </c>
      <c r="G2590" s="7" t="s">
        <v>86</v>
      </c>
      <c r="H2590" s="9"/>
      <c r="I2590" s="9"/>
    </row>
    <row r="2591">
      <c r="A2591" s="5">
        <v>45412.0</v>
      </c>
      <c r="B2591" s="11" t="s">
        <v>5048</v>
      </c>
      <c r="C2591" s="22" t="s">
        <v>5049</v>
      </c>
      <c r="D2591" s="7" t="s">
        <v>1963</v>
      </c>
      <c r="E2591" s="7" t="s">
        <v>90</v>
      </c>
      <c r="F2591" s="7" t="s">
        <v>184</v>
      </c>
      <c r="G2591" s="7" t="s">
        <v>86</v>
      </c>
      <c r="H2591" s="9"/>
      <c r="I2591" s="9"/>
    </row>
    <row r="2592">
      <c r="A2592" s="5">
        <v>45412.0</v>
      </c>
      <c r="B2592" s="11" t="s">
        <v>5051</v>
      </c>
      <c r="C2592" s="22" t="s">
        <v>5052</v>
      </c>
      <c r="D2592" s="7" t="s">
        <v>1259</v>
      </c>
      <c r="E2592" s="7" t="s">
        <v>100</v>
      </c>
      <c r="F2592" s="7" t="s">
        <v>531</v>
      </c>
      <c r="G2592" s="7" t="s">
        <v>14</v>
      </c>
      <c r="H2592" s="9"/>
      <c r="I2592" s="9"/>
    </row>
    <row r="2593">
      <c r="A2593" s="5">
        <v>45412.0</v>
      </c>
      <c r="B2593" s="11" t="s">
        <v>5051</v>
      </c>
      <c r="C2593" s="22" t="s">
        <v>5052</v>
      </c>
      <c r="D2593" s="7" t="s">
        <v>1259</v>
      </c>
      <c r="E2593" s="9"/>
      <c r="F2593" s="7" t="s">
        <v>111</v>
      </c>
      <c r="G2593" s="7" t="s">
        <v>14</v>
      </c>
      <c r="H2593" s="7" t="s">
        <v>110</v>
      </c>
      <c r="I2593" s="9"/>
    </row>
    <row r="2594">
      <c r="A2594" s="5">
        <v>45412.0</v>
      </c>
      <c r="B2594" s="11" t="s">
        <v>5053</v>
      </c>
      <c r="C2594" s="22" t="s">
        <v>5054</v>
      </c>
      <c r="D2594" s="7" t="s">
        <v>481</v>
      </c>
      <c r="E2594" s="7" t="s">
        <v>90</v>
      </c>
      <c r="F2594" s="7" t="s">
        <v>111</v>
      </c>
      <c r="G2594" s="7" t="s">
        <v>14</v>
      </c>
      <c r="H2594" s="9"/>
      <c r="I2594" s="9"/>
    </row>
    <row r="2595">
      <c r="A2595" s="5">
        <v>45412.0</v>
      </c>
      <c r="B2595" s="11" t="s">
        <v>5055</v>
      </c>
      <c r="C2595" s="22" t="s">
        <v>5056</v>
      </c>
      <c r="D2595" s="7" t="s">
        <v>970</v>
      </c>
      <c r="E2595" s="7" t="s">
        <v>589</v>
      </c>
      <c r="F2595" s="7" t="s">
        <v>505</v>
      </c>
      <c r="G2595" s="7" t="s">
        <v>86</v>
      </c>
      <c r="H2595" s="9"/>
      <c r="I2595" s="9"/>
    </row>
    <row r="2596">
      <c r="A2596" s="5">
        <v>45412.0</v>
      </c>
      <c r="B2596" s="11" t="s">
        <v>5057</v>
      </c>
      <c r="C2596" s="22" t="s">
        <v>5058</v>
      </c>
      <c r="D2596" s="7" t="s">
        <v>2587</v>
      </c>
      <c r="E2596" s="7" t="s">
        <v>38</v>
      </c>
      <c r="F2596" s="7" t="s">
        <v>18</v>
      </c>
      <c r="G2596" s="7" t="s">
        <v>14</v>
      </c>
      <c r="H2596" s="9"/>
      <c r="I2596" s="9"/>
    </row>
    <row r="2597">
      <c r="A2597" s="5">
        <v>45412.0</v>
      </c>
      <c r="B2597" s="11" t="s">
        <v>5059</v>
      </c>
      <c r="C2597" s="22" t="s">
        <v>5060</v>
      </c>
      <c r="D2597" s="7" t="s">
        <v>11</v>
      </c>
      <c r="E2597" s="7" t="s">
        <v>5061</v>
      </c>
      <c r="F2597" s="7" t="s">
        <v>13</v>
      </c>
      <c r="G2597" s="7" t="s">
        <v>14</v>
      </c>
      <c r="H2597" s="9"/>
      <c r="I2597" s="9"/>
    </row>
    <row r="2598">
      <c r="A2598" s="5">
        <v>45412.0</v>
      </c>
      <c r="B2598" s="11" t="s">
        <v>5062</v>
      </c>
      <c r="C2598" s="22" t="s">
        <v>5063</v>
      </c>
      <c r="D2598" s="7" t="s">
        <v>118</v>
      </c>
      <c r="E2598" s="7" t="s">
        <v>119</v>
      </c>
      <c r="F2598" s="7" t="s">
        <v>1387</v>
      </c>
      <c r="G2598" s="7" t="s">
        <v>14</v>
      </c>
      <c r="H2598" s="9"/>
      <c r="I2598" s="9"/>
    </row>
    <row r="2599">
      <c r="A2599" s="5">
        <v>45412.0</v>
      </c>
      <c r="B2599" s="11" t="s">
        <v>5064</v>
      </c>
      <c r="C2599" s="22" t="s">
        <v>5065</v>
      </c>
      <c r="D2599" s="7" t="s">
        <v>5066</v>
      </c>
      <c r="E2599" s="7" t="s">
        <v>119</v>
      </c>
      <c r="F2599" s="7" t="s">
        <v>18</v>
      </c>
      <c r="G2599" s="7" t="s">
        <v>14</v>
      </c>
      <c r="H2599" s="9"/>
      <c r="I2599" s="9"/>
    </row>
    <row r="2600">
      <c r="A2600" s="5">
        <v>45412.0</v>
      </c>
      <c r="B2600" s="11" t="s">
        <v>5064</v>
      </c>
      <c r="C2600" s="22" t="s">
        <v>5065</v>
      </c>
      <c r="D2600" s="7" t="s">
        <v>5066</v>
      </c>
      <c r="E2600" s="7" t="s">
        <v>38</v>
      </c>
      <c r="F2600" s="7" t="s">
        <v>247</v>
      </c>
      <c r="G2600" s="7" t="s">
        <v>86</v>
      </c>
      <c r="H2600" s="9"/>
      <c r="I2600" s="9"/>
    </row>
    <row r="2601">
      <c r="A2601" s="5">
        <v>45413.0</v>
      </c>
      <c r="B2601" s="11" t="s">
        <v>5067</v>
      </c>
      <c r="C2601" s="22" t="s">
        <v>5068</v>
      </c>
      <c r="D2601" s="7" t="s">
        <v>11</v>
      </c>
      <c r="E2601" s="7" t="s">
        <v>90</v>
      </c>
      <c r="F2601" s="7" t="s">
        <v>5069</v>
      </c>
      <c r="G2601" s="7" t="s">
        <v>14</v>
      </c>
      <c r="H2601" s="9"/>
      <c r="I2601" s="9"/>
    </row>
    <row r="2602">
      <c r="A2602" s="5">
        <v>45413.0</v>
      </c>
      <c r="B2602" s="11" t="s">
        <v>5070</v>
      </c>
      <c r="C2602" s="22" t="s">
        <v>5071</v>
      </c>
      <c r="D2602" s="7" t="s">
        <v>298</v>
      </c>
      <c r="E2602" s="7" t="s">
        <v>119</v>
      </c>
      <c r="F2602" s="7" t="s">
        <v>136</v>
      </c>
      <c r="G2602" s="7" t="s">
        <v>14</v>
      </c>
      <c r="H2602" s="9"/>
      <c r="I2602" s="9"/>
    </row>
    <row r="2603">
      <c r="A2603" s="5">
        <v>45413.0</v>
      </c>
      <c r="B2603" s="11" t="s">
        <v>5072</v>
      </c>
      <c r="C2603" s="22" t="s">
        <v>5073</v>
      </c>
      <c r="D2603" s="7" t="s">
        <v>2375</v>
      </c>
      <c r="E2603" s="7" t="s">
        <v>5074</v>
      </c>
      <c r="F2603" s="7" t="s">
        <v>101</v>
      </c>
      <c r="G2603" s="7" t="s">
        <v>86</v>
      </c>
      <c r="H2603" s="9"/>
      <c r="I2603" s="9"/>
    </row>
    <row r="2604">
      <c r="A2604" s="5">
        <v>45414.0</v>
      </c>
      <c r="B2604" s="11" t="s">
        <v>5075</v>
      </c>
      <c r="C2604" s="22" t="s">
        <v>5076</v>
      </c>
      <c r="D2604" s="7" t="s">
        <v>1299</v>
      </c>
      <c r="E2604" s="7" t="s">
        <v>5077</v>
      </c>
      <c r="F2604" s="7" t="s">
        <v>1430</v>
      </c>
      <c r="G2604" s="7" t="s">
        <v>14</v>
      </c>
      <c r="H2604" s="9"/>
      <c r="I2604" s="9"/>
    </row>
    <row r="2605">
      <c r="A2605" s="5">
        <v>45414.0</v>
      </c>
      <c r="B2605" s="11" t="s">
        <v>5075</v>
      </c>
      <c r="C2605" s="22" t="s">
        <v>5076</v>
      </c>
      <c r="D2605" s="7" t="s">
        <v>1299</v>
      </c>
      <c r="E2605" s="7" t="s">
        <v>436</v>
      </c>
      <c r="F2605" s="7" t="s">
        <v>4963</v>
      </c>
      <c r="G2605" s="7" t="s">
        <v>14</v>
      </c>
      <c r="H2605" s="9"/>
      <c r="I2605" s="9"/>
    </row>
    <row r="2606">
      <c r="A2606" s="5">
        <v>45414.0</v>
      </c>
      <c r="B2606" s="11" t="s">
        <v>5078</v>
      </c>
      <c r="C2606" s="22" t="s">
        <v>5079</v>
      </c>
      <c r="D2606" s="7" t="s">
        <v>118</v>
      </c>
      <c r="E2606" s="7" t="s">
        <v>119</v>
      </c>
      <c r="F2606" s="7" t="s">
        <v>149</v>
      </c>
      <c r="G2606" s="7" t="s">
        <v>14</v>
      </c>
      <c r="H2606" s="9"/>
      <c r="I2606" s="9"/>
    </row>
    <row r="2607">
      <c r="A2607" s="5">
        <v>45414.0</v>
      </c>
      <c r="B2607" s="11" t="s">
        <v>5080</v>
      </c>
      <c r="C2607" s="22" t="s">
        <v>5081</v>
      </c>
      <c r="D2607" s="7" t="s">
        <v>1259</v>
      </c>
      <c r="E2607" s="7" t="s">
        <v>5082</v>
      </c>
      <c r="F2607" s="7" t="s">
        <v>2088</v>
      </c>
      <c r="G2607" s="7" t="s">
        <v>14</v>
      </c>
      <c r="H2607" s="9"/>
      <c r="I2607" s="9"/>
    </row>
    <row r="2608">
      <c r="A2608" s="5">
        <v>45414.0</v>
      </c>
      <c r="B2608" s="11" t="s">
        <v>5080</v>
      </c>
      <c r="C2608" s="22" t="s">
        <v>5081</v>
      </c>
      <c r="D2608" s="7" t="s">
        <v>1259</v>
      </c>
      <c r="E2608" s="7" t="s">
        <v>119</v>
      </c>
      <c r="F2608" s="7" t="s">
        <v>1430</v>
      </c>
      <c r="G2608" s="7" t="s">
        <v>14</v>
      </c>
      <c r="H2608" s="9"/>
      <c r="I2608" s="9"/>
    </row>
    <row r="2609">
      <c r="A2609" s="5">
        <v>45414.0</v>
      </c>
      <c r="B2609" s="11" t="s">
        <v>5083</v>
      </c>
      <c r="C2609" s="22" t="s">
        <v>5084</v>
      </c>
      <c r="D2609" s="7" t="s">
        <v>3659</v>
      </c>
      <c r="E2609" s="7" t="s">
        <v>5085</v>
      </c>
      <c r="F2609" s="7" t="s">
        <v>588</v>
      </c>
      <c r="G2609" s="7" t="s">
        <v>14</v>
      </c>
      <c r="H2609" s="9"/>
      <c r="I2609" s="9"/>
    </row>
    <row r="2610">
      <c r="A2610" s="5">
        <v>45414.0</v>
      </c>
      <c r="B2610" s="11" t="s">
        <v>5086</v>
      </c>
      <c r="C2610" s="22" t="s">
        <v>5087</v>
      </c>
      <c r="D2610" s="7" t="s">
        <v>1326</v>
      </c>
      <c r="E2610" s="7" t="s">
        <v>5088</v>
      </c>
      <c r="F2610" s="7" t="s">
        <v>1791</v>
      </c>
      <c r="G2610" s="7" t="s">
        <v>86</v>
      </c>
      <c r="H2610" s="9"/>
      <c r="I2610" s="9"/>
    </row>
    <row r="2611">
      <c r="A2611" s="5">
        <v>45414.0</v>
      </c>
      <c r="B2611" s="11" t="s">
        <v>5089</v>
      </c>
      <c r="C2611" s="22" t="s">
        <v>5090</v>
      </c>
      <c r="D2611" s="7" t="s">
        <v>5091</v>
      </c>
      <c r="E2611" s="7" t="s">
        <v>409</v>
      </c>
      <c r="F2611" s="7" t="s">
        <v>218</v>
      </c>
      <c r="G2611" s="7" t="s">
        <v>14</v>
      </c>
      <c r="H2611" s="9"/>
      <c r="I2611" s="9"/>
    </row>
    <row r="2612">
      <c r="A2612" s="5">
        <v>45414.0</v>
      </c>
      <c r="B2612" s="11" t="s">
        <v>5092</v>
      </c>
      <c r="C2612" s="22" t="s">
        <v>5093</v>
      </c>
      <c r="D2612" s="7" t="s">
        <v>4904</v>
      </c>
      <c r="E2612" s="7" t="s">
        <v>1796</v>
      </c>
      <c r="F2612" s="7" t="s">
        <v>1049</v>
      </c>
      <c r="G2612" s="7" t="s">
        <v>14</v>
      </c>
      <c r="H2612" s="9"/>
      <c r="I2612" s="9"/>
    </row>
    <row r="2613">
      <c r="A2613" s="5">
        <v>45414.0</v>
      </c>
      <c r="B2613" s="11" t="s">
        <v>5094</v>
      </c>
      <c r="C2613" s="22" t="s">
        <v>5095</v>
      </c>
      <c r="D2613" s="7" t="s">
        <v>118</v>
      </c>
      <c r="E2613" s="7" t="s">
        <v>15</v>
      </c>
      <c r="F2613" s="7" t="s">
        <v>2430</v>
      </c>
      <c r="G2613" s="7" t="s">
        <v>14</v>
      </c>
      <c r="H2613" s="9"/>
      <c r="I2613" s="9"/>
    </row>
    <row r="2614">
      <c r="A2614" s="5">
        <v>45414.0</v>
      </c>
      <c r="B2614" s="11" t="s">
        <v>5094</v>
      </c>
      <c r="C2614" s="22" t="s">
        <v>5095</v>
      </c>
      <c r="D2614" s="7" t="s">
        <v>118</v>
      </c>
      <c r="E2614" s="7" t="s">
        <v>119</v>
      </c>
      <c r="F2614" s="7" t="s">
        <v>762</v>
      </c>
      <c r="G2614" s="7" t="s">
        <v>14</v>
      </c>
      <c r="H2614" s="9"/>
      <c r="I2614" s="9"/>
    </row>
    <row r="2615">
      <c r="A2615" s="5">
        <v>45414.0</v>
      </c>
      <c r="B2615" s="11" t="s">
        <v>5096</v>
      </c>
      <c r="C2615" s="22" t="s">
        <v>5097</v>
      </c>
      <c r="D2615" s="7" t="s">
        <v>118</v>
      </c>
      <c r="E2615" s="9"/>
      <c r="F2615" s="7" t="s">
        <v>120</v>
      </c>
      <c r="G2615" s="7" t="s">
        <v>14</v>
      </c>
      <c r="H2615" s="7" t="s">
        <v>38</v>
      </c>
      <c r="I2615" s="9"/>
    </row>
    <row r="2616">
      <c r="A2616" s="5">
        <v>45414.0</v>
      </c>
      <c r="B2616" s="11" t="s">
        <v>5096</v>
      </c>
      <c r="C2616" s="22" t="s">
        <v>5097</v>
      </c>
      <c r="D2616" s="7" t="s">
        <v>118</v>
      </c>
      <c r="E2616" s="7" t="s">
        <v>5098</v>
      </c>
      <c r="F2616" s="7" t="s">
        <v>5099</v>
      </c>
      <c r="G2616" s="7" t="s">
        <v>14</v>
      </c>
      <c r="H2616" s="9"/>
      <c r="I2616" s="9"/>
    </row>
    <row r="2617">
      <c r="A2617" s="5">
        <v>45414.0</v>
      </c>
      <c r="B2617" s="11" t="s">
        <v>5100</v>
      </c>
      <c r="C2617" s="22" t="s">
        <v>5101</v>
      </c>
      <c r="D2617" s="7" t="s">
        <v>1235</v>
      </c>
      <c r="E2617" s="7" t="s">
        <v>119</v>
      </c>
      <c r="F2617" s="7" t="s">
        <v>5102</v>
      </c>
      <c r="G2617" s="7" t="s">
        <v>14</v>
      </c>
      <c r="H2617" s="9"/>
      <c r="I2617" s="9"/>
    </row>
    <row r="2618">
      <c r="A2618" s="5">
        <v>45414.0</v>
      </c>
      <c r="B2618" s="11" t="s">
        <v>5103</v>
      </c>
      <c r="C2618" s="22" t="s">
        <v>5104</v>
      </c>
      <c r="D2618" s="7" t="s">
        <v>11</v>
      </c>
      <c r="E2618" s="7" t="s">
        <v>119</v>
      </c>
      <c r="F2618" s="7" t="s">
        <v>1303</v>
      </c>
      <c r="G2618" s="7" t="s">
        <v>14</v>
      </c>
      <c r="H2618" s="9"/>
      <c r="I2618" s="9"/>
    </row>
    <row r="2619">
      <c r="A2619" s="5">
        <v>45414.0</v>
      </c>
      <c r="B2619" s="11" t="s">
        <v>5103</v>
      </c>
      <c r="C2619" s="22" t="s">
        <v>5104</v>
      </c>
      <c r="D2619" s="7" t="s">
        <v>11</v>
      </c>
      <c r="E2619" s="7" t="s">
        <v>110</v>
      </c>
      <c r="F2619" s="7" t="s">
        <v>111</v>
      </c>
      <c r="G2619" s="7" t="s">
        <v>14</v>
      </c>
      <c r="H2619" s="9"/>
      <c r="I2619" s="9"/>
    </row>
    <row r="2620">
      <c r="A2620" s="5">
        <v>45414.0</v>
      </c>
      <c r="B2620" s="11" t="s">
        <v>5105</v>
      </c>
      <c r="C2620" s="22" t="s">
        <v>5106</v>
      </c>
      <c r="D2620" s="7" t="s">
        <v>284</v>
      </c>
      <c r="E2620" s="7" t="s">
        <v>2618</v>
      </c>
      <c r="F2620" s="7" t="s">
        <v>4887</v>
      </c>
      <c r="G2620" s="7" t="s">
        <v>14</v>
      </c>
      <c r="H2620" s="9"/>
      <c r="I2620" s="9"/>
    </row>
    <row r="2621">
      <c r="A2621" s="5">
        <v>45414.0</v>
      </c>
      <c r="B2621" s="11" t="s">
        <v>5107</v>
      </c>
      <c r="C2621" s="22" t="s">
        <v>5108</v>
      </c>
      <c r="D2621" s="7" t="s">
        <v>2054</v>
      </c>
      <c r="E2621" s="7" t="s">
        <v>119</v>
      </c>
      <c r="F2621" s="7" t="s">
        <v>5109</v>
      </c>
      <c r="G2621" s="7" t="s">
        <v>14</v>
      </c>
      <c r="H2621" s="9"/>
      <c r="I2621" s="9"/>
    </row>
    <row r="2622">
      <c r="A2622" s="5">
        <v>45414.0</v>
      </c>
      <c r="B2622" s="11" t="s">
        <v>5107</v>
      </c>
      <c r="C2622" s="22" t="s">
        <v>5108</v>
      </c>
      <c r="D2622" s="7" t="s">
        <v>189</v>
      </c>
      <c r="E2622" s="7" t="s">
        <v>119</v>
      </c>
      <c r="F2622" s="7" t="s">
        <v>5109</v>
      </c>
      <c r="G2622" s="7" t="s">
        <v>14</v>
      </c>
      <c r="H2622" s="9"/>
      <c r="I2622" s="9"/>
    </row>
    <row r="2623">
      <c r="A2623" s="5">
        <v>45414.0</v>
      </c>
      <c r="B2623" s="11" t="s">
        <v>5110</v>
      </c>
      <c r="C2623" s="22" t="s">
        <v>5111</v>
      </c>
      <c r="D2623" s="7" t="s">
        <v>4904</v>
      </c>
      <c r="E2623" s="7" t="s">
        <v>334</v>
      </c>
      <c r="F2623" s="7" t="s">
        <v>18</v>
      </c>
      <c r="G2623" s="7" t="s">
        <v>14</v>
      </c>
      <c r="H2623" s="9"/>
      <c r="I2623" s="9"/>
    </row>
    <row r="2624">
      <c r="A2624" s="5">
        <v>45414.0</v>
      </c>
      <c r="B2624" s="11" t="s">
        <v>5110</v>
      </c>
      <c r="C2624" s="22" t="s">
        <v>5111</v>
      </c>
      <c r="D2624" s="7" t="s">
        <v>4904</v>
      </c>
      <c r="E2624" s="7" t="s">
        <v>3973</v>
      </c>
      <c r="F2624" s="7" t="s">
        <v>3138</v>
      </c>
      <c r="G2624" s="7" t="s">
        <v>14</v>
      </c>
      <c r="H2624" s="9"/>
      <c r="I2624" s="9"/>
    </row>
    <row r="2625">
      <c r="A2625" s="5">
        <v>45414.0</v>
      </c>
      <c r="B2625" s="11" t="s">
        <v>5112</v>
      </c>
      <c r="C2625" s="22" t="s">
        <v>5113</v>
      </c>
      <c r="D2625" s="7" t="s">
        <v>298</v>
      </c>
      <c r="E2625" s="7" t="s">
        <v>119</v>
      </c>
      <c r="F2625" s="7" t="s">
        <v>18</v>
      </c>
      <c r="G2625" s="7" t="s">
        <v>14</v>
      </c>
      <c r="H2625" s="9"/>
      <c r="I2625" s="9"/>
    </row>
    <row r="2626">
      <c r="A2626" s="5">
        <v>45414.0</v>
      </c>
      <c r="B2626" s="11" t="s">
        <v>5112</v>
      </c>
      <c r="C2626" s="22" t="s">
        <v>5113</v>
      </c>
      <c r="D2626" s="7" t="s">
        <v>298</v>
      </c>
      <c r="E2626" s="7" t="s">
        <v>436</v>
      </c>
      <c r="F2626" s="7" t="s">
        <v>1049</v>
      </c>
      <c r="G2626" s="7" t="s">
        <v>14</v>
      </c>
      <c r="H2626" s="9"/>
      <c r="I2626" s="9"/>
    </row>
    <row r="2627">
      <c r="A2627" s="5">
        <v>45414.0</v>
      </c>
      <c r="B2627" s="11" t="s">
        <v>5114</v>
      </c>
      <c r="C2627" s="22" t="s">
        <v>5115</v>
      </c>
      <c r="D2627" s="7" t="s">
        <v>137</v>
      </c>
      <c r="E2627" s="7" t="s">
        <v>1003</v>
      </c>
      <c r="F2627" s="7" t="s">
        <v>308</v>
      </c>
      <c r="G2627" s="7" t="s">
        <v>14</v>
      </c>
      <c r="H2627" s="9"/>
      <c r="I2627" s="9"/>
    </row>
    <row r="2628">
      <c r="A2628" s="5">
        <v>45414.0</v>
      </c>
      <c r="B2628" s="11" t="s">
        <v>5114</v>
      </c>
      <c r="C2628" s="22" t="s">
        <v>5115</v>
      </c>
      <c r="D2628" s="7" t="s">
        <v>137</v>
      </c>
      <c r="E2628" s="7" t="s">
        <v>5116</v>
      </c>
      <c r="F2628" s="7" t="s">
        <v>18</v>
      </c>
      <c r="G2628" s="7" t="s">
        <v>14</v>
      </c>
      <c r="H2628" s="9"/>
      <c r="I2628" s="9"/>
    </row>
    <row r="2629">
      <c r="A2629" s="5">
        <v>45414.0</v>
      </c>
      <c r="B2629" s="11" t="s">
        <v>5117</v>
      </c>
      <c r="C2629" s="22" t="s">
        <v>5118</v>
      </c>
      <c r="D2629" s="7" t="s">
        <v>4904</v>
      </c>
      <c r="E2629" s="7" t="s">
        <v>1810</v>
      </c>
      <c r="F2629" s="7" t="s">
        <v>564</v>
      </c>
      <c r="G2629" s="7" t="s">
        <v>14</v>
      </c>
      <c r="H2629" s="9"/>
      <c r="I2629" s="9"/>
    </row>
    <row r="2630">
      <c r="A2630" s="5">
        <v>45414.0</v>
      </c>
      <c r="B2630" s="11" t="s">
        <v>5119</v>
      </c>
      <c r="C2630" s="22" t="s">
        <v>5120</v>
      </c>
      <c r="D2630" s="7" t="s">
        <v>468</v>
      </c>
      <c r="E2630" s="7" t="s">
        <v>5121</v>
      </c>
      <c r="F2630" s="7" t="s">
        <v>473</v>
      </c>
      <c r="G2630" s="7" t="s">
        <v>29</v>
      </c>
      <c r="H2630" s="9"/>
      <c r="I2630" s="9"/>
    </row>
    <row r="2631">
      <c r="A2631" s="5">
        <v>45414.0</v>
      </c>
      <c r="B2631" s="11" t="s">
        <v>5119</v>
      </c>
      <c r="C2631" s="22" t="s">
        <v>5120</v>
      </c>
      <c r="D2631" s="7" t="s">
        <v>468</v>
      </c>
      <c r="E2631" s="7" t="s">
        <v>166</v>
      </c>
      <c r="F2631" s="7" t="s">
        <v>5122</v>
      </c>
      <c r="G2631" s="7" t="s">
        <v>14</v>
      </c>
      <c r="H2631" s="9"/>
      <c r="I2631" s="9"/>
    </row>
    <row r="2632">
      <c r="A2632" s="5">
        <v>45414.0</v>
      </c>
      <c r="B2632" s="11" t="s">
        <v>5123</v>
      </c>
      <c r="C2632" s="22" t="s">
        <v>5124</v>
      </c>
      <c r="D2632" s="7" t="s">
        <v>1020</v>
      </c>
      <c r="E2632" s="7" t="s">
        <v>119</v>
      </c>
      <c r="F2632" s="7" t="s">
        <v>2025</v>
      </c>
      <c r="G2632" s="7" t="s">
        <v>86</v>
      </c>
      <c r="H2632" s="9"/>
      <c r="I2632" s="9"/>
    </row>
    <row r="2633">
      <c r="A2633" s="5">
        <v>45414.0</v>
      </c>
      <c r="B2633" s="11" t="s">
        <v>5123</v>
      </c>
      <c r="C2633" s="22" t="s">
        <v>5124</v>
      </c>
      <c r="D2633" s="7" t="s">
        <v>1020</v>
      </c>
      <c r="E2633" s="7" t="s">
        <v>358</v>
      </c>
      <c r="F2633" s="7" t="s">
        <v>2025</v>
      </c>
      <c r="G2633" s="7" t="s">
        <v>86</v>
      </c>
      <c r="H2633" s="9"/>
      <c r="I2633" s="9"/>
    </row>
    <row r="2634">
      <c r="A2634" s="5">
        <v>45414.0</v>
      </c>
      <c r="B2634" s="11" t="s">
        <v>5123</v>
      </c>
      <c r="C2634" s="22" t="s">
        <v>5124</v>
      </c>
      <c r="D2634" s="7" t="s">
        <v>1020</v>
      </c>
      <c r="E2634" s="7" t="s">
        <v>436</v>
      </c>
      <c r="F2634" s="7" t="s">
        <v>5125</v>
      </c>
      <c r="G2634" s="7" t="s">
        <v>86</v>
      </c>
      <c r="H2634" s="9"/>
      <c r="I2634" s="9"/>
    </row>
    <row r="2635">
      <c r="A2635" s="5">
        <v>45414.0</v>
      </c>
      <c r="B2635" s="11" t="s">
        <v>5126</v>
      </c>
      <c r="C2635" s="24" t="s">
        <v>5127</v>
      </c>
      <c r="D2635" s="7" t="s">
        <v>189</v>
      </c>
      <c r="E2635" s="7" t="s">
        <v>15</v>
      </c>
      <c r="F2635" s="7" t="s">
        <v>190</v>
      </c>
      <c r="G2635" s="7" t="s">
        <v>14</v>
      </c>
      <c r="H2635" s="9"/>
      <c r="I2635" s="9"/>
    </row>
    <row r="2636">
      <c r="A2636" s="5">
        <v>45414.0</v>
      </c>
      <c r="B2636" s="11" t="s">
        <v>5128</v>
      </c>
      <c r="C2636" s="22" t="s">
        <v>5129</v>
      </c>
      <c r="D2636" s="7" t="s">
        <v>5130</v>
      </c>
      <c r="E2636" s="7" t="s">
        <v>1426</v>
      </c>
      <c r="F2636" s="7" t="s">
        <v>18</v>
      </c>
      <c r="G2636" s="7" t="s">
        <v>14</v>
      </c>
      <c r="H2636" s="9"/>
      <c r="I2636" s="9"/>
    </row>
    <row r="2637">
      <c r="A2637" s="5">
        <v>45414.0</v>
      </c>
      <c r="B2637" s="11" t="s">
        <v>5131</v>
      </c>
      <c r="C2637" s="22" t="s">
        <v>5132</v>
      </c>
      <c r="D2637" s="7" t="s">
        <v>1020</v>
      </c>
      <c r="E2637" s="7" t="s">
        <v>358</v>
      </c>
      <c r="F2637" s="7" t="s">
        <v>2025</v>
      </c>
      <c r="G2637" s="7" t="s">
        <v>86</v>
      </c>
      <c r="H2637" s="9"/>
      <c r="I2637" s="9"/>
    </row>
    <row r="2638">
      <c r="A2638" s="5">
        <v>45414.0</v>
      </c>
      <c r="B2638" s="11" t="s">
        <v>5131</v>
      </c>
      <c r="C2638" s="22" t="s">
        <v>5132</v>
      </c>
      <c r="D2638" s="7" t="s">
        <v>1020</v>
      </c>
      <c r="E2638" s="7" t="s">
        <v>90</v>
      </c>
      <c r="F2638" s="7" t="s">
        <v>602</v>
      </c>
      <c r="G2638" s="7" t="s">
        <v>29</v>
      </c>
      <c r="H2638" s="9"/>
      <c r="I2638" s="9"/>
    </row>
    <row r="2639">
      <c r="A2639" s="5">
        <v>45414.0</v>
      </c>
      <c r="B2639" s="11" t="s">
        <v>5133</v>
      </c>
      <c r="C2639" s="22" t="s">
        <v>5134</v>
      </c>
      <c r="D2639" s="7" t="s">
        <v>1932</v>
      </c>
      <c r="E2639" s="7" t="s">
        <v>119</v>
      </c>
      <c r="F2639" s="7" t="s">
        <v>18</v>
      </c>
      <c r="G2639" s="7" t="s">
        <v>14</v>
      </c>
      <c r="H2639" s="9"/>
      <c r="I2639" s="9"/>
    </row>
    <row r="2640">
      <c r="A2640" s="5">
        <v>45414.0</v>
      </c>
      <c r="B2640" s="11" t="s">
        <v>5133</v>
      </c>
      <c r="C2640" s="22" t="s">
        <v>5134</v>
      </c>
      <c r="D2640" s="7" t="s">
        <v>1932</v>
      </c>
      <c r="E2640" s="7" t="s">
        <v>38</v>
      </c>
      <c r="F2640" s="7" t="s">
        <v>1049</v>
      </c>
      <c r="G2640" s="7" t="s">
        <v>14</v>
      </c>
      <c r="H2640" s="9"/>
      <c r="I2640" s="9"/>
    </row>
    <row r="2641">
      <c r="A2641" s="5">
        <v>45415.0</v>
      </c>
      <c r="B2641" s="11" t="s">
        <v>5135</v>
      </c>
      <c r="C2641" s="22" t="s">
        <v>5136</v>
      </c>
      <c r="D2641" s="7" t="s">
        <v>615</v>
      </c>
      <c r="E2641" s="7" t="s">
        <v>5137</v>
      </c>
      <c r="F2641" s="7" t="s">
        <v>1159</v>
      </c>
      <c r="G2641" s="7" t="s">
        <v>14</v>
      </c>
      <c r="H2641" s="9"/>
      <c r="I2641" s="9"/>
    </row>
    <row r="2642">
      <c r="A2642" s="5">
        <v>45415.0</v>
      </c>
      <c r="B2642" s="11" t="s">
        <v>5138</v>
      </c>
      <c r="C2642" s="22" t="s">
        <v>5139</v>
      </c>
      <c r="D2642" s="7" t="s">
        <v>907</v>
      </c>
      <c r="E2642" s="7" t="s">
        <v>4497</v>
      </c>
      <c r="F2642" s="7" t="s">
        <v>4498</v>
      </c>
      <c r="G2642" s="7" t="s">
        <v>14</v>
      </c>
      <c r="H2642" s="9"/>
      <c r="I2642" s="9"/>
    </row>
    <row r="2643">
      <c r="A2643" s="5">
        <v>45415.0</v>
      </c>
      <c r="B2643" s="11" t="s">
        <v>5140</v>
      </c>
      <c r="C2643" s="22" t="s">
        <v>5141</v>
      </c>
      <c r="D2643" s="7" t="s">
        <v>1630</v>
      </c>
      <c r="E2643" s="7" t="s">
        <v>15</v>
      </c>
      <c r="F2643" s="7" t="s">
        <v>5142</v>
      </c>
      <c r="G2643" s="7" t="s">
        <v>14</v>
      </c>
      <c r="H2643" s="9"/>
      <c r="I2643" s="9"/>
    </row>
    <row r="2644">
      <c r="A2644" s="5">
        <v>45415.0</v>
      </c>
      <c r="B2644" s="11" t="s">
        <v>5143</v>
      </c>
      <c r="C2644" s="22" t="s">
        <v>5144</v>
      </c>
      <c r="D2644" s="7" t="s">
        <v>211</v>
      </c>
      <c r="E2644" s="7" t="s">
        <v>1003</v>
      </c>
      <c r="F2644" s="7" t="s">
        <v>101</v>
      </c>
      <c r="G2644" s="7" t="s">
        <v>14</v>
      </c>
      <c r="H2644" s="9"/>
      <c r="I2644" s="9"/>
    </row>
    <row r="2645">
      <c r="A2645" s="5">
        <v>45415.0</v>
      </c>
      <c r="B2645" s="11" t="s">
        <v>5145</v>
      </c>
      <c r="C2645" s="22" t="s">
        <v>5146</v>
      </c>
      <c r="D2645" s="7" t="s">
        <v>408</v>
      </c>
      <c r="E2645" s="7" t="s">
        <v>436</v>
      </c>
      <c r="F2645" s="7" t="s">
        <v>101</v>
      </c>
      <c r="G2645" s="7" t="s">
        <v>14</v>
      </c>
      <c r="H2645" s="9"/>
      <c r="I2645" s="9"/>
    </row>
    <row r="2646">
      <c r="A2646" s="5">
        <v>45415.0</v>
      </c>
      <c r="B2646" s="11" t="s">
        <v>5147</v>
      </c>
      <c r="C2646" s="22" t="s">
        <v>5148</v>
      </c>
      <c r="D2646" s="7" t="s">
        <v>238</v>
      </c>
      <c r="E2646" s="7" t="s">
        <v>2666</v>
      </c>
      <c r="F2646" s="7" t="s">
        <v>308</v>
      </c>
      <c r="G2646" s="7" t="s">
        <v>14</v>
      </c>
      <c r="H2646" s="9"/>
      <c r="I2646" s="9"/>
    </row>
    <row r="2647">
      <c r="A2647" s="5">
        <v>45415.0</v>
      </c>
      <c r="B2647" s="11" t="s">
        <v>5149</v>
      </c>
      <c r="C2647" s="22" t="s">
        <v>5150</v>
      </c>
      <c r="D2647" s="7" t="s">
        <v>2651</v>
      </c>
      <c r="E2647" s="7" t="s">
        <v>38</v>
      </c>
      <c r="F2647" s="7" t="s">
        <v>542</v>
      </c>
      <c r="G2647" s="7" t="s">
        <v>14</v>
      </c>
      <c r="H2647" s="9"/>
      <c r="I2647" s="9"/>
    </row>
    <row r="2648">
      <c r="A2648" s="5">
        <v>45415.0</v>
      </c>
      <c r="B2648" s="11" t="s">
        <v>5151</v>
      </c>
      <c r="C2648" s="22" t="s">
        <v>5152</v>
      </c>
      <c r="D2648" s="7" t="s">
        <v>1735</v>
      </c>
      <c r="E2648" s="7" t="s">
        <v>5153</v>
      </c>
      <c r="F2648" s="7" t="s">
        <v>18</v>
      </c>
      <c r="G2648" s="7" t="s">
        <v>14</v>
      </c>
      <c r="H2648" s="9"/>
      <c r="I2648" s="9"/>
    </row>
    <row r="2649">
      <c r="A2649" s="5">
        <v>45415.0</v>
      </c>
      <c r="B2649" s="11" t="s">
        <v>5151</v>
      </c>
      <c r="C2649" s="22" t="s">
        <v>5152</v>
      </c>
      <c r="D2649" s="7" t="s">
        <v>1735</v>
      </c>
      <c r="E2649" s="7" t="s">
        <v>38</v>
      </c>
      <c r="F2649" s="7" t="s">
        <v>136</v>
      </c>
      <c r="G2649" s="7" t="s">
        <v>14</v>
      </c>
      <c r="H2649" s="9"/>
      <c r="I2649" s="9"/>
    </row>
    <row r="2650">
      <c r="A2650" s="5">
        <v>45415.0</v>
      </c>
      <c r="B2650" s="11" t="s">
        <v>5154</v>
      </c>
      <c r="C2650" s="22" t="s">
        <v>5155</v>
      </c>
      <c r="D2650" s="7" t="s">
        <v>298</v>
      </c>
      <c r="E2650" s="7" t="s">
        <v>119</v>
      </c>
      <c r="F2650" s="7" t="s">
        <v>2104</v>
      </c>
      <c r="G2650" s="7" t="s">
        <v>14</v>
      </c>
      <c r="H2650" s="9"/>
      <c r="I2650" s="9"/>
    </row>
    <row r="2651">
      <c r="A2651" s="5">
        <v>45415.0</v>
      </c>
      <c r="B2651" s="11" t="s">
        <v>5154</v>
      </c>
      <c r="C2651" s="22" t="s">
        <v>5155</v>
      </c>
      <c r="D2651" s="7" t="s">
        <v>298</v>
      </c>
      <c r="E2651" s="7" t="s">
        <v>299</v>
      </c>
      <c r="F2651" s="7" t="s">
        <v>696</v>
      </c>
      <c r="G2651" s="7" t="s">
        <v>14</v>
      </c>
      <c r="H2651" s="9"/>
      <c r="I2651" s="9"/>
    </row>
    <row r="2652">
      <c r="A2652" s="5">
        <v>45415.0</v>
      </c>
      <c r="B2652" s="11" t="s">
        <v>5156</v>
      </c>
      <c r="C2652" s="22" t="s">
        <v>5157</v>
      </c>
      <c r="D2652" s="7" t="s">
        <v>761</v>
      </c>
      <c r="E2652" s="7" t="s">
        <v>119</v>
      </c>
      <c r="F2652" s="7" t="s">
        <v>2852</v>
      </c>
      <c r="G2652" s="7" t="s">
        <v>14</v>
      </c>
      <c r="H2652" s="9"/>
      <c r="I2652" s="9"/>
    </row>
    <row r="2653">
      <c r="A2653" s="5">
        <v>45415.0</v>
      </c>
      <c r="B2653" s="11" t="s">
        <v>5158</v>
      </c>
      <c r="C2653" s="22" t="s">
        <v>5159</v>
      </c>
      <c r="D2653" s="7" t="s">
        <v>235</v>
      </c>
      <c r="E2653" s="7" t="s">
        <v>119</v>
      </c>
      <c r="F2653" s="7" t="s">
        <v>5160</v>
      </c>
      <c r="G2653" s="7" t="s">
        <v>14</v>
      </c>
      <c r="H2653" s="9"/>
      <c r="I2653" s="9"/>
    </row>
    <row r="2654">
      <c r="A2654" s="5">
        <v>45415.0</v>
      </c>
      <c r="B2654" s="11" t="s">
        <v>5158</v>
      </c>
      <c r="C2654" s="22" t="s">
        <v>5159</v>
      </c>
      <c r="D2654" s="7" t="s">
        <v>235</v>
      </c>
      <c r="E2654" s="7" t="s">
        <v>15</v>
      </c>
      <c r="F2654" s="7" t="s">
        <v>2064</v>
      </c>
      <c r="G2654" s="7" t="s">
        <v>86</v>
      </c>
      <c r="H2654" s="9"/>
      <c r="I2654" s="9"/>
    </row>
    <row r="2655">
      <c r="A2655" s="5">
        <v>45415.0</v>
      </c>
      <c r="B2655" s="11" t="s">
        <v>5158</v>
      </c>
      <c r="C2655" s="22" t="s">
        <v>5159</v>
      </c>
      <c r="D2655" s="7" t="s">
        <v>235</v>
      </c>
      <c r="E2655" s="7" t="s">
        <v>95</v>
      </c>
      <c r="F2655" s="7" t="s">
        <v>5161</v>
      </c>
      <c r="G2655" s="7" t="s">
        <v>14</v>
      </c>
      <c r="H2655" s="9"/>
      <c r="I2655" s="9"/>
    </row>
    <row r="2656">
      <c r="A2656" s="5">
        <v>45415.0</v>
      </c>
      <c r="B2656" s="11" t="s">
        <v>5162</v>
      </c>
      <c r="C2656" s="22" t="s">
        <v>5163</v>
      </c>
      <c r="D2656" s="7" t="s">
        <v>471</v>
      </c>
      <c r="E2656" s="7" t="s">
        <v>90</v>
      </c>
      <c r="F2656" s="7" t="s">
        <v>111</v>
      </c>
      <c r="G2656" s="7" t="s">
        <v>14</v>
      </c>
      <c r="H2656" s="9"/>
      <c r="I2656" s="9"/>
    </row>
    <row r="2657">
      <c r="A2657" s="5">
        <v>45415.0</v>
      </c>
      <c r="B2657" s="11" t="s">
        <v>5164</v>
      </c>
      <c r="C2657" s="22" t="s">
        <v>5165</v>
      </c>
      <c r="D2657" s="7" t="s">
        <v>1932</v>
      </c>
      <c r="E2657" s="7" t="s">
        <v>119</v>
      </c>
      <c r="F2657" s="7" t="s">
        <v>762</v>
      </c>
      <c r="G2657" s="7" t="s">
        <v>14</v>
      </c>
      <c r="H2657" s="9"/>
      <c r="I2657" s="9"/>
    </row>
    <row r="2658">
      <c r="A2658" s="5">
        <v>45415.0</v>
      </c>
      <c r="B2658" s="11" t="s">
        <v>5166</v>
      </c>
      <c r="C2658" s="22" t="s">
        <v>5167</v>
      </c>
      <c r="D2658" s="7" t="s">
        <v>615</v>
      </c>
      <c r="E2658" s="7" t="s">
        <v>38</v>
      </c>
      <c r="F2658" s="7" t="s">
        <v>18</v>
      </c>
      <c r="G2658" s="7" t="s">
        <v>14</v>
      </c>
      <c r="H2658" s="9"/>
      <c r="I2658" s="9"/>
    </row>
    <row r="2659">
      <c r="A2659" s="5">
        <v>45415.0</v>
      </c>
      <c r="B2659" s="11" t="s">
        <v>5168</v>
      </c>
      <c r="C2659" s="22" t="s">
        <v>5169</v>
      </c>
      <c r="D2659" s="7" t="s">
        <v>1184</v>
      </c>
      <c r="E2659" s="7" t="s">
        <v>119</v>
      </c>
      <c r="F2659" s="7" t="s">
        <v>1049</v>
      </c>
      <c r="G2659" s="7" t="s">
        <v>14</v>
      </c>
      <c r="H2659" s="9"/>
      <c r="I2659" s="9"/>
    </row>
    <row r="2660">
      <c r="A2660" s="5">
        <v>45415.0</v>
      </c>
      <c r="B2660" s="11" t="s">
        <v>5170</v>
      </c>
      <c r="C2660" s="22" t="s">
        <v>5171</v>
      </c>
      <c r="D2660" s="7" t="s">
        <v>5172</v>
      </c>
      <c r="E2660" s="7" t="s">
        <v>1220</v>
      </c>
      <c r="F2660" s="7" t="s">
        <v>13</v>
      </c>
      <c r="G2660" s="7" t="s">
        <v>14</v>
      </c>
      <c r="H2660" s="9"/>
      <c r="I2660" s="9"/>
    </row>
    <row r="2661">
      <c r="A2661" s="5">
        <v>45415.0</v>
      </c>
      <c r="B2661" s="11" t="s">
        <v>5170</v>
      </c>
      <c r="C2661" s="22" t="s">
        <v>5171</v>
      </c>
      <c r="D2661" s="7" t="s">
        <v>5172</v>
      </c>
      <c r="E2661" s="7" t="s">
        <v>119</v>
      </c>
      <c r="F2661" s="7" t="s">
        <v>136</v>
      </c>
      <c r="G2661" s="7" t="s">
        <v>14</v>
      </c>
      <c r="H2661" s="9"/>
      <c r="I2661" s="9"/>
    </row>
    <row r="2662">
      <c r="A2662" s="5">
        <v>45415.0</v>
      </c>
      <c r="B2662" s="11" t="s">
        <v>5173</v>
      </c>
      <c r="C2662" s="22" t="s">
        <v>5174</v>
      </c>
      <c r="D2662" s="7" t="s">
        <v>722</v>
      </c>
      <c r="E2662" s="7" t="s">
        <v>1302</v>
      </c>
      <c r="F2662" s="7" t="s">
        <v>588</v>
      </c>
      <c r="G2662" s="7" t="s">
        <v>14</v>
      </c>
      <c r="H2662" s="9"/>
      <c r="I2662" s="9"/>
    </row>
    <row r="2663">
      <c r="A2663" s="5">
        <v>45415.0</v>
      </c>
      <c r="B2663" s="11" t="s">
        <v>5173</v>
      </c>
      <c r="C2663" s="22" t="s">
        <v>5174</v>
      </c>
      <c r="D2663" s="7" t="s">
        <v>722</v>
      </c>
      <c r="E2663" s="7" t="s">
        <v>436</v>
      </c>
      <c r="F2663" s="7" t="s">
        <v>588</v>
      </c>
      <c r="G2663" s="7" t="s">
        <v>14</v>
      </c>
      <c r="H2663" s="9"/>
      <c r="I2663" s="9"/>
    </row>
    <row r="2664">
      <c r="A2664" s="5">
        <v>45415.0</v>
      </c>
      <c r="B2664" s="11" t="s">
        <v>5173</v>
      </c>
      <c r="C2664" s="22" t="s">
        <v>5174</v>
      </c>
      <c r="D2664" s="7" t="s">
        <v>722</v>
      </c>
      <c r="E2664" s="7" t="s">
        <v>5175</v>
      </c>
      <c r="F2664" s="7" t="s">
        <v>5176</v>
      </c>
      <c r="G2664" s="7" t="s">
        <v>14</v>
      </c>
      <c r="H2664" s="9"/>
      <c r="I2664" s="9"/>
    </row>
    <row r="2665">
      <c r="A2665" s="5">
        <v>45415.0</v>
      </c>
      <c r="B2665" s="11" t="s">
        <v>5177</v>
      </c>
      <c r="C2665" s="24" t="s">
        <v>5178</v>
      </c>
      <c r="D2665" s="7" t="s">
        <v>1020</v>
      </c>
      <c r="E2665" s="7" t="s">
        <v>95</v>
      </c>
      <c r="F2665" s="7" t="s">
        <v>5179</v>
      </c>
      <c r="G2665" s="7" t="s">
        <v>86</v>
      </c>
      <c r="H2665" s="9"/>
      <c r="I2665" s="9"/>
    </row>
    <row r="2666">
      <c r="A2666" s="5">
        <v>45415.0</v>
      </c>
      <c r="B2666" s="11" t="s">
        <v>5177</v>
      </c>
      <c r="C2666" s="24" t="s">
        <v>5178</v>
      </c>
      <c r="D2666" s="7" t="s">
        <v>1020</v>
      </c>
      <c r="E2666" s="7" t="s">
        <v>1800</v>
      </c>
      <c r="F2666" s="7" t="s">
        <v>1152</v>
      </c>
      <c r="G2666" s="7" t="s">
        <v>86</v>
      </c>
      <c r="H2666" s="9"/>
      <c r="I2666" s="9"/>
    </row>
    <row r="2667">
      <c r="A2667" s="5">
        <v>45415.0</v>
      </c>
      <c r="B2667" s="11" t="s">
        <v>5180</v>
      </c>
      <c r="C2667" s="22" t="s">
        <v>5181</v>
      </c>
      <c r="D2667" s="7" t="s">
        <v>2188</v>
      </c>
      <c r="E2667" s="9"/>
      <c r="F2667" s="7" t="s">
        <v>3014</v>
      </c>
      <c r="G2667" s="7" t="s">
        <v>14</v>
      </c>
      <c r="H2667" s="7" t="s">
        <v>253</v>
      </c>
      <c r="I2667" s="9"/>
    </row>
    <row r="2668">
      <c r="A2668" s="5">
        <v>45415.0</v>
      </c>
      <c r="B2668" s="11" t="s">
        <v>5180</v>
      </c>
      <c r="C2668" s="22" t="s">
        <v>5181</v>
      </c>
      <c r="D2668" s="7" t="s">
        <v>2188</v>
      </c>
      <c r="E2668" s="7" t="s">
        <v>436</v>
      </c>
      <c r="F2668" s="7" t="s">
        <v>18</v>
      </c>
      <c r="G2668" s="7" t="s">
        <v>14</v>
      </c>
      <c r="H2668" s="9"/>
      <c r="I2668" s="9"/>
    </row>
    <row r="2669">
      <c r="A2669" s="5">
        <v>45415.0</v>
      </c>
      <c r="B2669" s="11" t="s">
        <v>5182</v>
      </c>
      <c r="C2669" s="22" t="s">
        <v>5183</v>
      </c>
      <c r="D2669" s="7" t="s">
        <v>2355</v>
      </c>
      <c r="E2669" s="7" t="s">
        <v>436</v>
      </c>
      <c r="F2669" s="7" t="s">
        <v>5184</v>
      </c>
      <c r="G2669" s="7" t="s">
        <v>14</v>
      </c>
      <c r="H2669" s="9"/>
      <c r="I2669" s="9"/>
    </row>
    <row r="2670">
      <c r="A2670" s="5">
        <v>45415.0</v>
      </c>
      <c r="B2670" s="11" t="s">
        <v>5182</v>
      </c>
      <c r="C2670" s="22" t="s">
        <v>5183</v>
      </c>
      <c r="D2670" s="7" t="s">
        <v>2355</v>
      </c>
      <c r="E2670" s="7" t="s">
        <v>1406</v>
      </c>
      <c r="F2670" s="7" t="s">
        <v>5184</v>
      </c>
      <c r="G2670" s="7" t="s">
        <v>14</v>
      </c>
      <c r="H2670" s="9"/>
      <c r="I2670" s="9"/>
    </row>
    <row r="2671">
      <c r="A2671" s="5">
        <v>45415.0</v>
      </c>
      <c r="B2671" s="11" t="s">
        <v>5185</v>
      </c>
      <c r="C2671" s="22" t="s">
        <v>5186</v>
      </c>
      <c r="D2671" s="7" t="s">
        <v>303</v>
      </c>
      <c r="E2671" s="7" t="s">
        <v>119</v>
      </c>
      <c r="F2671" s="7" t="s">
        <v>5187</v>
      </c>
      <c r="G2671" s="7" t="s">
        <v>86</v>
      </c>
      <c r="H2671" s="9"/>
      <c r="I2671" s="9"/>
    </row>
    <row r="2672">
      <c r="A2672" s="5">
        <v>45415.0</v>
      </c>
      <c r="B2672" s="11" t="s">
        <v>5188</v>
      </c>
      <c r="C2672" s="22" t="s">
        <v>5189</v>
      </c>
      <c r="D2672" s="7" t="s">
        <v>761</v>
      </c>
      <c r="E2672" s="7" t="s">
        <v>409</v>
      </c>
      <c r="F2672" s="7" t="s">
        <v>13</v>
      </c>
      <c r="G2672" s="7" t="s">
        <v>14</v>
      </c>
      <c r="H2672" s="9"/>
      <c r="I2672" s="9"/>
    </row>
    <row r="2673">
      <c r="A2673" s="5">
        <v>45415.0</v>
      </c>
      <c r="B2673" s="11" t="s">
        <v>5188</v>
      </c>
      <c r="C2673" s="22" t="s">
        <v>5189</v>
      </c>
      <c r="D2673" s="7" t="s">
        <v>761</v>
      </c>
      <c r="E2673" s="7" t="s">
        <v>5190</v>
      </c>
      <c r="F2673" s="7" t="s">
        <v>13</v>
      </c>
      <c r="G2673" s="7" t="s">
        <v>14</v>
      </c>
      <c r="H2673" s="9"/>
      <c r="I2673" s="9"/>
    </row>
    <row r="2674">
      <c r="A2674" s="5">
        <v>45415.0</v>
      </c>
      <c r="B2674" s="11" t="s">
        <v>5191</v>
      </c>
      <c r="C2674" s="22" t="s">
        <v>5192</v>
      </c>
      <c r="D2674" s="7" t="s">
        <v>286</v>
      </c>
      <c r="E2674" s="7" t="s">
        <v>115</v>
      </c>
      <c r="F2674" s="7" t="s">
        <v>588</v>
      </c>
      <c r="G2674" s="7" t="s">
        <v>14</v>
      </c>
      <c r="H2674" s="9"/>
      <c r="I2674" s="9"/>
    </row>
    <row r="2675">
      <c r="A2675" s="5">
        <v>45415.0</v>
      </c>
      <c r="B2675" s="11" t="s">
        <v>5193</v>
      </c>
      <c r="C2675" s="22" t="s">
        <v>5194</v>
      </c>
      <c r="D2675" s="7" t="s">
        <v>235</v>
      </c>
      <c r="E2675" s="7" t="s">
        <v>5195</v>
      </c>
      <c r="F2675" s="7" t="s">
        <v>13</v>
      </c>
      <c r="G2675" s="7" t="s">
        <v>14</v>
      </c>
      <c r="H2675" s="9"/>
      <c r="I2675" s="9"/>
    </row>
    <row r="2676">
      <c r="A2676" s="5">
        <v>45415.0</v>
      </c>
      <c r="B2676" s="11" t="s">
        <v>5196</v>
      </c>
      <c r="C2676" s="22" t="s">
        <v>5197</v>
      </c>
      <c r="D2676" s="7" t="s">
        <v>1963</v>
      </c>
      <c r="E2676" s="7" t="s">
        <v>119</v>
      </c>
      <c r="F2676" s="7" t="s">
        <v>535</v>
      </c>
      <c r="G2676" s="7" t="s">
        <v>86</v>
      </c>
      <c r="H2676" s="9"/>
      <c r="I2676" s="9"/>
    </row>
    <row r="2677">
      <c r="A2677" s="5">
        <v>45415.0</v>
      </c>
      <c r="B2677" s="11" t="s">
        <v>5196</v>
      </c>
      <c r="C2677" s="22" t="s">
        <v>5197</v>
      </c>
      <c r="D2677" s="7" t="s">
        <v>1963</v>
      </c>
      <c r="E2677" s="7" t="s">
        <v>5198</v>
      </c>
      <c r="F2677" s="7" t="s">
        <v>308</v>
      </c>
      <c r="G2677" s="7" t="s">
        <v>14</v>
      </c>
      <c r="H2677" s="9"/>
      <c r="I2677" s="9"/>
    </row>
    <row r="2678">
      <c r="A2678" s="5">
        <v>45415.0</v>
      </c>
      <c r="B2678" s="11" t="s">
        <v>5199</v>
      </c>
      <c r="C2678" s="22" t="s">
        <v>5200</v>
      </c>
      <c r="D2678" s="7" t="b">
        <v>1</v>
      </c>
      <c r="E2678" s="9"/>
      <c r="F2678" s="7" t="s">
        <v>152</v>
      </c>
      <c r="G2678" s="7" t="s">
        <v>86</v>
      </c>
      <c r="H2678" s="7" t="s">
        <v>38</v>
      </c>
      <c r="I2678" s="9"/>
    </row>
    <row r="2679">
      <c r="A2679" s="5">
        <v>45415.0</v>
      </c>
      <c r="B2679" s="11" t="s">
        <v>5199</v>
      </c>
      <c r="C2679" s="22" t="s">
        <v>5200</v>
      </c>
      <c r="D2679" s="7" t="b">
        <v>1</v>
      </c>
      <c r="E2679" s="7" t="s">
        <v>5201</v>
      </c>
      <c r="F2679" s="7" t="s">
        <v>85</v>
      </c>
      <c r="G2679" s="7" t="s">
        <v>86</v>
      </c>
      <c r="H2679" s="9"/>
      <c r="I2679" s="9"/>
    </row>
    <row r="2680">
      <c r="A2680" s="5">
        <v>45416.0</v>
      </c>
      <c r="B2680" s="11" t="s">
        <v>5202</v>
      </c>
      <c r="C2680" s="22" t="s">
        <v>5203</v>
      </c>
      <c r="D2680" s="7" t="s">
        <v>1618</v>
      </c>
      <c r="E2680" s="7" t="s">
        <v>5204</v>
      </c>
      <c r="F2680" s="7" t="s">
        <v>437</v>
      </c>
      <c r="G2680" s="7" t="s">
        <v>86</v>
      </c>
      <c r="H2680" s="9"/>
      <c r="I2680" s="9"/>
    </row>
    <row r="2681">
      <c r="A2681" s="5">
        <v>45416.0</v>
      </c>
      <c r="B2681" s="11" t="s">
        <v>5202</v>
      </c>
      <c r="C2681" s="22" t="s">
        <v>5203</v>
      </c>
      <c r="D2681" s="7" t="s">
        <v>1618</v>
      </c>
      <c r="E2681" s="7" t="s">
        <v>2598</v>
      </c>
      <c r="F2681" s="7" t="s">
        <v>300</v>
      </c>
      <c r="G2681" s="7" t="s">
        <v>14</v>
      </c>
      <c r="H2681" s="9"/>
      <c r="I2681" s="9"/>
    </row>
    <row r="2682">
      <c r="A2682" s="5">
        <v>45416.0</v>
      </c>
      <c r="B2682" s="11" t="s">
        <v>5205</v>
      </c>
      <c r="C2682" s="22" t="s">
        <v>5206</v>
      </c>
      <c r="D2682" s="7" t="s">
        <v>211</v>
      </c>
      <c r="E2682" s="7" t="s">
        <v>5207</v>
      </c>
      <c r="F2682" s="7" t="s">
        <v>16</v>
      </c>
      <c r="G2682" s="7" t="s">
        <v>14</v>
      </c>
      <c r="H2682" s="9"/>
      <c r="I2682" s="9"/>
    </row>
    <row r="2683">
      <c r="A2683" s="5">
        <v>45416.0</v>
      </c>
      <c r="B2683" s="11" t="s">
        <v>5205</v>
      </c>
      <c r="C2683" s="22" t="s">
        <v>5206</v>
      </c>
      <c r="D2683" s="7" t="s">
        <v>211</v>
      </c>
      <c r="E2683" s="7" t="s">
        <v>5208</v>
      </c>
      <c r="F2683" s="7" t="s">
        <v>505</v>
      </c>
      <c r="G2683" s="7" t="s">
        <v>14</v>
      </c>
      <c r="H2683" s="9"/>
      <c r="I2683" s="9"/>
    </row>
    <row r="2684">
      <c r="A2684" s="5">
        <v>45416.0</v>
      </c>
      <c r="B2684" s="11" t="s">
        <v>5205</v>
      </c>
      <c r="C2684" s="22" t="s">
        <v>5206</v>
      </c>
      <c r="D2684" s="7" t="s">
        <v>211</v>
      </c>
      <c r="E2684" s="7" t="s">
        <v>100</v>
      </c>
      <c r="F2684" s="7" t="s">
        <v>4248</v>
      </c>
      <c r="G2684" s="7" t="s">
        <v>29</v>
      </c>
      <c r="H2684" s="9"/>
      <c r="I2684" s="9"/>
    </row>
    <row r="2685">
      <c r="A2685" s="5">
        <v>45417.0</v>
      </c>
      <c r="B2685" s="11" t="s">
        <v>5209</v>
      </c>
      <c r="C2685" s="22" t="s">
        <v>5210</v>
      </c>
      <c r="D2685" s="7" t="s">
        <v>298</v>
      </c>
      <c r="E2685" s="7" t="s">
        <v>1122</v>
      </c>
      <c r="F2685" s="7" t="s">
        <v>300</v>
      </c>
      <c r="G2685" s="7" t="s">
        <v>14</v>
      </c>
      <c r="H2685" s="9"/>
      <c r="I2685" s="9"/>
    </row>
    <row r="2686">
      <c r="A2686" s="5">
        <v>45417.0</v>
      </c>
      <c r="B2686" s="11" t="s">
        <v>5209</v>
      </c>
      <c r="C2686" s="22" t="s">
        <v>5210</v>
      </c>
      <c r="D2686" s="7" t="s">
        <v>298</v>
      </c>
      <c r="E2686" s="7" t="s">
        <v>239</v>
      </c>
      <c r="F2686" s="7" t="s">
        <v>3230</v>
      </c>
      <c r="G2686" s="7" t="s">
        <v>14</v>
      </c>
      <c r="H2686" s="9"/>
      <c r="I2686" s="9"/>
    </row>
    <row r="2687">
      <c r="A2687" s="5">
        <v>45417.0</v>
      </c>
      <c r="B2687" s="11" t="s">
        <v>5211</v>
      </c>
      <c r="C2687" s="22" t="s">
        <v>5212</v>
      </c>
      <c r="D2687" s="7" t="s">
        <v>867</v>
      </c>
      <c r="E2687" s="7" t="s">
        <v>119</v>
      </c>
      <c r="F2687" s="7" t="s">
        <v>535</v>
      </c>
      <c r="G2687" s="7" t="s">
        <v>86</v>
      </c>
      <c r="H2687" s="9"/>
      <c r="I2687" s="9"/>
    </row>
    <row r="2688">
      <c r="A2688" s="5">
        <v>45418.0</v>
      </c>
      <c r="B2688" s="11" t="s">
        <v>5213</v>
      </c>
      <c r="C2688" s="22" t="s">
        <v>5214</v>
      </c>
      <c r="D2688" s="7" t="s">
        <v>294</v>
      </c>
      <c r="E2688" s="7" t="s">
        <v>90</v>
      </c>
      <c r="F2688" s="7" t="s">
        <v>111</v>
      </c>
      <c r="G2688" s="7" t="s">
        <v>14</v>
      </c>
      <c r="H2688" s="9"/>
      <c r="I2688" s="9"/>
    </row>
    <row r="2689">
      <c r="A2689" s="5">
        <v>45418.0</v>
      </c>
      <c r="B2689" s="11" t="s">
        <v>5215</v>
      </c>
      <c r="C2689" s="22" t="s">
        <v>5216</v>
      </c>
      <c r="D2689" s="7" t="s">
        <v>307</v>
      </c>
      <c r="E2689" s="7" t="s">
        <v>5217</v>
      </c>
      <c r="F2689" s="7" t="s">
        <v>1173</v>
      </c>
      <c r="G2689" s="7" t="s">
        <v>14</v>
      </c>
      <c r="H2689" s="9"/>
      <c r="I2689" s="9"/>
    </row>
    <row r="2690">
      <c r="A2690" s="5">
        <v>45419.0</v>
      </c>
      <c r="B2690" s="11" t="s">
        <v>5218</v>
      </c>
      <c r="C2690" s="22" t="s">
        <v>5219</v>
      </c>
      <c r="D2690" s="7" t="s">
        <v>206</v>
      </c>
      <c r="E2690" s="7" t="s">
        <v>5220</v>
      </c>
      <c r="F2690" s="7" t="s">
        <v>4546</v>
      </c>
      <c r="G2690" s="7" t="s">
        <v>14</v>
      </c>
      <c r="H2690" s="9"/>
      <c r="I2690" s="9"/>
    </row>
    <row r="2691">
      <c r="A2691" s="5">
        <v>45419.0</v>
      </c>
      <c r="B2691" s="11" t="s">
        <v>5221</v>
      </c>
      <c r="C2691" s="22" t="s">
        <v>5222</v>
      </c>
      <c r="D2691" s="7" t="s">
        <v>1587</v>
      </c>
      <c r="E2691" s="7" t="s">
        <v>5223</v>
      </c>
      <c r="F2691" s="7" t="s">
        <v>101</v>
      </c>
      <c r="G2691" s="7" t="s">
        <v>14</v>
      </c>
      <c r="H2691" s="9"/>
      <c r="I2691" s="9"/>
    </row>
    <row r="2692">
      <c r="A2692" s="5">
        <v>45419.0</v>
      </c>
      <c r="B2692" s="11" t="s">
        <v>5221</v>
      </c>
      <c r="C2692" s="22" t="s">
        <v>5222</v>
      </c>
      <c r="D2692" s="7" t="s">
        <v>1587</v>
      </c>
      <c r="E2692" s="7" t="s">
        <v>477</v>
      </c>
      <c r="F2692" s="7" t="s">
        <v>3415</v>
      </c>
      <c r="G2692" s="7" t="s">
        <v>14</v>
      </c>
      <c r="H2692" s="9"/>
      <c r="I2692" s="9"/>
    </row>
    <row r="2693">
      <c r="A2693" s="5">
        <v>45419.0</v>
      </c>
      <c r="B2693" s="11" t="s">
        <v>5224</v>
      </c>
      <c r="C2693" s="22" t="s">
        <v>5225</v>
      </c>
      <c r="D2693" s="7" t="s">
        <v>158</v>
      </c>
      <c r="E2693" s="7" t="s">
        <v>259</v>
      </c>
      <c r="F2693" s="7" t="s">
        <v>4932</v>
      </c>
      <c r="G2693" s="7" t="s">
        <v>14</v>
      </c>
      <c r="H2693" s="9"/>
      <c r="I2693" s="9"/>
    </row>
    <row r="2694">
      <c r="A2694" s="5">
        <v>45419.0</v>
      </c>
      <c r="B2694" s="11" t="s">
        <v>5224</v>
      </c>
      <c r="C2694" s="22" t="s">
        <v>5225</v>
      </c>
      <c r="D2694" s="7" t="s">
        <v>158</v>
      </c>
      <c r="E2694" s="7" t="s">
        <v>5226</v>
      </c>
      <c r="F2694" s="7" t="s">
        <v>13</v>
      </c>
      <c r="G2694" s="7" t="s">
        <v>14</v>
      </c>
      <c r="H2694" s="9"/>
      <c r="I2694" s="9"/>
    </row>
    <row r="2695">
      <c r="A2695" s="5">
        <v>45419.0</v>
      </c>
      <c r="B2695" s="11" t="s">
        <v>5224</v>
      </c>
      <c r="C2695" s="22" t="s">
        <v>5225</v>
      </c>
      <c r="D2695" s="7" t="s">
        <v>158</v>
      </c>
      <c r="E2695" s="7" t="s">
        <v>1195</v>
      </c>
      <c r="F2695" s="7" t="s">
        <v>5227</v>
      </c>
      <c r="G2695" s="7" t="s">
        <v>14</v>
      </c>
      <c r="H2695" s="9"/>
      <c r="I2695" s="9"/>
    </row>
    <row r="2696">
      <c r="A2696" s="5">
        <v>45419.0</v>
      </c>
      <c r="B2696" s="11" t="s">
        <v>5228</v>
      </c>
      <c r="C2696" s="22" t="s">
        <v>5229</v>
      </c>
      <c r="D2696" s="7" t="s">
        <v>5230</v>
      </c>
      <c r="E2696" s="7" t="s">
        <v>5231</v>
      </c>
      <c r="F2696" s="7" t="s">
        <v>477</v>
      </c>
      <c r="G2696" s="7" t="s">
        <v>14</v>
      </c>
      <c r="H2696" s="9"/>
      <c r="I2696" s="9"/>
    </row>
    <row r="2697">
      <c r="A2697" s="5">
        <v>45419.0</v>
      </c>
      <c r="B2697" s="11" t="s">
        <v>5232</v>
      </c>
      <c r="C2697" s="22" t="s">
        <v>5233</v>
      </c>
      <c r="D2697" s="7" t="s">
        <v>1184</v>
      </c>
      <c r="E2697" s="7" t="s">
        <v>119</v>
      </c>
      <c r="F2697" s="7" t="s">
        <v>136</v>
      </c>
      <c r="G2697" s="7" t="s">
        <v>14</v>
      </c>
      <c r="H2697" s="9"/>
      <c r="I2697" s="9"/>
    </row>
    <row r="2698">
      <c r="A2698" s="5">
        <v>45419.0</v>
      </c>
      <c r="B2698" s="11" t="s">
        <v>5232</v>
      </c>
      <c r="C2698" s="22" t="s">
        <v>5233</v>
      </c>
      <c r="D2698" s="7" t="s">
        <v>1184</v>
      </c>
      <c r="E2698" s="7" t="s">
        <v>183</v>
      </c>
      <c r="F2698" s="7" t="s">
        <v>111</v>
      </c>
      <c r="G2698" s="7" t="s">
        <v>14</v>
      </c>
      <c r="H2698" s="9"/>
      <c r="I2698" s="9"/>
    </row>
    <row r="2699">
      <c r="A2699" s="5">
        <v>45419.0</v>
      </c>
      <c r="B2699" s="11" t="s">
        <v>5234</v>
      </c>
      <c r="C2699" s="22" t="s">
        <v>5235</v>
      </c>
      <c r="D2699" s="7" t="b">
        <v>1</v>
      </c>
      <c r="E2699" s="7" t="s">
        <v>15</v>
      </c>
      <c r="F2699" s="7" t="s">
        <v>171</v>
      </c>
      <c r="G2699" s="7" t="s">
        <v>14</v>
      </c>
      <c r="H2699" s="9"/>
      <c r="I2699" s="9"/>
    </row>
    <row r="2700">
      <c r="A2700" s="5">
        <v>45419.0</v>
      </c>
      <c r="B2700" s="11" t="s">
        <v>5236</v>
      </c>
      <c r="C2700" s="22" t="s">
        <v>5237</v>
      </c>
      <c r="D2700" s="7" t="s">
        <v>2604</v>
      </c>
      <c r="E2700" s="7" t="s">
        <v>119</v>
      </c>
      <c r="F2700" s="7" t="s">
        <v>18</v>
      </c>
      <c r="G2700" s="7" t="s">
        <v>14</v>
      </c>
      <c r="H2700" s="9"/>
      <c r="I2700" s="9"/>
    </row>
    <row r="2701">
      <c r="A2701" s="5">
        <v>45419.0</v>
      </c>
      <c r="B2701" s="11" t="s">
        <v>5238</v>
      </c>
      <c r="C2701" s="22" t="s">
        <v>5239</v>
      </c>
      <c r="D2701" s="7" t="s">
        <v>471</v>
      </c>
      <c r="E2701" s="7" t="s">
        <v>152</v>
      </c>
      <c r="F2701" s="7" t="s">
        <v>144</v>
      </c>
      <c r="G2701" s="7" t="s">
        <v>14</v>
      </c>
      <c r="H2701" s="9"/>
      <c r="I2701" s="9"/>
    </row>
    <row r="2702">
      <c r="A2702" s="5">
        <v>45419.0</v>
      </c>
      <c r="B2702" s="11" t="s">
        <v>5238</v>
      </c>
      <c r="C2702" s="22" t="s">
        <v>5239</v>
      </c>
      <c r="D2702" s="7" t="s">
        <v>471</v>
      </c>
      <c r="E2702" s="9"/>
      <c r="F2702" s="7" t="s">
        <v>1351</v>
      </c>
      <c r="G2702" s="7" t="s">
        <v>14</v>
      </c>
      <c r="H2702" s="7" t="s">
        <v>119</v>
      </c>
      <c r="I2702" s="9"/>
    </row>
    <row r="2703">
      <c r="A2703" s="5">
        <v>45419.0</v>
      </c>
      <c r="B2703" s="11" t="s">
        <v>5240</v>
      </c>
      <c r="C2703" s="22" t="s">
        <v>5241</v>
      </c>
      <c r="D2703" s="7" t="b">
        <v>1</v>
      </c>
      <c r="E2703" s="7" t="s">
        <v>5242</v>
      </c>
      <c r="F2703" s="7" t="s">
        <v>359</v>
      </c>
      <c r="G2703" s="7" t="s">
        <v>14</v>
      </c>
      <c r="H2703" s="9"/>
      <c r="I2703" s="9"/>
    </row>
    <row r="2704">
      <c r="A2704" s="5">
        <v>45419.0</v>
      </c>
      <c r="B2704" s="11" t="s">
        <v>5240</v>
      </c>
      <c r="C2704" s="22" t="s">
        <v>5241</v>
      </c>
      <c r="D2704" s="7" t="b">
        <v>1</v>
      </c>
      <c r="E2704" s="7" t="s">
        <v>358</v>
      </c>
      <c r="F2704" s="7" t="s">
        <v>359</v>
      </c>
      <c r="G2704" s="7" t="s">
        <v>14</v>
      </c>
      <c r="H2704" s="9"/>
      <c r="I2704" s="9"/>
    </row>
    <row r="2705">
      <c r="A2705" s="5">
        <v>45419.0</v>
      </c>
      <c r="B2705" s="11" t="s">
        <v>5243</v>
      </c>
      <c r="C2705" s="22" t="s">
        <v>5244</v>
      </c>
      <c r="D2705" s="7" t="s">
        <v>1235</v>
      </c>
      <c r="E2705" s="7" t="s">
        <v>119</v>
      </c>
      <c r="F2705" s="7" t="s">
        <v>5245</v>
      </c>
      <c r="G2705" s="7" t="s">
        <v>14</v>
      </c>
      <c r="H2705" s="9"/>
      <c r="I2705" s="9"/>
    </row>
    <row r="2706">
      <c r="A2706" s="5">
        <v>45419.0</v>
      </c>
      <c r="B2706" s="11" t="s">
        <v>5243</v>
      </c>
      <c r="C2706" s="22" t="s">
        <v>5244</v>
      </c>
      <c r="D2706" s="7" t="s">
        <v>1235</v>
      </c>
      <c r="E2706" s="7" t="s">
        <v>90</v>
      </c>
      <c r="F2706" s="7" t="s">
        <v>111</v>
      </c>
      <c r="G2706" s="7" t="s">
        <v>14</v>
      </c>
      <c r="H2706" s="9"/>
      <c r="I2706" s="9"/>
    </row>
    <row r="2707">
      <c r="A2707" s="5">
        <v>45419.0</v>
      </c>
      <c r="B2707" s="11" t="s">
        <v>5246</v>
      </c>
      <c r="C2707" s="22" t="s">
        <v>5247</v>
      </c>
      <c r="D2707" s="7" t="s">
        <v>559</v>
      </c>
      <c r="E2707" s="7" t="s">
        <v>299</v>
      </c>
      <c r="F2707" s="7" t="s">
        <v>136</v>
      </c>
      <c r="G2707" s="7" t="s">
        <v>14</v>
      </c>
      <c r="H2707" s="9"/>
      <c r="I2707" s="9"/>
    </row>
    <row r="2708">
      <c r="A2708" s="5">
        <v>45419.0</v>
      </c>
      <c r="B2708" s="11" t="s">
        <v>5248</v>
      </c>
      <c r="C2708" s="22" t="s">
        <v>5249</v>
      </c>
      <c r="D2708" s="7" t="s">
        <v>457</v>
      </c>
      <c r="E2708" s="7" t="s">
        <v>5250</v>
      </c>
      <c r="F2708" s="7" t="s">
        <v>5251</v>
      </c>
      <c r="G2708" s="7" t="s">
        <v>14</v>
      </c>
      <c r="H2708" s="9"/>
      <c r="I2708" s="9"/>
    </row>
    <row r="2709">
      <c r="A2709" s="5">
        <v>45419.0</v>
      </c>
      <c r="B2709" s="11" t="s">
        <v>5252</v>
      </c>
      <c r="C2709" s="22" t="s">
        <v>5253</v>
      </c>
      <c r="D2709" s="7" t="s">
        <v>3764</v>
      </c>
      <c r="E2709" s="7" t="s">
        <v>5254</v>
      </c>
      <c r="F2709" s="7" t="s">
        <v>542</v>
      </c>
      <c r="G2709" s="7" t="s">
        <v>14</v>
      </c>
      <c r="H2709" s="9"/>
      <c r="I2709" s="9"/>
    </row>
    <row r="2710">
      <c r="A2710" s="5">
        <v>45419.0</v>
      </c>
      <c r="B2710" s="11" t="s">
        <v>5252</v>
      </c>
      <c r="C2710" s="22" t="s">
        <v>5253</v>
      </c>
      <c r="D2710" s="7" t="s">
        <v>3764</v>
      </c>
      <c r="E2710" s="7" t="s">
        <v>119</v>
      </c>
      <c r="F2710" s="7" t="s">
        <v>18</v>
      </c>
      <c r="G2710" s="7" t="s">
        <v>14</v>
      </c>
      <c r="H2710" s="9"/>
      <c r="I2710" s="9"/>
    </row>
    <row r="2711">
      <c r="A2711" s="5">
        <v>45419.0</v>
      </c>
      <c r="B2711" s="11" t="s">
        <v>5255</v>
      </c>
      <c r="C2711" s="22" t="s">
        <v>5256</v>
      </c>
      <c r="D2711" s="7" t="s">
        <v>412</v>
      </c>
      <c r="E2711" s="7" t="s">
        <v>183</v>
      </c>
      <c r="F2711" s="7" t="s">
        <v>4870</v>
      </c>
      <c r="G2711" s="7" t="s">
        <v>14</v>
      </c>
      <c r="H2711" s="9"/>
      <c r="I2711" s="9"/>
    </row>
    <row r="2712">
      <c r="A2712" s="5">
        <v>45419.0</v>
      </c>
      <c r="B2712" s="11" t="s">
        <v>5257</v>
      </c>
      <c r="C2712" s="22" t="s">
        <v>5258</v>
      </c>
      <c r="D2712" s="7" t="s">
        <v>1728</v>
      </c>
      <c r="E2712" s="7" t="s">
        <v>3208</v>
      </c>
      <c r="F2712" s="7" t="s">
        <v>1152</v>
      </c>
      <c r="G2712" s="7" t="s">
        <v>86</v>
      </c>
      <c r="H2712" s="9"/>
      <c r="I2712" s="9"/>
    </row>
    <row r="2713">
      <c r="A2713" s="5">
        <v>45419.0</v>
      </c>
      <c r="B2713" s="11" t="s">
        <v>5259</v>
      </c>
      <c r="C2713" s="22" t="s">
        <v>5260</v>
      </c>
      <c r="D2713" s="7" t="s">
        <v>722</v>
      </c>
      <c r="E2713" s="7" t="s">
        <v>119</v>
      </c>
      <c r="F2713" s="7" t="s">
        <v>144</v>
      </c>
      <c r="G2713" s="7" t="s">
        <v>86</v>
      </c>
      <c r="H2713" s="9"/>
      <c r="I2713" s="9"/>
    </row>
    <row r="2714">
      <c r="A2714" s="5">
        <v>45419.0</v>
      </c>
      <c r="B2714" s="11" t="s">
        <v>5259</v>
      </c>
      <c r="C2714" s="22" t="s">
        <v>5260</v>
      </c>
      <c r="D2714" s="7" t="s">
        <v>722</v>
      </c>
      <c r="E2714" s="7" t="s">
        <v>38</v>
      </c>
      <c r="F2714" s="7" t="s">
        <v>578</v>
      </c>
      <c r="G2714" s="7" t="s">
        <v>86</v>
      </c>
      <c r="H2714" s="9"/>
      <c r="I2714" s="9"/>
    </row>
    <row r="2715">
      <c r="A2715" s="5">
        <v>45419.0</v>
      </c>
      <c r="B2715" s="11" t="s">
        <v>5261</v>
      </c>
      <c r="C2715" s="22" t="s">
        <v>5262</v>
      </c>
      <c r="D2715" s="7" t="s">
        <v>1348</v>
      </c>
      <c r="E2715" s="7" t="s">
        <v>119</v>
      </c>
      <c r="F2715" s="7" t="s">
        <v>33</v>
      </c>
      <c r="G2715" s="7" t="s">
        <v>14</v>
      </c>
      <c r="H2715" s="9"/>
      <c r="I2715" s="9"/>
    </row>
    <row r="2716">
      <c r="A2716" s="5">
        <v>45419.0</v>
      </c>
      <c r="B2716" s="11" t="s">
        <v>5261</v>
      </c>
      <c r="C2716" s="22" t="s">
        <v>5262</v>
      </c>
      <c r="D2716" s="7" t="s">
        <v>1348</v>
      </c>
      <c r="E2716" s="7" t="s">
        <v>119</v>
      </c>
      <c r="F2716" s="7" t="s">
        <v>167</v>
      </c>
      <c r="G2716" s="7" t="s">
        <v>14</v>
      </c>
      <c r="H2716" s="9"/>
      <c r="I2716" s="9"/>
    </row>
    <row r="2717">
      <c r="A2717" s="5">
        <v>45419.0</v>
      </c>
      <c r="B2717" s="11" t="s">
        <v>5263</v>
      </c>
      <c r="C2717" s="22" t="s">
        <v>5264</v>
      </c>
      <c r="D2717" s="7" t="s">
        <v>476</v>
      </c>
      <c r="E2717" s="7" t="s">
        <v>3208</v>
      </c>
      <c r="F2717" s="7" t="s">
        <v>5265</v>
      </c>
      <c r="G2717" s="7" t="s">
        <v>14</v>
      </c>
      <c r="H2717" s="9"/>
      <c r="I2717" s="9"/>
    </row>
    <row r="2718">
      <c r="A2718" s="5">
        <v>45419.0</v>
      </c>
      <c r="B2718" s="11" t="s">
        <v>5266</v>
      </c>
      <c r="C2718" s="22" t="s">
        <v>5267</v>
      </c>
      <c r="D2718" s="7" t="s">
        <v>1423</v>
      </c>
      <c r="E2718" s="7" t="s">
        <v>15</v>
      </c>
      <c r="F2718" s="7" t="s">
        <v>875</v>
      </c>
      <c r="G2718" s="7" t="s">
        <v>14</v>
      </c>
      <c r="H2718" s="9"/>
      <c r="I2718" s="9"/>
    </row>
    <row r="2719">
      <c r="A2719" s="5">
        <v>45419.0</v>
      </c>
      <c r="B2719" s="11" t="s">
        <v>5266</v>
      </c>
      <c r="C2719" s="22" t="s">
        <v>5267</v>
      </c>
      <c r="D2719" s="7" t="s">
        <v>1423</v>
      </c>
      <c r="E2719" s="7" t="s">
        <v>47</v>
      </c>
      <c r="F2719" s="7" t="s">
        <v>809</v>
      </c>
      <c r="G2719" s="7" t="s">
        <v>14</v>
      </c>
      <c r="H2719" s="9"/>
      <c r="I2719" s="9"/>
    </row>
    <row r="2720">
      <c r="A2720" s="5">
        <v>45419.0</v>
      </c>
      <c r="B2720" s="11" t="s">
        <v>5266</v>
      </c>
      <c r="C2720" s="22" t="s">
        <v>5267</v>
      </c>
      <c r="D2720" s="7" t="s">
        <v>1423</v>
      </c>
      <c r="E2720" s="7" t="s">
        <v>183</v>
      </c>
      <c r="F2720" s="7" t="s">
        <v>111</v>
      </c>
      <c r="G2720" s="7" t="s">
        <v>14</v>
      </c>
      <c r="H2720" s="9"/>
      <c r="I2720" s="9"/>
    </row>
    <row r="2721">
      <c r="A2721" s="5">
        <v>45419.0</v>
      </c>
      <c r="B2721" s="11" t="s">
        <v>5268</v>
      </c>
      <c r="C2721" s="22" t="s">
        <v>5269</v>
      </c>
      <c r="D2721" s="7" t="s">
        <v>32</v>
      </c>
      <c r="E2721" s="7" t="s">
        <v>3208</v>
      </c>
      <c r="F2721" s="7" t="s">
        <v>4755</v>
      </c>
      <c r="G2721" s="7" t="s">
        <v>14</v>
      </c>
      <c r="H2721" s="9"/>
      <c r="I2721" s="9"/>
    </row>
    <row r="2722">
      <c r="A2722" s="5">
        <v>45419.0</v>
      </c>
      <c r="B2722" s="11" t="s">
        <v>5268</v>
      </c>
      <c r="C2722" s="22" t="s">
        <v>5269</v>
      </c>
      <c r="D2722" s="7" t="s">
        <v>32</v>
      </c>
      <c r="E2722" s="7" t="s">
        <v>90</v>
      </c>
      <c r="F2722" s="7" t="s">
        <v>91</v>
      </c>
      <c r="G2722" s="7" t="s">
        <v>14</v>
      </c>
      <c r="H2722" s="9"/>
      <c r="I2722" s="9"/>
    </row>
    <row r="2723">
      <c r="A2723" s="5">
        <v>45419.0</v>
      </c>
      <c r="B2723" s="11" t="s">
        <v>5270</v>
      </c>
      <c r="C2723" s="22" t="s">
        <v>5271</v>
      </c>
      <c r="D2723" s="7" t="s">
        <v>722</v>
      </c>
      <c r="E2723" s="7" t="s">
        <v>183</v>
      </c>
      <c r="F2723" s="7" t="s">
        <v>602</v>
      </c>
      <c r="G2723" s="7" t="s">
        <v>29</v>
      </c>
      <c r="H2723" s="9"/>
      <c r="I2723" s="9"/>
    </row>
    <row r="2724">
      <c r="A2724" s="5">
        <v>45419.0</v>
      </c>
      <c r="B2724" s="11" t="s">
        <v>5270</v>
      </c>
      <c r="C2724" s="22" t="s">
        <v>5271</v>
      </c>
      <c r="D2724" s="7" t="s">
        <v>722</v>
      </c>
      <c r="E2724" s="7" t="s">
        <v>47</v>
      </c>
      <c r="F2724" s="7" t="s">
        <v>809</v>
      </c>
      <c r="G2724" s="7" t="s">
        <v>14</v>
      </c>
      <c r="H2724" s="9"/>
      <c r="I2724" s="9"/>
    </row>
    <row r="2725">
      <c r="A2725" s="5">
        <v>45419.0</v>
      </c>
      <c r="B2725" s="11" t="s">
        <v>5272</v>
      </c>
      <c r="C2725" s="22" t="s">
        <v>5273</v>
      </c>
      <c r="D2725" s="7" t="s">
        <v>427</v>
      </c>
      <c r="E2725" s="7" t="s">
        <v>3208</v>
      </c>
      <c r="F2725" s="7" t="s">
        <v>18</v>
      </c>
      <c r="G2725" s="7" t="s">
        <v>14</v>
      </c>
      <c r="H2725" s="9"/>
      <c r="I2725" s="9"/>
    </row>
    <row r="2726">
      <c r="A2726" s="5">
        <v>45419.0</v>
      </c>
      <c r="B2726" s="11" t="s">
        <v>5272</v>
      </c>
      <c r="C2726" s="22" t="s">
        <v>5273</v>
      </c>
      <c r="D2726" s="7" t="s">
        <v>427</v>
      </c>
      <c r="E2726" s="7" t="s">
        <v>5274</v>
      </c>
      <c r="F2726" s="7" t="s">
        <v>542</v>
      </c>
      <c r="G2726" s="7" t="s">
        <v>14</v>
      </c>
      <c r="H2726" s="9"/>
      <c r="I2726" s="9"/>
    </row>
    <row r="2727">
      <c r="A2727" s="5">
        <v>45419.0</v>
      </c>
      <c r="B2727" s="11" t="s">
        <v>5275</v>
      </c>
      <c r="C2727" s="22" t="s">
        <v>5276</v>
      </c>
      <c r="D2727" s="7" t="s">
        <v>1735</v>
      </c>
      <c r="E2727" s="7" t="s">
        <v>119</v>
      </c>
      <c r="F2727" s="7" t="s">
        <v>132</v>
      </c>
      <c r="G2727" s="7" t="s">
        <v>14</v>
      </c>
      <c r="H2727" s="9"/>
      <c r="I2727" s="9"/>
    </row>
    <row r="2728">
      <c r="A2728" s="5">
        <v>45419.0</v>
      </c>
      <c r="B2728" s="11" t="s">
        <v>5277</v>
      </c>
      <c r="C2728" s="22" t="s">
        <v>5278</v>
      </c>
      <c r="D2728" s="7" t="s">
        <v>871</v>
      </c>
      <c r="E2728" s="7" t="s">
        <v>119</v>
      </c>
      <c r="F2728" s="7" t="s">
        <v>1049</v>
      </c>
      <c r="G2728" s="7" t="s">
        <v>14</v>
      </c>
      <c r="H2728" s="9"/>
      <c r="I2728" s="9"/>
    </row>
    <row r="2729">
      <c r="A2729" s="5">
        <v>45419.0</v>
      </c>
      <c r="B2729" s="11" t="s">
        <v>5277</v>
      </c>
      <c r="C2729" s="22" t="s">
        <v>5278</v>
      </c>
      <c r="D2729" s="7" t="s">
        <v>871</v>
      </c>
      <c r="E2729" s="7" t="s">
        <v>436</v>
      </c>
      <c r="F2729" s="7" t="s">
        <v>18</v>
      </c>
      <c r="G2729" s="7" t="s">
        <v>14</v>
      </c>
      <c r="H2729" s="9"/>
      <c r="I2729" s="9"/>
    </row>
    <row r="2730">
      <c r="A2730" s="5">
        <v>45419.0</v>
      </c>
      <c r="B2730" s="11" t="s">
        <v>5277</v>
      </c>
      <c r="C2730" s="22" t="s">
        <v>5278</v>
      </c>
      <c r="D2730" s="7" t="s">
        <v>871</v>
      </c>
      <c r="E2730" s="7" t="s">
        <v>2859</v>
      </c>
      <c r="F2730" s="7" t="s">
        <v>505</v>
      </c>
      <c r="G2730" s="7" t="s">
        <v>14</v>
      </c>
      <c r="H2730" s="9"/>
      <c r="I2730" s="9"/>
    </row>
    <row r="2731">
      <c r="A2731" s="5">
        <v>45419.0</v>
      </c>
      <c r="B2731" s="11" t="s">
        <v>5279</v>
      </c>
      <c r="C2731" s="22" t="s">
        <v>5280</v>
      </c>
      <c r="D2731" s="7" t="s">
        <v>211</v>
      </c>
      <c r="E2731" s="7" t="s">
        <v>119</v>
      </c>
      <c r="F2731" s="7" t="s">
        <v>542</v>
      </c>
      <c r="G2731" s="7" t="s">
        <v>14</v>
      </c>
      <c r="H2731" s="9"/>
      <c r="I2731" s="9"/>
    </row>
    <row r="2732">
      <c r="A2732" s="5">
        <v>45419.0</v>
      </c>
      <c r="B2732" s="11" t="s">
        <v>5281</v>
      </c>
      <c r="C2732" s="22" t="s">
        <v>5282</v>
      </c>
      <c r="D2732" s="7" t="s">
        <v>357</v>
      </c>
      <c r="E2732" s="7" t="s">
        <v>1386</v>
      </c>
      <c r="F2732" s="7" t="s">
        <v>1387</v>
      </c>
      <c r="G2732" s="7" t="s">
        <v>14</v>
      </c>
      <c r="H2732" s="9"/>
      <c r="I2732" s="9"/>
    </row>
    <row r="2733">
      <c r="A2733" s="5">
        <v>45419.0</v>
      </c>
      <c r="B2733" s="11" t="s">
        <v>5283</v>
      </c>
      <c r="C2733" s="22" t="s">
        <v>5284</v>
      </c>
      <c r="D2733" s="7" t="s">
        <v>1998</v>
      </c>
      <c r="E2733" s="7" t="s">
        <v>119</v>
      </c>
      <c r="F2733" s="7" t="s">
        <v>18</v>
      </c>
      <c r="G2733" s="7" t="s">
        <v>14</v>
      </c>
      <c r="H2733" s="9"/>
      <c r="I2733" s="9"/>
    </row>
    <row r="2734">
      <c r="A2734" s="5">
        <v>45420.0</v>
      </c>
      <c r="B2734" s="11" t="s">
        <v>5285</v>
      </c>
      <c r="C2734" s="22" t="s">
        <v>5286</v>
      </c>
      <c r="D2734" s="7" t="s">
        <v>3179</v>
      </c>
      <c r="E2734" s="7" t="s">
        <v>257</v>
      </c>
      <c r="F2734" s="7" t="s">
        <v>965</v>
      </c>
      <c r="G2734" s="7" t="s">
        <v>14</v>
      </c>
      <c r="H2734" s="9"/>
      <c r="I2734" s="9"/>
    </row>
    <row r="2735">
      <c r="A2735" s="5">
        <v>45420.0</v>
      </c>
      <c r="B2735" s="11" t="s">
        <v>5287</v>
      </c>
      <c r="C2735" s="22" t="s">
        <v>5288</v>
      </c>
      <c r="D2735" s="7" t="s">
        <v>348</v>
      </c>
      <c r="E2735" s="7" t="s">
        <v>5289</v>
      </c>
      <c r="F2735" s="7" t="s">
        <v>732</v>
      </c>
      <c r="G2735" s="7" t="s">
        <v>14</v>
      </c>
      <c r="H2735" s="9"/>
      <c r="I2735" s="9"/>
    </row>
    <row r="2736">
      <c r="A2736" s="5">
        <v>45420.0</v>
      </c>
      <c r="B2736" s="11" t="s">
        <v>5287</v>
      </c>
      <c r="C2736" s="22" t="s">
        <v>5288</v>
      </c>
      <c r="D2736" s="7" t="s">
        <v>348</v>
      </c>
      <c r="E2736" s="7" t="s">
        <v>5290</v>
      </c>
      <c r="F2736" s="7" t="s">
        <v>1644</v>
      </c>
      <c r="G2736" s="7" t="s">
        <v>14</v>
      </c>
      <c r="H2736" s="9"/>
      <c r="I2736" s="9"/>
    </row>
    <row r="2737">
      <c r="A2737" s="5">
        <v>45420.0</v>
      </c>
      <c r="B2737" s="11" t="s">
        <v>5291</v>
      </c>
      <c r="C2737" s="22" t="s">
        <v>5292</v>
      </c>
      <c r="D2737" s="7" t="s">
        <v>1690</v>
      </c>
      <c r="E2737" s="7" t="s">
        <v>5293</v>
      </c>
      <c r="F2737" s="7" t="s">
        <v>2427</v>
      </c>
      <c r="G2737" s="7" t="s">
        <v>14</v>
      </c>
      <c r="H2737" s="9"/>
      <c r="I2737" s="9"/>
    </row>
    <row r="2738">
      <c r="A2738" s="5">
        <v>45420.0</v>
      </c>
      <c r="B2738" s="11" t="s">
        <v>5294</v>
      </c>
      <c r="C2738" s="22" t="s">
        <v>5295</v>
      </c>
      <c r="D2738" s="7" t="s">
        <v>508</v>
      </c>
      <c r="E2738" s="7" t="s">
        <v>119</v>
      </c>
      <c r="F2738" s="7" t="s">
        <v>149</v>
      </c>
      <c r="G2738" s="7" t="s">
        <v>14</v>
      </c>
      <c r="H2738" s="9"/>
      <c r="I2738" s="9"/>
    </row>
    <row r="2739">
      <c r="A2739" s="5">
        <v>45420.0</v>
      </c>
      <c r="B2739" s="11" t="s">
        <v>5296</v>
      </c>
      <c r="C2739" s="22" t="s">
        <v>5297</v>
      </c>
      <c r="D2739" s="7" t="s">
        <v>5298</v>
      </c>
      <c r="E2739" s="7" t="s">
        <v>5299</v>
      </c>
      <c r="F2739" s="7" t="s">
        <v>2593</v>
      </c>
      <c r="G2739" s="7" t="s">
        <v>14</v>
      </c>
      <c r="H2739" s="9"/>
      <c r="I2739" s="9"/>
    </row>
    <row r="2740">
      <c r="A2740" s="5">
        <v>45420.0</v>
      </c>
      <c r="B2740" s="11" t="s">
        <v>5300</v>
      </c>
      <c r="C2740" s="22" t="s">
        <v>5301</v>
      </c>
      <c r="D2740" s="7" t="s">
        <v>211</v>
      </c>
      <c r="E2740" s="7" t="s">
        <v>119</v>
      </c>
      <c r="F2740" s="7" t="s">
        <v>762</v>
      </c>
      <c r="G2740" s="7" t="s">
        <v>14</v>
      </c>
      <c r="H2740" s="9"/>
      <c r="I2740" s="9"/>
    </row>
    <row r="2741">
      <c r="A2741" s="5">
        <v>45420.0</v>
      </c>
      <c r="B2741" s="11" t="s">
        <v>5300</v>
      </c>
      <c r="C2741" s="22" t="s">
        <v>5301</v>
      </c>
      <c r="D2741" s="7" t="s">
        <v>211</v>
      </c>
      <c r="E2741" s="7" t="s">
        <v>5302</v>
      </c>
      <c r="F2741" s="7" t="s">
        <v>2145</v>
      </c>
      <c r="G2741" s="7" t="s">
        <v>14</v>
      </c>
      <c r="H2741" s="9"/>
      <c r="I2741" s="9"/>
    </row>
    <row r="2742">
      <c r="A2742" s="5">
        <v>45420.0</v>
      </c>
      <c r="B2742" s="11" t="s">
        <v>5303</v>
      </c>
      <c r="C2742" s="22" t="s">
        <v>5304</v>
      </c>
      <c r="D2742" s="7" t="s">
        <v>595</v>
      </c>
      <c r="E2742" s="7" t="s">
        <v>119</v>
      </c>
      <c r="F2742" s="7" t="s">
        <v>18</v>
      </c>
      <c r="G2742" s="7" t="s">
        <v>14</v>
      </c>
      <c r="H2742" s="9"/>
      <c r="I2742" s="9"/>
    </row>
    <row r="2743">
      <c r="A2743" s="5">
        <v>45420.0</v>
      </c>
      <c r="B2743" s="11" t="s">
        <v>5305</v>
      </c>
      <c r="C2743" s="22" t="s">
        <v>5306</v>
      </c>
      <c r="D2743" s="7" t="s">
        <v>357</v>
      </c>
      <c r="E2743" s="7" t="s">
        <v>119</v>
      </c>
      <c r="F2743" s="7" t="s">
        <v>5307</v>
      </c>
      <c r="G2743" s="7" t="s">
        <v>14</v>
      </c>
      <c r="H2743" s="9"/>
      <c r="I2743" s="9"/>
    </row>
    <row r="2744">
      <c r="A2744" s="5">
        <v>45420.0</v>
      </c>
      <c r="B2744" s="11" t="s">
        <v>5305</v>
      </c>
      <c r="C2744" s="22" t="s">
        <v>5306</v>
      </c>
      <c r="D2744" s="7" t="s">
        <v>357</v>
      </c>
      <c r="E2744" s="7" t="s">
        <v>299</v>
      </c>
      <c r="F2744" s="7" t="s">
        <v>535</v>
      </c>
      <c r="G2744" s="7" t="s">
        <v>86</v>
      </c>
      <c r="H2744" s="9"/>
      <c r="I2744" s="9"/>
    </row>
    <row r="2745">
      <c r="A2745" s="5">
        <v>45420.0</v>
      </c>
      <c r="B2745" s="11" t="s">
        <v>5308</v>
      </c>
      <c r="C2745" s="22" t="s">
        <v>5309</v>
      </c>
      <c r="D2745" s="7" t="s">
        <v>530</v>
      </c>
      <c r="E2745" s="7" t="s">
        <v>705</v>
      </c>
      <c r="F2745" s="7" t="s">
        <v>505</v>
      </c>
      <c r="G2745" s="7" t="s">
        <v>14</v>
      </c>
      <c r="H2745" s="9"/>
      <c r="I2745" s="9"/>
    </row>
    <row r="2746">
      <c r="A2746" s="5">
        <v>45420.0</v>
      </c>
      <c r="B2746" s="11" t="s">
        <v>5308</v>
      </c>
      <c r="C2746" s="22" t="s">
        <v>5309</v>
      </c>
      <c r="D2746" s="7" t="s">
        <v>530</v>
      </c>
      <c r="E2746" s="7" t="s">
        <v>1032</v>
      </c>
      <c r="F2746" s="7" t="s">
        <v>1631</v>
      </c>
      <c r="G2746" s="7" t="s">
        <v>14</v>
      </c>
      <c r="H2746" s="9"/>
      <c r="I2746" s="9"/>
    </row>
    <row r="2747">
      <c r="A2747" s="5">
        <v>45420.0</v>
      </c>
      <c r="B2747" s="11" t="s">
        <v>5308</v>
      </c>
      <c r="C2747" s="22" t="s">
        <v>5309</v>
      </c>
      <c r="D2747" s="7" t="s">
        <v>530</v>
      </c>
      <c r="E2747" s="7" t="s">
        <v>3522</v>
      </c>
      <c r="F2747" s="7" t="s">
        <v>417</v>
      </c>
      <c r="G2747" s="7" t="s">
        <v>14</v>
      </c>
      <c r="H2747" s="9"/>
      <c r="I2747" s="9"/>
    </row>
    <row r="2748">
      <c r="A2748" s="5">
        <v>45420.0</v>
      </c>
      <c r="B2748" s="11" t="s">
        <v>5310</v>
      </c>
      <c r="C2748" s="22" t="s">
        <v>5311</v>
      </c>
      <c r="D2748" s="7" t="s">
        <v>4481</v>
      </c>
      <c r="E2748" s="7" t="s">
        <v>5290</v>
      </c>
      <c r="F2748" s="7" t="s">
        <v>1644</v>
      </c>
      <c r="G2748" s="7" t="s">
        <v>14</v>
      </c>
      <c r="H2748" s="9"/>
      <c r="I2748" s="9"/>
    </row>
    <row r="2749">
      <c r="A2749" s="5">
        <v>45420.0</v>
      </c>
      <c r="B2749" s="11" t="s">
        <v>5310</v>
      </c>
      <c r="C2749" s="22" t="s">
        <v>5311</v>
      </c>
      <c r="D2749" s="7" t="s">
        <v>4481</v>
      </c>
      <c r="E2749" s="7" t="s">
        <v>125</v>
      </c>
      <c r="F2749" s="7" t="s">
        <v>13</v>
      </c>
      <c r="G2749" s="7" t="s">
        <v>14</v>
      </c>
      <c r="H2749" s="9"/>
      <c r="I2749" s="9"/>
    </row>
    <row r="2750">
      <c r="A2750" s="5">
        <v>45420.0</v>
      </c>
      <c r="B2750" s="11" t="s">
        <v>5312</v>
      </c>
      <c r="C2750" s="22" t="s">
        <v>5313</v>
      </c>
      <c r="D2750" s="7" t="s">
        <v>899</v>
      </c>
      <c r="E2750" s="7" t="s">
        <v>259</v>
      </c>
      <c r="F2750" s="7" t="s">
        <v>132</v>
      </c>
      <c r="G2750" s="7" t="s">
        <v>14</v>
      </c>
      <c r="H2750" s="9"/>
      <c r="I2750" s="9"/>
    </row>
    <row r="2751">
      <c r="A2751" s="5">
        <v>45420.0</v>
      </c>
      <c r="B2751" s="11" t="s">
        <v>5314</v>
      </c>
      <c r="C2751" s="22" t="s">
        <v>5315</v>
      </c>
      <c r="D2751" s="7" t="s">
        <v>201</v>
      </c>
      <c r="E2751" s="7" t="s">
        <v>5316</v>
      </c>
      <c r="F2751" s="7" t="s">
        <v>477</v>
      </c>
      <c r="G2751" s="7" t="s">
        <v>14</v>
      </c>
      <c r="H2751" s="9"/>
      <c r="I2751" s="9"/>
    </row>
    <row r="2752">
      <c r="A2752" s="5">
        <v>45420.0</v>
      </c>
      <c r="B2752" s="11" t="s">
        <v>5314</v>
      </c>
      <c r="C2752" s="22" t="s">
        <v>5315</v>
      </c>
      <c r="D2752" s="7" t="s">
        <v>201</v>
      </c>
      <c r="E2752" s="7" t="s">
        <v>5317</v>
      </c>
      <c r="F2752" s="7" t="s">
        <v>1164</v>
      </c>
      <c r="G2752" s="7" t="s">
        <v>14</v>
      </c>
      <c r="H2752" s="9"/>
      <c r="I2752" s="9"/>
    </row>
    <row r="2753">
      <c r="A2753" s="5">
        <v>45420.0</v>
      </c>
      <c r="B2753" s="11" t="s">
        <v>5318</v>
      </c>
      <c r="C2753" s="22" t="s">
        <v>5319</v>
      </c>
      <c r="D2753" s="7" t="s">
        <v>427</v>
      </c>
      <c r="E2753" s="7" t="s">
        <v>5320</v>
      </c>
      <c r="F2753" s="7" t="s">
        <v>5321</v>
      </c>
      <c r="G2753" s="7" t="s">
        <v>14</v>
      </c>
      <c r="H2753" s="9"/>
      <c r="I2753" s="9"/>
    </row>
    <row r="2754">
      <c r="A2754" s="5">
        <v>45420.0</v>
      </c>
      <c r="B2754" s="11" t="s">
        <v>5318</v>
      </c>
      <c r="C2754" s="22" t="s">
        <v>5319</v>
      </c>
      <c r="D2754" s="7" t="s">
        <v>427</v>
      </c>
      <c r="E2754" s="7" t="s">
        <v>5322</v>
      </c>
      <c r="F2754" s="7" t="s">
        <v>144</v>
      </c>
      <c r="G2754" s="7" t="s">
        <v>86</v>
      </c>
      <c r="H2754" s="9"/>
      <c r="I2754" s="9"/>
    </row>
    <row r="2755">
      <c r="A2755" s="5">
        <v>45420.0</v>
      </c>
      <c r="B2755" s="11" t="s">
        <v>5323</v>
      </c>
      <c r="C2755" s="22" t="s">
        <v>5324</v>
      </c>
      <c r="D2755" s="7" t="s">
        <v>5325</v>
      </c>
      <c r="E2755" s="7" t="s">
        <v>119</v>
      </c>
      <c r="F2755" s="7" t="s">
        <v>101</v>
      </c>
      <c r="G2755" s="7" t="s">
        <v>14</v>
      </c>
      <c r="H2755" s="9"/>
      <c r="I2755" s="9"/>
    </row>
    <row r="2756">
      <c r="A2756" s="5">
        <v>45420.0</v>
      </c>
      <c r="B2756" s="11" t="s">
        <v>5326</v>
      </c>
      <c r="C2756" s="22" t="s">
        <v>5327</v>
      </c>
      <c r="D2756" s="7" t="s">
        <v>135</v>
      </c>
      <c r="E2756" s="7" t="s">
        <v>183</v>
      </c>
      <c r="F2756" s="7" t="s">
        <v>111</v>
      </c>
      <c r="G2756" s="7" t="s">
        <v>14</v>
      </c>
      <c r="H2756" s="9"/>
      <c r="I2756" s="9"/>
    </row>
    <row r="2757">
      <c r="A2757" s="5">
        <v>45420.0</v>
      </c>
      <c r="B2757" s="11" t="s">
        <v>5328</v>
      </c>
      <c r="C2757" s="22" t="s">
        <v>5329</v>
      </c>
      <c r="D2757" s="7" t="s">
        <v>722</v>
      </c>
      <c r="E2757" s="7" t="s">
        <v>259</v>
      </c>
      <c r="F2757" s="7" t="s">
        <v>4494</v>
      </c>
      <c r="G2757" s="7" t="s">
        <v>86</v>
      </c>
      <c r="H2757" s="9"/>
      <c r="I2757" s="9"/>
    </row>
    <row r="2758">
      <c r="A2758" s="5">
        <v>45420.0</v>
      </c>
      <c r="B2758" s="11" t="s">
        <v>5328</v>
      </c>
      <c r="C2758" s="22" t="s">
        <v>5329</v>
      </c>
      <c r="D2758" s="7" t="s">
        <v>722</v>
      </c>
      <c r="E2758" s="7" t="s">
        <v>5330</v>
      </c>
      <c r="F2758" s="7" t="s">
        <v>308</v>
      </c>
      <c r="G2758" s="7" t="s">
        <v>14</v>
      </c>
      <c r="H2758" s="9"/>
      <c r="I2758" s="9"/>
    </row>
    <row r="2759">
      <c r="A2759" s="5">
        <v>45420.0</v>
      </c>
      <c r="B2759" s="11" t="s">
        <v>5331</v>
      </c>
      <c r="C2759" s="24" t="s">
        <v>5332</v>
      </c>
      <c r="D2759" s="7" t="s">
        <v>5333</v>
      </c>
      <c r="E2759" s="7" t="s">
        <v>15</v>
      </c>
      <c r="F2759" s="7" t="s">
        <v>5334</v>
      </c>
      <c r="G2759" s="7" t="s">
        <v>14</v>
      </c>
      <c r="H2759" s="9"/>
      <c r="I2759" s="9"/>
    </row>
    <row r="2760">
      <c r="A2760" s="5">
        <v>45420.0</v>
      </c>
      <c r="B2760" s="11" t="s">
        <v>5331</v>
      </c>
      <c r="C2760" s="24" t="s">
        <v>5332</v>
      </c>
      <c r="D2760" s="7" t="s">
        <v>912</v>
      </c>
      <c r="E2760" s="7" t="s">
        <v>15</v>
      </c>
      <c r="F2760" s="7" t="s">
        <v>5334</v>
      </c>
      <c r="G2760" s="7" t="s">
        <v>14</v>
      </c>
      <c r="H2760" s="9"/>
      <c r="I2760" s="9"/>
    </row>
    <row r="2761">
      <c r="A2761" s="5">
        <v>45420.0</v>
      </c>
      <c r="B2761" s="11" t="s">
        <v>5331</v>
      </c>
      <c r="C2761" s="24" t="s">
        <v>5332</v>
      </c>
      <c r="D2761" s="7" t="s">
        <v>5335</v>
      </c>
      <c r="E2761" s="7" t="s">
        <v>15</v>
      </c>
      <c r="F2761" s="7" t="s">
        <v>5334</v>
      </c>
      <c r="G2761" s="7" t="s">
        <v>14</v>
      </c>
      <c r="H2761" s="9"/>
      <c r="I2761" s="9"/>
    </row>
    <row r="2762">
      <c r="A2762" s="5">
        <v>45420.0</v>
      </c>
      <c r="B2762" s="11" t="s">
        <v>5331</v>
      </c>
      <c r="C2762" s="24" t="s">
        <v>5332</v>
      </c>
      <c r="D2762" s="7" t="s">
        <v>5333</v>
      </c>
      <c r="E2762" s="7" t="s">
        <v>119</v>
      </c>
      <c r="F2762" s="7" t="s">
        <v>564</v>
      </c>
      <c r="G2762" s="7" t="s">
        <v>14</v>
      </c>
      <c r="H2762" s="9"/>
      <c r="I2762" s="9"/>
    </row>
    <row r="2763">
      <c r="A2763" s="5">
        <v>45420.0</v>
      </c>
      <c r="B2763" s="11" t="s">
        <v>5331</v>
      </c>
      <c r="C2763" s="24" t="s">
        <v>5332</v>
      </c>
      <c r="D2763" s="7" t="s">
        <v>912</v>
      </c>
      <c r="E2763" s="7" t="s">
        <v>119</v>
      </c>
      <c r="F2763" s="7" t="s">
        <v>564</v>
      </c>
      <c r="G2763" s="7" t="s">
        <v>14</v>
      </c>
      <c r="H2763" s="9"/>
      <c r="I2763" s="9"/>
    </row>
    <row r="2764">
      <c r="A2764" s="5">
        <v>45420.0</v>
      </c>
      <c r="B2764" s="11" t="s">
        <v>5331</v>
      </c>
      <c r="C2764" s="24" t="s">
        <v>5332</v>
      </c>
      <c r="D2764" s="7" t="s">
        <v>5335</v>
      </c>
      <c r="E2764" s="7" t="s">
        <v>119</v>
      </c>
      <c r="F2764" s="7" t="s">
        <v>564</v>
      </c>
      <c r="G2764" s="7" t="s">
        <v>14</v>
      </c>
      <c r="H2764" s="9"/>
      <c r="I2764" s="9"/>
    </row>
    <row r="2765">
      <c r="A2765" s="5">
        <v>45420.0</v>
      </c>
      <c r="B2765" s="11" t="s">
        <v>5336</v>
      </c>
      <c r="C2765" s="22" t="s">
        <v>5337</v>
      </c>
      <c r="D2765" s="7" t="s">
        <v>874</v>
      </c>
      <c r="E2765" s="7" t="s">
        <v>5274</v>
      </c>
      <c r="F2765" s="7" t="s">
        <v>505</v>
      </c>
      <c r="G2765" s="7" t="s">
        <v>86</v>
      </c>
      <c r="H2765" s="9"/>
      <c r="I2765" s="9"/>
    </row>
    <row r="2766">
      <c r="A2766" s="5">
        <v>45420.0</v>
      </c>
      <c r="B2766" s="11" t="s">
        <v>5338</v>
      </c>
      <c r="C2766" s="22" t="s">
        <v>5339</v>
      </c>
      <c r="D2766" s="7" t="s">
        <v>642</v>
      </c>
      <c r="E2766" s="7" t="s">
        <v>420</v>
      </c>
      <c r="F2766" s="7" t="s">
        <v>18</v>
      </c>
      <c r="G2766" s="7" t="s">
        <v>14</v>
      </c>
      <c r="H2766" s="9"/>
      <c r="I2766" s="9"/>
    </row>
    <row r="2767">
      <c r="A2767" s="5">
        <v>45420.0</v>
      </c>
      <c r="B2767" s="11" t="s">
        <v>5340</v>
      </c>
      <c r="C2767" s="22" t="s">
        <v>5341</v>
      </c>
      <c r="D2767" s="7" t="s">
        <v>871</v>
      </c>
      <c r="E2767" s="7" t="s">
        <v>119</v>
      </c>
      <c r="F2767" s="7" t="s">
        <v>2840</v>
      </c>
      <c r="G2767" s="7" t="s">
        <v>14</v>
      </c>
      <c r="H2767" s="9"/>
      <c r="I2767" s="9"/>
    </row>
    <row r="2768">
      <c r="A2768" s="5">
        <v>45420.0</v>
      </c>
      <c r="B2768" s="11" t="s">
        <v>5340</v>
      </c>
      <c r="C2768" s="22" t="s">
        <v>5341</v>
      </c>
      <c r="D2768" s="7" t="s">
        <v>871</v>
      </c>
      <c r="E2768" s="7" t="s">
        <v>90</v>
      </c>
      <c r="F2768" s="7" t="s">
        <v>111</v>
      </c>
      <c r="G2768" s="7" t="s">
        <v>14</v>
      </c>
      <c r="H2768" s="9"/>
      <c r="I2768" s="9"/>
    </row>
    <row r="2769">
      <c r="A2769" s="5">
        <v>45420.0</v>
      </c>
      <c r="B2769" s="11" t="s">
        <v>5340</v>
      </c>
      <c r="C2769" s="22" t="s">
        <v>5341</v>
      </c>
      <c r="D2769" s="7" t="s">
        <v>871</v>
      </c>
      <c r="E2769" s="7" t="s">
        <v>1790</v>
      </c>
      <c r="F2769" s="7" t="s">
        <v>5342</v>
      </c>
      <c r="G2769" s="7" t="s">
        <v>14</v>
      </c>
      <c r="H2769" s="9"/>
      <c r="I2769" s="9"/>
    </row>
    <row r="2770">
      <c r="A2770" s="5">
        <v>45420.0</v>
      </c>
      <c r="B2770" s="11" t="s">
        <v>5343</v>
      </c>
      <c r="C2770" s="22" t="s">
        <v>5344</v>
      </c>
      <c r="D2770" s="7" t="s">
        <v>471</v>
      </c>
      <c r="E2770" s="9"/>
      <c r="F2770" s="7" t="s">
        <v>5345</v>
      </c>
      <c r="G2770" s="7" t="s">
        <v>14</v>
      </c>
      <c r="H2770" s="7" t="s">
        <v>420</v>
      </c>
      <c r="I2770" s="9"/>
    </row>
    <row r="2771">
      <c r="A2771" s="5">
        <v>45420.0</v>
      </c>
      <c r="B2771" s="11" t="s">
        <v>5343</v>
      </c>
      <c r="C2771" s="22" t="s">
        <v>5344</v>
      </c>
      <c r="D2771" s="7" t="s">
        <v>471</v>
      </c>
      <c r="E2771" s="7" t="s">
        <v>110</v>
      </c>
      <c r="F2771" s="7" t="s">
        <v>111</v>
      </c>
      <c r="G2771" s="7" t="s">
        <v>14</v>
      </c>
      <c r="H2771" s="9"/>
      <c r="I2771" s="9"/>
    </row>
    <row r="2772">
      <c r="A2772" s="5">
        <v>45420.0</v>
      </c>
      <c r="B2772" s="11" t="s">
        <v>5346</v>
      </c>
      <c r="C2772" s="22" t="s">
        <v>5347</v>
      </c>
      <c r="D2772" s="7" t="s">
        <v>321</v>
      </c>
      <c r="E2772" s="7" t="s">
        <v>119</v>
      </c>
      <c r="F2772" s="7" t="s">
        <v>1049</v>
      </c>
      <c r="G2772" s="7" t="s">
        <v>14</v>
      </c>
      <c r="H2772" s="9"/>
      <c r="I2772" s="9"/>
    </row>
    <row r="2773">
      <c r="A2773" s="5">
        <v>45420.0</v>
      </c>
      <c r="B2773" s="11" t="s">
        <v>5346</v>
      </c>
      <c r="C2773" s="22" t="s">
        <v>5347</v>
      </c>
      <c r="D2773" s="7" t="s">
        <v>321</v>
      </c>
      <c r="E2773" s="7" t="s">
        <v>275</v>
      </c>
      <c r="F2773" s="7" t="s">
        <v>18</v>
      </c>
      <c r="G2773" s="7" t="s">
        <v>14</v>
      </c>
      <c r="H2773" s="9"/>
      <c r="I2773" s="9"/>
    </row>
    <row r="2774">
      <c r="A2774" s="5">
        <v>45420.0</v>
      </c>
      <c r="B2774" s="11" t="s">
        <v>5348</v>
      </c>
      <c r="C2774" s="22" t="s">
        <v>5349</v>
      </c>
      <c r="D2774" s="7" t="s">
        <v>964</v>
      </c>
      <c r="E2774" s="7" t="s">
        <v>1200</v>
      </c>
      <c r="F2774" s="7" t="s">
        <v>417</v>
      </c>
      <c r="G2774" s="7" t="s">
        <v>14</v>
      </c>
      <c r="H2774" s="9"/>
      <c r="I2774" s="9"/>
    </row>
    <row r="2775">
      <c r="A2775" s="5">
        <v>45420.0</v>
      </c>
      <c r="B2775" s="11" t="s">
        <v>5348</v>
      </c>
      <c r="C2775" s="22" t="s">
        <v>5349</v>
      </c>
      <c r="D2775" s="7" t="s">
        <v>964</v>
      </c>
      <c r="E2775" s="7" t="s">
        <v>1269</v>
      </c>
      <c r="F2775" s="7" t="s">
        <v>450</v>
      </c>
      <c r="G2775" s="7" t="s">
        <v>14</v>
      </c>
      <c r="H2775" s="9"/>
      <c r="I2775" s="9"/>
    </row>
    <row r="2776">
      <c r="A2776" s="5">
        <v>45420.0</v>
      </c>
      <c r="B2776" s="11" t="s">
        <v>5348</v>
      </c>
      <c r="C2776" s="22" t="s">
        <v>5349</v>
      </c>
      <c r="D2776" s="7" t="s">
        <v>964</v>
      </c>
      <c r="E2776" s="7" t="s">
        <v>436</v>
      </c>
      <c r="F2776" s="7" t="s">
        <v>18</v>
      </c>
      <c r="G2776" s="7" t="s">
        <v>14</v>
      </c>
      <c r="H2776" s="9"/>
      <c r="I2776" s="9"/>
    </row>
    <row r="2777">
      <c r="A2777" s="5">
        <v>45420.0</v>
      </c>
      <c r="B2777" s="11" t="s">
        <v>5350</v>
      </c>
      <c r="C2777" s="22" t="s">
        <v>5351</v>
      </c>
      <c r="D2777" s="7" t="s">
        <v>3669</v>
      </c>
      <c r="E2777" s="7" t="s">
        <v>5352</v>
      </c>
      <c r="F2777" s="7" t="s">
        <v>13</v>
      </c>
      <c r="G2777" s="7" t="s">
        <v>14</v>
      </c>
      <c r="H2777" s="9"/>
      <c r="I2777" s="9"/>
    </row>
    <row r="2778">
      <c r="A2778" s="5">
        <v>45420.0</v>
      </c>
      <c r="B2778" s="11" t="s">
        <v>5353</v>
      </c>
      <c r="C2778" s="22" t="s">
        <v>5354</v>
      </c>
      <c r="D2778" s="7" t="s">
        <v>329</v>
      </c>
      <c r="E2778" s="7" t="s">
        <v>119</v>
      </c>
      <c r="F2778" s="7" t="s">
        <v>1387</v>
      </c>
      <c r="G2778" s="7" t="s">
        <v>14</v>
      </c>
      <c r="H2778" s="9"/>
      <c r="I2778" s="9"/>
    </row>
    <row r="2779">
      <c r="A2779" s="5">
        <v>45420.0</v>
      </c>
      <c r="B2779" s="11" t="s">
        <v>5353</v>
      </c>
      <c r="C2779" s="22" t="s">
        <v>5354</v>
      </c>
      <c r="D2779" s="7" t="s">
        <v>329</v>
      </c>
      <c r="E2779" s="7" t="s">
        <v>420</v>
      </c>
      <c r="F2779" s="7" t="s">
        <v>498</v>
      </c>
      <c r="G2779" s="7" t="s">
        <v>14</v>
      </c>
      <c r="H2779" s="9"/>
      <c r="I2779" s="9"/>
    </row>
    <row r="2780">
      <c r="A2780" s="5">
        <v>45420.0</v>
      </c>
      <c r="B2780" s="11" t="s">
        <v>5355</v>
      </c>
      <c r="C2780" s="22" t="s">
        <v>5356</v>
      </c>
      <c r="D2780" s="7" t="s">
        <v>5357</v>
      </c>
      <c r="E2780" s="7" t="s">
        <v>119</v>
      </c>
      <c r="F2780" s="7" t="s">
        <v>542</v>
      </c>
      <c r="G2780" s="7" t="s">
        <v>14</v>
      </c>
      <c r="H2780" s="9"/>
      <c r="I2780" s="9"/>
    </row>
    <row r="2781">
      <c r="A2781" s="5">
        <v>45420.0</v>
      </c>
      <c r="B2781" s="11" t="s">
        <v>5355</v>
      </c>
      <c r="C2781" s="22" t="s">
        <v>5356</v>
      </c>
      <c r="D2781" s="7" t="s">
        <v>5357</v>
      </c>
      <c r="E2781" s="7" t="s">
        <v>217</v>
      </c>
      <c r="F2781" s="7" t="s">
        <v>218</v>
      </c>
      <c r="G2781" s="7" t="s">
        <v>14</v>
      </c>
      <c r="H2781" s="9"/>
      <c r="I2781" s="9"/>
    </row>
    <row r="2782">
      <c r="A2782" s="5">
        <v>45420.0</v>
      </c>
      <c r="B2782" s="11" t="s">
        <v>5358</v>
      </c>
      <c r="C2782" s="22" t="s">
        <v>5359</v>
      </c>
      <c r="D2782" s="7" t="s">
        <v>377</v>
      </c>
      <c r="E2782" s="7" t="s">
        <v>1386</v>
      </c>
      <c r="F2782" s="7" t="s">
        <v>18</v>
      </c>
      <c r="G2782" s="7" t="s">
        <v>14</v>
      </c>
      <c r="H2782" s="9"/>
      <c r="I2782" s="9"/>
    </row>
    <row r="2783">
      <c r="A2783" s="5">
        <v>45420.0</v>
      </c>
      <c r="B2783" s="11" t="s">
        <v>5360</v>
      </c>
      <c r="C2783" s="22" t="s">
        <v>5361</v>
      </c>
      <c r="D2783" s="7" t="s">
        <v>1915</v>
      </c>
      <c r="E2783" s="7" t="s">
        <v>436</v>
      </c>
      <c r="F2783" s="7" t="s">
        <v>542</v>
      </c>
      <c r="G2783" s="7" t="s">
        <v>14</v>
      </c>
      <c r="H2783" s="9"/>
      <c r="I2783" s="9"/>
    </row>
    <row r="2784">
      <c r="A2784" s="5">
        <v>45420.0</v>
      </c>
      <c r="B2784" s="11" t="s">
        <v>5360</v>
      </c>
      <c r="C2784" s="22" t="s">
        <v>5361</v>
      </c>
      <c r="D2784" s="7" t="s">
        <v>1915</v>
      </c>
      <c r="E2784" s="7" t="s">
        <v>4684</v>
      </c>
      <c r="F2784" s="7" t="s">
        <v>809</v>
      </c>
      <c r="G2784" s="7" t="s">
        <v>14</v>
      </c>
      <c r="H2784" s="9"/>
      <c r="I2784" s="9"/>
    </row>
    <row r="2785">
      <c r="A2785" s="5">
        <v>45420.0</v>
      </c>
      <c r="B2785" s="11" t="s">
        <v>5362</v>
      </c>
      <c r="C2785" s="22" t="s">
        <v>5363</v>
      </c>
      <c r="D2785" s="7" t="s">
        <v>2175</v>
      </c>
      <c r="E2785" s="7" t="s">
        <v>334</v>
      </c>
      <c r="F2785" s="7" t="s">
        <v>18</v>
      </c>
      <c r="G2785" s="7" t="s">
        <v>14</v>
      </c>
      <c r="H2785" s="9"/>
      <c r="I2785" s="9"/>
    </row>
    <row r="2786">
      <c r="A2786" s="5">
        <v>45420.0</v>
      </c>
      <c r="B2786" s="11" t="s">
        <v>5364</v>
      </c>
      <c r="C2786" s="22" t="s">
        <v>5365</v>
      </c>
      <c r="D2786" s="7" t="s">
        <v>1235</v>
      </c>
      <c r="E2786" s="7" t="s">
        <v>5366</v>
      </c>
      <c r="F2786" s="7" t="s">
        <v>588</v>
      </c>
      <c r="G2786" s="7" t="s">
        <v>14</v>
      </c>
      <c r="H2786" s="9"/>
      <c r="I2786" s="9"/>
    </row>
    <row r="2787">
      <c r="A2787" s="5">
        <v>45420.0</v>
      </c>
      <c r="B2787" s="11" t="s">
        <v>5367</v>
      </c>
      <c r="C2787" s="22" t="s">
        <v>5368</v>
      </c>
      <c r="D2787" s="7" t="s">
        <v>1184</v>
      </c>
      <c r="E2787" s="7" t="s">
        <v>1386</v>
      </c>
      <c r="F2787" s="7" t="s">
        <v>144</v>
      </c>
      <c r="G2787" s="7" t="s">
        <v>86</v>
      </c>
      <c r="H2787" s="9"/>
      <c r="I2787" s="9"/>
    </row>
    <row r="2788">
      <c r="A2788" s="5">
        <v>45420.0</v>
      </c>
      <c r="B2788" s="11" t="s">
        <v>5367</v>
      </c>
      <c r="C2788" s="22" t="s">
        <v>5368</v>
      </c>
      <c r="D2788" s="7" t="s">
        <v>1184</v>
      </c>
      <c r="E2788" s="7" t="s">
        <v>1386</v>
      </c>
      <c r="F2788" s="7" t="s">
        <v>1387</v>
      </c>
      <c r="G2788" s="7" t="s">
        <v>14</v>
      </c>
      <c r="H2788" s="9"/>
      <c r="I2788" s="9"/>
    </row>
    <row r="2789">
      <c r="A2789" s="5">
        <v>45420.0</v>
      </c>
      <c r="B2789" s="11" t="s">
        <v>5369</v>
      </c>
      <c r="C2789" s="22" t="s">
        <v>5370</v>
      </c>
      <c r="D2789" s="7" t="s">
        <v>89</v>
      </c>
      <c r="E2789" s="7" t="s">
        <v>119</v>
      </c>
      <c r="F2789" s="7" t="s">
        <v>18</v>
      </c>
      <c r="G2789" s="7" t="s">
        <v>14</v>
      </c>
      <c r="H2789" s="9"/>
      <c r="I2789" s="9"/>
    </row>
    <row r="2790">
      <c r="A2790" s="5">
        <v>45421.0</v>
      </c>
      <c r="B2790" s="11" t="s">
        <v>5371</v>
      </c>
      <c r="C2790" s="22" t="s">
        <v>5372</v>
      </c>
      <c r="D2790" s="7" t="s">
        <v>1235</v>
      </c>
      <c r="E2790" s="7" t="s">
        <v>3976</v>
      </c>
      <c r="F2790" s="7" t="s">
        <v>101</v>
      </c>
      <c r="G2790" s="7" t="s">
        <v>14</v>
      </c>
      <c r="H2790" s="9"/>
      <c r="I2790" s="9"/>
    </row>
    <row r="2791">
      <c r="A2791" s="5">
        <v>45421.0</v>
      </c>
      <c r="B2791" s="11" t="s">
        <v>5373</v>
      </c>
      <c r="C2791" s="22" t="s">
        <v>5374</v>
      </c>
      <c r="D2791" s="7" t="s">
        <v>130</v>
      </c>
      <c r="E2791" s="7" t="s">
        <v>66</v>
      </c>
      <c r="F2791" s="7" t="s">
        <v>1419</v>
      </c>
      <c r="G2791" s="7" t="s">
        <v>14</v>
      </c>
      <c r="H2791" s="9"/>
      <c r="I2791" s="9"/>
    </row>
    <row r="2792">
      <c r="A2792" s="5">
        <v>45421.0</v>
      </c>
      <c r="B2792" s="11" t="s">
        <v>5373</v>
      </c>
      <c r="C2792" s="22" t="s">
        <v>5374</v>
      </c>
      <c r="D2792" s="7" t="s">
        <v>130</v>
      </c>
      <c r="E2792" s="7" t="s">
        <v>17</v>
      </c>
      <c r="F2792" s="7" t="s">
        <v>564</v>
      </c>
      <c r="G2792" s="7" t="s">
        <v>14</v>
      </c>
      <c r="H2792" s="9"/>
      <c r="I2792" s="9"/>
    </row>
    <row r="2793">
      <c r="A2793" s="5">
        <v>45421.0</v>
      </c>
      <c r="B2793" s="11" t="s">
        <v>5375</v>
      </c>
      <c r="C2793" s="22" t="s">
        <v>5376</v>
      </c>
      <c r="D2793" s="7" t="s">
        <v>5377</v>
      </c>
      <c r="E2793" s="7" t="s">
        <v>5378</v>
      </c>
      <c r="F2793" s="7" t="s">
        <v>218</v>
      </c>
      <c r="G2793" s="7" t="s">
        <v>14</v>
      </c>
      <c r="H2793" s="9"/>
      <c r="I2793" s="9"/>
    </row>
    <row r="2794">
      <c r="A2794" s="5">
        <v>45421.0</v>
      </c>
      <c r="B2794" s="11" t="s">
        <v>5379</v>
      </c>
      <c r="C2794" s="22" t="s">
        <v>5380</v>
      </c>
      <c r="D2794" s="7" t="s">
        <v>5335</v>
      </c>
      <c r="E2794" s="7" t="s">
        <v>349</v>
      </c>
      <c r="F2794" s="7" t="s">
        <v>350</v>
      </c>
      <c r="G2794" s="7" t="s">
        <v>14</v>
      </c>
      <c r="H2794" s="9"/>
      <c r="I2794" s="9"/>
    </row>
    <row r="2795">
      <c r="A2795" s="5">
        <v>45421.0</v>
      </c>
      <c r="B2795" s="11" t="s">
        <v>5379</v>
      </c>
      <c r="C2795" s="22" t="s">
        <v>5380</v>
      </c>
      <c r="D2795" s="7" t="s">
        <v>5335</v>
      </c>
      <c r="E2795" s="7" t="s">
        <v>119</v>
      </c>
      <c r="F2795" s="7" t="s">
        <v>132</v>
      </c>
      <c r="G2795" s="7" t="s">
        <v>14</v>
      </c>
      <c r="H2795" s="9"/>
      <c r="I2795" s="9"/>
    </row>
    <row r="2796">
      <c r="A2796" s="5">
        <v>45421.0</v>
      </c>
      <c r="B2796" s="11" t="s">
        <v>5381</v>
      </c>
      <c r="C2796" s="22" t="s">
        <v>5382</v>
      </c>
      <c r="D2796" s="7" t="s">
        <v>5383</v>
      </c>
      <c r="E2796" s="7" t="s">
        <v>119</v>
      </c>
      <c r="F2796" s="7" t="s">
        <v>101</v>
      </c>
      <c r="G2796" s="7" t="s">
        <v>14</v>
      </c>
      <c r="H2796" s="9"/>
      <c r="I2796" s="9"/>
    </row>
    <row r="2797">
      <c r="A2797" s="5">
        <v>45421.0</v>
      </c>
      <c r="B2797" s="11" t="s">
        <v>5381</v>
      </c>
      <c r="C2797" s="22" t="s">
        <v>5382</v>
      </c>
      <c r="D2797" s="7" t="s">
        <v>5383</v>
      </c>
      <c r="E2797" s="7" t="s">
        <v>119</v>
      </c>
      <c r="F2797" s="7" t="s">
        <v>781</v>
      </c>
      <c r="G2797" s="7" t="s">
        <v>14</v>
      </c>
      <c r="H2797" s="9"/>
      <c r="I2797" s="9"/>
    </row>
    <row r="2798">
      <c r="A2798" s="5">
        <v>45421.0</v>
      </c>
      <c r="B2798" s="11" t="s">
        <v>5384</v>
      </c>
      <c r="C2798" s="22" t="s">
        <v>5385</v>
      </c>
      <c r="D2798" s="7" t="s">
        <v>5386</v>
      </c>
      <c r="E2798" s="7" t="s">
        <v>15</v>
      </c>
      <c r="F2798" s="7" t="s">
        <v>1133</v>
      </c>
      <c r="G2798" s="7" t="s">
        <v>14</v>
      </c>
      <c r="H2798" s="9"/>
      <c r="I2798" s="9"/>
    </row>
    <row r="2799">
      <c r="A2799" s="5">
        <v>45421.0</v>
      </c>
      <c r="B2799" s="11" t="s">
        <v>5384</v>
      </c>
      <c r="C2799" s="22" t="s">
        <v>5385</v>
      </c>
      <c r="D2799" s="7" t="s">
        <v>5386</v>
      </c>
      <c r="E2799" s="7" t="s">
        <v>119</v>
      </c>
      <c r="F2799" s="7" t="s">
        <v>136</v>
      </c>
      <c r="G2799" s="7" t="s">
        <v>14</v>
      </c>
      <c r="H2799" s="9"/>
      <c r="I2799" s="9"/>
    </row>
    <row r="2800">
      <c r="A2800" s="5">
        <v>45421.0</v>
      </c>
      <c r="B2800" s="11" t="s">
        <v>5387</v>
      </c>
      <c r="C2800" s="22" t="s">
        <v>5388</v>
      </c>
      <c r="D2800" s="7" t="s">
        <v>727</v>
      </c>
      <c r="E2800" s="7" t="s">
        <v>299</v>
      </c>
      <c r="F2800" s="7" t="s">
        <v>300</v>
      </c>
      <c r="G2800" s="7" t="s">
        <v>14</v>
      </c>
      <c r="H2800" s="9"/>
      <c r="I2800" s="9"/>
    </row>
    <row r="2801">
      <c r="A2801" s="5">
        <v>45421.0</v>
      </c>
      <c r="B2801" s="11" t="s">
        <v>5387</v>
      </c>
      <c r="C2801" s="22" t="s">
        <v>5388</v>
      </c>
      <c r="D2801" s="7" t="s">
        <v>727</v>
      </c>
      <c r="E2801" s="7" t="s">
        <v>5389</v>
      </c>
      <c r="F2801" s="7" t="s">
        <v>33</v>
      </c>
      <c r="G2801" s="7" t="s">
        <v>14</v>
      </c>
      <c r="H2801" s="9"/>
      <c r="I2801" s="9"/>
    </row>
    <row r="2802">
      <c r="A2802" s="5">
        <v>45421.0</v>
      </c>
      <c r="B2802" s="11" t="s">
        <v>5387</v>
      </c>
      <c r="C2802" s="22" t="s">
        <v>5388</v>
      </c>
      <c r="D2802" s="7" t="s">
        <v>727</v>
      </c>
      <c r="E2802" s="7" t="s">
        <v>38</v>
      </c>
      <c r="F2802" s="7" t="s">
        <v>18</v>
      </c>
      <c r="G2802" s="7" t="s">
        <v>14</v>
      </c>
      <c r="H2802" s="9"/>
      <c r="I2802" s="9"/>
    </row>
    <row r="2803">
      <c r="A2803" s="5">
        <v>45421.0</v>
      </c>
      <c r="B2803" s="11" t="s">
        <v>5390</v>
      </c>
      <c r="C2803" s="22" t="s">
        <v>5391</v>
      </c>
      <c r="D2803" s="7" t="s">
        <v>5392</v>
      </c>
      <c r="E2803" s="7" t="s">
        <v>5393</v>
      </c>
      <c r="F2803" s="7" t="s">
        <v>5394</v>
      </c>
      <c r="G2803" s="7" t="s">
        <v>14</v>
      </c>
      <c r="H2803" s="9"/>
      <c r="I2803" s="9"/>
    </row>
    <row r="2804">
      <c r="A2804" s="5">
        <v>45421.0</v>
      </c>
      <c r="B2804" s="11" t="s">
        <v>5395</v>
      </c>
      <c r="C2804" s="22" t="s">
        <v>5396</v>
      </c>
      <c r="D2804" s="7" t="s">
        <v>357</v>
      </c>
      <c r="E2804" s="7" t="s">
        <v>334</v>
      </c>
      <c r="F2804" s="7" t="s">
        <v>421</v>
      </c>
      <c r="G2804" s="7" t="s">
        <v>14</v>
      </c>
      <c r="H2804" s="9"/>
      <c r="I2804" s="9"/>
    </row>
    <row r="2805">
      <c r="A2805" s="5">
        <v>45421.0</v>
      </c>
      <c r="B2805" s="11" t="s">
        <v>5397</v>
      </c>
      <c r="C2805" s="22" t="s">
        <v>5398</v>
      </c>
      <c r="D2805" s="7" t="s">
        <v>1932</v>
      </c>
      <c r="E2805" s="7" t="s">
        <v>125</v>
      </c>
      <c r="F2805" s="7" t="s">
        <v>13</v>
      </c>
      <c r="G2805" s="7" t="s">
        <v>14</v>
      </c>
      <c r="H2805" s="9"/>
      <c r="I2805" s="9"/>
    </row>
    <row r="2806">
      <c r="A2806" s="5">
        <v>45421.0</v>
      </c>
      <c r="B2806" s="11" t="s">
        <v>5397</v>
      </c>
      <c r="C2806" s="22" t="s">
        <v>5398</v>
      </c>
      <c r="D2806" s="7" t="s">
        <v>1932</v>
      </c>
      <c r="E2806" s="7" t="s">
        <v>334</v>
      </c>
      <c r="F2806" s="7" t="s">
        <v>2261</v>
      </c>
      <c r="G2806" s="7" t="s">
        <v>14</v>
      </c>
      <c r="H2806" s="9"/>
      <c r="I2806" s="9"/>
    </row>
    <row r="2807">
      <c r="A2807" s="5">
        <v>45421.0</v>
      </c>
      <c r="B2807" s="11" t="s">
        <v>5399</v>
      </c>
      <c r="C2807" s="22" t="s">
        <v>5400</v>
      </c>
      <c r="D2807" s="7" t="s">
        <v>1184</v>
      </c>
      <c r="E2807" s="7" t="s">
        <v>119</v>
      </c>
      <c r="F2807" s="7" t="s">
        <v>762</v>
      </c>
      <c r="G2807" s="7" t="s">
        <v>14</v>
      </c>
      <c r="H2807" s="9"/>
      <c r="I2807" s="9"/>
    </row>
    <row r="2808">
      <c r="A2808" s="5">
        <v>45421.0</v>
      </c>
      <c r="B2808" s="11" t="s">
        <v>5399</v>
      </c>
      <c r="C2808" s="22" t="s">
        <v>5400</v>
      </c>
      <c r="D2808" s="7" t="s">
        <v>1184</v>
      </c>
      <c r="E2808" s="7" t="s">
        <v>299</v>
      </c>
      <c r="F2808" s="7" t="s">
        <v>136</v>
      </c>
      <c r="G2808" s="7" t="s">
        <v>14</v>
      </c>
      <c r="H2808" s="9"/>
      <c r="I2808" s="9"/>
    </row>
    <row r="2809">
      <c r="A2809" s="5">
        <v>45421.0</v>
      </c>
      <c r="B2809" s="11" t="s">
        <v>5399</v>
      </c>
      <c r="C2809" s="22" t="s">
        <v>5400</v>
      </c>
      <c r="D2809" s="7" t="s">
        <v>1184</v>
      </c>
      <c r="E2809" s="7" t="s">
        <v>90</v>
      </c>
      <c r="F2809" s="7" t="s">
        <v>111</v>
      </c>
      <c r="G2809" s="7" t="s">
        <v>14</v>
      </c>
      <c r="H2809" s="9"/>
      <c r="I2809" s="9"/>
    </row>
    <row r="2810">
      <c r="A2810" s="5">
        <v>45421.0</v>
      </c>
      <c r="B2810" s="11" t="s">
        <v>5401</v>
      </c>
      <c r="C2810" s="22" t="s">
        <v>5402</v>
      </c>
      <c r="D2810" s="7" t="s">
        <v>11</v>
      </c>
      <c r="E2810" s="7" t="s">
        <v>110</v>
      </c>
      <c r="F2810" s="7" t="s">
        <v>3332</v>
      </c>
      <c r="G2810" s="7" t="s">
        <v>14</v>
      </c>
      <c r="H2810" s="9"/>
      <c r="I2810" s="9"/>
    </row>
    <row r="2811">
      <c r="A2811" s="5">
        <v>45421.0</v>
      </c>
      <c r="B2811" s="11" t="s">
        <v>5403</v>
      </c>
      <c r="C2811" s="22" t="s">
        <v>5404</v>
      </c>
      <c r="D2811" s="7" t="s">
        <v>321</v>
      </c>
      <c r="E2811" s="7" t="s">
        <v>299</v>
      </c>
      <c r="F2811" s="7" t="s">
        <v>588</v>
      </c>
      <c r="G2811" s="7" t="s">
        <v>14</v>
      </c>
      <c r="H2811" s="9"/>
      <c r="I2811" s="9"/>
    </row>
    <row r="2812">
      <c r="A2812" s="5">
        <v>45421.0</v>
      </c>
      <c r="B2812" s="11" t="s">
        <v>5405</v>
      </c>
      <c r="C2812" s="22" t="s">
        <v>5406</v>
      </c>
      <c r="D2812" s="7" t="s">
        <v>1306</v>
      </c>
      <c r="E2812" s="7" t="s">
        <v>110</v>
      </c>
      <c r="F2812" s="7" t="s">
        <v>111</v>
      </c>
      <c r="G2812" s="7" t="s">
        <v>14</v>
      </c>
      <c r="H2812" s="9"/>
      <c r="I2812" s="9"/>
    </row>
    <row r="2813">
      <c r="A2813" s="5">
        <v>45421.0</v>
      </c>
      <c r="B2813" s="11" t="s">
        <v>5407</v>
      </c>
      <c r="C2813" s="22" t="s">
        <v>5408</v>
      </c>
      <c r="D2813" s="7" t="s">
        <v>1235</v>
      </c>
      <c r="E2813" s="9"/>
      <c r="F2813" s="7" t="s">
        <v>1571</v>
      </c>
      <c r="G2813" s="7" t="s">
        <v>14</v>
      </c>
      <c r="H2813" s="7" t="s">
        <v>253</v>
      </c>
      <c r="I2813" s="9"/>
    </row>
    <row r="2814">
      <c r="A2814" s="5">
        <v>45421.0</v>
      </c>
      <c r="B2814" s="11" t="s">
        <v>5409</v>
      </c>
      <c r="C2814" s="22" t="s">
        <v>5410</v>
      </c>
      <c r="D2814" s="7" t="s">
        <v>812</v>
      </c>
      <c r="E2814" s="7" t="s">
        <v>119</v>
      </c>
      <c r="F2814" s="7" t="s">
        <v>18</v>
      </c>
      <c r="G2814" s="7" t="s">
        <v>14</v>
      </c>
      <c r="H2814" s="9"/>
      <c r="I2814" s="9"/>
    </row>
    <row r="2815">
      <c r="A2815" s="5">
        <v>45421.0</v>
      </c>
      <c r="B2815" s="11" t="s">
        <v>5411</v>
      </c>
      <c r="C2815" s="22" t="s">
        <v>5412</v>
      </c>
      <c r="D2815" s="7" t="s">
        <v>1545</v>
      </c>
      <c r="E2815" s="7" t="s">
        <v>119</v>
      </c>
      <c r="F2815" s="7" t="s">
        <v>144</v>
      </c>
      <c r="G2815" s="7" t="s">
        <v>86</v>
      </c>
      <c r="H2815" s="9"/>
      <c r="I2815" s="9"/>
    </row>
    <row r="2816">
      <c r="A2816" s="5">
        <v>45421.0</v>
      </c>
      <c r="B2816" s="11" t="s">
        <v>5413</v>
      </c>
      <c r="C2816" s="22" t="s">
        <v>5414</v>
      </c>
      <c r="D2816" s="7" t="s">
        <v>970</v>
      </c>
      <c r="E2816" s="7" t="s">
        <v>5415</v>
      </c>
      <c r="F2816" s="7" t="s">
        <v>144</v>
      </c>
      <c r="G2816" s="7" t="s">
        <v>14</v>
      </c>
      <c r="H2816" s="9"/>
      <c r="I2816" s="9"/>
    </row>
    <row r="2817">
      <c r="A2817" s="5">
        <v>45421.0</v>
      </c>
      <c r="B2817" s="11" t="s">
        <v>5416</v>
      </c>
      <c r="C2817" s="22" t="s">
        <v>5417</v>
      </c>
      <c r="D2817" s="7" t="s">
        <v>3948</v>
      </c>
      <c r="E2817" s="7" t="s">
        <v>5418</v>
      </c>
      <c r="F2817" s="7" t="s">
        <v>48</v>
      </c>
      <c r="G2817" s="7" t="s">
        <v>14</v>
      </c>
      <c r="H2817" s="9"/>
      <c r="I2817" s="9"/>
    </row>
    <row r="2818">
      <c r="A2818" s="5">
        <v>45421.0</v>
      </c>
      <c r="B2818" s="11" t="s">
        <v>5416</v>
      </c>
      <c r="C2818" s="22" t="s">
        <v>5417</v>
      </c>
      <c r="D2818" s="7" t="s">
        <v>3948</v>
      </c>
      <c r="E2818" s="7" t="s">
        <v>4390</v>
      </c>
      <c r="F2818" s="7" t="s">
        <v>5419</v>
      </c>
      <c r="G2818" s="7" t="s">
        <v>14</v>
      </c>
      <c r="H2818" s="9"/>
      <c r="I2818" s="9"/>
    </row>
    <row r="2819">
      <c r="A2819" s="5">
        <v>45421.0</v>
      </c>
      <c r="B2819" s="11" t="s">
        <v>5420</v>
      </c>
      <c r="C2819" s="22" t="s">
        <v>5421</v>
      </c>
      <c r="D2819" s="7" t="s">
        <v>83</v>
      </c>
      <c r="E2819" s="7" t="s">
        <v>3533</v>
      </c>
      <c r="F2819" s="7" t="s">
        <v>1430</v>
      </c>
      <c r="G2819" s="7" t="s">
        <v>14</v>
      </c>
      <c r="H2819" s="9"/>
      <c r="I2819" s="9"/>
    </row>
    <row r="2820">
      <c r="A2820" s="5">
        <v>45421.0</v>
      </c>
      <c r="B2820" s="11" t="s">
        <v>5422</v>
      </c>
      <c r="C2820" s="22" t="s">
        <v>5423</v>
      </c>
      <c r="D2820" s="7" t="s">
        <v>135</v>
      </c>
      <c r="E2820" s="7" t="s">
        <v>1003</v>
      </c>
      <c r="F2820" s="7" t="s">
        <v>23</v>
      </c>
      <c r="G2820" s="7" t="s">
        <v>14</v>
      </c>
      <c r="H2820" s="9"/>
      <c r="I2820" s="9"/>
    </row>
    <row r="2821">
      <c r="A2821" s="5">
        <v>45421.0</v>
      </c>
      <c r="B2821" s="11" t="s">
        <v>5422</v>
      </c>
      <c r="C2821" s="22" t="s">
        <v>5423</v>
      </c>
      <c r="D2821" s="7" t="s">
        <v>135</v>
      </c>
      <c r="E2821" s="7" t="s">
        <v>5424</v>
      </c>
      <c r="F2821" s="7" t="s">
        <v>5425</v>
      </c>
      <c r="G2821" s="7" t="s">
        <v>29</v>
      </c>
      <c r="H2821" s="9"/>
      <c r="I2821" s="9"/>
    </row>
    <row r="2822">
      <c r="A2822" s="5">
        <v>45421.0</v>
      </c>
      <c r="B2822" s="11" t="s">
        <v>5426</v>
      </c>
      <c r="C2822" s="22" t="s">
        <v>5427</v>
      </c>
      <c r="D2822" s="7" t="s">
        <v>2435</v>
      </c>
      <c r="E2822" s="7" t="s">
        <v>119</v>
      </c>
      <c r="F2822" s="7" t="s">
        <v>18</v>
      </c>
      <c r="G2822" s="7" t="s">
        <v>14</v>
      </c>
      <c r="H2822" s="9"/>
      <c r="I2822" s="9"/>
    </row>
    <row r="2823">
      <c r="A2823" s="5">
        <v>45421.0</v>
      </c>
      <c r="B2823" s="11" t="s">
        <v>5428</v>
      </c>
      <c r="C2823" s="22" t="s">
        <v>5429</v>
      </c>
      <c r="D2823" s="7" t="s">
        <v>321</v>
      </c>
      <c r="E2823" s="7" t="s">
        <v>1219</v>
      </c>
      <c r="F2823" s="7" t="s">
        <v>2294</v>
      </c>
      <c r="G2823" s="7" t="s">
        <v>14</v>
      </c>
      <c r="H2823" s="9"/>
      <c r="I2823" s="9"/>
    </row>
    <row r="2824">
      <c r="A2824" s="5">
        <v>45421.0</v>
      </c>
      <c r="B2824" s="11" t="s">
        <v>5430</v>
      </c>
      <c r="C2824" s="22" t="s">
        <v>5431</v>
      </c>
      <c r="D2824" s="7" t="s">
        <v>1587</v>
      </c>
      <c r="E2824" s="7" t="s">
        <v>119</v>
      </c>
      <c r="F2824" s="7" t="s">
        <v>762</v>
      </c>
      <c r="G2824" s="7" t="s">
        <v>14</v>
      </c>
      <c r="H2824" s="9"/>
      <c r="I2824" s="9"/>
    </row>
    <row r="2825">
      <c r="A2825" s="5">
        <v>45421.0</v>
      </c>
      <c r="B2825" s="11" t="s">
        <v>5432</v>
      </c>
      <c r="C2825" s="22" t="s">
        <v>5433</v>
      </c>
      <c r="D2825" s="7" t="s">
        <v>1072</v>
      </c>
      <c r="E2825" s="7" t="s">
        <v>119</v>
      </c>
      <c r="F2825" s="7" t="s">
        <v>18</v>
      </c>
      <c r="G2825" s="7" t="s">
        <v>14</v>
      </c>
      <c r="H2825" s="9"/>
      <c r="I2825" s="9"/>
    </row>
    <row r="2826">
      <c r="A2826" s="5">
        <v>45421.0</v>
      </c>
      <c r="B2826" s="11" t="s">
        <v>5434</v>
      </c>
      <c r="C2826" s="22" t="s">
        <v>5435</v>
      </c>
      <c r="D2826" s="7" t="s">
        <v>907</v>
      </c>
      <c r="E2826" s="7" t="s">
        <v>5436</v>
      </c>
      <c r="F2826" s="7" t="s">
        <v>18</v>
      </c>
      <c r="G2826" s="7" t="s">
        <v>14</v>
      </c>
      <c r="H2826" s="9"/>
      <c r="I2826" s="9"/>
    </row>
    <row r="2827">
      <c r="A2827" s="5">
        <v>45421.0</v>
      </c>
      <c r="B2827" s="11" t="s">
        <v>5437</v>
      </c>
      <c r="C2827" s="22" t="s">
        <v>5438</v>
      </c>
      <c r="D2827" s="7" t="s">
        <v>567</v>
      </c>
      <c r="E2827" s="7" t="s">
        <v>420</v>
      </c>
      <c r="F2827" s="7" t="s">
        <v>308</v>
      </c>
      <c r="G2827" s="7" t="s">
        <v>14</v>
      </c>
      <c r="H2827" s="9"/>
      <c r="I2827" s="9"/>
    </row>
    <row r="2828">
      <c r="A2828" s="5">
        <v>45421.0</v>
      </c>
      <c r="B2828" s="11" t="s">
        <v>5439</v>
      </c>
      <c r="C2828" s="22" t="s">
        <v>5440</v>
      </c>
      <c r="D2828" s="7" t="s">
        <v>201</v>
      </c>
      <c r="E2828" s="7" t="s">
        <v>119</v>
      </c>
      <c r="F2828" s="7" t="s">
        <v>3025</v>
      </c>
      <c r="G2828" s="7" t="s">
        <v>14</v>
      </c>
      <c r="H2828" s="9"/>
      <c r="I2828" s="9"/>
    </row>
    <row r="2829">
      <c r="A2829" s="5">
        <v>45421.0</v>
      </c>
      <c r="B2829" s="11" t="s">
        <v>5439</v>
      </c>
      <c r="C2829" s="22" t="s">
        <v>5440</v>
      </c>
      <c r="D2829" s="7" t="s">
        <v>201</v>
      </c>
      <c r="E2829" s="7" t="s">
        <v>38</v>
      </c>
      <c r="F2829" s="7" t="s">
        <v>1049</v>
      </c>
      <c r="G2829" s="7" t="s">
        <v>14</v>
      </c>
      <c r="H2829" s="9"/>
      <c r="I2829" s="9"/>
    </row>
    <row r="2830">
      <c r="A2830" s="5">
        <v>45421.0</v>
      </c>
      <c r="B2830" s="11" t="s">
        <v>5441</v>
      </c>
      <c r="C2830" s="22" t="s">
        <v>5442</v>
      </c>
      <c r="D2830" s="7" t="s">
        <v>2350</v>
      </c>
      <c r="E2830" s="7" t="s">
        <v>119</v>
      </c>
      <c r="F2830" s="7" t="s">
        <v>1049</v>
      </c>
      <c r="G2830" s="7" t="s">
        <v>14</v>
      </c>
      <c r="H2830" s="9"/>
      <c r="I2830" s="9"/>
    </row>
    <row r="2831">
      <c r="A2831" s="5">
        <v>45421.0</v>
      </c>
      <c r="B2831" s="11" t="s">
        <v>5441</v>
      </c>
      <c r="C2831" s="22" t="s">
        <v>5442</v>
      </c>
      <c r="D2831" s="7" t="s">
        <v>2350</v>
      </c>
      <c r="E2831" s="7" t="s">
        <v>420</v>
      </c>
      <c r="F2831" s="7" t="s">
        <v>5443</v>
      </c>
      <c r="G2831" s="7" t="s">
        <v>14</v>
      </c>
      <c r="H2831" s="9"/>
      <c r="I2831" s="9"/>
    </row>
    <row r="2832">
      <c r="A2832" s="5">
        <v>45421.0</v>
      </c>
      <c r="B2832" s="11" t="s">
        <v>5444</v>
      </c>
      <c r="C2832" s="22" t="s">
        <v>5445</v>
      </c>
      <c r="D2832" s="7" t="s">
        <v>5446</v>
      </c>
      <c r="E2832" s="7" t="s">
        <v>1832</v>
      </c>
      <c r="F2832" s="7" t="s">
        <v>829</v>
      </c>
      <c r="G2832" s="7" t="s">
        <v>14</v>
      </c>
      <c r="H2832" s="9"/>
      <c r="I2832" s="9"/>
    </row>
    <row r="2833">
      <c r="A2833" s="5">
        <v>45421.0</v>
      </c>
      <c r="B2833" s="11" t="s">
        <v>5447</v>
      </c>
      <c r="C2833" s="22" t="s">
        <v>5448</v>
      </c>
      <c r="D2833" s="7" t="s">
        <v>405</v>
      </c>
      <c r="E2833" s="7" t="s">
        <v>119</v>
      </c>
      <c r="F2833" s="7" t="s">
        <v>18</v>
      </c>
      <c r="G2833" s="7" t="s">
        <v>14</v>
      </c>
      <c r="H2833" s="9"/>
      <c r="I2833" s="9"/>
    </row>
    <row r="2834">
      <c r="A2834" s="5">
        <v>45421.0</v>
      </c>
      <c r="B2834" s="11" t="s">
        <v>5447</v>
      </c>
      <c r="C2834" s="22" t="s">
        <v>5448</v>
      </c>
      <c r="D2834" s="7" t="s">
        <v>405</v>
      </c>
      <c r="E2834" s="7" t="s">
        <v>1204</v>
      </c>
      <c r="F2834" s="7" t="s">
        <v>542</v>
      </c>
      <c r="G2834" s="7" t="s">
        <v>14</v>
      </c>
      <c r="H2834" s="9"/>
      <c r="I2834" s="9"/>
    </row>
    <row r="2835">
      <c r="A2835" s="5">
        <v>45421.0</v>
      </c>
      <c r="B2835" s="11" t="s">
        <v>5447</v>
      </c>
      <c r="C2835" s="22" t="s">
        <v>5448</v>
      </c>
      <c r="D2835" s="7" t="s">
        <v>405</v>
      </c>
      <c r="E2835" s="7" t="s">
        <v>5449</v>
      </c>
      <c r="F2835" s="7" t="s">
        <v>3777</v>
      </c>
      <c r="G2835" s="7" t="s">
        <v>14</v>
      </c>
      <c r="H2835" s="9"/>
      <c r="I2835" s="9"/>
    </row>
    <row r="2836">
      <c r="A2836" s="5">
        <v>45421.0</v>
      </c>
      <c r="B2836" s="11" t="s">
        <v>5450</v>
      </c>
      <c r="C2836" s="22" t="s">
        <v>5451</v>
      </c>
      <c r="D2836" s="7" t="s">
        <v>2239</v>
      </c>
      <c r="E2836" s="7" t="s">
        <v>119</v>
      </c>
      <c r="F2836" s="7" t="s">
        <v>18</v>
      </c>
      <c r="G2836" s="7" t="s">
        <v>14</v>
      </c>
      <c r="H2836" s="9"/>
      <c r="I2836" s="9"/>
    </row>
    <row r="2837">
      <c r="A2837" s="5">
        <v>45421.0</v>
      </c>
      <c r="B2837" s="11" t="s">
        <v>5450</v>
      </c>
      <c r="C2837" s="22" t="s">
        <v>5451</v>
      </c>
      <c r="D2837" s="7" t="s">
        <v>2239</v>
      </c>
      <c r="E2837" s="7" t="s">
        <v>1237</v>
      </c>
      <c r="F2837" s="7" t="s">
        <v>132</v>
      </c>
      <c r="G2837" s="7" t="s">
        <v>14</v>
      </c>
      <c r="H2837" s="9"/>
      <c r="I2837" s="9"/>
    </row>
    <row r="2838">
      <c r="A2838" s="5">
        <v>45421.0</v>
      </c>
      <c r="B2838" s="11" t="s">
        <v>5452</v>
      </c>
      <c r="C2838" s="22" t="s">
        <v>5453</v>
      </c>
      <c r="D2838" s="7" t="s">
        <v>230</v>
      </c>
      <c r="E2838" s="7" t="s">
        <v>119</v>
      </c>
      <c r="F2838" s="7" t="s">
        <v>18</v>
      </c>
      <c r="G2838" s="7" t="s">
        <v>14</v>
      </c>
      <c r="H2838" s="9"/>
      <c r="I2838" s="9"/>
    </row>
    <row r="2839">
      <c r="A2839" s="5">
        <v>45421.0</v>
      </c>
      <c r="B2839" s="11" t="s">
        <v>5452</v>
      </c>
      <c r="C2839" s="22" t="s">
        <v>5453</v>
      </c>
      <c r="D2839" s="7" t="s">
        <v>230</v>
      </c>
      <c r="E2839" s="7" t="s">
        <v>38</v>
      </c>
      <c r="F2839" s="7" t="s">
        <v>1049</v>
      </c>
      <c r="G2839" s="7" t="s">
        <v>14</v>
      </c>
      <c r="H2839" s="9"/>
      <c r="I2839" s="9"/>
    </row>
    <row r="2840">
      <c r="A2840" s="5">
        <v>45421.0</v>
      </c>
      <c r="B2840" s="11" t="s">
        <v>5452</v>
      </c>
      <c r="C2840" s="22" t="s">
        <v>5453</v>
      </c>
      <c r="D2840" s="7" t="s">
        <v>230</v>
      </c>
      <c r="E2840" s="7" t="s">
        <v>5454</v>
      </c>
      <c r="F2840" s="7" t="s">
        <v>144</v>
      </c>
      <c r="G2840" s="7" t="s">
        <v>14</v>
      </c>
      <c r="H2840" s="9"/>
      <c r="I2840" s="9"/>
    </row>
    <row r="2841">
      <c r="A2841" s="5">
        <v>45421.0</v>
      </c>
      <c r="B2841" s="11" t="s">
        <v>5455</v>
      </c>
      <c r="C2841" s="22" t="s">
        <v>5456</v>
      </c>
      <c r="D2841" s="7" t="s">
        <v>1429</v>
      </c>
      <c r="E2841" s="7" t="s">
        <v>119</v>
      </c>
      <c r="F2841" s="7" t="s">
        <v>18</v>
      </c>
      <c r="G2841" s="7" t="s">
        <v>14</v>
      </c>
      <c r="H2841" s="9"/>
      <c r="I2841" s="9"/>
    </row>
    <row r="2842">
      <c r="A2842" s="5">
        <v>45422.0</v>
      </c>
      <c r="B2842" s="11" t="s">
        <v>5457</v>
      </c>
      <c r="C2842" s="22" t="s">
        <v>5458</v>
      </c>
      <c r="D2842" s="7" t="s">
        <v>907</v>
      </c>
      <c r="E2842" s="7" t="s">
        <v>119</v>
      </c>
      <c r="F2842" s="7" t="s">
        <v>542</v>
      </c>
      <c r="G2842" s="7" t="s">
        <v>14</v>
      </c>
      <c r="H2842" s="9"/>
      <c r="I2842" s="9"/>
    </row>
    <row r="2843">
      <c r="A2843" s="5">
        <v>45422.0</v>
      </c>
      <c r="B2843" s="11" t="s">
        <v>5459</v>
      </c>
      <c r="C2843" s="22" t="s">
        <v>5460</v>
      </c>
      <c r="D2843" s="7" t="s">
        <v>812</v>
      </c>
      <c r="E2843" s="7" t="s">
        <v>119</v>
      </c>
      <c r="F2843" s="7" t="s">
        <v>2752</v>
      </c>
      <c r="G2843" s="7" t="s">
        <v>14</v>
      </c>
      <c r="H2843" s="9"/>
      <c r="I2843" s="9"/>
    </row>
    <row r="2844">
      <c r="A2844" s="5">
        <v>45422.0</v>
      </c>
      <c r="B2844" s="11" t="s">
        <v>5461</v>
      </c>
      <c r="C2844" s="22" t="s">
        <v>5462</v>
      </c>
      <c r="D2844" s="7" t="s">
        <v>1176</v>
      </c>
      <c r="E2844" s="7" t="s">
        <v>5463</v>
      </c>
      <c r="F2844" s="7" t="s">
        <v>1430</v>
      </c>
      <c r="G2844" s="7" t="s">
        <v>14</v>
      </c>
      <c r="H2844" s="9"/>
      <c r="I2844" s="9"/>
    </row>
    <row r="2845">
      <c r="A2845" s="5">
        <v>45422.0</v>
      </c>
      <c r="B2845" s="11" t="s">
        <v>5464</v>
      </c>
      <c r="C2845" s="22" t="s">
        <v>5465</v>
      </c>
      <c r="D2845" s="7" t="s">
        <v>41</v>
      </c>
      <c r="E2845" s="7" t="s">
        <v>38</v>
      </c>
      <c r="F2845" s="7" t="s">
        <v>149</v>
      </c>
      <c r="G2845" s="7" t="s">
        <v>14</v>
      </c>
      <c r="H2845" s="9"/>
      <c r="I2845" s="9"/>
    </row>
    <row r="2846">
      <c r="A2846" s="5">
        <v>45422.0</v>
      </c>
      <c r="B2846" s="11" t="s">
        <v>5466</v>
      </c>
      <c r="C2846" s="22" t="s">
        <v>5467</v>
      </c>
      <c r="D2846" s="7" t="s">
        <v>405</v>
      </c>
      <c r="E2846" s="7" t="s">
        <v>1262</v>
      </c>
      <c r="F2846" s="7" t="s">
        <v>18</v>
      </c>
      <c r="G2846" s="7" t="s">
        <v>14</v>
      </c>
      <c r="H2846" s="9"/>
      <c r="I2846" s="9"/>
    </row>
    <row r="2847">
      <c r="A2847" s="5">
        <v>45422.0</v>
      </c>
      <c r="B2847" s="11" t="s">
        <v>5466</v>
      </c>
      <c r="C2847" s="22" t="s">
        <v>5467</v>
      </c>
      <c r="D2847" s="7" t="s">
        <v>405</v>
      </c>
      <c r="E2847" s="7" t="s">
        <v>5468</v>
      </c>
      <c r="F2847" s="7" t="s">
        <v>1419</v>
      </c>
      <c r="G2847" s="7" t="s">
        <v>14</v>
      </c>
      <c r="H2847" s="9"/>
      <c r="I2847" s="9"/>
    </row>
    <row r="2848">
      <c r="A2848" s="5">
        <v>45422.0</v>
      </c>
      <c r="B2848" s="11" t="s">
        <v>5466</v>
      </c>
      <c r="C2848" s="22" t="s">
        <v>5467</v>
      </c>
      <c r="D2848" s="7" t="s">
        <v>405</v>
      </c>
      <c r="E2848" s="7" t="s">
        <v>5190</v>
      </c>
      <c r="F2848" s="7" t="s">
        <v>741</v>
      </c>
      <c r="G2848" s="7" t="s">
        <v>14</v>
      </c>
      <c r="H2848" s="9"/>
      <c r="I2848" s="9"/>
    </row>
    <row r="2849">
      <c r="A2849" s="5">
        <v>45422.0</v>
      </c>
      <c r="B2849" s="11" t="s">
        <v>5469</v>
      </c>
      <c r="C2849" s="22" t="s">
        <v>5470</v>
      </c>
      <c r="D2849" s="7" t="s">
        <v>5383</v>
      </c>
      <c r="E2849" s="7" t="s">
        <v>119</v>
      </c>
      <c r="F2849" s="7" t="s">
        <v>1079</v>
      </c>
      <c r="G2849" s="7" t="s">
        <v>14</v>
      </c>
      <c r="H2849" s="9"/>
      <c r="I2849" s="9"/>
    </row>
    <row r="2850">
      <c r="A2850" s="5">
        <v>45422.0</v>
      </c>
      <c r="B2850" s="11" t="s">
        <v>5471</v>
      </c>
      <c r="C2850" s="22" t="s">
        <v>5472</v>
      </c>
      <c r="D2850" s="7" t="s">
        <v>5473</v>
      </c>
      <c r="E2850" s="7" t="s">
        <v>259</v>
      </c>
      <c r="F2850" s="7" t="s">
        <v>2427</v>
      </c>
      <c r="G2850" s="7" t="s">
        <v>14</v>
      </c>
      <c r="H2850" s="9"/>
      <c r="I2850" s="9"/>
    </row>
    <row r="2851">
      <c r="A2851" s="5">
        <v>45422.0</v>
      </c>
      <c r="B2851" s="11" t="s">
        <v>5471</v>
      </c>
      <c r="C2851" s="22" t="s">
        <v>5472</v>
      </c>
      <c r="D2851" s="7" t="s">
        <v>5473</v>
      </c>
      <c r="E2851" s="7" t="s">
        <v>5474</v>
      </c>
      <c r="F2851" s="7" t="s">
        <v>505</v>
      </c>
      <c r="G2851" s="7" t="s">
        <v>14</v>
      </c>
      <c r="H2851" s="9"/>
      <c r="I2851" s="9"/>
    </row>
    <row r="2852">
      <c r="A2852" s="5">
        <v>45422.0</v>
      </c>
      <c r="B2852" s="11" t="s">
        <v>5471</v>
      </c>
      <c r="C2852" s="22" t="s">
        <v>5472</v>
      </c>
      <c r="D2852" s="7" t="s">
        <v>5473</v>
      </c>
      <c r="E2852" s="7" t="s">
        <v>4425</v>
      </c>
      <c r="F2852" s="7" t="s">
        <v>505</v>
      </c>
      <c r="G2852" s="7" t="s">
        <v>14</v>
      </c>
      <c r="H2852" s="9"/>
      <c r="I2852" s="9"/>
    </row>
    <row r="2853">
      <c r="A2853" s="5">
        <v>45422.0</v>
      </c>
      <c r="B2853" s="11" t="s">
        <v>5475</v>
      </c>
      <c r="C2853" s="22" t="s">
        <v>5476</v>
      </c>
      <c r="D2853" s="7" t="s">
        <v>2946</v>
      </c>
      <c r="E2853" s="7" t="s">
        <v>349</v>
      </c>
      <c r="F2853" s="7" t="s">
        <v>350</v>
      </c>
      <c r="G2853" s="7" t="s">
        <v>14</v>
      </c>
      <c r="H2853" s="9"/>
      <c r="I2853" s="9"/>
    </row>
    <row r="2854">
      <c r="A2854" s="5">
        <v>45422.0</v>
      </c>
      <c r="B2854" s="11" t="s">
        <v>5475</v>
      </c>
      <c r="C2854" s="22" t="s">
        <v>5476</v>
      </c>
      <c r="D2854" s="7" t="s">
        <v>2946</v>
      </c>
      <c r="E2854" s="7" t="s">
        <v>3346</v>
      </c>
      <c r="F2854" s="7" t="s">
        <v>2943</v>
      </c>
      <c r="G2854" s="7" t="s">
        <v>14</v>
      </c>
      <c r="H2854" s="9"/>
      <c r="I2854" s="9"/>
    </row>
    <row r="2855">
      <c r="A2855" s="5">
        <v>45422.0</v>
      </c>
      <c r="B2855" s="11" t="s">
        <v>5477</v>
      </c>
      <c r="C2855" s="22" t="s">
        <v>5478</v>
      </c>
      <c r="D2855" s="7" t="s">
        <v>2485</v>
      </c>
      <c r="E2855" s="7" t="s">
        <v>119</v>
      </c>
      <c r="F2855" s="7" t="s">
        <v>1049</v>
      </c>
      <c r="G2855" s="7" t="s">
        <v>14</v>
      </c>
      <c r="H2855" s="9"/>
      <c r="I2855" s="9"/>
    </row>
    <row r="2856">
      <c r="A2856" s="5">
        <v>45422.0</v>
      </c>
      <c r="B2856" s="11" t="s">
        <v>5477</v>
      </c>
      <c r="C2856" s="22" t="s">
        <v>5478</v>
      </c>
      <c r="D2856" s="7" t="s">
        <v>2485</v>
      </c>
      <c r="E2856" s="7" t="s">
        <v>436</v>
      </c>
      <c r="F2856" s="7" t="s">
        <v>18</v>
      </c>
      <c r="G2856" s="7" t="s">
        <v>14</v>
      </c>
      <c r="H2856" s="9"/>
      <c r="I2856" s="9"/>
    </row>
    <row r="2857">
      <c r="A2857" s="5">
        <v>45422.0</v>
      </c>
      <c r="B2857" s="11" t="s">
        <v>5479</v>
      </c>
      <c r="C2857" s="22" t="s">
        <v>5480</v>
      </c>
      <c r="D2857" s="7" t="s">
        <v>83</v>
      </c>
      <c r="E2857" s="7" t="s">
        <v>3208</v>
      </c>
      <c r="F2857" s="7" t="s">
        <v>588</v>
      </c>
      <c r="G2857" s="7" t="s">
        <v>14</v>
      </c>
      <c r="H2857" s="9"/>
      <c r="I2857" s="9"/>
    </row>
    <row r="2858">
      <c r="A2858" s="5">
        <v>45422.0</v>
      </c>
      <c r="B2858" s="11" t="s">
        <v>5481</v>
      </c>
      <c r="C2858" s="22" t="s">
        <v>5482</v>
      </c>
      <c r="D2858" s="7" t="s">
        <v>2485</v>
      </c>
      <c r="E2858" s="7" t="s">
        <v>5483</v>
      </c>
      <c r="F2858" s="7" t="s">
        <v>374</v>
      </c>
      <c r="G2858" s="7" t="s">
        <v>86</v>
      </c>
      <c r="H2858" s="9"/>
      <c r="I2858" s="9"/>
    </row>
    <row r="2859">
      <c r="A2859" s="5">
        <v>45422.0</v>
      </c>
      <c r="B2859" s="11" t="s">
        <v>5484</v>
      </c>
      <c r="C2859" s="22" t="s">
        <v>5485</v>
      </c>
      <c r="D2859" s="7" t="s">
        <v>1799</v>
      </c>
      <c r="E2859" s="7" t="s">
        <v>334</v>
      </c>
      <c r="F2859" s="7" t="s">
        <v>308</v>
      </c>
      <c r="G2859" s="7" t="s">
        <v>14</v>
      </c>
      <c r="H2859" s="9"/>
      <c r="I2859" s="9"/>
    </row>
    <row r="2860">
      <c r="A2860" s="5">
        <v>45422.0</v>
      </c>
      <c r="B2860" s="11" t="s">
        <v>5486</v>
      </c>
      <c r="C2860" s="22" t="s">
        <v>5487</v>
      </c>
      <c r="D2860" s="7" t="s">
        <v>130</v>
      </c>
      <c r="E2860" s="7" t="s">
        <v>115</v>
      </c>
      <c r="F2860" s="7" t="s">
        <v>5488</v>
      </c>
      <c r="G2860" s="7" t="s">
        <v>14</v>
      </c>
      <c r="H2860" s="9"/>
      <c r="I2860" s="9"/>
    </row>
    <row r="2861">
      <c r="A2861" s="5">
        <v>45422.0</v>
      </c>
      <c r="B2861" s="11" t="s">
        <v>5489</v>
      </c>
      <c r="C2861" s="22" t="s">
        <v>5490</v>
      </c>
      <c r="D2861" s="7" t="s">
        <v>608</v>
      </c>
      <c r="E2861" s="7" t="s">
        <v>334</v>
      </c>
      <c r="F2861" s="7" t="s">
        <v>1246</v>
      </c>
      <c r="G2861" s="7" t="s">
        <v>14</v>
      </c>
      <c r="H2861" s="9"/>
      <c r="I2861" s="9"/>
    </row>
    <row r="2862">
      <c r="A2862" s="5">
        <v>45422.0</v>
      </c>
      <c r="B2862" s="11" t="s">
        <v>5491</v>
      </c>
      <c r="C2862" s="22" t="s">
        <v>5492</v>
      </c>
      <c r="D2862" s="7" t="s">
        <v>457</v>
      </c>
      <c r="E2862" s="7" t="s">
        <v>119</v>
      </c>
      <c r="F2862" s="7" t="s">
        <v>18</v>
      </c>
      <c r="G2862" s="7" t="s">
        <v>14</v>
      </c>
      <c r="H2862" s="9"/>
      <c r="I2862" s="9"/>
    </row>
    <row r="2863">
      <c r="A2863" s="5">
        <v>45422.0</v>
      </c>
      <c r="B2863" s="11" t="s">
        <v>5493</v>
      </c>
      <c r="C2863" s="22" t="s">
        <v>5494</v>
      </c>
      <c r="D2863" s="7" t="s">
        <v>405</v>
      </c>
      <c r="E2863" s="7" t="s">
        <v>121</v>
      </c>
      <c r="F2863" s="7" t="s">
        <v>696</v>
      </c>
      <c r="G2863" s="7" t="s">
        <v>14</v>
      </c>
      <c r="H2863" s="9"/>
      <c r="I2863" s="9"/>
    </row>
    <row r="2864">
      <c r="A2864" s="5">
        <v>45422.0</v>
      </c>
      <c r="B2864" s="11" t="s">
        <v>5493</v>
      </c>
      <c r="C2864" s="22" t="s">
        <v>5494</v>
      </c>
      <c r="D2864" s="7" t="s">
        <v>405</v>
      </c>
      <c r="E2864" s="7" t="s">
        <v>1204</v>
      </c>
      <c r="F2864" s="7" t="s">
        <v>374</v>
      </c>
      <c r="G2864" s="7" t="s">
        <v>14</v>
      </c>
      <c r="H2864" s="9"/>
      <c r="I2864" s="9"/>
    </row>
    <row r="2865">
      <c r="A2865" s="5">
        <v>45422.0</v>
      </c>
      <c r="B2865" s="11" t="s">
        <v>5495</v>
      </c>
      <c r="C2865" s="22" t="s">
        <v>5496</v>
      </c>
      <c r="D2865" s="7" t="s">
        <v>5386</v>
      </c>
      <c r="E2865" s="7" t="s">
        <v>2125</v>
      </c>
      <c r="F2865" s="7" t="s">
        <v>136</v>
      </c>
      <c r="G2865" s="7" t="s">
        <v>14</v>
      </c>
      <c r="H2865" s="9"/>
      <c r="I2865" s="9"/>
    </row>
    <row r="2866">
      <c r="A2866" s="5">
        <v>45422.0</v>
      </c>
      <c r="B2866" s="11" t="s">
        <v>5497</v>
      </c>
      <c r="C2866" s="22" t="s">
        <v>5498</v>
      </c>
      <c r="D2866" s="7" t="s">
        <v>1735</v>
      </c>
      <c r="E2866" s="7" t="s">
        <v>119</v>
      </c>
      <c r="F2866" s="7" t="s">
        <v>2840</v>
      </c>
      <c r="G2866" s="7" t="s">
        <v>14</v>
      </c>
      <c r="H2866" s="9"/>
      <c r="I2866" s="9"/>
    </row>
    <row r="2867">
      <c r="A2867" s="5">
        <v>45422.0</v>
      </c>
      <c r="B2867" s="11" t="s">
        <v>5499</v>
      </c>
      <c r="C2867" s="22" t="s">
        <v>5500</v>
      </c>
      <c r="D2867" s="7" t="s">
        <v>26</v>
      </c>
      <c r="E2867" s="7" t="s">
        <v>1426</v>
      </c>
      <c r="F2867" s="7" t="s">
        <v>18</v>
      </c>
      <c r="G2867" s="7" t="s">
        <v>14</v>
      </c>
      <c r="H2867" s="9"/>
      <c r="I2867" s="9"/>
    </row>
    <row r="2868">
      <c r="A2868" s="5">
        <v>45422.0</v>
      </c>
      <c r="B2868" s="11" t="s">
        <v>5501</v>
      </c>
      <c r="C2868" s="22" t="s">
        <v>5502</v>
      </c>
      <c r="D2868" s="7" t="s">
        <v>373</v>
      </c>
      <c r="E2868" s="7" t="s">
        <v>119</v>
      </c>
      <c r="F2868" s="7" t="s">
        <v>1049</v>
      </c>
      <c r="G2868" s="7" t="s">
        <v>14</v>
      </c>
      <c r="H2868" s="9"/>
      <c r="I2868" s="9"/>
    </row>
    <row r="2869">
      <c r="A2869" s="5">
        <v>45422.0</v>
      </c>
      <c r="B2869" s="11" t="s">
        <v>5501</v>
      </c>
      <c r="C2869" s="22" t="s">
        <v>5502</v>
      </c>
      <c r="D2869" s="7" t="s">
        <v>373</v>
      </c>
      <c r="E2869" s="7" t="s">
        <v>299</v>
      </c>
      <c r="F2869" s="7" t="s">
        <v>696</v>
      </c>
      <c r="G2869" s="7" t="s">
        <v>14</v>
      </c>
      <c r="H2869" s="9"/>
      <c r="I2869" s="9"/>
    </row>
    <row r="2870">
      <c r="A2870" s="5">
        <v>45422.0</v>
      </c>
      <c r="B2870" s="11" t="s">
        <v>5503</v>
      </c>
      <c r="C2870" s="22" t="s">
        <v>5504</v>
      </c>
      <c r="D2870" s="7" t="s">
        <v>1932</v>
      </c>
      <c r="E2870" s="7" t="s">
        <v>1832</v>
      </c>
      <c r="F2870" s="7" t="s">
        <v>829</v>
      </c>
      <c r="G2870" s="7" t="s">
        <v>14</v>
      </c>
      <c r="H2870" s="9"/>
      <c r="I2870" s="9"/>
    </row>
    <row r="2871">
      <c r="A2871" s="5">
        <v>45422.0</v>
      </c>
      <c r="B2871" s="11" t="s">
        <v>5505</v>
      </c>
      <c r="C2871" s="22" t="s">
        <v>5506</v>
      </c>
      <c r="D2871" s="7" t="s">
        <v>343</v>
      </c>
      <c r="E2871" s="7" t="s">
        <v>2938</v>
      </c>
      <c r="F2871" s="7" t="s">
        <v>13</v>
      </c>
      <c r="G2871" s="7" t="s">
        <v>14</v>
      </c>
      <c r="H2871" s="9"/>
      <c r="I2871" s="9"/>
    </row>
    <row r="2872">
      <c r="A2872" s="5">
        <v>45422.0</v>
      </c>
      <c r="B2872" s="11" t="s">
        <v>5507</v>
      </c>
      <c r="C2872" s="22" t="s">
        <v>5508</v>
      </c>
      <c r="D2872" s="7" t="s">
        <v>812</v>
      </c>
      <c r="E2872" s="7" t="s">
        <v>119</v>
      </c>
      <c r="F2872" s="7" t="s">
        <v>2501</v>
      </c>
      <c r="G2872" s="7" t="s">
        <v>14</v>
      </c>
      <c r="H2872" s="9"/>
      <c r="I2872" s="9"/>
    </row>
    <row r="2873">
      <c r="A2873" s="5">
        <v>45422.0</v>
      </c>
      <c r="B2873" s="11" t="s">
        <v>5509</v>
      </c>
      <c r="C2873" s="22" t="s">
        <v>5510</v>
      </c>
      <c r="D2873" s="7" t="s">
        <v>147</v>
      </c>
      <c r="E2873" s="7" t="s">
        <v>119</v>
      </c>
      <c r="F2873" s="7" t="s">
        <v>535</v>
      </c>
      <c r="G2873" s="7" t="s">
        <v>86</v>
      </c>
      <c r="H2873" s="9"/>
      <c r="I2873" s="9"/>
    </row>
    <row r="2874">
      <c r="A2874" s="5">
        <v>45422.0</v>
      </c>
      <c r="B2874" s="11" t="s">
        <v>5509</v>
      </c>
      <c r="C2874" s="22" t="s">
        <v>5510</v>
      </c>
      <c r="D2874" s="7" t="s">
        <v>147</v>
      </c>
      <c r="E2874" s="7" t="s">
        <v>119</v>
      </c>
      <c r="F2874" s="7" t="s">
        <v>2025</v>
      </c>
      <c r="G2874" s="7" t="s">
        <v>86</v>
      </c>
      <c r="H2874" s="9"/>
      <c r="I2874" s="9"/>
    </row>
    <row r="2875">
      <c r="A2875" s="5">
        <v>45422.0</v>
      </c>
      <c r="B2875" s="11" t="s">
        <v>5511</v>
      </c>
      <c r="C2875" s="22" t="s">
        <v>5512</v>
      </c>
      <c r="D2875" s="7" t="s">
        <v>1020</v>
      </c>
      <c r="E2875" s="7" t="s">
        <v>5250</v>
      </c>
      <c r="F2875" s="7" t="s">
        <v>4416</v>
      </c>
      <c r="G2875" s="7" t="s">
        <v>86</v>
      </c>
      <c r="H2875" s="9"/>
      <c r="I2875" s="9"/>
    </row>
    <row r="2876">
      <c r="A2876" s="5">
        <v>45422.0</v>
      </c>
      <c r="B2876" s="11" t="s">
        <v>5511</v>
      </c>
      <c r="C2876" s="22" t="s">
        <v>5512</v>
      </c>
      <c r="D2876" s="7" t="s">
        <v>1020</v>
      </c>
      <c r="E2876" s="7" t="s">
        <v>5513</v>
      </c>
      <c r="F2876" s="7" t="s">
        <v>454</v>
      </c>
      <c r="G2876" s="7" t="s">
        <v>14</v>
      </c>
      <c r="H2876" s="9"/>
      <c r="I2876" s="9"/>
    </row>
    <row r="2877">
      <c r="A2877" s="5">
        <v>45422.0</v>
      </c>
      <c r="B2877" s="11" t="s">
        <v>5514</v>
      </c>
      <c r="C2877" s="22" t="s">
        <v>5515</v>
      </c>
      <c r="D2877" s="7" t="s">
        <v>211</v>
      </c>
      <c r="E2877" s="7" t="s">
        <v>4313</v>
      </c>
      <c r="F2877" s="7" t="s">
        <v>588</v>
      </c>
      <c r="G2877" s="7" t="s">
        <v>14</v>
      </c>
      <c r="H2877" s="9"/>
      <c r="I2877" s="9"/>
    </row>
    <row r="2878">
      <c r="A2878" s="5">
        <v>45422.0</v>
      </c>
      <c r="B2878" s="11" t="s">
        <v>5516</v>
      </c>
      <c r="C2878" s="22" t="s">
        <v>5517</v>
      </c>
      <c r="D2878" s="7" t="s">
        <v>727</v>
      </c>
      <c r="E2878" s="7" t="s">
        <v>3208</v>
      </c>
      <c r="F2878" s="7" t="s">
        <v>2678</v>
      </c>
      <c r="G2878" s="7" t="s">
        <v>14</v>
      </c>
      <c r="H2878" s="9"/>
      <c r="I2878" s="9"/>
    </row>
    <row r="2879">
      <c r="A2879" s="5">
        <v>45422.0</v>
      </c>
      <c r="B2879" s="11" t="s">
        <v>5518</v>
      </c>
      <c r="C2879" s="22" t="s">
        <v>5519</v>
      </c>
      <c r="D2879" s="7" t="s">
        <v>800</v>
      </c>
      <c r="E2879" s="7" t="s">
        <v>119</v>
      </c>
      <c r="F2879" s="7" t="s">
        <v>18</v>
      </c>
      <c r="G2879" s="7" t="s">
        <v>14</v>
      </c>
      <c r="H2879" s="9"/>
      <c r="I2879" s="9"/>
    </row>
    <row r="2880">
      <c r="A2880" s="5">
        <v>45422.0</v>
      </c>
      <c r="B2880" s="11" t="s">
        <v>5520</v>
      </c>
      <c r="C2880" s="22" t="s">
        <v>5521</v>
      </c>
      <c r="D2880" s="7" t="s">
        <v>2538</v>
      </c>
      <c r="E2880" s="7" t="s">
        <v>119</v>
      </c>
      <c r="F2880" s="7" t="s">
        <v>18</v>
      </c>
      <c r="G2880" s="7" t="s">
        <v>14</v>
      </c>
      <c r="H2880" s="9"/>
      <c r="I2880" s="9"/>
    </row>
    <row r="2881">
      <c r="A2881" s="5">
        <v>45422.0</v>
      </c>
      <c r="B2881" s="11" t="s">
        <v>5522</v>
      </c>
      <c r="C2881" s="22" t="s">
        <v>5523</v>
      </c>
      <c r="D2881" s="7" t="s">
        <v>445</v>
      </c>
      <c r="E2881" s="7" t="s">
        <v>119</v>
      </c>
      <c r="F2881" s="7" t="s">
        <v>18</v>
      </c>
      <c r="G2881" s="7" t="s">
        <v>14</v>
      </c>
      <c r="H2881" s="9"/>
      <c r="I2881" s="9"/>
    </row>
    <row r="2882">
      <c r="A2882" s="5">
        <v>45422.0</v>
      </c>
      <c r="B2882" s="11" t="s">
        <v>5522</v>
      </c>
      <c r="C2882" s="22" t="s">
        <v>5523</v>
      </c>
      <c r="D2882" s="7" t="s">
        <v>445</v>
      </c>
      <c r="E2882" s="7" t="s">
        <v>38</v>
      </c>
      <c r="F2882" s="7" t="s">
        <v>101</v>
      </c>
      <c r="G2882" s="7" t="s">
        <v>14</v>
      </c>
      <c r="H2882" s="9"/>
      <c r="I2882" s="9"/>
    </row>
    <row r="2883">
      <c r="A2883" s="5">
        <v>45422.0</v>
      </c>
      <c r="B2883" s="11" t="s">
        <v>5524</v>
      </c>
      <c r="C2883" s="22" t="s">
        <v>5525</v>
      </c>
      <c r="D2883" s="7" t="s">
        <v>611</v>
      </c>
      <c r="E2883" s="7" t="s">
        <v>119</v>
      </c>
      <c r="F2883" s="7" t="s">
        <v>18</v>
      </c>
      <c r="G2883" s="7" t="s">
        <v>14</v>
      </c>
      <c r="H2883" s="9"/>
      <c r="I2883" s="9"/>
    </row>
    <row r="2884">
      <c r="A2884" s="5">
        <v>45422.0</v>
      </c>
      <c r="B2884" s="11" t="s">
        <v>5524</v>
      </c>
      <c r="C2884" s="22" t="s">
        <v>5525</v>
      </c>
      <c r="D2884" s="7" t="s">
        <v>611</v>
      </c>
      <c r="E2884" s="7" t="s">
        <v>436</v>
      </c>
      <c r="F2884" s="7" t="s">
        <v>18</v>
      </c>
      <c r="G2884" s="7" t="s">
        <v>14</v>
      </c>
      <c r="H2884" s="9"/>
      <c r="I2884" s="9"/>
    </row>
    <row r="2885">
      <c r="A2885" s="5">
        <v>45422.0</v>
      </c>
      <c r="B2885" s="11" t="s">
        <v>5524</v>
      </c>
      <c r="C2885" s="22" t="s">
        <v>5525</v>
      </c>
      <c r="D2885" s="7" t="s">
        <v>611</v>
      </c>
      <c r="E2885" s="7" t="s">
        <v>705</v>
      </c>
      <c r="F2885" s="7" t="s">
        <v>505</v>
      </c>
      <c r="G2885" s="7" t="s">
        <v>14</v>
      </c>
      <c r="H2885" s="9"/>
      <c r="I2885" s="9"/>
    </row>
    <row r="2886">
      <c r="A2886" s="5">
        <v>45422.0</v>
      </c>
      <c r="B2886" s="11" t="s">
        <v>5526</v>
      </c>
      <c r="C2886" s="22" t="s">
        <v>5527</v>
      </c>
      <c r="D2886" s="7" t="s">
        <v>5528</v>
      </c>
      <c r="E2886" s="7" t="s">
        <v>119</v>
      </c>
      <c r="F2886" s="7" t="s">
        <v>18</v>
      </c>
      <c r="G2886" s="7" t="s">
        <v>14</v>
      </c>
      <c r="H2886" s="9"/>
      <c r="I2886" s="9"/>
    </row>
    <row r="2887">
      <c r="A2887" s="5">
        <v>45422.0</v>
      </c>
      <c r="B2887" s="11" t="s">
        <v>5529</v>
      </c>
      <c r="C2887" s="22" t="s">
        <v>5530</v>
      </c>
      <c r="D2887" s="7" t="s">
        <v>2375</v>
      </c>
      <c r="E2887" s="7" t="s">
        <v>119</v>
      </c>
      <c r="F2887" s="7" t="s">
        <v>18</v>
      </c>
      <c r="G2887" s="7" t="s">
        <v>14</v>
      </c>
      <c r="H2887" s="9"/>
      <c r="I2887" s="9"/>
    </row>
    <row r="2888">
      <c r="A2888" s="5">
        <v>45422.0</v>
      </c>
      <c r="B2888" s="11" t="s">
        <v>5529</v>
      </c>
      <c r="C2888" s="22" t="s">
        <v>5530</v>
      </c>
      <c r="D2888" s="7" t="s">
        <v>2375</v>
      </c>
      <c r="E2888" s="7" t="s">
        <v>38</v>
      </c>
      <c r="F2888" s="7" t="s">
        <v>1049</v>
      </c>
      <c r="G2888" s="7" t="s">
        <v>14</v>
      </c>
      <c r="H2888" s="9"/>
      <c r="I2888" s="9"/>
    </row>
    <row r="2889">
      <c r="A2889" s="5">
        <v>45422.0</v>
      </c>
      <c r="B2889" s="11" t="s">
        <v>5531</v>
      </c>
      <c r="C2889" s="22" t="s">
        <v>5532</v>
      </c>
      <c r="D2889" s="7" t="s">
        <v>570</v>
      </c>
      <c r="E2889" s="7" t="s">
        <v>366</v>
      </c>
      <c r="F2889" s="7" t="s">
        <v>144</v>
      </c>
      <c r="G2889" s="7" t="s">
        <v>86</v>
      </c>
      <c r="H2889" s="9"/>
      <c r="I2889" s="9"/>
    </row>
    <row r="2890">
      <c r="A2890" s="5">
        <v>45422.0</v>
      </c>
      <c r="B2890" s="11" t="s">
        <v>5533</v>
      </c>
      <c r="C2890" s="22" t="s">
        <v>5534</v>
      </c>
      <c r="D2890" s="7" t="s">
        <v>1711</v>
      </c>
      <c r="E2890" s="7" t="s">
        <v>3208</v>
      </c>
      <c r="F2890" s="7" t="s">
        <v>101</v>
      </c>
      <c r="G2890" s="7" t="s">
        <v>14</v>
      </c>
      <c r="H2890" s="9"/>
      <c r="I2890" s="9"/>
    </row>
    <row r="2891">
      <c r="A2891" s="5">
        <v>45424.0</v>
      </c>
      <c r="B2891" s="11" t="s">
        <v>5535</v>
      </c>
      <c r="C2891" s="22" t="s">
        <v>5536</v>
      </c>
      <c r="D2891" s="7" t="s">
        <v>3834</v>
      </c>
      <c r="E2891" s="7" t="s">
        <v>100</v>
      </c>
      <c r="F2891" s="7" t="s">
        <v>1584</v>
      </c>
      <c r="G2891" s="7" t="s">
        <v>14</v>
      </c>
      <c r="H2891" s="9"/>
      <c r="I2891" s="9"/>
    </row>
    <row r="2892">
      <c r="A2892" s="5">
        <v>45424.0</v>
      </c>
      <c r="B2892" s="11" t="s">
        <v>5535</v>
      </c>
      <c r="C2892" s="22" t="s">
        <v>5536</v>
      </c>
      <c r="D2892" s="7" t="s">
        <v>3834</v>
      </c>
      <c r="E2892" s="7" t="s">
        <v>119</v>
      </c>
      <c r="F2892" s="7" t="s">
        <v>917</v>
      </c>
      <c r="G2892" s="7" t="s">
        <v>14</v>
      </c>
      <c r="H2892" s="9"/>
      <c r="I2892" s="9"/>
    </row>
    <row r="2893">
      <c r="A2893" s="5">
        <v>45424.0</v>
      </c>
      <c r="B2893" s="11" t="s">
        <v>5537</v>
      </c>
      <c r="C2893" s="22" t="s">
        <v>5538</v>
      </c>
      <c r="D2893" s="7" t="s">
        <v>595</v>
      </c>
      <c r="E2893" s="7" t="s">
        <v>110</v>
      </c>
      <c r="F2893" s="7" t="s">
        <v>111</v>
      </c>
      <c r="G2893" s="7" t="s">
        <v>14</v>
      </c>
      <c r="H2893" s="9"/>
      <c r="I2893" s="9"/>
    </row>
    <row r="2894">
      <c r="A2894" s="5">
        <v>45425.0</v>
      </c>
      <c r="B2894" s="11" t="s">
        <v>5539</v>
      </c>
      <c r="C2894" s="22" t="s">
        <v>5540</v>
      </c>
      <c r="D2894" s="7" t="s">
        <v>611</v>
      </c>
      <c r="E2894" s="7" t="s">
        <v>119</v>
      </c>
      <c r="F2894" s="7" t="s">
        <v>1430</v>
      </c>
      <c r="G2894" s="7" t="s">
        <v>14</v>
      </c>
      <c r="H2894" s="9"/>
      <c r="I2894" s="9"/>
    </row>
    <row r="2895">
      <c r="A2895" s="5">
        <v>45425.0</v>
      </c>
      <c r="B2895" s="11" t="s">
        <v>5539</v>
      </c>
      <c r="C2895" s="22" t="s">
        <v>5540</v>
      </c>
      <c r="D2895" s="7" t="s">
        <v>611</v>
      </c>
      <c r="E2895" s="7" t="s">
        <v>4565</v>
      </c>
      <c r="F2895" s="7" t="s">
        <v>101</v>
      </c>
      <c r="G2895" s="7" t="s">
        <v>14</v>
      </c>
      <c r="H2895" s="9"/>
      <c r="I2895" s="9"/>
    </row>
    <row r="2896">
      <c r="A2896" s="5">
        <v>45425.0</v>
      </c>
      <c r="B2896" s="11" t="s">
        <v>5539</v>
      </c>
      <c r="C2896" s="22" t="s">
        <v>5540</v>
      </c>
      <c r="D2896" s="7" t="s">
        <v>611</v>
      </c>
      <c r="E2896" s="7" t="s">
        <v>5541</v>
      </c>
      <c r="F2896" s="7" t="s">
        <v>741</v>
      </c>
      <c r="G2896" s="7" t="s">
        <v>14</v>
      </c>
      <c r="H2896" s="9"/>
      <c r="I2896" s="9"/>
    </row>
    <row r="2897">
      <c r="A2897" s="5">
        <v>45425.0</v>
      </c>
      <c r="B2897" s="11" t="s">
        <v>5542</v>
      </c>
      <c r="C2897" s="22" t="s">
        <v>5543</v>
      </c>
      <c r="D2897" s="7" t="s">
        <v>329</v>
      </c>
      <c r="E2897" s="7" t="s">
        <v>5544</v>
      </c>
      <c r="F2897" s="7" t="s">
        <v>13</v>
      </c>
      <c r="G2897" s="7" t="s">
        <v>14</v>
      </c>
      <c r="H2897" s="9"/>
      <c r="I2897" s="9"/>
    </row>
    <row r="2898">
      <c r="A2898" s="5">
        <v>45425.0</v>
      </c>
      <c r="B2898" s="11" t="s">
        <v>5542</v>
      </c>
      <c r="C2898" s="22" t="s">
        <v>5543</v>
      </c>
      <c r="D2898" s="7" t="s">
        <v>329</v>
      </c>
      <c r="E2898" s="7" t="s">
        <v>15</v>
      </c>
      <c r="F2898" s="7" t="s">
        <v>48</v>
      </c>
      <c r="G2898" s="7" t="s">
        <v>14</v>
      </c>
      <c r="H2898" s="9"/>
      <c r="I2898" s="9"/>
    </row>
    <row r="2899">
      <c r="A2899" s="5">
        <v>45425.0</v>
      </c>
      <c r="B2899" s="11" t="s">
        <v>5542</v>
      </c>
      <c r="C2899" s="22" t="s">
        <v>5543</v>
      </c>
      <c r="D2899" s="7" t="s">
        <v>329</v>
      </c>
      <c r="E2899" s="7" t="s">
        <v>47</v>
      </c>
      <c r="F2899" s="7" t="s">
        <v>809</v>
      </c>
      <c r="G2899" s="7" t="s">
        <v>14</v>
      </c>
      <c r="H2899" s="9"/>
      <c r="I2899" s="9"/>
    </row>
    <row r="2900">
      <c r="A2900" s="5">
        <v>45425.0</v>
      </c>
      <c r="B2900" s="11" t="s">
        <v>5545</v>
      </c>
      <c r="C2900" s="22" t="s">
        <v>5546</v>
      </c>
      <c r="D2900" s="7" t="s">
        <v>800</v>
      </c>
      <c r="E2900" s="7" t="s">
        <v>119</v>
      </c>
      <c r="F2900" s="7" t="s">
        <v>2009</v>
      </c>
      <c r="G2900" s="7" t="s">
        <v>14</v>
      </c>
      <c r="H2900" s="9"/>
      <c r="I2900" s="9"/>
    </row>
    <row r="2901">
      <c r="A2901" s="5">
        <v>45425.0</v>
      </c>
      <c r="B2901" s="11" t="s">
        <v>5547</v>
      </c>
      <c r="C2901" s="22" t="s">
        <v>5548</v>
      </c>
      <c r="D2901" s="7" t="s">
        <v>608</v>
      </c>
      <c r="E2901" s="7" t="s">
        <v>5549</v>
      </c>
      <c r="F2901" s="7" t="s">
        <v>218</v>
      </c>
      <c r="G2901" s="7" t="s">
        <v>14</v>
      </c>
      <c r="H2901" s="9"/>
      <c r="I2901" s="9"/>
    </row>
    <row r="2902">
      <c r="A2902" s="5">
        <v>45425.0</v>
      </c>
      <c r="B2902" s="11" t="s">
        <v>5547</v>
      </c>
      <c r="C2902" s="22" t="s">
        <v>5548</v>
      </c>
      <c r="D2902" s="7" t="s">
        <v>608</v>
      </c>
      <c r="E2902" s="7" t="s">
        <v>5077</v>
      </c>
      <c r="F2902" s="7" t="s">
        <v>202</v>
      </c>
      <c r="G2902" s="7" t="s">
        <v>14</v>
      </c>
      <c r="H2902" s="9"/>
      <c r="I2902" s="9"/>
    </row>
    <row r="2903">
      <c r="A2903" s="5">
        <v>45425.0</v>
      </c>
      <c r="B2903" s="11" t="s">
        <v>5550</v>
      </c>
      <c r="C2903" s="22" t="s">
        <v>5551</v>
      </c>
      <c r="D2903" s="7" t="s">
        <v>1699</v>
      </c>
      <c r="E2903" s="7" t="s">
        <v>5436</v>
      </c>
      <c r="F2903" s="7" t="s">
        <v>18</v>
      </c>
      <c r="G2903" s="7" t="s">
        <v>14</v>
      </c>
      <c r="H2903" s="9"/>
      <c r="I2903" s="9"/>
    </row>
    <row r="2904">
      <c r="A2904" s="5">
        <v>45425.0</v>
      </c>
      <c r="B2904" s="11" t="s">
        <v>5552</v>
      </c>
      <c r="C2904" s="22" t="s">
        <v>5553</v>
      </c>
      <c r="D2904" s="7" t="s">
        <v>2654</v>
      </c>
      <c r="E2904" s="7" t="s">
        <v>1262</v>
      </c>
      <c r="F2904" s="7" t="s">
        <v>3014</v>
      </c>
      <c r="G2904" s="7" t="s">
        <v>14</v>
      </c>
      <c r="H2904" s="9"/>
      <c r="I2904" s="9"/>
    </row>
    <row r="2905">
      <c r="A2905" s="5">
        <v>45425.0</v>
      </c>
      <c r="B2905" s="11" t="s">
        <v>5554</v>
      </c>
      <c r="C2905" s="22" t="s">
        <v>5555</v>
      </c>
      <c r="D2905" s="7" t="s">
        <v>65</v>
      </c>
      <c r="E2905" s="7" t="s">
        <v>119</v>
      </c>
      <c r="F2905" s="7" t="s">
        <v>1716</v>
      </c>
      <c r="G2905" s="7" t="s">
        <v>14</v>
      </c>
      <c r="H2905" s="9"/>
      <c r="I2905" s="9"/>
    </row>
    <row r="2906">
      <c r="A2906" s="5">
        <v>45425.0</v>
      </c>
      <c r="B2906" s="11" t="s">
        <v>5554</v>
      </c>
      <c r="C2906" s="22" t="s">
        <v>5555</v>
      </c>
      <c r="D2906" s="7" t="s">
        <v>65</v>
      </c>
      <c r="E2906" s="7" t="s">
        <v>705</v>
      </c>
      <c r="F2906" s="7" t="s">
        <v>505</v>
      </c>
      <c r="G2906" s="7" t="s">
        <v>14</v>
      </c>
      <c r="H2906" s="9"/>
      <c r="I2906" s="9"/>
    </row>
    <row r="2907">
      <c r="A2907" s="5">
        <v>45425.0</v>
      </c>
      <c r="B2907" s="11" t="s">
        <v>5554</v>
      </c>
      <c r="C2907" s="22" t="s">
        <v>5555</v>
      </c>
      <c r="D2907" s="7" t="s">
        <v>65</v>
      </c>
      <c r="E2907" s="7" t="s">
        <v>1032</v>
      </c>
      <c r="F2907" s="7" t="s">
        <v>5556</v>
      </c>
      <c r="G2907" s="7" t="s">
        <v>14</v>
      </c>
      <c r="H2907" s="9"/>
      <c r="I2907" s="9"/>
    </row>
    <row r="2908">
      <c r="A2908" s="5">
        <v>45425.0</v>
      </c>
      <c r="B2908" s="11" t="s">
        <v>5557</v>
      </c>
      <c r="C2908" s="22" t="s">
        <v>5558</v>
      </c>
      <c r="D2908" s="7" t="s">
        <v>1849</v>
      </c>
      <c r="E2908" s="7" t="s">
        <v>259</v>
      </c>
      <c r="F2908" s="7" t="s">
        <v>101</v>
      </c>
      <c r="G2908" s="7" t="s">
        <v>14</v>
      </c>
      <c r="H2908" s="9"/>
      <c r="I2908" s="9"/>
    </row>
    <row r="2909">
      <c r="A2909" s="5">
        <v>45425.0</v>
      </c>
      <c r="B2909" s="11" t="s">
        <v>5559</v>
      </c>
      <c r="C2909" s="22" t="s">
        <v>5560</v>
      </c>
      <c r="D2909" s="7" t="s">
        <v>4717</v>
      </c>
      <c r="E2909" s="7" t="s">
        <v>334</v>
      </c>
      <c r="F2909" s="7" t="s">
        <v>132</v>
      </c>
      <c r="G2909" s="7" t="s">
        <v>14</v>
      </c>
      <c r="H2909" s="9"/>
      <c r="I2909" s="9"/>
    </row>
    <row r="2910">
      <c r="A2910" s="5">
        <v>45425.0</v>
      </c>
      <c r="B2910" s="11" t="s">
        <v>5561</v>
      </c>
      <c r="C2910" s="22" t="s">
        <v>5562</v>
      </c>
      <c r="D2910" s="7" t="s">
        <v>2414</v>
      </c>
      <c r="E2910" s="7" t="s">
        <v>257</v>
      </c>
      <c r="F2910" s="7" t="s">
        <v>218</v>
      </c>
      <c r="G2910" s="7" t="s">
        <v>14</v>
      </c>
      <c r="H2910" s="9"/>
      <c r="I2910" s="9"/>
    </row>
    <row r="2911">
      <c r="A2911" s="5">
        <v>45425.0</v>
      </c>
      <c r="B2911" s="11" t="s">
        <v>5561</v>
      </c>
      <c r="C2911" s="22" t="s">
        <v>5562</v>
      </c>
      <c r="D2911" s="7" t="s">
        <v>2414</v>
      </c>
      <c r="E2911" s="7" t="s">
        <v>38</v>
      </c>
      <c r="F2911" s="7" t="s">
        <v>1631</v>
      </c>
      <c r="G2911" s="7" t="s">
        <v>14</v>
      </c>
      <c r="H2911" s="9"/>
      <c r="I2911" s="9"/>
    </row>
    <row r="2912">
      <c r="A2912" s="5">
        <v>45425.0</v>
      </c>
      <c r="B2912" s="11" t="s">
        <v>5563</v>
      </c>
      <c r="C2912" s="22" t="s">
        <v>5564</v>
      </c>
      <c r="D2912" s="7" t="s">
        <v>3926</v>
      </c>
      <c r="E2912" s="7" t="s">
        <v>125</v>
      </c>
      <c r="F2912" s="7" t="s">
        <v>258</v>
      </c>
      <c r="G2912" s="7" t="s">
        <v>14</v>
      </c>
      <c r="H2912" s="9"/>
      <c r="I2912" s="9"/>
    </row>
    <row r="2913">
      <c r="A2913" s="5">
        <v>45425.0</v>
      </c>
      <c r="B2913" s="11" t="s">
        <v>5565</v>
      </c>
      <c r="C2913" s="22" t="s">
        <v>5566</v>
      </c>
      <c r="D2913" s="7" t="s">
        <v>754</v>
      </c>
      <c r="E2913" s="7" t="s">
        <v>119</v>
      </c>
      <c r="F2913" s="7" t="s">
        <v>1049</v>
      </c>
      <c r="G2913" s="7" t="s">
        <v>14</v>
      </c>
      <c r="H2913" s="9"/>
      <c r="I2913" s="9"/>
    </row>
    <row r="2914">
      <c r="A2914" s="5">
        <v>45425.0</v>
      </c>
      <c r="B2914" s="11" t="s">
        <v>5565</v>
      </c>
      <c r="C2914" s="22" t="s">
        <v>5566</v>
      </c>
      <c r="D2914" s="7" t="s">
        <v>754</v>
      </c>
      <c r="E2914" s="7" t="s">
        <v>119</v>
      </c>
      <c r="F2914" s="7" t="s">
        <v>1387</v>
      </c>
      <c r="G2914" s="7" t="s">
        <v>14</v>
      </c>
      <c r="H2914" s="9"/>
      <c r="I2914" s="9"/>
    </row>
    <row r="2915">
      <c r="A2915" s="5">
        <v>45425.0</v>
      </c>
      <c r="B2915" s="11" t="s">
        <v>5567</v>
      </c>
      <c r="C2915" s="22" t="s">
        <v>5568</v>
      </c>
      <c r="D2915" s="7" t="s">
        <v>800</v>
      </c>
      <c r="E2915" s="7" t="s">
        <v>119</v>
      </c>
      <c r="F2915" s="7" t="s">
        <v>762</v>
      </c>
      <c r="G2915" s="7" t="s">
        <v>14</v>
      </c>
      <c r="H2915" s="9"/>
      <c r="I2915" s="9"/>
    </row>
    <row r="2916">
      <c r="A2916" s="5">
        <v>45425.0</v>
      </c>
      <c r="B2916" s="11" t="s">
        <v>5567</v>
      </c>
      <c r="C2916" s="22" t="s">
        <v>5568</v>
      </c>
      <c r="D2916" s="7" t="s">
        <v>800</v>
      </c>
      <c r="E2916" s="7" t="s">
        <v>5569</v>
      </c>
      <c r="F2916" s="7" t="s">
        <v>18</v>
      </c>
      <c r="G2916" s="7" t="s">
        <v>14</v>
      </c>
      <c r="H2916" s="9"/>
      <c r="I2916" s="9"/>
    </row>
    <row r="2917">
      <c r="A2917" s="5">
        <v>45425.0</v>
      </c>
      <c r="B2917" s="11" t="s">
        <v>5567</v>
      </c>
      <c r="C2917" s="22" t="s">
        <v>5568</v>
      </c>
      <c r="D2917" s="7" t="s">
        <v>800</v>
      </c>
      <c r="E2917" s="7" t="s">
        <v>1416</v>
      </c>
      <c r="F2917" s="7" t="s">
        <v>13</v>
      </c>
      <c r="G2917" s="7" t="s">
        <v>14</v>
      </c>
      <c r="H2917" s="9"/>
      <c r="I2917" s="9"/>
    </row>
    <row r="2918">
      <c r="A2918" s="5">
        <v>45425.0</v>
      </c>
      <c r="B2918" s="11" t="s">
        <v>5570</v>
      </c>
      <c r="C2918" s="22" t="s">
        <v>5571</v>
      </c>
      <c r="D2918" s="7" t="s">
        <v>1728</v>
      </c>
      <c r="E2918" s="7" t="s">
        <v>3208</v>
      </c>
      <c r="F2918" s="7" t="s">
        <v>152</v>
      </c>
      <c r="G2918" s="7" t="s">
        <v>86</v>
      </c>
      <c r="H2918" s="9"/>
      <c r="I2918" s="9"/>
    </row>
    <row r="2919">
      <c r="A2919" s="5">
        <v>45425.0</v>
      </c>
      <c r="B2919" s="11" t="s">
        <v>5572</v>
      </c>
      <c r="C2919" s="22" t="s">
        <v>5573</v>
      </c>
      <c r="D2919" s="7" t="s">
        <v>611</v>
      </c>
      <c r="E2919" s="7" t="s">
        <v>119</v>
      </c>
      <c r="F2919" s="7" t="s">
        <v>2501</v>
      </c>
      <c r="G2919" s="7" t="s">
        <v>14</v>
      </c>
      <c r="H2919" s="9"/>
      <c r="I2919" s="9"/>
    </row>
    <row r="2920">
      <c r="A2920" s="5">
        <v>45425.0</v>
      </c>
      <c r="B2920" s="11" t="s">
        <v>5574</v>
      </c>
      <c r="C2920" s="22" t="s">
        <v>5575</v>
      </c>
      <c r="D2920" s="7" t="s">
        <v>5576</v>
      </c>
      <c r="E2920" s="7" t="s">
        <v>15</v>
      </c>
      <c r="F2920" s="7" t="s">
        <v>512</v>
      </c>
      <c r="G2920" s="7" t="s">
        <v>14</v>
      </c>
      <c r="H2920" s="9"/>
      <c r="I2920" s="9"/>
    </row>
    <row r="2921">
      <c r="A2921" s="5">
        <v>45425.0</v>
      </c>
      <c r="B2921" s="11" t="s">
        <v>5577</v>
      </c>
      <c r="C2921" s="22" t="s">
        <v>5578</v>
      </c>
      <c r="D2921" s="7" t="s">
        <v>540</v>
      </c>
      <c r="E2921" s="7" t="s">
        <v>105</v>
      </c>
      <c r="F2921" s="7" t="s">
        <v>747</v>
      </c>
      <c r="G2921" s="7" t="s">
        <v>86</v>
      </c>
      <c r="H2921" s="9"/>
      <c r="I2921" s="9"/>
    </row>
    <row r="2922">
      <c r="A2922" s="5">
        <v>45425.0</v>
      </c>
      <c r="B2922" s="11" t="s">
        <v>5577</v>
      </c>
      <c r="C2922" s="22" t="s">
        <v>5578</v>
      </c>
      <c r="D2922" s="7" t="s">
        <v>540</v>
      </c>
      <c r="E2922" s="7" t="s">
        <v>119</v>
      </c>
      <c r="F2922" s="7" t="s">
        <v>578</v>
      </c>
      <c r="G2922" s="7" t="s">
        <v>14</v>
      </c>
      <c r="H2922" s="9"/>
      <c r="I2922" s="9"/>
    </row>
    <row r="2923">
      <c r="A2923" s="5">
        <v>45425.0</v>
      </c>
      <c r="B2923" s="11" t="s">
        <v>5577</v>
      </c>
      <c r="C2923" s="22" t="s">
        <v>5578</v>
      </c>
      <c r="D2923" s="7" t="s">
        <v>540</v>
      </c>
      <c r="E2923" s="7" t="s">
        <v>119</v>
      </c>
      <c r="F2923" s="7" t="s">
        <v>136</v>
      </c>
      <c r="G2923" s="7" t="s">
        <v>14</v>
      </c>
      <c r="H2923" s="9"/>
      <c r="I2923" s="9"/>
    </row>
    <row r="2924">
      <c r="A2924" s="5">
        <v>45425.0</v>
      </c>
      <c r="B2924" s="11" t="s">
        <v>5579</v>
      </c>
      <c r="C2924" s="22" t="s">
        <v>5580</v>
      </c>
      <c r="D2924" s="7" t="s">
        <v>445</v>
      </c>
      <c r="E2924" s="7" t="s">
        <v>119</v>
      </c>
      <c r="F2924" s="7" t="s">
        <v>5581</v>
      </c>
      <c r="G2924" s="7" t="s">
        <v>14</v>
      </c>
      <c r="H2924" s="9"/>
      <c r="I2924" s="9"/>
    </row>
    <row r="2925">
      <c r="A2925" s="5">
        <v>45425.0</v>
      </c>
      <c r="B2925" s="11" t="s">
        <v>5579</v>
      </c>
      <c r="C2925" s="22" t="s">
        <v>5580</v>
      </c>
      <c r="D2925" s="7" t="s">
        <v>445</v>
      </c>
      <c r="E2925" s="7" t="s">
        <v>436</v>
      </c>
      <c r="F2925" s="7" t="s">
        <v>542</v>
      </c>
      <c r="G2925" s="7" t="s">
        <v>14</v>
      </c>
      <c r="H2925" s="9"/>
      <c r="I2925" s="9"/>
    </row>
    <row r="2926">
      <c r="A2926" s="5">
        <v>45425.0</v>
      </c>
      <c r="B2926" s="11" t="s">
        <v>5582</v>
      </c>
      <c r="C2926" s="22" t="s">
        <v>5583</v>
      </c>
      <c r="D2926" s="7" t="s">
        <v>3408</v>
      </c>
      <c r="E2926" s="9"/>
      <c r="F2926" s="7" t="s">
        <v>152</v>
      </c>
      <c r="G2926" s="7" t="s">
        <v>86</v>
      </c>
      <c r="H2926" s="7" t="s">
        <v>38</v>
      </c>
      <c r="I2926" s="9"/>
    </row>
    <row r="2927">
      <c r="A2927" s="5">
        <v>45425.0</v>
      </c>
      <c r="B2927" s="11" t="s">
        <v>5584</v>
      </c>
      <c r="C2927" s="22" t="s">
        <v>5585</v>
      </c>
      <c r="D2927" s="7" t="s">
        <v>2375</v>
      </c>
      <c r="E2927" s="7" t="s">
        <v>38</v>
      </c>
      <c r="F2927" s="7" t="s">
        <v>18</v>
      </c>
      <c r="G2927" s="7" t="s">
        <v>14</v>
      </c>
      <c r="H2927" s="9"/>
      <c r="I2927" s="9"/>
    </row>
    <row r="2928">
      <c r="A2928" s="5">
        <v>45425.0</v>
      </c>
      <c r="B2928" s="11" t="s">
        <v>5586</v>
      </c>
      <c r="C2928" s="22" t="s">
        <v>5587</v>
      </c>
      <c r="D2928" s="7" t="s">
        <v>822</v>
      </c>
      <c r="E2928" s="7" t="s">
        <v>90</v>
      </c>
      <c r="F2928" s="7" t="s">
        <v>111</v>
      </c>
      <c r="G2928" s="7" t="s">
        <v>14</v>
      </c>
      <c r="H2928" s="9"/>
      <c r="I2928" s="9"/>
    </row>
    <row r="2929">
      <c r="A2929" s="5">
        <v>45425.0</v>
      </c>
      <c r="B2929" s="11" t="s">
        <v>5588</v>
      </c>
      <c r="C2929" s="22" t="s">
        <v>5589</v>
      </c>
      <c r="D2929" s="7" t="s">
        <v>3444</v>
      </c>
      <c r="E2929" s="7" t="s">
        <v>115</v>
      </c>
      <c r="F2929" s="7" t="s">
        <v>23</v>
      </c>
      <c r="G2929" s="7" t="s">
        <v>14</v>
      </c>
      <c r="H2929" s="9"/>
      <c r="I2929" s="9"/>
    </row>
    <row r="2930">
      <c r="A2930" s="5">
        <v>45425.0</v>
      </c>
      <c r="B2930" s="11" t="s">
        <v>5590</v>
      </c>
      <c r="C2930" s="22" t="s">
        <v>5591</v>
      </c>
      <c r="D2930" s="7" t="s">
        <v>373</v>
      </c>
      <c r="E2930" s="7" t="s">
        <v>15</v>
      </c>
      <c r="F2930" s="7" t="s">
        <v>2430</v>
      </c>
      <c r="G2930" s="7" t="s">
        <v>14</v>
      </c>
      <c r="H2930" s="9"/>
      <c r="I2930" s="9"/>
    </row>
    <row r="2931">
      <c r="A2931" s="5">
        <v>45425.0</v>
      </c>
      <c r="B2931" s="11" t="s">
        <v>5590</v>
      </c>
      <c r="C2931" s="22" t="s">
        <v>5591</v>
      </c>
      <c r="D2931" s="7" t="s">
        <v>373</v>
      </c>
      <c r="E2931" s="7" t="s">
        <v>5569</v>
      </c>
      <c r="F2931" s="7" t="s">
        <v>5592</v>
      </c>
      <c r="G2931" s="7" t="s">
        <v>14</v>
      </c>
      <c r="H2931" s="9"/>
      <c r="I2931" s="9"/>
    </row>
    <row r="2932">
      <c r="A2932" s="5">
        <v>45425.0</v>
      </c>
      <c r="B2932" s="11" t="s">
        <v>5593</v>
      </c>
      <c r="C2932" s="22" t="s">
        <v>5594</v>
      </c>
      <c r="D2932" s="7" t="s">
        <v>2375</v>
      </c>
      <c r="E2932" s="9"/>
      <c r="F2932" s="7" t="s">
        <v>132</v>
      </c>
      <c r="G2932" s="7" t="s">
        <v>14</v>
      </c>
      <c r="H2932" s="7" t="s">
        <v>38</v>
      </c>
      <c r="I2932" s="9"/>
    </row>
    <row r="2933">
      <c r="A2933" s="5">
        <v>45425.0</v>
      </c>
      <c r="B2933" s="11" t="s">
        <v>5595</v>
      </c>
      <c r="C2933" s="22" t="s">
        <v>5596</v>
      </c>
      <c r="D2933" s="7" t="s">
        <v>11</v>
      </c>
      <c r="E2933" s="7" t="s">
        <v>3522</v>
      </c>
      <c r="F2933" s="7" t="s">
        <v>13</v>
      </c>
      <c r="G2933" s="7" t="s">
        <v>14</v>
      </c>
      <c r="H2933" s="9"/>
      <c r="I2933" s="9"/>
    </row>
    <row r="2934">
      <c r="A2934" s="5">
        <v>45425.0</v>
      </c>
      <c r="B2934" s="11" t="s">
        <v>5597</v>
      </c>
      <c r="C2934" s="22" t="s">
        <v>5598</v>
      </c>
      <c r="D2934" s="7" t="s">
        <v>1147</v>
      </c>
      <c r="E2934" s="9"/>
      <c r="F2934" s="7" t="s">
        <v>526</v>
      </c>
      <c r="G2934" s="7" t="s">
        <v>14</v>
      </c>
      <c r="H2934" s="7" t="s">
        <v>15</v>
      </c>
      <c r="I2934" s="9"/>
    </row>
    <row r="2935">
      <c r="A2935" s="5">
        <v>45425.0</v>
      </c>
      <c r="B2935" s="11" t="s">
        <v>5597</v>
      </c>
      <c r="C2935" s="22" t="s">
        <v>5598</v>
      </c>
      <c r="D2935" s="7" t="s">
        <v>1147</v>
      </c>
      <c r="E2935" s="7" t="s">
        <v>119</v>
      </c>
      <c r="F2935" s="7" t="s">
        <v>18</v>
      </c>
      <c r="G2935" s="7" t="s">
        <v>14</v>
      </c>
      <c r="H2935" s="9"/>
      <c r="I2935" s="9"/>
    </row>
    <row r="2936">
      <c r="A2936" s="5">
        <v>45425.0</v>
      </c>
      <c r="B2936" s="11" t="s">
        <v>5597</v>
      </c>
      <c r="C2936" s="22" t="s">
        <v>5598</v>
      </c>
      <c r="D2936" s="7" t="s">
        <v>1147</v>
      </c>
      <c r="E2936" s="7" t="s">
        <v>100</v>
      </c>
      <c r="F2936" s="7" t="s">
        <v>5599</v>
      </c>
      <c r="G2936" s="7" t="s">
        <v>86</v>
      </c>
      <c r="H2936" s="9"/>
      <c r="I2936" s="9"/>
    </row>
    <row r="2937">
      <c r="A2937" s="5">
        <v>45425.0</v>
      </c>
      <c r="B2937" s="11" t="s">
        <v>5597</v>
      </c>
      <c r="C2937" s="22" t="s">
        <v>5598</v>
      </c>
      <c r="D2937" s="7" t="s">
        <v>1147</v>
      </c>
      <c r="E2937" s="7" t="s">
        <v>90</v>
      </c>
      <c r="F2937" s="7" t="s">
        <v>111</v>
      </c>
      <c r="G2937" s="7" t="s">
        <v>14</v>
      </c>
      <c r="H2937" s="9"/>
      <c r="I2937" s="9"/>
    </row>
    <row r="2938">
      <c r="A2938" s="5">
        <v>45425.0</v>
      </c>
      <c r="B2938" s="11" t="s">
        <v>5600</v>
      </c>
      <c r="C2938" s="22" t="s">
        <v>5601</v>
      </c>
      <c r="D2938" s="7" t="s">
        <v>2054</v>
      </c>
      <c r="E2938" s="7" t="s">
        <v>119</v>
      </c>
      <c r="F2938" s="7" t="s">
        <v>2261</v>
      </c>
      <c r="G2938" s="7" t="s">
        <v>14</v>
      </c>
      <c r="H2938" s="9"/>
      <c r="I2938" s="9"/>
    </row>
    <row r="2939">
      <c r="A2939" s="5">
        <v>45425.0</v>
      </c>
      <c r="B2939" s="11" t="s">
        <v>5600</v>
      </c>
      <c r="C2939" s="22" t="s">
        <v>5601</v>
      </c>
      <c r="D2939" s="7" t="s">
        <v>2054</v>
      </c>
      <c r="E2939" s="7" t="s">
        <v>119</v>
      </c>
      <c r="F2939" s="7" t="s">
        <v>2316</v>
      </c>
      <c r="G2939" s="7" t="s">
        <v>14</v>
      </c>
      <c r="H2939" s="9"/>
      <c r="I2939" s="9"/>
    </row>
    <row r="2940">
      <c r="A2940" s="5">
        <v>45425.0</v>
      </c>
      <c r="B2940" s="11" t="s">
        <v>5600</v>
      </c>
      <c r="C2940" s="22" t="s">
        <v>5601</v>
      </c>
      <c r="D2940" s="7" t="s">
        <v>2054</v>
      </c>
      <c r="E2940" s="7" t="s">
        <v>5602</v>
      </c>
      <c r="F2940" s="7" t="s">
        <v>1419</v>
      </c>
      <c r="G2940" s="7" t="s">
        <v>14</v>
      </c>
      <c r="H2940" s="9"/>
      <c r="I2940" s="9"/>
    </row>
    <row r="2941">
      <c r="A2941" s="5">
        <v>45425.0</v>
      </c>
      <c r="B2941" s="11" t="s">
        <v>5600</v>
      </c>
      <c r="C2941" s="22" t="s">
        <v>5601</v>
      </c>
      <c r="D2941" s="7" t="s">
        <v>2054</v>
      </c>
      <c r="E2941" s="7" t="s">
        <v>4082</v>
      </c>
      <c r="F2941" s="7" t="s">
        <v>542</v>
      </c>
      <c r="G2941" s="7" t="s">
        <v>14</v>
      </c>
      <c r="H2941" s="9"/>
      <c r="I2941" s="9"/>
    </row>
    <row r="2942">
      <c r="A2942" s="5">
        <v>45425.0</v>
      </c>
      <c r="B2942" s="11" t="s">
        <v>5603</v>
      </c>
      <c r="C2942" s="22" t="s">
        <v>5604</v>
      </c>
      <c r="D2942" s="7" t="s">
        <v>3179</v>
      </c>
      <c r="E2942" s="7" t="s">
        <v>119</v>
      </c>
      <c r="F2942" s="7" t="s">
        <v>144</v>
      </c>
      <c r="G2942" s="7" t="s">
        <v>86</v>
      </c>
      <c r="H2942" s="9"/>
      <c r="I2942" s="9"/>
    </row>
    <row r="2943">
      <c r="A2943" s="5">
        <v>45425.0</v>
      </c>
      <c r="B2943" s="11" t="s">
        <v>5603</v>
      </c>
      <c r="C2943" s="22" t="s">
        <v>5604</v>
      </c>
      <c r="D2943" s="7" t="s">
        <v>3179</v>
      </c>
      <c r="E2943" s="7" t="s">
        <v>38</v>
      </c>
      <c r="F2943" s="7" t="s">
        <v>505</v>
      </c>
      <c r="G2943" s="7" t="s">
        <v>86</v>
      </c>
      <c r="H2943" s="9"/>
      <c r="I2943" s="9"/>
    </row>
    <row r="2944">
      <c r="A2944" s="5">
        <v>45425.0</v>
      </c>
      <c r="B2944" s="11" t="s">
        <v>5603</v>
      </c>
      <c r="C2944" s="22" t="s">
        <v>5604</v>
      </c>
      <c r="D2944" s="7" t="s">
        <v>3179</v>
      </c>
      <c r="E2944" s="7" t="s">
        <v>2859</v>
      </c>
      <c r="F2944" s="7" t="s">
        <v>542</v>
      </c>
      <c r="G2944" s="7" t="s">
        <v>86</v>
      </c>
      <c r="H2944" s="9"/>
      <c r="I2944" s="9"/>
    </row>
    <row r="2945">
      <c r="A2945" s="5">
        <v>45425.0</v>
      </c>
      <c r="B2945" s="11" t="s">
        <v>5605</v>
      </c>
      <c r="C2945" s="22" t="s">
        <v>5606</v>
      </c>
      <c r="D2945" s="7" t="s">
        <v>197</v>
      </c>
      <c r="E2945" s="7" t="s">
        <v>100</v>
      </c>
      <c r="F2945" s="7" t="s">
        <v>1905</v>
      </c>
      <c r="G2945" s="7" t="s">
        <v>86</v>
      </c>
      <c r="H2945" s="9"/>
      <c r="I2945" s="9"/>
    </row>
    <row r="2946">
      <c r="A2946" s="5">
        <v>45425.0</v>
      </c>
      <c r="B2946" s="11" t="s">
        <v>5605</v>
      </c>
      <c r="C2946" s="22" t="s">
        <v>5606</v>
      </c>
      <c r="D2946" s="7" t="s">
        <v>197</v>
      </c>
      <c r="E2946" s="7" t="s">
        <v>90</v>
      </c>
      <c r="F2946" s="7" t="s">
        <v>111</v>
      </c>
      <c r="G2946" s="7" t="s">
        <v>14</v>
      </c>
      <c r="H2946" s="9"/>
      <c r="I2946" s="9"/>
    </row>
    <row r="2947">
      <c r="A2947" s="5">
        <v>45425.0</v>
      </c>
      <c r="B2947" s="11" t="s">
        <v>5607</v>
      </c>
      <c r="C2947" s="22" t="s">
        <v>5608</v>
      </c>
      <c r="D2947" s="7" t="s">
        <v>949</v>
      </c>
      <c r="E2947" s="7" t="s">
        <v>119</v>
      </c>
      <c r="F2947" s="7" t="s">
        <v>18</v>
      </c>
      <c r="G2947" s="7" t="s">
        <v>14</v>
      </c>
      <c r="H2947" s="9"/>
      <c r="I2947" s="9"/>
    </row>
    <row r="2948">
      <c r="A2948" s="5">
        <v>45425.0</v>
      </c>
      <c r="B2948" s="11" t="s">
        <v>5609</v>
      </c>
      <c r="C2948" s="22" t="s">
        <v>5610</v>
      </c>
      <c r="D2948" s="7" t="s">
        <v>648</v>
      </c>
      <c r="E2948" s="7" t="s">
        <v>5611</v>
      </c>
      <c r="F2948" s="7" t="s">
        <v>359</v>
      </c>
      <c r="G2948" s="7" t="s">
        <v>14</v>
      </c>
      <c r="H2948" s="9"/>
      <c r="I2948" s="9"/>
    </row>
    <row r="2949">
      <c r="A2949" s="5">
        <v>45425.0</v>
      </c>
      <c r="B2949" s="11" t="s">
        <v>5612</v>
      </c>
      <c r="C2949" s="22" t="s">
        <v>5613</v>
      </c>
      <c r="D2949" s="7" t="s">
        <v>5614</v>
      </c>
      <c r="E2949" s="7" t="s">
        <v>119</v>
      </c>
      <c r="F2949" s="7" t="s">
        <v>18</v>
      </c>
      <c r="G2949" s="7" t="s">
        <v>14</v>
      </c>
      <c r="H2949" s="9"/>
      <c r="I2949" s="9"/>
    </row>
    <row r="2950">
      <c r="A2950" s="5">
        <v>45425.0</v>
      </c>
      <c r="B2950" s="11" t="s">
        <v>5615</v>
      </c>
      <c r="C2950" s="22" t="s">
        <v>5616</v>
      </c>
      <c r="D2950" s="7" t="s">
        <v>36</v>
      </c>
      <c r="E2950" s="7" t="s">
        <v>2410</v>
      </c>
      <c r="F2950" s="7" t="s">
        <v>5617</v>
      </c>
      <c r="G2950" s="7" t="s">
        <v>14</v>
      </c>
      <c r="H2950" s="9"/>
      <c r="I2950" s="9"/>
    </row>
    <row r="2951">
      <c r="A2951" s="5">
        <v>45425.0</v>
      </c>
      <c r="B2951" s="11" t="s">
        <v>5615</v>
      </c>
      <c r="C2951" s="22" t="s">
        <v>5616</v>
      </c>
      <c r="D2951" s="7" t="s">
        <v>36</v>
      </c>
      <c r="E2951" s="7" t="s">
        <v>1490</v>
      </c>
      <c r="F2951" s="7" t="s">
        <v>5618</v>
      </c>
      <c r="G2951" s="7" t="s">
        <v>14</v>
      </c>
      <c r="H2951" s="9"/>
      <c r="I2951" s="9"/>
    </row>
    <row r="2952">
      <c r="A2952" s="5">
        <v>45425.0</v>
      </c>
      <c r="B2952" s="11" t="s">
        <v>5619</v>
      </c>
      <c r="C2952" s="22" t="s">
        <v>5620</v>
      </c>
      <c r="D2952" s="7" t="s">
        <v>415</v>
      </c>
      <c r="E2952" s="7" t="s">
        <v>436</v>
      </c>
      <c r="F2952" s="7" t="s">
        <v>5621</v>
      </c>
      <c r="G2952" s="7" t="s">
        <v>14</v>
      </c>
      <c r="H2952" s="9"/>
      <c r="I2952" s="9"/>
    </row>
    <row r="2953">
      <c r="A2953" s="5">
        <v>45425.0</v>
      </c>
      <c r="B2953" s="11" t="s">
        <v>5622</v>
      </c>
      <c r="C2953" s="22" t="s">
        <v>5623</v>
      </c>
      <c r="D2953" s="7" t="s">
        <v>754</v>
      </c>
      <c r="E2953" s="7" t="s">
        <v>119</v>
      </c>
      <c r="F2953" s="7" t="s">
        <v>132</v>
      </c>
      <c r="G2953" s="7" t="s">
        <v>14</v>
      </c>
      <c r="H2953" s="9"/>
      <c r="I2953" s="9"/>
    </row>
    <row r="2954">
      <c r="A2954" s="5">
        <v>45425.0</v>
      </c>
      <c r="B2954" s="11" t="s">
        <v>5624</v>
      </c>
      <c r="C2954" s="22" t="s">
        <v>5625</v>
      </c>
      <c r="D2954" s="7" t="s">
        <v>343</v>
      </c>
      <c r="E2954" s="7" t="s">
        <v>5626</v>
      </c>
      <c r="F2954" s="7" t="s">
        <v>2502</v>
      </c>
      <c r="G2954" s="7" t="s">
        <v>14</v>
      </c>
      <c r="H2954" s="9"/>
      <c r="I2954" s="9"/>
    </row>
    <row r="2955">
      <c r="A2955" s="5">
        <v>45425.0</v>
      </c>
      <c r="B2955" s="11" t="s">
        <v>5627</v>
      </c>
      <c r="C2955" s="22" t="s">
        <v>5628</v>
      </c>
      <c r="D2955" s="7" t="s">
        <v>377</v>
      </c>
      <c r="E2955" s="7" t="s">
        <v>259</v>
      </c>
      <c r="F2955" s="7" t="s">
        <v>564</v>
      </c>
      <c r="G2955" s="7" t="s">
        <v>14</v>
      </c>
      <c r="H2955" s="9"/>
      <c r="I2955" s="9"/>
    </row>
    <row r="2956">
      <c r="A2956" s="5">
        <v>45425.0</v>
      </c>
      <c r="B2956" s="11" t="s">
        <v>5627</v>
      </c>
      <c r="C2956" s="22" t="s">
        <v>5628</v>
      </c>
      <c r="D2956" s="7" t="s">
        <v>377</v>
      </c>
      <c r="E2956" s="7" t="s">
        <v>119</v>
      </c>
      <c r="F2956" s="7" t="s">
        <v>101</v>
      </c>
      <c r="G2956" s="7" t="s">
        <v>14</v>
      </c>
      <c r="H2956" s="9"/>
      <c r="I2956" s="9"/>
    </row>
    <row r="2957">
      <c r="A2957" s="5">
        <v>45425.0</v>
      </c>
      <c r="B2957" s="11" t="s">
        <v>5627</v>
      </c>
      <c r="C2957" s="22" t="s">
        <v>5628</v>
      </c>
      <c r="D2957" s="7" t="s">
        <v>377</v>
      </c>
      <c r="E2957" s="7" t="s">
        <v>5190</v>
      </c>
      <c r="F2957" s="7" t="s">
        <v>13</v>
      </c>
      <c r="G2957" s="7" t="s">
        <v>14</v>
      </c>
      <c r="H2957" s="9"/>
      <c r="I2957" s="9"/>
    </row>
    <row r="2958">
      <c r="A2958" s="5">
        <v>45425.0</v>
      </c>
      <c r="B2958" s="11" t="s">
        <v>5627</v>
      </c>
      <c r="C2958" s="22" t="s">
        <v>5628</v>
      </c>
      <c r="D2958" s="7" t="s">
        <v>377</v>
      </c>
      <c r="E2958" s="7" t="s">
        <v>5629</v>
      </c>
      <c r="F2958" s="7" t="s">
        <v>18</v>
      </c>
      <c r="G2958" s="7" t="s">
        <v>14</v>
      </c>
      <c r="H2958" s="9"/>
      <c r="I2958" s="9"/>
    </row>
    <row r="2959">
      <c r="A2959" s="5">
        <v>45425.0</v>
      </c>
      <c r="B2959" s="11" t="s">
        <v>5630</v>
      </c>
      <c r="C2959" s="22" t="s">
        <v>5631</v>
      </c>
      <c r="D2959" s="7" t="s">
        <v>353</v>
      </c>
      <c r="E2959" s="7" t="s">
        <v>110</v>
      </c>
      <c r="F2959" s="7" t="s">
        <v>111</v>
      </c>
      <c r="G2959" s="7" t="s">
        <v>14</v>
      </c>
      <c r="H2959" s="9"/>
      <c r="I2959" s="9"/>
    </row>
    <row r="2960">
      <c r="A2960" s="5">
        <v>45425.0</v>
      </c>
      <c r="B2960" s="11" t="s">
        <v>5632</v>
      </c>
      <c r="C2960" s="22" t="s">
        <v>5633</v>
      </c>
      <c r="D2960" s="7" t="s">
        <v>584</v>
      </c>
      <c r="E2960" s="7" t="s">
        <v>119</v>
      </c>
      <c r="F2960" s="7" t="s">
        <v>48</v>
      </c>
      <c r="G2960" s="7" t="s">
        <v>14</v>
      </c>
      <c r="H2960" s="9"/>
      <c r="I2960" s="9"/>
    </row>
    <row r="2961">
      <c r="A2961" s="5">
        <v>45425.0</v>
      </c>
      <c r="B2961" s="11" t="s">
        <v>5632</v>
      </c>
      <c r="C2961" s="22" t="s">
        <v>5633</v>
      </c>
      <c r="D2961" s="7" t="s">
        <v>584</v>
      </c>
      <c r="E2961" s="7" t="s">
        <v>705</v>
      </c>
      <c r="F2961" s="7" t="s">
        <v>505</v>
      </c>
      <c r="G2961" s="7" t="s">
        <v>14</v>
      </c>
      <c r="H2961" s="9"/>
      <c r="I2961" s="9"/>
    </row>
    <row r="2962">
      <c r="A2962" s="5">
        <v>45425.0</v>
      </c>
      <c r="B2962" s="11" t="s">
        <v>5634</v>
      </c>
      <c r="C2962" s="22" t="s">
        <v>5635</v>
      </c>
      <c r="D2962" s="7" t="s">
        <v>949</v>
      </c>
      <c r="E2962" s="7" t="s">
        <v>334</v>
      </c>
      <c r="F2962" s="7" t="s">
        <v>2947</v>
      </c>
      <c r="G2962" s="7" t="s">
        <v>14</v>
      </c>
      <c r="H2962" s="9"/>
      <c r="I2962" s="9"/>
    </row>
    <row r="2963">
      <c r="A2963" s="5">
        <v>45425.0</v>
      </c>
      <c r="B2963" s="11" t="s">
        <v>5634</v>
      </c>
      <c r="C2963" s="22" t="s">
        <v>5635</v>
      </c>
      <c r="D2963" s="7" t="s">
        <v>949</v>
      </c>
      <c r="E2963" s="7" t="s">
        <v>1386</v>
      </c>
      <c r="F2963" s="7" t="s">
        <v>18</v>
      </c>
      <c r="G2963" s="7" t="s">
        <v>14</v>
      </c>
      <c r="H2963" s="9"/>
      <c r="I2963" s="9"/>
    </row>
    <row r="2964">
      <c r="A2964" s="5">
        <v>45425.0</v>
      </c>
      <c r="B2964" s="11" t="s">
        <v>5636</v>
      </c>
      <c r="C2964" s="22" t="s">
        <v>5637</v>
      </c>
      <c r="D2964" s="7" t="s">
        <v>1147</v>
      </c>
      <c r="E2964" s="7" t="s">
        <v>344</v>
      </c>
      <c r="F2964" s="7" t="s">
        <v>1073</v>
      </c>
      <c r="G2964" s="7" t="s">
        <v>14</v>
      </c>
      <c r="H2964" s="9"/>
      <c r="I2964" s="9"/>
    </row>
    <row r="2965">
      <c r="A2965" s="5">
        <v>45425.0</v>
      </c>
      <c r="B2965" s="11" t="s">
        <v>5638</v>
      </c>
      <c r="C2965" s="22" t="s">
        <v>5639</v>
      </c>
      <c r="D2965" s="7" t="s">
        <v>312</v>
      </c>
      <c r="E2965" s="7" t="s">
        <v>119</v>
      </c>
      <c r="F2965" s="7" t="s">
        <v>18</v>
      </c>
      <c r="G2965" s="7" t="s">
        <v>14</v>
      </c>
      <c r="H2965" s="9"/>
      <c r="I2965" s="9"/>
    </row>
    <row r="2966">
      <c r="A2966" s="5">
        <v>45425.0</v>
      </c>
      <c r="B2966" s="11" t="s">
        <v>5638</v>
      </c>
      <c r="C2966" s="22" t="s">
        <v>5639</v>
      </c>
      <c r="D2966" s="7" t="s">
        <v>312</v>
      </c>
      <c r="E2966" s="7" t="s">
        <v>299</v>
      </c>
      <c r="F2966" s="7" t="s">
        <v>696</v>
      </c>
      <c r="G2966" s="7" t="s">
        <v>14</v>
      </c>
      <c r="H2966" s="9"/>
      <c r="I2966" s="9"/>
    </row>
    <row r="2967">
      <c r="A2967" s="5">
        <v>45425.0</v>
      </c>
      <c r="B2967" s="11" t="s">
        <v>5640</v>
      </c>
      <c r="C2967" s="22" t="s">
        <v>5641</v>
      </c>
      <c r="D2967" s="7" t="s">
        <v>1151</v>
      </c>
      <c r="E2967" s="7" t="s">
        <v>119</v>
      </c>
      <c r="F2967" s="7" t="s">
        <v>578</v>
      </c>
      <c r="G2967" s="7" t="s">
        <v>86</v>
      </c>
      <c r="H2967" s="9"/>
      <c r="I2967" s="9"/>
    </row>
    <row r="2968">
      <c r="A2968" s="5">
        <v>45425.0</v>
      </c>
      <c r="B2968" s="11" t="s">
        <v>5640</v>
      </c>
      <c r="C2968" s="22" t="s">
        <v>5641</v>
      </c>
      <c r="D2968" s="7" t="s">
        <v>1151</v>
      </c>
      <c r="E2968" s="7" t="s">
        <v>5642</v>
      </c>
      <c r="F2968" s="7" t="s">
        <v>1407</v>
      </c>
      <c r="G2968" s="7" t="s">
        <v>86</v>
      </c>
      <c r="H2968" s="9"/>
      <c r="I2968" s="9"/>
    </row>
    <row r="2969">
      <c r="A2969" s="5">
        <v>45425.0</v>
      </c>
      <c r="B2969" s="11" t="s">
        <v>5643</v>
      </c>
      <c r="C2969" s="22" t="s">
        <v>5644</v>
      </c>
      <c r="D2969" s="7" t="s">
        <v>2054</v>
      </c>
      <c r="E2969" s="7" t="s">
        <v>1069</v>
      </c>
      <c r="F2969" s="7" t="s">
        <v>149</v>
      </c>
      <c r="G2969" s="7" t="s">
        <v>14</v>
      </c>
      <c r="H2969" s="9"/>
      <c r="I2969" s="9"/>
    </row>
    <row r="2970">
      <c r="A2970" s="5">
        <v>45425.0</v>
      </c>
      <c r="B2970" s="11" t="s">
        <v>5643</v>
      </c>
      <c r="C2970" s="22" t="s">
        <v>5644</v>
      </c>
      <c r="D2970" s="7" t="s">
        <v>2054</v>
      </c>
      <c r="E2970" s="7" t="s">
        <v>119</v>
      </c>
      <c r="F2970" s="7" t="s">
        <v>4932</v>
      </c>
      <c r="G2970" s="7" t="s">
        <v>14</v>
      </c>
      <c r="H2970" s="9"/>
      <c r="I2970" s="9"/>
    </row>
    <row r="2971">
      <c r="A2971" s="5">
        <v>45425.0</v>
      </c>
      <c r="B2971" s="11" t="s">
        <v>5645</v>
      </c>
      <c r="C2971" s="22" t="s">
        <v>5646</v>
      </c>
      <c r="D2971" s="7" t="s">
        <v>2704</v>
      </c>
      <c r="E2971" s="7" t="s">
        <v>119</v>
      </c>
      <c r="F2971" s="7" t="s">
        <v>18</v>
      </c>
      <c r="G2971" s="7" t="s">
        <v>14</v>
      </c>
      <c r="H2971" s="9"/>
      <c r="I2971" s="9"/>
    </row>
    <row r="2972">
      <c r="A2972" s="5">
        <v>45425.0</v>
      </c>
      <c r="B2972" s="11" t="s">
        <v>5647</v>
      </c>
      <c r="C2972" s="22" t="s">
        <v>5648</v>
      </c>
      <c r="D2972" s="7" t="s">
        <v>1020</v>
      </c>
      <c r="E2972" s="7" t="s">
        <v>119</v>
      </c>
      <c r="F2972" s="7" t="s">
        <v>18</v>
      </c>
      <c r="G2972" s="7" t="s">
        <v>14</v>
      </c>
      <c r="H2972" s="9"/>
      <c r="I2972" s="9"/>
    </row>
    <row r="2973">
      <c r="A2973" s="5">
        <v>45425.0</v>
      </c>
      <c r="B2973" s="11" t="s">
        <v>5647</v>
      </c>
      <c r="C2973" s="22" t="s">
        <v>5648</v>
      </c>
      <c r="D2973" s="7" t="s">
        <v>1020</v>
      </c>
      <c r="E2973" s="7" t="s">
        <v>436</v>
      </c>
      <c r="F2973" s="7" t="s">
        <v>542</v>
      </c>
      <c r="G2973" s="7" t="s">
        <v>14</v>
      </c>
      <c r="H2973" s="9"/>
      <c r="I2973" s="9"/>
    </row>
    <row r="2974">
      <c r="A2974" s="5">
        <v>45425.0</v>
      </c>
      <c r="B2974" s="11" t="s">
        <v>5649</v>
      </c>
      <c r="C2974" s="22" t="s">
        <v>5650</v>
      </c>
      <c r="D2974" s="7" t="s">
        <v>295</v>
      </c>
      <c r="E2974" s="7" t="s">
        <v>119</v>
      </c>
      <c r="F2974" s="7" t="s">
        <v>144</v>
      </c>
      <c r="G2974" s="7" t="s">
        <v>86</v>
      </c>
      <c r="H2974" s="9"/>
      <c r="I2974" s="9"/>
    </row>
    <row r="2975">
      <c r="A2975" s="5">
        <v>45425.0</v>
      </c>
      <c r="B2975" s="11" t="s">
        <v>5649</v>
      </c>
      <c r="C2975" s="22" t="s">
        <v>5650</v>
      </c>
      <c r="D2975" s="7" t="s">
        <v>295</v>
      </c>
      <c r="E2975" s="7" t="s">
        <v>436</v>
      </c>
      <c r="F2975" s="7" t="s">
        <v>18</v>
      </c>
      <c r="G2975" s="7" t="s">
        <v>14</v>
      </c>
      <c r="H2975" s="9"/>
      <c r="I2975" s="9"/>
    </row>
    <row r="2976">
      <c r="A2976" s="5">
        <v>45426.0</v>
      </c>
      <c r="B2976" s="11" t="s">
        <v>5651</v>
      </c>
      <c r="C2976" s="22" t="s">
        <v>5652</v>
      </c>
      <c r="D2976" s="7" t="s">
        <v>1699</v>
      </c>
      <c r="E2976" s="7" t="s">
        <v>5653</v>
      </c>
      <c r="F2976" s="7" t="s">
        <v>2427</v>
      </c>
      <c r="G2976" s="7" t="s">
        <v>14</v>
      </c>
      <c r="H2976" s="9"/>
      <c r="I2976" s="9"/>
    </row>
    <row r="2977">
      <c r="A2977" s="5">
        <v>45426.0</v>
      </c>
      <c r="B2977" s="11" t="s">
        <v>5651</v>
      </c>
      <c r="C2977" s="22" t="s">
        <v>5652</v>
      </c>
      <c r="D2977" s="7" t="s">
        <v>1699</v>
      </c>
      <c r="E2977" s="7" t="s">
        <v>3208</v>
      </c>
      <c r="F2977" s="7" t="s">
        <v>101</v>
      </c>
      <c r="G2977" s="7" t="s">
        <v>14</v>
      </c>
      <c r="H2977" s="9"/>
      <c r="I2977" s="9"/>
    </row>
    <row r="2978">
      <c r="A2978" s="5">
        <v>45426.0</v>
      </c>
      <c r="B2978" s="11" t="s">
        <v>5654</v>
      </c>
      <c r="C2978" s="22" t="s">
        <v>5655</v>
      </c>
      <c r="D2978" s="7" t="s">
        <v>312</v>
      </c>
      <c r="E2978" s="7" t="s">
        <v>1262</v>
      </c>
      <c r="F2978" s="7" t="s">
        <v>127</v>
      </c>
      <c r="G2978" s="7" t="s">
        <v>14</v>
      </c>
      <c r="H2978" s="9"/>
      <c r="I2978" s="9"/>
    </row>
    <row r="2979">
      <c r="A2979" s="5">
        <v>45426.0</v>
      </c>
      <c r="B2979" s="11" t="s">
        <v>5656</v>
      </c>
      <c r="C2979" s="22" t="s">
        <v>5657</v>
      </c>
      <c r="D2979" s="7" t="s">
        <v>4087</v>
      </c>
      <c r="E2979" s="9"/>
      <c r="F2979" s="7" t="s">
        <v>1778</v>
      </c>
      <c r="G2979" s="7" t="s">
        <v>14</v>
      </c>
      <c r="H2979" s="7" t="s">
        <v>420</v>
      </c>
      <c r="I2979" s="9"/>
    </row>
    <row r="2980">
      <c r="A2980" s="5">
        <v>45426.0</v>
      </c>
      <c r="B2980" s="11" t="s">
        <v>5658</v>
      </c>
      <c r="C2980" s="22" t="s">
        <v>5659</v>
      </c>
      <c r="D2980" s="7" t="s">
        <v>2091</v>
      </c>
      <c r="E2980" s="7" t="s">
        <v>259</v>
      </c>
      <c r="F2980" s="7" t="s">
        <v>1430</v>
      </c>
      <c r="G2980" s="7" t="s">
        <v>14</v>
      </c>
      <c r="H2980" s="9"/>
      <c r="I2980" s="9"/>
    </row>
    <row r="2981">
      <c r="A2981" s="5">
        <v>45426.0</v>
      </c>
      <c r="B2981" s="11" t="s">
        <v>5660</v>
      </c>
      <c r="C2981" s="22" t="s">
        <v>5661</v>
      </c>
      <c r="D2981" s="7" t="s">
        <v>5335</v>
      </c>
      <c r="E2981" s="9"/>
      <c r="F2981" s="7" t="s">
        <v>5662</v>
      </c>
      <c r="G2981" s="7" t="s">
        <v>14</v>
      </c>
      <c r="H2981" s="7" t="s">
        <v>15</v>
      </c>
      <c r="I2981" s="9"/>
    </row>
    <row r="2982">
      <c r="A2982" s="5">
        <v>45426.0</v>
      </c>
      <c r="B2982" s="11" t="s">
        <v>5660</v>
      </c>
      <c r="C2982" s="22" t="s">
        <v>5661</v>
      </c>
      <c r="D2982" s="7" t="s">
        <v>5335</v>
      </c>
      <c r="E2982" s="7" t="s">
        <v>5663</v>
      </c>
      <c r="F2982" s="7" t="s">
        <v>218</v>
      </c>
      <c r="G2982" s="7" t="s">
        <v>14</v>
      </c>
      <c r="H2982" s="9"/>
      <c r="I2982" s="9"/>
    </row>
    <row r="2983">
      <c r="A2983" s="5">
        <v>45426.0</v>
      </c>
      <c r="B2983" s="11" t="s">
        <v>5664</v>
      </c>
      <c r="C2983" s="22" t="s">
        <v>5665</v>
      </c>
      <c r="D2983" s="7" t="s">
        <v>2509</v>
      </c>
      <c r="E2983" s="7" t="s">
        <v>38</v>
      </c>
      <c r="F2983" s="7" t="s">
        <v>149</v>
      </c>
      <c r="G2983" s="7" t="s">
        <v>14</v>
      </c>
      <c r="H2983" s="9"/>
      <c r="I2983" s="9"/>
    </row>
    <row r="2984">
      <c r="A2984" s="5">
        <v>45426.0</v>
      </c>
      <c r="B2984" s="11" t="s">
        <v>5664</v>
      </c>
      <c r="C2984" s="22" t="s">
        <v>5665</v>
      </c>
      <c r="D2984" s="7" t="s">
        <v>2509</v>
      </c>
      <c r="E2984" s="7" t="s">
        <v>344</v>
      </c>
      <c r="F2984" s="7" t="s">
        <v>498</v>
      </c>
      <c r="G2984" s="7" t="s">
        <v>14</v>
      </c>
      <c r="H2984" s="9"/>
      <c r="I2984" s="9"/>
    </row>
    <row r="2985">
      <c r="A2985" s="5">
        <v>45426.0</v>
      </c>
      <c r="B2985" s="11" t="s">
        <v>5666</v>
      </c>
      <c r="C2985" s="22" t="s">
        <v>5667</v>
      </c>
      <c r="D2985" s="7" t="s">
        <v>2168</v>
      </c>
      <c r="E2985" s="7" t="s">
        <v>90</v>
      </c>
      <c r="F2985" s="7" t="s">
        <v>111</v>
      </c>
      <c r="G2985" s="7" t="s">
        <v>14</v>
      </c>
      <c r="H2985" s="9"/>
      <c r="I2985" s="9"/>
    </row>
    <row r="2986">
      <c r="A2986" s="5">
        <v>45426.0</v>
      </c>
      <c r="B2986" s="11" t="s">
        <v>5668</v>
      </c>
      <c r="C2986" s="22" t="s">
        <v>5669</v>
      </c>
      <c r="D2986" s="7" t="s">
        <v>5670</v>
      </c>
      <c r="E2986" s="7" t="s">
        <v>436</v>
      </c>
      <c r="F2986" s="7" t="s">
        <v>101</v>
      </c>
      <c r="G2986" s="7" t="s">
        <v>14</v>
      </c>
      <c r="H2986" s="9"/>
      <c r="I2986" s="9"/>
    </row>
    <row r="2987">
      <c r="A2987" s="5">
        <v>45426.0</v>
      </c>
      <c r="B2987" s="11" t="s">
        <v>5668</v>
      </c>
      <c r="C2987" s="22" t="s">
        <v>5669</v>
      </c>
      <c r="D2987" s="7" t="s">
        <v>5670</v>
      </c>
      <c r="E2987" s="7" t="s">
        <v>5671</v>
      </c>
      <c r="F2987" s="7" t="s">
        <v>2852</v>
      </c>
      <c r="G2987" s="7" t="s">
        <v>14</v>
      </c>
      <c r="H2987" s="9"/>
      <c r="I2987" s="9"/>
    </row>
    <row r="2988">
      <c r="A2988" s="5">
        <v>45426.0</v>
      </c>
      <c r="B2988" s="11" t="s">
        <v>5672</v>
      </c>
      <c r="C2988" s="22" t="s">
        <v>5673</v>
      </c>
      <c r="D2988" s="7" t="s">
        <v>295</v>
      </c>
      <c r="E2988" s="7" t="s">
        <v>2495</v>
      </c>
      <c r="F2988" s="7" t="s">
        <v>602</v>
      </c>
      <c r="G2988" s="7" t="s">
        <v>29</v>
      </c>
      <c r="H2988" s="9"/>
      <c r="I2988" s="9"/>
    </row>
    <row r="2989">
      <c r="A2989" s="5">
        <v>45426.0</v>
      </c>
      <c r="B2989" s="11" t="s">
        <v>5672</v>
      </c>
      <c r="C2989" s="22" t="s">
        <v>5673</v>
      </c>
      <c r="D2989" s="7" t="s">
        <v>295</v>
      </c>
      <c r="E2989" s="7" t="s">
        <v>119</v>
      </c>
      <c r="F2989" s="7" t="s">
        <v>762</v>
      </c>
      <c r="G2989" s="7" t="s">
        <v>14</v>
      </c>
      <c r="H2989" s="9"/>
      <c r="I2989" s="9"/>
    </row>
    <row r="2990">
      <c r="A2990" s="5">
        <v>45426.0</v>
      </c>
      <c r="B2990" s="11" t="s">
        <v>5674</v>
      </c>
      <c r="C2990" s="22" t="s">
        <v>5675</v>
      </c>
      <c r="D2990" s="7" t="s">
        <v>3408</v>
      </c>
      <c r="E2990" s="7" t="s">
        <v>849</v>
      </c>
      <c r="F2990" s="7" t="s">
        <v>450</v>
      </c>
      <c r="G2990" s="7" t="s">
        <v>14</v>
      </c>
      <c r="H2990" s="9"/>
      <c r="I2990" s="9"/>
    </row>
    <row r="2991">
      <c r="A2991" s="5">
        <v>45426.0</v>
      </c>
      <c r="B2991" s="11" t="s">
        <v>5676</v>
      </c>
      <c r="C2991" s="22" t="s">
        <v>5677</v>
      </c>
      <c r="D2991" s="7" t="s">
        <v>3764</v>
      </c>
      <c r="E2991" s="7" t="s">
        <v>5254</v>
      </c>
      <c r="F2991" s="7" t="s">
        <v>5678</v>
      </c>
      <c r="G2991" s="7" t="s">
        <v>14</v>
      </c>
      <c r="H2991" s="9"/>
      <c r="I2991" s="9"/>
    </row>
    <row r="2992">
      <c r="A2992" s="5">
        <v>45426.0</v>
      </c>
      <c r="B2992" s="11" t="s">
        <v>5679</v>
      </c>
      <c r="C2992" s="22" t="s">
        <v>5680</v>
      </c>
      <c r="D2992" s="7" t="s">
        <v>1020</v>
      </c>
      <c r="E2992" s="7" t="s">
        <v>105</v>
      </c>
      <c r="F2992" s="7" t="s">
        <v>526</v>
      </c>
      <c r="G2992" s="7" t="s">
        <v>14</v>
      </c>
      <c r="H2992" s="9"/>
      <c r="I2992" s="9"/>
    </row>
    <row r="2993">
      <c r="A2993" s="5">
        <v>45426.0</v>
      </c>
      <c r="B2993" s="11" t="s">
        <v>5679</v>
      </c>
      <c r="C2993" s="22" t="s">
        <v>5680</v>
      </c>
      <c r="D2993" s="7" t="s">
        <v>1020</v>
      </c>
      <c r="E2993" s="7" t="s">
        <v>119</v>
      </c>
      <c r="F2993" s="7" t="s">
        <v>762</v>
      </c>
      <c r="G2993" s="7" t="s">
        <v>14</v>
      </c>
      <c r="H2993" s="9"/>
      <c r="I2993" s="9"/>
    </row>
    <row r="2994">
      <c r="A2994" s="5">
        <v>45426.0</v>
      </c>
      <c r="B2994" s="11" t="s">
        <v>5681</v>
      </c>
      <c r="C2994" s="22" t="s">
        <v>5682</v>
      </c>
      <c r="D2994" s="7" t="s">
        <v>41</v>
      </c>
      <c r="E2994" s="9"/>
      <c r="F2994" s="7" t="s">
        <v>564</v>
      </c>
      <c r="G2994" s="7" t="s">
        <v>14</v>
      </c>
      <c r="H2994" s="7" t="s">
        <v>15</v>
      </c>
      <c r="I2994" s="9"/>
    </row>
    <row r="2995">
      <c r="A2995" s="5">
        <v>45426.0</v>
      </c>
      <c r="B2995" s="11" t="s">
        <v>5683</v>
      </c>
      <c r="C2995" s="22" t="s">
        <v>5684</v>
      </c>
      <c r="D2995" s="7" t="s">
        <v>1181</v>
      </c>
      <c r="E2995" s="7" t="s">
        <v>105</v>
      </c>
      <c r="F2995" s="7" t="s">
        <v>1419</v>
      </c>
      <c r="G2995" s="7" t="s">
        <v>14</v>
      </c>
      <c r="H2995" s="9"/>
      <c r="I2995" s="9"/>
    </row>
    <row r="2996">
      <c r="A2996" s="5">
        <v>45426.0</v>
      </c>
      <c r="B2996" s="11" t="s">
        <v>5683</v>
      </c>
      <c r="C2996" s="22" t="s">
        <v>5684</v>
      </c>
      <c r="D2996" s="7" t="s">
        <v>1181</v>
      </c>
      <c r="E2996" s="7" t="s">
        <v>119</v>
      </c>
      <c r="F2996" s="7" t="s">
        <v>762</v>
      </c>
      <c r="G2996" s="7" t="s">
        <v>14</v>
      </c>
      <c r="H2996" s="9"/>
      <c r="I2996" s="9"/>
    </row>
    <row r="2997">
      <c r="A2997" s="5">
        <v>45426.0</v>
      </c>
      <c r="B2997" s="11" t="s">
        <v>5683</v>
      </c>
      <c r="C2997" s="22" t="s">
        <v>5684</v>
      </c>
      <c r="D2997" s="7" t="s">
        <v>1181</v>
      </c>
      <c r="E2997" s="7" t="s">
        <v>119</v>
      </c>
      <c r="F2997" s="7" t="s">
        <v>4476</v>
      </c>
      <c r="G2997" s="7" t="s">
        <v>14</v>
      </c>
      <c r="H2997" s="9"/>
      <c r="I2997" s="9"/>
    </row>
    <row r="2998">
      <c r="A2998" s="5">
        <v>45426.0</v>
      </c>
      <c r="B2998" s="11" t="s">
        <v>5685</v>
      </c>
      <c r="C2998" s="22" t="s">
        <v>5686</v>
      </c>
      <c r="D2998" s="7" t="s">
        <v>312</v>
      </c>
      <c r="E2998" s="7" t="s">
        <v>119</v>
      </c>
      <c r="F2998" s="7" t="s">
        <v>5687</v>
      </c>
      <c r="G2998" s="7" t="s">
        <v>14</v>
      </c>
      <c r="H2998" s="9"/>
      <c r="I2998" s="9"/>
    </row>
    <row r="2999">
      <c r="A2999" s="5">
        <v>45426.0</v>
      </c>
      <c r="B2999" s="11" t="s">
        <v>5688</v>
      </c>
      <c r="C2999" s="22" t="s">
        <v>5689</v>
      </c>
      <c r="D2999" s="7" t="s">
        <v>633</v>
      </c>
      <c r="E2999" s="7" t="s">
        <v>1195</v>
      </c>
      <c r="F2999" s="7" t="s">
        <v>13</v>
      </c>
      <c r="G2999" s="7" t="s">
        <v>14</v>
      </c>
      <c r="H2999" s="9"/>
      <c r="I2999" s="9"/>
    </row>
    <row r="3000">
      <c r="A3000" s="5">
        <v>45426.0</v>
      </c>
      <c r="B3000" s="11" t="s">
        <v>5688</v>
      </c>
      <c r="C3000" s="22" t="s">
        <v>5689</v>
      </c>
      <c r="D3000" s="7" t="s">
        <v>633</v>
      </c>
      <c r="E3000" s="7" t="s">
        <v>148</v>
      </c>
      <c r="F3000" s="7" t="s">
        <v>564</v>
      </c>
      <c r="G3000" s="7" t="s">
        <v>14</v>
      </c>
      <c r="H3000" s="9"/>
      <c r="I3000" s="9"/>
    </row>
    <row r="3001">
      <c r="A3001" s="5">
        <v>45426.0</v>
      </c>
      <c r="B3001" s="11" t="s">
        <v>5690</v>
      </c>
      <c r="C3001" s="22" t="s">
        <v>5691</v>
      </c>
      <c r="D3001" s="7" t="s">
        <v>405</v>
      </c>
      <c r="E3001" s="7" t="s">
        <v>5692</v>
      </c>
      <c r="F3001" s="7" t="s">
        <v>512</v>
      </c>
      <c r="G3001" s="7" t="s">
        <v>14</v>
      </c>
      <c r="H3001" s="9"/>
      <c r="I3001" s="9"/>
    </row>
    <row r="3002">
      <c r="A3002" s="5">
        <v>45426.0</v>
      </c>
      <c r="B3002" s="11" t="s">
        <v>5693</v>
      </c>
      <c r="C3002" s="22" t="s">
        <v>5694</v>
      </c>
      <c r="D3002" s="7" t="s">
        <v>377</v>
      </c>
      <c r="E3002" s="7" t="s">
        <v>5569</v>
      </c>
      <c r="F3002" s="7" t="s">
        <v>2427</v>
      </c>
      <c r="G3002" s="7" t="s">
        <v>14</v>
      </c>
      <c r="H3002" s="9"/>
      <c r="I3002" s="9"/>
    </row>
    <row r="3003">
      <c r="A3003" s="5">
        <v>45426.0</v>
      </c>
      <c r="B3003" s="11" t="s">
        <v>5693</v>
      </c>
      <c r="C3003" s="22" t="s">
        <v>5694</v>
      </c>
      <c r="D3003" s="7" t="s">
        <v>377</v>
      </c>
      <c r="E3003" s="7" t="s">
        <v>5695</v>
      </c>
      <c r="F3003" s="7" t="s">
        <v>1615</v>
      </c>
      <c r="G3003" s="7" t="s">
        <v>14</v>
      </c>
      <c r="H3003" s="9"/>
      <c r="I3003" s="9"/>
    </row>
    <row r="3004">
      <c r="A3004" s="5">
        <v>45426.0</v>
      </c>
      <c r="B3004" s="11" t="s">
        <v>5696</v>
      </c>
      <c r="C3004" s="22" t="s">
        <v>5697</v>
      </c>
      <c r="D3004" s="7" t="s">
        <v>481</v>
      </c>
      <c r="E3004" s="7" t="s">
        <v>119</v>
      </c>
      <c r="F3004" s="7" t="s">
        <v>762</v>
      </c>
      <c r="G3004" s="7" t="s">
        <v>14</v>
      </c>
      <c r="H3004" s="9"/>
      <c r="I3004" s="9"/>
    </row>
    <row r="3005">
      <c r="A3005" s="5">
        <v>45426.0</v>
      </c>
      <c r="B3005" s="11" t="s">
        <v>5696</v>
      </c>
      <c r="C3005" s="22" t="s">
        <v>5697</v>
      </c>
      <c r="D3005" s="7" t="s">
        <v>481</v>
      </c>
      <c r="E3005" s="7" t="s">
        <v>299</v>
      </c>
      <c r="F3005" s="7" t="s">
        <v>588</v>
      </c>
      <c r="G3005" s="7" t="s">
        <v>14</v>
      </c>
      <c r="H3005" s="9"/>
      <c r="I3005" s="9"/>
    </row>
    <row r="3006">
      <c r="A3006" s="5">
        <v>45426.0</v>
      </c>
      <c r="B3006" s="11" t="s">
        <v>5698</v>
      </c>
      <c r="C3006" s="22" t="s">
        <v>5699</v>
      </c>
      <c r="D3006" s="7" t="s">
        <v>633</v>
      </c>
      <c r="E3006" s="7" t="s">
        <v>119</v>
      </c>
      <c r="F3006" s="7" t="s">
        <v>101</v>
      </c>
      <c r="G3006" s="7" t="s">
        <v>14</v>
      </c>
      <c r="H3006" s="9"/>
      <c r="I3006" s="9"/>
    </row>
    <row r="3007">
      <c r="A3007" s="5">
        <v>45426.0</v>
      </c>
      <c r="B3007" s="11" t="s">
        <v>5700</v>
      </c>
      <c r="C3007" s="22" t="s">
        <v>5701</v>
      </c>
      <c r="D3007" s="7" t="s">
        <v>2823</v>
      </c>
      <c r="E3007" s="7" t="s">
        <v>119</v>
      </c>
      <c r="F3007" s="7" t="s">
        <v>18</v>
      </c>
      <c r="G3007" s="7" t="s">
        <v>14</v>
      </c>
      <c r="H3007" s="9"/>
      <c r="I3007" s="9"/>
    </row>
    <row r="3008">
      <c r="A3008" s="5">
        <v>45426.0</v>
      </c>
      <c r="B3008" s="11" t="s">
        <v>5700</v>
      </c>
      <c r="C3008" s="22" t="s">
        <v>5701</v>
      </c>
      <c r="D3008" s="7" t="s">
        <v>2823</v>
      </c>
      <c r="E3008" s="7" t="s">
        <v>3489</v>
      </c>
      <c r="F3008" s="7" t="s">
        <v>1049</v>
      </c>
      <c r="G3008" s="7" t="s">
        <v>14</v>
      </c>
      <c r="H3008" s="9"/>
      <c r="I3008" s="9"/>
    </row>
    <row r="3009">
      <c r="A3009" s="5">
        <v>45426.0</v>
      </c>
      <c r="B3009" s="11" t="s">
        <v>5702</v>
      </c>
      <c r="C3009" s="22" t="s">
        <v>5703</v>
      </c>
      <c r="D3009" s="7" t="s">
        <v>385</v>
      </c>
      <c r="E3009" s="9"/>
      <c r="F3009" s="7" t="s">
        <v>132</v>
      </c>
      <c r="G3009" s="7" t="s">
        <v>14</v>
      </c>
      <c r="H3009" s="7" t="s">
        <v>253</v>
      </c>
      <c r="I3009" s="9"/>
    </row>
    <row r="3010">
      <c r="A3010" s="5">
        <v>45426.0</v>
      </c>
      <c r="B3010" s="11" t="s">
        <v>5702</v>
      </c>
      <c r="C3010" s="22" t="s">
        <v>5703</v>
      </c>
      <c r="D3010" s="7" t="s">
        <v>385</v>
      </c>
      <c r="E3010" s="9"/>
      <c r="F3010" s="7" t="s">
        <v>202</v>
      </c>
      <c r="G3010" s="7" t="s">
        <v>14</v>
      </c>
      <c r="H3010" s="7" t="s">
        <v>420</v>
      </c>
      <c r="I3010" s="9"/>
    </row>
    <row r="3011">
      <c r="A3011" s="5">
        <v>45426.0</v>
      </c>
      <c r="B3011" s="11" t="s">
        <v>5704</v>
      </c>
      <c r="C3011" s="22" t="s">
        <v>5705</v>
      </c>
      <c r="D3011" s="7" t="s">
        <v>471</v>
      </c>
      <c r="E3011" s="7" t="s">
        <v>119</v>
      </c>
      <c r="F3011" s="7" t="s">
        <v>809</v>
      </c>
      <c r="G3011" s="7" t="s">
        <v>14</v>
      </c>
      <c r="H3011" s="9"/>
      <c r="I3011" s="9"/>
    </row>
    <row r="3012">
      <c r="A3012" s="5">
        <v>45426.0</v>
      </c>
      <c r="B3012" s="11" t="s">
        <v>5706</v>
      </c>
      <c r="C3012" s="22" t="s">
        <v>5707</v>
      </c>
      <c r="D3012" s="7" t="s">
        <v>867</v>
      </c>
      <c r="E3012" s="7" t="s">
        <v>119</v>
      </c>
      <c r="F3012" s="7" t="s">
        <v>505</v>
      </c>
      <c r="G3012" s="7" t="s">
        <v>86</v>
      </c>
      <c r="H3012" s="9"/>
      <c r="I3012" s="9"/>
    </row>
    <row r="3013">
      <c r="A3013" s="5">
        <v>45426.0</v>
      </c>
      <c r="B3013" s="11" t="s">
        <v>5706</v>
      </c>
      <c r="C3013" s="22" t="s">
        <v>5707</v>
      </c>
      <c r="D3013" s="7" t="s">
        <v>867</v>
      </c>
      <c r="E3013" s="7" t="s">
        <v>152</v>
      </c>
      <c r="F3013" s="7" t="s">
        <v>689</v>
      </c>
      <c r="G3013" s="7" t="s">
        <v>14</v>
      </c>
      <c r="H3013" s="9"/>
      <c r="I3013" s="9"/>
    </row>
    <row r="3014">
      <c r="A3014" s="5">
        <v>45426.0</v>
      </c>
      <c r="B3014" s="11" t="s">
        <v>5708</v>
      </c>
      <c r="C3014" s="22" t="s">
        <v>5709</v>
      </c>
      <c r="D3014" s="7" t="s">
        <v>5710</v>
      </c>
      <c r="E3014" s="7" t="s">
        <v>344</v>
      </c>
      <c r="F3014" s="7" t="s">
        <v>605</v>
      </c>
      <c r="G3014" s="7" t="s">
        <v>29</v>
      </c>
      <c r="H3014" s="9"/>
      <c r="I3014" s="9"/>
    </row>
    <row r="3015">
      <c r="A3015" s="5">
        <v>45426.0</v>
      </c>
      <c r="B3015" s="11" t="s">
        <v>5708</v>
      </c>
      <c r="C3015" s="22" t="s">
        <v>5709</v>
      </c>
      <c r="D3015" s="7" t="s">
        <v>5710</v>
      </c>
      <c r="E3015" s="7" t="s">
        <v>239</v>
      </c>
      <c r="F3015" s="7" t="s">
        <v>1079</v>
      </c>
      <c r="G3015" s="7" t="s">
        <v>14</v>
      </c>
      <c r="H3015" s="9"/>
      <c r="I3015" s="9"/>
    </row>
    <row r="3016">
      <c r="A3016" s="5">
        <v>45426.0</v>
      </c>
      <c r="B3016" s="11" t="s">
        <v>5708</v>
      </c>
      <c r="C3016" s="22" t="s">
        <v>5709</v>
      </c>
      <c r="D3016" s="7" t="s">
        <v>5710</v>
      </c>
      <c r="E3016" s="7" t="s">
        <v>119</v>
      </c>
      <c r="F3016" s="7" t="s">
        <v>18</v>
      </c>
      <c r="G3016" s="7" t="s">
        <v>14</v>
      </c>
      <c r="H3016" s="9"/>
      <c r="I3016" s="9"/>
    </row>
    <row r="3017">
      <c r="A3017" s="5">
        <v>45426.0</v>
      </c>
      <c r="B3017" s="11" t="s">
        <v>5711</v>
      </c>
      <c r="C3017" s="22" t="s">
        <v>5712</v>
      </c>
      <c r="D3017" s="7" t="s">
        <v>225</v>
      </c>
      <c r="E3017" s="9"/>
      <c r="F3017" s="7" t="s">
        <v>1778</v>
      </c>
      <c r="G3017" s="7" t="s">
        <v>14</v>
      </c>
      <c r="H3017" s="7" t="s">
        <v>15</v>
      </c>
      <c r="I3017" s="9"/>
    </row>
    <row r="3018">
      <c r="A3018" s="5">
        <v>45426.0</v>
      </c>
      <c r="B3018" s="11" t="s">
        <v>5711</v>
      </c>
      <c r="C3018" s="22" t="s">
        <v>5712</v>
      </c>
      <c r="D3018" s="7" t="s">
        <v>225</v>
      </c>
      <c r="E3018" s="7" t="s">
        <v>226</v>
      </c>
      <c r="F3018" s="7" t="s">
        <v>1644</v>
      </c>
      <c r="G3018" s="7" t="s">
        <v>14</v>
      </c>
      <c r="H3018" s="9"/>
      <c r="I3018" s="9"/>
    </row>
    <row r="3019">
      <c r="A3019" s="5">
        <v>45426.0</v>
      </c>
      <c r="B3019" s="11" t="s">
        <v>5713</v>
      </c>
      <c r="C3019" s="22" t="s">
        <v>5714</v>
      </c>
      <c r="D3019" s="7" t="s">
        <v>1452</v>
      </c>
      <c r="E3019" s="7" t="s">
        <v>436</v>
      </c>
      <c r="F3019" s="7" t="s">
        <v>498</v>
      </c>
      <c r="G3019" s="7" t="s">
        <v>14</v>
      </c>
      <c r="H3019" s="9"/>
      <c r="I3019" s="9"/>
    </row>
    <row r="3020">
      <c r="A3020" s="5">
        <v>45426.0</v>
      </c>
      <c r="B3020" s="11" t="s">
        <v>5713</v>
      </c>
      <c r="C3020" s="22" t="s">
        <v>5714</v>
      </c>
      <c r="D3020" s="7" t="s">
        <v>1452</v>
      </c>
      <c r="E3020" s="7" t="s">
        <v>90</v>
      </c>
      <c r="F3020" s="7" t="s">
        <v>111</v>
      </c>
      <c r="G3020" s="7" t="s">
        <v>14</v>
      </c>
      <c r="H3020" s="9"/>
      <c r="I3020" s="9"/>
    </row>
    <row r="3021">
      <c r="A3021" s="5">
        <v>45426.0</v>
      </c>
      <c r="B3021" s="11" t="s">
        <v>5715</v>
      </c>
      <c r="C3021" s="22" t="s">
        <v>5716</v>
      </c>
      <c r="D3021" s="7" t="s">
        <v>2372</v>
      </c>
      <c r="E3021" s="7" t="s">
        <v>5418</v>
      </c>
      <c r="F3021" s="7" t="s">
        <v>2843</v>
      </c>
      <c r="G3021" s="7" t="s">
        <v>14</v>
      </c>
      <c r="H3021" s="9"/>
      <c r="I3021" s="9"/>
    </row>
    <row r="3022">
      <c r="A3022" s="5">
        <v>45426.0</v>
      </c>
      <c r="B3022" s="11" t="s">
        <v>5717</v>
      </c>
      <c r="C3022" s="22" t="s">
        <v>5718</v>
      </c>
      <c r="D3022" s="7" t="s">
        <v>1181</v>
      </c>
      <c r="E3022" s="7" t="s">
        <v>334</v>
      </c>
      <c r="F3022" s="7" t="s">
        <v>762</v>
      </c>
      <c r="G3022" s="7" t="s">
        <v>14</v>
      </c>
      <c r="H3022" s="9"/>
      <c r="I3022" s="9"/>
    </row>
    <row r="3023">
      <c r="A3023" s="5">
        <v>45426.0</v>
      </c>
      <c r="B3023" s="11" t="s">
        <v>5719</v>
      </c>
      <c r="C3023" s="22" t="s">
        <v>5720</v>
      </c>
      <c r="D3023" s="7" t="s">
        <v>2375</v>
      </c>
      <c r="E3023" s="7" t="s">
        <v>259</v>
      </c>
      <c r="F3023" s="7" t="s">
        <v>5721</v>
      </c>
      <c r="G3023" s="7" t="s">
        <v>14</v>
      </c>
      <c r="H3023" s="9"/>
      <c r="I3023" s="9"/>
    </row>
    <row r="3024">
      <c r="A3024" s="5">
        <v>45426.0</v>
      </c>
      <c r="B3024" s="11" t="s">
        <v>5719</v>
      </c>
      <c r="C3024" s="22" t="s">
        <v>5720</v>
      </c>
      <c r="D3024" s="7" t="s">
        <v>2375</v>
      </c>
      <c r="E3024" s="7" t="s">
        <v>436</v>
      </c>
      <c r="F3024" s="7" t="s">
        <v>917</v>
      </c>
      <c r="G3024" s="7" t="s">
        <v>14</v>
      </c>
      <c r="H3024" s="9"/>
      <c r="I3024" s="9"/>
    </row>
    <row r="3025">
      <c r="A3025" s="5">
        <v>45426.0</v>
      </c>
      <c r="B3025" s="11" t="s">
        <v>5722</v>
      </c>
      <c r="C3025" s="22" t="s">
        <v>5723</v>
      </c>
      <c r="D3025" s="7" t="s">
        <v>405</v>
      </c>
      <c r="E3025" s="7" t="s">
        <v>1204</v>
      </c>
      <c r="F3025" s="7" t="s">
        <v>531</v>
      </c>
      <c r="G3025" s="7" t="s">
        <v>86</v>
      </c>
      <c r="H3025" s="9"/>
      <c r="I3025" s="9"/>
    </row>
    <row r="3026">
      <c r="A3026" s="5">
        <v>45426.0</v>
      </c>
      <c r="B3026" s="11" t="s">
        <v>5722</v>
      </c>
      <c r="C3026" s="22" t="s">
        <v>5723</v>
      </c>
      <c r="D3026" s="7" t="s">
        <v>405</v>
      </c>
      <c r="E3026" s="7" t="s">
        <v>119</v>
      </c>
      <c r="F3026" s="7" t="s">
        <v>18</v>
      </c>
      <c r="G3026" s="7" t="s">
        <v>14</v>
      </c>
      <c r="H3026" s="9"/>
      <c r="I3026" s="9"/>
    </row>
    <row r="3027">
      <c r="A3027" s="5">
        <v>45426.0</v>
      </c>
      <c r="B3027" s="11" t="s">
        <v>5724</v>
      </c>
      <c r="C3027" s="22" t="s">
        <v>5725</v>
      </c>
      <c r="D3027" s="7" t="s">
        <v>471</v>
      </c>
      <c r="E3027" s="7" t="s">
        <v>119</v>
      </c>
      <c r="F3027" s="7" t="s">
        <v>136</v>
      </c>
      <c r="G3027" s="7" t="s">
        <v>14</v>
      </c>
      <c r="H3027" s="9"/>
      <c r="I3027" s="9"/>
    </row>
    <row r="3028">
      <c r="A3028" s="5">
        <v>45426.0</v>
      </c>
      <c r="B3028" s="11" t="s">
        <v>5724</v>
      </c>
      <c r="C3028" s="22" t="s">
        <v>5725</v>
      </c>
      <c r="D3028" s="7" t="s">
        <v>471</v>
      </c>
      <c r="E3028" s="7" t="s">
        <v>1583</v>
      </c>
      <c r="F3028" s="7" t="s">
        <v>1584</v>
      </c>
      <c r="G3028" s="7" t="s">
        <v>14</v>
      </c>
      <c r="H3028" s="9"/>
      <c r="I3028" s="9"/>
    </row>
    <row r="3029">
      <c r="A3029" s="5">
        <v>45426.0</v>
      </c>
      <c r="B3029" s="11" t="s">
        <v>5726</v>
      </c>
      <c r="C3029" s="22" t="s">
        <v>5727</v>
      </c>
      <c r="D3029" s="7" t="s">
        <v>3213</v>
      </c>
      <c r="E3029" s="7" t="s">
        <v>119</v>
      </c>
      <c r="F3029" s="7" t="s">
        <v>101</v>
      </c>
      <c r="G3029" s="7" t="s">
        <v>14</v>
      </c>
      <c r="H3029" s="9"/>
      <c r="I3029" s="9"/>
    </row>
    <row r="3030">
      <c r="A3030" s="5">
        <v>45426.0</v>
      </c>
      <c r="B3030" s="11" t="s">
        <v>5726</v>
      </c>
      <c r="C3030" s="22" t="s">
        <v>5727</v>
      </c>
      <c r="D3030" s="7" t="s">
        <v>3213</v>
      </c>
      <c r="E3030" s="7" t="s">
        <v>257</v>
      </c>
      <c r="F3030" s="7" t="s">
        <v>1073</v>
      </c>
      <c r="G3030" s="7" t="s">
        <v>14</v>
      </c>
      <c r="H3030" s="9"/>
      <c r="I3030" s="9"/>
    </row>
    <row r="3031">
      <c r="A3031" s="5">
        <v>45426.0</v>
      </c>
      <c r="B3031" s="11" t="s">
        <v>5726</v>
      </c>
      <c r="C3031" s="22" t="s">
        <v>5727</v>
      </c>
      <c r="D3031" s="7" t="s">
        <v>3213</v>
      </c>
      <c r="E3031" s="7" t="s">
        <v>1591</v>
      </c>
      <c r="F3031" s="7" t="s">
        <v>1073</v>
      </c>
      <c r="G3031" s="7" t="s">
        <v>14</v>
      </c>
      <c r="H3031" s="9"/>
      <c r="I3031" s="9"/>
    </row>
    <row r="3032">
      <c r="A3032" s="5">
        <v>45426.0</v>
      </c>
      <c r="B3032" s="11" t="s">
        <v>5728</v>
      </c>
      <c r="C3032" s="22" t="s">
        <v>5729</v>
      </c>
      <c r="D3032" s="7" t="s">
        <v>295</v>
      </c>
      <c r="E3032" s="7" t="s">
        <v>110</v>
      </c>
      <c r="F3032" s="7" t="s">
        <v>602</v>
      </c>
      <c r="G3032" s="7" t="s">
        <v>29</v>
      </c>
      <c r="H3032" s="9"/>
      <c r="I3032" s="9"/>
    </row>
    <row r="3033">
      <c r="A3033" s="5">
        <v>45426.0</v>
      </c>
      <c r="B3033" s="11" t="s">
        <v>5728</v>
      </c>
      <c r="C3033" s="22" t="s">
        <v>5729</v>
      </c>
      <c r="D3033" s="7" t="s">
        <v>295</v>
      </c>
      <c r="E3033" s="7" t="s">
        <v>358</v>
      </c>
      <c r="F3033" s="7" t="s">
        <v>854</v>
      </c>
      <c r="G3033" s="7" t="s">
        <v>86</v>
      </c>
      <c r="H3033" s="9"/>
      <c r="I3033" s="9"/>
    </row>
    <row r="3034">
      <c r="A3034" s="5">
        <v>45426.0</v>
      </c>
      <c r="B3034" s="11" t="s">
        <v>5730</v>
      </c>
      <c r="C3034" s="22" t="s">
        <v>5731</v>
      </c>
      <c r="D3034" s="7" t="s">
        <v>1136</v>
      </c>
      <c r="E3034" s="7" t="s">
        <v>38</v>
      </c>
      <c r="F3034" s="7" t="s">
        <v>136</v>
      </c>
      <c r="G3034" s="7" t="s">
        <v>14</v>
      </c>
      <c r="H3034" s="9"/>
      <c r="I3034" s="9"/>
    </row>
    <row r="3035">
      <c r="A3035" s="5">
        <v>45426.0</v>
      </c>
      <c r="B3035" s="11" t="s">
        <v>5732</v>
      </c>
      <c r="C3035" s="22" t="s">
        <v>5733</v>
      </c>
      <c r="D3035" s="7" t="s">
        <v>5022</v>
      </c>
      <c r="E3035" s="7" t="s">
        <v>119</v>
      </c>
      <c r="F3035" s="7" t="s">
        <v>542</v>
      </c>
      <c r="G3035" s="7" t="s">
        <v>14</v>
      </c>
      <c r="H3035" s="9"/>
      <c r="I3035" s="9"/>
    </row>
    <row r="3036">
      <c r="A3036" s="5">
        <v>45426.0</v>
      </c>
      <c r="B3036" s="11" t="s">
        <v>5732</v>
      </c>
      <c r="C3036" s="22" t="s">
        <v>5733</v>
      </c>
      <c r="D3036" s="7" t="s">
        <v>5022</v>
      </c>
      <c r="E3036" s="7" t="s">
        <v>1426</v>
      </c>
      <c r="F3036" s="7" t="s">
        <v>18</v>
      </c>
      <c r="G3036" s="7" t="s">
        <v>14</v>
      </c>
      <c r="H3036" s="9"/>
      <c r="I3036" s="9"/>
    </row>
    <row r="3037">
      <c r="A3037" s="5">
        <v>45426.0</v>
      </c>
      <c r="B3037" s="11" t="s">
        <v>5734</v>
      </c>
      <c r="C3037" s="22" t="s">
        <v>5735</v>
      </c>
      <c r="D3037" s="7" t="s">
        <v>471</v>
      </c>
      <c r="E3037" s="7" t="s">
        <v>119</v>
      </c>
      <c r="F3037" s="7" t="s">
        <v>132</v>
      </c>
      <c r="G3037" s="7" t="s">
        <v>14</v>
      </c>
      <c r="H3037" s="9"/>
      <c r="I3037" s="9"/>
    </row>
    <row r="3038">
      <c r="A3038" s="5">
        <v>45426.0</v>
      </c>
      <c r="B3038" s="11" t="s">
        <v>5734</v>
      </c>
      <c r="C3038" s="22" t="s">
        <v>5735</v>
      </c>
      <c r="D3038" s="7" t="s">
        <v>471</v>
      </c>
      <c r="E3038" s="7" t="s">
        <v>1902</v>
      </c>
      <c r="F3038" s="7" t="s">
        <v>13</v>
      </c>
      <c r="G3038" s="7" t="s">
        <v>14</v>
      </c>
      <c r="H3038" s="9"/>
      <c r="I3038" s="9"/>
    </row>
    <row r="3039">
      <c r="A3039" s="5">
        <v>45426.0</v>
      </c>
      <c r="B3039" s="11" t="s">
        <v>5736</v>
      </c>
      <c r="C3039" s="22" t="s">
        <v>5737</v>
      </c>
      <c r="D3039" s="7" t="s">
        <v>1151</v>
      </c>
      <c r="E3039" s="7" t="s">
        <v>253</v>
      </c>
      <c r="F3039" s="7" t="s">
        <v>33</v>
      </c>
      <c r="G3039" s="7" t="s">
        <v>14</v>
      </c>
      <c r="H3039" s="9"/>
      <c r="I3039" s="9"/>
    </row>
    <row r="3040">
      <c r="A3040" s="5">
        <v>45426.0</v>
      </c>
      <c r="B3040" s="11" t="s">
        <v>5738</v>
      </c>
      <c r="C3040" s="22" t="s">
        <v>5739</v>
      </c>
      <c r="D3040" s="7" t="s">
        <v>761</v>
      </c>
      <c r="E3040" s="7" t="s">
        <v>119</v>
      </c>
      <c r="F3040" s="7" t="s">
        <v>33</v>
      </c>
      <c r="G3040" s="7" t="s">
        <v>14</v>
      </c>
      <c r="H3040" s="9"/>
      <c r="I3040" s="9"/>
    </row>
    <row r="3041">
      <c r="A3041" s="5">
        <v>45426.0</v>
      </c>
      <c r="B3041" s="11" t="s">
        <v>5738</v>
      </c>
      <c r="C3041" s="22" t="s">
        <v>5739</v>
      </c>
      <c r="D3041" s="7" t="s">
        <v>761</v>
      </c>
      <c r="E3041" s="7" t="s">
        <v>100</v>
      </c>
      <c r="F3041" s="7" t="s">
        <v>2064</v>
      </c>
      <c r="G3041" s="7" t="s">
        <v>86</v>
      </c>
      <c r="H3041" s="9"/>
      <c r="I3041" s="9"/>
    </row>
    <row r="3042">
      <c r="A3042" s="5">
        <v>45426.0</v>
      </c>
      <c r="B3042" s="11" t="s">
        <v>5740</v>
      </c>
      <c r="C3042" s="22" t="s">
        <v>5741</v>
      </c>
      <c r="D3042" s="7" t="s">
        <v>32</v>
      </c>
      <c r="E3042" s="7" t="s">
        <v>119</v>
      </c>
      <c r="F3042" s="7" t="s">
        <v>18</v>
      </c>
      <c r="G3042" s="7" t="s">
        <v>14</v>
      </c>
      <c r="H3042" s="9"/>
      <c r="I3042" s="9"/>
    </row>
    <row r="3043">
      <c r="A3043" s="5">
        <v>45426.0</v>
      </c>
      <c r="B3043" s="11" t="s">
        <v>5742</v>
      </c>
      <c r="C3043" s="22" t="s">
        <v>5743</v>
      </c>
      <c r="D3043" s="7" t="s">
        <v>839</v>
      </c>
      <c r="E3043" s="7" t="s">
        <v>119</v>
      </c>
      <c r="F3043" s="7" t="s">
        <v>18</v>
      </c>
      <c r="G3043" s="7" t="s">
        <v>14</v>
      </c>
      <c r="H3043" s="9"/>
      <c r="I3043" s="9"/>
    </row>
    <row r="3044">
      <c r="A3044" s="5">
        <v>45426.0</v>
      </c>
      <c r="B3044" s="11" t="s">
        <v>5742</v>
      </c>
      <c r="C3044" s="22" t="s">
        <v>5743</v>
      </c>
      <c r="D3044" s="7" t="s">
        <v>839</v>
      </c>
      <c r="E3044" s="7" t="s">
        <v>3666</v>
      </c>
      <c r="F3044" s="7" t="s">
        <v>542</v>
      </c>
      <c r="G3044" s="7" t="s">
        <v>14</v>
      </c>
      <c r="H3044" s="9"/>
      <c r="I3044" s="9"/>
    </row>
    <row r="3045">
      <c r="A3045" s="5">
        <v>45426.0</v>
      </c>
      <c r="B3045" s="11" t="s">
        <v>5744</v>
      </c>
      <c r="C3045" s="22" t="s">
        <v>5745</v>
      </c>
      <c r="D3045" s="7" t="s">
        <v>2447</v>
      </c>
      <c r="E3045" s="7" t="s">
        <v>5746</v>
      </c>
      <c r="F3045" s="7" t="s">
        <v>564</v>
      </c>
      <c r="G3045" s="7" t="s">
        <v>14</v>
      </c>
      <c r="H3045" s="9"/>
      <c r="I3045" s="9"/>
    </row>
    <row r="3046">
      <c r="A3046" s="5">
        <v>45426.0</v>
      </c>
      <c r="B3046" s="11" t="s">
        <v>5744</v>
      </c>
      <c r="C3046" s="22" t="s">
        <v>5745</v>
      </c>
      <c r="D3046" s="7" t="s">
        <v>2447</v>
      </c>
      <c r="E3046" s="9"/>
      <c r="F3046" s="7" t="s">
        <v>1049</v>
      </c>
      <c r="G3046" s="7" t="s">
        <v>14</v>
      </c>
      <c r="H3046" s="7" t="s">
        <v>38</v>
      </c>
      <c r="I3046" s="9"/>
    </row>
    <row r="3047">
      <c r="A3047" s="5">
        <v>45426.0</v>
      </c>
      <c r="B3047" s="11" t="s">
        <v>5747</v>
      </c>
      <c r="C3047" s="22" t="s">
        <v>5748</v>
      </c>
      <c r="D3047" s="7" t="s">
        <v>642</v>
      </c>
      <c r="E3047" s="7" t="s">
        <v>119</v>
      </c>
      <c r="F3047" s="7" t="s">
        <v>18</v>
      </c>
      <c r="G3047" s="7" t="s">
        <v>14</v>
      </c>
      <c r="H3047" s="9"/>
      <c r="I3047" s="9"/>
    </row>
    <row r="3048">
      <c r="A3048" s="5">
        <v>45426.0</v>
      </c>
      <c r="B3048" s="11" t="s">
        <v>5747</v>
      </c>
      <c r="C3048" s="22" t="s">
        <v>5748</v>
      </c>
      <c r="D3048" s="7" t="s">
        <v>642</v>
      </c>
      <c r="E3048" s="7" t="s">
        <v>420</v>
      </c>
      <c r="F3048" s="7" t="s">
        <v>13</v>
      </c>
      <c r="G3048" s="7" t="s">
        <v>14</v>
      </c>
      <c r="H3048" s="9"/>
      <c r="I3048" s="9"/>
    </row>
    <row r="3049">
      <c r="A3049" s="5">
        <v>45426.0</v>
      </c>
      <c r="B3049" s="11" t="s">
        <v>5749</v>
      </c>
      <c r="C3049" s="22" t="s">
        <v>5750</v>
      </c>
      <c r="D3049" s="7" t="s">
        <v>715</v>
      </c>
      <c r="E3049" s="7" t="s">
        <v>119</v>
      </c>
      <c r="F3049" s="7" t="s">
        <v>144</v>
      </c>
      <c r="G3049" s="7" t="s">
        <v>86</v>
      </c>
      <c r="H3049" s="9"/>
      <c r="I3049" s="9"/>
    </row>
    <row r="3050">
      <c r="A3050" s="5">
        <v>45426.0</v>
      </c>
      <c r="B3050" s="11" t="s">
        <v>5749</v>
      </c>
      <c r="C3050" s="22" t="s">
        <v>5750</v>
      </c>
      <c r="D3050" s="7" t="s">
        <v>715</v>
      </c>
      <c r="E3050" s="7" t="s">
        <v>5751</v>
      </c>
      <c r="F3050" s="7" t="s">
        <v>578</v>
      </c>
      <c r="G3050" s="7" t="s">
        <v>86</v>
      </c>
      <c r="H3050" s="9"/>
      <c r="I3050" s="9"/>
    </row>
    <row r="3051">
      <c r="A3051" s="5">
        <v>45426.0</v>
      </c>
      <c r="B3051" s="11" t="s">
        <v>5752</v>
      </c>
      <c r="C3051" s="22" t="s">
        <v>5753</v>
      </c>
      <c r="D3051" s="7" t="s">
        <v>1299</v>
      </c>
      <c r="E3051" s="7" t="s">
        <v>119</v>
      </c>
      <c r="F3051" s="7" t="s">
        <v>144</v>
      </c>
      <c r="G3051" s="7" t="s">
        <v>86</v>
      </c>
      <c r="H3051" s="9"/>
      <c r="I3051" s="9"/>
    </row>
    <row r="3052">
      <c r="A3052" s="5">
        <v>45426.0</v>
      </c>
      <c r="B3052" s="11" t="s">
        <v>5752</v>
      </c>
      <c r="C3052" s="22" t="s">
        <v>5753</v>
      </c>
      <c r="D3052" s="7" t="s">
        <v>1299</v>
      </c>
      <c r="E3052" s="7" t="s">
        <v>589</v>
      </c>
      <c r="F3052" s="7" t="s">
        <v>809</v>
      </c>
      <c r="G3052" s="7" t="s">
        <v>86</v>
      </c>
      <c r="H3052" s="9"/>
      <c r="I3052" s="9"/>
    </row>
    <row r="3053">
      <c r="A3053" s="5">
        <v>45426.0</v>
      </c>
      <c r="B3053" s="11" t="s">
        <v>5754</v>
      </c>
      <c r="C3053" s="22" t="s">
        <v>5755</v>
      </c>
      <c r="D3053" s="7" t="s">
        <v>615</v>
      </c>
      <c r="E3053" s="7" t="s">
        <v>38</v>
      </c>
      <c r="F3053" s="7" t="s">
        <v>18</v>
      </c>
      <c r="G3053" s="7" t="s">
        <v>14</v>
      </c>
      <c r="H3053" s="9"/>
      <c r="I3053" s="9"/>
    </row>
    <row r="3054">
      <c r="A3054" s="5">
        <v>45426.0</v>
      </c>
      <c r="B3054" s="11" t="s">
        <v>5756</v>
      </c>
      <c r="C3054" s="22" t="s">
        <v>5757</v>
      </c>
      <c r="D3054" s="7" t="s">
        <v>746</v>
      </c>
      <c r="E3054" s="7" t="s">
        <v>119</v>
      </c>
      <c r="F3054" s="7" t="s">
        <v>18</v>
      </c>
      <c r="G3054" s="7" t="s">
        <v>14</v>
      </c>
      <c r="H3054" s="9"/>
      <c r="I3054" s="9"/>
    </row>
    <row r="3055">
      <c r="A3055" s="5">
        <v>45426.0</v>
      </c>
      <c r="B3055" s="11" t="s">
        <v>5756</v>
      </c>
      <c r="C3055" s="22" t="s">
        <v>5757</v>
      </c>
      <c r="D3055" s="7" t="s">
        <v>746</v>
      </c>
      <c r="E3055" s="7" t="s">
        <v>4677</v>
      </c>
      <c r="F3055" s="7" t="s">
        <v>13</v>
      </c>
      <c r="G3055" s="7" t="s">
        <v>14</v>
      </c>
      <c r="H3055" s="9"/>
      <c r="I3055" s="9"/>
    </row>
    <row r="3056">
      <c r="A3056" s="5">
        <v>45426.0</v>
      </c>
      <c r="B3056" s="11" t="s">
        <v>5758</v>
      </c>
      <c r="C3056" s="22" t="s">
        <v>5759</v>
      </c>
      <c r="D3056" s="7" t="s">
        <v>5760</v>
      </c>
      <c r="E3056" s="7" t="s">
        <v>119</v>
      </c>
      <c r="F3056" s="7" t="s">
        <v>18</v>
      </c>
      <c r="G3056" s="7" t="s">
        <v>14</v>
      </c>
      <c r="H3056" s="9"/>
      <c r="I3056" s="9"/>
    </row>
    <row r="3057">
      <c r="A3057" s="5">
        <v>45427.0</v>
      </c>
      <c r="B3057" s="11" t="s">
        <v>5761</v>
      </c>
      <c r="C3057" s="22" t="s">
        <v>5762</v>
      </c>
      <c r="D3057" s="7" t="s">
        <v>2337</v>
      </c>
      <c r="E3057" s="9"/>
      <c r="F3057" s="7" t="s">
        <v>564</v>
      </c>
      <c r="G3057" s="7" t="s">
        <v>14</v>
      </c>
      <c r="H3057" s="7" t="s">
        <v>15</v>
      </c>
      <c r="I3057" s="9"/>
    </row>
    <row r="3058">
      <c r="A3058" s="5">
        <v>45427.0</v>
      </c>
      <c r="B3058" s="11" t="s">
        <v>5761</v>
      </c>
      <c r="C3058" s="22" t="s">
        <v>5762</v>
      </c>
      <c r="D3058" s="7" t="s">
        <v>2307</v>
      </c>
      <c r="E3058" s="9"/>
      <c r="F3058" s="7" t="s">
        <v>564</v>
      </c>
      <c r="G3058" s="7" t="s">
        <v>14</v>
      </c>
      <c r="H3058" s="7" t="s">
        <v>15</v>
      </c>
      <c r="I3058" s="9"/>
    </row>
    <row r="3059">
      <c r="A3059" s="5">
        <v>45427.0</v>
      </c>
      <c r="B3059" s="11" t="s">
        <v>5761</v>
      </c>
      <c r="C3059" s="22" t="s">
        <v>5762</v>
      </c>
      <c r="D3059" s="7" t="s">
        <v>2337</v>
      </c>
      <c r="E3059" s="7" t="s">
        <v>119</v>
      </c>
      <c r="F3059" s="7" t="s">
        <v>5184</v>
      </c>
      <c r="G3059" s="7" t="s">
        <v>14</v>
      </c>
      <c r="H3059" s="9"/>
      <c r="I3059" s="9"/>
    </row>
    <row r="3060">
      <c r="A3060" s="5">
        <v>45427.0</v>
      </c>
      <c r="B3060" s="11" t="s">
        <v>5761</v>
      </c>
      <c r="C3060" s="22" t="s">
        <v>5762</v>
      </c>
      <c r="D3060" s="7" t="s">
        <v>2307</v>
      </c>
      <c r="E3060" s="7" t="s">
        <v>119</v>
      </c>
      <c r="F3060" s="7" t="s">
        <v>5184</v>
      </c>
      <c r="G3060" s="7" t="s">
        <v>14</v>
      </c>
      <c r="H3060" s="9"/>
      <c r="I3060" s="9"/>
    </row>
    <row r="3061">
      <c r="A3061" s="5">
        <v>45427.0</v>
      </c>
      <c r="B3061" s="11" t="s">
        <v>5761</v>
      </c>
      <c r="C3061" s="22" t="s">
        <v>5762</v>
      </c>
      <c r="D3061" s="7" t="s">
        <v>2337</v>
      </c>
      <c r="E3061" s="7" t="s">
        <v>705</v>
      </c>
      <c r="F3061" s="7" t="s">
        <v>5763</v>
      </c>
      <c r="G3061" s="7" t="s">
        <v>14</v>
      </c>
      <c r="H3061" s="9"/>
      <c r="I3061" s="9"/>
    </row>
    <row r="3062">
      <c r="A3062" s="5">
        <v>45427.0</v>
      </c>
      <c r="B3062" s="11" t="s">
        <v>5761</v>
      </c>
      <c r="C3062" s="22" t="s">
        <v>5762</v>
      </c>
      <c r="D3062" s="7" t="s">
        <v>2307</v>
      </c>
      <c r="E3062" s="7" t="s">
        <v>705</v>
      </c>
      <c r="F3062" s="7" t="s">
        <v>5763</v>
      </c>
      <c r="G3062" s="7" t="s">
        <v>14</v>
      </c>
      <c r="H3062" s="9"/>
      <c r="I3062" s="9"/>
    </row>
    <row r="3063">
      <c r="A3063" s="5">
        <v>45427.0</v>
      </c>
      <c r="B3063" s="11" t="s">
        <v>5761</v>
      </c>
      <c r="C3063" s="22" t="s">
        <v>5762</v>
      </c>
      <c r="D3063" s="7" t="s">
        <v>2337</v>
      </c>
      <c r="E3063" s="7" t="s">
        <v>3976</v>
      </c>
      <c r="F3063" s="7" t="s">
        <v>101</v>
      </c>
      <c r="G3063" s="7" t="s">
        <v>14</v>
      </c>
      <c r="H3063" s="9"/>
      <c r="I3063" s="9"/>
    </row>
    <row r="3064">
      <c r="A3064" s="5">
        <v>45427.0</v>
      </c>
      <c r="B3064" s="11" t="s">
        <v>5761</v>
      </c>
      <c r="C3064" s="22" t="s">
        <v>5762</v>
      </c>
      <c r="D3064" s="7" t="s">
        <v>2307</v>
      </c>
      <c r="E3064" s="7" t="s">
        <v>3976</v>
      </c>
      <c r="F3064" s="7" t="s">
        <v>101</v>
      </c>
      <c r="G3064" s="7" t="s">
        <v>14</v>
      </c>
      <c r="H3064" s="9"/>
      <c r="I3064" s="9"/>
    </row>
    <row r="3065">
      <c r="A3065" s="5">
        <v>45427.0</v>
      </c>
      <c r="B3065" s="11" t="s">
        <v>5764</v>
      </c>
      <c r="C3065" s="22" t="s">
        <v>5765</v>
      </c>
      <c r="D3065" s="7" t="s">
        <v>3126</v>
      </c>
      <c r="E3065" s="7" t="s">
        <v>38</v>
      </c>
      <c r="F3065" s="7" t="s">
        <v>2078</v>
      </c>
      <c r="G3065" s="7" t="s">
        <v>14</v>
      </c>
      <c r="H3065" s="9"/>
      <c r="I3065" s="9"/>
    </row>
    <row r="3066">
      <c r="A3066" s="5">
        <v>45427.0</v>
      </c>
      <c r="B3066" s="11" t="s">
        <v>5764</v>
      </c>
      <c r="C3066" s="22" t="s">
        <v>5765</v>
      </c>
      <c r="D3066" s="7" t="s">
        <v>3126</v>
      </c>
      <c r="E3066" s="7" t="s">
        <v>119</v>
      </c>
      <c r="F3066" s="7" t="s">
        <v>2078</v>
      </c>
      <c r="G3066" s="7" t="s">
        <v>14</v>
      </c>
      <c r="H3066" s="9"/>
      <c r="I3066" s="9"/>
    </row>
    <row r="3067">
      <c r="A3067" s="5">
        <v>45427.0</v>
      </c>
      <c r="B3067" s="11" t="s">
        <v>5766</v>
      </c>
      <c r="C3067" s="22" t="s">
        <v>5767</v>
      </c>
      <c r="D3067" s="7" t="s">
        <v>321</v>
      </c>
      <c r="E3067" s="7" t="s">
        <v>5768</v>
      </c>
      <c r="F3067" s="7" t="s">
        <v>33</v>
      </c>
      <c r="G3067" s="7" t="s">
        <v>14</v>
      </c>
      <c r="H3067" s="9"/>
      <c r="I3067" s="9"/>
    </row>
    <row r="3068">
      <c r="A3068" s="5">
        <v>45427.0</v>
      </c>
      <c r="B3068" s="11" t="s">
        <v>5766</v>
      </c>
      <c r="C3068" s="22" t="s">
        <v>5767</v>
      </c>
      <c r="D3068" s="7" t="s">
        <v>321</v>
      </c>
      <c r="E3068" s="7" t="s">
        <v>105</v>
      </c>
      <c r="F3068" s="7" t="s">
        <v>1419</v>
      </c>
      <c r="G3068" s="7" t="s">
        <v>14</v>
      </c>
      <c r="H3068" s="9"/>
      <c r="I3068" s="9"/>
    </row>
    <row r="3069">
      <c r="A3069" s="5">
        <v>45427.0</v>
      </c>
      <c r="B3069" s="11" t="s">
        <v>5769</v>
      </c>
      <c r="C3069" s="22" t="s">
        <v>5770</v>
      </c>
      <c r="D3069" s="7" t="s">
        <v>648</v>
      </c>
      <c r="E3069" s="7" t="s">
        <v>5771</v>
      </c>
      <c r="F3069" s="7" t="s">
        <v>917</v>
      </c>
      <c r="G3069" s="7" t="s">
        <v>14</v>
      </c>
      <c r="H3069" s="9"/>
      <c r="I3069" s="9"/>
    </row>
    <row r="3070">
      <c r="A3070" s="5">
        <v>45427.0</v>
      </c>
      <c r="B3070" s="11" t="s">
        <v>5769</v>
      </c>
      <c r="C3070" s="22" t="s">
        <v>5770</v>
      </c>
      <c r="D3070" s="7" t="s">
        <v>648</v>
      </c>
      <c r="E3070" s="7" t="s">
        <v>119</v>
      </c>
      <c r="F3070" s="7" t="s">
        <v>1908</v>
      </c>
      <c r="G3070" s="7" t="s">
        <v>14</v>
      </c>
      <c r="H3070" s="9"/>
      <c r="I3070" s="9"/>
    </row>
    <row r="3071">
      <c r="A3071" s="5">
        <v>45427.0</v>
      </c>
      <c r="B3071" s="11" t="s">
        <v>5772</v>
      </c>
      <c r="C3071" s="22" t="s">
        <v>5773</v>
      </c>
      <c r="D3071" s="7" t="s">
        <v>780</v>
      </c>
      <c r="E3071" s="7" t="s">
        <v>436</v>
      </c>
      <c r="F3071" s="7" t="s">
        <v>5184</v>
      </c>
      <c r="G3071" s="7" t="s">
        <v>14</v>
      </c>
      <c r="H3071" s="9"/>
      <c r="I3071" s="9"/>
    </row>
    <row r="3072">
      <c r="A3072" s="5">
        <v>45427.0</v>
      </c>
      <c r="B3072" s="11" t="s">
        <v>5772</v>
      </c>
      <c r="C3072" s="8" t="s">
        <v>5773</v>
      </c>
      <c r="D3072" s="7" t="s">
        <v>238</v>
      </c>
      <c r="E3072" s="7" t="s">
        <v>436</v>
      </c>
      <c r="F3072" s="7" t="s">
        <v>5184</v>
      </c>
      <c r="G3072" s="7" t="s">
        <v>14</v>
      </c>
      <c r="H3072" s="9"/>
      <c r="I3072" s="9"/>
    </row>
    <row r="3073">
      <c r="A3073" s="5">
        <v>45427.0</v>
      </c>
      <c r="B3073" s="11" t="s">
        <v>5774</v>
      </c>
      <c r="C3073" s="22" t="s">
        <v>5775</v>
      </c>
      <c r="D3073" s="7" t="s">
        <v>3986</v>
      </c>
      <c r="E3073" s="7" t="s">
        <v>1262</v>
      </c>
      <c r="F3073" s="7" t="s">
        <v>132</v>
      </c>
      <c r="G3073" s="7" t="s">
        <v>14</v>
      </c>
      <c r="H3073" s="9"/>
      <c r="I3073" s="9"/>
    </row>
    <row r="3074">
      <c r="A3074" s="5">
        <v>45427.0</v>
      </c>
      <c r="B3074" s="11" t="s">
        <v>5776</v>
      </c>
      <c r="C3074" s="22" t="s">
        <v>5777</v>
      </c>
      <c r="D3074" s="7" t="s">
        <v>2168</v>
      </c>
      <c r="E3074" s="7" t="s">
        <v>334</v>
      </c>
      <c r="F3074" s="7" t="s">
        <v>512</v>
      </c>
      <c r="G3074" s="7" t="s">
        <v>14</v>
      </c>
      <c r="H3074" s="9"/>
      <c r="I3074" s="9"/>
    </row>
    <row r="3075">
      <c r="A3075" s="5">
        <v>45427.0</v>
      </c>
      <c r="B3075" s="11" t="s">
        <v>5778</v>
      </c>
      <c r="C3075" s="22" t="s">
        <v>5779</v>
      </c>
      <c r="D3075" s="7" t="s">
        <v>874</v>
      </c>
      <c r="E3075" s="7" t="s">
        <v>349</v>
      </c>
      <c r="F3075" s="7" t="s">
        <v>350</v>
      </c>
      <c r="G3075" s="7" t="s">
        <v>14</v>
      </c>
      <c r="H3075" s="9"/>
      <c r="I3075" s="9"/>
    </row>
    <row r="3076">
      <c r="A3076" s="5">
        <v>45427.0</v>
      </c>
      <c r="B3076" s="11" t="s">
        <v>5780</v>
      </c>
      <c r="C3076" s="22" t="s">
        <v>5781</v>
      </c>
      <c r="D3076" s="7" t="s">
        <v>32</v>
      </c>
      <c r="E3076" s="7" t="s">
        <v>119</v>
      </c>
      <c r="F3076" s="7" t="s">
        <v>1908</v>
      </c>
      <c r="G3076" s="7" t="s">
        <v>14</v>
      </c>
      <c r="H3076" s="9"/>
      <c r="I3076" s="9"/>
    </row>
    <row r="3077">
      <c r="A3077" s="5">
        <v>45427.0</v>
      </c>
      <c r="B3077" s="11" t="s">
        <v>5780</v>
      </c>
      <c r="C3077" s="22" t="s">
        <v>5781</v>
      </c>
      <c r="D3077" s="7" t="s">
        <v>32</v>
      </c>
      <c r="E3077" s="7" t="s">
        <v>5782</v>
      </c>
      <c r="F3077" s="7" t="s">
        <v>101</v>
      </c>
      <c r="G3077" s="7" t="s">
        <v>14</v>
      </c>
      <c r="H3077" s="9"/>
      <c r="I3077" s="9"/>
    </row>
    <row r="3078">
      <c r="A3078" s="5">
        <v>45427.0</v>
      </c>
      <c r="B3078" s="11" t="s">
        <v>5783</v>
      </c>
      <c r="C3078" s="22" t="s">
        <v>5784</v>
      </c>
      <c r="D3078" s="7" t="s">
        <v>559</v>
      </c>
      <c r="E3078" s="7" t="s">
        <v>119</v>
      </c>
      <c r="F3078" s="7" t="s">
        <v>18</v>
      </c>
      <c r="G3078" s="7" t="s">
        <v>14</v>
      </c>
      <c r="H3078" s="9"/>
      <c r="I3078" s="9"/>
    </row>
    <row r="3079">
      <c r="A3079" s="5">
        <v>45427.0</v>
      </c>
      <c r="B3079" s="11" t="s">
        <v>5785</v>
      </c>
      <c r="C3079" s="22" t="s">
        <v>5786</v>
      </c>
      <c r="D3079" s="7" t="s">
        <v>1963</v>
      </c>
      <c r="E3079" s="7" t="s">
        <v>1219</v>
      </c>
      <c r="F3079" s="7" t="s">
        <v>184</v>
      </c>
      <c r="G3079" s="7" t="s">
        <v>86</v>
      </c>
      <c r="H3079" s="9"/>
      <c r="I3079" s="9"/>
    </row>
    <row r="3080">
      <c r="A3080" s="5">
        <v>45427.0</v>
      </c>
      <c r="B3080" s="11" t="s">
        <v>5785</v>
      </c>
      <c r="C3080" s="22" t="s">
        <v>5786</v>
      </c>
      <c r="D3080" s="7" t="s">
        <v>1963</v>
      </c>
      <c r="E3080" s="7" t="s">
        <v>493</v>
      </c>
      <c r="F3080" s="7" t="s">
        <v>809</v>
      </c>
      <c r="G3080" s="7" t="s">
        <v>86</v>
      </c>
      <c r="H3080" s="9"/>
      <c r="I3080" s="9"/>
    </row>
    <row r="3081">
      <c r="A3081" s="5">
        <v>45427.0</v>
      </c>
      <c r="B3081" s="11" t="s">
        <v>5787</v>
      </c>
      <c r="C3081" s="22" t="s">
        <v>5788</v>
      </c>
      <c r="D3081" s="7" t="s">
        <v>4127</v>
      </c>
      <c r="E3081" s="7" t="s">
        <v>105</v>
      </c>
      <c r="F3081" s="7" t="s">
        <v>512</v>
      </c>
      <c r="G3081" s="7" t="s">
        <v>14</v>
      </c>
      <c r="H3081" s="9"/>
      <c r="I3081" s="9"/>
    </row>
    <row r="3082">
      <c r="A3082" s="5">
        <v>45427.0</v>
      </c>
      <c r="B3082" s="11" t="s">
        <v>5787</v>
      </c>
      <c r="C3082" s="22" t="s">
        <v>5788</v>
      </c>
      <c r="D3082" s="7" t="s">
        <v>4127</v>
      </c>
      <c r="E3082" s="7" t="s">
        <v>119</v>
      </c>
      <c r="F3082" s="7" t="s">
        <v>18</v>
      </c>
      <c r="G3082" s="7" t="s">
        <v>14</v>
      </c>
      <c r="H3082" s="9"/>
      <c r="I3082" s="9"/>
    </row>
    <row r="3083">
      <c r="A3083" s="5">
        <v>45427.0</v>
      </c>
      <c r="B3083" s="11" t="s">
        <v>5789</v>
      </c>
      <c r="C3083" s="22" t="s">
        <v>5790</v>
      </c>
      <c r="D3083" s="7" t="s">
        <v>1379</v>
      </c>
      <c r="E3083" s="9"/>
      <c r="F3083" s="7" t="s">
        <v>781</v>
      </c>
      <c r="G3083" s="7" t="s">
        <v>14</v>
      </c>
      <c r="H3083" s="7" t="s">
        <v>15</v>
      </c>
      <c r="I3083" s="9"/>
    </row>
    <row r="3084">
      <c r="A3084" s="5">
        <v>45427.0</v>
      </c>
      <c r="B3084" s="11" t="s">
        <v>5789</v>
      </c>
      <c r="C3084" s="22" t="s">
        <v>5790</v>
      </c>
      <c r="D3084" s="7" t="s">
        <v>1379</v>
      </c>
      <c r="E3084" s="7" t="s">
        <v>119</v>
      </c>
      <c r="F3084" s="7" t="s">
        <v>2840</v>
      </c>
      <c r="G3084" s="7" t="s">
        <v>14</v>
      </c>
      <c r="H3084" s="9"/>
      <c r="I3084" s="9"/>
    </row>
    <row r="3085">
      <c r="A3085" s="5">
        <v>45427.0</v>
      </c>
      <c r="B3085" s="11" t="s">
        <v>5791</v>
      </c>
      <c r="C3085" s="22" t="s">
        <v>5792</v>
      </c>
      <c r="D3085" s="7" t="s">
        <v>838</v>
      </c>
      <c r="E3085" s="7" t="s">
        <v>90</v>
      </c>
      <c r="F3085" s="7" t="s">
        <v>111</v>
      </c>
      <c r="G3085" s="7" t="s">
        <v>14</v>
      </c>
      <c r="H3085" s="9"/>
      <c r="I3085" s="9"/>
    </row>
    <row r="3086">
      <c r="A3086" s="5">
        <v>45427.0</v>
      </c>
      <c r="B3086" s="11" t="s">
        <v>5793</v>
      </c>
      <c r="C3086" s="22" t="s">
        <v>5794</v>
      </c>
      <c r="D3086" s="7" t="s">
        <v>665</v>
      </c>
      <c r="E3086" s="7" t="s">
        <v>705</v>
      </c>
      <c r="F3086" s="7" t="s">
        <v>854</v>
      </c>
      <c r="G3086" s="7" t="s">
        <v>14</v>
      </c>
      <c r="H3086" s="9"/>
      <c r="I3086" s="9"/>
    </row>
    <row r="3087">
      <c r="A3087" s="5">
        <v>45427.0</v>
      </c>
      <c r="B3087" s="11" t="s">
        <v>5793</v>
      </c>
      <c r="C3087" s="22" t="s">
        <v>5794</v>
      </c>
      <c r="D3087" s="7" t="s">
        <v>665</v>
      </c>
      <c r="E3087" s="7" t="s">
        <v>231</v>
      </c>
      <c r="F3087" s="7" t="s">
        <v>542</v>
      </c>
      <c r="G3087" s="7" t="s">
        <v>86</v>
      </c>
      <c r="H3087" s="9"/>
      <c r="I3087" s="9"/>
    </row>
    <row r="3088">
      <c r="A3088" s="5">
        <v>45427.0</v>
      </c>
      <c r="B3088" s="11" t="s">
        <v>5793</v>
      </c>
      <c r="C3088" s="22" t="s">
        <v>5794</v>
      </c>
      <c r="D3088" s="7" t="s">
        <v>665</v>
      </c>
      <c r="E3088" s="7" t="s">
        <v>110</v>
      </c>
      <c r="F3088" s="7" t="s">
        <v>602</v>
      </c>
      <c r="G3088" s="7" t="s">
        <v>29</v>
      </c>
      <c r="H3088" s="9"/>
      <c r="I3088" s="9"/>
    </row>
    <row r="3089">
      <c r="A3089" s="5">
        <v>45427.0</v>
      </c>
      <c r="B3089" s="11" t="s">
        <v>5795</v>
      </c>
      <c r="C3089" s="22" t="s">
        <v>5796</v>
      </c>
      <c r="D3089" s="7" t="s">
        <v>1299</v>
      </c>
      <c r="E3089" s="7" t="s">
        <v>105</v>
      </c>
      <c r="F3089" s="7" t="s">
        <v>1046</v>
      </c>
      <c r="G3089" s="7" t="s">
        <v>86</v>
      </c>
      <c r="H3089" s="9"/>
      <c r="I3089" s="9"/>
    </row>
    <row r="3090">
      <c r="A3090" s="5">
        <v>45427.0</v>
      </c>
      <c r="B3090" s="11" t="s">
        <v>5795</v>
      </c>
      <c r="C3090" s="22" t="s">
        <v>5796</v>
      </c>
      <c r="D3090" s="7" t="s">
        <v>1299</v>
      </c>
      <c r="E3090" s="7" t="s">
        <v>119</v>
      </c>
      <c r="F3090" s="7" t="s">
        <v>757</v>
      </c>
      <c r="G3090" s="7" t="s">
        <v>86</v>
      </c>
      <c r="H3090" s="9"/>
      <c r="I3090" s="9"/>
    </row>
    <row r="3091">
      <c r="A3091" s="5">
        <v>45427.0</v>
      </c>
      <c r="B3091" s="11" t="s">
        <v>5795</v>
      </c>
      <c r="C3091" s="22" t="s">
        <v>5796</v>
      </c>
      <c r="D3091" s="7" t="s">
        <v>1299</v>
      </c>
      <c r="E3091" s="7" t="s">
        <v>5242</v>
      </c>
      <c r="F3091" s="7" t="s">
        <v>2025</v>
      </c>
      <c r="G3091" s="7" t="s">
        <v>86</v>
      </c>
      <c r="H3091" s="9"/>
      <c r="I3091" s="9"/>
    </row>
    <row r="3092">
      <c r="A3092" s="5">
        <v>45427.0</v>
      </c>
      <c r="B3092" s="11" t="s">
        <v>5797</v>
      </c>
      <c r="C3092" s="22" t="s">
        <v>5798</v>
      </c>
      <c r="D3092" s="7" t="s">
        <v>1087</v>
      </c>
      <c r="E3092" s="7" t="s">
        <v>1550</v>
      </c>
      <c r="F3092" s="7" t="s">
        <v>578</v>
      </c>
      <c r="G3092" s="7" t="s">
        <v>86</v>
      </c>
      <c r="H3092" s="9"/>
      <c r="I3092" s="9"/>
    </row>
    <row r="3093">
      <c r="A3093" s="5">
        <v>45427.0</v>
      </c>
      <c r="B3093" s="11" t="s">
        <v>5799</v>
      </c>
      <c r="C3093" s="22" t="s">
        <v>5800</v>
      </c>
      <c r="D3093" s="7" t="s">
        <v>471</v>
      </c>
      <c r="E3093" s="7" t="s">
        <v>259</v>
      </c>
      <c r="F3093" s="7" t="s">
        <v>588</v>
      </c>
      <c r="G3093" s="7" t="s">
        <v>14</v>
      </c>
      <c r="H3093" s="9"/>
      <c r="I3093" s="9"/>
    </row>
    <row r="3094">
      <c r="A3094" s="5">
        <v>45427.0</v>
      </c>
      <c r="B3094" s="11" t="s">
        <v>5801</v>
      </c>
      <c r="C3094" s="22" t="s">
        <v>5802</v>
      </c>
      <c r="D3094" s="7" t="s">
        <v>540</v>
      </c>
      <c r="E3094" s="9"/>
      <c r="F3094" s="7" t="s">
        <v>1651</v>
      </c>
      <c r="G3094" s="7" t="s">
        <v>14</v>
      </c>
      <c r="H3094" s="7" t="s">
        <v>38</v>
      </c>
      <c r="I3094" s="9"/>
    </row>
    <row r="3095">
      <c r="A3095" s="5">
        <v>45427.0</v>
      </c>
      <c r="B3095" s="11" t="s">
        <v>5801</v>
      </c>
      <c r="C3095" s="22" t="s">
        <v>5802</v>
      </c>
      <c r="D3095" s="7" t="s">
        <v>540</v>
      </c>
      <c r="E3095" s="7" t="s">
        <v>5569</v>
      </c>
      <c r="F3095" s="7" t="s">
        <v>5803</v>
      </c>
      <c r="G3095" s="7" t="s">
        <v>14</v>
      </c>
      <c r="H3095" s="9"/>
      <c r="I3095" s="9"/>
    </row>
    <row r="3096">
      <c r="A3096" s="5">
        <v>45427.0</v>
      </c>
      <c r="B3096" s="11" t="s">
        <v>5804</v>
      </c>
      <c r="C3096" s="22" t="s">
        <v>5805</v>
      </c>
      <c r="D3096" s="7" t="s">
        <v>1072</v>
      </c>
      <c r="E3096" s="7" t="s">
        <v>5806</v>
      </c>
      <c r="F3096" s="7" t="s">
        <v>13</v>
      </c>
      <c r="G3096" s="7" t="s">
        <v>14</v>
      </c>
      <c r="H3096" s="9"/>
      <c r="I3096" s="9"/>
    </row>
    <row r="3097">
      <c r="A3097" s="5">
        <v>45427.0</v>
      </c>
      <c r="B3097" s="11" t="s">
        <v>5807</v>
      </c>
      <c r="C3097" s="22" t="s">
        <v>5808</v>
      </c>
      <c r="D3097" s="7" t="s">
        <v>642</v>
      </c>
      <c r="E3097" s="7" t="s">
        <v>110</v>
      </c>
      <c r="F3097" s="7" t="s">
        <v>111</v>
      </c>
      <c r="G3097" s="7" t="s">
        <v>14</v>
      </c>
      <c r="H3097" s="9"/>
      <c r="I3097" s="9"/>
    </row>
    <row r="3098">
      <c r="A3098" s="5">
        <v>45427.0</v>
      </c>
      <c r="B3098" s="11" t="s">
        <v>5809</v>
      </c>
      <c r="C3098" s="22" t="s">
        <v>5810</v>
      </c>
      <c r="D3098" s="7" t="s">
        <v>5811</v>
      </c>
      <c r="E3098" s="7" t="s">
        <v>119</v>
      </c>
      <c r="F3098" s="7" t="s">
        <v>2338</v>
      </c>
      <c r="G3098" s="7" t="s">
        <v>14</v>
      </c>
      <c r="H3098" s="9"/>
      <c r="I3098" s="9"/>
    </row>
    <row r="3099">
      <c r="A3099" s="5">
        <v>45427.0</v>
      </c>
      <c r="B3099" s="11" t="s">
        <v>5809</v>
      </c>
      <c r="C3099" s="22" t="s">
        <v>5810</v>
      </c>
      <c r="D3099" s="7" t="s">
        <v>5811</v>
      </c>
      <c r="E3099" s="9"/>
      <c r="F3099" s="7" t="s">
        <v>2427</v>
      </c>
      <c r="G3099" s="7" t="s">
        <v>14</v>
      </c>
      <c r="H3099" s="7" t="s">
        <v>38</v>
      </c>
      <c r="I3099" s="9"/>
    </row>
    <row r="3100">
      <c r="A3100" s="5">
        <v>45427.0</v>
      </c>
      <c r="B3100" s="11" t="s">
        <v>5812</v>
      </c>
      <c r="C3100" s="22" t="s">
        <v>5813</v>
      </c>
      <c r="D3100" s="7" t="s">
        <v>1227</v>
      </c>
      <c r="E3100" s="7" t="s">
        <v>1287</v>
      </c>
      <c r="F3100" s="7" t="s">
        <v>350</v>
      </c>
      <c r="G3100" s="7" t="s">
        <v>14</v>
      </c>
      <c r="H3100" s="9"/>
      <c r="I3100" s="9"/>
    </row>
    <row r="3101">
      <c r="A3101" s="5">
        <v>45427.0</v>
      </c>
      <c r="B3101" s="11" t="s">
        <v>5814</v>
      </c>
      <c r="C3101" s="22" t="s">
        <v>5815</v>
      </c>
      <c r="D3101" s="7" t="s">
        <v>874</v>
      </c>
      <c r="E3101" s="7" t="s">
        <v>927</v>
      </c>
      <c r="F3101" s="7" t="s">
        <v>602</v>
      </c>
      <c r="G3101" s="7" t="s">
        <v>86</v>
      </c>
      <c r="H3101" s="9"/>
      <c r="I3101" s="9"/>
    </row>
    <row r="3102">
      <c r="A3102" s="5">
        <v>45427.0</v>
      </c>
      <c r="B3102" s="11" t="s">
        <v>5814</v>
      </c>
      <c r="C3102" s="22" t="s">
        <v>5815</v>
      </c>
      <c r="D3102" s="7" t="s">
        <v>874</v>
      </c>
      <c r="E3102" s="7" t="s">
        <v>299</v>
      </c>
      <c r="F3102" s="7" t="s">
        <v>437</v>
      </c>
      <c r="G3102" s="7" t="s">
        <v>86</v>
      </c>
      <c r="H3102" s="9"/>
      <c r="I3102" s="9"/>
    </row>
    <row r="3103">
      <c r="A3103" s="5">
        <v>45427.0</v>
      </c>
      <c r="B3103" s="11" t="s">
        <v>5816</v>
      </c>
      <c r="C3103" s="22" t="s">
        <v>5817</v>
      </c>
      <c r="D3103" s="7" t="s">
        <v>5818</v>
      </c>
      <c r="E3103" s="7" t="s">
        <v>259</v>
      </c>
      <c r="F3103" s="7" t="s">
        <v>101</v>
      </c>
      <c r="G3103" s="7" t="s">
        <v>14</v>
      </c>
      <c r="H3103" s="9"/>
      <c r="I3103" s="9"/>
    </row>
    <row r="3104">
      <c r="A3104" s="5">
        <v>45427.0</v>
      </c>
      <c r="B3104" s="11" t="s">
        <v>5819</v>
      </c>
      <c r="C3104" s="22" t="s">
        <v>5820</v>
      </c>
      <c r="D3104" s="7" t="s">
        <v>1918</v>
      </c>
      <c r="E3104" s="7" t="s">
        <v>119</v>
      </c>
      <c r="F3104" s="7" t="s">
        <v>1466</v>
      </c>
      <c r="G3104" s="7" t="s">
        <v>14</v>
      </c>
      <c r="H3104" s="9"/>
      <c r="I3104" s="9"/>
    </row>
    <row r="3105">
      <c r="A3105" s="5">
        <v>45427.0</v>
      </c>
      <c r="B3105" s="11" t="s">
        <v>5821</v>
      </c>
      <c r="C3105" s="24" t="s">
        <v>5822</v>
      </c>
      <c r="D3105" s="7" t="s">
        <v>274</v>
      </c>
      <c r="E3105" s="7" t="s">
        <v>183</v>
      </c>
      <c r="F3105" s="7" t="s">
        <v>184</v>
      </c>
      <c r="G3105" s="7" t="s">
        <v>86</v>
      </c>
      <c r="H3105" s="9"/>
      <c r="I3105" s="9"/>
    </row>
    <row r="3106">
      <c r="A3106" s="5">
        <v>45427.0</v>
      </c>
      <c r="B3106" s="11" t="s">
        <v>5823</v>
      </c>
      <c r="C3106" s="22" t="s">
        <v>5824</v>
      </c>
      <c r="D3106" s="7" t="s">
        <v>435</v>
      </c>
      <c r="E3106" s="7" t="s">
        <v>115</v>
      </c>
      <c r="F3106" s="7" t="s">
        <v>136</v>
      </c>
      <c r="G3106" s="7" t="s">
        <v>14</v>
      </c>
      <c r="H3106" s="9"/>
      <c r="I3106" s="9"/>
    </row>
    <row r="3107">
      <c r="A3107" s="5">
        <v>45427.0</v>
      </c>
      <c r="B3107" s="11" t="s">
        <v>5825</v>
      </c>
      <c r="C3107" s="22" t="s">
        <v>5826</v>
      </c>
      <c r="D3107" s="7" t="s">
        <v>715</v>
      </c>
      <c r="E3107" s="7" t="s">
        <v>119</v>
      </c>
      <c r="F3107" s="7" t="s">
        <v>2496</v>
      </c>
      <c r="G3107" s="7" t="s">
        <v>86</v>
      </c>
      <c r="H3107" s="9"/>
      <c r="I3107" s="9"/>
    </row>
    <row r="3108">
      <c r="A3108" s="5">
        <v>45427.0</v>
      </c>
      <c r="B3108" s="11" t="s">
        <v>5827</v>
      </c>
      <c r="C3108" s="22" t="s">
        <v>5828</v>
      </c>
      <c r="D3108" s="7" t="s">
        <v>1267</v>
      </c>
      <c r="E3108" s="7" t="s">
        <v>5418</v>
      </c>
      <c r="F3108" s="7" t="s">
        <v>454</v>
      </c>
      <c r="G3108" s="7" t="s">
        <v>14</v>
      </c>
      <c r="H3108" s="9"/>
      <c r="I3108" s="9"/>
    </row>
    <row r="3109">
      <c r="A3109" s="5">
        <v>45427.0</v>
      </c>
      <c r="B3109" s="11" t="s">
        <v>5827</v>
      </c>
      <c r="C3109" s="22" t="s">
        <v>5828</v>
      </c>
      <c r="D3109" s="7" t="s">
        <v>1267</v>
      </c>
      <c r="E3109" s="7" t="s">
        <v>344</v>
      </c>
      <c r="F3109" s="7" t="s">
        <v>126</v>
      </c>
      <c r="G3109" s="7" t="s">
        <v>14</v>
      </c>
      <c r="H3109" s="9"/>
      <c r="I3109" s="9"/>
    </row>
    <row r="3110">
      <c r="A3110" s="5">
        <v>45427.0</v>
      </c>
      <c r="B3110" s="11" t="s">
        <v>5829</v>
      </c>
      <c r="C3110" s="22" t="s">
        <v>5830</v>
      </c>
      <c r="D3110" s="7" t="s">
        <v>642</v>
      </c>
      <c r="E3110" s="7" t="s">
        <v>119</v>
      </c>
      <c r="F3110" s="7" t="s">
        <v>260</v>
      </c>
      <c r="G3110" s="7" t="s">
        <v>14</v>
      </c>
      <c r="H3110" s="9"/>
      <c r="I3110" s="9"/>
    </row>
    <row r="3111">
      <c r="A3111" s="5">
        <v>45427.0</v>
      </c>
      <c r="B3111" s="11" t="s">
        <v>5829</v>
      </c>
      <c r="C3111" s="22" t="s">
        <v>5830</v>
      </c>
      <c r="D3111" s="7" t="s">
        <v>642</v>
      </c>
      <c r="E3111" s="7" t="s">
        <v>5831</v>
      </c>
      <c r="F3111" s="7" t="s">
        <v>101</v>
      </c>
      <c r="G3111" s="7" t="s">
        <v>14</v>
      </c>
      <c r="H3111" s="9"/>
      <c r="I3111" s="9"/>
    </row>
    <row r="3112">
      <c r="A3112" s="5">
        <v>45427.0</v>
      </c>
      <c r="B3112" s="11" t="s">
        <v>5832</v>
      </c>
      <c r="C3112" s="22" t="s">
        <v>5833</v>
      </c>
      <c r="D3112" s="7" t="s">
        <v>307</v>
      </c>
      <c r="E3112" s="7" t="s">
        <v>358</v>
      </c>
      <c r="F3112" s="7" t="s">
        <v>359</v>
      </c>
      <c r="G3112" s="7" t="s">
        <v>14</v>
      </c>
      <c r="H3112" s="9"/>
      <c r="I3112" s="9"/>
    </row>
    <row r="3113">
      <c r="A3113" s="5">
        <v>45427.0</v>
      </c>
      <c r="B3113" s="11" t="s">
        <v>5832</v>
      </c>
      <c r="C3113" s="22" t="s">
        <v>5833</v>
      </c>
      <c r="D3113" s="7" t="s">
        <v>307</v>
      </c>
      <c r="E3113" s="7" t="s">
        <v>253</v>
      </c>
      <c r="F3113" s="7" t="s">
        <v>308</v>
      </c>
      <c r="G3113" s="7" t="s">
        <v>14</v>
      </c>
      <c r="H3113" s="9"/>
      <c r="I3113" s="9"/>
    </row>
    <row r="3114">
      <c r="A3114" s="5">
        <v>45427.0</v>
      </c>
      <c r="B3114" s="11" t="s">
        <v>5834</v>
      </c>
      <c r="C3114" s="22" t="s">
        <v>5835</v>
      </c>
      <c r="D3114" s="7" t="s">
        <v>385</v>
      </c>
      <c r="E3114" s="7" t="s">
        <v>15</v>
      </c>
      <c r="F3114" s="7" t="s">
        <v>2430</v>
      </c>
      <c r="G3114" s="7" t="s">
        <v>14</v>
      </c>
      <c r="H3114" s="9"/>
      <c r="I3114" s="9"/>
    </row>
    <row r="3115">
      <c r="A3115" s="5">
        <v>45427.0</v>
      </c>
      <c r="B3115" s="11" t="s">
        <v>5834</v>
      </c>
      <c r="C3115" s="22" t="s">
        <v>5835</v>
      </c>
      <c r="D3115" s="7" t="s">
        <v>385</v>
      </c>
      <c r="E3115" s="7" t="s">
        <v>119</v>
      </c>
      <c r="F3115" s="7" t="s">
        <v>132</v>
      </c>
      <c r="G3115" s="7" t="s">
        <v>14</v>
      </c>
      <c r="H3115" s="9"/>
      <c r="I3115" s="9"/>
    </row>
    <row r="3116">
      <c r="A3116" s="5">
        <v>45427.0</v>
      </c>
      <c r="B3116" s="11" t="s">
        <v>5836</v>
      </c>
      <c r="C3116" s="22" t="s">
        <v>5837</v>
      </c>
      <c r="D3116" s="7" t="s">
        <v>1963</v>
      </c>
      <c r="E3116" s="7" t="s">
        <v>589</v>
      </c>
      <c r="F3116" s="7" t="s">
        <v>505</v>
      </c>
      <c r="G3116" s="7" t="s">
        <v>86</v>
      </c>
      <c r="H3116" s="9"/>
      <c r="I3116" s="9"/>
    </row>
    <row r="3117">
      <c r="A3117" s="5">
        <v>45427.0</v>
      </c>
      <c r="B3117" s="11" t="s">
        <v>5838</v>
      </c>
      <c r="C3117" s="22" t="s">
        <v>5839</v>
      </c>
      <c r="D3117" s="7" t="s">
        <v>584</v>
      </c>
      <c r="E3117" s="7" t="s">
        <v>119</v>
      </c>
      <c r="F3117" s="7" t="s">
        <v>18</v>
      </c>
      <c r="G3117" s="7" t="s">
        <v>14</v>
      </c>
      <c r="H3117" s="9"/>
      <c r="I3117" s="9"/>
    </row>
    <row r="3118">
      <c r="A3118" s="5">
        <v>45427.0</v>
      </c>
      <c r="B3118" s="11" t="s">
        <v>5838</v>
      </c>
      <c r="C3118" s="22" t="s">
        <v>5839</v>
      </c>
      <c r="D3118" s="7" t="s">
        <v>584</v>
      </c>
      <c r="E3118" s="7" t="s">
        <v>436</v>
      </c>
      <c r="F3118" s="7" t="s">
        <v>18</v>
      </c>
      <c r="G3118" s="7" t="s">
        <v>14</v>
      </c>
      <c r="H3118" s="9"/>
      <c r="I3118" s="9"/>
    </row>
    <row r="3119">
      <c r="A3119" s="5">
        <v>45427.0</v>
      </c>
      <c r="B3119" s="11" t="s">
        <v>5840</v>
      </c>
      <c r="C3119" s="22" t="s">
        <v>5841</v>
      </c>
      <c r="D3119" s="7" t="s">
        <v>382</v>
      </c>
      <c r="E3119" s="7" t="s">
        <v>119</v>
      </c>
      <c r="F3119" s="7" t="s">
        <v>136</v>
      </c>
      <c r="G3119" s="7" t="s">
        <v>14</v>
      </c>
      <c r="H3119" s="9"/>
      <c r="I3119" s="9"/>
    </row>
    <row r="3120">
      <c r="A3120" s="5">
        <v>45427.0</v>
      </c>
      <c r="B3120" s="11" t="s">
        <v>5840</v>
      </c>
      <c r="C3120" s="22" t="s">
        <v>5841</v>
      </c>
      <c r="D3120" s="7" t="s">
        <v>382</v>
      </c>
      <c r="E3120" s="7" t="s">
        <v>420</v>
      </c>
      <c r="F3120" s="7" t="s">
        <v>13</v>
      </c>
      <c r="G3120" s="7" t="s">
        <v>14</v>
      </c>
      <c r="H3120" s="9"/>
      <c r="I3120" s="9"/>
    </row>
    <row r="3121">
      <c r="A3121" s="5">
        <v>45427.0</v>
      </c>
      <c r="B3121" s="11" t="s">
        <v>5842</v>
      </c>
      <c r="C3121" s="22" t="s">
        <v>5843</v>
      </c>
      <c r="D3121" s="7" t="s">
        <v>1977</v>
      </c>
      <c r="E3121" s="7" t="s">
        <v>4701</v>
      </c>
      <c r="F3121" s="7" t="s">
        <v>505</v>
      </c>
      <c r="G3121" s="7" t="s">
        <v>14</v>
      </c>
      <c r="H3121" s="9"/>
      <c r="I3121" s="9"/>
    </row>
    <row r="3122">
      <c r="A3122" s="5">
        <v>45427.0</v>
      </c>
      <c r="B3122" s="11" t="s">
        <v>5844</v>
      </c>
      <c r="C3122" s="22" t="s">
        <v>5845</v>
      </c>
      <c r="D3122" s="7" t="s">
        <v>284</v>
      </c>
      <c r="E3122" s="7" t="s">
        <v>119</v>
      </c>
      <c r="F3122" s="7" t="s">
        <v>505</v>
      </c>
      <c r="G3122" s="7" t="s">
        <v>86</v>
      </c>
      <c r="H3122" s="9"/>
      <c r="I3122" s="9"/>
    </row>
    <row r="3123">
      <c r="A3123" s="5">
        <v>45427.0</v>
      </c>
      <c r="B3123" s="11" t="s">
        <v>5844</v>
      </c>
      <c r="C3123" s="22" t="s">
        <v>5845</v>
      </c>
      <c r="D3123" s="7" t="s">
        <v>284</v>
      </c>
      <c r="E3123" s="7" t="s">
        <v>850</v>
      </c>
      <c r="F3123" s="7" t="s">
        <v>758</v>
      </c>
      <c r="G3123" s="7" t="s">
        <v>29</v>
      </c>
      <c r="H3123" s="9"/>
      <c r="I3123" s="9"/>
    </row>
    <row r="3124">
      <c r="A3124" s="5">
        <v>45427.0</v>
      </c>
      <c r="B3124" s="11" t="s">
        <v>5844</v>
      </c>
      <c r="C3124" s="22" t="s">
        <v>5845</v>
      </c>
      <c r="D3124" s="7" t="s">
        <v>284</v>
      </c>
      <c r="E3124" s="7" t="s">
        <v>5274</v>
      </c>
      <c r="F3124" s="7" t="s">
        <v>531</v>
      </c>
      <c r="G3124" s="7" t="s">
        <v>86</v>
      </c>
      <c r="H3124" s="9"/>
      <c r="I3124" s="9"/>
    </row>
    <row r="3125">
      <c r="A3125" s="5">
        <v>45427.0</v>
      </c>
      <c r="B3125" s="11" t="s">
        <v>5846</v>
      </c>
      <c r="C3125" s="22" t="s">
        <v>5847</v>
      </c>
      <c r="D3125" s="7" t="s">
        <v>147</v>
      </c>
      <c r="E3125" s="7" t="s">
        <v>119</v>
      </c>
      <c r="F3125" s="7" t="s">
        <v>144</v>
      </c>
      <c r="G3125" s="7" t="s">
        <v>86</v>
      </c>
      <c r="H3125" s="9"/>
      <c r="I3125" s="9"/>
    </row>
    <row r="3126">
      <c r="A3126" s="5">
        <v>45427.0</v>
      </c>
      <c r="B3126" s="11" t="s">
        <v>5846</v>
      </c>
      <c r="C3126" s="22" t="s">
        <v>5847</v>
      </c>
      <c r="D3126" s="7" t="s">
        <v>147</v>
      </c>
      <c r="E3126" s="7" t="s">
        <v>4372</v>
      </c>
      <c r="F3126" s="7" t="s">
        <v>542</v>
      </c>
      <c r="G3126" s="7" t="s">
        <v>86</v>
      </c>
      <c r="H3126" s="9"/>
      <c r="I3126" s="9"/>
    </row>
    <row r="3127">
      <c r="A3127" s="5">
        <v>45427.0</v>
      </c>
      <c r="B3127" s="11" t="s">
        <v>5848</v>
      </c>
      <c r="C3127" s="22" t="s">
        <v>5849</v>
      </c>
      <c r="D3127" s="7" t="s">
        <v>508</v>
      </c>
      <c r="E3127" s="7" t="s">
        <v>119</v>
      </c>
      <c r="F3127" s="7" t="s">
        <v>1049</v>
      </c>
      <c r="G3127" s="7" t="s">
        <v>14</v>
      </c>
      <c r="H3127" s="9"/>
      <c r="I3127" s="9"/>
    </row>
    <row r="3128">
      <c r="A3128" s="5">
        <v>45427.0</v>
      </c>
      <c r="B3128" s="11" t="s">
        <v>5848</v>
      </c>
      <c r="C3128" s="22" t="s">
        <v>5849</v>
      </c>
      <c r="D3128" s="7" t="s">
        <v>508</v>
      </c>
      <c r="E3128" s="7" t="s">
        <v>5850</v>
      </c>
      <c r="F3128" s="7" t="s">
        <v>588</v>
      </c>
      <c r="G3128" s="7" t="s">
        <v>14</v>
      </c>
      <c r="H3128" s="9"/>
      <c r="I3128" s="9"/>
    </row>
    <row r="3129">
      <c r="A3129" s="5">
        <v>45427.0</v>
      </c>
      <c r="B3129" s="11" t="s">
        <v>5848</v>
      </c>
      <c r="C3129" s="22" t="s">
        <v>5849</v>
      </c>
      <c r="D3129" s="7" t="s">
        <v>508</v>
      </c>
      <c r="E3129" s="7" t="s">
        <v>5851</v>
      </c>
      <c r="F3129" s="7" t="s">
        <v>588</v>
      </c>
      <c r="G3129" s="7" t="s">
        <v>14</v>
      </c>
      <c r="H3129" s="9"/>
      <c r="I3129" s="9"/>
    </row>
    <row r="3130">
      <c r="A3130" s="5">
        <v>45427.0</v>
      </c>
      <c r="B3130" s="11" t="s">
        <v>5852</v>
      </c>
      <c r="C3130" s="22" t="s">
        <v>5853</v>
      </c>
      <c r="D3130" s="7" t="s">
        <v>1952</v>
      </c>
      <c r="E3130" s="9"/>
      <c r="F3130" s="7" t="s">
        <v>33</v>
      </c>
      <c r="G3130" s="7" t="s">
        <v>14</v>
      </c>
      <c r="H3130" s="7" t="s">
        <v>15</v>
      </c>
      <c r="I3130" s="9"/>
    </row>
    <row r="3131">
      <c r="A3131" s="5">
        <v>45427.0</v>
      </c>
      <c r="B3131" s="11" t="s">
        <v>5852</v>
      </c>
      <c r="C3131" s="22" t="s">
        <v>5853</v>
      </c>
      <c r="D3131" s="7" t="s">
        <v>1952</v>
      </c>
      <c r="E3131" s="7" t="s">
        <v>119</v>
      </c>
      <c r="F3131" s="7" t="s">
        <v>421</v>
      </c>
      <c r="G3131" s="7" t="s">
        <v>14</v>
      </c>
      <c r="H3131" s="9"/>
      <c r="I3131" s="9"/>
    </row>
    <row r="3132">
      <c r="A3132" s="5">
        <v>45427.0</v>
      </c>
      <c r="B3132" s="11" t="s">
        <v>5854</v>
      </c>
      <c r="C3132" s="22" t="s">
        <v>5855</v>
      </c>
      <c r="D3132" s="7" t="s">
        <v>3669</v>
      </c>
      <c r="E3132" s="7" t="s">
        <v>119</v>
      </c>
      <c r="F3132" s="7" t="s">
        <v>18</v>
      </c>
      <c r="G3132" s="7" t="s">
        <v>14</v>
      </c>
      <c r="H3132" s="9"/>
      <c r="I3132" s="9"/>
    </row>
    <row r="3133">
      <c r="A3133" s="5">
        <v>45427.0</v>
      </c>
      <c r="B3133" s="11" t="s">
        <v>5854</v>
      </c>
      <c r="C3133" s="22" t="s">
        <v>5855</v>
      </c>
      <c r="D3133" s="7" t="s">
        <v>3669</v>
      </c>
      <c r="E3133" s="7" t="s">
        <v>420</v>
      </c>
      <c r="F3133" s="7" t="s">
        <v>13</v>
      </c>
      <c r="G3133" s="7" t="s">
        <v>14</v>
      </c>
      <c r="H3133" s="9"/>
      <c r="I3133" s="9"/>
    </row>
    <row r="3134">
      <c r="A3134" s="5">
        <v>45428.0</v>
      </c>
      <c r="B3134" s="11" t="s">
        <v>5856</v>
      </c>
      <c r="C3134" s="22" t="s">
        <v>5857</v>
      </c>
      <c r="D3134" s="7" t="s">
        <v>642</v>
      </c>
      <c r="E3134" s="7" t="s">
        <v>5858</v>
      </c>
      <c r="F3134" s="7" t="s">
        <v>1430</v>
      </c>
      <c r="G3134" s="7" t="s">
        <v>14</v>
      </c>
      <c r="H3134" s="9"/>
      <c r="I3134" s="9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</hyperlinks>
  <drawing r:id="rId313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47.63"/>
    <col customWidth="1" min="3" max="3" width="70.13"/>
    <col customWidth="1" min="5" max="5" width="22.88"/>
    <col customWidth="1" min="6" max="6" width="19.5"/>
    <col customWidth="1" min="7" max="7" width="14.13"/>
    <col customWidth="1" min="8" max="8" width="19.75"/>
  </cols>
  <sheetData>
    <row r="1" ht="14.25" customHeight="1">
      <c r="A1" s="25" t="s">
        <v>0</v>
      </c>
      <c r="B1" s="26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5859</v>
      </c>
      <c r="I1" s="25" t="s">
        <v>8</v>
      </c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8">
        <v>45451.0</v>
      </c>
      <c r="B2" s="29" t="s">
        <v>5860</v>
      </c>
      <c r="C2" s="30" t="s">
        <v>5861</v>
      </c>
      <c r="D2" s="30" t="s">
        <v>343</v>
      </c>
      <c r="E2" s="30" t="s">
        <v>38</v>
      </c>
      <c r="F2" s="30" t="s">
        <v>542</v>
      </c>
      <c r="G2" s="9" t="s">
        <v>14</v>
      </c>
      <c r="H2" s="30"/>
      <c r="I2" s="31"/>
    </row>
    <row r="3">
      <c r="A3" s="28">
        <v>45451.0</v>
      </c>
      <c r="B3" s="29" t="s">
        <v>5860</v>
      </c>
      <c r="C3" s="30" t="s">
        <v>5861</v>
      </c>
      <c r="D3" s="30" t="s">
        <v>343</v>
      </c>
      <c r="E3" s="30" t="s">
        <v>119</v>
      </c>
      <c r="F3" s="30" t="s">
        <v>18</v>
      </c>
      <c r="G3" s="9" t="s">
        <v>14</v>
      </c>
      <c r="H3" s="30"/>
      <c r="I3" s="31"/>
    </row>
    <row r="4">
      <c r="A4" s="28">
        <v>45451.0</v>
      </c>
      <c r="B4" s="29" t="s">
        <v>5862</v>
      </c>
      <c r="C4" s="30" t="s">
        <v>5863</v>
      </c>
      <c r="D4" s="30" t="s">
        <v>155</v>
      </c>
      <c r="E4" s="30" t="s">
        <v>38</v>
      </c>
      <c r="F4" s="30" t="s">
        <v>101</v>
      </c>
      <c r="G4" s="9" t="s">
        <v>14</v>
      </c>
      <c r="H4" s="30"/>
      <c r="I4" s="31"/>
    </row>
    <row r="5">
      <c r="A5" s="28">
        <v>45451.0</v>
      </c>
      <c r="B5" s="29" t="s">
        <v>5862</v>
      </c>
      <c r="C5" s="30" t="s">
        <v>5863</v>
      </c>
      <c r="D5" s="30" t="s">
        <v>155</v>
      </c>
      <c r="E5" s="30" t="s">
        <v>119</v>
      </c>
      <c r="F5" s="30" t="s">
        <v>18</v>
      </c>
      <c r="G5" s="9" t="s">
        <v>14</v>
      </c>
      <c r="H5" s="30"/>
      <c r="I5" s="31"/>
    </row>
    <row r="6">
      <c r="A6" s="28">
        <v>45451.0</v>
      </c>
      <c r="B6" s="29" t="s">
        <v>5864</v>
      </c>
      <c r="C6" s="30" t="s">
        <v>5865</v>
      </c>
      <c r="D6" s="30" t="s">
        <v>630</v>
      </c>
      <c r="E6" s="30" t="s">
        <v>38</v>
      </c>
      <c r="F6" s="30" t="s">
        <v>1123</v>
      </c>
      <c r="G6" s="9" t="s">
        <v>86</v>
      </c>
      <c r="H6" s="30"/>
      <c r="I6" s="31"/>
    </row>
    <row r="7">
      <c r="A7" s="28">
        <v>45451.0</v>
      </c>
      <c r="B7" s="29" t="s">
        <v>5864</v>
      </c>
      <c r="C7" s="30" t="s">
        <v>5865</v>
      </c>
      <c r="D7" s="30" t="s">
        <v>630</v>
      </c>
      <c r="E7" s="30" t="s">
        <v>119</v>
      </c>
      <c r="F7" s="30" t="s">
        <v>3892</v>
      </c>
      <c r="G7" s="9" t="s">
        <v>86</v>
      </c>
      <c r="H7" s="30"/>
      <c r="I7" s="31"/>
    </row>
    <row r="8">
      <c r="A8" s="28">
        <v>45451.0</v>
      </c>
      <c r="B8" s="29" t="s">
        <v>5866</v>
      </c>
      <c r="C8" s="30" t="s">
        <v>5867</v>
      </c>
      <c r="D8" s="30" t="s">
        <v>211</v>
      </c>
      <c r="E8" s="30" t="s">
        <v>1003</v>
      </c>
      <c r="F8" s="30" t="s">
        <v>101</v>
      </c>
      <c r="G8" s="9" t="s">
        <v>14</v>
      </c>
      <c r="H8" s="30"/>
      <c r="I8" s="31"/>
    </row>
    <row r="9">
      <c r="A9" s="28">
        <v>45451.0</v>
      </c>
      <c r="B9" s="29" t="s">
        <v>5866</v>
      </c>
      <c r="C9" s="30" t="s">
        <v>5867</v>
      </c>
      <c r="D9" s="30" t="s">
        <v>211</v>
      </c>
      <c r="E9" s="30" t="s">
        <v>4372</v>
      </c>
      <c r="F9" s="30" t="s">
        <v>505</v>
      </c>
      <c r="G9" s="9" t="s">
        <v>14</v>
      </c>
      <c r="H9" s="30"/>
      <c r="I9" s="31"/>
    </row>
    <row r="10">
      <c r="A10" s="28">
        <v>45451.0</v>
      </c>
      <c r="B10" s="29" t="s">
        <v>5866</v>
      </c>
      <c r="C10" s="30" t="s">
        <v>5867</v>
      </c>
      <c r="D10" s="30" t="s">
        <v>211</v>
      </c>
      <c r="E10" s="30" t="s">
        <v>119</v>
      </c>
      <c r="F10" s="30" t="s">
        <v>741</v>
      </c>
      <c r="G10" s="9" t="s">
        <v>14</v>
      </c>
      <c r="H10" s="30"/>
      <c r="I10" s="31"/>
    </row>
    <row r="11">
      <c r="A11" s="28">
        <v>45451.0</v>
      </c>
      <c r="B11" s="29" t="s">
        <v>5866</v>
      </c>
      <c r="C11" s="30" t="s">
        <v>5867</v>
      </c>
      <c r="D11" s="30" t="s">
        <v>211</v>
      </c>
      <c r="E11" s="30" t="s">
        <v>5569</v>
      </c>
      <c r="F11" s="30" t="s">
        <v>18</v>
      </c>
      <c r="G11" s="9" t="s">
        <v>14</v>
      </c>
      <c r="H11" s="30"/>
      <c r="I11" s="31"/>
    </row>
    <row r="12">
      <c r="A12" s="28">
        <v>45451.0</v>
      </c>
      <c r="B12" s="29" t="s">
        <v>5868</v>
      </c>
      <c r="C12" s="30" t="s">
        <v>5869</v>
      </c>
      <c r="D12" s="30" t="s">
        <v>118</v>
      </c>
      <c r="E12" s="30" t="s">
        <v>119</v>
      </c>
      <c r="F12" s="30" t="s">
        <v>101</v>
      </c>
      <c r="G12" s="9" t="s">
        <v>14</v>
      </c>
      <c r="H12" s="30"/>
      <c r="I12" s="31"/>
    </row>
    <row r="13">
      <c r="A13" s="28">
        <v>45451.0</v>
      </c>
      <c r="B13" s="29" t="s">
        <v>5868</v>
      </c>
      <c r="C13" s="30" t="s">
        <v>5869</v>
      </c>
      <c r="D13" s="30" t="s">
        <v>118</v>
      </c>
      <c r="E13" s="30" t="s">
        <v>38</v>
      </c>
      <c r="F13" s="30" t="s">
        <v>741</v>
      </c>
      <c r="G13" s="9" t="s">
        <v>14</v>
      </c>
      <c r="H13" s="30"/>
      <c r="I13" s="31"/>
    </row>
    <row r="14">
      <c r="A14" s="28">
        <v>45451.0</v>
      </c>
      <c r="B14" s="29" t="s">
        <v>5870</v>
      </c>
      <c r="C14" s="30" t="s">
        <v>5871</v>
      </c>
      <c r="D14" s="30" t="s">
        <v>1126</v>
      </c>
      <c r="E14" s="30"/>
      <c r="F14" s="30" t="s">
        <v>5872</v>
      </c>
      <c r="G14" s="9" t="s">
        <v>14</v>
      </c>
      <c r="H14" s="30" t="s">
        <v>100</v>
      </c>
      <c r="I14" s="31"/>
    </row>
    <row r="15">
      <c r="A15" s="28">
        <v>45451.0</v>
      </c>
      <c r="B15" s="29" t="s">
        <v>5870</v>
      </c>
      <c r="C15" s="30" t="s">
        <v>5871</v>
      </c>
      <c r="D15" s="30" t="s">
        <v>1126</v>
      </c>
      <c r="E15" s="30" t="s">
        <v>119</v>
      </c>
      <c r="F15" s="30" t="s">
        <v>5873</v>
      </c>
      <c r="G15" s="9" t="s">
        <v>14</v>
      </c>
      <c r="H15" s="30"/>
      <c r="I15" s="31"/>
    </row>
    <row r="16">
      <c r="A16" s="28">
        <v>45451.0</v>
      </c>
      <c r="B16" s="29" t="s">
        <v>5870</v>
      </c>
      <c r="C16" s="30" t="s">
        <v>5871</v>
      </c>
      <c r="D16" s="30" t="s">
        <v>1126</v>
      </c>
      <c r="E16" s="30" t="s">
        <v>110</v>
      </c>
      <c r="F16" s="30" t="s">
        <v>111</v>
      </c>
      <c r="G16" s="9" t="s">
        <v>14</v>
      </c>
      <c r="H16" s="30"/>
      <c r="I16" s="31"/>
    </row>
    <row r="17">
      <c r="A17" s="28">
        <v>45451.0</v>
      </c>
      <c r="B17" s="29" t="s">
        <v>5874</v>
      </c>
      <c r="C17" s="30" t="s">
        <v>5875</v>
      </c>
      <c r="D17" s="30" t="s">
        <v>298</v>
      </c>
      <c r="E17" s="30" t="s">
        <v>119</v>
      </c>
      <c r="F17" s="30" t="s">
        <v>741</v>
      </c>
      <c r="G17" s="9" t="s">
        <v>14</v>
      </c>
      <c r="H17" s="30"/>
      <c r="I17" s="31"/>
    </row>
    <row r="18">
      <c r="A18" s="28">
        <v>45451.0</v>
      </c>
      <c r="B18" s="29" t="s">
        <v>5874</v>
      </c>
      <c r="C18" s="30" t="s">
        <v>5875</v>
      </c>
      <c r="D18" s="30" t="s">
        <v>298</v>
      </c>
      <c r="E18" s="30" t="s">
        <v>119</v>
      </c>
      <c r="F18" s="30" t="s">
        <v>5876</v>
      </c>
      <c r="G18" s="9" t="s">
        <v>14</v>
      </c>
      <c r="H18" s="30"/>
      <c r="I18" s="31"/>
    </row>
    <row r="19">
      <c r="A19" s="28">
        <v>45451.0</v>
      </c>
      <c r="B19" s="29" t="s">
        <v>5877</v>
      </c>
      <c r="C19" s="30" t="s">
        <v>5878</v>
      </c>
      <c r="D19" s="30" t="s">
        <v>5879</v>
      </c>
      <c r="E19" s="30"/>
      <c r="F19" s="30" t="s">
        <v>1419</v>
      </c>
      <c r="G19" s="9" t="s">
        <v>14</v>
      </c>
      <c r="H19" s="30" t="s">
        <v>100</v>
      </c>
      <c r="I19" s="31"/>
    </row>
    <row r="20">
      <c r="A20" s="28">
        <v>45451.0</v>
      </c>
      <c r="B20" s="29" t="s">
        <v>5877</v>
      </c>
      <c r="C20" s="30" t="s">
        <v>5878</v>
      </c>
      <c r="D20" s="30" t="s">
        <v>5879</v>
      </c>
      <c r="E20" s="30" t="s">
        <v>5880</v>
      </c>
      <c r="F20" s="30" t="s">
        <v>5881</v>
      </c>
      <c r="G20" s="9" t="s">
        <v>14</v>
      </c>
      <c r="H20" s="30"/>
      <c r="I20" s="31"/>
    </row>
    <row r="21">
      <c r="A21" s="28">
        <v>45451.0</v>
      </c>
      <c r="B21" s="29" t="s">
        <v>5877</v>
      </c>
      <c r="C21" s="30" t="s">
        <v>5878</v>
      </c>
      <c r="D21" s="30" t="s">
        <v>5879</v>
      </c>
      <c r="E21" s="30" t="s">
        <v>349</v>
      </c>
      <c r="F21" s="30" t="s">
        <v>149</v>
      </c>
      <c r="G21" s="9" t="s">
        <v>14</v>
      </c>
      <c r="H21" s="30"/>
      <c r="I21" s="31"/>
    </row>
    <row r="22">
      <c r="A22" s="28">
        <v>45451.0</v>
      </c>
      <c r="B22" s="29" t="s">
        <v>5882</v>
      </c>
      <c r="C22" s="30" t="s">
        <v>5883</v>
      </c>
      <c r="D22" s="30" t="s">
        <v>2188</v>
      </c>
      <c r="E22" s="30" t="s">
        <v>259</v>
      </c>
      <c r="F22" s="30" t="s">
        <v>5884</v>
      </c>
      <c r="G22" s="20" t="s">
        <v>14</v>
      </c>
      <c r="H22" s="30"/>
      <c r="I22" s="31"/>
    </row>
    <row r="23">
      <c r="A23" s="28">
        <v>45451.0</v>
      </c>
      <c r="B23" s="29" t="s">
        <v>5882</v>
      </c>
      <c r="C23" s="30" t="s">
        <v>5883</v>
      </c>
      <c r="D23" s="30" t="s">
        <v>2188</v>
      </c>
      <c r="E23" s="30" t="s">
        <v>119</v>
      </c>
      <c r="F23" s="30" t="s">
        <v>132</v>
      </c>
      <c r="G23" s="9" t="s">
        <v>14</v>
      </c>
      <c r="H23" s="30"/>
      <c r="I23" s="31"/>
    </row>
    <row r="24">
      <c r="A24" s="28">
        <v>45451.0</v>
      </c>
      <c r="B24" s="29" t="s">
        <v>5882</v>
      </c>
      <c r="C24" s="30" t="s">
        <v>5883</v>
      </c>
      <c r="D24" s="30" t="s">
        <v>2188</v>
      </c>
      <c r="E24" s="30" t="s">
        <v>5885</v>
      </c>
      <c r="F24" s="30" t="s">
        <v>202</v>
      </c>
      <c r="G24" s="9" t="s">
        <v>14</v>
      </c>
      <c r="H24" s="30"/>
      <c r="I24" s="31"/>
    </row>
    <row r="25">
      <c r="A25" s="28">
        <v>45451.0</v>
      </c>
      <c r="B25" s="29" t="s">
        <v>5886</v>
      </c>
      <c r="C25" s="30" t="s">
        <v>5887</v>
      </c>
      <c r="D25" s="30" t="s">
        <v>307</v>
      </c>
      <c r="E25" s="30" t="s">
        <v>110</v>
      </c>
      <c r="F25" s="30" t="s">
        <v>111</v>
      </c>
      <c r="G25" s="9" t="s">
        <v>14</v>
      </c>
      <c r="H25" s="30"/>
      <c r="I25" s="31"/>
    </row>
    <row r="26">
      <c r="A26" s="28">
        <v>45451.0</v>
      </c>
      <c r="B26" s="29" t="s">
        <v>5886</v>
      </c>
      <c r="C26" s="30" t="s">
        <v>5887</v>
      </c>
      <c r="D26" s="30" t="s">
        <v>307</v>
      </c>
      <c r="E26" s="30" t="s">
        <v>119</v>
      </c>
      <c r="F26" s="30" t="s">
        <v>5888</v>
      </c>
      <c r="G26" s="9" t="s">
        <v>14</v>
      </c>
      <c r="H26" s="30"/>
      <c r="I26" s="31"/>
    </row>
    <row r="27">
      <c r="A27" s="28">
        <v>45451.0</v>
      </c>
      <c r="B27" s="29" t="s">
        <v>5886</v>
      </c>
      <c r="C27" s="30" t="s">
        <v>5887</v>
      </c>
      <c r="D27" s="30" t="s">
        <v>307</v>
      </c>
      <c r="E27" s="30" t="s">
        <v>119</v>
      </c>
      <c r="F27" s="30" t="s">
        <v>2840</v>
      </c>
      <c r="G27" s="9" t="s">
        <v>14</v>
      </c>
      <c r="H27" s="30"/>
      <c r="I27" s="31"/>
    </row>
    <row r="28">
      <c r="A28" s="28">
        <v>45451.0</v>
      </c>
      <c r="B28" s="29" t="s">
        <v>5886</v>
      </c>
      <c r="C28" s="30" t="s">
        <v>5887</v>
      </c>
      <c r="D28" s="30" t="s">
        <v>307</v>
      </c>
      <c r="E28" s="30" t="s">
        <v>409</v>
      </c>
      <c r="F28" s="30" t="s">
        <v>101</v>
      </c>
      <c r="G28" s="9" t="s">
        <v>14</v>
      </c>
      <c r="H28" s="30"/>
      <c r="I28" s="31"/>
    </row>
    <row r="29">
      <c r="A29" s="28">
        <v>45451.0</v>
      </c>
      <c r="B29" s="29" t="s">
        <v>5889</v>
      </c>
      <c r="C29" s="30" t="s">
        <v>5890</v>
      </c>
      <c r="D29" s="30" t="s">
        <v>5891</v>
      </c>
      <c r="E29" s="30"/>
      <c r="F29" s="30" t="s">
        <v>5892</v>
      </c>
      <c r="G29" s="9" t="s">
        <v>14</v>
      </c>
      <c r="H29" s="30" t="s">
        <v>100</v>
      </c>
      <c r="I29" s="31"/>
    </row>
    <row r="30">
      <c r="A30" s="28">
        <v>45451.0</v>
      </c>
      <c r="B30" s="29" t="s">
        <v>5893</v>
      </c>
      <c r="C30" s="30" t="s">
        <v>5894</v>
      </c>
      <c r="D30" s="30" t="s">
        <v>1735</v>
      </c>
      <c r="E30" s="30"/>
      <c r="F30" s="30" t="s">
        <v>171</v>
      </c>
      <c r="G30" s="9" t="s">
        <v>14</v>
      </c>
      <c r="H30" s="30" t="s">
        <v>100</v>
      </c>
      <c r="I30" s="31"/>
    </row>
    <row r="31">
      <c r="A31" s="28">
        <v>45451.0</v>
      </c>
      <c r="B31" s="29" t="s">
        <v>5893</v>
      </c>
      <c r="C31" s="30" t="s">
        <v>5894</v>
      </c>
      <c r="D31" s="30" t="s">
        <v>1735</v>
      </c>
      <c r="E31" s="30" t="s">
        <v>5895</v>
      </c>
      <c r="F31" s="30" t="s">
        <v>111</v>
      </c>
      <c r="G31" s="9" t="s">
        <v>14</v>
      </c>
      <c r="H31" s="30"/>
      <c r="I31" s="31"/>
    </row>
    <row r="32">
      <c r="A32" s="28">
        <v>45451.0</v>
      </c>
      <c r="B32" s="29" t="s">
        <v>5893</v>
      </c>
      <c r="C32" s="30" t="s">
        <v>5894</v>
      </c>
      <c r="D32" s="30" t="s">
        <v>1735</v>
      </c>
      <c r="E32" s="30" t="s">
        <v>119</v>
      </c>
      <c r="F32" s="30" t="s">
        <v>5896</v>
      </c>
      <c r="G32" s="9" t="s">
        <v>14</v>
      </c>
      <c r="H32" s="30"/>
      <c r="I32" s="31"/>
    </row>
    <row r="33">
      <c r="A33" s="28">
        <v>45451.0</v>
      </c>
      <c r="B33" s="29" t="s">
        <v>5897</v>
      </c>
      <c r="C33" s="30" t="s">
        <v>5898</v>
      </c>
      <c r="D33" s="30" t="s">
        <v>761</v>
      </c>
      <c r="E33" s="30"/>
      <c r="F33" s="30" t="s">
        <v>5872</v>
      </c>
      <c r="G33" s="9" t="s">
        <v>14</v>
      </c>
      <c r="H33" s="30" t="s">
        <v>100</v>
      </c>
      <c r="I33" s="31"/>
    </row>
    <row r="34">
      <c r="A34" s="28">
        <v>45451.0</v>
      </c>
      <c r="B34" s="29" t="s">
        <v>5897</v>
      </c>
      <c r="C34" s="30" t="s">
        <v>5898</v>
      </c>
      <c r="D34" s="30" t="s">
        <v>761</v>
      </c>
      <c r="E34" s="30" t="s">
        <v>119</v>
      </c>
      <c r="F34" s="30" t="s">
        <v>454</v>
      </c>
      <c r="G34" s="9" t="s">
        <v>14</v>
      </c>
      <c r="H34" s="30"/>
      <c r="I34" s="31"/>
    </row>
    <row r="35">
      <c r="A35" s="28">
        <v>45451.0</v>
      </c>
      <c r="B35" s="29" t="s">
        <v>5897</v>
      </c>
      <c r="C35" s="30" t="s">
        <v>5898</v>
      </c>
      <c r="D35" s="30" t="s">
        <v>761</v>
      </c>
      <c r="E35" s="30" t="s">
        <v>5418</v>
      </c>
      <c r="F35" s="30" t="s">
        <v>202</v>
      </c>
      <c r="G35" s="9" t="s">
        <v>14</v>
      </c>
      <c r="H35" s="30"/>
      <c r="I35" s="31"/>
    </row>
    <row r="36">
      <c r="A36" s="28">
        <v>45451.0</v>
      </c>
      <c r="B36" s="29" t="s">
        <v>5899</v>
      </c>
      <c r="C36" s="30" t="s">
        <v>5900</v>
      </c>
      <c r="D36" s="30" t="s">
        <v>182</v>
      </c>
      <c r="E36" s="30" t="s">
        <v>5418</v>
      </c>
      <c r="F36" s="30" t="s">
        <v>202</v>
      </c>
      <c r="G36" s="9" t="s">
        <v>14</v>
      </c>
      <c r="H36" s="30"/>
      <c r="I36" s="31"/>
    </row>
    <row r="37">
      <c r="A37" s="28">
        <v>45451.0</v>
      </c>
      <c r="B37" s="29" t="s">
        <v>5899</v>
      </c>
      <c r="C37" s="30" t="s">
        <v>5900</v>
      </c>
      <c r="D37" s="30" t="s">
        <v>182</v>
      </c>
      <c r="E37" s="30" t="s">
        <v>125</v>
      </c>
      <c r="F37" s="30" t="s">
        <v>101</v>
      </c>
      <c r="G37" s="9" t="s">
        <v>14</v>
      </c>
      <c r="H37" s="30"/>
      <c r="I37" s="31"/>
    </row>
    <row r="38">
      <c r="A38" s="28">
        <v>45420.0</v>
      </c>
      <c r="B38" s="29" t="s">
        <v>5901</v>
      </c>
      <c r="C38" s="30" t="s">
        <v>5902</v>
      </c>
      <c r="D38" s="30" t="s">
        <v>3176</v>
      </c>
      <c r="E38" s="30" t="s">
        <v>119</v>
      </c>
      <c r="F38" s="30" t="s">
        <v>5884</v>
      </c>
      <c r="G38" s="9" t="s">
        <v>14</v>
      </c>
      <c r="H38" s="30"/>
      <c r="I38" s="31"/>
    </row>
    <row r="39">
      <c r="A39" s="28">
        <v>45420.0</v>
      </c>
      <c r="B39" s="29" t="s">
        <v>5901</v>
      </c>
      <c r="C39" s="30" t="s">
        <v>5902</v>
      </c>
      <c r="D39" s="30" t="s">
        <v>3176</v>
      </c>
      <c r="E39" s="30" t="s">
        <v>5569</v>
      </c>
      <c r="F39" s="30" t="s">
        <v>18</v>
      </c>
      <c r="G39" s="9" t="s">
        <v>14</v>
      </c>
      <c r="H39" s="30"/>
      <c r="I39" s="31"/>
    </row>
    <row r="40">
      <c r="A40" s="28">
        <v>45420.0</v>
      </c>
      <c r="B40" s="29" t="s">
        <v>5903</v>
      </c>
      <c r="C40" s="30" t="s">
        <v>5904</v>
      </c>
      <c r="D40" s="30" t="s">
        <v>1126</v>
      </c>
      <c r="E40" s="30" t="s">
        <v>259</v>
      </c>
      <c r="F40" s="30" t="s">
        <v>119</v>
      </c>
      <c r="G40" s="9" t="s">
        <v>14</v>
      </c>
      <c r="H40" s="30"/>
      <c r="I40" s="31"/>
    </row>
    <row r="41">
      <c r="A41" s="28">
        <v>45420.0</v>
      </c>
      <c r="B41" s="29" t="s">
        <v>5903</v>
      </c>
      <c r="C41" s="30" t="s">
        <v>5904</v>
      </c>
      <c r="D41" s="30" t="s">
        <v>1126</v>
      </c>
      <c r="E41" s="30" t="s">
        <v>808</v>
      </c>
      <c r="F41" s="30" t="s">
        <v>542</v>
      </c>
      <c r="G41" s="9" t="s">
        <v>14</v>
      </c>
      <c r="H41" s="30"/>
      <c r="I41" s="31"/>
    </row>
    <row r="42">
      <c r="A42" s="28">
        <v>45420.0</v>
      </c>
      <c r="B42" s="29" t="s">
        <v>5905</v>
      </c>
      <c r="C42" s="30" t="s">
        <v>5906</v>
      </c>
      <c r="D42" s="30" t="s">
        <v>5907</v>
      </c>
      <c r="E42" s="30" t="s">
        <v>259</v>
      </c>
      <c r="F42" s="30" t="s">
        <v>5884</v>
      </c>
      <c r="G42" s="9" t="s">
        <v>14</v>
      </c>
      <c r="H42" s="30"/>
      <c r="I42" s="31"/>
    </row>
    <row r="43">
      <c r="A43" s="28">
        <v>45420.0</v>
      </c>
      <c r="B43" s="29" t="s">
        <v>5905</v>
      </c>
      <c r="C43" s="30" t="s">
        <v>5906</v>
      </c>
      <c r="D43" s="30" t="s">
        <v>5907</v>
      </c>
      <c r="E43" s="30" t="s">
        <v>5908</v>
      </c>
      <c r="F43" s="30" t="s">
        <v>38</v>
      </c>
      <c r="G43" s="20" t="s">
        <v>29</v>
      </c>
      <c r="H43" s="30"/>
      <c r="I43" s="31"/>
    </row>
    <row r="44">
      <c r="A44" s="28">
        <v>45420.0</v>
      </c>
      <c r="B44" s="29" t="s">
        <v>5909</v>
      </c>
      <c r="C44" s="30" t="s">
        <v>5910</v>
      </c>
      <c r="D44" s="30" t="s">
        <v>471</v>
      </c>
      <c r="E44" s="30" t="s">
        <v>119</v>
      </c>
      <c r="F44" s="30" t="s">
        <v>18</v>
      </c>
      <c r="G44" s="9" t="s">
        <v>14</v>
      </c>
      <c r="H44" s="30"/>
      <c r="I44" s="31"/>
    </row>
    <row r="45">
      <c r="A45" s="28">
        <v>45420.0</v>
      </c>
      <c r="B45" s="29" t="s">
        <v>5909</v>
      </c>
      <c r="C45" s="30" t="s">
        <v>5910</v>
      </c>
      <c r="D45" s="30" t="s">
        <v>471</v>
      </c>
      <c r="E45" s="30" t="s">
        <v>5911</v>
      </c>
      <c r="F45" s="32" t="s">
        <v>13</v>
      </c>
      <c r="G45" s="9" t="s">
        <v>14</v>
      </c>
      <c r="H45" s="30"/>
      <c r="I45" s="31"/>
    </row>
    <row r="46">
      <c r="A46" s="28">
        <v>45420.0</v>
      </c>
      <c r="B46" s="29" t="s">
        <v>5909</v>
      </c>
      <c r="C46" s="30" t="s">
        <v>5910</v>
      </c>
      <c r="D46" s="30" t="s">
        <v>471</v>
      </c>
      <c r="E46" s="30" t="s">
        <v>4332</v>
      </c>
      <c r="F46" s="30" t="s">
        <v>13</v>
      </c>
      <c r="G46" s="9" t="s">
        <v>14</v>
      </c>
      <c r="H46" s="30"/>
      <c r="I46" s="31"/>
    </row>
    <row r="47">
      <c r="A47" s="28">
        <v>45420.0</v>
      </c>
      <c r="B47" s="29" t="s">
        <v>5912</v>
      </c>
      <c r="C47" s="30" t="s">
        <v>5913</v>
      </c>
      <c r="D47" s="30" t="s">
        <v>2188</v>
      </c>
      <c r="E47" s="30" t="s">
        <v>119</v>
      </c>
      <c r="F47" s="30" t="s">
        <v>1601</v>
      </c>
      <c r="G47" s="9" t="s">
        <v>14</v>
      </c>
      <c r="H47" s="30"/>
      <c r="I47" s="31"/>
    </row>
    <row r="48">
      <c r="A48" s="28">
        <v>45420.0</v>
      </c>
      <c r="B48" s="29" t="s">
        <v>5912</v>
      </c>
      <c r="C48" s="30" t="s">
        <v>5913</v>
      </c>
      <c r="D48" s="30" t="s">
        <v>2188</v>
      </c>
      <c r="E48" s="30" t="s">
        <v>5250</v>
      </c>
      <c r="F48" s="30" t="s">
        <v>18</v>
      </c>
      <c r="G48" s="9" t="s">
        <v>14</v>
      </c>
      <c r="H48" s="30"/>
      <c r="I48" s="31"/>
    </row>
    <row r="49">
      <c r="A49" s="28">
        <v>45420.0</v>
      </c>
      <c r="B49" s="29" t="s">
        <v>5914</v>
      </c>
      <c r="C49" s="30" t="s">
        <v>5915</v>
      </c>
      <c r="D49" s="30" t="s">
        <v>1666</v>
      </c>
      <c r="E49" s="30" t="s">
        <v>5299</v>
      </c>
      <c r="F49" s="30" t="s">
        <v>564</v>
      </c>
      <c r="G49" s="9" t="s">
        <v>14</v>
      </c>
      <c r="H49" s="30"/>
      <c r="I49" s="31"/>
    </row>
    <row r="50">
      <c r="A50" s="28">
        <v>45420.0</v>
      </c>
      <c r="B50" s="29" t="s">
        <v>5916</v>
      </c>
      <c r="C50" s="30" t="s">
        <v>5917</v>
      </c>
      <c r="D50" s="30" t="s">
        <v>1735</v>
      </c>
      <c r="E50" s="30" t="s">
        <v>5895</v>
      </c>
      <c r="F50" s="30" t="s">
        <v>111</v>
      </c>
      <c r="G50" s="9" t="s">
        <v>14</v>
      </c>
      <c r="H50" s="30"/>
      <c r="I50" s="31"/>
    </row>
    <row r="51">
      <c r="A51" s="28">
        <v>45420.0</v>
      </c>
      <c r="B51" s="29" t="s">
        <v>5916</v>
      </c>
      <c r="C51" s="30" t="s">
        <v>5917</v>
      </c>
      <c r="D51" s="30" t="s">
        <v>1735</v>
      </c>
      <c r="E51" s="30" t="s">
        <v>119</v>
      </c>
      <c r="F51" s="30" t="s">
        <v>5876</v>
      </c>
      <c r="G51" s="9" t="s">
        <v>14</v>
      </c>
      <c r="H51" s="30"/>
      <c r="I51" s="31"/>
    </row>
    <row r="52">
      <c r="A52" s="28">
        <v>45420.0</v>
      </c>
      <c r="B52" s="29" t="s">
        <v>5918</v>
      </c>
      <c r="C52" s="30" t="s">
        <v>5919</v>
      </c>
      <c r="D52" s="30" t="s">
        <v>1020</v>
      </c>
      <c r="E52" s="30" t="s">
        <v>110</v>
      </c>
      <c r="F52" s="30" t="s">
        <v>111</v>
      </c>
      <c r="G52" s="9" t="s">
        <v>14</v>
      </c>
      <c r="H52" s="30"/>
      <c r="I52" s="31"/>
    </row>
    <row r="53">
      <c r="A53" s="28">
        <v>45420.0</v>
      </c>
      <c r="B53" s="29" t="s">
        <v>5918</v>
      </c>
      <c r="C53" s="30" t="s">
        <v>5919</v>
      </c>
      <c r="D53" s="30" t="s">
        <v>1020</v>
      </c>
      <c r="E53" s="30" t="s">
        <v>119</v>
      </c>
      <c r="F53" s="30" t="s">
        <v>18</v>
      </c>
      <c r="G53" s="9" t="s">
        <v>14</v>
      </c>
      <c r="H53" s="30"/>
      <c r="I53" s="31"/>
    </row>
    <row r="54">
      <c r="A54" s="28">
        <v>45420.0</v>
      </c>
      <c r="B54" s="29" t="s">
        <v>5920</v>
      </c>
      <c r="C54" s="30" t="s">
        <v>5921</v>
      </c>
      <c r="D54" s="30" t="b">
        <v>1</v>
      </c>
      <c r="E54" s="30"/>
      <c r="F54" s="30" t="s">
        <v>171</v>
      </c>
      <c r="G54" s="9" t="s">
        <v>14</v>
      </c>
      <c r="H54" s="30" t="s">
        <v>100</v>
      </c>
      <c r="I54" s="31"/>
    </row>
    <row r="55">
      <c r="A55" s="28">
        <v>45420.0</v>
      </c>
      <c r="B55" s="29" t="s">
        <v>5920</v>
      </c>
      <c r="C55" s="30" t="s">
        <v>5921</v>
      </c>
      <c r="D55" s="30" t="b">
        <v>1</v>
      </c>
      <c r="E55" s="30"/>
      <c r="F55" s="30" t="s">
        <v>132</v>
      </c>
      <c r="G55" s="9" t="s">
        <v>14</v>
      </c>
      <c r="H55" s="30" t="s">
        <v>100</v>
      </c>
      <c r="I55" s="31"/>
    </row>
    <row r="56">
      <c r="A56" s="28">
        <v>45420.0</v>
      </c>
      <c r="B56" s="29" t="s">
        <v>5920</v>
      </c>
      <c r="C56" s="30" t="s">
        <v>5921</v>
      </c>
      <c r="D56" s="30" t="b">
        <v>1</v>
      </c>
      <c r="E56" s="30" t="s">
        <v>259</v>
      </c>
      <c r="F56" s="30" t="s">
        <v>18</v>
      </c>
      <c r="G56" s="9" t="s">
        <v>14</v>
      </c>
      <c r="H56" s="30"/>
      <c r="I56" s="31"/>
    </row>
    <row r="57">
      <c r="A57" s="28">
        <v>45420.0</v>
      </c>
      <c r="B57" s="29" t="s">
        <v>5920</v>
      </c>
      <c r="C57" s="30" t="s">
        <v>5921</v>
      </c>
      <c r="D57" s="30" t="b">
        <v>1</v>
      </c>
      <c r="E57" s="30" t="s">
        <v>1527</v>
      </c>
      <c r="F57" s="30" t="s">
        <v>119</v>
      </c>
      <c r="G57" s="9" t="s">
        <v>14</v>
      </c>
      <c r="H57" s="30"/>
      <c r="I57" s="31"/>
    </row>
    <row r="58">
      <c r="A58" s="28">
        <v>45420.0</v>
      </c>
      <c r="B58" s="29" t="s">
        <v>5922</v>
      </c>
      <c r="C58" s="30" t="s">
        <v>5923</v>
      </c>
      <c r="D58" s="30" t="s">
        <v>106</v>
      </c>
      <c r="E58" s="30"/>
      <c r="F58" s="30" t="s">
        <v>171</v>
      </c>
      <c r="G58" s="9" t="s">
        <v>14</v>
      </c>
      <c r="H58" s="30" t="s">
        <v>100</v>
      </c>
      <c r="I58" s="31"/>
    </row>
    <row r="59">
      <c r="A59" s="28">
        <v>45420.0</v>
      </c>
      <c r="B59" s="29" t="s">
        <v>5922</v>
      </c>
      <c r="C59" s="30" t="s">
        <v>5923</v>
      </c>
      <c r="D59" s="30" t="s">
        <v>106</v>
      </c>
      <c r="E59" s="30" t="s">
        <v>5924</v>
      </c>
      <c r="F59" s="30" t="s">
        <v>5925</v>
      </c>
      <c r="G59" s="9" t="s">
        <v>14</v>
      </c>
      <c r="H59" s="30"/>
      <c r="I59" s="31"/>
    </row>
    <row r="60">
      <c r="A60" s="28">
        <v>45420.0</v>
      </c>
      <c r="B60" s="29" t="s">
        <v>5922</v>
      </c>
      <c r="C60" s="30" t="s">
        <v>5923</v>
      </c>
      <c r="D60" s="30" t="s">
        <v>106</v>
      </c>
      <c r="E60" s="30" t="s">
        <v>5926</v>
      </c>
      <c r="F60" s="30" t="s">
        <v>5927</v>
      </c>
      <c r="G60" s="9" t="s">
        <v>14</v>
      </c>
      <c r="H60" s="30"/>
      <c r="I60" s="31"/>
    </row>
    <row r="61">
      <c r="A61" s="28">
        <v>45420.0</v>
      </c>
      <c r="B61" s="29" t="s">
        <v>5928</v>
      </c>
      <c r="C61" s="30" t="s">
        <v>5929</v>
      </c>
      <c r="D61" s="30" t="s">
        <v>2048</v>
      </c>
      <c r="E61" s="30" t="s">
        <v>38</v>
      </c>
      <c r="F61" s="30" t="s">
        <v>542</v>
      </c>
      <c r="G61" s="9" t="s">
        <v>14</v>
      </c>
      <c r="H61" s="30"/>
      <c r="I61" s="31"/>
    </row>
    <row r="62">
      <c r="A62" s="28">
        <v>45420.0</v>
      </c>
      <c r="B62" s="29" t="s">
        <v>5928</v>
      </c>
      <c r="C62" s="30" t="s">
        <v>5929</v>
      </c>
      <c r="D62" s="30" t="s">
        <v>2048</v>
      </c>
      <c r="E62" s="30" t="s">
        <v>119</v>
      </c>
      <c r="F62" s="30" t="s">
        <v>741</v>
      </c>
      <c r="G62" s="9" t="s">
        <v>14</v>
      </c>
      <c r="H62" s="30"/>
      <c r="I62" s="31"/>
    </row>
    <row r="63">
      <c r="A63" s="28">
        <v>45420.0</v>
      </c>
      <c r="B63" s="29" t="s">
        <v>5928</v>
      </c>
      <c r="C63" s="30" t="s">
        <v>5929</v>
      </c>
      <c r="D63" s="30" t="s">
        <v>2048</v>
      </c>
      <c r="E63" s="30" t="s">
        <v>5569</v>
      </c>
      <c r="F63" s="30" t="s">
        <v>18</v>
      </c>
      <c r="G63" s="9" t="s">
        <v>14</v>
      </c>
      <c r="H63" s="30"/>
      <c r="I63" s="31"/>
    </row>
    <row r="64">
      <c r="A64" s="28">
        <v>45330.0</v>
      </c>
      <c r="B64" s="29" t="s">
        <v>5930</v>
      </c>
      <c r="C64" s="30" t="s">
        <v>5931</v>
      </c>
      <c r="D64" s="30" t="s">
        <v>2175</v>
      </c>
      <c r="E64" s="30" t="s">
        <v>5932</v>
      </c>
      <c r="F64" s="30" t="s">
        <v>101</v>
      </c>
      <c r="G64" s="9" t="s">
        <v>86</v>
      </c>
      <c r="H64" s="30"/>
      <c r="I64" s="31"/>
    </row>
    <row r="65">
      <c r="A65" s="28">
        <v>45330.0</v>
      </c>
      <c r="B65" s="29" t="s">
        <v>5930</v>
      </c>
      <c r="C65" s="30" t="s">
        <v>5931</v>
      </c>
      <c r="D65" s="30" t="s">
        <v>2175</v>
      </c>
      <c r="E65" s="30" t="s">
        <v>4701</v>
      </c>
      <c r="F65" s="30" t="s">
        <v>101</v>
      </c>
      <c r="G65" s="9" t="s">
        <v>86</v>
      </c>
      <c r="H65" s="30"/>
      <c r="I65" s="31"/>
    </row>
    <row r="66">
      <c r="A66" s="28">
        <v>45330.0</v>
      </c>
      <c r="B66" s="29" t="s">
        <v>5930</v>
      </c>
      <c r="C66" s="30" t="s">
        <v>5931</v>
      </c>
      <c r="D66" s="30" t="s">
        <v>2175</v>
      </c>
      <c r="E66" s="30" t="s">
        <v>119</v>
      </c>
      <c r="F66" s="30" t="s">
        <v>3892</v>
      </c>
      <c r="G66" s="9" t="s">
        <v>86</v>
      </c>
      <c r="H66" s="30"/>
      <c r="I66" s="31"/>
    </row>
    <row r="67">
      <c r="A67" s="28">
        <v>45330.0</v>
      </c>
      <c r="B67" s="29" t="s">
        <v>5930</v>
      </c>
      <c r="C67" s="30" t="s">
        <v>5931</v>
      </c>
      <c r="D67" s="30" t="s">
        <v>2175</v>
      </c>
      <c r="E67" s="30" t="s">
        <v>5217</v>
      </c>
      <c r="F67" s="30" t="s">
        <v>247</v>
      </c>
      <c r="G67" s="9" t="s">
        <v>86</v>
      </c>
      <c r="H67" s="30"/>
      <c r="I67" s="31"/>
    </row>
    <row r="68">
      <c r="A68" s="28">
        <v>45330.0</v>
      </c>
      <c r="B68" s="29" t="s">
        <v>5933</v>
      </c>
      <c r="C68" s="30" t="s">
        <v>5934</v>
      </c>
      <c r="D68" s="30" t="s">
        <v>1735</v>
      </c>
      <c r="E68" s="30" t="s">
        <v>119</v>
      </c>
      <c r="F68" s="30" t="s">
        <v>5876</v>
      </c>
      <c r="G68" s="9" t="s">
        <v>14</v>
      </c>
      <c r="H68" s="30"/>
      <c r="I68" s="31"/>
    </row>
    <row r="69">
      <c r="A69" s="28">
        <v>45330.0</v>
      </c>
      <c r="B69" s="29" t="s">
        <v>5935</v>
      </c>
      <c r="C69" s="30" t="s">
        <v>5936</v>
      </c>
      <c r="D69" s="30" t="s">
        <v>1932</v>
      </c>
      <c r="E69" s="30" t="s">
        <v>38</v>
      </c>
      <c r="F69" s="30" t="s">
        <v>101</v>
      </c>
      <c r="G69" s="9" t="s">
        <v>14</v>
      </c>
      <c r="H69" s="30"/>
      <c r="I69" s="31"/>
    </row>
    <row r="70">
      <c r="A70" s="28">
        <v>45330.0</v>
      </c>
      <c r="B70" s="29" t="s">
        <v>5935</v>
      </c>
      <c r="C70" s="30" t="s">
        <v>5936</v>
      </c>
      <c r="D70" s="30" t="s">
        <v>1932</v>
      </c>
      <c r="E70" s="30" t="s">
        <v>119</v>
      </c>
      <c r="F70" s="30" t="s">
        <v>18</v>
      </c>
      <c r="G70" s="9" t="s">
        <v>14</v>
      </c>
      <c r="H70" s="30"/>
      <c r="I70" s="31"/>
    </row>
    <row r="71">
      <c r="A71" s="28">
        <v>45330.0</v>
      </c>
      <c r="B71" s="29" t="s">
        <v>5937</v>
      </c>
      <c r="C71" s="30" t="s">
        <v>5938</v>
      </c>
      <c r="D71" s="30" t="s">
        <v>471</v>
      </c>
      <c r="E71" s="30" t="s">
        <v>5885</v>
      </c>
      <c r="F71" s="30" t="s">
        <v>5939</v>
      </c>
      <c r="G71" s="9" t="s">
        <v>14</v>
      </c>
      <c r="H71" s="30"/>
      <c r="I71" s="31"/>
    </row>
    <row r="72">
      <c r="A72" s="28">
        <v>45330.0</v>
      </c>
      <c r="B72" s="29" t="s">
        <v>5937</v>
      </c>
      <c r="C72" s="30" t="s">
        <v>5938</v>
      </c>
      <c r="D72" s="30" t="s">
        <v>471</v>
      </c>
      <c r="E72" s="30" t="s">
        <v>5885</v>
      </c>
      <c r="F72" s="30" t="s">
        <v>5940</v>
      </c>
      <c r="G72" s="9" t="s">
        <v>14</v>
      </c>
      <c r="H72" s="30"/>
      <c r="I72" s="31"/>
    </row>
    <row r="73">
      <c r="A73" s="28">
        <v>45330.0</v>
      </c>
      <c r="B73" s="29" t="s">
        <v>5937</v>
      </c>
      <c r="C73" s="30" t="s">
        <v>5938</v>
      </c>
      <c r="D73" s="30" t="s">
        <v>471</v>
      </c>
      <c r="E73" s="30" t="s">
        <v>1302</v>
      </c>
      <c r="F73" s="30" t="s">
        <v>5941</v>
      </c>
      <c r="G73" s="9" t="s">
        <v>14</v>
      </c>
      <c r="H73" s="30"/>
      <c r="I73" s="31"/>
    </row>
    <row r="74">
      <c r="A74" s="28">
        <v>45330.0</v>
      </c>
      <c r="B74" s="29" t="s">
        <v>5942</v>
      </c>
      <c r="C74" s="30" t="s">
        <v>5943</v>
      </c>
      <c r="D74" s="30" t="s">
        <v>1147</v>
      </c>
      <c r="E74" s="30" t="s">
        <v>5944</v>
      </c>
      <c r="F74" s="30" t="s">
        <v>5881</v>
      </c>
      <c r="G74" s="9" t="s">
        <v>14</v>
      </c>
      <c r="H74" s="30"/>
      <c r="I74" s="31"/>
    </row>
    <row r="75">
      <c r="A75" s="28">
        <v>45330.0</v>
      </c>
      <c r="B75" s="29" t="s">
        <v>5945</v>
      </c>
      <c r="C75" s="30" t="s">
        <v>5946</v>
      </c>
      <c r="D75" s="30" t="s">
        <v>5947</v>
      </c>
      <c r="E75" s="30"/>
      <c r="F75" s="30" t="s">
        <v>171</v>
      </c>
      <c r="G75" s="9" t="s">
        <v>14</v>
      </c>
      <c r="H75" s="30" t="s">
        <v>100</v>
      </c>
      <c r="I75" s="31"/>
    </row>
    <row r="76">
      <c r="A76" s="28">
        <v>45330.0</v>
      </c>
      <c r="B76" s="29" t="s">
        <v>5945</v>
      </c>
      <c r="C76" s="30" t="s">
        <v>5946</v>
      </c>
      <c r="D76" s="30" t="s">
        <v>5947</v>
      </c>
      <c r="E76" s="30" t="s">
        <v>5948</v>
      </c>
      <c r="F76" s="30" t="s">
        <v>3415</v>
      </c>
      <c r="G76" s="9" t="s">
        <v>14</v>
      </c>
      <c r="H76" s="30"/>
      <c r="I76" s="31"/>
    </row>
    <row r="77">
      <c r="A77" s="28">
        <v>45330.0</v>
      </c>
      <c r="B77" s="29" t="s">
        <v>5949</v>
      </c>
      <c r="C77" s="30" t="s">
        <v>5950</v>
      </c>
      <c r="D77" s="30" t="s">
        <v>211</v>
      </c>
      <c r="E77" s="30"/>
      <c r="F77" s="30" t="s">
        <v>171</v>
      </c>
      <c r="G77" s="9" t="s">
        <v>14</v>
      </c>
      <c r="H77" s="30" t="s">
        <v>100</v>
      </c>
      <c r="I77" s="31"/>
    </row>
    <row r="78">
      <c r="A78" s="28">
        <v>45330.0</v>
      </c>
      <c r="B78" s="29" t="s">
        <v>5949</v>
      </c>
      <c r="C78" s="30" t="s">
        <v>5950</v>
      </c>
      <c r="D78" s="30" t="s">
        <v>211</v>
      </c>
      <c r="E78" s="30" t="s">
        <v>119</v>
      </c>
      <c r="F78" s="30" t="s">
        <v>18</v>
      </c>
      <c r="G78" s="9" t="s">
        <v>14</v>
      </c>
      <c r="H78" s="30"/>
      <c r="I78" s="31"/>
    </row>
    <row r="79">
      <c r="A79" s="28">
        <v>45330.0</v>
      </c>
      <c r="B79" s="29" t="s">
        <v>5949</v>
      </c>
      <c r="C79" s="30" t="s">
        <v>5950</v>
      </c>
      <c r="D79" s="30" t="s">
        <v>211</v>
      </c>
      <c r="E79" s="30" t="s">
        <v>5951</v>
      </c>
      <c r="F79" s="30" t="s">
        <v>13</v>
      </c>
      <c r="G79" s="9" t="s">
        <v>14</v>
      </c>
      <c r="H79" s="30"/>
      <c r="I79" s="31"/>
    </row>
    <row r="80">
      <c r="A80" s="28">
        <v>45330.0</v>
      </c>
      <c r="B80" s="29" t="s">
        <v>5952</v>
      </c>
      <c r="C80" s="30" t="s">
        <v>5953</v>
      </c>
      <c r="D80" s="30" t="s">
        <v>415</v>
      </c>
      <c r="E80" s="30" t="s">
        <v>110</v>
      </c>
      <c r="F80" s="30" t="s">
        <v>111</v>
      </c>
      <c r="G80" s="9" t="s">
        <v>14</v>
      </c>
      <c r="H80" s="30"/>
      <c r="I80" s="31"/>
    </row>
    <row r="81">
      <c r="A81" s="28">
        <v>45330.0</v>
      </c>
      <c r="B81" s="29" t="s">
        <v>5952</v>
      </c>
      <c r="C81" s="30" t="s">
        <v>5953</v>
      </c>
      <c r="D81" s="30" t="s">
        <v>415</v>
      </c>
      <c r="E81" s="30" t="s">
        <v>119</v>
      </c>
      <c r="F81" s="30" t="s">
        <v>18</v>
      </c>
      <c r="G81" s="9" t="s">
        <v>14</v>
      </c>
      <c r="H81" s="30"/>
      <c r="I81" s="31"/>
    </row>
    <row r="82">
      <c r="A82" s="28">
        <v>45330.0</v>
      </c>
      <c r="B82" s="29" t="s">
        <v>5952</v>
      </c>
      <c r="C82" s="30" t="s">
        <v>5953</v>
      </c>
      <c r="D82" s="30" t="s">
        <v>415</v>
      </c>
      <c r="E82" s="30" t="s">
        <v>436</v>
      </c>
      <c r="F82" s="30" t="s">
        <v>101</v>
      </c>
      <c r="G82" s="9" t="s">
        <v>14</v>
      </c>
      <c r="H82" s="30"/>
      <c r="I82" s="31"/>
    </row>
    <row r="83">
      <c r="A83" s="28">
        <v>45330.0</v>
      </c>
      <c r="B83" s="29" t="s">
        <v>5952</v>
      </c>
      <c r="C83" s="30" t="s">
        <v>5953</v>
      </c>
      <c r="D83" s="30" t="s">
        <v>415</v>
      </c>
      <c r="E83" s="30" t="s">
        <v>3522</v>
      </c>
      <c r="F83" s="30" t="s">
        <v>13</v>
      </c>
      <c r="G83" s="9" t="s">
        <v>14</v>
      </c>
      <c r="H83" s="30"/>
      <c r="I83" s="31"/>
    </row>
    <row r="84">
      <c r="A84" s="28">
        <v>45330.0</v>
      </c>
      <c r="B84" s="29" t="s">
        <v>5954</v>
      </c>
      <c r="C84" s="30" t="s">
        <v>5955</v>
      </c>
      <c r="D84" s="30" t="s">
        <v>5956</v>
      </c>
      <c r="E84" s="30" t="s">
        <v>110</v>
      </c>
      <c r="F84" s="30" t="s">
        <v>111</v>
      </c>
      <c r="G84" s="9" t="s">
        <v>14</v>
      </c>
      <c r="H84" s="30"/>
      <c r="I84" s="31"/>
    </row>
    <row r="85">
      <c r="A85" s="28">
        <v>45330.0</v>
      </c>
      <c r="B85" s="29" t="s">
        <v>5954</v>
      </c>
      <c r="C85" s="30" t="s">
        <v>5955</v>
      </c>
      <c r="D85" s="30" t="s">
        <v>5956</v>
      </c>
      <c r="E85" s="30" t="s">
        <v>119</v>
      </c>
      <c r="F85" s="30" t="s">
        <v>18</v>
      </c>
      <c r="G85" s="9" t="s">
        <v>14</v>
      </c>
      <c r="H85" s="30"/>
      <c r="I85" s="31"/>
    </row>
    <row r="86">
      <c r="A86" s="28">
        <v>45330.0</v>
      </c>
      <c r="B86" s="29" t="s">
        <v>5954</v>
      </c>
      <c r="C86" s="30" t="s">
        <v>5955</v>
      </c>
      <c r="D86" s="30" t="s">
        <v>5956</v>
      </c>
      <c r="E86" s="30" t="s">
        <v>420</v>
      </c>
      <c r="F86" s="30" t="s">
        <v>48</v>
      </c>
      <c r="G86" s="9" t="s">
        <v>14</v>
      </c>
      <c r="H86" s="30"/>
      <c r="I86" s="31"/>
    </row>
    <row r="87">
      <c r="A87" s="28">
        <v>45330.0</v>
      </c>
      <c r="B87" s="29" t="s">
        <v>5957</v>
      </c>
      <c r="C87" s="30" t="s">
        <v>5958</v>
      </c>
      <c r="D87" s="30" t="s">
        <v>1746</v>
      </c>
      <c r="E87" s="30" t="s">
        <v>119</v>
      </c>
      <c r="F87" s="30" t="s">
        <v>473</v>
      </c>
      <c r="G87" s="9" t="s">
        <v>14</v>
      </c>
      <c r="H87" s="30"/>
      <c r="I87" s="31"/>
    </row>
    <row r="88">
      <c r="A88" s="28">
        <v>45330.0</v>
      </c>
      <c r="B88" s="29" t="s">
        <v>5957</v>
      </c>
      <c r="C88" s="30" t="s">
        <v>5958</v>
      </c>
      <c r="D88" s="30" t="s">
        <v>1746</v>
      </c>
      <c r="E88" s="30" t="s">
        <v>119</v>
      </c>
      <c r="F88" s="30" t="s">
        <v>18</v>
      </c>
      <c r="G88" s="9" t="s">
        <v>14</v>
      </c>
      <c r="H88" s="30"/>
      <c r="I88" s="31"/>
    </row>
    <row r="89">
      <c r="A89" s="28">
        <v>45330.0</v>
      </c>
      <c r="B89" s="29" t="s">
        <v>5959</v>
      </c>
      <c r="C89" s="30" t="s">
        <v>5960</v>
      </c>
      <c r="D89" s="30" t="s">
        <v>3137</v>
      </c>
      <c r="E89" s="30"/>
      <c r="F89" s="30" t="s">
        <v>171</v>
      </c>
      <c r="G89" s="9" t="s">
        <v>14</v>
      </c>
      <c r="H89" s="30" t="s">
        <v>100</v>
      </c>
      <c r="I89" s="31"/>
    </row>
    <row r="90">
      <c r="A90" s="28">
        <v>45330.0</v>
      </c>
      <c r="B90" s="29" t="s">
        <v>5959</v>
      </c>
      <c r="C90" s="30" t="s">
        <v>5960</v>
      </c>
      <c r="D90" s="30" t="s">
        <v>3137</v>
      </c>
      <c r="E90" s="30" t="s">
        <v>5217</v>
      </c>
      <c r="F90" s="30" t="s">
        <v>917</v>
      </c>
      <c r="G90" s="9" t="s">
        <v>14</v>
      </c>
      <c r="H90" s="30"/>
      <c r="I90" s="31"/>
    </row>
    <row r="91">
      <c r="A91" s="28">
        <v>45330.0</v>
      </c>
      <c r="B91" s="29" t="s">
        <v>5959</v>
      </c>
      <c r="C91" s="30" t="s">
        <v>5960</v>
      </c>
      <c r="D91" s="30" t="s">
        <v>3137</v>
      </c>
      <c r="E91" s="30" t="s">
        <v>5961</v>
      </c>
      <c r="F91" s="30" t="s">
        <v>5621</v>
      </c>
      <c r="G91" s="9" t="s">
        <v>14</v>
      </c>
      <c r="H91" s="30"/>
      <c r="I91" s="31"/>
    </row>
    <row r="92">
      <c r="A92" s="28">
        <v>45330.0</v>
      </c>
      <c r="B92" s="29" t="s">
        <v>5962</v>
      </c>
      <c r="C92" s="30" t="s">
        <v>5963</v>
      </c>
      <c r="D92" s="30" t="s">
        <v>5964</v>
      </c>
      <c r="E92" s="30"/>
      <c r="F92" s="30" t="s">
        <v>512</v>
      </c>
      <c r="G92" s="9" t="s">
        <v>14</v>
      </c>
      <c r="H92" s="30" t="s">
        <v>100</v>
      </c>
      <c r="I92" s="31"/>
    </row>
    <row r="93">
      <c r="A93" s="28">
        <v>45330.0</v>
      </c>
      <c r="B93" s="29" t="s">
        <v>5965</v>
      </c>
      <c r="C93" s="30" t="s">
        <v>5966</v>
      </c>
      <c r="D93" s="30" t="s">
        <v>83</v>
      </c>
      <c r="E93" s="30"/>
      <c r="F93" s="30" t="s">
        <v>5872</v>
      </c>
      <c r="G93" s="9" t="s">
        <v>14</v>
      </c>
      <c r="H93" s="30" t="s">
        <v>100</v>
      </c>
      <c r="I93" s="31"/>
    </row>
    <row r="94">
      <c r="A94" s="28">
        <v>45330.0</v>
      </c>
      <c r="B94" s="29" t="s">
        <v>5965</v>
      </c>
      <c r="C94" s="30" t="s">
        <v>5966</v>
      </c>
      <c r="D94" s="30" t="s">
        <v>83</v>
      </c>
      <c r="E94" s="30" t="s">
        <v>110</v>
      </c>
      <c r="F94" s="30" t="s">
        <v>111</v>
      </c>
      <c r="G94" s="9" t="s">
        <v>14</v>
      </c>
      <c r="H94" s="30"/>
      <c r="I94" s="31"/>
    </row>
    <row r="95">
      <c r="A95" s="28">
        <v>45330.0</v>
      </c>
      <c r="B95" s="29" t="s">
        <v>5965</v>
      </c>
      <c r="C95" s="30" t="s">
        <v>5966</v>
      </c>
      <c r="D95" s="30" t="s">
        <v>83</v>
      </c>
      <c r="E95" s="30" t="s">
        <v>119</v>
      </c>
      <c r="F95" s="30" t="s">
        <v>473</v>
      </c>
      <c r="G95" s="9" t="s">
        <v>14</v>
      </c>
      <c r="H95" s="30"/>
      <c r="I95" s="31"/>
    </row>
    <row r="96">
      <c r="A96" s="28">
        <v>45299.0</v>
      </c>
      <c r="B96" s="29" t="s">
        <v>5967</v>
      </c>
      <c r="C96" s="30" t="s">
        <v>5968</v>
      </c>
      <c r="D96" s="30" t="s">
        <v>106</v>
      </c>
      <c r="E96" s="30"/>
      <c r="F96" s="30" t="s">
        <v>5969</v>
      </c>
      <c r="G96" s="9" t="s">
        <v>14</v>
      </c>
      <c r="H96" s="30" t="s">
        <v>100</v>
      </c>
      <c r="I96" s="31"/>
    </row>
    <row r="97">
      <c r="A97" s="28">
        <v>45299.0</v>
      </c>
      <c r="B97" s="29" t="s">
        <v>5970</v>
      </c>
      <c r="C97" s="30" t="s">
        <v>5971</v>
      </c>
      <c r="D97" s="30" t="s">
        <v>1181</v>
      </c>
      <c r="E97" s="30"/>
      <c r="F97" s="30" t="s">
        <v>5972</v>
      </c>
      <c r="G97" s="9" t="s">
        <v>86</v>
      </c>
      <c r="H97" s="30" t="s">
        <v>100</v>
      </c>
      <c r="I97" s="31"/>
    </row>
    <row r="98">
      <c r="A98" s="28">
        <v>45299.0</v>
      </c>
      <c r="B98" s="29" t="s">
        <v>5970</v>
      </c>
      <c r="C98" s="30" t="s">
        <v>5971</v>
      </c>
      <c r="D98" s="30" t="s">
        <v>1181</v>
      </c>
      <c r="E98" s="30" t="s">
        <v>5972</v>
      </c>
      <c r="F98" s="30" t="s">
        <v>5973</v>
      </c>
      <c r="G98" s="9" t="s">
        <v>86</v>
      </c>
      <c r="H98" s="30"/>
      <c r="I98" s="31"/>
    </row>
    <row r="99">
      <c r="A99" s="28">
        <v>45299.0</v>
      </c>
      <c r="B99" s="29" t="s">
        <v>5970</v>
      </c>
      <c r="C99" s="30" t="s">
        <v>5971</v>
      </c>
      <c r="D99" s="30" t="s">
        <v>1181</v>
      </c>
      <c r="E99" s="30" t="s">
        <v>420</v>
      </c>
      <c r="F99" s="30" t="s">
        <v>304</v>
      </c>
      <c r="G99" s="9" t="s">
        <v>14</v>
      </c>
      <c r="H99" s="30"/>
      <c r="I99" s="31"/>
    </row>
    <row r="100">
      <c r="A100" s="28">
        <v>45299.0</v>
      </c>
      <c r="B100" s="29" t="s">
        <v>5974</v>
      </c>
      <c r="C100" s="30" t="s">
        <v>5975</v>
      </c>
      <c r="D100" s="30" t="s">
        <v>432</v>
      </c>
      <c r="E100" s="30"/>
      <c r="F100" s="30" t="s">
        <v>171</v>
      </c>
      <c r="G100" s="9" t="s">
        <v>14</v>
      </c>
      <c r="H100" s="30" t="s">
        <v>100</v>
      </c>
      <c r="I100" s="31"/>
    </row>
    <row r="101">
      <c r="A101" s="28">
        <v>45299.0</v>
      </c>
      <c r="B101" s="29" t="s">
        <v>5974</v>
      </c>
      <c r="C101" s="30" t="s">
        <v>5975</v>
      </c>
      <c r="D101" s="30" t="s">
        <v>432</v>
      </c>
      <c r="E101" s="30" t="s">
        <v>166</v>
      </c>
      <c r="F101" s="30" t="s">
        <v>119</v>
      </c>
      <c r="G101" s="9" t="s">
        <v>14</v>
      </c>
      <c r="H101" s="30"/>
      <c r="I101" s="31"/>
    </row>
    <row r="102">
      <c r="A102" s="28">
        <v>45299.0</v>
      </c>
      <c r="B102" s="29" t="s">
        <v>5974</v>
      </c>
      <c r="C102" s="30" t="s">
        <v>5975</v>
      </c>
      <c r="D102" s="30" t="s">
        <v>432</v>
      </c>
      <c r="E102" s="30" t="s">
        <v>38</v>
      </c>
      <c r="F102" s="30" t="s">
        <v>13</v>
      </c>
      <c r="G102" s="9" t="s">
        <v>14</v>
      </c>
      <c r="H102" s="30"/>
      <c r="I102" s="31"/>
    </row>
    <row r="103">
      <c r="A103" s="28">
        <v>45299.0</v>
      </c>
      <c r="B103" s="29" t="s">
        <v>5976</v>
      </c>
      <c r="C103" s="30" t="s">
        <v>5977</v>
      </c>
      <c r="D103" s="30" t="s">
        <v>2260</v>
      </c>
      <c r="E103" s="30" t="s">
        <v>5418</v>
      </c>
      <c r="F103" s="30" t="s">
        <v>454</v>
      </c>
      <c r="G103" s="9" t="s">
        <v>14</v>
      </c>
      <c r="H103" s="30"/>
      <c r="I103" s="31"/>
    </row>
    <row r="104">
      <c r="A104" s="28">
        <v>45299.0</v>
      </c>
      <c r="B104" s="29" t="s">
        <v>5976</v>
      </c>
      <c r="C104" s="30" t="s">
        <v>5977</v>
      </c>
      <c r="D104" s="30" t="s">
        <v>2260</v>
      </c>
      <c r="E104" s="30" t="s">
        <v>5978</v>
      </c>
      <c r="F104" s="30" t="s">
        <v>2961</v>
      </c>
      <c r="G104" s="9" t="s">
        <v>14</v>
      </c>
      <c r="H104" s="30"/>
      <c r="I104" s="31"/>
    </row>
    <row r="105">
      <c r="A105" s="28">
        <v>45299.0</v>
      </c>
      <c r="B105" s="29" t="s">
        <v>5979</v>
      </c>
      <c r="C105" s="30" t="s">
        <v>5980</v>
      </c>
      <c r="D105" s="30" t="s">
        <v>3158</v>
      </c>
      <c r="E105" s="30"/>
      <c r="F105" s="30" t="s">
        <v>5981</v>
      </c>
      <c r="G105" s="9" t="s">
        <v>14</v>
      </c>
      <c r="H105" s="30" t="s">
        <v>100</v>
      </c>
      <c r="I105" s="31"/>
    </row>
    <row r="106">
      <c r="A106" s="28">
        <v>45299.0</v>
      </c>
      <c r="B106" s="29" t="s">
        <v>5979</v>
      </c>
      <c r="C106" s="30" t="s">
        <v>5980</v>
      </c>
      <c r="D106" s="30" t="s">
        <v>3158</v>
      </c>
      <c r="E106" s="30" t="s">
        <v>38</v>
      </c>
      <c r="F106" s="30" t="s">
        <v>917</v>
      </c>
      <c r="G106" s="9" t="s">
        <v>14</v>
      </c>
      <c r="H106" s="30"/>
      <c r="I106" s="31"/>
    </row>
    <row r="107">
      <c r="A107" s="28">
        <v>45299.0</v>
      </c>
      <c r="B107" s="29" t="s">
        <v>5979</v>
      </c>
      <c r="C107" s="30" t="s">
        <v>5980</v>
      </c>
      <c r="D107" s="30" t="s">
        <v>3158</v>
      </c>
      <c r="E107" s="30" t="s">
        <v>728</v>
      </c>
      <c r="F107" s="30" t="s">
        <v>542</v>
      </c>
      <c r="G107" s="9" t="s">
        <v>14</v>
      </c>
      <c r="H107" s="30"/>
      <c r="I107" s="31"/>
    </row>
    <row r="108">
      <c r="A108" s="28">
        <v>45299.0</v>
      </c>
      <c r="B108" s="29" t="s">
        <v>5982</v>
      </c>
      <c r="C108" s="30" t="s">
        <v>5983</v>
      </c>
      <c r="D108" s="30" t="s">
        <v>83</v>
      </c>
      <c r="E108" s="30"/>
      <c r="F108" s="30" t="s">
        <v>1419</v>
      </c>
      <c r="G108" s="9" t="s">
        <v>14</v>
      </c>
      <c r="H108" s="30" t="s">
        <v>100</v>
      </c>
      <c r="I108" s="31"/>
    </row>
    <row r="109">
      <c r="A109" s="28">
        <v>45299.0</v>
      </c>
      <c r="B109" s="29" t="s">
        <v>5982</v>
      </c>
      <c r="C109" s="30" t="s">
        <v>5983</v>
      </c>
      <c r="D109" s="30" t="s">
        <v>83</v>
      </c>
      <c r="E109" s="30" t="s">
        <v>4109</v>
      </c>
      <c r="F109" s="30" t="s">
        <v>101</v>
      </c>
      <c r="G109" s="9" t="s">
        <v>14</v>
      </c>
      <c r="H109" s="30"/>
      <c r="I109" s="31"/>
    </row>
    <row r="110">
      <c r="A110" s="28">
        <v>45299.0</v>
      </c>
      <c r="B110" s="29" t="s">
        <v>5984</v>
      </c>
      <c r="C110" s="30" t="s">
        <v>5985</v>
      </c>
      <c r="D110" s="30" t="s">
        <v>147</v>
      </c>
      <c r="E110" s="30"/>
      <c r="F110" s="30" t="s">
        <v>5986</v>
      </c>
      <c r="G110" s="9" t="s">
        <v>14</v>
      </c>
      <c r="H110" s="30" t="s">
        <v>100</v>
      </c>
      <c r="I110" s="31"/>
    </row>
    <row r="111">
      <c r="A111" s="28">
        <v>45299.0</v>
      </c>
      <c r="B111" s="29" t="s">
        <v>5984</v>
      </c>
      <c r="C111" s="30" t="s">
        <v>5985</v>
      </c>
      <c r="D111" s="30" t="s">
        <v>147</v>
      </c>
      <c r="E111" s="30" t="s">
        <v>5418</v>
      </c>
      <c r="F111" s="30" t="s">
        <v>454</v>
      </c>
      <c r="G111" s="9" t="s">
        <v>14</v>
      </c>
      <c r="H111" s="30"/>
      <c r="I111" s="31"/>
    </row>
    <row r="112">
      <c r="A112" s="28">
        <v>45299.0</v>
      </c>
      <c r="B112" s="29" t="s">
        <v>5984</v>
      </c>
      <c r="C112" s="30" t="s">
        <v>5985</v>
      </c>
      <c r="D112" s="30" t="s">
        <v>147</v>
      </c>
      <c r="E112" s="30" t="s">
        <v>1094</v>
      </c>
      <c r="F112" s="30" t="s">
        <v>564</v>
      </c>
      <c r="G112" s="9" t="s">
        <v>14</v>
      </c>
      <c r="H112" s="30"/>
      <c r="I112" s="31"/>
    </row>
    <row r="113">
      <c r="A113" s="28">
        <v>45299.0</v>
      </c>
      <c r="B113" s="29" t="s">
        <v>5984</v>
      </c>
      <c r="C113" s="30" t="s">
        <v>5985</v>
      </c>
      <c r="D113" s="30" t="s">
        <v>147</v>
      </c>
      <c r="E113" s="30" t="s">
        <v>5987</v>
      </c>
      <c r="F113" s="30" t="s">
        <v>5988</v>
      </c>
      <c r="G113" s="9" t="s">
        <v>14</v>
      </c>
      <c r="H113" s="30"/>
      <c r="I113" s="31"/>
    </row>
    <row r="114">
      <c r="A114" s="28">
        <v>45299.0</v>
      </c>
      <c r="B114" s="29" t="s">
        <v>5984</v>
      </c>
      <c r="C114" s="30" t="s">
        <v>5985</v>
      </c>
      <c r="D114" s="30" t="s">
        <v>1952</v>
      </c>
      <c r="E114" s="30"/>
      <c r="F114" s="30" t="s">
        <v>5986</v>
      </c>
      <c r="G114" s="9" t="s">
        <v>14</v>
      </c>
      <c r="H114" s="30" t="s">
        <v>100</v>
      </c>
      <c r="I114" s="31"/>
    </row>
    <row r="115">
      <c r="A115" s="28">
        <v>45299.0</v>
      </c>
      <c r="B115" s="29" t="s">
        <v>5984</v>
      </c>
      <c r="C115" s="30" t="s">
        <v>5985</v>
      </c>
      <c r="D115" s="30" t="s">
        <v>1952</v>
      </c>
      <c r="E115" s="30" t="s">
        <v>5418</v>
      </c>
      <c r="F115" s="30" t="s">
        <v>454</v>
      </c>
      <c r="G115" s="9" t="s">
        <v>14</v>
      </c>
      <c r="H115" s="30"/>
      <c r="I115" s="31"/>
    </row>
    <row r="116">
      <c r="A116" s="28">
        <v>45299.0</v>
      </c>
      <c r="B116" s="29" t="s">
        <v>5984</v>
      </c>
      <c r="C116" s="30" t="s">
        <v>5985</v>
      </c>
      <c r="D116" s="30" t="s">
        <v>1952</v>
      </c>
      <c r="E116" s="30" t="s">
        <v>1094</v>
      </c>
      <c r="F116" s="30" t="s">
        <v>564</v>
      </c>
      <c r="G116" s="9" t="s">
        <v>14</v>
      </c>
      <c r="H116" s="30"/>
      <c r="I116" s="31"/>
    </row>
    <row r="117">
      <c r="A117" s="28">
        <v>45299.0</v>
      </c>
      <c r="B117" s="29" t="s">
        <v>5984</v>
      </c>
      <c r="C117" s="30" t="s">
        <v>5985</v>
      </c>
      <c r="D117" s="30" t="s">
        <v>1952</v>
      </c>
      <c r="E117" s="30" t="s">
        <v>5987</v>
      </c>
      <c r="F117" s="30" t="s">
        <v>5988</v>
      </c>
      <c r="G117" s="9" t="s">
        <v>14</v>
      </c>
      <c r="H117" s="30"/>
      <c r="I117" s="31"/>
    </row>
    <row r="118">
      <c r="A118" s="28">
        <v>45299.0</v>
      </c>
      <c r="B118" s="29" t="s">
        <v>5989</v>
      </c>
      <c r="C118" s="30" t="s">
        <v>5990</v>
      </c>
      <c r="D118" s="30" t="s">
        <v>540</v>
      </c>
      <c r="E118" s="30"/>
      <c r="F118" s="30" t="s">
        <v>5991</v>
      </c>
      <c r="G118" s="9" t="s">
        <v>14</v>
      </c>
      <c r="H118" s="30" t="s">
        <v>100</v>
      </c>
      <c r="I118" s="31"/>
    </row>
    <row r="119">
      <c r="A119" s="28">
        <v>45299.0</v>
      </c>
      <c r="B119" s="29" t="s">
        <v>5992</v>
      </c>
      <c r="C119" s="30" t="s">
        <v>5993</v>
      </c>
      <c r="D119" s="30" t="s">
        <v>3986</v>
      </c>
      <c r="E119" s="30"/>
      <c r="F119" s="30" t="s">
        <v>5892</v>
      </c>
      <c r="G119" s="9" t="s">
        <v>14</v>
      </c>
      <c r="H119" s="30" t="s">
        <v>100</v>
      </c>
      <c r="I119" s="31"/>
    </row>
    <row r="120">
      <c r="A120" s="28">
        <v>45299.0</v>
      </c>
      <c r="B120" s="29" t="s">
        <v>5992</v>
      </c>
      <c r="C120" s="30" t="s">
        <v>5993</v>
      </c>
      <c r="D120" s="30" t="s">
        <v>3986</v>
      </c>
      <c r="E120" s="30" t="s">
        <v>49</v>
      </c>
      <c r="F120" s="30" t="s">
        <v>5994</v>
      </c>
      <c r="G120" s="9" t="s">
        <v>14</v>
      </c>
      <c r="H120" s="30"/>
      <c r="I120" s="31"/>
    </row>
    <row r="121">
      <c r="A121" s="28">
        <v>45299.0</v>
      </c>
      <c r="B121" s="29" t="s">
        <v>5995</v>
      </c>
      <c r="C121" s="30" t="s">
        <v>5996</v>
      </c>
      <c r="D121" s="30" t="s">
        <v>1699</v>
      </c>
      <c r="E121" s="30" t="s">
        <v>5895</v>
      </c>
      <c r="F121" s="30" t="s">
        <v>111</v>
      </c>
      <c r="G121" s="9" t="s">
        <v>14</v>
      </c>
      <c r="H121" s="30"/>
      <c r="I121" s="31"/>
    </row>
    <row r="122">
      <c r="A122" s="28">
        <v>45299.0</v>
      </c>
      <c r="B122" s="29" t="s">
        <v>5995</v>
      </c>
      <c r="C122" s="30" t="s">
        <v>5996</v>
      </c>
      <c r="D122" s="30" t="s">
        <v>1699</v>
      </c>
      <c r="E122" s="30" t="s">
        <v>119</v>
      </c>
      <c r="F122" s="30" t="s">
        <v>18</v>
      </c>
      <c r="G122" s="9" t="s">
        <v>14</v>
      </c>
      <c r="H122" s="30"/>
      <c r="I122" s="31"/>
    </row>
    <row r="123">
      <c r="A123" s="28">
        <v>45299.0</v>
      </c>
      <c r="B123" s="29" t="s">
        <v>5997</v>
      </c>
      <c r="C123" s="30" t="s">
        <v>5998</v>
      </c>
      <c r="D123" s="30" t="s">
        <v>882</v>
      </c>
      <c r="E123" s="30" t="s">
        <v>5999</v>
      </c>
      <c r="F123" s="30" t="s">
        <v>350</v>
      </c>
      <c r="G123" s="9" t="s">
        <v>14</v>
      </c>
      <c r="H123" s="30"/>
      <c r="I123" s="31"/>
    </row>
    <row r="124">
      <c r="A124" s="28">
        <v>45299.0</v>
      </c>
      <c r="B124" s="29" t="s">
        <v>5997</v>
      </c>
      <c r="C124" s="30" t="s">
        <v>5998</v>
      </c>
      <c r="D124" s="30" t="s">
        <v>882</v>
      </c>
      <c r="E124" s="30" t="s">
        <v>6000</v>
      </c>
      <c r="F124" s="30" t="s">
        <v>564</v>
      </c>
      <c r="G124" s="9" t="s">
        <v>14</v>
      </c>
      <c r="H124" s="30"/>
      <c r="I124" s="31"/>
    </row>
    <row r="125">
      <c r="A125" s="28">
        <v>45299.0</v>
      </c>
      <c r="B125" s="29" t="s">
        <v>6001</v>
      </c>
      <c r="C125" s="30" t="s">
        <v>6002</v>
      </c>
      <c r="D125" s="30" t="s">
        <v>4044</v>
      </c>
      <c r="E125" s="30" t="s">
        <v>3346</v>
      </c>
      <c r="F125" s="30" t="s">
        <v>6003</v>
      </c>
      <c r="G125" s="9" t="s">
        <v>14</v>
      </c>
      <c r="H125" s="30"/>
      <c r="I125" s="31"/>
    </row>
    <row r="126">
      <c r="A126" s="28">
        <v>45299.0</v>
      </c>
      <c r="B126" s="29" t="s">
        <v>6001</v>
      </c>
      <c r="C126" s="30" t="s">
        <v>6002</v>
      </c>
      <c r="D126" s="30" t="s">
        <v>4044</v>
      </c>
      <c r="E126" s="30" t="s">
        <v>420</v>
      </c>
      <c r="F126" s="30" t="s">
        <v>5629</v>
      </c>
      <c r="G126" s="9" t="s">
        <v>14</v>
      </c>
      <c r="H126" s="30"/>
      <c r="I126" s="31"/>
    </row>
    <row r="127">
      <c r="A127" s="28">
        <v>45299.0</v>
      </c>
      <c r="B127" s="29" t="s">
        <v>6004</v>
      </c>
      <c r="C127" s="30" t="s">
        <v>6005</v>
      </c>
      <c r="D127" s="30" t="s">
        <v>754</v>
      </c>
      <c r="E127" s="30" t="s">
        <v>110</v>
      </c>
      <c r="F127" s="30" t="s">
        <v>1413</v>
      </c>
      <c r="G127" s="9" t="s">
        <v>14</v>
      </c>
      <c r="H127" s="30"/>
      <c r="I127" s="31"/>
    </row>
    <row r="128">
      <c r="A128" s="28">
        <v>45299.0</v>
      </c>
      <c r="B128" s="29" t="s">
        <v>6004</v>
      </c>
      <c r="C128" s="30" t="s">
        <v>6005</v>
      </c>
      <c r="D128" s="30" t="s">
        <v>754</v>
      </c>
      <c r="E128" s="30" t="s">
        <v>119</v>
      </c>
      <c r="F128" s="30" t="s">
        <v>1601</v>
      </c>
      <c r="G128" s="9" t="s">
        <v>14</v>
      </c>
      <c r="H128" s="30"/>
      <c r="I128" s="31"/>
    </row>
    <row r="129">
      <c r="A129" s="30" t="s">
        <v>6006</v>
      </c>
      <c r="B129" s="29" t="s">
        <v>6007</v>
      </c>
      <c r="C129" s="30" t="s">
        <v>6008</v>
      </c>
      <c r="D129" s="30" t="s">
        <v>1348</v>
      </c>
      <c r="E129" s="30" t="s">
        <v>6009</v>
      </c>
      <c r="F129" s="30" t="s">
        <v>6010</v>
      </c>
      <c r="G129" s="9" t="s">
        <v>14</v>
      </c>
      <c r="H129" s="30"/>
      <c r="I129" s="31"/>
    </row>
    <row r="130">
      <c r="A130" s="30" t="s">
        <v>6006</v>
      </c>
      <c r="B130" s="29" t="s">
        <v>6007</v>
      </c>
      <c r="C130" s="30" t="s">
        <v>6008</v>
      </c>
      <c r="D130" s="30" t="s">
        <v>1348</v>
      </c>
      <c r="E130" s="30" t="s">
        <v>6011</v>
      </c>
      <c r="F130" s="30" t="s">
        <v>671</v>
      </c>
      <c r="G130" s="9" t="s">
        <v>14</v>
      </c>
      <c r="H130" s="30"/>
      <c r="I130" s="31"/>
    </row>
    <row r="131">
      <c r="A131" s="30" t="s">
        <v>6006</v>
      </c>
      <c r="B131" s="29" t="s">
        <v>6007</v>
      </c>
      <c r="C131" s="30" t="s">
        <v>6008</v>
      </c>
      <c r="D131" s="30" t="s">
        <v>1348</v>
      </c>
      <c r="E131" s="30" t="s">
        <v>6011</v>
      </c>
      <c r="F131" s="30" t="s">
        <v>3415</v>
      </c>
      <c r="G131" s="9" t="s">
        <v>14</v>
      </c>
      <c r="H131" s="30"/>
      <c r="I131" s="31"/>
    </row>
    <row r="132">
      <c r="A132" s="30" t="s">
        <v>6006</v>
      </c>
      <c r="B132" s="29" t="s">
        <v>6012</v>
      </c>
      <c r="C132" s="30" t="s">
        <v>6013</v>
      </c>
      <c r="D132" s="30" t="s">
        <v>1839</v>
      </c>
      <c r="E132" s="30" t="s">
        <v>119</v>
      </c>
      <c r="F132" s="30" t="s">
        <v>5884</v>
      </c>
      <c r="G132" s="9" t="s">
        <v>14</v>
      </c>
      <c r="H132" s="30"/>
      <c r="I132" s="31"/>
    </row>
    <row r="133">
      <c r="A133" s="30" t="s">
        <v>6006</v>
      </c>
      <c r="B133" s="29" t="s">
        <v>6012</v>
      </c>
      <c r="C133" s="30" t="s">
        <v>6013</v>
      </c>
      <c r="D133" s="30" t="s">
        <v>1839</v>
      </c>
      <c r="E133" s="30" t="s">
        <v>5569</v>
      </c>
      <c r="F133" s="30" t="s">
        <v>18</v>
      </c>
      <c r="G133" s="9" t="s">
        <v>14</v>
      </c>
      <c r="H133" s="30"/>
      <c r="I133" s="31"/>
    </row>
    <row r="134">
      <c r="A134" s="30" t="s">
        <v>6006</v>
      </c>
      <c r="B134" s="29" t="s">
        <v>6014</v>
      </c>
      <c r="C134" s="30" t="s">
        <v>6015</v>
      </c>
      <c r="D134" s="30" t="s">
        <v>2375</v>
      </c>
      <c r="E134" s="30" t="s">
        <v>5895</v>
      </c>
      <c r="F134" s="30" t="s">
        <v>111</v>
      </c>
      <c r="G134" s="9" t="s">
        <v>14</v>
      </c>
      <c r="H134" s="30"/>
      <c r="I134" s="31"/>
    </row>
    <row r="135">
      <c r="A135" s="30" t="s">
        <v>6006</v>
      </c>
      <c r="B135" s="29" t="s">
        <v>6014</v>
      </c>
      <c r="C135" s="30" t="s">
        <v>6015</v>
      </c>
      <c r="D135" s="30" t="s">
        <v>2375</v>
      </c>
      <c r="E135" s="30" t="s">
        <v>38</v>
      </c>
      <c r="F135" s="30" t="s">
        <v>202</v>
      </c>
      <c r="G135" s="9" t="s">
        <v>14</v>
      </c>
      <c r="H135" s="30"/>
      <c r="I135" s="31"/>
    </row>
    <row r="136">
      <c r="A136" s="30" t="s">
        <v>6006</v>
      </c>
      <c r="B136" s="29" t="s">
        <v>6014</v>
      </c>
      <c r="C136" s="30" t="s">
        <v>6015</v>
      </c>
      <c r="D136" s="30" t="s">
        <v>2375</v>
      </c>
      <c r="E136" s="30" t="s">
        <v>849</v>
      </c>
      <c r="F136" s="30" t="s">
        <v>450</v>
      </c>
      <c r="G136" s="9" t="s">
        <v>14</v>
      </c>
      <c r="H136" s="30"/>
      <c r="I136" s="31"/>
    </row>
    <row r="137">
      <c r="A137" s="30" t="s">
        <v>6006</v>
      </c>
      <c r="B137" s="29" t="s">
        <v>6016</v>
      </c>
      <c r="C137" s="30" t="s">
        <v>6017</v>
      </c>
      <c r="D137" s="30" t="s">
        <v>2369</v>
      </c>
      <c r="E137" s="30"/>
      <c r="F137" s="30" t="s">
        <v>171</v>
      </c>
      <c r="G137" s="9" t="s">
        <v>14</v>
      </c>
      <c r="H137" s="30" t="s">
        <v>100</v>
      </c>
      <c r="I137" s="31"/>
    </row>
    <row r="138">
      <c r="A138" s="30" t="s">
        <v>6006</v>
      </c>
      <c r="B138" s="29" t="s">
        <v>6016</v>
      </c>
      <c r="C138" s="30" t="s">
        <v>6017</v>
      </c>
      <c r="D138" s="30" t="s">
        <v>2369</v>
      </c>
      <c r="E138" s="30" t="s">
        <v>183</v>
      </c>
      <c r="F138" s="30" t="s">
        <v>111</v>
      </c>
      <c r="G138" s="9" t="s">
        <v>14</v>
      </c>
      <c r="H138" s="30"/>
      <c r="I138" s="31"/>
    </row>
    <row r="139">
      <c r="A139" s="30" t="s">
        <v>6006</v>
      </c>
      <c r="B139" s="29" t="s">
        <v>6016</v>
      </c>
      <c r="C139" s="30" t="s">
        <v>6017</v>
      </c>
      <c r="D139" s="30" t="s">
        <v>2369</v>
      </c>
      <c r="E139" s="30" t="s">
        <v>5569</v>
      </c>
      <c r="F139" s="30" t="s">
        <v>473</v>
      </c>
      <c r="G139" s="9" t="s">
        <v>14</v>
      </c>
      <c r="H139" s="30"/>
      <c r="I139" s="31"/>
    </row>
    <row r="140">
      <c r="A140" s="30" t="s">
        <v>6006</v>
      </c>
      <c r="B140" s="29" t="s">
        <v>6016</v>
      </c>
      <c r="C140" s="30" t="s">
        <v>6017</v>
      </c>
      <c r="D140" s="30" t="s">
        <v>2369</v>
      </c>
      <c r="E140" s="30" t="s">
        <v>119</v>
      </c>
      <c r="F140" s="30" t="s">
        <v>18</v>
      </c>
      <c r="G140" s="9" t="s">
        <v>14</v>
      </c>
      <c r="H140" s="30"/>
      <c r="I140" s="31"/>
    </row>
    <row r="141">
      <c r="A141" s="30" t="s">
        <v>6006</v>
      </c>
      <c r="B141" s="29" t="s">
        <v>6018</v>
      </c>
      <c r="C141" s="30" t="s">
        <v>6019</v>
      </c>
      <c r="D141" s="30" t="s">
        <v>5956</v>
      </c>
      <c r="E141" s="30" t="s">
        <v>6020</v>
      </c>
      <c r="F141" s="30" t="s">
        <v>473</v>
      </c>
      <c r="G141" s="9" t="s">
        <v>14</v>
      </c>
      <c r="H141" s="30"/>
      <c r="I141" s="31"/>
    </row>
    <row r="142">
      <c r="A142" s="30" t="s">
        <v>6006</v>
      </c>
      <c r="B142" s="29" t="s">
        <v>6018</v>
      </c>
      <c r="C142" s="30" t="s">
        <v>6019</v>
      </c>
      <c r="D142" s="30" t="s">
        <v>5956</v>
      </c>
      <c r="E142" s="30" t="s">
        <v>334</v>
      </c>
      <c r="F142" s="30" t="s">
        <v>5939</v>
      </c>
      <c r="G142" s="9" t="s">
        <v>14</v>
      </c>
      <c r="H142" s="30"/>
      <c r="I142" s="31"/>
    </row>
    <row r="143">
      <c r="A143" s="30" t="s">
        <v>6006</v>
      </c>
      <c r="B143" s="29" t="s">
        <v>6018</v>
      </c>
      <c r="C143" s="30" t="s">
        <v>6019</v>
      </c>
      <c r="D143" s="30" t="s">
        <v>5956</v>
      </c>
      <c r="E143" s="30" t="s">
        <v>334</v>
      </c>
      <c r="F143" s="30" t="s">
        <v>718</v>
      </c>
      <c r="G143" s="9" t="s">
        <v>14</v>
      </c>
      <c r="H143" s="30"/>
      <c r="I143" s="31"/>
    </row>
    <row r="144">
      <c r="A144" s="30" t="s">
        <v>6006</v>
      </c>
      <c r="B144" s="29" t="s">
        <v>6021</v>
      </c>
      <c r="C144" s="30" t="s">
        <v>6022</v>
      </c>
      <c r="D144" s="30" t="s">
        <v>3764</v>
      </c>
      <c r="E144" s="30"/>
      <c r="F144" s="30" t="s">
        <v>1430</v>
      </c>
      <c r="G144" s="9" t="s">
        <v>14</v>
      </c>
      <c r="H144" s="30" t="s">
        <v>100</v>
      </c>
      <c r="I144" s="31"/>
    </row>
    <row r="145">
      <c r="A145" s="30" t="s">
        <v>6006</v>
      </c>
      <c r="B145" s="29" t="s">
        <v>6021</v>
      </c>
      <c r="C145" s="30" t="s">
        <v>6022</v>
      </c>
      <c r="D145" s="30" t="s">
        <v>3764</v>
      </c>
      <c r="E145" s="30" t="s">
        <v>119</v>
      </c>
      <c r="F145" s="30" t="s">
        <v>18</v>
      </c>
      <c r="G145" s="9" t="s">
        <v>14</v>
      </c>
      <c r="H145" s="30"/>
      <c r="I145" s="31"/>
    </row>
    <row r="146">
      <c r="A146" s="30" t="s">
        <v>6006</v>
      </c>
      <c r="B146" s="29" t="s">
        <v>6021</v>
      </c>
      <c r="C146" s="30" t="s">
        <v>6022</v>
      </c>
      <c r="D146" s="30" t="s">
        <v>3764</v>
      </c>
      <c r="E146" s="30" t="s">
        <v>6023</v>
      </c>
      <c r="F146" s="30" t="s">
        <v>101</v>
      </c>
      <c r="G146" s="9" t="s">
        <v>14</v>
      </c>
      <c r="H146" s="30"/>
      <c r="I146" s="31"/>
    </row>
    <row r="147">
      <c r="A147" s="30" t="s">
        <v>6006</v>
      </c>
      <c r="B147" s="29" t="s">
        <v>6021</v>
      </c>
      <c r="C147" s="30" t="s">
        <v>6022</v>
      </c>
      <c r="D147" s="30" t="s">
        <v>3764</v>
      </c>
      <c r="E147" s="30" t="s">
        <v>6024</v>
      </c>
      <c r="F147" s="30" t="s">
        <v>2867</v>
      </c>
      <c r="G147" s="9" t="s">
        <v>14</v>
      </c>
      <c r="H147" s="30"/>
      <c r="I147" s="31"/>
    </row>
    <row r="148">
      <c r="A148" s="30" t="s">
        <v>6006</v>
      </c>
      <c r="B148" s="29" t="s">
        <v>6025</v>
      </c>
      <c r="C148" s="30" t="s">
        <v>6026</v>
      </c>
      <c r="D148" s="30" t="s">
        <v>1666</v>
      </c>
      <c r="E148" s="30" t="s">
        <v>1094</v>
      </c>
      <c r="F148" s="30" t="s">
        <v>564</v>
      </c>
      <c r="G148" s="9" t="s">
        <v>14</v>
      </c>
      <c r="H148" s="30"/>
      <c r="I148" s="31"/>
    </row>
    <row r="149">
      <c r="A149" s="30" t="s">
        <v>6006</v>
      </c>
      <c r="B149" s="29" t="s">
        <v>6027</v>
      </c>
      <c r="C149" s="30" t="s">
        <v>6028</v>
      </c>
      <c r="D149" s="30" t="s">
        <v>508</v>
      </c>
      <c r="E149" s="30"/>
      <c r="F149" s="30" t="s">
        <v>171</v>
      </c>
      <c r="G149" s="9" t="s">
        <v>14</v>
      </c>
      <c r="H149" s="30" t="s">
        <v>100</v>
      </c>
      <c r="I149" s="31"/>
    </row>
    <row r="150">
      <c r="A150" s="30" t="s">
        <v>6006</v>
      </c>
      <c r="B150" s="29" t="s">
        <v>6027</v>
      </c>
      <c r="C150" s="30" t="s">
        <v>6028</v>
      </c>
      <c r="D150" s="30" t="s">
        <v>508</v>
      </c>
      <c r="E150" s="30" t="s">
        <v>119</v>
      </c>
      <c r="F150" s="30" t="s">
        <v>18</v>
      </c>
      <c r="G150" s="9" t="s">
        <v>14</v>
      </c>
      <c r="H150" s="30"/>
      <c r="I150" s="31"/>
    </row>
    <row r="151">
      <c r="A151" s="30" t="s">
        <v>6006</v>
      </c>
      <c r="B151" s="29" t="s">
        <v>6029</v>
      </c>
      <c r="C151" s="30" t="s">
        <v>6030</v>
      </c>
      <c r="D151" s="30" t="s">
        <v>1184</v>
      </c>
      <c r="E151" s="30"/>
      <c r="F151" s="30" t="s">
        <v>1430</v>
      </c>
      <c r="G151" s="9" t="s">
        <v>14</v>
      </c>
      <c r="H151" s="30" t="s">
        <v>100</v>
      </c>
      <c r="I151" s="31"/>
    </row>
    <row r="152">
      <c r="A152" s="30" t="s">
        <v>6006</v>
      </c>
      <c r="B152" s="29" t="s">
        <v>6029</v>
      </c>
      <c r="C152" s="30" t="s">
        <v>6030</v>
      </c>
      <c r="D152" s="30" t="s">
        <v>1184</v>
      </c>
      <c r="E152" s="30" t="s">
        <v>119</v>
      </c>
      <c r="F152" s="30" t="s">
        <v>18</v>
      </c>
      <c r="G152" s="9" t="s">
        <v>14</v>
      </c>
      <c r="H152" s="30"/>
      <c r="I152" s="31"/>
    </row>
    <row r="153">
      <c r="A153" s="30" t="s">
        <v>6006</v>
      </c>
      <c r="B153" s="29" t="s">
        <v>6031</v>
      </c>
      <c r="C153" s="30" t="s">
        <v>6032</v>
      </c>
      <c r="D153" s="30" t="s">
        <v>182</v>
      </c>
      <c r="E153" s="30"/>
      <c r="F153" s="30" t="s">
        <v>6033</v>
      </c>
      <c r="G153" s="9" t="s">
        <v>14</v>
      </c>
      <c r="H153" s="30" t="s">
        <v>100</v>
      </c>
      <c r="I153" s="31"/>
    </row>
    <row r="154">
      <c r="A154" s="30" t="s">
        <v>6006</v>
      </c>
      <c r="B154" s="29" t="s">
        <v>6031</v>
      </c>
      <c r="C154" s="30" t="s">
        <v>6032</v>
      </c>
      <c r="D154" s="30" t="s">
        <v>182</v>
      </c>
      <c r="E154" s="30" t="s">
        <v>6034</v>
      </c>
      <c r="F154" s="30" t="s">
        <v>6035</v>
      </c>
      <c r="G154" s="9" t="s">
        <v>14</v>
      </c>
      <c r="H154" s="30"/>
      <c r="I154" s="31"/>
    </row>
    <row r="155">
      <c r="A155" s="30" t="s">
        <v>6006</v>
      </c>
      <c r="B155" s="29" t="s">
        <v>6031</v>
      </c>
      <c r="C155" s="30" t="s">
        <v>6032</v>
      </c>
      <c r="D155" s="30" t="s">
        <v>182</v>
      </c>
      <c r="E155" s="30" t="s">
        <v>119</v>
      </c>
      <c r="F155" s="30" t="s">
        <v>18</v>
      </c>
      <c r="G155" s="9" t="s">
        <v>14</v>
      </c>
      <c r="H155" s="30"/>
      <c r="I155" s="31"/>
    </row>
    <row r="156">
      <c r="A156" s="30" t="s">
        <v>6006</v>
      </c>
      <c r="B156" s="29" t="s">
        <v>6036</v>
      </c>
      <c r="C156" s="30" t="s">
        <v>6037</v>
      </c>
      <c r="D156" s="30" t="s">
        <v>4978</v>
      </c>
      <c r="E156" s="30"/>
      <c r="F156" s="30" t="s">
        <v>171</v>
      </c>
      <c r="G156" s="9" t="s">
        <v>14</v>
      </c>
      <c r="H156" s="30" t="s">
        <v>100</v>
      </c>
      <c r="I156" s="31"/>
    </row>
    <row r="157">
      <c r="A157" s="30" t="s">
        <v>6006</v>
      </c>
      <c r="B157" s="29" t="s">
        <v>6036</v>
      </c>
      <c r="C157" s="30" t="s">
        <v>6037</v>
      </c>
      <c r="D157" s="30" t="s">
        <v>4978</v>
      </c>
      <c r="E157" s="30" t="s">
        <v>6038</v>
      </c>
      <c r="F157" s="30" t="s">
        <v>6003</v>
      </c>
      <c r="G157" s="9" t="s">
        <v>14</v>
      </c>
      <c r="H157" s="30"/>
      <c r="I157" s="31"/>
    </row>
    <row r="158">
      <c r="A158" s="30" t="s">
        <v>6006</v>
      </c>
      <c r="B158" s="29" t="s">
        <v>6036</v>
      </c>
      <c r="C158" s="30" t="s">
        <v>6037</v>
      </c>
      <c r="D158" s="30" t="s">
        <v>4978</v>
      </c>
      <c r="E158" s="30" t="s">
        <v>38</v>
      </c>
      <c r="F158" s="30" t="s">
        <v>741</v>
      </c>
      <c r="G158" s="9" t="s">
        <v>14</v>
      </c>
      <c r="H158" s="30"/>
      <c r="I158" s="31"/>
    </row>
    <row r="159">
      <c r="A159" s="30" t="s">
        <v>6006</v>
      </c>
      <c r="B159" s="29" t="s">
        <v>6039</v>
      </c>
      <c r="C159" s="30" t="s">
        <v>6040</v>
      </c>
      <c r="D159" s="30" t="s">
        <v>165</v>
      </c>
      <c r="E159" s="30" t="s">
        <v>5895</v>
      </c>
      <c r="F159" s="30" t="s">
        <v>111</v>
      </c>
      <c r="G159" s="9" t="s">
        <v>14</v>
      </c>
      <c r="H159" s="30"/>
      <c r="I159" s="31"/>
    </row>
    <row r="160">
      <c r="A160" s="30" t="s">
        <v>6006</v>
      </c>
      <c r="B160" s="29" t="s">
        <v>6039</v>
      </c>
      <c r="C160" s="30" t="s">
        <v>6040</v>
      </c>
      <c r="D160" s="30" t="s">
        <v>165</v>
      </c>
      <c r="E160" s="30" t="s">
        <v>119</v>
      </c>
      <c r="F160" s="30" t="s">
        <v>18</v>
      </c>
      <c r="G160" s="9" t="s">
        <v>14</v>
      </c>
      <c r="H160" s="30"/>
      <c r="I160" s="31"/>
    </row>
    <row r="161">
      <c r="A161" s="30" t="s">
        <v>6006</v>
      </c>
      <c r="B161" s="29" t="s">
        <v>6041</v>
      </c>
      <c r="C161" s="30" t="s">
        <v>6042</v>
      </c>
      <c r="D161" s="30" t="s">
        <v>405</v>
      </c>
      <c r="E161" s="30"/>
      <c r="F161" s="30" t="s">
        <v>6043</v>
      </c>
      <c r="G161" s="9" t="s">
        <v>14</v>
      </c>
      <c r="H161" s="30" t="s">
        <v>100</v>
      </c>
      <c r="I161" s="31"/>
    </row>
    <row r="162">
      <c r="A162" s="30" t="s">
        <v>6006</v>
      </c>
      <c r="B162" s="29" t="s">
        <v>6041</v>
      </c>
      <c r="C162" s="30" t="s">
        <v>6042</v>
      </c>
      <c r="D162" s="30" t="s">
        <v>405</v>
      </c>
      <c r="E162" s="30"/>
      <c r="F162" s="30" t="s">
        <v>101</v>
      </c>
      <c r="G162" s="9" t="s">
        <v>14</v>
      </c>
      <c r="H162" s="30" t="s">
        <v>100</v>
      </c>
      <c r="I162" s="31"/>
    </row>
    <row r="163">
      <c r="A163" s="30" t="s">
        <v>6006</v>
      </c>
      <c r="B163" s="29" t="s">
        <v>6041</v>
      </c>
      <c r="C163" s="30" t="s">
        <v>6042</v>
      </c>
      <c r="D163" s="30" t="s">
        <v>405</v>
      </c>
      <c r="E163" s="30" t="s">
        <v>119</v>
      </c>
      <c r="F163" s="30" t="s">
        <v>917</v>
      </c>
      <c r="G163" s="9" t="s">
        <v>14</v>
      </c>
      <c r="H163" s="30"/>
      <c r="I163" s="31"/>
    </row>
    <row r="164">
      <c r="A164" s="30" t="s">
        <v>6006</v>
      </c>
      <c r="B164" s="29" t="s">
        <v>6041</v>
      </c>
      <c r="C164" s="30" t="s">
        <v>6042</v>
      </c>
      <c r="D164" s="30" t="s">
        <v>405</v>
      </c>
      <c r="E164" s="30" t="s">
        <v>6044</v>
      </c>
      <c r="F164" s="30" t="s">
        <v>149</v>
      </c>
      <c r="G164" s="9" t="s">
        <v>14</v>
      </c>
      <c r="H164" s="30"/>
      <c r="I164" s="31"/>
    </row>
    <row r="165">
      <c r="A165" s="30" t="s">
        <v>6006</v>
      </c>
      <c r="B165" s="29" t="s">
        <v>6045</v>
      </c>
      <c r="C165" s="30" t="s">
        <v>6046</v>
      </c>
      <c r="D165" s="30" t="s">
        <v>1299</v>
      </c>
      <c r="E165" s="30" t="s">
        <v>119</v>
      </c>
      <c r="F165" s="30" t="s">
        <v>917</v>
      </c>
      <c r="G165" s="9" t="s">
        <v>14</v>
      </c>
      <c r="H165" s="30"/>
      <c r="I165" s="31"/>
    </row>
    <row r="166">
      <c r="A166" s="30" t="s">
        <v>6006</v>
      </c>
      <c r="B166" s="29" t="s">
        <v>6045</v>
      </c>
      <c r="C166" s="30" t="s">
        <v>6046</v>
      </c>
      <c r="D166" s="30" t="s">
        <v>1299</v>
      </c>
      <c r="E166" s="30" t="s">
        <v>239</v>
      </c>
      <c r="F166" s="30" t="s">
        <v>13</v>
      </c>
      <c r="G166" s="9" t="s">
        <v>14</v>
      </c>
      <c r="H166" s="30"/>
      <c r="I166" s="31"/>
    </row>
    <row r="167">
      <c r="A167" s="30" t="s">
        <v>6006</v>
      </c>
      <c r="B167" s="29" t="s">
        <v>6047</v>
      </c>
      <c r="C167" s="30" t="s">
        <v>6048</v>
      </c>
      <c r="D167" s="30" t="s">
        <v>1557</v>
      </c>
      <c r="E167" s="30" t="s">
        <v>110</v>
      </c>
      <c r="F167" s="30" t="s">
        <v>111</v>
      </c>
      <c r="G167" s="9" t="s">
        <v>14</v>
      </c>
      <c r="H167" s="30"/>
      <c r="I167" s="31"/>
    </row>
    <row r="168">
      <c r="A168" s="30" t="s">
        <v>6006</v>
      </c>
      <c r="B168" s="29" t="s">
        <v>6047</v>
      </c>
      <c r="C168" s="30" t="s">
        <v>6048</v>
      </c>
      <c r="D168" s="30" t="s">
        <v>1557</v>
      </c>
      <c r="E168" s="30" t="s">
        <v>119</v>
      </c>
      <c r="F168" s="30" t="s">
        <v>2843</v>
      </c>
      <c r="G168" s="9" t="s">
        <v>14</v>
      </c>
      <c r="H168" s="30"/>
      <c r="I168" s="31"/>
    </row>
    <row r="169">
      <c r="A169" s="30" t="s">
        <v>6006</v>
      </c>
      <c r="B169" s="29" t="s">
        <v>6047</v>
      </c>
      <c r="C169" s="30" t="s">
        <v>6048</v>
      </c>
      <c r="D169" s="30" t="s">
        <v>1557</v>
      </c>
      <c r="E169" s="30" t="s">
        <v>5418</v>
      </c>
      <c r="F169" s="30" t="s">
        <v>917</v>
      </c>
      <c r="G169" s="9" t="s">
        <v>14</v>
      </c>
      <c r="H169" s="30"/>
      <c r="I169" s="31"/>
    </row>
    <row r="170">
      <c r="A170" s="30" t="s">
        <v>6006</v>
      </c>
      <c r="B170" s="29" t="s">
        <v>6049</v>
      </c>
      <c r="C170" s="30" t="s">
        <v>6050</v>
      </c>
      <c r="D170" s="30" t="s">
        <v>540</v>
      </c>
      <c r="E170" s="30"/>
      <c r="F170" s="30" t="s">
        <v>747</v>
      </c>
      <c r="G170" s="9" t="s">
        <v>86</v>
      </c>
      <c r="H170" s="30" t="s">
        <v>100</v>
      </c>
      <c r="I170" s="31"/>
    </row>
    <row r="171">
      <c r="A171" s="30" t="s">
        <v>6006</v>
      </c>
      <c r="B171" s="29" t="s">
        <v>6049</v>
      </c>
      <c r="C171" s="30" t="s">
        <v>6050</v>
      </c>
      <c r="D171" s="30" t="s">
        <v>540</v>
      </c>
      <c r="E171" s="30" t="s">
        <v>6051</v>
      </c>
      <c r="F171" s="30" t="s">
        <v>6052</v>
      </c>
      <c r="G171" s="9" t="s">
        <v>86</v>
      </c>
      <c r="H171" s="30"/>
      <c r="I171" s="31"/>
    </row>
    <row r="172">
      <c r="A172" s="30" t="s">
        <v>6006</v>
      </c>
      <c r="B172" s="29" t="s">
        <v>6049</v>
      </c>
      <c r="C172" s="30" t="s">
        <v>6050</v>
      </c>
      <c r="D172" s="30" t="s">
        <v>540</v>
      </c>
      <c r="E172" s="30" t="s">
        <v>6051</v>
      </c>
      <c r="F172" s="30" t="s">
        <v>6053</v>
      </c>
      <c r="G172" s="9" t="s">
        <v>86</v>
      </c>
      <c r="H172" s="30"/>
      <c r="I172" s="31"/>
    </row>
    <row r="173">
      <c r="A173" s="30" t="s">
        <v>6006</v>
      </c>
      <c r="B173" s="29" t="s">
        <v>6054</v>
      </c>
      <c r="C173" s="30" t="s">
        <v>6055</v>
      </c>
      <c r="D173" s="30" t="s">
        <v>32</v>
      </c>
      <c r="E173" s="30"/>
      <c r="F173" s="30" t="s">
        <v>5991</v>
      </c>
      <c r="G173" s="9" t="s">
        <v>86</v>
      </c>
      <c r="H173" s="30" t="s">
        <v>100</v>
      </c>
      <c r="I173" s="31"/>
    </row>
    <row r="174">
      <c r="A174" s="30" t="s">
        <v>6006</v>
      </c>
      <c r="B174" s="29" t="s">
        <v>6054</v>
      </c>
      <c r="C174" s="30" t="s">
        <v>6055</v>
      </c>
      <c r="D174" s="30" t="s">
        <v>32</v>
      </c>
      <c r="E174" s="30" t="s">
        <v>38</v>
      </c>
      <c r="F174" s="30" t="s">
        <v>6056</v>
      </c>
      <c r="G174" s="9" t="s">
        <v>86</v>
      </c>
      <c r="H174" s="30"/>
      <c r="I174" s="31"/>
    </row>
    <row r="175">
      <c r="A175" s="30" t="s">
        <v>6006</v>
      </c>
      <c r="B175" s="29" t="s">
        <v>6054</v>
      </c>
      <c r="C175" s="30" t="s">
        <v>6055</v>
      </c>
      <c r="D175" s="30" t="s">
        <v>32</v>
      </c>
      <c r="E175" s="30" t="s">
        <v>38</v>
      </c>
      <c r="F175" s="30" t="s">
        <v>505</v>
      </c>
      <c r="G175" s="9" t="s">
        <v>86</v>
      </c>
      <c r="H175" s="30"/>
      <c r="I175" s="31"/>
    </row>
    <row r="176">
      <c r="A176" s="30" t="s">
        <v>6006</v>
      </c>
      <c r="B176" s="29" t="s">
        <v>6057</v>
      </c>
      <c r="C176" s="30" t="s">
        <v>6058</v>
      </c>
      <c r="D176" s="30" t="s">
        <v>311</v>
      </c>
      <c r="E176" s="30"/>
      <c r="F176" s="30" t="s">
        <v>5872</v>
      </c>
      <c r="G176" s="9" t="s">
        <v>14</v>
      </c>
      <c r="H176" s="30" t="s">
        <v>100</v>
      </c>
      <c r="I176" s="31"/>
    </row>
    <row r="177">
      <c r="A177" s="30" t="s">
        <v>6006</v>
      </c>
      <c r="B177" s="29" t="s">
        <v>6057</v>
      </c>
      <c r="C177" s="30" t="s">
        <v>6058</v>
      </c>
      <c r="D177" s="30" t="s">
        <v>311</v>
      </c>
      <c r="E177" s="30" t="s">
        <v>119</v>
      </c>
      <c r="F177" s="30" t="s">
        <v>18</v>
      </c>
      <c r="G177" s="9" t="s">
        <v>14</v>
      </c>
      <c r="H177" s="30"/>
      <c r="I177" s="31"/>
    </row>
    <row r="178">
      <c r="A178" s="30" t="s">
        <v>6059</v>
      </c>
      <c r="B178" s="29" t="s">
        <v>6060</v>
      </c>
      <c r="C178" s="30" t="s">
        <v>6061</v>
      </c>
      <c r="D178" s="30" t="s">
        <v>311</v>
      </c>
      <c r="E178" s="30" t="s">
        <v>119</v>
      </c>
      <c r="F178" s="30" t="s">
        <v>5884</v>
      </c>
      <c r="G178" s="9" t="s">
        <v>14</v>
      </c>
      <c r="H178" s="30"/>
      <c r="I178" s="31"/>
    </row>
    <row r="179">
      <c r="A179" s="30" t="s">
        <v>6059</v>
      </c>
      <c r="B179" s="29" t="s">
        <v>6060</v>
      </c>
      <c r="C179" s="30" t="s">
        <v>6061</v>
      </c>
      <c r="D179" s="30" t="s">
        <v>311</v>
      </c>
      <c r="E179" s="30" t="s">
        <v>5569</v>
      </c>
      <c r="F179" s="30" t="s">
        <v>18</v>
      </c>
      <c r="G179" s="9" t="s">
        <v>14</v>
      </c>
      <c r="H179" s="30"/>
      <c r="I179" s="31"/>
    </row>
    <row r="180">
      <c r="A180" s="30" t="s">
        <v>6059</v>
      </c>
      <c r="B180" s="29" t="s">
        <v>6062</v>
      </c>
      <c r="C180" s="30" t="s">
        <v>6063</v>
      </c>
      <c r="D180" s="30" t="s">
        <v>325</v>
      </c>
      <c r="E180" s="30"/>
      <c r="F180" s="30" t="s">
        <v>6064</v>
      </c>
      <c r="G180" s="9" t="s">
        <v>86</v>
      </c>
      <c r="H180" s="30" t="s">
        <v>6065</v>
      </c>
      <c r="I180" s="31"/>
    </row>
    <row r="181">
      <c r="A181" s="30" t="s">
        <v>6059</v>
      </c>
      <c r="B181" s="29" t="s">
        <v>6062</v>
      </c>
      <c r="C181" s="30" t="s">
        <v>6063</v>
      </c>
      <c r="D181" s="30" t="s">
        <v>325</v>
      </c>
      <c r="E181" s="30" t="s">
        <v>100</v>
      </c>
      <c r="F181" s="30" t="s">
        <v>6066</v>
      </c>
      <c r="G181" s="9" t="s">
        <v>86</v>
      </c>
      <c r="H181" s="30"/>
      <c r="I181" s="31"/>
    </row>
    <row r="182">
      <c r="A182" s="30" t="s">
        <v>6059</v>
      </c>
      <c r="B182" s="29" t="s">
        <v>6062</v>
      </c>
      <c r="C182" s="30" t="s">
        <v>6063</v>
      </c>
      <c r="D182" s="30" t="s">
        <v>325</v>
      </c>
      <c r="E182" s="30" t="s">
        <v>100</v>
      </c>
      <c r="F182" s="30" t="s">
        <v>4484</v>
      </c>
      <c r="G182" s="9" t="s">
        <v>86</v>
      </c>
      <c r="H182" s="30"/>
      <c r="I182" s="31"/>
    </row>
    <row r="183">
      <c r="A183" s="30" t="s">
        <v>6059</v>
      </c>
      <c r="B183" s="29" t="s">
        <v>6062</v>
      </c>
      <c r="C183" s="30" t="s">
        <v>6063</v>
      </c>
      <c r="D183" s="30" t="s">
        <v>325</v>
      </c>
      <c r="E183" s="30" t="s">
        <v>100</v>
      </c>
      <c r="F183" s="30" t="s">
        <v>6067</v>
      </c>
      <c r="G183" s="9" t="s">
        <v>86</v>
      </c>
      <c r="H183" s="30"/>
      <c r="I183" s="31"/>
    </row>
    <row r="184">
      <c r="A184" s="30" t="s">
        <v>6059</v>
      </c>
      <c r="B184" s="29" t="s">
        <v>6068</v>
      </c>
      <c r="C184" s="30" t="s">
        <v>6069</v>
      </c>
      <c r="D184" s="30" t="s">
        <v>540</v>
      </c>
      <c r="E184" s="30"/>
      <c r="F184" s="30" t="s">
        <v>6070</v>
      </c>
      <c r="G184" s="9" t="s">
        <v>86</v>
      </c>
      <c r="H184" s="30" t="s">
        <v>6065</v>
      </c>
      <c r="I184" s="31"/>
    </row>
    <row r="185">
      <c r="A185" s="30" t="s">
        <v>6059</v>
      </c>
      <c r="B185" s="29" t="s">
        <v>6068</v>
      </c>
      <c r="C185" s="30" t="s">
        <v>6069</v>
      </c>
      <c r="D185" s="30" t="s">
        <v>540</v>
      </c>
      <c r="E185" s="30" t="s">
        <v>6051</v>
      </c>
      <c r="F185" s="30" t="s">
        <v>6053</v>
      </c>
      <c r="G185" s="9" t="s">
        <v>86</v>
      </c>
      <c r="H185" s="30"/>
      <c r="I185" s="31"/>
    </row>
    <row r="186">
      <c r="A186" s="30" t="s">
        <v>6059</v>
      </c>
      <c r="B186" s="29" t="s">
        <v>6071</v>
      </c>
      <c r="C186" s="30" t="s">
        <v>6072</v>
      </c>
      <c r="D186" s="30" t="s">
        <v>3391</v>
      </c>
      <c r="E186" s="30" t="s">
        <v>4316</v>
      </c>
      <c r="F186" s="30" t="s">
        <v>917</v>
      </c>
      <c r="G186" s="9" t="s">
        <v>14</v>
      </c>
      <c r="H186" s="30"/>
      <c r="I186" s="31"/>
    </row>
    <row r="187">
      <c r="A187" s="30" t="s">
        <v>6059</v>
      </c>
      <c r="B187" s="29" t="s">
        <v>6071</v>
      </c>
      <c r="C187" s="30" t="s">
        <v>6072</v>
      </c>
      <c r="D187" s="30" t="s">
        <v>3391</v>
      </c>
      <c r="E187" s="30" t="s">
        <v>6073</v>
      </c>
      <c r="F187" s="30" t="s">
        <v>417</v>
      </c>
      <c r="G187" s="9" t="s">
        <v>14</v>
      </c>
      <c r="H187" s="30"/>
      <c r="I187" s="31"/>
    </row>
    <row r="188">
      <c r="A188" s="30" t="s">
        <v>6059</v>
      </c>
      <c r="B188" s="29" t="s">
        <v>6071</v>
      </c>
      <c r="C188" s="30" t="s">
        <v>6072</v>
      </c>
      <c r="D188" s="30" t="s">
        <v>3391</v>
      </c>
      <c r="E188" s="30" t="s">
        <v>420</v>
      </c>
      <c r="F188" s="30" t="s">
        <v>5629</v>
      </c>
      <c r="G188" s="9" t="s">
        <v>14</v>
      </c>
      <c r="H188" s="30"/>
      <c r="I188" s="31"/>
    </row>
    <row r="189">
      <c r="A189" s="30" t="s">
        <v>6059</v>
      </c>
      <c r="B189" s="29" t="s">
        <v>6074</v>
      </c>
      <c r="C189" s="30" t="s">
        <v>6075</v>
      </c>
      <c r="D189" s="30" t="s">
        <v>5956</v>
      </c>
      <c r="E189" s="30" t="s">
        <v>110</v>
      </c>
      <c r="F189" s="30" t="s">
        <v>111</v>
      </c>
      <c r="G189" s="9" t="s">
        <v>14</v>
      </c>
      <c r="H189" s="30"/>
      <c r="I189" s="31"/>
    </row>
    <row r="190">
      <c r="A190" s="30" t="s">
        <v>6059</v>
      </c>
      <c r="B190" s="29" t="s">
        <v>6074</v>
      </c>
      <c r="C190" s="30" t="s">
        <v>6075</v>
      </c>
      <c r="D190" s="30" t="s">
        <v>5956</v>
      </c>
      <c r="E190" s="30" t="s">
        <v>119</v>
      </c>
      <c r="F190" s="30" t="s">
        <v>18</v>
      </c>
      <c r="G190" s="9" t="s">
        <v>14</v>
      </c>
      <c r="H190" s="30"/>
      <c r="I190" s="31"/>
    </row>
    <row r="191">
      <c r="A191" s="30" t="s">
        <v>6059</v>
      </c>
      <c r="B191" s="29" t="s">
        <v>6076</v>
      </c>
      <c r="C191" s="30" t="s">
        <v>6077</v>
      </c>
      <c r="D191" s="30" t="s">
        <v>1464</v>
      </c>
      <c r="E191" s="30" t="s">
        <v>4192</v>
      </c>
      <c r="F191" s="30" t="s">
        <v>38</v>
      </c>
      <c r="G191" s="9" t="s">
        <v>14</v>
      </c>
      <c r="H191" s="30"/>
      <c r="I191" s="31"/>
    </row>
    <row r="192">
      <c r="A192" s="30" t="s">
        <v>6059</v>
      </c>
      <c r="B192" s="29" t="s">
        <v>6078</v>
      </c>
      <c r="C192" s="30" t="s">
        <v>6079</v>
      </c>
      <c r="D192" s="30" t="s">
        <v>4978</v>
      </c>
      <c r="E192" s="30" t="s">
        <v>38</v>
      </c>
      <c r="F192" s="30" t="s">
        <v>6080</v>
      </c>
      <c r="G192" s="9" t="s">
        <v>14</v>
      </c>
      <c r="H192" s="30"/>
      <c r="I192" s="31"/>
    </row>
    <row r="193">
      <c r="A193" s="30" t="s">
        <v>6059</v>
      </c>
      <c r="B193" s="29" t="s">
        <v>6078</v>
      </c>
      <c r="C193" s="30" t="s">
        <v>6079</v>
      </c>
      <c r="D193" s="30" t="s">
        <v>4978</v>
      </c>
      <c r="E193" s="30" t="s">
        <v>38</v>
      </c>
      <c r="F193" s="30" t="s">
        <v>18</v>
      </c>
      <c r="G193" s="9" t="s">
        <v>14</v>
      </c>
      <c r="H193" s="30"/>
      <c r="I193" s="31"/>
    </row>
    <row r="194">
      <c r="A194" s="30" t="s">
        <v>6059</v>
      </c>
      <c r="B194" s="29" t="s">
        <v>6081</v>
      </c>
      <c r="C194" s="30" t="s">
        <v>6082</v>
      </c>
      <c r="D194" s="30" t="s">
        <v>665</v>
      </c>
      <c r="E194" s="30"/>
      <c r="F194" s="30" t="s">
        <v>5892</v>
      </c>
      <c r="G194" s="9" t="s">
        <v>14</v>
      </c>
      <c r="H194" s="30" t="s">
        <v>100</v>
      </c>
      <c r="I194" s="31"/>
    </row>
    <row r="195">
      <c r="A195" s="30" t="s">
        <v>6059</v>
      </c>
      <c r="B195" s="29" t="s">
        <v>6081</v>
      </c>
      <c r="C195" s="30" t="s">
        <v>6082</v>
      </c>
      <c r="D195" s="30" t="s">
        <v>665</v>
      </c>
      <c r="E195" s="30" t="s">
        <v>6083</v>
      </c>
      <c r="F195" s="30" t="s">
        <v>13</v>
      </c>
      <c r="G195" s="9" t="s">
        <v>14</v>
      </c>
      <c r="H195" s="30"/>
      <c r="I195" s="31"/>
    </row>
    <row r="196">
      <c r="A196" s="30" t="s">
        <v>6059</v>
      </c>
      <c r="B196" s="29" t="s">
        <v>6081</v>
      </c>
      <c r="C196" s="30" t="s">
        <v>6082</v>
      </c>
      <c r="D196" s="30" t="s">
        <v>665</v>
      </c>
      <c r="E196" s="30" t="s">
        <v>6084</v>
      </c>
      <c r="F196" s="30" t="s">
        <v>13</v>
      </c>
      <c r="G196" s="9" t="s">
        <v>14</v>
      </c>
      <c r="H196" s="30"/>
      <c r="I196" s="31"/>
    </row>
    <row r="197">
      <c r="A197" s="30" t="s">
        <v>6059</v>
      </c>
      <c r="B197" s="29" t="s">
        <v>6085</v>
      </c>
      <c r="C197" s="30" t="s">
        <v>6086</v>
      </c>
      <c r="D197" s="30" t="s">
        <v>1184</v>
      </c>
      <c r="E197" s="30" t="s">
        <v>110</v>
      </c>
      <c r="F197" s="30" t="s">
        <v>111</v>
      </c>
      <c r="G197" s="9" t="s">
        <v>14</v>
      </c>
      <c r="H197" s="30"/>
      <c r="I197" s="31"/>
    </row>
    <row r="198">
      <c r="A198" s="30" t="s">
        <v>6059</v>
      </c>
      <c r="B198" s="29" t="s">
        <v>6085</v>
      </c>
      <c r="C198" s="30" t="s">
        <v>6086</v>
      </c>
      <c r="D198" s="30" t="s">
        <v>1184</v>
      </c>
      <c r="E198" s="30" t="s">
        <v>119</v>
      </c>
      <c r="F198" s="30" t="s">
        <v>18</v>
      </c>
      <c r="G198" s="9" t="s">
        <v>14</v>
      </c>
      <c r="H198" s="30"/>
      <c r="I198" s="31"/>
    </row>
    <row r="199">
      <c r="A199" s="30" t="s">
        <v>6059</v>
      </c>
      <c r="B199" s="29" t="s">
        <v>6087</v>
      </c>
      <c r="C199" s="30" t="s">
        <v>6088</v>
      </c>
      <c r="D199" s="30" t="s">
        <v>786</v>
      </c>
      <c r="E199" s="30" t="s">
        <v>5389</v>
      </c>
      <c r="F199" s="30" t="s">
        <v>3415</v>
      </c>
      <c r="G199" s="9" t="s">
        <v>14</v>
      </c>
      <c r="H199" s="30"/>
      <c r="I199" s="31"/>
    </row>
    <row r="200">
      <c r="A200" s="30" t="s">
        <v>6059</v>
      </c>
      <c r="B200" s="29" t="s">
        <v>6087</v>
      </c>
      <c r="C200" s="30" t="s">
        <v>6088</v>
      </c>
      <c r="D200" s="30" t="s">
        <v>786</v>
      </c>
      <c r="E200" s="30" t="s">
        <v>6089</v>
      </c>
      <c r="F200" s="30" t="s">
        <v>542</v>
      </c>
      <c r="G200" s="9" t="s">
        <v>14</v>
      </c>
      <c r="H200" s="30"/>
      <c r="I200" s="31"/>
    </row>
    <row r="201">
      <c r="A201" s="30" t="s">
        <v>6059</v>
      </c>
      <c r="B201" s="29" t="s">
        <v>6090</v>
      </c>
      <c r="C201" s="30" t="s">
        <v>6091</v>
      </c>
      <c r="D201" s="30" t="s">
        <v>405</v>
      </c>
      <c r="E201" s="30" t="s">
        <v>5895</v>
      </c>
      <c r="F201" s="30" t="s">
        <v>111</v>
      </c>
      <c r="G201" s="9" t="s">
        <v>14</v>
      </c>
      <c r="H201" s="30"/>
      <c r="I201" s="31"/>
    </row>
    <row r="202">
      <c r="A202" s="30" t="s">
        <v>6059</v>
      </c>
      <c r="B202" s="29" t="s">
        <v>6090</v>
      </c>
      <c r="C202" s="30" t="s">
        <v>6091</v>
      </c>
      <c r="D202" s="30" t="s">
        <v>405</v>
      </c>
      <c r="E202" s="30" t="s">
        <v>259</v>
      </c>
      <c r="F202" s="30" t="s">
        <v>6092</v>
      </c>
      <c r="G202" s="9" t="s">
        <v>14</v>
      </c>
      <c r="H202" s="30"/>
      <c r="I202" s="31"/>
    </row>
    <row r="203">
      <c r="A203" s="30" t="s">
        <v>6059</v>
      </c>
      <c r="B203" s="29" t="s">
        <v>6090</v>
      </c>
      <c r="C203" s="30" t="s">
        <v>6091</v>
      </c>
      <c r="D203" s="30" t="s">
        <v>405</v>
      </c>
      <c r="E203" s="30" t="s">
        <v>119</v>
      </c>
      <c r="F203" s="30" t="s">
        <v>258</v>
      </c>
      <c r="G203" s="9" t="s">
        <v>14</v>
      </c>
      <c r="H203" s="30"/>
      <c r="I203" s="31"/>
    </row>
    <row r="204">
      <c r="A204" s="30" t="s">
        <v>6059</v>
      </c>
      <c r="B204" s="29" t="s">
        <v>6093</v>
      </c>
      <c r="C204" s="30" t="s">
        <v>6094</v>
      </c>
      <c r="D204" s="30" t="s">
        <v>907</v>
      </c>
      <c r="E204" s="30" t="s">
        <v>5895</v>
      </c>
      <c r="F204" s="30" t="s">
        <v>111</v>
      </c>
      <c r="G204" s="9" t="s">
        <v>14</v>
      </c>
      <c r="H204" s="30"/>
      <c r="I204" s="31"/>
    </row>
    <row r="205">
      <c r="A205" s="30" t="s">
        <v>6059</v>
      </c>
      <c r="B205" s="29" t="s">
        <v>6093</v>
      </c>
      <c r="C205" s="30" t="s">
        <v>6094</v>
      </c>
      <c r="D205" s="30" t="s">
        <v>907</v>
      </c>
      <c r="E205" s="30" t="s">
        <v>119</v>
      </c>
      <c r="F205" s="30" t="s">
        <v>917</v>
      </c>
      <c r="G205" s="9" t="s">
        <v>14</v>
      </c>
      <c r="H205" s="30"/>
      <c r="I205" s="31"/>
    </row>
    <row r="206">
      <c r="A206" s="30" t="s">
        <v>6059</v>
      </c>
      <c r="B206" s="29" t="s">
        <v>6093</v>
      </c>
      <c r="C206" s="30" t="s">
        <v>6094</v>
      </c>
      <c r="D206" s="30" t="s">
        <v>907</v>
      </c>
      <c r="E206" s="30" t="s">
        <v>1220</v>
      </c>
      <c r="F206" s="30" t="s">
        <v>2961</v>
      </c>
      <c r="G206" s="9" t="s">
        <v>14</v>
      </c>
      <c r="H206" s="30"/>
      <c r="I206" s="31"/>
    </row>
    <row r="207">
      <c r="A207" s="30" t="s">
        <v>6059</v>
      </c>
      <c r="B207" s="29" t="s">
        <v>6095</v>
      </c>
      <c r="C207" s="30" t="s">
        <v>6096</v>
      </c>
      <c r="D207" s="30" t="s">
        <v>1267</v>
      </c>
      <c r="E207" s="30" t="s">
        <v>781</v>
      </c>
      <c r="F207" s="30" t="s">
        <v>5939</v>
      </c>
      <c r="G207" s="9" t="s">
        <v>14</v>
      </c>
      <c r="H207" s="30"/>
      <c r="I207" s="31"/>
    </row>
    <row r="208">
      <c r="A208" s="30" t="s">
        <v>6059</v>
      </c>
      <c r="B208" s="29" t="s">
        <v>6097</v>
      </c>
      <c r="C208" s="30" t="s">
        <v>6098</v>
      </c>
      <c r="D208" s="30" t="s">
        <v>2604</v>
      </c>
      <c r="E208" s="30"/>
      <c r="F208" s="30" t="s">
        <v>101</v>
      </c>
      <c r="G208" s="9" t="s">
        <v>14</v>
      </c>
      <c r="H208" s="30" t="s">
        <v>100</v>
      </c>
      <c r="I208" s="31"/>
    </row>
    <row r="209">
      <c r="A209" s="30" t="s">
        <v>6059</v>
      </c>
      <c r="B209" s="29" t="s">
        <v>6097</v>
      </c>
      <c r="C209" s="30" t="s">
        <v>6098</v>
      </c>
      <c r="D209" s="30" t="s">
        <v>2604</v>
      </c>
      <c r="E209" s="30" t="s">
        <v>6099</v>
      </c>
      <c r="F209" s="30" t="s">
        <v>542</v>
      </c>
      <c r="G209" s="9" t="s">
        <v>14</v>
      </c>
      <c r="H209" s="30"/>
      <c r="I209" s="31"/>
    </row>
    <row r="210">
      <c r="A210" s="30" t="s">
        <v>6059</v>
      </c>
      <c r="B210" s="29" t="s">
        <v>6100</v>
      </c>
      <c r="C210" s="30" t="s">
        <v>6101</v>
      </c>
      <c r="D210" s="30" t="s">
        <v>642</v>
      </c>
      <c r="E210" s="30" t="s">
        <v>110</v>
      </c>
      <c r="F210" s="30" t="s">
        <v>111</v>
      </c>
      <c r="G210" s="9" t="s">
        <v>14</v>
      </c>
      <c r="H210" s="30"/>
      <c r="I210" s="31"/>
    </row>
    <row r="211">
      <c r="A211" s="30" t="s">
        <v>6059</v>
      </c>
      <c r="B211" s="29" t="s">
        <v>6100</v>
      </c>
      <c r="C211" s="30" t="s">
        <v>6101</v>
      </c>
      <c r="D211" s="30" t="s">
        <v>642</v>
      </c>
      <c r="E211" s="30" t="s">
        <v>119</v>
      </c>
      <c r="F211" s="30" t="s">
        <v>473</v>
      </c>
      <c r="G211" s="9" t="s">
        <v>14</v>
      </c>
      <c r="H211" s="30"/>
      <c r="I211" s="31"/>
    </row>
    <row r="212">
      <c r="A212" s="30" t="s">
        <v>6059</v>
      </c>
      <c r="B212" s="29" t="s">
        <v>6100</v>
      </c>
      <c r="C212" s="30" t="s">
        <v>6101</v>
      </c>
      <c r="D212" s="30" t="s">
        <v>642</v>
      </c>
      <c r="E212" s="30" t="s">
        <v>1069</v>
      </c>
      <c r="F212" s="30" t="s">
        <v>101</v>
      </c>
      <c r="G212" s="9" t="s">
        <v>14</v>
      </c>
      <c r="H212" s="30"/>
      <c r="I212" s="31"/>
    </row>
    <row r="213">
      <c r="A213" s="30" t="s">
        <v>6059</v>
      </c>
      <c r="B213" s="29" t="s">
        <v>6102</v>
      </c>
      <c r="C213" s="30" t="s">
        <v>6103</v>
      </c>
      <c r="D213" s="30" t="s">
        <v>2054</v>
      </c>
      <c r="E213" s="30" t="s">
        <v>6034</v>
      </c>
      <c r="F213" s="30" t="s">
        <v>6035</v>
      </c>
      <c r="G213" s="9" t="s">
        <v>14</v>
      </c>
      <c r="H213" s="30"/>
      <c r="I213" s="31"/>
    </row>
    <row r="214">
      <c r="A214" s="30" t="s">
        <v>6059</v>
      </c>
      <c r="B214" s="29" t="s">
        <v>6102</v>
      </c>
      <c r="C214" s="30" t="s">
        <v>6103</v>
      </c>
      <c r="D214" s="30" t="s">
        <v>2054</v>
      </c>
      <c r="E214" s="30" t="s">
        <v>519</v>
      </c>
      <c r="F214" s="30" t="s">
        <v>119</v>
      </c>
      <c r="G214" s="9" t="s">
        <v>14</v>
      </c>
      <c r="H214" s="30"/>
      <c r="I214" s="31"/>
    </row>
    <row r="215">
      <c r="A215" s="30" t="s">
        <v>6059</v>
      </c>
      <c r="B215" s="29" t="s">
        <v>6104</v>
      </c>
      <c r="C215" s="30" t="s">
        <v>6105</v>
      </c>
      <c r="D215" s="30" t="s">
        <v>5956</v>
      </c>
      <c r="E215" s="30" t="s">
        <v>6106</v>
      </c>
      <c r="F215" s="30" t="s">
        <v>454</v>
      </c>
      <c r="G215" s="9" t="s">
        <v>14</v>
      </c>
      <c r="H215" s="30"/>
      <c r="I215" s="31"/>
    </row>
    <row r="216">
      <c r="A216" s="30" t="s">
        <v>6059</v>
      </c>
      <c r="B216" s="29" t="s">
        <v>6104</v>
      </c>
      <c r="C216" s="30" t="s">
        <v>6105</v>
      </c>
      <c r="D216" s="30" t="s">
        <v>5956</v>
      </c>
      <c r="E216" s="30" t="s">
        <v>409</v>
      </c>
      <c r="F216" s="30" t="s">
        <v>6107</v>
      </c>
      <c r="G216" s="9" t="s">
        <v>14</v>
      </c>
      <c r="H216" s="30"/>
      <c r="I216" s="31"/>
    </row>
    <row r="217">
      <c r="A217" s="30" t="s">
        <v>6059</v>
      </c>
      <c r="B217" s="29" t="s">
        <v>6108</v>
      </c>
      <c r="C217" s="30" t="s">
        <v>6109</v>
      </c>
      <c r="D217" s="30" t="s">
        <v>4661</v>
      </c>
      <c r="E217" s="30" t="s">
        <v>6110</v>
      </c>
      <c r="F217" s="30" t="s">
        <v>3827</v>
      </c>
      <c r="G217" s="9" t="s">
        <v>14</v>
      </c>
      <c r="H217" s="30"/>
      <c r="I217" s="31"/>
    </row>
    <row r="218">
      <c r="A218" s="30" t="s">
        <v>6059</v>
      </c>
      <c r="B218" s="29" t="s">
        <v>6108</v>
      </c>
      <c r="C218" s="30" t="s">
        <v>6109</v>
      </c>
      <c r="D218" s="30" t="s">
        <v>4661</v>
      </c>
      <c r="E218" s="30" t="s">
        <v>38</v>
      </c>
      <c r="F218" s="30" t="s">
        <v>13</v>
      </c>
      <c r="G218" s="9" t="s">
        <v>14</v>
      </c>
      <c r="H218" s="30"/>
      <c r="I218" s="31"/>
    </row>
    <row r="219">
      <c r="A219" s="30" t="s">
        <v>6059</v>
      </c>
      <c r="B219" s="29" t="s">
        <v>6111</v>
      </c>
      <c r="C219" s="30" t="s">
        <v>6112</v>
      </c>
      <c r="D219" s="30" t="s">
        <v>540</v>
      </c>
      <c r="E219" s="30"/>
      <c r="F219" s="30" t="s">
        <v>747</v>
      </c>
      <c r="G219" s="9" t="s">
        <v>86</v>
      </c>
      <c r="H219" s="30" t="s">
        <v>100</v>
      </c>
      <c r="I219" s="31"/>
    </row>
    <row r="220">
      <c r="A220" s="30" t="s">
        <v>6059</v>
      </c>
      <c r="B220" s="29" t="s">
        <v>6111</v>
      </c>
      <c r="C220" s="30" t="s">
        <v>6112</v>
      </c>
      <c r="D220" s="30" t="s">
        <v>540</v>
      </c>
      <c r="E220" s="30" t="s">
        <v>828</v>
      </c>
      <c r="F220" s="30" t="s">
        <v>3453</v>
      </c>
      <c r="G220" s="20" t="s">
        <v>29</v>
      </c>
      <c r="H220" s="30"/>
      <c r="I220" s="31"/>
    </row>
    <row r="221">
      <c r="A221" s="30" t="s">
        <v>6059</v>
      </c>
      <c r="B221" s="29" t="s">
        <v>6111</v>
      </c>
      <c r="C221" s="30" t="s">
        <v>6112</v>
      </c>
      <c r="D221" s="30" t="s">
        <v>540</v>
      </c>
      <c r="E221" s="30" t="s">
        <v>6113</v>
      </c>
      <c r="F221" s="30" t="s">
        <v>6114</v>
      </c>
      <c r="G221" s="9" t="s">
        <v>86</v>
      </c>
      <c r="H221" s="30"/>
      <c r="I221" s="31"/>
    </row>
    <row r="222">
      <c r="A222" s="30" t="s">
        <v>6059</v>
      </c>
      <c r="B222" s="29" t="s">
        <v>6115</v>
      </c>
      <c r="C222" s="30" t="s">
        <v>6116</v>
      </c>
      <c r="D222" s="30" t="s">
        <v>104</v>
      </c>
      <c r="E222" s="30"/>
      <c r="F222" s="30" t="s">
        <v>171</v>
      </c>
      <c r="G222" s="9" t="s">
        <v>14</v>
      </c>
      <c r="H222" s="30" t="s">
        <v>100</v>
      </c>
      <c r="I222" s="31"/>
    </row>
    <row r="223">
      <c r="A223" s="30" t="s">
        <v>6059</v>
      </c>
      <c r="B223" s="29" t="s">
        <v>6115</v>
      </c>
      <c r="C223" s="30" t="s">
        <v>6116</v>
      </c>
      <c r="D223" s="30" t="s">
        <v>104</v>
      </c>
      <c r="E223" s="30" t="s">
        <v>6117</v>
      </c>
      <c r="F223" s="30" t="s">
        <v>505</v>
      </c>
      <c r="G223" s="9" t="s">
        <v>14</v>
      </c>
      <c r="H223" s="30"/>
      <c r="I223" s="31"/>
    </row>
    <row r="224">
      <c r="A224" s="30" t="s">
        <v>6118</v>
      </c>
      <c r="B224" s="29" t="s">
        <v>6119</v>
      </c>
      <c r="C224" s="30" t="s">
        <v>6120</v>
      </c>
      <c r="D224" s="30" t="s">
        <v>912</v>
      </c>
      <c r="E224" s="30"/>
      <c r="F224" s="30" t="s">
        <v>6121</v>
      </c>
      <c r="G224" s="9" t="s">
        <v>14</v>
      </c>
      <c r="H224" s="30" t="s">
        <v>2326</v>
      </c>
      <c r="I224" s="31"/>
    </row>
    <row r="225">
      <c r="A225" s="30" t="s">
        <v>6122</v>
      </c>
      <c r="B225" s="29" t="s">
        <v>6123</v>
      </c>
      <c r="C225" s="30" t="s">
        <v>6124</v>
      </c>
      <c r="D225" s="30" t="s">
        <v>859</v>
      </c>
      <c r="E225" s="30" t="s">
        <v>119</v>
      </c>
      <c r="F225" s="30" t="s">
        <v>741</v>
      </c>
      <c r="G225" s="9" t="s">
        <v>14</v>
      </c>
      <c r="H225" s="30"/>
      <c r="I225" s="31"/>
    </row>
    <row r="226">
      <c r="A226" s="30" t="s">
        <v>6125</v>
      </c>
      <c r="B226" s="29" t="s">
        <v>6126</v>
      </c>
      <c r="C226" s="30" t="s">
        <v>6127</v>
      </c>
      <c r="D226" s="30" t="s">
        <v>357</v>
      </c>
      <c r="E226" s="30" t="s">
        <v>100</v>
      </c>
      <c r="F226" s="30" t="s">
        <v>3892</v>
      </c>
      <c r="G226" s="9" t="s">
        <v>86</v>
      </c>
      <c r="H226" s="30"/>
      <c r="I226" s="31"/>
    </row>
    <row r="227">
      <c r="A227" s="30" t="s">
        <v>6125</v>
      </c>
      <c r="B227" s="29" t="s">
        <v>6126</v>
      </c>
      <c r="C227" s="30" t="s">
        <v>6127</v>
      </c>
      <c r="D227" s="30" t="s">
        <v>357</v>
      </c>
      <c r="E227" s="30" t="s">
        <v>100</v>
      </c>
      <c r="F227" s="30" t="s">
        <v>747</v>
      </c>
      <c r="G227" s="9" t="s">
        <v>86</v>
      </c>
      <c r="H227" s="30"/>
      <c r="I227" s="31"/>
    </row>
    <row r="228">
      <c r="A228" s="30" t="s">
        <v>6125</v>
      </c>
      <c r="B228" s="29" t="s">
        <v>6128</v>
      </c>
      <c r="C228" s="30" t="s">
        <v>6129</v>
      </c>
      <c r="D228" s="30" t="s">
        <v>182</v>
      </c>
      <c r="E228" s="30" t="s">
        <v>6130</v>
      </c>
      <c r="F228" s="30" t="s">
        <v>101</v>
      </c>
      <c r="G228" s="9" t="s">
        <v>14</v>
      </c>
      <c r="H228" s="30"/>
      <c r="I228" s="31"/>
    </row>
    <row r="229">
      <c r="A229" s="30" t="s">
        <v>6125</v>
      </c>
      <c r="B229" s="29" t="s">
        <v>6128</v>
      </c>
      <c r="C229" s="30" t="s">
        <v>6129</v>
      </c>
      <c r="D229" s="30" t="s">
        <v>182</v>
      </c>
      <c r="E229" s="30" t="s">
        <v>3557</v>
      </c>
      <c r="F229" s="30" t="s">
        <v>101</v>
      </c>
      <c r="G229" s="9" t="s">
        <v>14</v>
      </c>
      <c r="H229" s="30"/>
      <c r="I229" s="31"/>
    </row>
    <row r="230">
      <c r="A230" s="30" t="s">
        <v>6125</v>
      </c>
      <c r="B230" s="29" t="s">
        <v>6128</v>
      </c>
      <c r="C230" s="30" t="s">
        <v>6129</v>
      </c>
      <c r="D230" s="30" t="s">
        <v>182</v>
      </c>
      <c r="E230" s="30" t="s">
        <v>119</v>
      </c>
      <c r="F230" s="30" t="s">
        <v>18</v>
      </c>
      <c r="G230" s="9" t="s">
        <v>14</v>
      </c>
      <c r="H230" s="30"/>
      <c r="I230" s="31"/>
    </row>
    <row r="231">
      <c r="A231" s="30" t="s">
        <v>6125</v>
      </c>
      <c r="B231" s="29" t="s">
        <v>6131</v>
      </c>
      <c r="C231" s="30" t="s">
        <v>6132</v>
      </c>
      <c r="D231" s="30" t="s">
        <v>3343</v>
      </c>
      <c r="E231" s="30" t="s">
        <v>38</v>
      </c>
      <c r="F231" s="30" t="s">
        <v>13</v>
      </c>
      <c r="G231" s="9" t="s">
        <v>14</v>
      </c>
      <c r="H231" s="30"/>
      <c r="I231" s="31"/>
    </row>
    <row r="232">
      <c r="A232" s="30" t="s">
        <v>6125</v>
      </c>
      <c r="B232" s="29" t="s">
        <v>6131</v>
      </c>
      <c r="C232" s="30" t="s">
        <v>6132</v>
      </c>
      <c r="D232" s="30" t="s">
        <v>3343</v>
      </c>
      <c r="E232" s="30" t="s">
        <v>38</v>
      </c>
      <c r="F232" s="30" t="s">
        <v>18</v>
      </c>
      <c r="G232" s="9" t="s">
        <v>14</v>
      </c>
      <c r="H232" s="30"/>
      <c r="I232" s="31"/>
    </row>
    <row r="233">
      <c r="A233" s="30" t="s">
        <v>6125</v>
      </c>
      <c r="B233" s="29" t="s">
        <v>6133</v>
      </c>
      <c r="C233" s="30" t="s">
        <v>6134</v>
      </c>
      <c r="D233" s="30" t="s">
        <v>859</v>
      </c>
      <c r="E233" s="30" t="s">
        <v>420</v>
      </c>
      <c r="F233" s="30" t="s">
        <v>2943</v>
      </c>
      <c r="G233" s="9" t="s">
        <v>14</v>
      </c>
      <c r="H233" s="30"/>
      <c r="I233" s="31"/>
    </row>
    <row r="234">
      <c r="A234" s="30" t="s">
        <v>6125</v>
      </c>
      <c r="B234" s="29" t="s">
        <v>6133</v>
      </c>
      <c r="C234" s="30" t="s">
        <v>6134</v>
      </c>
      <c r="D234" s="30" t="s">
        <v>859</v>
      </c>
      <c r="E234" s="30" t="s">
        <v>38</v>
      </c>
      <c r="F234" s="30" t="s">
        <v>741</v>
      </c>
      <c r="G234" s="9" t="s">
        <v>14</v>
      </c>
      <c r="H234" s="30"/>
      <c r="I234" s="31"/>
    </row>
    <row r="235">
      <c r="A235" s="30" t="s">
        <v>6125</v>
      </c>
      <c r="B235" s="29" t="s">
        <v>6135</v>
      </c>
      <c r="C235" s="30" t="s">
        <v>6136</v>
      </c>
      <c r="D235" s="30" t="s">
        <v>1989</v>
      </c>
      <c r="E235" s="30" t="s">
        <v>850</v>
      </c>
      <c r="F235" s="30" t="s">
        <v>417</v>
      </c>
      <c r="G235" s="9" t="s">
        <v>14</v>
      </c>
      <c r="H235" s="30"/>
      <c r="I235" s="31"/>
    </row>
    <row r="236">
      <c r="A236" s="30" t="s">
        <v>6125</v>
      </c>
      <c r="B236" s="29" t="s">
        <v>6135</v>
      </c>
      <c r="C236" s="30" t="s">
        <v>6136</v>
      </c>
      <c r="D236" s="30" t="s">
        <v>1989</v>
      </c>
      <c r="E236" s="30" t="s">
        <v>5908</v>
      </c>
      <c r="F236" s="30" t="s">
        <v>38</v>
      </c>
      <c r="G236" s="9" t="s">
        <v>14</v>
      </c>
      <c r="H236" s="30"/>
      <c r="I236" s="31"/>
    </row>
    <row r="237">
      <c r="A237" s="30" t="s">
        <v>6125</v>
      </c>
      <c r="B237" s="29" t="s">
        <v>6137</v>
      </c>
      <c r="C237" s="30" t="s">
        <v>6138</v>
      </c>
      <c r="D237" s="30" t="s">
        <v>907</v>
      </c>
      <c r="E237" s="30"/>
      <c r="F237" s="30" t="s">
        <v>6139</v>
      </c>
      <c r="G237" s="9" t="s">
        <v>14</v>
      </c>
      <c r="H237" s="30" t="s">
        <v>100</v>
      </c>
      <c r="I237" s="31"/>
    </row>
    <row r="238">
      <c r="A238" s="30" t="s">
        <v>6125</v>
      </c>
      <c r="B238" s="29" t="s">
        <v>6137</v>
      </c>
      <c r="C238" s="30" t="s">
        <v>6138</v>
      </c>
      <c r="D238" s="30" t="s">
        <v>907</v>
      </c>
      <c r="E238" s="30" t="s">
        <v>6140</v>
      </c>
      <c r="F238" s="30" t="s">
        <v>304</v>
      </c>
      <c r="G238" s="9" t="s">
        <v>14</v>
      </c>
      <c r="H238" s="30"/>
      <c r="I238" s="31"/>
    </row>
    <row r="239">
      <c r="A239" s="30" t="s">
        <v>6125</v>
      </c>
      <c r="B239" s="29" t="s">
        <v>6137</v>
      </c>
      <c r="C239" s="30" t="s">
        <v>6138</v>
      </c>
      <c r="D239" s="30" t="s">
        <v>329</v>
      </c>
      <c r="E239" s="30"/>
      <c r="F239" s="30" t="s">
        <v>6139</v>
      </c>
      <c r="G239" s="9" t="s">
        <v>14</v>
      </c>
      <c r="H239" s="30" t="s">
        <v>100</v>
      </c>
      <c r="I239" s="31"/>
    </row>
    <row r="240">
      <c r="A240" s="30" t="s">
        <v>6125</v>
      </c>
      <c r="B240" s="29" t="s">
        <v>6137</v>
      </c>
      <c r="C240" s="30" t="s">
        <v>6138</v>
      </c>
      <c r="D240" s="30" t="s">
        <v>329</v>
      </c>
      <c r="E240" s="30" t="s">
        <v>6140</v>
      </c>
      <c r="F240" s="30" t="s">
        <v>304</v>
      </c>
      <c r="G240" s="9" t="s">
        <v>14</v>
      </c>
      <c r="H240" s="30"/>
      <c r="I240" s="31"/>
    </row>
    <row r="241">
      <c r="A241" s="30" t="s">
        <v>6125</v>
      </c>
      <c r="B241" s="29" t="s">
        <v>6141</v>
      </c>
      <c r="C241" s="30" t="s">
        <v>6142</v>
      </c>
      <c r="D241" s="30" t="s">
        <v>445</v>
      </c>
      <c r="E241" s="30" t="s">
        <v>119</v>
      </c>
      <c r="F241" s="30" t="s">
        <v>473</v>
      </c>
      <c r="G241" s="9" t="s">
        <v>14</v>
      </c>
      <c r="H241" s="30"/>
      <c r="I241" s="31"/>
    </row>
    <row r="242">
      <c r="A242" s="30" t="s">
        <v>6125</v>
      </c>
      <c r="B242" s="29" t="s">
        <v>6141</v>
      </c>
      <c r="C242" s="30" t="s">
        <v>6142</v>
      </c>
      <c r="D242" s="30" t="s">
        <v>445</v>
      </c>
      <c r="E242" s="30" t="s">
        <v>110</v>
      </c>
      <c r="F242" s="30" t="s">
        <v>111</v>
      </c>
      <c r="G242" s="9" t="s">
        <v>14</v>
      </c>
      <c r="H242" s="30"/>
      <c r="I242" s="31"/>
    </row>
    <row r="243">
      <c r="A243" s="30" t="s">
        <v>6125</v>
      </c>
      <c r="B243" s="29" t="s">
        <v>6143</v>
      </c>
      <c r="C243" s="30" t="s">
        <v>6144</v>
      </c>
      <c r="D243" s="30" t="s">
        <v>615</v>
      </c>
      <c r="E243" s="30"/>
      <c r="F243" s="30" t="s">
        <v>1419</v>
      </c>
      <c r="G243" s="9" t="s">
        <v>14</v>
      </c>
      <c r="H243" s="30" t="s">
        <v>100</v>
      </c>
      <c r="I243" s="31"/>
    </row>
    <row r="244">
      <c r="A244" s="30" t="s">
        <v>6125</v>
      </c>
      <c r="B244" s="29" t="s">
        <v>6143</v>
      </c>
      <c r="C244" s="30" t="s">
        <v>6144</v>
      </c>
      <c r="D244" s="30" t="s">
        <v>615</v>
      </c>
      <c r="E244" s="30" t="s">
        <v>6000</v>
      </c>
      <c r="F244" s="30" t="s">
        <v>564</v>
      </c>
      <c r="G244" s="9" t="s">
        <v>14</v>
      </c>
      <c r="H244" s="30"/>
      <c r="I244" s="31"/>
    </row>
    <row r="245">
      <c r="A245" s="30" t="s">
        <v>6125</v>
      </c>
      <c r="B245" s="29" t="s">
        <v>6145</v>
      </c>
      <c r="C245" s="30" t="s">
        <v>6146</v>
      </c>
      <c r="D245" s="30" t="s">
        <v>6147</v>
      </c>
      <c r="E245" s="30"/>
      <c r="F245" s="30" t="s">
        <v>6148</v>
      </c>
      <c r="G245" s="9" t="s">
        <v>14</v>
      </c>
      <c r="H245" s="30" t="s">
        <v>100</v>
      </c>
      <c r="I245" s="31"/>
    </row>
    <row r="246">
      <c r="A246" s="30" t="s">
        <v>6125</v>
      </c>
      <c r="B246" s="29" t="s">
        <v>6145</v>
      </c>
      <c r="C246" s="30" t="s">
        <v>6146</v>
      </c>
      <c r="D246" s="30" t="s">
        <v>6147</v>
      </c>
      <c r="E246" s="30" t="s">
        <v>6149</v>
      </c>
      <c r="F246" s="30" t="s">
        <v>3415</v>
      </c>
      <c r="G246" s="9" t="s">
        <v>14</v>
      </c>
      <c r="H246" s="30"/>
      <c r="I246" s="31"/>
    </row>
    <row r="247">
      <c r="A247" s="30" t="s">
        <v>6125</v>
      </c>
      <c r="B247" s="29" t="s">
        <v>6145</v>
      </c>
      <c r="C247" s="30" t="s">
        <v>6146</v>
      </c>
      <c r="D247" s="30" t="s">
        <v>6147</v>
      </c>
      <c r="E247" s="30" t="s">
        <v>38</v>
      </c>
      <c r="F247" s="30" t="s">
        <v>6150</v>
      </c>
      <c r="G247" s="9" t="s">
        <v>14</v>
      </c>
      <c r="H247" s="30"/>
      <c r="I247" s="31"/>
    </row>
    <row r="248">
      <c r="A248" s="30" t="s">
        <v>6125</v>
      </c>
      <c r="B248" s="29" t="s">
        <v>6151</v>
      </c>
      <c r="C248" s="30" t="s">
        <v>6152</v>
      </c>
      <c r="D248" s="30" t="s">
        <v>882</v>
      </c>
      <c r="E248" s="30" t="s">
        <v>110</v>
      </c>
      <c r="F248" s="30" t="s">
        <v>111</v>
      </c>
      <c r="G248" s="9" t="s">
        <v>14</v>
      </c>
      <c r="H248" s="30"/>
      <c r="I248" s="31"/>
    </row>
    <row r="249">
      <c r="A249" s="30" t="s">
        <v>6125</v>
      </c>
      <c r="B249" s="29" t="s">
        <v>6151</v>
      </c>
      <c r="C249" s="30" t="s">
        <v>6152</v>
      </c>
      <c r="D249" s="30" t="s">
        <v>882</v>
      </c>
      <c r="E249" s="30" t="s">
        <v>5418</v>
      </c>
      <c r="F249" s="30" t="s">
        <v>718</v>
      </c>
      <c r="G249" s="9" t="s">
        <v>14</v>
      </c>
      <c r="H249" s="30"/>
      <c r="I249" s="31"/>
    </row>
    <row r="250">
      <c r="A250" s="30" t="s">
        <v>6125</v>
      </c>
      <c r="B250" s="29" t="s">
        <v>6153</v>
      </c>
      <c r="C250" s="30" t="s">
        <v>6154</v>
      </c>
      <c r="D250" s="30" t="s">
        <v>104</v>
      </c>
      <c r="E250" s="30"/>
      <c r="F250" s="30" t="s">
        <v>1430</v>
      </c>
      <c r="G250" s="9" t="s">
        <v>14</v>
      </c>
      <c r="H250" s="30" t="s">
        <v>100</v>
      </c>
      <c r="I250" s="31"/>
    </row>
    <row r="251">
      <c r="A251" s="30" t="s">
        <v>6125</v>
      </c>
      <c r="B251" s="29" t="s">
        <v>6153</v>
      </c>
      <c r="C251" s="30" t="s">
        <v>6154</v>
      </c>
      <c r="D251" s="30" t="s">
        <v>104</v>
      </c>
      <c r="E251" s="30" t="s">
        <v>6155</v>
      </c>
      <c r="F251" s="30" t="s">
        <v>1895</v>
      </c>
      <c r="G251" s="9" t="s">
        <v>14</v>
      </c>
      <c r="H251" s="30"/>
      <c r="I251" s="31"/>
    </row>
    <row r="252">
      <c r="A252" s="30" t="s">
        <v>6125</v>
      </c>
      <c r="B252" s="29" t="s">
        <v>6156</v>
      </c>
      <c r="C252" s="30" t="s">
        <v>6157</v>
      </c>
      <c r="D252" s="30" t="s">
        <v>1735</v>
      </c>
      <c r="E252" s="30"/>
      <c r="F252" s="30" t="s">
        <v>1419</v>
      </c>
      <c r="G252" s="9" t="s">
        <v>14</v>
      </c>
      <c r="H252" s="30" t="s">
        <v>100</v>
      </c>
      <c r="I252" s="31"/>
    </row>
    <row r="253">
      <c r="A253" s="30" t="s">
        <v>6125</v>
      </c>
      <c r="B253" s="29" t="s">
        <v>6158</v>
      </c>
      <c r="C253" s="30" t="s">
        <v>6159</v>
      </c>
      <c r="D253" s="30" t="s">
        <v>1072</v>
      </c>
      <c r="E253" s="30"/>
      <c r="F253" s="30" t="s">
        <v>6160</v>
      </c>
      <c r="G253" s="9" t="s">
        <v>14</v>
      </c>
      <c r="H253" s="30" t="s">
        <v>15</v>
      </c>
      <c r="I253" s="31"/>
    </row>
    <row r="254">
      <c r="A254" s="30" t="s">
        <v>6125</v>
      </c>
      <c r="B254" s="29" t="s">
        <v>6158</v>
      </c>
      <c r="C254" s="30" t="s">
        <v>6159</v>
      </c>
      <c r="D254" s="30" t="s">
        <v>1072</v>
      </c>
      <c r="E254" s="30" t="s">
        <v>6161</v>
      </c>
      <c r="F254" s="30" t="s">
        <v>909</v>
      </c>
      <c r="G254" s="9" t="s">
        <v>14</v>
      </c>
      <c r="H254" s="30"/>
      <c r="I254" s="31"/>
    </row>
    <row r="255">
      <c r="A255" s="30" t="s">
        <v>6125</v>
      </c>
      <c r="B255" s="29" t="s">
        <v>6158</v>
      </c>
      <c r="C255" s="30" t="s">
        <v>6159</v>
      </c>
      <c r="D255" s="30" t="s">
        <v>1072</v>
      </c>
      <c r="E255" s="30" t="s">
        <v>436</v>
      </c>
      <c r="F255" s="30" t="s">
        <v>13</v>
      </c>
      <c r="G255" s="9" t="s">
        <v>14</v>
      </c>
      <c r="H255" s="30"/>
      <c r="I255" s="31"/>
    </row>
    <row r="256">
      <c r="A256" s="30" t="s">
        <v>6125</v>
      </c>
      <c r="B256" s="29" t="s">
        <v>6158</v>
      </c>
      <c r="C256" s="30" t="s">
        <v>6159</v>
      </c>
      <c r="D256" s="30" t="s">
        <v>5956</v>
      </c>
      <c r="E256" s="30"/>
      <c r="F256" s="30" t="s">
        <v>6160</v>
      </c>
      <c r="G256" s="9" t="s">
        <v>14</v>
      </c>
      <c r="H256" s="30" t="s">
        <v>15</v>
      </c>
      <c r="I256" s="31"/>
    </row>
    <row r="257">
      <c r="A257" s="30" t="s">
        <v>6125</v>
      </c>
      <c r="B257" s="29" t="s">
        <v>6158</v>
      </c>
      <c r="C257" s="30" t="s">
        <v>6159</v>
      </c>
      <c r="D257" s="30" t="s">
        <v>5956</v>
      </c>
      <c r="E257" s="30" t="s">
        <v>6161</v>
      </c>
      <c r="F257" s="30" t="s">
        <v>909</v>
      </c>
      <c r="G257" s="9" t="s">
        <v>14</v>
      </c>
      <c r="H257" s="30"/>
      <c r="I257" s="31"/>
    </row>
    <row r="258">
      <c r="A258" s="30" t="s">
        <v>6125</v>
      </c>
      <c r="B258" s="29" t="s">
        <v>6158</v>
      </c>
      <c r="C258" s="30" t="s">
        <v>6159</v>
      </c>
      <c r="D258" s="30" t="s">
        <v>5956</v>
      </c>
      <c r="E258" s="30" t="s">
        <v>436</v>
      </c>
      <c r="F258" s="30" t="s">
        <v>13</v>
      </c>
      <c r="G258" s="9" t="s">
        <v>14</v>
      </c>
      <c r="H258" s="30"/>
      <c r="I258" s="31"/>
    </row>
    <row r="259">
      <c r="A259" s="30" t="s">
        <v>6162</v>
      </c>
      <c r="B259" s="29" t="s">
        <v>6163</v>
      </c>
      <c r="C259" s="30" t="s">
        <v>6164</v>
      </c>
      <c r="D259" s="30" t="s">
        <v>321</v>
      </c>
      <c r="E259" s="30" t="s">
        <v>259</v>
      </c>
      <c r="F259" s="30" t="s">
        <v>5927</v>
      </c>
      <c r="G259" s="9" t="s">
        <v>14</v>
      </c>
      <c r="H259" s="30"/>
      <c r="I259" s="31"/>
    </row>
    <row r="260">
      <c r="A260" s="30" t="s">
        <v>6162</v>
      </c>
      <c r="B260" s="29" t="s">
        <v>6163</v>
      </c>
      <c r="C260" s="30" t="s">
        <v>6164</v>
      </c>
      <c r="D260" s="30" t="s">
        <v>321</v>
      </c>
      <c r="E260" s="30" t="s">
        <v>6165</v>
      </c>
      <c r="F260" s="30" t="s">
        <v>13</v>
      </c>
      <c r="G260" s="9" t="s">
        <v>14</v>
      </c>
      <c r="H260" s="30"/>
      <c r="I260" s="31"/>
    </row>
    <row r="261">
      <c r="A261" s="30" t="s">
        <v>6162</v>
      </c>
      <c r="B261" s="29" t="s">
        <v>6163</v>
      </c>
      <c r="C261" s="30" t="s">
        <v>6164</v>
      </c>
      <c r="D261" s="30" t="s">
        <v>321</v>
      </c>
      <c r="E261" s="30" t="s">
        <v>6165</v>
      </c>
      <c r="F261" s="30" t="s">
        <v>6166</v>
      </c>
      <c r="G261" s="9" t="s">
        <v>14</v>
      </c>
      <c r="H261" s="30"/>
      <c r="I261" s="31"/>
    </row>
    <row r="262">
      <c r="A262" s="30" t="s">
        <v>6162</v>
      </c>
      <c r="B262" s="29" t="s">
        <v>6167</v>
      </c>
      <c r="C262" s="30" t="s">
        <v>6168</v>
      </c>
      <c r="D262" s="30" t="s">
        <v>949</v>
      </c>
      <c r="E262" s="30"/>
      <c r="F262" s="30" t="s">
        <v>747</v>
      </c>
      <c r="G262" s="9" t="s">
        <v>86</v>
      </c>
      <c r="H262" s="30" t="s">
        <v>100</v>
      </c>
      <c r="I262" s="31"/>
    </row>
    <row r="263">
      <c r="A263" s="30" t="s">
        <v>6162</v>
      </c>
      <c r="B263" s="29" t="s">
        <v>6167</v>
      </c>
      <c r="C263" s="30" t="s">
        <v>6168</v>
      </c>
      <c r="D263" s="30" t="s">
        <v>949</v>
      </c>
      <c r="E263" s="30" t="s">
        <v>6169</v>
      </c>
      <c r="F263" s="30" t="s">
        <v>6170</v>
      </c>
      <c r="G263" s="9" t="s">
        <v>86</v>
      </c>
      <c r="H263" s="30"/>
      <c r="I263" s="31"/>
    </row>
    <row r="264">
      <c r="A264" s="30" t="s">
        <v>6162</v>
      </c>
      <c r="B264" s="29" t="s">
        <v>6167</v>
      </c>
      <c r="C264" s="30" t="s">
        <v>6168</v>
      </c>
      <c r="D264" s="30" t="s">
        <v>949</v>
      </c>
      <c r="E264" s="30" t="s">
        <v>119</v>
      </c>
      <c r="F264" s="30" t="s">
        <v>6171</v>
      </c>
      <c r="G264" s="9" t="s">
        <v>86</v>
      </c>
      <c r="H264" s="30"/>
      <c r="I264" s="31"/>
    </row>
    <row r="265">
      <c r="A265" s="30" t="s">
        <v>6162</v>
      </c>
      <c r="B265" s="29" t="s">
        <v>6167</v>
      </c>
      <c r="C265" s="30" t="s">
        <v>6168</v>
      </c>
      <c r="D265" s="30" t="s">
        <v>949</v>
      </c>
      <c r="E265" s="30" t="s">
        <v>5569</v>
      </c>
      <c r="F265" s="30" t="s">
        <v>3090</v>
      </c>
      <c r="G265" s="9" t="s">
        <v>86</v>
      </c>
      <c r="H265" s="30"/>
      <c r="I265" s="31"/>
    </row>
    <row r="266">
      <c r="A266" s="30" t="s">
        <v>6162</v>
      </c>
      <c r="B266" s="29" t="s">
        <v>6167</v>
      </c>
      <c r="C266" s="30" t="s">
        <v>6168</v>
      </c>
      <c r="D266" s="30" t="s">
        <v>949</v>
      </c>
      <c r="E266" s="30" t="s">
        <v>436</v>
      </c>
      <c r="F266" s="30" t="s">
        <v>505</v>
      </c>
      <c r="G266" s="9" t="s">
        <v>86</v>
      </c>
      <c r="H266" s="30"/>
      <c r="I266" s="31"/>
    </row>
    <row r="267">
      <c r="A267" s="30" t="s">
        <v>6162</v>
      </c>
      <c r="B267" s="29" t="s">
        <v>6172</v>
      </c>
      <c r="C267" s="30" t="s">
        <v>6173</v>
      </c>
      <c r="D267" s="30" t="s">
        <v>6147</v>
      </c>
      <c r="E267" s="30"/>
      <c r="F267" s="30" t="s">
        <v>5892</v>
      </c>
      <c r="G267" s="9" t="s">
        <v>14</v>
      </c>
      <c r="H267" s="30" t="s">
        <v>100</v>
      </c>
      <c r="I267" s="31"/>
    </row>
    <row r="268">
      <c r="A268" s="30" t="s">
        <v>6162</v>
      </c>
      <c r="B268" s="29" t="s">
        <v>6172</v>
      </c>
      <c r="C268" s="30" t="s">
        <v>6173</v>
      </c>
      <c r="D268" s="30" t="s">
        <v>6147</v>
      </c>
      <c r="E268" s="30" t="s">
        <v>6174</v>
      </c>
      <c r="F268" s="30" t="s">
        <v>6175</v>
      </c>
      <c r="G268" s="9" t="s">
        <v>14</v>
      </c>
      <c r="H268" s="30"/>
      <c r="I268" s="31"/>
    </row>
    <row r="269">
      <c r="A269" s="30" t="s">
        <v>6162</v>
      </c>
      <c r="B269" s="29" t="s">
        <v>6172</v>
      </c>
      <c r="C269" s="30" t="s">
        <v>6173</v>
      </c>
      <c r="D269" s="30" t="s">
        <v>6147</v>
      </c>
      <c r="E269" s="30" t="s">
        <v>6149</v>
      </c>
      <c r="F269" s="30" t="s">
        <v>3415</v>
      </c>
      <c r="G269" s="9" t="s">
        <v>14</v>
      </c>
      <c r="H269" s="30"/>
      <c r="I269" s="31"/>
    </row>
    <row r="270">
      <c r="A270" s="30" t="s">
        <v>6162</v>
      </c>
      <c r="B270" s="29" t="s">
        <v>6176</v>
      </c>
      <c r="C270" s="30" t="s">
        <v>6177</v>
      </c>
      <c r="D270" s="30" t="s">
        <v>2168</v>
      </c>
      <c r="E270" s="30"/>
      <c r="F270" s="30" t="s">
        <v>747</v>
      </c>
      <c r="G270" s="9" t="s">
        <v>86</v>
      </c>
      <c r="H270" s="30" t="s">
        <v>100</v>
      </c>
      <c r="I270" s="31"/>
    </row>
    <row r="271">
      <c r="A271" s="30" t="s">
        <v>6162</v>
      </c>
      <c r="B271" s="29" t="s">
        <v>6176</v>
      </c>
      <c r="C271" s="30" t="s">
        <v>6177</v>
      </c>
      <c r="D271" s="30" t="s">
        <v>2168</v>
      </c>
      <c r="E271" s="30" t="s">
        <v>6178</v>
      </c>
      <c r="F271" s="30" t="s">
        <v>6179</v>
      </c>
      <c r="G271" s="9" t="s">
        <v>14</v>
      </c>
      <c r="H271" s="30"/>
      <c r="I271" s="31"/>
    </row>
    <row r="272">
      <c r="A272" s="30" t="s">
        <v>6162</v>
      </c>
      <c r="B272" s="29" t="s">
        <v>6176</v>
      </c>
      <c r="C272" s="30" t="s">
        <v>6177</v>
      </c>
      <c r="D272" s="30" t="s">
        <v>2168</v>
      </c>
      <c r="E272" s="30" t="s">
        <v>119</v>
      </c>
      <c r="F272" s="30" t="s">
        <v>6180</v>
      </c>
      <c r="G272" s="9" t="s">
        <v>14</v>
      </c>
      <c r="H272" s="30"/>
      <c r="I272" s="31"/>
    </row>
    <row r="273">
      <c r="A273" s="30" t="s">
        <v>6162</v>
      </c>
      <c r="B273" s="29" t="s">
        <v>6176</v>
      </c>
      <c r="C273" s="30" t="s">
        <v>6177</v>
      </c>
      <c r="D273" s="30" t="s">
        <v>2168</v>
      </c>
      <c r="E273" s="30" t="s">
        <v>5569</v>
      </c>
      <c r="F273" s="30" t="s">
        <v>917</v>
      </c>
      <c r="G273" s="9" t="s">
        <v>14</v>
      </c>
      <c r="H273" s="30"/>
      <c r="I273" s="31"/>
    </row>
    <row r="274">
      <c r="A274" s="30" t="s">
        <v>6162</v>
      </c>
      <c r="B274" s="29" t="s">
        <v>6181</v>
      </c>
      <c r="C274" s="30" t="s">
        <v>6182</v>
      </c>
      <c r="D274" s="30" t="s">
        <v>476</v>
      </c>
      <c r="E274" s="30"/>
      <c r="F274" s="30" t="s">
        <v>747</v>
      </c>
      <c r="G274" s="9" t="s">
        <v>86</v>
      </c>
      <c r="H274" s="30" t="s">
        <v>100</v>
      </c>
      <c r="I274" s="31"/>
    </row>
    <row r="275">
      <c r="A275" s="30" t="s">
        <v>6162</v>
      </c>
      <c r="B275" s="29" t="s">
        <v>6181</v>
      </c>
      <c r="C275" s="30" t="s">
        <v>6182</v>
      </c>
      <c r="D275" s="30" t="s">
        <v>476</v>
      </c>
      <c r="E275" s="30"/>
      <c r="F275" s="30" t="s">
        <v>6067</v>
      </c>
      <c r="G275" s="9" t="s">
        <v>86</v>
      </c>
      <c r="H275" s="30" t="s">
        <v>100</v>
      </c>
      <c r="I275" s="31"/>
    </row>
    <row r="276">
      <c r="A276" s="30" t="s">
        <v>6162</v>
      </c>
      <c r="B276" s="29" t="s">
        <v>6181</v>
      </c>
      <c r="C276" s="30" t="s">
        <v>6182</v>
      </c>
      <c r="D276" s="30" t="s">
        <v>476</v>
      </c>
      <c r="E276" s="30" t="s">
        <v>119</v>
      </c>
      <c r="F276" s="30" t="s">
        <v>3090</v>
      </c>
      <c r="G276" s="9" t="s">
        <v>86</v>
      </c>
      <c r="H276" s="30"/>
      <c r="I276" s="31"/>
    </row>
    <row r="277">
      <c r="A277" s="30" t="s">
        <v>6162</v>
      </c>
      <c r="B277" s="29" t="s">
        <v>6183</v>
      </c>
      <c r="C277" s="30" t="s">
        <v>6184</v>
      </c>
      <c r="D277" s="30" t="s">
        <v>471</v>
      </c>
      <c r="E277" s="30" t="s">
        <v>110</v>
      </c>
      <c r="F277" s="30" t="s">
        <v>111</v>
      </c>
      <c r="G277" s="9" t="s">
        <v>14</v>
      </c>
      <c r="H277" s="30"/>
      <c r="I277" s="31"/>
    </row>
    <row r="278">
      <c r="A278" s="30" t="s">
        <v>6162</v>
      </c>
      <c r="B278" s="29" t="s">
        <v>6183</v>
      </c>
      <c r="C278" s="30" t="s">
        <v>6184</v>
      </c>
      <c r="D278" s="30" t="s">
        <v>471</v>
      </c>
      <c r="E278" s="30" t="s">
        <v>119</v>
      </c>
      <c r="F278" s="30" t="s">
        <v>132</v>
      </c>
      <c r="G278" s="9" t="s">
        <v>14</v>
      </c>
      <c r="H278" s="30"/>
      <c r="I278" s="31"/>
    </row>
    <row r="279">
      <c r="A279" s="30" t="s">
        <v>6162</v>
      </c>
      <c r="B279" s="29" t="s">
        <v>6183</v>
      </c>
      <c r="C279" s="30" t="s">
        <v>6184</v>
      </c>
      <c r="D279" s="30" t="s">
        <v>471</v>
      </c>
      <c r="E279" s="30" t="s">
        <v>38</v>
      </c>
      <c r="F279" s="30" t="s">
        <v>1118</v>
      </c>
      <c r="G279" s="9" t="s">
        <v>14</v>
      </c>
      <c r="H279" s="30"/>
      <c r="I279" s="31"/>
    </row>
    <row r="280">
      <c r="A280" s="30" t="s">
        <v>6162</v>
      </c>
      <c r="B280" s="29" t="s">
        <v>6185</v>
      </c>
      <c r="C280" s="30" t="s">
        <v>6186</v>
      </c>
      <c r="D280" s="30" t="s">
        <v>1650</v>
      </c>
      <c r="E280" s="32" t="s">
        <v>6187</v>
      </c>
      <c r="F280" s="32" t="s">
        <v>220</v>
      </c>
      <c r="G280" s="20" t="s">
        <v>29</v>
      </c>
      <c r="H280" s="30"/>
      <c r="I280" s="31"/>
    </row>
    <row r="281">
      <c r="A281" s="30" t="s">
        <v>6162</v>
      </c>
      <c r="B281" s="29" t="s">
        <v>6185</v>
      </c>
      <c r="C281" s="30" t="s">
        <v>6186</v>
      </c>
      <c r="D281" s="30" t="s">
        <v>1650</v>
      </c>
      <c r="E281" s="30" t="s">
        <v>436</v>
      </c>
      <c r="F281" s="30" t="s">
        <v>6188</v>
      </c>
      <c r="G281" s="9" t="s">
        <v>14</v>
      </c>
      <c r="H281" s="30"/>
      <c r="I281" s="31"/>
    </row>
    <row r="282">
      <c r="A282" s="30" t="s">
        <v>6162</v>
      </c>
      <c r="B282" s="29" t="s">
        <v>6189</v>
      </c>
      <c r="C282" s="30" t="s">
        <v>6190</v>
      </c>
      <c r="D282" s="30" t="s">
        <v>1072</v>
      </c>
      <c r="E282" s="30" t="s">
        <v>334</v>
      </c>
      <c r="F282" s="30" t="s">
        <v>917</v>
      </c>
      <c r="G282" s="9" t="s">
        <v>14</v>
      </c>
      <c r="H282" s="30"/>
      <c r="I282" s="31"/>
    </row>
    <row r="283">
      <c r="A283" s="30" t="s">
        <v>6162</v>
      </c>
      <c r="B283" s="29" t="s">
        <v>6189</v>
      </c>
      <c r="C283" s="30" t="s">
        <v>6190</v>
      </c>
      <c r="D283" s="30" t="s">
        <v>1072</v>
      </c>
      <c r="E283" s="30" t="s">
        <v>239</v>
      </c>
      <c r="F283" s="30" t="s">
        <v>6191</v>
      </c>
      <c r="G283" s="9" t="s">
        <v>14</v>
      </c>
      <c r="H283" s="30"/>
      <c r="I283" s="31"/>
    </row>
    <row r="284">
      <c r="A284" s="30" t="s">
        <v>6162</v>
      </c>
      <c r="B284" s="29" t="s">
        <v>6189</v>
      </c>
      <c r="C284" s="30" t="s">
        <v>6190</v>
      </c>
      <c r="D284" s="30" t="s">
        <v>1072</v>
      </c>
      <c r="E284" s="30" t="s">
        <v>105</v>
      </c>
      <c r="F284" s="30" t="s">
        <v>101</v>
      </c>
      <c r="G284" s="9" t="s">
        <v>14</v>
      </c>
      <c r="H284" s="30"/>
      <c r="I284" s="31"/>
    </row>
    <row r="285">
      <c r="A285" s="30" t="s">
        <v>6162</v>
      </c>
      <c r="B285" s="29" t="s">
        <v>6189</v>
      </c>
      <c r="C285" s="30" t="s">
        <v>6190</v>
      </c>
      <c r="D285" s="30" t="s">
        <v>1072</v>
      </c>
      <c r="E285" s="30" t="s">
        <v>90</v>
      </c>
      <c r="F285" s="30" t="s">
        <v>111</v>
      </c>
      <c r="G285" s="9" t="s">
        <v>14</v>
      </c>
      <c r="H285" s="30"/>
      <c r="I285" s="31"/>
    </row>
    <row r="286">
      <c r="A286" s="30" t="s">
        <v>6162</v>
      </c>
      <c r="B286" s="29" t="s">
        <v>6192</v>
      </c>
      <c r="C286" s="30" t="s">
        <v>6193</v>
      </c>
      <c r="D286" s="30" t="s">
        <v>812</v>
      </c>
      <c r="E286" s="30"/>
      <c r="F286" s="30" t="s">
        <v>747</v>
      </c>
      <c r="G286" s="9" t="s">
        <v>86</v>
      </c>
      <c r="H286" s="30" t="s">
        <v>100</v>
      </c>
      <c r="I286" s="31"/>
    </row>
    <row r="287">
      <c r="A287" s="30" t="s">
        <v>6162</v>
      </c>
      <c r="B287" s="29" t="s">
        <v>6192</v>
      </c>
      <c r="C287" s="30" t="s">
        <v>6193</v>
      </c>
      <c r="D287" s="30" t="s">
        <v>812</v>
      </c>
      <c r="E287" s="30" t="s">
        <v>6194</v>
      </c>
      <c r="F287" s="30" t="s">
        <v>6171</v>
      </c>
      <c r="G287" s="9" t="s">
        <v>86</v>
      </c>
      <c r="H287" s="30"/>
      <c r="I287" s="31"/>
    </row>
    <row r="288">
      <c r="A288" s="30" t="s">
        <v>6162</v>
      </c>
      <c r="B288" s="29" t="s">
        <v>6192</v>
      </c>
      <c r="C288" s="30" t="s">
        <v>6193</v>
      </c>
      <c r="D288" s="30" t="s">
        <v>812</v>
      </c>
      <c r="E288" s="30" t="s">
        <v>6194</v>
      </c>
      <c r="F288" s="30" t="s">
        <v>6195</v>
      </c>
      <c r="G288" s="9" t="s">
        <v>86</v>
      </c>
      <c r="H288" s="30"/>
      <c r="I288" s="31"/>
    </row>
    <row r="289">
      <c r="A289" s="30" t="s">
        <v>6162</v>
      </c>
      <c r="B289" s="29" t="s">
        <v>6192</v>
      </c>
      <c r="C289" s="30" t="s">
        <v>6193</v>
      </c>
      <c r="D289" s="30" t="s">
        <v>812</v>
      </c>
      <c r="E289" s="30" t="s">
        <v>1591</v>
      </c>
      <c r="F289" s="30" t="s">
        <v>662</v>
      </c>
      <c r="G289" s="9" t="s">
        <v>86</v>
      </c>
      <c r="H289" s="30"/>
      <c r="I289" s="31"/>
    </row>
    <row r="290">
      <c r="A290" s="30" t="s">
        <v>6162</v>
      </c>
      <c r="B290" s="29" t="s">
        <v>6192</v>
      </c>
      <c r="C290" s="30" t="s">
        <v>6193</v>
      </c>
      <c r="D290" s="30" t="s">
        <v>812</v>
      </c>
      <c r="E290" s="30" t="s">
        <v>1591</v>
      </c>
      <c r="F290" s="30" t="s">
        <v>1407</v>
      </c>
      <c r="G290" s="9" t="s">
        <v>86</v>
      </c>
      <c r="H290" s="30"/>
      <c r="I290" s="31"/>
    </row>
    <row r="291">
      <c r="A291" s="30" t="s">
        <v>6162</v>
      </c>
      <c r="B291" s="29" t="s">
        <v>6196</v>
      </c>
      <c r="C291" s="30" t="s">
        <v>6197</v>
      </c>
      <c r="D291" s="30" t="s">
        <v>343</v>
      </c>
      <c r="E291" s="30"/>
      <c r="F291" s="30" t="s">
        <v>1419</v>
      </c>
      <c r="G291" s="9" t="s">
        <v>14</v>
      </c>
      <c r="H291" s="30" t="s">
        <v>100</v>
      </c>
      <c r="I291" s="31"/>
    </row>
    <row r="292">
      <c r="A292" s="30" t="s">
        <v>6162</v>
      </c>
      <c r="B292" s="29" t="s">
        <v>6196</v>
      </c>
      <c r="C292" s="30" t="s">
        <v>6197</v>
      </c>
      <c r="D292" s="30" t="s">
        <v>343</v>
      </c>
      <c r="E292" s="30" t="s">
        <v>110</v>
      </c>
      <c r="F292" s="30" t="s">
        <v>111</v>
      </c>
      <c r="G292" s="9" t="s">
        <v>14</v>
      </c>
      <c r="H292" s="30"/>
      <c r="I292" s="31"/>
    </row>
    <row r="293">
      <c r="A293" s="30" t="s">
        <v>6162</v>
      </c>
      <c r="B293" s="29" t="s">
        <v>6196</v>
      </c>
      <c r="C293" s="30" t="s">
        <v>6197</v>
      </c>
      <c r="D293" s="30" t="s">
        <v>343</v>
      </c>
      <c r="E293" s="30" t="s">
        <v>119</v>
      </c>
      <c r="F293" s="30" t="s">
        <v>18</v>
      </c>
      <c r="G293" s="9" t="s">
        <v>14</v>
      </c>
      <c r="H293" s="30"/>
      <c r="I293" s="31"/>
    </row>
    <row r="294">
      <c r="A294" s="30" t="s">
        <v>6162</v>
      </c>
      <c r="B294" s="29" t="s">
        <v>6198</v>
      </c>
      <c r="C294" s="30" t="s">
        <v>6199</v>
      </c>
      <c r="D294" s="30" t="s">
        <v>5956</v>
      </c>
      <c r="E294" s="30" t="s">
        <v>6200</v>
      </c>
      <c r="F294" s="30" t="s">
        <v>6201</v>
      </c>
      <c r="G294" s="9" t="s">
        <v>86</v>
      </c>
      <c r="H294" s="30"/>
      <c r="I294" s="31"/>
    </row>
    <row r="295">
      <c r="A295" s="30" t="s">
        <v>6162</v>
      </c>
      <c r="B295" s="29" t="s">
        <v>6198</v>
      </c>
      <c r="C295" s="30" t="s">
        <v>6199</v>
      </c>
      <c r="D295" s="30" t="s">
        <v>5956</v>
      </c>
      <c r="E295" s="30" t="s">
        <v>6202</v>
      </c>
      <c r="F295" s="30" t="s">
        <v>6203</v>
      </c>
      <c r="G295" s="9" t="s">
        <v>29</v>
      </c>
      <c r="H295" s="30"/>
      <c r="I295" s="31"/>
    </row>
    <row r="296">
      <c r="A296" s="30" t="s">
        <v>6162</v>
      </c>
      <c r="B296" s="29" t="s">
        <v>6204</v>
      </c>
      <c r="C296" s="30" t="s">
        <v>6205</v>
      </c>
      <c r="D296" s="30" t="s">
        <v>1242</v>
      </c>
      <c r="E296" s="30" t="s">
        <v>119</v>
      </c>
      <c r="F296" s="30" t="s">
        <v>18</v>
      </c>
      <c r="G296" s="9" t="s">
        <v>14</v>
      </c>
      <c r="H296" s="30"/>
      <c r="I296" s="31"/>
    </row>
    <row r="297">
      <c r="A297" s="30" t="s">
        <v>6162</v>
      </c>
      <c r="B297" s="29" t="s">
        <v>6204</v>
      </c>
      <c r="C297" s="30" t="s">
        <v>6205</v>
      </c>
      <c r="D297" s="30" t="s">
        <v>1242</v>
      </c>
      <c r="E297" s="30" t="s">
        <v>6130</v>
      </c>
      <c r="F297" s="33" t="s">
        <v>240</v>
      </c>
      <c r="G297" s="9" t="s">
        <v>14</v>
      </c>
      <c r="H297" s="30"/>
      <c r="I297" s="31"/>
    </row>
    <row r="298">
      <c r="A298" s="30" t="s">
        <v>6162</v>
      </c>
      <c r="B298" s="29" t="s">
        <v>6204</v>
      </c>
      <c r="C298" s="30" t="s">
        <v>6205</v>
      </c>
      <c r="D298" s="30" t="s">
        <v>1242</v>
      </c>
      <c r="E298" s="30" t="s">
        <v>6165</v>
      </c>
      <c r="F298" s="30" t="s">
        <v>542</v>
      </c>
      <c r="G298" s="9" t="s">
        <v>14</v>
      </c>
      <c r="H298" s="30"/>
      <c r="I298" s="31"/>
    </row>
    <row r="299">
      <c r="A299" s="30" t="s">
        <v>6162</v>
      </c>
      <c r="B299" s="29" t="s">
        <v>6206</v>
      </c>
      <c r="C299" s="30" t="s">
        <v>6207</v>
      </c>
      <c r="D299" s="30" t="s">
        <v>5956</v>
      </c>
      <c r="E299" s="30" t="s">
        <v>299</v>
      </c>
      <c r="F299" s="30" t="s">
        <v>119</v>
      </c>
      <c r="G299" s="9" t="s">
        <v>14</v>
      </c>
      <c r="H299" s="30"/>
      <c r="I299" s="31"/>
    </row>
    <row r="300">
      <c r="A300" s="30" t="s">
        <v>6162</v>
      </c>
      <c r="B300" s="29" t="s">
        <v>6206</v>
      </c>
      <c r="C300" s="30" t="s">
        <v>6207</v>
      </c>
      <c r="D300" s="30" t="s">
        <v>5956</v>
      </c>
      <c r="E300" s="30" t="s">
        <v>119</v>
      </c>
      <c r="F300" s="30" t="s">
        <v>485</v>
      </c>
      <c r="G300" s="9" t="s">
        <v>14</v>
      </c>
      <c r="H300" s="30"/>
      <c r="I300" s="31"/>
    </row>
    <row r="301">
      <c r="A301" s="30" t="s">
        <v>6162</v>
      </c>
      <c r="B301" s="29" t="s">
        <v>6208</v>
      </c>
      <c r="C301" s="30" t="s">
        <v>6209</v>
      </c>
      <c r="D301" s="30" t="s">
        <v>5956</v>
      </c>
      <c r="E301" s="30" t="s">
        <v>1527</v>
      </c>
      <c r="F301" s="30" t="s">
        <v>119</v>
      </c>
      <c r="G301" s="9" t="s">
        <v>14</v>
      </c>
      <c r="H301" s="30"/>
      <c r="I301" s="31"/>
    </row>
    <row r="302">
      <c r="A302" s="30" t="s">
        <v>6162</v>
      </c>
      <c r="B302" s="29" t="s">
        <v>6208</v>
      </c>
      <c r="C302" s="30" t="s">
        <v>6209</v>
      </c>
      <c r="D302" s="30" t="s">
        <v>5956</v>
      </c>
      <c r="E302" s="30" t="s">
        <v>354</v>
      </c>
      <c r="F302" s="30" t="s">
        <v>809</v>
      </c>
      <c r="G302" s="9" t="s">
        <v>14</v>
      </c>
      <c r="H302" s="30"/>
      <c r="I302" s="31"/>
    </row>
    <row r="303">
      <c r="A303" s="30" t="s">
        <v>6210</v>
      </c>
      <c r="B303" s="29" t="s">
        <v>6211</v>
      </c>
      <c r="C303" s="30" t="s">
        <v>6212</v>
      </c>
      <c r="D303" s="30" t="s">
        <v>1176</v>
      </c>
      <c r="E303" s="30" t="s">
        <v>119</v>
      </c>
      <c r="F303" s="30" t="s">
        <v>247</v>
      </c>
      <c r="G303" s="9" t="s">
        <v>86</v>
      </c>
      <c r="H303" s="30"/>
      <c r="I303" s="31"/>
    </row>
    <row r="304">
      <c r="A304" s="30" t="s">
        <v>6210</v>
      </c>
      <c r="B304" s="29" t="s">
        <v>6211</v>
      </c>
      <c r="C304" s="30" t="s">
        <v>6212</v>
      </c>
      <c r="D304" s="30" t="s">
        <v>1176</v>
      </c>
      <c r="E304" s="30" t="s">
        <v>6213</v>
      </c>
      <c r="F304" s="30" t="s">
        <v>6214</v>
      </c>
      <c r="G304" s="9" t="s">
        <v>86</v>
      </c>
      <c r="H304" s="30"/>
      <c r="I304" s="31"/>
    </row>
    <row r="305">
      <c r="A305" s="30" t="s">
        <v>6210</v>
      </c>
      <c r="B305" s="29" t="s">
        <v>6215</v>
      </c>
      <c r="C305" s="30" t="s">
        <v>6216</v>
      </c>
      <c r="D305" s="30" t="s">
        <v>1299</v>
      </c>
      <c r="E305" s="30"/>
      <c r="F305" s="30" t="s">
        <v>5892</v>
      </c>
      <c r="G305" s="9" t="s">
        <v>14</v>
      </c>
      <c r="H305" s="30" t="s">
        <v>100</v>
      </c>
      <c r="I305" s="31"/>
    </row>
    <row r="306">
      <c r="A306" s="30" t="s">
        <v>6210</v>
      </c>
      <c r="B306" s="29" t="s">
        <v>6215</v>
      </c>
      <c r="C306" s="30" t="s">
        <v>6216</v>
      </c>
      <c r="D306" s="30" t="s">
        <v>1299</v>
      </c>
      <c r="E306" s="30" t="s">
        <v>119</v>
      </c>
      <c r="F306" s="30" t="s">
        <v>18</v>
      </c>
      <c r="G306" s="9" t="s">
        <v>14</v>
      </c>
      <c r="H306" s="30"/>
      <c r="I306" s="31"/>
    </row>
    <row r="307">
      <c r="A307" s="30" t="s">
        <v>6210</v>
      </c>
      <c r="B307" s="29" t="s">
        <v>6215</v>
      </c>
      <c r="C307" s="30" t="s">
        <v>6216</v>
      </c>
      <c r="D307" s="30" t="s">
        <v>1299</v>
      </c>
      <c r="E307" s="30" t="s">
        <v>705</v>
      </c>
      <c r="F307" s="30" t="s">
        <v>505</v>
      </c>
      <c r="G307" s="9" t="s">
        <v>14</v>
      </c>
      <c r="H307" s="30"/>
      <c r="I307" s="31"/>
    </row>
    <row r="308">
      <c r="A308" s="30" t="s">
        <v>6210</v>
      </c>
      <c r="B308" s="29" t="s">
        <v>6217</v>
      </c>
      <c r="C308" s="30" t="s">
        <v>6218</v>
      </c>
      <c r="D308" s="30" t="s">
        <v>5383</v>
      </c>
      <c r="E308" s="30" t="s">
        <v>38</v>
      </c>
      <c r="F308" s="30" t="s">
        <v>18</v>
      </c>
      <c r="G308" s="9" t="s">
        <v>14</v>
      </c>
      <c r="H308" s="30"/>
      <c r="I308" s="31"/>
    </row>
    <row r="309">
      <c r="A309" s="30" t="s">
        <v>6210</v>
      </c>
      <c r="B309" s="29" t="s">
        <v>6217</v>
      </c>
      <c r="C309" s="30" t="s">
        <v>6218</v>
      </c>
      <c r="D309" s="30" t="s">
        <v>5383</v>
      </c>
      <c r="E309" s="30" t="s">
        <v>420</v>
      </c>
      <c r="F309" s="30" t="s">
        <v>417</v>
      </c>
      <c r="G309" s="9" t="s">
        <v>14</v>
      </c>
      <c r="H309" s="30"/>
      <c r="I309" s="31"/>
    </row>
    <row r="310">
      <c r="A310" s="30" t="s">
        <v>6210</v>
      </c>
      <c r="B310" s="29" t="s">
        <v>6217</v>
      </c>
      <c r="C310" s="30" t="s">
        <v>6218</v>
      </c>
      <c r="D310" s="30" t="s">
        <v>5383</v>
      </c>
      <c r="E310" s="30" t="s">
        <v>3346</v>
      </c>
      <c r="F310" s="30" t="s">
        <v>450</v>
      </c>
      <c r="G310" s="9" t="s">
        <v>14</v>
      </c>
      <c r="H310" s="30"/>
      <c r="I310" s="31"/>
    </row>
    <row r="311">
      <c r="A311" s="30" t="s">
        <v>6210</v>
      </c>
      <c r="B311" s="29" t="s">
        <v>6219</v>
      </c>
      <c r="C311" s="30" t="s">
        <v>6220</v>
      </c>
      <c r="D311" s="30" t="s">
        <v>559</v>
      </c>
      <c r="E311" s="30" t="s">
        <v>420</v>
      </c>
      <c r="F311" s="30" t="s">
        <v>3138</v>
      </c>
      <c r="G311" s="9" t="s">
        <v>14</v>
      </c>
      <c r="H311" s="30"/>
      <c r="I311" s="31"/>
    </row>
    <row r="312">
      <c r="A312" s="30" t="s">
        <v>6210</v>
      </c>
      <c r="B312" s="29" t="s">
        <v>6219</v>
      </c>
      <c r="C312" s="30" t="s">
        <v>6220</v>
      </c>
      <c r="D312" s="30" t="s">
        <v>559</v>
      </c>
      <c r="E312" s="30" t="s">
        <v>125</v>
      </c>
      <c r="F312" s="30" t="s">
        <v>6221</v>
      </c>
      <c r="G312" s="9" t="s">
        <v>14</v>
      </c>
      <c r="H312" s="30"/>
      <c r="I312" s="31"/>
    </row>
    <row r="313">
      <c r="A313" s="30" t="s">
        <v>6210</v>
      </c>
      <c r="B313" s="29" t="s">
        <v>6222</v>
      </c>
      <c r="C313" s="30" t="s">
        <v>6223</v>
      </c>
      <c r="D313" s="30" t="s">
        <v>5956</v>
      </c>
      <c r="E313" s="30" t="s">
        <v>2476</v>
      </c>
      <c r="F313" s="30" t="s">
        <v>6224</v>
      </c>
      <c r="G313" s="9" t="s">
        <v>14</v>
      </c>
      <c r="H313" s="30"/>
      <c r="I313" s="31"/>
    </row>
    <row r="314">
      <c r="A314" s="30" t="s">
        <v>6210</v>
      </c>
      <c r="B314" s="29" t="s">
        <v>6222</v>
      </c>
      <c r="C314" s="30" t="s">
        <v>6223</v>
      </c>
      <c r="D314" s="30" t="s">
        <v>5956</v>
      </c>
      <c r="E314" s="30" t="s">
        <v>6225</v>
      </c>
      <c r="F314" s="30" t="s">
        <v>6226</v>
      </c>
      <c r="G314" s="9" t="s">
        <v>14</v>
      </c>
      <c r="H314" s="30"/>
      <c r="I314" s="31"/>
    </row>
    <row r="315">
      <c r="A315" s="30" t="s">
        <v>6210</v>
      </c>
      <c r="B315" s="29" t="s">
        <v>6227</v>
      </c>
      <c r="C315" s="30" t="s">
        <v>6228</v>
      </c>
      <c r="D315" s="30" t="s">
        <v>1590</v>
      </c>
      <c r="E315" s="30"/>
      <c r="F315" s="30" t="s">
        <v>1430</v>
      </c>
      <c r="G315" s="9" t="s">
        <v>14</v>
      </c>
      <c r="H315" s="30" t="s">
        <v>100</v>
      </c>
      <c r="I315" s="31"/>
    </row>
    <row r="316">
      <c r="A316" s="30" t="s">
        <v>6210</v>
      </c>
      <c r="B316" s="29" t="s">
        <v>6227</v>
      </c>
      <c r="C316" s="30" t="s">
        <v>6228</v>
      </c>
      <c r="D316" s="30" t="s">
        <v>1590</v>
      </c>
      <c r="E316" s="30" t="s">
        <v>5418</v>
      </c>
      <c r="F316" s="30" t="s">
        <v>33</v>
      </c>
      <c r="G316" s="9" t="s">
        <v>14</v>
      </c>
      <c r="H316" s="30"/>
      <c r="I316" s="31"/>
    </row>
    <row r="317">
      <c r="A317" s="30" t="s">
        <v>6210</v>
      </c>
      <c r="B317" s="29" t="s">
        <v>6229</v>
      </c>
      <c r="C317" s="30" t="s">
        <v>6230</v>
      </c>
      <c r="D317" s="30" t="s">
        <v>284</v>
      </c>
      <c r="E317" s="30"/>
      <c r="F317" s="30" t="s">
        <v>5872</v>
      </c>
      <c r="G317" s="9" t="s">
        <v>14</v>
      </c>
      <c r="H317" s="30" t="s">
        <v>100</v>
      </c>
      <c r="I317" s="31"/>
    </row>
    <row r="318">
      <c r="A318" s="30" t="s">
        <v>6210</v>
      </c>
      <c r="B318" s="29" t="s">
        <v>6231</v>
      </c>
      <c r="C318" s="30" t="s">
        <v>6232</v>
      </c>
      <c r="D318" s="30" t="s">
        <v>1893</v>
      </c>
      <c r="E318" s="30" t="s">
        <v>420</v>
      </c>
      <c r="F318" s="30" t="s">
        <v>5939</v>
      </c>
      <c r="G318" s="9" t="s">
        <v>14</v>
      </c>
      <c r="H318" s="30"/>
      <c r="I318" s="31"/>
    </row>
    <row r="319">
      <c r="A319" s="30" t="s">
        <v>6210</v>
      </c>
      <c r="B319" s="29" t="s">
        <v>6231</v>
      </c>
      <c r="C319" s="30" t="s">
        <v>6232</v>
      </c>
      <c r="D319" s="30" t="s">
        <v>1893</v>
      </c>
      <c r="E319" s="30" t="s">
        <v>420</v>
      </c>
      <c r="F319" s="30" t="s">
        <v>718</v>
      </c>
      <c r="G319" s="9" t="s">
        <v>14</v>
      </c>
      <c r="H319" s="30"/>
      <c r="I319" s="31"/>
    </row>
    <row r="320">
      <c r="A320" s="30" t="s">
        <v>6210</v>
      </c>
      <c r="B320" s="29" t="s">
        <v>6233</v>
      </c>
      <c r="C320" s="30" t="s">
        <v>6234</v>
      </c>
      <c r="D320" s="30" t="s">
        <v>343</v>
      </c>
      <c r="E320" s="30" t="s">
        <v>110</v>
      </c>
      <c r="F320" s="30" t="s">
        <v>111</v>
      </c>
      <c r="G320" s="9" t="s">
        <v>14</v>
      </c>
      <c r="H320" s="30"/>
      <c r="I320" s="31"/>
    </row>
    <row r="321">
      <c r="A321" s="30" t="s">
        <v>6210</v>
      </c>
      <c r="B321" s="29" t="s">
        <v>6233</v>
      </c>
      <c r="C321" s="30" t="s">
        <v>6234</v>
      </c>
      <c r="D321" s="30" t="s">
        <v>343</v>
      </c>
      <c r="E321" s="30" t="s">
        <v>119</v>
      </c>
      <c r="F321" s="30" t="s">
        <v>5876</v>
      </c>
      <c r="G321" s="9" t="s">
        <v>14</v>
      </c>
      <c r="H321" s="30"/>
      <c r="I321" s="31"/>
    </row>
    <row r="322">
      <c r="A322" s="30" t="s">
        <v>6210</v>
      </c>
      <c r="B322" s="29" t="s">
        <v>6235</v>
      </c>
      <c r="C322" s="30" t="s">
        <v>6236</v>
      </c>
      <c r="D322" s="30" t="s">
        <v>189</v>
      </c>
      <c r="E322" s="30" t="s">
        <v>6169</v>
      </c>
      <c r="F322" s="30" t="s">
        <v>6237</v>
      </c>
      <c r="G322" s="9" t="s">
        <v>14</v>
      </c>
      <c r="H322" s="30"/>
      <c r="I322" s="31"/>
    </row>
    <row r="323">
      <c r="A323" s="30" t="s">
        <v>6210</v>
      </c>
      <c r="B323" s="29" t="s">
        <v>6235</v>
      </c>
      <c r="C323" s="30" t="s">
        <v>6236</v>
      </c>
      <c r="D323" s="30" t="s">
        <v>189</v>
      </c>
      <c r="E323" s="30" t="s">
        <v>401</v>
      </c>
      <c r="F323" s="30" t="s">
        <v>119</v>
      </c>
      <c r="G323" s="9" t="s">
        <v>14</v>
      </c>
      <c r="H323" s="30"/>
      <c r="I323" s="31"/>
    </row>
    <row r="324">
      <c r="A324" s="30" t="s">
        <v>6238</v>
      </c>
      <c r="B324" s="29" t="s">
        <v>6239</v>
      </c>
      <c r="C324" s="30" t="s">
        <v>6240</v>
      </c>
      <c r="D324" s="30" t="s">
        <v>453</v>
      </c>
      <c r="E324" s="30" t="s">
        <v>119</v>
      </c>
      <c r="F324" s="30" t="s">
        <v>3482</v>
      </c>
      <c r="G324" s="9" t="s">
        <v>14</v>
      </c>
      <c r="H324" s="30"/>
      <c r="I324" s="31"/>
    </row>
    <row r="325">
      <c r="A325" s="30" t="s">
        <v>6238</v>
      </c>
      <c r="B325" s="29" t="s">
        <v>6239</v>
      </c>
      <c r="C325" s="30" t="s">
        <v>6240</v>
      </c>
      <c r="D325" s="30" t="s">
        <v>453</v>
      </c>
      <c r="E325" s="30" t="s">
        <v>119</v>
      </c>
      <c r="F325" s="30" t="s">
        <v>18</v>
      </c>
      <c r="G325" s="9" t="s">
        <v>14</v>
      </c>
      <c r="H325" s="30"/>
      <c r="I325" s="31"/>
    </row>
    <row r="326">
      <c r="A326" s="30" t="s">
        <v>6238</v>
      </c>
      <c r="B326" s="29" t="s">
        <v>6241</v>
      </c>
      <c r="C326" s="30" t="s">
        <v>6242</v>
      </c>
      <c r="D326" s="30" t="s">
        <v>615</v>
      </c>
      <c r="E326" s="30" t="s">
        <v>6243</v>
      </c>
      <c r="F326" s="30" t="s">
        <v>417</v>
      </c>
      <c r="G326" s="9" t="s">
        <v>14</v>
      </c>
      <c r="H326" s="30"/>
      <c r="I326" s="31"/>
    </row>
    <row r="327">
      <c r="A327" s="30" t="s">
        <v>6238</v>
      </c>
      <c r="B327" s="29" t="s">
        <v>6241</v>
      </c>
      <c r="C327" s="30" t="s">
        <v>6242</v>
      </c>
      <c r="D327" s="30" t="s">
        <v>615</v>
      </c>
      <c r="E327" s="30" t="s">
        <v>119</v>
      </c>
      <c r="F327" s="30" t="s">
        <v>304</v>
      </c>
      <c r="G327" s="9" t="s">
        <v>14</v>
      </c>
      <c r="H327" s="30"/>
      <c r="I327" s="31"/>
    </row>
    <row r="328">
      <c r="A328" s="30" t="s">
        <v>6238</v>
      </c>
      <c r="B328" s="29" t="s">
        <v>6244</v>
      </c>
      <c r="C328" s="30" t="s">
        <v>6245</v>
      </c>
      <c r="D328" s="30" t="s">
        <v>1136</v>
      </c>
      <c r="E328" s="30" t="s">
        <v>38</v>
      </c>
      <c r="F328" s="30" t="s">
        <v>741</v>
      </c>
      <c r="G328" s="9" t="s">
        <v>14</v>
      </c>
      <c r="H328" s="30"/>
      <c r="I328" s="31"/>
    </row>
    <row r="329">
      <c r="A329" s="30" t="s">
        <v>6238</v>
      </c>
      <c r="B329" s="29" t="s">
        <v>6244</v>
      </c>
      <c r="C329" s="30" t="s">
        <v>6245</v>
      </c>
      <c r="D329" s="30" t="s">
        <v>1136</v>
      </c>
      <c r="E329" s="30" t="s">
        <v>38</v>
      </c>
      <c r="F329" s="30" t="s">
        <v>18</v>
      </c>
      <c r="G329" s="9" t="s">
        <v>14</v>
      </c>
      <c r="H329" s="30"/>
      <c r="I329" s="31"/>
    </row>
    <row r="330">
      <c r="A330" s="30" t="s">
        <v>6238</v>
      </c>
      <c r="B330" s="29" t="s">
        <v>6246</v>
      </c>
      <c r="C330" s="30" t="s">
        <v>6247</v>
      </c>
      <c r="D330" s="30" t="s">
        <v>949</v>
      </c>
      <c r="E330" s="30" t="s">
        <v>38</v>
      </c>
      <c r="F330" s="30" t="s">
        <v>3167</v>
      </c>
      <c r="G330" s="9" t="s">
        <v>14</v>
      </c>
      <c r="H330" s="30"/>
      <c r="I330" s="31"/>
    </row>
    <row r="331">
      <c r="A331" s="30" t="s">
        <v>6238</v>
      </c>
      <c r="B331" s="29" t="s">
        <v>6248</v>
      </c>
      <c r="C331" s="30" t="s">
        <v>6249</v>
      </c>
      <c r="D331" s="30" t="s">
        <v>2414</v>
      </c>
      <c r="E331" s="30" t="s">
        <v>5418</v>
      </c>
      <c r="F331" s="30" t="s">
        <v>2843</v>
      </c>
      <c r="G331" s="9" t="s">
        <v>14</v>
      </c>
      <c r="H331" s="30"/>
      <c r="I331" s="31"/>
    </row>
    <row r="332">
      <c r="A332" s="30" t="s">
        <v>6238</v>
      </c>
      <c r="B332" s="29" t="s">
        <v>6248</v>
      </c>
      <c r="C332" s="30" t="s">
        <v>6249</v>
      </c>
      <c r="D332" s="30" t="s">
        <v>2414</v>
      </c>
      <c r="E332" s="30" t="s">
        <v>1894</v>
      </c>
      <c r="F332" s="30" t="s">
        <v>3415</v>
      </c>
      <c r="G332" s="9" t="s">
        <v>14</v>
      </c>
      <c r="H332" s="30"/>
      <c r="I332" s="31"/>
    </row>
    <row r="333">
      <c r="A333" s="30" t="s">
        <v>6238</v>
      </c>
      <c r="B333" s="29" t="s">
        <v>6248</v>
      </c>
      <c r="C333" s="30" t="s">
        <v>6249</v>
      </c>
      <c r="D333" s="30" t="s">
        <v>2414</v>
      </c>
      <c r="E333" s="30" t="s">
        <v>5978</v>
      </c>
      <c r="F333" s="30" t="s">
        <v>350</v>
      </c>
      <c r="G333" s="9" t="s">
        <v>14</v>
      </c>
      <c r="H333" s="30"/>
      <c r="I333" s="31"/>
    </row>
    <row r="334">
      <c r="A334" s="30" t="s">
        <v>6238</v>
      </c>
      <c r="B334" s="29" t="s">
        <v>6250</v>
      </c>
      <c r="C334" s="30" t="s">
        <v>6251</v>
      </c>
      <c r="D334" s="30" t="s">
        <v>567</v>
      </c>
      <c r="E334" s="30" t="s">
        <v>6130</v>
      </c>
      <c r="F334" s="30" t="s">
        <v>101</v>
      </c>
      <c r="G334" s="9" t="s">
        <v>14</v>
      </c>
      <c r="H334" s="30"/>
      <c r="I334" s="31"/>
    </row>
    <row r="335">
      <c r="A335" s="30" t="s">
        <v>6238</v>
      </c>
      <c r="B335" s="29" t="s">
        <v>6250</v>
      </c>
      <c r="C335" s="30" t="s">
        <v>6251</v>
      </c>
      <c r="D335" s="30" t="s">
        <v>567</v>
      </c>
      <c r="E335" s="30" t="s">
        <v>119</v>
      </c>
      <c r="F335" s="30" t="s">
        <v>741</v>
      </c>
      <c r="G335" s="9" t="s">
        <v>14</v>
      </c>
      <c r="H335" s="30"/>
      <c r="I335" s="31"/>
    </row>
    <row r="336">
      <c r="A336" s="30" t="s">
        <v>6238</v>
      </c>
      <c r="B336" s="29" t="s">
        <v>6252</v>
      </c>
      <c r="C336" s="30" t="s">
        <v>6253</v>
      </c>
      <c r="D336" s="30" t="s">
        <v>540</v>
      </c>
      <c r="E336" s="30"/>
      <c r="F336" s="30" t="s">
        <v>6254</v>
      </c>
      <c r="G336" s="9" t="s">
        <v>86</v>
      </c>
      <c r="H336" s="30" t="s">
        <v>100</v>
      </c>
      <c r="I336" s="31"/>
    </row>
    <row r="337">
      <c r="A337" s="30" t="s">
        <v>6238</v>
      </c>
      <c r="B337" s="29" t="s">
        <v>6252</v>
      </c>
      <c r="C337" s="30" t="s">
        <v>6253</v>
      </c>
      <c r="D337" s="30" t="s">
        <v>540</v>
      </c>
      <c r="E337" s="30" t="s">
        <v>6255</v>
      </c>
      <c r="F337" s="30" t="s">
        <v>6214</v>
      </c>
      <c r="G337" s="9" t="s">
        <v>86</v>
      </c>
      <c r="H337" s="30"/>
      <c r="I337" s="31"/>
    </row>
    <row r="338">
      <c r="A338" s="30" t="s">
        <v>6238</v>
      </c>
      <c r="B338" s="29" t="s">
        <v>6256</v>
      </c>
      <c r="C338" s="30" t="s">
        <v>6257</v>
      </c>
      <c r="D338" s="30" t="s">
        <v>189</v>
      </c>
      <c r="E338" s="30" t="s">
        <v>119</v>
      </c>
      <c r="F338" s="30" t="s">
        <v>917</v>
      </c>
      <c r="G338" s="9" t="s">
        <v>14</v>
      </c>
      <c r="H338" s="30"/>
      <c r="I338" s="31"/>
    </row>
    <row r="339">
      <c r="A339" s="30" t="s">
        <v>6238</v>
      </c>
      <c r="B339" s="29" t="s">
        <v>6256</v>
      </c>
      <c r="C339" s="30" t="s">
        <v>6257</v>
      </c>
      <c r="D339" s="30" t="s">
        <v>189</v>
      </c>
      <c r="E339" s="30" t="s">
        <v>1069</v>
      </c>
      <c r="F339" s="30" t="s">
        <v>101</v>
      </c>
      <c r="G339" s="9" t="s">
        <v>14</v>
      </c>
      <c r="H339" s="30"/>
      <c r="I339" s="31"/>
    </row>
    <row r="340">
      <c r="A340" s="30" t="s">
        <v>6238</v>
      </c>
      <c r="B340" s="29" t="s">
        <v>6256</v>
      </c>
      <c r="C340" s="30" t="s">
        <v>6257</v>
      </c>
      <c r="D340" s="30" t="s">
        <v>189</v>
      </c>
      <c r="E340" s="30" t="s">
        <v>110</v>
      </c>
      <c r="F340" s="30" t="s">
        <v>111</v>
      </c>
      <c r="G340" s="9" t="s">
        <v>14</v>
      </c>
      <c r="H340" s="30"/>
      <c r="I340" s="31"/>
    </row>
    <row r="341">
      <c r="A341" s="30" t="s">
        <v>6238</v>
      </c>
      <c r="B341" s="29" t="s">
        <v>6258</v>
      </c>
      <c r="C341" s="30" t="s">
        <v>6259</v>
      </c>
      <c r="D341" s="30" t="s">
        <v>5956</v>
      </c>
      <c r="E341" s="30" t="s">
        <v>1810</v>
      </c>
      <c r="F341" s="30" t="s">
        <v>5939</v>
      </c>
      <c r="G341" s="9" t="s">
        <v>14</v>
      </c>
      <c r="H341" s="30"/>
      <c r="I341" s="31"/>
    </row>
    <row r="342">
      <c r="A342" s="30" t="s">
        <v>6238</v>
      </c>
      <c r="B342" s="29" t="s">
        <v>6258</v>
      </c>
      <c r="C342" s="30" t="s">
        <v>6259</v>
      </c>
      <c r="D342" s="30" t="s">
        <v>5956</v>
      </c>
      <c r="E342" s="30" t="s">
        <v>1810</v>
      </c>
      <c r="F342" s="30" t="s">
        <v>564</v>
      </c>
      <c r="G342" s="9" t="s">
        <v>14</v>
      </c>
      <c r="H342" s="30"/>
      <c r="I342" s="31"/>
    </row>
    <row r="343">
      <c r="A343" s="30" t="s">
        <v>6238</v>
      </c>
      <c r="B343" s="29" t="s">
        <v>6258</v>
      </c>
      <c r="C343" s="30" t="s">
        <v>6259</v>
      </c>
      <c r="D343" s="30" t="s">
        <v>5956</v>
      </c>
      <c r="E343" s="30" t="s">
        <v>6260</v>
      </c>
      <c r="F343" s="30" t="s">
        <v>5881</v>
      </c>
      <c r="G343" s="9" t="s">
        <v>14</v>
      </c>
      <c r="H343" s="30"/>
      <c r="I343" s="31"/>
    </row>
    <row r="344">
      <c r="A344" s="30" t="s">
        <v>6238</v>
      </c>
      <c r="B344" s="29" t="s">
        <v>6261</v>
      </c>
      <c r="C344" s="30" t="s">
        <v>6262</v>
      </c>
      <c r="D344" s="30" t="s">
        <v>427</v>
      </c>
      <c r="E344" s="30" t="s">
        <v>110</v>
      </c>
      <c r="F344" s="30" t="s">
        <v>111</v>
      </c>
      <c r="G344" s="9" t="s">
        <v>14</v>
      </c>
      <c r="H344" s="30"/>
      <c r="I344" s="31"/>
    </row>
    <row r="345">
      <c r="A345" s="30" t="s">
        <v>6238</v>
      </c>
      <c r="B345" s="29" t="s">
        <v>6261</v>
      </c>
      <c r="C345" s="30" t="s">
        <v>6262</v>
      </c>
      <c r="D345" s="30" t="s">
        <v>427</v>
      </c>
      <c r="E345" s="30" t="s">
        <v>119</v>
      </c>
      <c r="F345" s="30" t="s">
        <v>718</v>
      </c>
      <c r="G345" s="9" t="s">
        <v>14</v>
      </c>
      <c r="H345" s="30"/>
      <c r="I345" s="31"/>
    </row>
    <row r="346">
      <c r="A346" s="30" t="s">
        <v>6238</v>
      </c>
      <c r="B346" s="29" t="s">
        <v>6263</v>
      </c>
      <c r="C346" s="30" t="s">
        <v>6264</v>
      </c>
      <c r="D346" s="30" t="s">
        <v>104</v>
      </c>
      <c r="E346" s="30"/>
      <c r="F346" s="30" t="s">
        <v>5872</v>
      </c>
      <c r="G346" s="9" t="s">
        <v>14</v>
      </c>
      <c r="H346" s="30" t="s">
        <v>100</v>
      </c>
      <c r="I346" s="31"/>
    </row>
    <row r="347">
      <c r="A347" s="30" t="s">
        <v>6238</v>
      </c>
      <c r="B347" s="29" t="s">
        <v>6265</v>
      </c>
      <c r="C347" s="30" t="s">
        <v>6266</v>
      </c>
      <c r="D347" s="30" t="s">
        <v>78</v>
      </c>
      <c r="E347" s="30"/>
      <c r="F347" s="30" t="s">
        <v>1430</v>
      </c>
      <c r="G347" s="9" t="s">
        <v>14</v>
      </c>
      <c r="H347" s="30" t="s">
        <v>100</v>
      </c>
      <c r="I347" s="31"/>
    </row>
    <row r="348">
      <c r="A348" s="30" t="s">
        <v>6238</v>
      </c>
      <c r="B348" s="29" t="s">
        <v>6265</v>
      </c>
      <c r="C348" s="30" t="s">
        <v>6266</v>
      </c>
      <c r="D348" s="30" t="s">
        <v>78</v>
      </c>
      <c r="E348" s="30" t="s">
        <v>259</v>
      </c>
      <c r="F348" s="30" t="s">
        <v>18</v>
      </c>
      <c r="G348" s="9" t="s">
        <v>14</v>
      </c>
      <c r="H348" s="30"/>
      <c r="I348" s="31"/>
    </row>
    <row r="349">
      <c r="A349" s="30" t="s">
        <v>6238</v>
      </c>
      <c r="B349" s="29" t="s">
        <v>6265</v>
      </c>
      <c r="C349" s="30" t="s">
        <v>6266</v>
      </c>
      <c r="D349" s="30" t="s">
        <v>78</v>
      </c>
      <c r="E349" s="30" t="s">
        <v>183</v>
      </c>
      <c r="F349" s="30" t="s">
        <v>111</v>
      </c>
      <c r="G349" s="9" t="s">
        <v>14</v>
      </c>
      <c r="H349" s="30"/>
      <c r="I349" s="31"/>
    </row>
    <row r="350">
      <c r="A350" s="30" t="s">
        <v>6238</v>
      </c>
      <c r="B350" s="29" t="s">
        <v>6267</v>
      </c>
      <c r="C350" s="30" t="s">
        <v>6268</v>
      </c>
      <c r="D350" s="30" t="s">
        <v>325</v>
      </c>
      <c r="E350" s="30"/>
      <c r="F350" s="30" t="s">
        <v>747</v>
      </c>
      <c r="G350" s="9" t="s">
        <v>86</v>
      </c>
      <c r="H350" s="30" t="s">
        <v>100</v>
      </c>
      <c r="I350" s="31"/>
    </row>
    <row r="351">
      <c r="A351" s="30" t="s">
        <v>6238</v>
      </c>
      <c r="B351" s="29" t="s">
        <v>6267</v>
      </c>
      <c r="C351" s="30" t="s">
        <v>6268</v>
      </c>
      <c r="D351" s="30" t="s">
        <v>325</v>
      </c>
      <c r="E351" s="30" t="s">
        <v>6169</v>
      </c>
      <c r="F351" s="30" t="s">
        <v>6170</v>
      </c>
      <c r="G351" s="9" t="s">
        <v>86</v>
      </c>
      <c r="H351" s="30"/>
      <c r="I351" s="31"/>
    </row>
    <row r="352">
      <c r="A352" s="30" t="s">
        <v>6238</v>
      </c>
      <c r="B352" s="29" t="s">
        <v>6267</v>
      </c>
      <c r="C352" s="30" t="s">
        <v>6268</v>
      </c>
      <c r="D352" s="30" t="s">
        <v>325</v>
      </c>
      <c r="E352" s="30" t="s">
        <v>3809</v>
      </c>
      <c r="F352" s="30" t="s">
        <v>6269</v>
      </c>
      <c r="G352" s="9" t="s">
        <v>86</v>
      </c>
      <c r="H352" s="30"/>
      <c r="I352" s="31"/>
    </row>
    <row r="353">
      <c r="A353" s="30" t="s">
        <v>6238</v>
      </c>
      <c r="B353" s="29" t="s">
        <v>6267</v>
      </c>
      <c r="C353" s="30" t="s">
        <v>6268</v>
      </c>
      <c r="D353" s="30" t="s">
        <v>325</v>
      </c>
      <c r="E353" s="30" t="s">
        <v>3809</v>
      </c>
      <c r="F353" s="30" t="s">
        <v>6270</v>
      </c>
      <c r="G353" s="9" t="s">
        <v>86</v>
      </c>
      <c r="H353" s="30"/>
      <c r="I353" s="31"/>
    </row>
    <row r="354">
      <c r="A354" s="30" t="s">
        <v>6210</v>
      </c>
      <c r="B354" s="29" t="s">
        <v>6271</v>
      </c>
      <c r="C354" s="30" t="s">
        <v>6272</v>
      </c>
      <c r="D354" s="30" t="s">
        <v>1738</v>
      </c>
      <c r="E354" s="30" t="s">
        <v>4372</v>
      </c>
      <c r="F354" s="30" t="s">
        <v>101</v>
      </c>
      <c r="G354" s="9" t="s">
        <v>86</v>
      </c>
      <c r="H354" s="30"/>
      <c r="I354" s="31"/>
    </row>
    <row r="355">
      <c r="A355" s="30" t="s">
        <v>6273</v>
      </c>
      <c r="B355" s="29" t="s">
        <v>6271</v>
      </c>
      <c r="C355" s="30" t="s">
        <v>6272</v>
      </c>
      <c r="D355" s="30" t="s">
        <v>1738</v>
      </c>
      <c r="E355" s="30" t="s">
        <v>119</v>
      </c>
      <c r="F355" s="30" t="s">
        <v>6056</v>
      </c>
      <c r="G355" s="9" t="s">
        <v>86</v>
      </c>
      <c r="H355" s="30"/>
      <c r="I355" s="31"/>
    </row>
    <row r="356">
      <c r="A356" s="30" t="s">
        <v>6274</v>
      </c>
      <c r="B356" s="29" t="s">
        <v>6271</v>
      </c>
      <c r="C356" s="30" t="s">
        <v>6272</v>
      </c>
      <c r="D356" s="30" t="s">
        <v>1738</v>
      </c>
      <c r="E356" s="30" t="s">
        <v>5569</v>
      </c>
      <c r="F356" s="30" t="s">
        <v>505</v>
      </c>
      <c r="G356" s="9" t="s">
        <v>86</v>
      </c>
      <c r="H356" s="30"/>
      <c r="I356" s="31"/>
    </row>
    <row r="357">
      <c r="A357" s="30" t="s">
        <v>6275</v>
      </c>
      <c r="B357" s="29" t="s">
        <v>6276</v>
      </c>
      <c r="C357" s="30" t="s">
        <v>6277</v>
      </c>
      <c r="D357" s="30" t="s">
        <v>2264</v>
      </c>
      <c r="E357" s="30" t="s">
        <v>909</v>
      </c>
      <c r="F357" s="30" t="s">
        <v>18</v>
      </c>
      <c r="G357" s="9" t="s">
        <v>14</v>
      </c>
      <c r="H357" s="30"/>
      <c r="I357" s="31"/>
    </row>
    <row r="358">
      <c r="A358" s="30" t="s">
        <v>6278</v>
      </c>
      <c r="B358" s="29" t="s">
        <v>6279</v>
      </c>
      <c r="C358" s="30" t="s">
        <v>6280</v>
      </c>
      <c r="D358" s="30" t="s">
        <v>4560</v>
      </c>
      <c r="E358" s="30" t="s">
        <v>38</v>
      </c>
      <c r="F358" s="30" t="s">
        <v>6281</v>
      </c>
      <c r="G358" s="9" t="s">
        <v>86</v>
      </c>
      <c r="H358" s="30"/>
      <c r="I358" s="31"/>
    </row>
    <row r="359">
      <c r="A359" s="30" t="s">
        <v>6278</v>
      </c>
      <c r="B359" s="29" t="s">
        <v>6279</v>
      </c>
      <c r="C359" s="30" t="s">
        <v>6280</v>
      </c>
      <c r="D359" s="30" t="s">
        <v>4560</v>
      </c>
      <c r="E359" s="30" t="s">
        <v>589</v>
      </c>
      <c r="F359" s="30" t="s">
        <v>1123</v>
      </c>
      <c r="G359" s="9" t="s">
        <v>86</v>
      </c>
      <c r="H359" s="30"/>
      <c r="I359" s="31"/>
    </row>
    <row r="360">
      <c r="A360" s="30" t="s">
        <v>6278</v>
      </c>
      <c r="B360" s="29" t="s">
        <v>6279</v>
      </c>
      <c r="C360" s="30" t="s">
        <v>6280</v>
      </c>
      <c r="D360" s="30" t="s">
        <v>4560</v>
      </c>
      <c r="E360" s="30" t="s">
        <v>119</v>
      </c>
      <c r="F360" s="30" t="s">
        <v>3892</v>
      </c>
      <c r="G360" s="9" t="s">
        <v>86</v>
      </c>
      <c r="H360" s="30"/>
      <c r="I360" s="31"/>
    </row>
    <row r="361">
      <c r="A361" s="30" t="s">
        <v>6278</v>
      </c>
      <c r="B361" s="29" t="s">
        <v>6282</v>
      </c>
      <c r="C361" s="30" t="s">
        <v>6283</v>
      </c>
      <c r="D361" s="30" t="s">
        <v>78</v>
      </c>
      <c r="E361" s="30" t="s">
        <v>5951</v>
      </c>
      <c r="F361" s="30" t="s">
        <v>101</v>
      </c>
      <c r="G361" s="9" t="s">
        <v>14</v>
      </c>
      <c r="H361" s="30"/>
      <c r="I361" s="31"/>
    </row>
    <row r="362">
      <c r="A362" s="30" t="s">
        <v>6278</v>
      </c>
      <c r="B362" s="29" t="s">
        <v>6282</v>
      </c>
      <c r="C362" s="30" t="s">
        <v>6283</v>
      </c>
      <c r="D362" s="30" t="s">
        <v>78</v>
      </c>
      <c r="E362" s="30" t="s">
        <v>6284</v>
      </c>
      <c r="F362" s="30" t="s">
        <v>101</v>
      </c>
      <c r="G362" s="9" t="s">
        <v>14</v>
      </c>
      <c r="H362" s="30"/>
      <c r="I362" s="31"/>
    </row>
    <row r="363">
      <c r="A363" s="30" t="s">
        <v>6278</v>
      </c>
      <c r="B363" s="29" t="s">
        <v>6282</v>
      </c>
      <c r="C363" s="30" t="s">
        <v>6283</v>
      </c>
      <c r="D363" s="30" t="s">
        <v>78</v>
      </c>
      <c r="E363" s="30" t="s">
        <v>119</v>
      </c>
      <c r="F363" s="30" t="s">
        <v>18</v>
      </c>
      <c r="G363" s="9" t="s">
        <v>14</v>
      </c>
      <c r="H363" s="30"/>
      <c r="I363" s="31"/>
    </row>
    <row r="364">
      <c r="A364" s="30" t="s">
        <v>6278</v>
      </c>
      <c r="B364" s="29" t="s">
        <v>6285</v>
      </c>
      <c r="C364" s="30" t="s">
        <v>6286</v>
      </c>
      <c r="D364" s="30" t="s">
        <v>170</v>
      </c>
      <c r="E364" s="30" t="s">
        <v>38</v>
      </c>
      <c r="F364" s="30" t="s">
        <v>542</v>
      </c>
      <c r="G364" s="9" t="s">
        <v>14</v>
      </c>
      <c r="H364" s="30"/>
      <c r="I364" s="31"/>
    </row>
    <row r="365">
      <c r="A365" s="30" t="s">
        <v>6278</v>
      </c>
      <c r="B365" s="29" t="s">
        <v>6285</v>
      </c>
      <c r="C365" s="30" t="s">
        <v>6286</v>
      </c>
      <c r="D365" s="30" t="s">
        <v>170</v>
      </c>
      <c r="E365" s="30" t="s">
        <v>119</v>
      </c>
      <c r="F365" s="30" t="s">
        <v>741</v>
      </c>
      <c r="G365" s="9" t="s">
        <v>14</v>
      </c>
      <c r="H365" s="30"/>
      <c r="I365" s="31"/>
    </row>
    <row r="366">
      <c r="A366" s="30" t="s">
        <v>6278</v>
      </c>
      <c r="B366" s="29" t="s">
        <v>6287</v>
      </c>
      <c r="C366" s="30" t="s">
        <v>6288</v>
      </c>
      <c r="D366" s="30" t="s">
        <v>325</v>
      </c>
      <c r="E366" s="30" t="s">
        <v>100</v>
      </c>
      <c r="F366" s="30" t="s">
        <v>3892</v>
      </c>
      <c r="G366" s="9" t="s">
        <v>86</v>
      </c>
      <c r="H366" s="30"/>
      <c r="I366" s="31"/>
    </row>
    <row r="367">
      <c r="A367" s="30" t="s">
        <v>6278</v>
      </c>
      <c r="B367" s="29" t="s">
        <v>6287</v>
      </c>
      <c r="C367" s="30" t="s">
        <v>6288</v>
      </c>
      <c r="D367" s="30" t="s">
        <v>325</v>
      </c>
      <c r="E367" s="30" t="s">
        <v>100</v>
      </c>
      <c r="F367" s="30" t="s">
        <v>747</v>
      </c>
      <c r="G367" s="9" t="s">
        <v>86</v>
      </c>
      <c r="H367" s="30"/>
      <c r="I367" s="31"/>
    </row>
    <row r="368">
      <c r="A368" s="30" t="s">
        <v>6278</v>
      </c>
      <c r="B368" s="29" t="s">
        <v>6289</v>
      </c>
      <c r="C368" s="30" t="s">
        <v>6290</v>
      </c>
      <c r="D368" s="30" t="s">
        <v>6291</v>
      </c>
      <c r="E368" s="30" t="s">
        <v>6292</v>
      </c>
      <c r="F368" s="30" t="s">
        <v>672</v>
      </c>
      <c r="G368" s="9" t="s">
        <v>86</v>
      </c>
      <c r="H368" s="30"/>
      <c r="I368" s="31"/>
    </row>
    <row r="369">
      <c r="A369" s="30" t="s">
        <v>6278</v>
      </c>
      <c r="B369" s="29" t="s">
        <v>6289</v>
      </c>
      <c r="C369" s="30" t="s">
        <v>6290</v>
      </c>
      <c r="D369" s="30" t="s">
        <v>6291</v>
      </c>
      <c r="E369" s="30" t="s">
        <v>458</v>
      </c>
      <c r="F369" s="30" t="s">
        <v>6293</v>
      </c>
      <c r="G369" s="9" t="s">
        <v>86</v>
      </c>
      <c r="H369" s="30"/>
      <c r="I369" s="31"/>
    </row>
    <row r="370">
      <c r="A370" s="30" t="s">
        <v>6278</v>
      </c>
      <c r="B370" s="29" t="s">
        <v>6294</v>
      </c>
      <c r="C370" s="30" t="s">
        <v>6295</v>
      </c>
      <c r="D370" s="30" t="s">
        <v>137</v>
      </c>
      <c r="E370" s="30" t="s">
        <v>38</v>
      </c>
      <c r="F370" s="30" t="s">
        <v>542</v>
      </c>
      <c r="G370" s="9" t="s">
        <v>14</v>
      </c>
      <c r="H370" s="30"/>
      <c r="I370" s="31"/>
    </row>
    <row r="371">
      <c r="A371" s="30" t="s">
        <v>6278</v>
      </c>
      <c r="B371" s="29" t="s">
        <v>6294</v>
      </c>
      <c r="C371" s="30" t="s">
        <v>6295</v>
      </c>
      <c r="D371" s="30" t="s">
        <v>137</v>
      </c>
      <c r="E371" s="30" t="s">
        <v>119</v>
      </c>
      <c r="F371" s="30" t="s">
        <v>18</v>
      </c>
      <c r="G371" s="9" t="s">
        <v>14</v>
      </c>
      <c r="H371" s="30"/>
      <c r="I371" s="31"/>
    </row>
    <row r="372">
      <c r="A372" s="30" t="s">
        <v>6278</v>
      </c>
      <c r="B372" s="29" t="s">
        <v>6296</v>
      </c>
      <c r="C372" s="30" t="s">
        <v>6297</v>
      </c>
      <c r="D372" s="30" t="s">
        <v>206</v>
      </c>
      <c r="E372" s="30" t="s">
        <v>119</v>
      </c>
      <c r="F372" s="30" t="s">
        <v>149</v>
      </c>
      <c r="G372" s="9" t="s">
        <v>14</v>
      </c>
      <c r="H372" s="30"/>
      <c r="I372" s="31"/>
    </row>
    <row r="373">
      <c r="A373" s="30" t="s">
        <v>6278</v>
      </c>
      <c r="B373" s="29" t="s">
        <v>6296</v>
      </c>
      <c r="C373" s="30" t="s">
        <v>6297</v>
      </c>
      <c r="D373" s="30" t="s">
        <v>206</v>
      </c>
      <c r="E373" s="30" t="s">
        <v>5951</v>
      </c>
      <c r="F373" s="30" t="s">
        <v>18</v>
      </c>
      <c r="G373" s="9" t="s">
        <v>14</v>
      </c>
      <c r="H373" s="30"/>
      <c r="I373" s="31"/>
    </row>
    <row r="374">
      <c r="A374" s="30" t="s">
        <v>6278</v>
      </c>
      <c r="B374" s="29" t="s">
        <v>6296</v>
      </c>
      <c r="C374" s="30" t="s">
        <v>6297</v>
      </c>
      <c r="D374" s="30" t="s">
        <v>206</v>
      </c>
      <c r="E374" s="30" t="s">
        <v>4372</v>
      </c>
      <c r="F374" s="30" t="s">
        <v>505</v>
      </c>
      <c r="G374" s="9" t="s">
        <v>14</v>
      </c>
      <c r="H374" s="30"/>
      <c r="I374" s="31"/>
    </row>
    <row r="375">
      <c r="A375" s="30" t="s">
        <v>6278</v>
      </c>
      <c r="B375" s="29" t="s">
        <v>6298</v>
      </c>
      <c r="C375" s="30" t="s">
        <v>6299</v>
      </c>
      <c r="D375" s="30" t="s">
        <v>325</v>
      </c>
      <c r="E375" s="30" t="s">
        <v>1003</v>
      </c>
      <c r="F375" s="30" t="s">
        <v>578</v>
      </c>
      <c r="G375" s="9" t="s">
        <v>86</v>
      </c>
      <c r="H375" s="30"/>
      <c r="I375" s="31"/>
    </row>
    <row r="376">
      <c r="A376" s="30" t="s">
        <v>6278</v>
      </c>
      <c r="B376" s="29" t="s">
        <v>6298</v>
      </c>
      <c r="C376" s="30" t="s">
        <v>6299</v>
      </c>
      <c r="D376" s="30" t="s">
        <v>325</v>
      </c>
      <c r="E376" s="30" t="s">
        <v>4372</v>
      </c>
      <c r="F376" s="30" t="s">
        <v>101</v>
      </c>
      <c r="G376" s="9" t="s">
        <v>86</v>
      </c>
      <c r="H376" s="30"/>
      <c r="I376" s="31"/>
    </row>
    <row r="377">
      <c r="A377" s="30" t="s">
        <v>6278</v>
      </c>
      <c r="B377" s="29" t="s">
        <v>6298</v>
      </c>
      <c r="C377" s="30" t="s">
        <v>6299</v>
      </c>
      <c r="D377" s="30" t="s">
        <v>325</v>
      </c>
      <c r="E377" s="30" t="s">
        <v>119</v>
      </c>
      <c r="F377" s="30" t="s">
        <v>3892</v>
      </c>
      <c r="G377" s="9" t="s">
        <v>86</v>
      </c>
      <c r="H377" s="30"/>
      <c r="I377" s="31"/>
    </row>
    <row r="378">
      <c r="A378" s="30" t="s">
        <v>6278</v>
      </c>
      <c r="B378" s="29" t="s">
        <v>6298</v>
      </c>
      <c r="C378" s="30" t="s">
        <v>6299</v>
      </c>
      <c r="D378" s="30" t="s">
        <v>325</v>
      </c>
      <c r="E378" s="30" t="s">
        <v>119</v>
      </c>
      <c r="F378" s="30" t="s">
        <v>247</v>
      </c>
      <c r="G378" s="9" t="s">
        <v>86</v>
      </c>
      <c r="H378" s="30"/>
      <c r="I378" s="31"/>
    </row>
    <row r="379">
      <c r="A379" s="30" t="s">
        <v>6278</v>
      </c>
      <c r="B379" s="29" t="s">
        <v>6300</v>
      </c>
      <c r="C379" s="30" t="s">
        <v>6301</v>
      </c>
      <c r="D379" s="30" t="s">
        <v>1136</v>
      </c>
      <c r="E379" s="30" t="s">
        <v>119</v>
      </c>
      <c r="F379" s="30" t="s">
        <v>473</v>
      </c>
      <c r="G379" s="9" t="s">
        <v>14</v>
      </c>
      <c r="H379" s="30"/>
      <c r="I379" s="31"/>
    </row>
    <row r="380">
      <c r="A380" s="30" t="s">
        <v>6278</v>
      </c>
      <c r="B380" s="29" t="s">
        <v>6300</v>
      </c>
      <c r="C380" s="30" t="s">
        <v>6301</v>
      </c>
      <c r="D380" s="30" t="s">
        <v>1136</v>
      </c>
      <c r="E380" s="30" t="s">
        <v>240</v>
      </c>
      <c r="F380" s="30" t="s">
        <v>38</v>
      </c>
      <c r="G380" s="9" t="s">
        <v>14</v>
      </c>
      <c r="H380" s="30"/>
      <c r="I380" s="31"/>
    </row>
    <row r="381">
      <c r="A381" s="30" t="s">
        <v>6278</v>
      </c>
      <c r="B381" s="29" t="s">
        <v>6302</v>
      </c>
      <c r="C381" s="30" t="s">
        <v>6303</v>
      </c>
      <c r="D381" s="30" t="s">
        <v>21</v>
      </c>
      <c r="E381" s="30" t="s">
        <v>119</v>
      </c>
      <c r="F381" s="30" t="s">
        <v>473</v>
      </c>
      <c r="G381" s="9" t="s">
        <v>14</v>
      </c>
      <c r="H381" s="30"/>
      <c r="I381" s="31"/>
    </row>
    <row r="382">
      <c r="A382" s="30" t="s">
        <v>6278</v>
      </c>
      <c r="B382" s="29" t="s">
        <v>6302</v>
      </c>
      <c r="C382" s="30" t="s">
        <v>6303</v>
      </c>
      <c r="D382" s="30" t="s">
        <v>21</v>
      </c>
      <c r="E382" s="30" t="s">
        <v>5569</v>
      </c>
      <c r="F382" s="30" t="s">
        <v>18</v>
      </c>
      <c r="G382" s="9" t="s">
        <v>14</v>
      </c>
      <c r="H382" s="30"/>
      <c r="I382" s="31"/>
    </row>
    <row r="383">
      <c r="A383" s="30" t="s">
        <v>6278</v>
      </c>
      <c r="B383" s="29" t="s">
        <v>6302</v>
      </c>
      <c r="C383" s="30" t="s">
        <v>6303</v>
      </c>
      <c r="D383" s="30" t="s">
        <v>21</v>
      </c>
      <c r="E383" s="30" t="s">
        <v>436</v>
      </c>
      <c r="F383" s="30" t="s">
        <v>101</v>
      </c>
      <c r="G383" s="9" t="s">
        <v>14</v>
      </c>
      <c r="H383" s="30"/>
      <c r="I383" s="31"/>
    </row>
    <row r="384">
      <c r="A384" s="30" t="s">
        <v>6278</v>
      </c>
      <c r="B384" s="29" t="s">
        <v>6302</v>
      </c>
      <c r="C384" s="30" t="s">
        <v>6303</v>
      </c>
      <c r="D384" s="30" t="s">
        <v>21</v>
      </c>
      <c r="E384" s="30" t="s">
        <v>678</v>
      </c>
      <c r="F384" s="30" t="s">
        <v>13</v>
      </c>
      <c r="G384" s="9" t="s">
        <v>14</v>
      </c>
      <c r="H384" s="30"/>
      <c r="I384" s="31"/>
    </row>
    <row r="385">
      <c r="A385" s="30" t="s">
        <v>6278</v>
      </c>
      <c r="B385" s="29" t="s">
        <v>6304</v>
      </c>
      <c r="C385" s="30" t="s">
        <v>6305</v>
      </c>
      <c r="D385" s="30" t="s">
        <v>5956</v>
      </c>
      <c r="E385" s="30" t="s">
        <v>185</v>
      </c>
      <c r="F385" s="30" t="s">
        <v>119</v>
      </c>
      <c r="G385" s="9" t="s">
        <v>14</v>
      </c>
      <c r="H385" s="30"/>
      <c r="I385" s="31"/>
    </row>
    <row r="386">
      <c r="A386" s="30" t="s">
        <v>6278</v>
      </c>
      <c r="B386" s="29" t="s">
        <v>6306</v>
      </c>
      <c r="C386" s="30" t="s">
        <v>6307</v>
      </c>
      <c r="D386" s="30" t="s">
        <v>448</v>
      </c>
      <c r="E386" s="30"/>
      <c r="F386" s="30" t="s">
        <v>5892</v>
      </c>
      <c r="G386" s="9" t="s">
        <v>14</v>
      </c>
      <c r="H386" s="30" t="s">
        <v>100</v>
      </c>
      <c r="I386" s="31"/>
    </row>
    <row r="387">
      <c r="A387" s="30" t="s">
        <v>6278</v>
      </c>
      <c r="B387" s="29" t="s">
        <v>6306</v>
      </c>
      <c r="C387" s="30" t="s">
        <v>6307</v>
      </c>
      <c r="D387" s="30" t="s">
        <v>448</v>
      </c>
      <c r="E387" s="30" t="s">
        <v>5569</v>
      </c>
      <c r="F387" s="30" t="s">
        <v>330</v>
      </c>
      <c r="G387" s="9" t="s">
        <v>14</v>
      </c>
      <c r="H387" s="30"/>
      <c r="I387" s="31"/>
    </row>
    <row r="388">
      <c r="A388" s="30" t="s">
        <v>6278</v>
      </c>
      <c r="B388" s="29" t="s">
        <v>6308</v>
      </c>
      <c r="C388" s="30" t="s">
        <v>6309</v>
      </c>
      <c r="D388" s="30" t="s">
        <v>970</v>
      </c>
      <c r="E388" s="30" t="s">
        <v>5951</v>
      </c>
      <c r="F388" s="30" t="s">
        <v>542</v>
      </c>
      <c r="G388" s="9" t="s">
        <v>14</v>
      </c>
      <c r="H388" s="30"/>
      <c r="I388" s="31"/>
    </row>
    <row r="389">
      <c r="A389" s="30" t="s">
        <v>6278</v>
      </c>
      <c r="B389" s="29" t="s">
        <v>6308</v>
      </c>
      <c r="C389" s="30" t="s">
        <v>6309</v>
      </c>
      <c r="D389" s="30" t="s">
        <v>970</v>
      </c>
      <c r="E389" s="30" t="s">
        <v>4372</v>
      </c>
      <c r="F389" s="30" t="s">
        <v>505</v>
      </c>
      <c r="G389" s="9" t="s">
        <v>14</v>
      </c>
      <c r="H389" s="30"/>
      <c r="I389" s="31"/>
    </row>
    <row r="390">
      <c r="A390" s="30" t="s">
        <v>6278</v>
      </c>
      <c r="B390" s="29" t="s">
        <v>6308</v>
      </c>
      <c r="C390" s="30" t="s">
        <v>6309</v>
      </c>
      <c r="D390" s="30" t="s">
        <v>970</v>
      </c>
      <c r="E390" s="30" t="s">
        <v>119</v>
      </c>
      <c r="F390" s="30" t="s">
        <v>741</v>
      </c>
      <c r="G390" s="9" t="s">
        <v>14</v>
      </c>
      <c r="H390" s="30"/>
      <c r="I390" s="31"/>
    </row>
    <row r="391">
      <c r="A391" s="30" t="s">
        <v>6278</v>
      </c>
      <c r="B391" s="29" t="s">
        <v>6308</v>
      </c>
      <c r="C391" s="30" t="s">
        <v>6309</v>
      </c>
      <c r="D391" s="30" t="s">
        <v>970</v>
      </c>
      <c r="E391" s="30" t="s">
        <v>5569</v>
      </c>
      <c r="F391" s="30" t="s">
        <v>18</v>
      </c>
      <c r="G391" s="9" t="s">
        <v>14</v>
      </c>
      <c r="H391" s="30"/>
      <c r="I391" s="31"/>
    </row>
    <row r="392">
      <c r="A392" s="30" t="s">
        <v>6278</v>
      </c>
      <c r="B392" s="29" t="s">
        <v>6310</v>
      </c>
      <c r="C392" s="30" t="s">
        <v>6311</v>
      </c>
      <c r="D392" s="30" t="s">
        <v>6312</v>
      </c>
      <c r="E392" s="30" t="s">
        <v>119</v>
      </c>
      <c r="F392" s="30" t="s">
        <v>505</v>
      </c>
      <c r="G392" s="9" t="s">
        <v>86</v>
      </c>
      <c r="H392" s="30"/>
      <c r="I392" s="31"/>
    </row>
    <row r="393">
      <c r="A393" s="30" t="s">
        <v>6278</v>
      </c>
      <c r="B393" s="29" t="s">
        <v>6310</v>
      </c>
      <c r="C393" s="30" t="s">
        <v>6311</v>
      </c>
      <c r="D393" s="30" t="s">
        <v>6312</v>
      </c>
      <c r="E393" s="30" t="s">
        <v>38</v>
      </c>
      <c r="F393" s="30" t="s">
        <v>505</v>
      </c>
      <c r="G393" s="9" t="s">
        <v>86</v>
      </c>
      <c r="H393" s="30"/>
      <c r="I393" s="31"/>
    </row>
    <row r="394">
      <c r="A394" s="30" t="s">
        <v>6278</v>
      </c>
      <c r="B394" s="29" t="s">
        <v>6310</v>
      </c>
      <c r="C394" s="30" t="s">
        <v>6311</v>
      </c>
      <c r="D394" s="30" t="s">
        <v>6312</v>
      </c>
      <c r="E394" s="30" t="s">
        <v>2859</v>
      </c>
      <c r="F394" s="30" t="s">
        <v>542</v>
      </c>
      <c r="G394" s="9" t="s">
        <v>86</v>
      </c>
      <c r="H394" s="30"/>
      <c r="I394" s="31"/>
    </row>
    <row r="395">
      <c r="A395" s="30" t="s">
        <v>6278</v>
      </c>
      <c r="B395" s="29" t="s">
        <v>6313</v>
      </c>
      <c r="C395" s="30" t="s">
        <v>6314</v>
      </c>
      <c r="D395" s="30" t="s">
        <v>973</v>
      </c>
      <c r="E395" s="30" t="s">
        <v>4372</v>
      </c>
      <c r="F395" s="30" t="s">
        <v>542</v>
      </c>
      <c r="G395" s="9" t="s">
        <v>86</v>
      </c>
      <c r="H395" s="30"/>
      <c r="I395" s="31"/>
    </row>
    <row r="396">
      <c r="A396" s="30" t="s">
        <v>6278</v>
      </c>
      <c r="B396" s="29" t="s">
        <v>6313</v>
      </c>
      <c r="C396" s="30" t="s">
        <v>6314</v>
      </c>
      <c r="D396" s="30" t="s">
        <v>973</v>
      </c>
      <c r="E396" s="30" t="s">
        <v>119</v>
      </c>
      <c r="F396" s="30" t="s">
        <v>3892</v>
      </c>
      <c r="G396" s="9" t="s">
        <v>86</v>
      </c>
      <c r="H396" s="30"/>
      <c r="I396" s="31"/>
    </row>
    <row r="397">
      <c r="A397" s="30" t="s">
        <v>6315</v>
      </c>
      <c r="B397" s="29" t="s">
        <v>6316</v>
      </c>
      <c r="C397" s="30" t="s">
        <v>6317</v>
      </c>
      <c r="D397" s="30" t="s">
        <v>135</v>
      </c>
      <c r="E397" s="30" t="s">
        <v>119</v>
      </c>
      <c r="F397" s="30" t="s">
        <v>3482</v>
      </c>
      <c r="G397" s="9" t="s">
        <v>14</v>
      </c>
      <c r="H397" s="30"/>
      <c r="I397" s="31"/>
    </row>
    <row r="398">
      <c r="A398" s="30" t="s">
        <v>6315</v>
      </c>
      <c r="B398" s="29" t="s">
        <v>6316</v>
      </c>
      <c r="C398" s="30" t="s">
        <v>6317</v>
      </c>
      <c r="D398" s="30" t="s">
        <v>135</v>
      </c>
      <c r="E398" s="30" t="s">
        <v>240</v>
      </c>
      <c r="F398" s="30" t="s">
        <v>38</v>
      </c>
      <c r="G398" s="9" t="s">
        <v>14</v>
      </c>
      <c r="H398" s="30"/>
      <c r="I398" s="31"/>
    </row>
    <row r="399">
      <c r="A399" s="30" t="s">
        <v>6315</v>
      </c>
      <c r="B399" s="29" t="s">
        <v>6316</v>
      </c>
      <c r="C399" s="30" t="s">
        <v>6317</v>
      </c>
      <c r="D399" s="30" t="s">
        <v>135</v>
      </c>
      <c r="E399" s="30" t="s">
        <v>6284</v>
      </c>
      <c r="F399" s="30" t="s">
        <v>505</v>
      </c>
      <c r="G399" s="9" t="s">
        <v>14</v>
      </c>
      <c r="H399" s="30"/>
      <c r="I399" s="31"/>
    </row>
    <row r="400">
      <c r="A400" s="30" t="s">
        <v>6315</v>
      </c>
      <c r="B400" s="29" t="s">
        <v>6318</v>
      </c>
      <c r="C400" s="30" t="s">
        <v>6319</v>
      </c>
      <c r="D400" s="30" t="s">
        <v>6320</v>
      </c>
      <c r="E400" s="30"/>
      <c r="F400" s="30" t="s">
        <v>5969</v>
      </c>
      <c r="G400" s="9" t="s">
        <v>14</v>
      </c>
      <c r="H400" s="30" t="s">
        <v>100</v>
      </c>
      <c r="I400" s="31"/>
    </row>
    <row r="401">
      <c r="A401" s="30" t="s">
        <v>6315</v>
      </c>
      <c r="B401" s="29" t="s">
        <v>6318</v>
      </c>
      <c r="C401" s="30" t="s">
        <v>6319</v>
      </c>
      <c r="D401" s="30" t="s">
        <v>6320</v>
      </c>
      <c r="E401" s="30" t="s">
        <v>110</v>
      </c>
      <c r="F401" s="30" t="s">
        <v>111</v>
      </c>
      <c r="G401" s="9" t="s">
        <v>14</v>
      </c>
      <c r="H401" s="30"/>
      <c r="I401" s="31"/>
    </row>
    <row r="402">
      <c r="A402" s="30" t="s">
        <v>6315</v>
      </c>
      <c r="B402" s="29" t="s">
        <v>6318</v>
      </c>
      <c r="C402" s="30" t="s">
        <v>6319</v>
      </c>
      <c r="D402" s="30" t="s">
        <v>6320</v>
      </c>
      <c r="E402" s="30" t="s">
        <v>119</v>
      </c>
      <c r="F402" s="30" t="s">
        <v>18</v>
      </c>
      <c r="G402" s="9" t="s">
        <v>14</v>
      </c>
      <c r="H402" s="30"/>
      <c r="I402" s="31"/>
    </row>
    <row r="403">
      <c r="A403" s="30" t="s">
        <v>6315</v>
      </c>
      <c r="B403" s="29" t="s">
        <v>6321</v>
      </c>
      <c r="C403" s="30" t="s">
        <v>6322</v>
      </c>
      <c r="D403" s="30" t="s">
        <v>1805</v>
      </c>
      <c r="E403" s="30"/>
      <c r="F403" s="30" t="s">
        <v>101</v>
      </c>
      <c r="G403" s="9" t="s">
        <v>14</v>
      </c>
      <c r="H403" s="30" t="s">
        <v>100</v>
      </c>
      <c r="I403" s="31"/>
    </row>
    <row r="404">
      <c r="A404" s="30" t="s">
        <v>6315</v>
      </c>
      <c r="B404" s="29" t="s">
        <v>6321</v>
      </c>
      <c r="C404" s="30" t="s">
        <v>6322</v>
      </c>
      <c r="D404" s="30" t="s">
        <v>1805</v>
      </c>
      <c r="E404" s="30" t="s">
        <v>119</v>
      </c>
      <c r="F404" s="30" t="s">
        <v>473</v>
      </c>
      <c r="G404" s="9" t="s">
        <v>14</v>
      </c>
      <c r="H404" s="30"/>
      <c r="I404" s="31"/>
    </row>
    <row r="405">
      <c r="A405" s="30" t="s">
        <v>6315</v>
      </c>
      <c r="B405" s="29" t="s">
        <v>6321</v>
      </c>
      <c r="C405" s="30" t="s">
        <v>6322</v>
      </c>
      <c r="D405" s="30" t="s">
        <v>1805</v>
      </c>
      <c r="E405" s="30" t="s">
        <v>5569</v>
      </c>
      <c r="F405" s="30" t="s">
        <v>132</v>
      </c>
      <c r="G405" s="9" t="s">
        <v>14</v>
      </c>
      <c r="H405" s="30"/>
      <c r="I405" s="31"/>
    </row>
    <row r="406">
      <c r="A406" s="30" t="s">
        <v>6315</v>
      </c>
      <c r="B406" s="29" t="s">
        <v>6323</v>
      </c>
      <c r="C406" s="30" t="s">
        <v>6324</v>
      </c>
      <c r="D406" s="30" t="s">
        <v>4978</v>
      </c>
      <c r="E406" s="30"/>
      <c r="F406" s="30" t="s">
        <v>747</v>
      </c>
      <c r="G406" s="9" t="s">
        <v>86</v>
      </c>
      <c r="H406" s="30" t="s">
        <v>100</v>
      </c>
      <c r="I406" s="31"/>
    </row>
    <row r="407">
      <c r="A407" s="30" t="s">
        <v>6315</v>
      </c>
      <c r="B407" s="29" t="s">
        <v>6323</v>
      </c>
      <c r="C407" s="30" t="s">
        <v>6324</v>
      </c>
      <c r="D407" s="30" t="s">
        <v>4978</v>
      </c>
      <c r="E407" s="30" t="s">
        <v>105</v>
      </c>
      <c r="F407" s="30" t="s">
        <v>6325</v>
      </c>
      <c r="G407" s="9" t="s">
        <v>86</v>
      </c>
      <c r="H407" s="30"/>
      <c r="I407" s="31"/>
    </row>
    <row r="408">
      <c r="A408" s="30" t="s">
        <v>6315</v>
      </c>
      <c r="B408" s="29" t="s">
        <v>6323</v>
      </c>
      <c r="C408" s="30" t="s">
        <v>6324</v>
      </c>
      <c r="D408" s="30" t="s">
        <v>4978</v>
      </c>
      <c r="E408" s="30" t="s">
        <v>166</v>
      </c>
      <c r="F408" s="30" t="s">
        <v>119</v>
      </c>
      <c r="G408" s="9" t="s">
        <v>14</v>
      </c>
      <c r="H408" s="30"/>
      <c r="I408" s="31"/>
    </row>
    <row r="409">
      <c r="A409" s="30" t="s">
        <v>6315</v>
      </c>
      <c r="B409" s="29" t="s">
        <v>6326</v>
      </c>
      <c r="C409" s="30" t="s">
        <v>6327</v>
      </c>
      <c r="D409" s="30" t="s">
        <v>353</v>
      </c>
      <c r="E409" s="30"/>
      <c r="F409" s="30" t="s">
        <v>6328</v>
      </c>
      <c r="G409" s="9" t="s">
        <v>14</v>
      </c>
      <c r="H409" s="30" t="s">
        <v>100</v>
      </c>
      <c r="I409" s="31"/>
    </row>
    <row r="410">
      <c r="A410" s="30" t="s">
        <v>6315</v>
      </c>
      <c r="B410" s="29" t="s">
        <v>6329</v>
      </c>
      <c r="C410" s="30" t="s">
        <v>6330</v>
      </c>
      <c r="D410" s="30" t="s">
        <v>839</v>
      </c>
      <c r="E410" s="30"/>
      <c r="F410" s="30" t="s">
        <v>1430</v>
      </c>
      <c r="G410" s="9" t="s">
        <v>14</v>
      </c>
      <c r="H410" s="30" t="s">
        <v>100</v>
      </c>
      <c r="I410" s="31"/>
    </row>
    <row r="411">
      <c r="A411" s="30" t="s">
        <v>6315</v>
      </c>
      <c r="B411" s="29" t="s">
        <v>6329</v>
      </c>
      <c r="C411" s="30" t="s">
        <v>6330</v>
      </c>
      <c r="D411" s="30" t="s">
        <v>839</v>
      </c>
      <c r="E411" s="30" t="s">
        <v>38</v>
      </c>
      <c r="F411" s="30" t="s">
        <v>473</v>
      </c>
      <c r="G411" s="9" t="s">
        <v>14</v>
      </c>
      <c r="H411" s="30"/>
      <c r="I411" s="31"/>
    </row>
    <row r="412">
      <c r="A412" s="30" t="s">
        <v>6315</v>
      </c>
      <c r="B412" s="29" t="s">
        <v>6329</v>
      </c>
      <c r="C412" s="30" t="s">
        <v>6330</v>
      </c>
      <c r="D412" s="30" t="s">
        <v>839</v>
      </c>
      <c r="E412" s="30" t="s">
        <v>38</v>
      </c>
      <c r="F412" s="30" t="s">
        <v>149</v>
      </c>
      <c r="G412" s="9" t="s">
        <v>14</v>
      </c>
      <c r="H412" s="30"/>
      <c r="I412" s="31"/>
    </row>
    <row r="413">
      <c r="A413" s="30" t="s">
        <v>6315</v>
      </c>
      <c r="B413" s="29" t="s">
        <v>6331</v>
      </c>
      <c r="C413" s="30" t="s">
        <v>6332</v>
      </c>
      <c r="D413" s="30" t="s">
        <v>3428</v>
      </c>
      <c r="E413" s="30"/>
      <c r="F413" s="30" t="s">
        <v>171</v>
      </c>
      <c r="G413" s="9" t="s">
        <v>14</v>
      </c>
      <c r="H413" s="30" t="s">
        <v>100</v>
      </c>
      <c r="I413" s="31"/>
    </row>
    <row r="414">
      <c r="A414" s="30" t="s">
        <v>6315</v>
      </c>
      <c r="B414" s="29" t="s">
        <v>6331</v>
      </c>
      <c r="C414" s="30" t="s">
        <v>6332</v>
      </c>
      <c r="D414" s="30" t="s">
        <v>3428</v>
      </c>
      <c r="E414" s="30" t="s">
        <v>119</v>
      </c>
      <c r="F414" s="30" t="s">
        <v>18</v>
      </c>
      <c r="G414" s="9" t="s">
        <v>14</v>
      </c>
      <c r="H414" s="30"/>
      <c r="I414" s="31"/>
    </row>
    <row r="415">
      <c r="A415" s="30" t="s">
        <v>6315</v>
      </c>
      <c r="B415" s="29" t="s">
        <v>6333</v>
      </c>
      <c r="C415" s="30" t="s">
        <v>6334</v>
      </c>
      <c r="D415" s="30" t="s">
        <v>389</v>
      </c>
      <c r="E415" s="30" t="s">
        <v>334</v>
      </c>
      <c r="F415" s="30" t="s">
        <v>454</v>
      </c>
      <c r="G415" s="9" t="s">
        <v>14</v>
      </c>
      <c r="H415" s="30"/>
      <c r="I415" s="31"/>
    </row>
    <row r="416">
      <c r="A416" s="30" t="s">
        <v>6315</v>
      </c>
      <c r="B416" s="29" t="s">
        <v>6333</v>
      </c>
      <c r="C416" s="30" t="s">
        <v>6334</v>
      </c>
      <c r="D416" s="30" t="s">
        <v>389</v>
      </c>
      <c r="E416" s="30" t="s">
        <v>38</v>
      </c>
      <c r="F416" s="30" t="s">
        <v>13</v>
      </c>
      <c r="G416" s="9" t="s">
        <v>14</v>
      </c>
      <c r="H416" s="30"/>
      <c r="I416" s="31"/>
    </row>
    <row r="417">
      <c r="A417" s="30" t="s">
        <v>6315</v>
      </c>
      <c r="B417" s="29" t="s">
        <v>6333</v>
      </c>
      <c r="C417" s="30" t="s">
        <v>6334</v>
      </c>
      <c r="D417" s="30" t="s">
        <v>389</v>
      </c>
      <c r="E417" s="30" t="s">
        <v>38</v>
      </c>
      <c r="F417" s="30" t="s">
        <v>18</v>
      </c>
      <c r="G417" s="9" t="s">
        <v>14</v>
      </c>
      <c r="H417" s="30"/>
      <c r="I417" s="31"/>
    </row>
    <row r="418">
      <c r="A418" s="30" t="s">
        <v>6315</v>
      </c>
      <c r="B418" s="29" t="s">
        <v>6335</v>
      </c>
      <c r="C418" s="30" t="s">
        <v>6336</v>
      </c>
      <c r="D418" s="30" t="s">
        <v>1868</v>
      </c>
      <c r="E418" s="30" t="s">
        <v>4316</v>
      </c>
      <c r="F418" s="30" t="s">
        <v>2843</v>
      </c>
      <c r="G418" s="9" t="s">
        <v>14</v>
      </c>
      <c r="H418" s="30"/>
      <c r="I418" s="31"/>
    </row>
    <row r="419">
      <c r="A419" s="30" t="s">
        <v>6315</v>
      </c>
      <c r="B419" s="29" t="s">
        <v>6335</v>
      </c>
      <c r="C419" s="30" t="s">
        <v>6336</v>
      </c>
      <c r="D419" s="30" t="s">
        <v>1868</v>
      </c>
      <c r="E419" s="30" t="s">
        <v>6337</v>
      </c>
      <c r="F419" s="30" t="s">
        <v>671</v>
      </c>
      <c r="G419" s="9" t="s">
        <v>14</v>
      </c>
      <c r="H419" s="30"/>
      <c r="I419" s="31"/>
    </row>
    <row r="420">
      <c r="A420" s="30" t="s">
        <v>6315</v>
      </c>
      <c r="B420" s="29" t="s">
        <v>6335</v>
      </c>
      <c r="C420" s="30" t="s">
        <v>6336</v>
      </c>
      <c r="D420" s="30" t="s">
        <v>1868</v>
      </c>
      <c r="E420" s="30" t="s">
        <v>38</v>
      </c>
      <c r="F420" s="30" t="s">
        <v>18</v>
      </c>
      <c r="G420" s="9" t="s">
        <v>14</v>
      </c>
      <c r="H420" s="30"/>
      <c r="I420" s="31"/>
    </row>
    <row r="421">
      <c r="A421" s="30" t="s">
        <v>6315</v>
      </c>
      <c r="B421" s="29" t="s">
        <v>6338</v>
      </c>
      <c r="C421" s="30" t="s">
        <v>6339</v>
      </c>
      <c r="D421" s="30" t="s">
        <v>6340</v>
      </c>
      <c r="E421" s="30" t="s">
        <v>6341</v>
      </c>
      <c r="F421" s="30" t="s">
        <v>2843</v>
      </c>
      <c r="G421" s="9" t="s">
        <v>14</v>
      </c>
      <c r="H421" s="30"/>
      <c r="I421" s="31"/>
    </row>
    <row r="422">
      <c r="A422" s="30" t="s">
        <v>6315</v>
      </c>
      <c r="B422" s="29" t="s">
        <v>6338</v>
      </c>
      <c r="C422" s="30" t="s">
        <v>6339</v>
      </c>
      <c r="D422" s="30" t="s">
        <v>6340</v>
      </c>
      <c r="E422" s="30" t="s">
        <v>6342</v>
      </c>
      <c r="F422" s="30" t="s">
        <v>101</v>
      </c>
      <c r="G422" s="9" t="s">
        <v>14</v>
      </c>
      <c r="H422" s="30"/>
      <c r="I422" s="31"/>
    </row>
    <row r="423">
      <c r="A423" s="30" t="s">
        <v>6315</v>
      </c>
      <c r="B423" s="29" t="s">
        <v>6338</v>
      </c>
      <c r="C423" s="30" t="s">
        <v>6339</v>
      </c>
      <c r="D423" s="30" t="s">
        <v>6340</v>
      </c>
      <c r="E423" s="30" t="s">
        <v>3346</v>
      </c>
      <c r="F423" s="30" t="s">
        <v>450</v>
      </c>
      <c r="G423" s="9" t="s">
        <v>14</v>
      </c>
      <c r="H423" s="30"/>
      <c r="I423" s="31"/>
    </row>
    <row r="424">
      <c r="A424" s="30" t="s">
        <v>6315</v>
      </c>
      <c r="B424" s="29" t="s">
        <v>6343</v>
      </c>
      <c r="C424" s="30" t="s">
        <v>6344</v>
      </c>
      <c r="D424" s="30" t="s">
        <v>1072</v>
      </c>
      <c r="E424" s="30"/>
      <c r="F424" s="30" t="s">
        <v>4609</v>
      </c>
      <c r="G424" s="9" t="s">
        <v>14</v>
      </c>
      <c r="H424" s="30" t="s">
        <v>2125</v>
      </c>
      <c r="I424" s="31"/>
    </row>
    <row r="425">
      <c r="A425" s="30" t="s">
        <v>6315</v>
      </c>
      <c r="B425" s="29" t="s">
        <v>6343</v>
      </c>
      <c r="C425" s="30" t="s">
        <v>6344</v>
      </c>
      <c r="D425" s="30" t="s">
        <v>1072</v>
      </c>
      <c r="E425" s="30" t="s">
        <v>1527</v>
      </c>
      <c r="F425" s="30" t="s">
        <v>119</v>
      </c>
      <c r="G425" s="9" t="s">
        <v>14</v>
      </c>
      <c r="H425" s="30"/>
      <c r="I425" s="31"/>
    </row>
    <row r="426">
      <c r="A426" s="30" t="s">
        <v>6315</v>
      </c>
      <c r="B426" s="29" t="s">
        <v>6343</v>
      </c>
      <c r="C426" s="30" t="s">
        <v>6344</v>
      </c>
      <c r="D426" s="30" t="s">
        <v>1072</v>
      </c>
      <c r="E426" s="30" t="s">
        <v>5569</v>
      </c>
      <c r="F426" s="30" t="s">
        <v>132</v>
      </c>
      <c r="G426" s="9" t="s">
        <v>14</v>
      </c>
      <c r="H426" s="30"/>
      <c r="I426" s="31"/>
    </row>
    <row r="427">
      <c r="A427" s="30" t="s">
        <v>6315</v>
      </c>
      <c r="B427" s="29" t="s">
        <v>6345</v>
      </c>
      <c r="C427" s="30" t="s">
        <v>6346</v>
      </c>
      <c r="D427" s="30" t="s">
        <v>584</v>
      </c>
      <c r="E427" s="30" t="s">
        <v>6169</v>
      </c>
      <c r="F427" s="30" t="s">
        <v>6237</v>
      </c>
      <c r="G427" s="9" t="s">
        <v>14</v>
      </c>
      <c r="H427" s="30"/>
      <c r="I427" s="31"/>
    </row>
    <row r="428">
      <c r="A428" s="30" t="s">
        <v>6315</v>
      </c>
      <c r="B428" s="29" t="s">
        <v>6345</v>
      </c>
      <c r="C428" s="30" t="s">
        <v>6346</v>
      </c>
      <c r="D428" s="30" t="s">
        <v>584</v>
      </c>
      <c r="E428" s="30" t="s">
        <v>401</v>
      </c>
      <c r="F428" s="30" t="s">
        <v>119</v>
      </c>
      <c r="G428" s="9" t="s">
        <v>14</v>
      </c>
      <c r="H428" s="30"/>
      <c r="I428" s="31"/>
    </row>
    <row r="429">
      <c r="A429" s="30" t="s">
        <v>6315</v>
      </c>
      <c r="B429" s="29" t="s">
        <v>6345</v>
      </c>
      <c r="C429" s="30" t="s">
        <v>6346</v>
      </c>
      <c r="D429" s="30" t="s">
        <v>584</v>
      </c>
      <c r="E429" s="30" t="s">
        <v>119</v>
      </c>
      <c r="F429" s="30" t="s">
        <v>132</v>
      </c>
      <c r="G429" s="9" t="s">
        <v>14</v>
      </c>
      <c r="H429" s="30"/>
      <c r="I429" s="31"/>
    </row>
    <row r="430">
      <c r="A430" s="30" t="s">
        <v>6315</v>
      </c>
      <c r="B430" s="29" t="s">
        <v>6347</v>
      </c>
      <c r="C430" s="30" t="s">
        <v>6348</v>
      </c>
      <c r="D430" s="30" t="s">
        <v>62</v>
      </c>
      <c r="E430" s="30" t="s">
        <v>349</v>
      </c>
      <c r="F430" s="30" t="s">
        <v>6349</v>
      </c>
      <c r="G430" s="9" t="s">
        <v>14</v>
      </c>
      <c r="H430" s="30"/>
      <c r="I430" s="31"/>
    </row>
    <row r="431">
      <c r="A431" s="30" t="s">
        <v>6315</v>
      </c>
      <c r="B431" s="29" t="s">
        <v>6350</v>
      </c>
      <c r="C431" s="30" t="s">
        <v>6351</v>
      </c>
      <c r="D431" s="30" t="s">
        <v>471</v>
      </c>
      <c r="E431" s="30"/>
      <c r="F431" s="30" t="s">
        <v>1595</v>
      </c>
      <c r="G431" s="9" t="s">
        <v>14</v>
      </c>
      <c r="H431" s="30" t="s">
        <v>100</v>
      </c>
      <c r="I431" s="31"/>
    </row>
    <row r="432">
      <c r="A432" s="30" t="s">
        <v>6315</v>
      </c>
      <c r="B432" s="29" t="s">
        <v>6350</v>
      </c>
      <c r="C432" s="30" t="s">
        <v>6351</v>
      </c>
      <c r="D432" s="30" t="s">
        <v>471</v>
      </c>
      <c r="E432" s="30" t="s">
        <v>15</v>
      </c>
      <c r="F432" s="30" t="s">
        <v>48</v>
      </c>
      <c r="G432" s="9" t="s">
        <v>14</v>
      </c>
      <c r="H432" s="30"/>
      <c r="I432" s="31"/>
    </row>
    <row r="433">
      <c r="A433" s="30" t="s">
        <v>6315</v>
      </c>
      <c r="B433" s="29" t="s">
        <v>6350</v>
      </c>
      <c r="C433" s="30" t="s">
        <v>6351</v>
      </c>
      <c r="D433" s="30" t="s">
        <v>471</v>
      </c>
      <c r="E433" s="30" t="s">
        <v>119</v>
      </c>
      <c r="F433" s="30" t="s">
        <v>149</v>
      </c>
      <c r="G433" s="9" t="s">
        <v>14</v>
      </c>
      <c r="H433" s="30"/>
      <c r="I433" s="31"/>
    </row>
    <row r="434">
      <c r="A434" s="30" t="s">
        <v>6315</v>
      </c>
      <c r="B434" s="29" t="s">
        <v>6352</v>
      </c>
      <c r="C434" s="30" t="s">
        <v>6353</v>
      </c>
      <c r="D434" s="30" t="s">
        <v>540</v>
      </c>
      <c r="E434" s="30"/>
      <c r="F434" s="30" t="s">
        <v>6354</v>
      </c>
      <c r="G434" s="9" t="s">
        <v>86</v>
      </c>
      <c r="H434" s="30" t="s">
        <v>100</v>
      </c>
      <c r="I434" s="31"/>
    </row>
    <row r="435">
      <c r="A435" s="30" t="s">
        <v>6315</v>
      </c>
      <c r="B435" s="29" t="s">
        <v>6352</v>
      </c>
      <c r="C435" s="30" t="s">
        <v>6353</v>
      </c>
      <c r="D435" s="30" t="s">
        <v>540</v>
      </c>
      <c r="E435" s="30" t="s">
        <v>950</v>
      </c>
      <c r="F435" s="30" t="s">
        <v>6293</v>
      </c>
      <c r="G435" s="9" t="s">
        <v>86</v>
      </c>
      <c r="H435" s="30"/>
      <c r="I435" s="31"/>
    </row>
    <row r="436">
      <c r="A436" s="30" t="s">
        <v>6355</v>
      </c>
      <c r="B436" s="29" t="s">
        <v>6356</v>
      </c>
      <c r="C436" s="30" t="s">
        <v>6357</v>
      </c>
      <c r="D436" s="30" t="s">
        <v>1835</v>
      </c>
      <c r="E436" s="30" t="s">
        <v>420</v>
      </c>
      <c r="F436" s="30" t="s">
        <v>950</v>
      </c>
      <c r="G436" s="9" t="s">
        <v>14</v>
      </c>
      <c r="H436" s="30"/>
      <c r="I436" s="31"/>
    </row>
    <row r="437">
      <c r="A437" s="30" t="s">
        <v>6355</v>
      </c>
      <c r="B437" s="29" t="s">
        <v>6356</v>
      </c>
      <c r="C437" s="30" t="s">
        <v>6357</v>
      </c>
      <c r="D437" s="30" t="s">
        <v>1835</v>
      </c>
      <c r="E437" s="30" t="s">
        <v>3557</v>
      </c>
      <c r="F437" s="30" t="s">
        <v>5629</v>
      </c>
      <c r="G437" s="9" t="s">
        <v>14</v>
      </c>
      <c r="H437" s="30"/>
      <c r="I437" s="31"/>
    </row>
    <row r="438">
      <c r="A438" s="30" t="s">
        <v>6355</v>
      </c>
      <c r="B438" s="29" t="s">
        <v>6358</v>
      </c>
      <c r="C438" s="30" t="s">
        <v>6359</v>
      </c>
      <c r="D438" s="30" t="s">
        <v>5760</v>
      </c>
      <c r="E438" s="30"/>
      <c r="F438" s="30" t="s">
        <v>6360</v>
      </c>
      <c r="G438" s="9" t="s">
        <v>14</v>
      </c>
      <c r="H438" s="30" t="s">
        <v>15</v>
      </c>
      <c r="I438" s="31"/>
    </row>
    <row r="439">
      <c r="A439" s="30" t="s">
        <v>6355</v>
      </c>
      <c r="B439" s="29" t="s">
        <v>6358</v>
      </c>
      <c r="C439" s="30" t="s">
        <v>6359</v>
      </c>
      <c r="D439" s="30" t="s">
        <v>5760</v>
      </c>
      <c r="E439" s="30" t="s">
        <v>1490</v>
      </c>
      <c r="F439" s="30" t="s">
        <v>101</v>
      </c>
      <c r="G439" s="9" t="s">
        <v>14</v>
      </c>
      <c r="H439" s="30"/>
      <c r="I439" s="31"/>
    </row>
    <row r="440">
      <c r="A440" s="30" t="s">
        <v>6355</v>
      </c>
      <c r="B440" s="29" t="s">
        <v>6361</v>
      </c>
      <c r="C440" s="30" t="s">
        <v>6362</v>
      </c>
      <c r="D440" s="30" t="s">
        <v>130</v>
      </c>
      <c r="E440" s="30" t="s">
        <v>110</v>
      </c>
      <c r="F440" s="30" t="s">
        <v>111</v>
      </c>
      <c r="G440" s="9" t="s">
        <v>14</v>
      </c>
      <c r="H440" s="30"/>
      <c r="I440" s="31"/>
    </row>
    <row r="441">
      <c r="A441" s="30" t="s">
        <v>6355</v>
      </c>
      <c r="B441" s="29" t="s">
        <v>6361</v>
      </c>
      <c r="C441" s="30" t="s">
        <v>6362</v>
      </c>
      <c r="D441" s="30" t="s">
        <v>130</v>
      </c>
      <c r="E441" s="30" t="s">
        <v>119</v>
      </c>
      <c r="F441" s="30" t="s">
        <v>473</v>
      </c>
      <c r="G441" s="9" t="s">
        <v>14</v>
      </c>
      <c r="H441" s="30"/>
      <c r="I441" s="31"/>
    </row>
    <row r="442">
      <c r="A442" s="30" t="s">
        <v>6355</v>
      </c>
      <c r="B442" s="29" t="s">
        <v>6363</v>
      </c>
      <c r="C442" s="30" t="s">
        <v>6364</v>
      </c>
      <c r="D442" s="30" t="s">
        <v>2224</v>
      </c>
      <c r="E442" s="30" t="s">
        <v>119</v>
      </c>
      <c r="F442" s="30" t="s">
        <v>473</v>
      </c>
      <c r="G442" s="9" t="s">
        <v>14</v>
      </c>
      <c r="H442" s="30"/>
      <c r="I442" s="31"/>
    </row>
    <row r="443">
      <c r="A443" s="30" t="s">
        <v>6355</v>
      </c>
      <c r="B443" s="29" t="s">
        <v>6363</v>
      </c>
      <c r="C443" s="30" t="s">
        <v>6364</v>
      </c>
      <c r="D443" s="30" t="s">
        <v>2224</v>
      </c>
      <c r="E443" s="30" t="s">
        <v>5569</v>
      </c>
      <c r="F443" s="30" t="s">
        <v>132</v>
      </c>
      <c r="G443" s="9" t="s">
        <v>14</v>
      </c>
      <c r="H443" s="30"/>
      <c r="I443" s="31"/>
    </row>
    <row r="444">
      <c r="A444" s="30" t="s">
        <v>6355</v>
      </c>
      <c r="B444" s="29" t="s">
        <v>6363</v>
      </c>
      <c r="C444" s="30" t="s">
        <v>6364</v>
      </c>
      <c r="D444" s="30" t="s">
        <v>2224</v>
      </c>
      <c r="E444" s="30" t="s">
        <v>334</v>
      </c>
      <c r="F444" s="30" t="s">
        <v>18</v>
      </c>
      <c r="G444" s="9" t="s">
        <v>14</v>
      </c>
      <c r="H444" s="30"/>
      <c r="I444" s="31"/>
    </row>
    <row r="445">
      <c r="A445" s="30" t="s">
        <v>6355</v>
      </c>
      <c r="B445" s="29" t="s">
        <v>6365</v>
      </c>
      <c r="C445" s="30" t="s">
        <v>6366</v>
      </c>
      <c r="D445" s="30" t="s">
        <v>2375</v>
      </c>
      <c r="E445" s="30"/>
      <c r="F445" s="30" t="s">
        <v>171</v>
      </c>
      <c r="G445" s="9" t="s">
        <v>14</v>
      </c>
      <c r="H445" s="30" t="s">
        <v>100</v>
      </c>
      <c r="I445" s="31"/>
    </row>
    <row r="446">
      <c r="A446" s="30" t="s">
        <v>6355</v>
      </c>
      <c r="B446" s="29" t="s">
        <v>6367</v>
      </c>
      <c r="C446" s="30" t="s">
        <v>6368</v>
      </c>
      <c r="D446" s="30" t="s">
        <v>235</v>
      </c>
      <c r="E446" s="30"/>
      <c r="F446" s="30" t="s">
        <v>747</v>
      </c>
      <c r="G446" s="9" t="s">
        <v>86</v>
      </c>
      <c r="H446" s="30" t="s">
        <v>100</v>
      </c>
      <c r="I446" s="31"/>
    </row>
    <row r="447">
      <c r="A447" s="30" t="s">
        <v>6355</v>
      </c>
      <c r="B447" s="29" t="s">
        <v>6367</v>
      </c>
      <c r="C447" s="30" t="s">
        <v>6368</v>
      </c>
      <c r="D447" s="30" t="s">
        <v>235</v>
      </c>
      <c r="E447" s="30" t="s">
        <v>6369</v>
      </c>
      <c r="F447" s="30" t="s">
        <v>5973</v>
      </c>
      <c r="G447" s="9" t="s">
        <v>86</v>
      </c>
      <c r="H447" s="30"/>
      <c r="I447" s="31"/>
    </row>
    <row r="448">
      <c r="A448" s="30" t="s">
        <v>6355</v>
      </c>
      <c r="B448" s="29" t="s">
        <v>6367</v>
      </c>
      <c r="C448" s="30" t="s">
        <v>6368</v>
      </c>
      <c r="D448" s="30" t="s">
        <v>235</v>
      </c>
      <c r="E448" s="30" t="s">
        <v>6370</v>
      </c>
      <c r="F448" s="30" t="s">
        <v>662</v>
      </c>
      <c r="G448" s="9" t="s">
        <v>86</v>
      </c>
      <c r="H448" s="30"/>
      <c r="I448" s="31"/>
    </row>
    <row r="449">
      <c r="A449" s="30" t="s">
        <v>6355</v>
      </c>
      <c r="B449" s="29" t="s">
        <v>6371</v>
      </c>
      <c r="C449" s="30" t="s">
        <v>6372</v>
      </c>
      <c r="D449" s="30" t="s">
        <v>5907</v>
      </c>
      <c r="E449" s="30"/>
      <c r="F449" s="30" t="s">
        <v>1430</v>
      </c>
      <c r="G449" s="9" t="s">
        <v>14</v>
      </c>
      <c r="H449" s="30" t="s">
        <v>100</v>
      </c>
      <c r="I449" s="31"/>
    </row>
    <row r="450">
      <c r="A450" s="30" t="s">
        <v>6355</v>
      </c>
      <c r="B450" s="29" t="s">
        <v>6371</v>
      </c>
      <c r="C450" s="30" t="s">
        <v>6372</v>
      </c>
      <c r="D450" s="30" t="s">
        <v>5907</v>
      </c>
      <c r="E450" s="30" t="s">
        <v>119</v>
      </c>
      <c r="F450" s="30" t="s">
        <v>917</v>
      </c>
      <c r="G450" s="9" t="s">
        <v>14</v>
      </c>
      <c r="H450" s="30"/>
      <c r="I450" s="31"/>
    </row>
    <row r="451">
      <c r="A451" s="30" t="s">
        <v>6355</v>
      </c>
      <c r="B451" s="29" t="s">
        <v>6371</v>
      </c>
      <c r="C451" s="30" t="s">
        <v>6372</v>
      </c>
      <c r="D451" s="30" t="s">
        <v>5907</v>
      </c>
      <c r="E451" s="30" t="s">
        <v>436</v>
      </c>
      <c r="F451" s="30" t="s">
        <v>101</v>
      </c>
      <c r="G451" s="9" t="s">
        <v>14</v>
      </c>
      <c r="H451" s="30"/>
      <c r="I451" s="31"/>
    </row>
    <row r="452">
      <c r="A452" s="30" t="s">
        <v>6355</v>
      </c>
      <c r="B452" s="29" t="s">
        <v>6373</v>
      </c>
      <c r="C452" s="30" t="s">
        <v>6374</v>
      </c>
      <c r="D452" s="30" t="s">
        <v>476</v>
      </c>
      <c r="E452" s="30"/>
      <c r="F452" s="30" t="s">
        <v>1595</v>
      </c>
      <c r="G452" s="9" t="s">
        <v>14</v>
      </c>
      <c r="H452" s="30" t="s">
        <v>100</v>
      </c>
      <c r="I452" s="31"/>
    </row>
    <row r="453">
      <c r="A453" s="30" t="s">
        <v>6355</v>
      </c>
      <c r="B453" s="29" t="s">
        <v>6373</v>
      </c>
      <c r="C453" s="30" t="s">
        <v>6374</v>
      </c>
      <c r="D453" s="30" t="s">
        <v>476</v>
      </c>
      <c r="E453" s="30" t="s">
        <v>119</v>
      </c>
      <c r="F453" s="30" t="s">
        <v>132</v>
      </c>
      <c r="G453" s="9" t="s">
        <v>14</v>
      </c>
      <c r="H453" s="30"/>
      <c r="I453" s="31"/>
    </row>
    <row r="454">
      <c r="A454" s="30" t="s">
        <v>6375</v>
      </c>
      <c r="B454" s="29" t="s">
        <v>6376</v>
      </c>
      <c r="C454" s="30" t="s">
        <v>6377</v>
      </c>
      <c r="D454" s="30" t="s">
        <v>457</v>
      </c>
      <c r="E454" s="30" t="s">
        <v>5418</v>
      </c>
      <c r="F454" s="30" t="s">
        <v>5939</v>
      </c>
      <c r="G454" s="9" t="s">
        <v>14</v>
      </c>
      <c r="H454" s="30"/>
      <c r="I454" s="31"/>
    </row>
    <row r="455">
      <c r="A455" s="30" t="s">
        <v>6375</v>
      </c>
      <c r="B455" s="29" t="s">
        <v>6376</v>
      </c>
      <c r="C455" s="30" t="s">
        <v>6377</v>
      </c>
      <c r="D455" s="30" t="s">
        <v>457</v>
      </c>
      <c r="E455" s="30" t="s">
        <v>5418</v>
      </c>
      <c r="F455" s="30" t="s">
        <v>454</v>
      </c>
      <c r="G455" s="9" t="s">
        <v>14</v>
      </c>
      <c r="H455" s="30"/>
      <c r="I455" s="31"/>
    </row>
    <row r="456">
      <c r="A456" s="30" t="s">
        <v>6375</v>
      </c>
      <c r="B456" s="29" t="s">
        <v>6376</v>
      </c>
      <c r="C456" s="30" t="s">
        <v>6377</v>
      </c>
      <c r="D456" s="30" t="s">
        <v>457</v>
      </c>
      <c r="E456" s="30" t="s">
        <v>38</v>
      </c>
      <c r="F456" s="30" t="s">
        <v>741</v>
      </c>
      <c r="G456" s="9" t="s">
        <v>14</v>
      </c>
      <c r="H456" s="30"/>
      <c r="I456" s="31"/>
    </row>
    <row r="457">
      <c r="A457" s="30" t="s">
        <v>6375</v>
      </c>
      <c r="B457" s="29" t="s">
        <v>6378</v>
      </c>
      <c r="C457" s="30" t="s">
        <v>6379</v>
      </c>
      <c r="D457" s="30" t="s">
        <v>3408</v>
      </c>
      <c r="E457" s="30"/>
      <c r="F457" s="30" t="s">
        <v>171</v>
      </c>
      <c r="G457" s="9" t="s">
        <v>14</v>
      </c>
      <c r="H457" s="30" t="s">
        <v>100</v>
      </c>
      <c r="I457" s="31"/>
    </row>
    <row r="458">
      <c r="A458" s="30" t="s">
        <v>6375</v>
      </c>
      <c r="B458" s="29" t="s">
        <v>6378</v>
      </c>
      <c r="C458" s="30" t="s">
        <v>6379</v>
      </c>
      <c r="D458" s="30" t="s">
        <v>3408</v>
      </c>
      <c r="E458" s="30" t="s">
        <v>259</v>
      </c>
      <c r="F458" s="30" t="s">
        <v>119</v>
      </c>
      <c r="G458" s="9" t="s">
        <v>14</v>
      </c>
      <c r="H458" s="30"/>
      <c r="I458" s="31"/>
    </row>
    <row r="459">
      <c r="A459" s="30" t="s">
        <v>6375</v>
      </c>
      <c r="B459" s="29" t="s">
        <v>6378</v>
      </c>
      <c r="C459" s="30" t="s">
        <v>6379</v>
      </c>
      <c r="D459" s="30" t="s">
        <v>3408</v>
      </c>
      <c r="E459" s="30" t="s">
        <v>4528</v>
      </c>
      <c r="F459" s="30" t="s">
        <v>33</v>
      </c>
      <c r="G459" s="9" t="s">
        <v>14</v>
      </c>
      <c r="H459" s="30"/>
      <c r="I459" s="31"/>
    </row>
    <row r="460">
      <c r="A460" s="30" t="s">
        <v>6375</v>
      </c>
      <c r="B460" s="29" t="s">
        <v>6380</v>
      </c>
      <c r="C460" s="30" t="s">
        <v>6381</v>
      </c>
      <c r="D460" s="30" t="s">
        <v>357</v>
      </c>
      <c r="E460" s="30"/>
      <c r="F460" s="30" t="s">
        <v>1430</v>
      </c>
      <c r="G460" s="9" t="s">
        <v>14</v>
      </c>
      <c r="H460" s="30" t="s">
        <v>100</v>
      </c>
      <c r="I460" s="31"/>
    </row>
    <row r="461">
      <c r="A461" s="30" t="s">
        <v>6375</v>
      </c>
      <c r="B461" s="29" t="s">
        <v>6380</v>
      </c>
      <c r="C461" s="30" t="s">
        <v>6381</v>
      </c>
      <c r="D461" s="30" t="s">
        <v>357</v>
      </c>
      <c r="E461" s="30" t="s">
        <v>110</v>
      </c>
      <c r="F461" s="30" t="s">
        <v>111</v>
      </c>
      <c r="G461" s="9" t="s">
        <v>14</v>
      </c>
      <c r="H461" s="30"/>
      <c r="I461" s="31"/>
    </row>
    <row r="462">
      <c r="A462" s="30" t="s">
        <v>6375</v>
      </c>
      <c r="B462" s="29" t="s">
        <v>6382</v>
      </c>
      <c r="C462" s="30" t="s">
        <v>6383</v>
      </c>
      <c r="D462" s="30" t="s">
        <v>2224</v>
      </c>
      <c r="E462" s="30" t="s">
        <v>110</v>
      </c>
      <c r="F462" s="30" t="s">
        <v>111</v>
      </c>
      <c r="G462" s="9" t="s">
        <v>14</v>
      </c>
      <c r="H462" s="30"/>
      <c r="I462" s="31"/>
    </row>
    <row r="463">
      <c r="A463" s="30" t="s">
        <v>6375</v>
      </c>
      <c r="B463" s="29" t="s">
        <v>6382</v>
      </c>
      <c r="C463" s="30" t="s">
        <v>6383</v>
      </c>
      <c r="D463" s="30" t="s">
        <v>2224</v>
      </c>
      <c r="E463" s="30" t="s">
        <v>119</v>
      </c>
      <c r="F463" s="30" t="s">
        <v>473</v>
      </c>
      <c r="G463" s="9" t="s">
        <v>14</v>
      </c>
      <c r="H463" s="30"/>
      <c r="I463" s="31"/>
    </row>
    <row r="464">
      <c r="A464" s="30" t="s">
        <v>6375</v>
      </c>
      <c r="B464" s="29" t="s">
        <v>6382</v>
      </c>
      <c r="C464" s="30" t="s">
        <v>6383</v>
      </c>
      <c r="D464" s="30" t="s">
        <v>2224</v>
      </c>
      <c r="E464" s="30" t="s">
        <v>6384</v>
      </c>
      <c r="F464" s="30" t="s">
        <v>417</v>
      </c>
      <c r="G464" s="9" t="s">
        <v>14</v>
      </c>
      <c r="H464" s="30"/>
      <c r="I464" s="31"/>
    </row>
    <row r="465">
      <c r="A465" s="30" t="s">
        <v>6375</v>
      </c>
      <c r="B465" s="29" t="s">
        <v>6382</v>
      </c>
      <c r="C465" s="30" t="s">
        <v>6383</v>
      </c>
      <c r="D465" s="30" t="s">
        <v>2224</v>
      </c>
      <c r="E465" s="30" t="s">
        <v>436</v>
      </c>
      <c r="F465" s="30" t="s">
        <v>2749</v>
      </c>
      <c r="G465" s="9" t="s">
        <v>14</v>
      </c>
      <c r="H465" s="30"/>
      <c r="I465" s="31"/>
    </row>
    <row r="466">
      <c r="A466" s="30" t="s">
        <v>6375</v>
      </c>
      <c r="B466" s="29" t="s">
        <v>6385</v>
      </c>
      <c r="C466" s="30" t="s">
        <v>6386</v>
      </c>
      <c r="D466" s="30" t="s">
        <v>964</v>
      </c>
      <c r="E466" s="30" t="s">
        <v>119</v>
      </c>
      <c r="F466" s="30" t="s">
        <v>473</v>
      </c>
      <c r="G466" s="9" t="s">
        <v>14</v>
      </c>
      <c r="H466" s="30"/>
      <c r="I466" s="31"/>
    </row>
    <row r="467">
      <c r="A467" s="30" t="s">
        <v>6375</v>
      </c>
      <c r="B467" s="29" t="s">
        <v>6385</v>
      </c>
      <c r="C467" s="30" t="s">
        <v>6386</v>
      </c>
      <c r="D467" s="30" t="s">
        <v>964</v>
      </c>
      <c r="E467" s="30" t="s">
        <v>5569</v>
      </c>
      <c r="F467" s="30" t="s">
        <v>127</v>
      </c>
      <c r="G467" s="9" t="s">
        <v>14</v>
      </c>
      <c r="H467" s="30"/>
      <c r="I467" s="31"/>
    </row>
    <row r="468">
      <c r="A468" s="30" t="s">
        <v>6375</v>
      </c>
      <c r="B468" s="29" t="s">
        <v>6385</v>
      </c>
      <c r="C468" s="30" t="s">
        <v>6386</v>
      </c>
      <c r="D468" s="30" t="s">
        <v>964</v>
      </c>
      <c r="E468" s="30" t="s">
        <v>110</v>
      </c>
      <c r="F468" s="30" t="s">
        <v>111</v>
      </c>
      <c r="G468" s="9" t="s">
        <v>14</v>
      </c>
      <c r="H468" s="30"/>
      <c r="I468" s="31"/>
    </row>
    <row r="469">
      <c r="A469" s="30" t="s">
        <v>6375</v>
      </c>
      <c r="B469" s="29" t="s">
        <v>6387</v>
      </c>
      <c r="C469" s="30" t="s">
        <v>6388</v>
      </c>
      <c r="D469" s="30" t="s">
        <v>6147</v>
      </c>
      <c r="E469" s="30" t="s">
        <v>38</v>
      </c>
      <c r="F469" s="30" t="s">
        <v>13</v>
      </c>
      <c r="G469" s="9" t="s">
        <v>14</v>
      </c>
      <c r="H469" s="30"/>
      <c r="I469" s="31"/>
    </row>
    <row r="470">
      <c r="A470" s="30" t="s">
        <v>6375</v>
      </c>
      <c r="B470" s="29" t="s">
        <v>6389</v>
      </c>
      <c r="C470" s="30" t="s">
        <v>6390</v>
      </c>
      <c r="D470" s="30" t="s">
        <v>3256</v>
      </c>
      <c r="E470" s="30"/>
      <c r="F470" s="30" t="s">
        <v>171</v>
      </c>
      <c r="G470" s="9" t="s">
        <v>14</v>
      </c>
      <c r="H470" s="30" t="s">
        <v>100</v>
      </c>
      <c r="I470" s="31"/>
    </row>
    <row r="471">
      <c r="A471" s="30" t="s">
        <v>6375</v>
      </c>
      <c r="B471" s="29" t="s">
        <v>6391</v>
      </c>
      <c r="C471" s="30" t="s">
        <v>6392</v>
      </c>
      <c r="D471" s="30" t="s">
        <v>874</v>
      </c>
      <c r="E471" s="30"/>
      <c r="F471" s="30" t="s">
        <v>5872</v>
      </c>
      <c r="G471" s="9" t="s">
        <v>14</v>
      </c>
      <c r="H471" s="30" t="s">
        <v>100</v>
      </c>
      <c r="I471" s="31"/>
    </row>
    <row r="472">
      <c r="A472" s="30" t="s">
        <v>6375</v>
      </c>
      <c r="B472" s="29" t="s">
        <v>6391</v>
      </c>
      <c r="C472" s="30" t="s">
        <v>6392</v>
      </c>
      <c r="D472" s="30" t="s">
        <v>874</v>
      </c>
      <c r="E472" s="30" t="s">
        <v>38</v>
      </c>
      <c r="F472" s="30" t="s">
        <v>473</v>
      </c>
      <c r="G472" s="9" t="s">
        <v>14</v>
      </c>
      <c r="H472" s="30"/>
      <c r="I472" s="31"/>
    </row>
    <row r="473">
      <c r="A473" s="30" t="s">
        <v>6375</v>
      </c>
      <c r="B473" s="29" t="s">
        <v>6393</v>
      </c>
      <c r="C473" s="30" t="s">
        <v>6394</v>
      </c>
      <c r="D473" s="30" t="s">
        <v>540</v>
      </c>
      <c r="E473" s="30"/>
      <c r="F473" s="30" t="s">
        <v>6395</v>
      </c>
      <c r="G473" s="9" t="s">
        <v>86</v>
      </c>
      <c r="H473" s="30" t="s">
        <v>100</v>
      </c>
      <c r="I473" s="31"/>
    </row>
    <row r="474">
      <c r="A474" s="30" t="s">
        <v>6375</v>
      </c>
      <c r="B474" s="29" t="s">
        <v>6393</v>
      </c>
      <c r="C474" s="30" t="s">
        <v>6394</v>
      </c>
      <c r="D474" s="30" t="s">
        <v>540</v>
      </c>
      <c r="E474" s="30" t="s">
        <v>493</v>
      </c>
      <c r="F474" s="30" t="s">
        <v>5973</v>
      </c>
      <c r="G474" s="9" t="s">
        <v>86</v>
      </c>
      <c r="H474" s="30"/>
      <c r="I474" s="31"/>
    </row>
    <row r="475">
      <c r="A475" s="30" t="s">
        <v>6396</v>
      </c>
      <c r="B475" s="29" t="s">
        <v>6397</v>
      </c>
      <c r="C475" s="30" t="s">
        <v>6398</v>
      </c>
      <c r="D475" s="30" t="s">
        <v>2736</v>
      </c>
      <c r="E475" s="30" t="s">
        <v>6399</v>
      </c>
      <c r="F475" s="30" t="s">
        <v>747</v>
      </c>
      <c r="G475" s="9" t="s">
        <v>86</v>
      </c>
      <c r="H475" s="30"/>
      <c r="I475" s="31"/>
    </row>
    <row r="476">
      <c r="A476" s="30" t="s">
        <v>6396</v>
      </c>
      <c r="B476" s="29" t="s">
        <v>6400</v>
      </c>
      <c r="C476" s="30" t="s">
        <v>6401</v>
      </c>
      <c r="D476" s="30" t="s">
        <v>225</v>
      </c>
      <c r="E476" s="30" t="s">
        <v>5987</v>
      </c>
      <c r="F476" s="30" t="s">
        <v>6175</v>
      </c>
      <c r="G476" s="9" t="s">
        <v>14</v>
      </c>
      <c r="H476" s="30"/>
      <c r="I476" s="31"/>
    </row>
    <row r="477">
      <c r="A477" s="30" t="s">
        <v>6396</v>
      </c>
      <c r="B477" s="29" t="s">
        <v>6400</v>
      </c>
      <c r="C477" s="30" t="s">
        <v>6401</v>
      </c>
      <c r="D477" s="30" t="s">
        <v>225</v>
      </c>
      <c r="E477" s="30" t="s">
        <v>6402</v>
      </c>
      <c r="F477" s="30" t="s">
        <v>6403</v>
      </c>
      <c r="G477" s="9" t="s">
        <v>14</v>
      </c>
      <c r="H477" s="30"/>
      <c r="I477" s="31"/>
    </row>
    <row r="478">
      <c r="A478" s="30" t="s">
        <v>6396</v>
      </c>
      <c r="B478" s="29" t="s">
        <v>6404</v>
      </c>
      <c r="C478" s="30" t="s">
        <v>6405</v>
      </c>
      <c r="D478" s="30" t="s">
        <v>508</v>
      </c>
      <c r="E478" s="30" t="s">
        <v>119</v>
      </c>
      <c r="F478" s="30" t="s">
        <v>473</v>
      </c>
      <c r="G478" s="9" t="s">
        <v>14</v>
      </c>
      <c r="H478" s="30"/>
      <c r="I478" s="31"/>
    </row>
    <row r="479">
      <c r="A479" s="30" t="s">
        <v>6396</v>
      </c>
      <c r="B479" s="29" t="s">
        <v>6404</v>
      </c>
      <c r="C479" s="30" t="s">
        <v>6405</v>
      </c>
      <c r="D479" s="30" t="s">
        <v>508</v>
      </c>
      <c r="E479" s="30" t="s">
        <v>5569</v>
      </c>
      <c r="F479" s="30" t="s">
        <v>18</v>
      </c>
      <c r="G479" s="9" t="s">
        <v>14</v>
      </c>
      <c r="H479" s="30"/>
      <c r="I479" s="31"/>
    </row>
    <row r="480">
      <c r="A480" s="30" t="s">
        <v>6396</v>
      </c>
      <c r="B480" s="29" t="s">
        <v>6404</v>
      </c>
      <c r="C480" s="30" t="s">
        <v>6405</v>
      </c>
      <c r="D480" s="30" t="s">
        <v>508</v>
      </c>
      <c r="E480" s="30" t="s">
        <v>6406</v>
      </c>
      <c r="F480" s="30" t="s">
        <v>101</v>
      </c>
      <c r="G480" s="9" t="s">
        <v>14</v>
      </c>
      <c r="H480" s="30"/>
      <c r="I480" s="31"/>
    </row>
    <row r="481">
      <c r="A481" s="30" t="s">
        <v>6396</v>
      </c>
      <c r="B481" s="29" t="s">
        <v>6404</v>
      </c>
      <c r="C481" s="30" t="s">
        <v>6405</v>
      </c>
      <c r="D481" s="30" t="s">
        <v>508</v>
      </c>
      <c r="E481" s="30" t="s">
        <v>6407</v>
      </c>
      <c r="F481" s="30" t="s">
        <v>13</v>
      </c>
      <c r="G481" s="9" t="s">
        <v>14</v>
      </c>
      <c r="H481" s="30"/>
      <c r="I481" s="31"/>
    </row>
    <row r="482">
      <c r="A482" s="30" t="s">
        <v>6396</v>
      </c>
      <c r="B482" s="29" t="s">
        <v>6408</v>
      </c>
      <c r="C482" s="30" t="s">
        <v>6409</v>
      </c>
      <c r="D482" s="30" t="s">
        <v>118</v>
      </c>
      <c r="E482" s="30" t="s">
        <v>110</v>
      </c>
      <c r="F482" s="30" t="s">
        <v>111</v>
      </c>
      <c r="G482" s="9" t="s">
        <v>14</v>
      </c>
      <c r="H482" s="30"/>
      <c r="I482" s="31"/>
    </row>
    <row r="483">
      <c r="A483" s="30" t="s">
        <v>6396</v>
      </c>
      <c r="B483" s="29" t="s">
        <v>6408</v>
      </c>
      <c r="C483" s="30" t="s">
        <v>6409</v>
      </c>
      <c r="D483" s="30" t="s">
        <v>118</v>
      </c>
      <c r="E483" s="30" t="s">
        <v>119</v>
      </c>
      <c r="F483" s="30" t="s">
        <v>18</v>
      </c>
      <c r="G483" s="9" t="s">
        <v>14</v>
      </c>
      <c r="H483" s="30"/>
      <c r="I483" s="31"/>
    </row>
    <row r="484">
      <c r="A484" s="30" t="s">
        <v>6396</v>
      </c>
      <c r="B484" s="29" t="s">
        <v>6410</v>
      </c>
      <c r="C484" s="30" t="s">
        <v>6411</v>
      </c>
      <c r="D484" s="30" t="s">
        <v>206</v>
      </c>
      <c r="E484" s="30"/>
      <c r="F484" s="30" t="s">
        <v>6412</v>
      </c>
      <c r="G484" s="9" t="s">
        <v>86</v>
      </c>
      <c r="H484" s="30" t="s">
        <v>100</v>
      </c>
      <c r="I484" s="31"/>
    </row>
    <row r="485">
      <c r="A485" s="30" t="s">
        <v>6396</v>
      </c>
      <c r="B485" s="29" t="s">
        <v>6410</v>
      </c>
      <c r="C485" s="30" t="s">
        <v>6411</v>
      </c>
      <c r="D485" s="30" t="s">
        <v>206</v>
      </c>
      <c r="E485" s="30" t="s">
        <v>950</v>
      </c>
      <c r="F485" s="30" t="s">
        <v>3550</v>
      </c>
      <c r="G485" s="9" t="s">
        <v>86</v>
      </c>
      <c r="H485" s="30"/>
      <c r="I485" s="31"/>
    </row>
    <row r="486">
      <c r="A486" s="30" t="s">
        <v>6396</v>
      </c>
      <c r="B486" s="29" t="s">
        <v>6410</v>
      </c>
      <c r="C486" s="30" t="s">
        <v>6411</v>
      </c>
      <c r="D486" s="30" t="s">
        <v>206</v>
      </c>
      <c r="E486" s="30" t="s">
        <v>3700</v>
      </c>
      <c r="F486" s="30" t="s">
        <v>6052</v>
      </c>
      <c r="G486" s="9" t="s">
        <v>86</v>
      </c>
      <c r="H486" s="30"/>
      <c r="I486" s="31"/>
    </row>
    <row r="487">
      <c r="A487" s="30" t="s">
        <v>6396</v>
      </c>
      <c r="B487" s="29" t="s">
        <v>6413</v>
      </c>
      <c r="C487" s="30" t="s">
        <v>6411</v>
      </c>
      <c r="D487" s="30" t="s">
        <v>137</v>
      </c>
      <c r="E487" s="30"/>
      <c r="F487" s="30" t="s">
        <v>6412</v>
      </c>
      <c r="G487" s="9" t="s">
        <v>86</v>
      </c>
      <c r="H487" s="30" t="s">
        <v>100</v>
      </c>
      <c r="I487" s="31"/>
    </row>
    <row r="488">
      <c r="A488" s="30" t="s">
        <v>6396</v>
      </c>
      <c r="B488" s="29" t="s">
        <v>6414</v>
      </c>
      <c r="C488" s="30" t="s">
        <v>6411</v>
      </c>
      <c r="D488" s="30" t="s">
        <v>137</v>
      </c>
      <c r="E488" s="30" t="s">
        <v>950</v>
      </c>
      <c r="F488" s="30" t="s">
        <v>3550</v>
      </c>
      <c r="G488" s="9" t="s">
        <v>86</v>
      </c>
      <c r="H488" s="30"/>
      <c r="I488" s="31"/>
    </row>
    <row r="489">
      <c r="A489" s="30" t="s">
        <v>6396</v>
      </c>
      <c r="B489" s="29" t="s">
        <v>6415</v>
      </c>
      <c r="C489" s="30" t="s">
        <v>6411</v>
      </c>
      <c r="D489" s="30" t="s">
        <v>137</v>
      </c>
      <c r="E489" s="30" t="s">
        <v>3700</v>
      </c>
      <c r="F489" s="30" t="s">
        <v>6052</v>
      </c>
      <c r="G489" s="9" t="s">
        <v>86</v>
      </c>
      <c r="H489" s="30"/>
      <c r="I489" s="31"/>
    </row>
    <row r="490">
      <c r="A490" s="30" t="s">
        <v>6396</v>
      </c>
      <c r="B490" s="29" t="s">
        <v>6416</v>
      </c>
      <c r="C490" s="30" t="s">
        <v>6417</v>
      </c>
      <c r="D490" s="30" t="s">
        <v>1562</v>
      </c>
      <c r="E490" s="30"/>
      <c r="F490" s="30" t="s">
        <v>249</v>
      </c>
      <c r="G490" s="9" t="s">
        <v>86</v>
      </c>
      <c r="H490" s="30" t="s">
        <v>100</v>
      </c>
      <c r="I490" s="31"/>
    </row>
    <row r="491">
      <c r="A491" s="30" t="s">
        <v>6396</v>
      </c>
      <c r="B491" s="29" t="s">
        <v>6416</v>
      </c>
      <c r="C491" s="30" t="s">
        <v>6417</v>
      </c>
      <c r="D491" s="30" t="s">
        <v>1562</v>
      </c>
      <c r="E491" s="30" t="s">
        <v>6418</v>
      </c>
      <c r="F491" s="30" t="s">
        <v>6214</v>
      </c>
      <c r="G491" s="9" t="s">
        <v>86</v>
      </c>
      <c r="H491" s="30"/>
      <c r="I491" s="31"/>
    </row>
    <row r="492">
      <c r="A492" s="30" t="s">
        <v>6396</v>
      </c>
      <c r="B492" s="29" t="s">
        <v>6416</v>
      </c>
      <c r="C492" s="30" t="s">
        <v>6417</v>
      </c>
      <c r="D492" s="30" t="s">
        <v>3203</v>
      </c>
      <c r="E492" s="30"/>
      <c r="F492" s="30" t="s">
        <v>249</v>
      </c>
      <c r="G492" s="9" t="s">
        <v>86</v>
      </c>
      <c r="H492" s="30" t="s">
        <v>100</v>
      </c>
      <c r="I492" s="31"/>
    </row>
    <row r="493">
      <c r="A493" s="30" t="s">
        <v>6396</v>
      </c>
      <c r="B493" s="29" t="s">
        <v>6416</v>
      </c>
      <c r="C493" s="30" t="s">
        <v>6417</v>
      </c>
      <c r="D493" s="30" t="s">
        <v>3203</v>
      </c>
      <c r="E493" s="30" t="s">
        <v>6418</v>
      </c>
      <c r="F493" s="30" t="s">
        <v>6214</v>
      </c>
      <c r="G493" s="9" t="s">
        <v>86</v>
      </c>
      <c r="H493" s="30"/>
      <c r="I493" s="31"/>
    </row>
    <row r="494">
      <c r="A494" s="30" t="s">
        <v>6419</v>
      </c>
      <c r="B494" s="29" t="s">
        <v>6420</v>
      </c>
      <c r="C494" s="30" t="s">
        <v>6421</v>
      </c>
      <c r="D494" s="30" t="s">
        <v>1699</v>
      </c>
      <c r="E494" s="30" t="s">
        <v>6011</v>
      </c>
      <c r="F494" s="30" t="s">
        <v>3138</v>
      </c>
      <c r="G494" s="9" t="s">
        <v>14</v>
      </c>
      <c r="H494" s="30"/>
      <c r="I494" s="31"/>
    </row>
    <row r="495">
      <c r="A495" s="30" t="s">
        <v>6419</v>
      </c>
      <c r="B495" s="29" t="s">
        <v>6420</v>
      </c>
      <c r="C495" s="30" t="s">
        <v>6421</v>
      </c>
      <c r="D495" s="30" t="s">
        <v>1699</v>
      </c>
      <c r="E495" s="30" t="s">
        <v>6011</v>
      </c>
      <c r="F495" s="30" t="s">
        <v>3415</v>
      </c>
      <c r="G495" s="9" t="s">
        <v>14</v>
      </c>
      <c r="H495" s="30"/>
      <c r="I495" s="31"/>
    </row>
    <row r="496">
      <c r="A496" s="30" t="s">
        <v>6419</v>
      </c>
      <c r="B496" s="29" t="s">
        <v>6422</v>
      </c>
      <c r="C496" s="30" t="s">
        <v>6423</v>
      </c>
      <c r="D496" s="30" t="s">
        <v>812</v>
      </c>
      <c r="E496" s="30" t="s">
        <v>390</v>
      </c>
      <c r="F496" s="30" t="s">
        <v>308</v>
      </c>
      <c r="G496" s="9" t="s">
        <v>14</v>
      </c>
      <c r="H496" s="30"/>
      <c r="I496" s="31"/>
    </row>
    <row r="497">
      <c r="A497" s="30" t="s">
        <v>6424</v>
      </c>
      <c r="B497" s="29" t="s">
        <v>6425</v>
      </c>
      <c r="C497" s="30" t="s">
        <v>6426</v>
      </c>
      <c r="D497" s="30" t="s">
        <v>3203</v>
      </c>
      <c r="E497" s="30" t="s">
        <v>217</v>
      </c>
      <c r="F497" s="30" t="s">
        <v>564</v>
      </c>
      <c r="G497" s="9" t="s">
        <v>14</v>
      </c>
      <c r="H497" s="30"/>
      <c r="I497" s="31"/>
    </row>
    <row r="498">
      <c r="A498" s="30" t="s">
        <v>6424</v>
      </c>
      <c r="B498" s="29" t="s">
        <v>6425</v>
      </c>
      <c r="C498" s="30" t="s">
        <v>6426</v>
      </c>
      <c r="D498" s="30" t="s">
        <v>3203</v>
      </c>
      <c r="E498" s="30" t="s">
        <v>6427</v>
      </c>
      <c r="F498" s="30" t="s">
        <v>809</v>
      </c>
      <c r="G498" s="9" t="s">
        <v>14</v>
      </c>
      <c r="H498" s="30"/>
      <c r="I498" s="31"/>
    </row>
    <row r="499">
      <c r="A499" s="28">
        <v>45633.0</v>
      </c>
      <c r="B499" s="29" t="s">
        <v>6428</v>
      </c>
      <c r="C499" s="30" t="s">
        <v>6429</v>
      </c>
      <c r="D499" s="30" t="s">
        <v>3379</v>
      </c>
      <c r="E499" s="30"/>
      <c r="F499" s="30" t="s">
        <v>512</v>
      </c>
      <c r="G499" s="9" t="s">
        <v>14</v>
      </c>
      <c r="H499" s="30" t="s">
        <v>100</v>
      </c>
      <c r="I499" s="31"/>
    </row>
    <row r="500">
      <c r="A500" s="28">
        <v>45633.0</v>
      </c>
      <c r="B500" s="29" t="s">
        <v>6428</v>
      </c>
      <c r="C500" s="30" t="s">
        <v>6429</v>
      </c>
      <c r="D500" s="30" t="s">
        <v>3379</v>
      </c>
      <c r="E500" s="30"/>
      <c r="F500" s="30" t="s">
        <v>132</v>
      </c>
      <c r="G500" s="9" t="s">
        <v>14</v>
      </c>
      <c r="H500" s="30" t="s">
        <v>100</v>
      </c>
      <c r="I500" s="31"/>
    </row>
    <row r="501">
      <c r="A501" s="28">
        <v>45633.0</v>
      </c>
      <c r="B501" s="29" t="s">
        <v>6428</v>
      </c>
      <c r="C501" s="30" t="s">
        <v>6429</v>
      </c>
      <c r="D501" s="30" t="s">
        <v>3379</v>
      </c>
      <c r="E501" s="30" t="s">
        <v>5569</v>
      </c>
      <c r="F501" s="30" t="s">
        <v>917</v>
      </c>
      <c r="G501" s="9" t="s">
        <v>14</v>
      </c>
      <c r="H501" s="30"/>
      <c r="I501" s="31"/>
    </row>
    <row r="502">
      <c r="A502" s="28">
        <v>45633.0</v>
      </c>
      <c r="B502" s="29" t="s">
        <v>6428</v>
      </c>
      <c r="C502" s="30" t="s">
        <v>6429</v>
      </c>
      <c r="D502" s="30" t="s">
        <v>3379</v>
      </c>
      <c r="E502" s="30" t="s">
        <v>436</v>
      </c>
      <c r="F502" s="30" t="s">
        <v>101</v>
      </c>
      <c r="G502" s="9" t="s">
        <v>14</v>
      </c>
      <c r="H502" s="30"/>
      <c r="I502" s="31"/>
    </row>
    <row r="503">
      <c r="A503" s="28">
        <v>45633.0</v>
      </c>
      <c r="B503" s="29" t="s">
        <v>6430</v>
      </c>
      <c r="C503" s="30" t="s">
        <v>6431</v>
      </c>
      <c r="D503" s="30" t="s">
        <v>722</v>
      </c>
      <c r="E503" s="30"/>
      <c r="F503" s="30" t="s">
        <v>1419</v>
      </c>
      <c r="G503" s="9" t="s">
        <v>14</v>
      </c>
      <c r="H503" s="30" t="s">
        <v>100</v>
      </c>
      <c r="I503" s="31"/>
    </row>
    <row r="504">
      <c r="A504" s="28">
        <v>45633.0</v>
      </c>
      <c r="B504" s="29" t="s">
        <v>6430</v>
      </c>
      <c r="C504" s="30" t="s">
        <v>6431</v>
      </c>
      <c r="D504" s="30" t="s">
        <v>722</v>
      </c>
      <c r="E504" s="30" t="s">
        <v>119</v>
      </c>
      <c r="F504" s="30" t="s">
        <v>473</v>
      </c>
      <c r="G504" s="9" t="s">
        <v>14</v>
      </c>
      <c r="H504" s="30"/>
      <c r="I504" s="31"/>
    </row>
    <row r="505">
      <c r="A505" s="28">
        <v>45633.0</v>
      </c>
      <c r="B505" s="29" t="s">
        <v>6430</v>
      </c>
      <c r="C505" s="30" t="s">
        <v>6431</v>
      </c>
      <c r="D505" s="30" t="s">
        <v>722</v>
      </c>
      <c r="E505" s="30" t="s">
        <v>47</v>
      </c>
      <c r="F505" s="30" t="s">
        <v>809</v>
      </c>
      <c r="G505" s="9" t="s">
        <v>14</v>
      </c>
      <c r="H505" s="30"/>
      <c r="I505" s="31"/>
    </row>
    <row r="506">
      <c r="A506" s="28">
        <v>45633.0</v>
      </c>
      <c r="B506" s="29" t="s">
        <v>6432</v>
      </c>
      <c r="C506" s="30" t="s">
        <v>6433</v>
      </c>
      <c r="D506" s="30" t="s">
        <v>4422</v>
      </c>
      <c r="E506" s="30"/>
      <c r="F506" s="30" t="s">
        <v>6434</v>
      </c>
      <c r="G506" s="9" t="s">
        <v>14</v>
      </c>
      <c r="H506" s="30" t="s">
        <v>100</v>
      </c>
      <c r="I506" s="31"/>
    </row>
    <row r="507">
      <c r="A507" s="28">
        <v>45633.0</v>
      </c>
      <c r="B507" s="29" t="s">
        <v>6432</v>
      </c>
      <c r="C507" s="30" t="s">
        <v>6433</v>
      </c>
      <c r="D507" s="30" t="s">
        <v>4422</v>
      </c>
      <c r="E507" s="30" t="s">
        <v>119</v>
      </c>
      <c r="F507" s="30" t="s">
        <v>5884</v>
      </c>
      <c r="G507" s="9" t="s">
        <v>14</v>
      </c>
      <c r="H507" s="30"/>
      <c r="I507" s="31"/>
    </row>
    <row r="508">
      <c r="A508" s="28">
        <v>45633.0</v>
      </c>
      <c r="B508" s="29" t="s">
        <v>6432</v>
      </c>
      <c r="C508" s="30" t="s">
        <v>6433</v>
      </c>
      <c r="D508" s="30" t="s">
        <v>4422</v>
      </c>
      <c r="E508" s="30" t="s">
        <v>5217</v>
      </c>
      <c r="F508" s="30" t="s">
        <v>917</v>
      </c>
      <c r="G508" s="9" t="s">
        <v>14</v>
      </c>
      <c r="H508" s="30"/>
      <c r="I508" s="31"/>
    </row>
    <row r="509">
      <c r="A509" s="28">
        <v>45633.0</v>
      </c>
      <c r="B509" s="29" t="s">
        <v>6432</v>
      </c>
      <c r="C509" s="30" t="s">
        <v>6433</v>
      </c>
      <c r="D509" s="30" t="s">
        <v>4422</v>
      </c>
      <c r="E509" s="30" t="s">
        <v>3557</v>
      </c>
      <c r="F509" s="30" t="s">
        <v>3415</v>
      </c>
      <c r="G509" s="9" t="s">
        <v>14</v>
      </c>
      <c r="H509" s="30"/>
      <c r="I509" s="31"/>
    </row>
    <row r="510">
      <c r="A510" s="28">
        <v>45633.0</v>
      </c>
      <c r="B510" s="29" t="s">
        <v>6435</v>
      </c>
      <c r="C510" s="30" t="s">
        <v>6436</v>
      </c>
      <c r="D510" s="30" t="s">
        <v>5907</v>
      </c>
      <c r="E510" s="30" t="s">
        <v>6437</v>
      </c>
      <c r="F510" s="30" t="s">
        <v>6434</v>
      </c>
      <c r="G510" s="9" t="s">
        <v>14</v>
      </c>
      <c r="H510" s="30"/>
      <c r="I510" s="31"/>
    </row>
    <row r="511">
      <c r="A511" s="28">
        <v>45633.0</v>
      </c>
      <c r="B511" s="29" t="s">
        <v>6435</v>
      </c>
      <c r="C511" s="30" t="s">
        <v>6436</v>
      </c>
      <c r="D511" s="30" t="s">
        <v>5907</v>
      </c>
      <c r="E511" s="30" t="s">
        <v>119</v>
      </c>
      <c r="F511" s="30" t="s">
        <v>718</v>
      </c>
      <c r="G511" s="9" t="s">
        <v>14</v>
      </c>
      <c r="H511" s="30"/>
      <c r="I511" s="31"/>
    </row>
    <row r="512">
      <c r="A512" s="28">
        <v>45633.0</v>
      </c>
      <c r="B512" s="29" t="s">
        <v>6435</v>
      </c>
      <c r="C512" s="30" t="s">
        <v>6436</v>
      </c>
      <c r="D512" s="30" t="s">
        <v>5907</v>
      </c>
      <c r="E512" s="30" t="s">
        <v>38</v>
      </c>
      <c r="F512" s="30" t="s">
        <v>18</v>
      </c>
      <c r="G512" s="9" t="s">
        <v>14</v>
      </c>
      <c r="H512" s="30"/>
      <c r="I512" s="31"/>
    </row>
    <row r="513">
      <c r="A513" s="28">
        <v>45633.0</v>
      </c>
      <c r="B513" s="29" t="s">
        <v>6438</v>
      </c>
      <c r="C513" s="30" t="s">
        <v>6439</v>
      </c>
      <c r="D513" s="30" t="s">
        <v>26</v>
      </c>
      <c r="E513" s="30" t="s">
        <v>4372</v>
      </c>
      <c r="F513" s="30" t="s">
        <v>542</v>
      </c>
      <c r="G513" s="9" t="s">
        <v>86</v>
      </c>
      <c r="H513" s="30"/>
      <c r="I513" s="31"/>
    </row>
    <row r="514">
      <c r="A514" s="28">
        <v>45633.0</v>
      </c>
      <c r="B514" s="29" t="s">
        <v>6438</v>
      </c>
      <c r="C514" s="30" t="s">
        <v>6439</v>
      </c>
      <c r="D514" s="30" t="s">
        <v>26</v>
      </c>
      <c r="E514" s="30" t="s">
        <v>119</v>
      </c>
      <c r="F514" s="30" t="s">
        <v>144</v>
      </c>
      <c r="G514" s="9" t="s">
        <v>86</v>
      </c>
      <c r="H514" s="30"/>
      <c r="I514" s="31"/>
    </row>
    <row r="515">
      <c r="A515" s="28">
        <v>45633.0</v>
      </c>
      <c r="B515" s="29" t="s">
        <v>6440</v>
      </c>
      <c r="C515" s="30" t="s">
        <v>6441</v>
      </c>
      <c r="D515" s="30" t="s">
        <v>754</v>
      </c>
      <c r="E515" s="30" t="s">
        <v>110</v>
      </c>
      <c r="F515" s="30" t="s">
        <v>91</v>
      </c>
      <c r="G515" s="9" t="s">
        <v>14</v>
      </c>
      <c r="H515" s="30"/>
      <c r="I515" s="31"/>
    </row>
    <row r="516">
      <c r="A516" s="28">
        <v>45633.0</v>
      </c>
      <c r="B516" s="29" t="s">
        <v>6440</v>
      </c>
      <c r="C516" s="30" t="s">
        <v>6441</v>
      </c>
      <c r="D516" s="30" t="s">
        <v>754</v>
      </c>
      <c r="E516" s="30" t="s">
        <v>119</v>
      </c>
      <c r="F516" s="30" t="s">
        <v>6180</v>
      </c>
      <c r="G516" s="9" t="s">
        <v>14</v>
      </c>
      <c r="H516" s="30"/>
      <c r="I516" s="31"/>
    </row>
    <row r="517">
      <c r="A517" s="28">
        <v>45633.0</v>
      </c>
      <c r="B517" s="29" t="s">
        <v>6440</v>
      </c>
      <c r="C517" s="30" t="s">
        <v>6441</v>
      </c>
      <c r="D517" s="30" t="s">
        <v>754</v>
      </c>
      <c r="E517" s="30" t="s">
        <v>119</v>
      </c>
      <c r="F517" s="30" t="s">
        <v>132</v>
      </c>
      <c r="G517" s="9" t="s">
        <v>14</v>
      </c>
      <c r="H517" s="30"/>
      <c r="I517" s="31"/>
    </row>
    <row r="518">
      <c r="A518" s="28">
        <v>45633.0</v>
      </c>
      <c r="B518" s="29" t="s">
        <v>6442</v>
      </c>
      <c r="C518" s="30" t="s">
        <v>6443</v>
      </c>
      <c r="D518" s="30" t="s">
        <v>839</v>
      </c>
      <c r="E518" s="30" t="s">
        <v>119</v>
      </c>
      <c r="F518" s="30" t="s">
        <v>473</v>
      </c>
      <c r="G518" s="9" t="s">
        <v>14</v>
      </c>
      <c r="H518" s="30"/>
      <c r="I518" s="31"/>
    </row>
    <row r="519">
      <c r="A519" s="28">
        <v>45633.0</v>
      </c>
      <c r="B519" s="29" t="s">
        <v>6442</v>
      </c>
      <c r="C519" s="30" t="s">
        <v>6443</v>
      </c>
      <c r="D519" s="30" t="s">
        <v>839</v>
      </c>
      <c r="E519" s="30" t="s">
        <v>90</v>
      </c>
      <c r="F519" s="30" t="s">
        <v>111</v>
      </c>
      <c r="G519" s="9" t="s">
        <v>14</v>
      </c>
      <c r="H519" s="30"/>
      <c r="I519" s="31"/>
    </row>
    <row r="520">
      <c r="A520" s="28">
        <v>45633.0</v>
      </c>
      <c r="B520" s="29" t="s">
        <v>6444</v>
      </c>
      <c r="C520" s="30" t="s">
        <v>6445</v>
      </c>
      <c r="D520" s="30" t="s">
        <v>4545</v>
      </c>
      <c r="E520" s="30"/>
      <c r="F520" s="30" t="s">
        <v>6434</v>
      </c>
      <c r="G520" s="9" t="s">
        <v>14</v>
      </c>
      <c r="H520" s="30" t="s">
        <v>100</v>
      </c>
      <c r="I520" s="31"/>
    </row>
    <row r="521">
      <c r="A521" s="28">
        <v>45633.0</v>
      </c>
      <c r="B521" s="29" t="s">
        <v>6444</v>
      </c>
      <c r="C521" s="30" t="s">
        <v>6445</v>
      </c>
      <c r="D521" s="30" t="s">
        <v>4545</v>
      </c>
      <c r="E521" s="30" t="s">
        <v>38</v>
      </c>
      <c r="F521" s="30" t="s">
        <v>473</v>
      </c>
      <c r="G521" s="9" t="s">
        <v>14</v>
      </c>
      <c r="H521" s="30"/>
      <c r="I521" s="31"/>
    </row>
    <row r="522">
      <c r="A522" s="28">
        <v>45633.0</v>
      </c>
      <c r="B522" s="29" t="s">
        <v>6446</v>
      </c>
      <c r="C522" s="30" t="s">
        <v>6447</v>
      </c>
      <c r="D522" s="30" t="s">
        <v>5907</v>
      </c>
      <c r="E522" s="30"/>
      <c r="F522" s="30" t="s">
        <v>1430</v>
      </c>
      <c r="G522" s="9" t="s">
        <v>14</v>
      </c>
      <c r="H522" s="30" t="s">
        <v>100</v>
      </c>
      <c r="I522" s="31"/>
    </row>
    <row r="523">
      <c r="A523" s="28">
        <v>45633.0</v>
      </c>
      <c r="B523" s="29" t="s">
        <v>6446</v>
      </c>
      <c r="C523" s="30" t="s">
        <v>6447</v>
      </c>
      <c r="D523" s="30" t="s">
        <v>5907</v>
      </c>
      <c r="E523" s="30" t="s">
        <v>38</v>
      </c>
      <c r="F523" s="30" t="s">
        <v>473</v>
      </c>
      <c r="G523" s="9" t="s">
        <v>14</v>
      </c>
      <c r="H523" s="30"/>
      <c r="I523" s="31"/>
    </row>
    <row r="524">
      <c r="A524" s="28">
        <v>45633.0</v>
      </c>
      <c r="B524" s="29" t="s">
        <v>6446</v>
      </c>
      <c r="C524" s="30" t="s">
        <v>6447</v>
      </c>
      <c r="D524" s="30" t="s">
        <v>5907</v>
      </c>
      <c r="E524" s="30" t="s">
        <v>436</v>
      </c>
      <c r="F524" s="30" t="s">
        <v>101</v>
      </c>
      <c r="G524" s="9" t="s">
        <v>14</v>
      </c>
      <c r="H524" s="30"/>
      <c r="I524" s="31"/>
    </row>
    <row r="525">
      <c r="A525" s="28">
        <v>45633.0</v>
      </c>
      <c r="B525" s="29" t="s">
        <v>6448</v>
      </c>
      <c r="C525" s="30" t="s">
        <v>6449</v>
      </c>
      <c r="D525" s="30" t="s">
        <v>6340</v>
      </c>
      <c r="E525" s="30" t="s">
        <v>5418</v>
      </c>
      <c r="F525" s="30" t="s">
        <v>101</v>
      </c>
      <c r="G525" s="9" t="s">
        <v>14</v>
      </c>
      <c r="H525" s="30"/>
      <c r="I525" s="31"/>
    </row>
    <row r="526">
      <c r="A526" s="28">
        <v>45633.0</v>
      </c>
      <c r="B526" s="29" t="s">
        <v>6448</v>
      </c>
      <c r="C526" s="30" t="s">
        <v>6449</v>
      </c>
      <c r="D526" s="30" t="s">
        <v>6340</v>
      </c>
      <c r="E526" s="30" t="s">
        <v>728</v>
      </c>
      <c r="F526" s="30" t="s">
        <v>6166</v>
      </c>
      <c r="G526" s="9" t="s">
        <v>14</v>
      </c>
      <c r="H526" s="30"/>
      <c r="I526" s="31"/>
    </row>
    <row r="527">
      <c r="A527" s="28">
        <v>45633.0</v>
      </c>
      <c r="B527" s="29" t="s">
        <v>6448</v>
      </c>
      <c r="C527" s="30" t="s">
        <v>6449</v>
      </c>
      <c r="D527" s="30" t="s">
        <v>6340</v>
      </c>
      <c r="E527" s="30" t="s">
        <v>38</v>
      </c>
      <c r="F527" s="30" t="s">
        <v>917</v>
      </c>
      <c r="G527" s="9" t="s">
        <v>14</v>
      </c>
      <c r="H527" s="30"/>
      <c r="I527" s="31"/>
    </row>
    <row r="528">
      <c r="A528" s="28">
        <v>45633.0</v>
      </c>
      <c r="B528" s="29" t="s">
        <v>6450</v>
      </c>
      <c r="C528" s="30" t="s">
        <v>6451</v>
      </c>
      <c r="D528" s="30" t="s">
        <v>1184</v>
      </c>
      <c r="E528" s="30"/>
      <c r="F528" s="30" t="s">
        <v>6148</v>
      </c>
      <c r="G528" s="9" t="s">
        <v>14</v>
      </c>
      <c r="H528" s="30" t="s">
        <v>100</v>
      </c>
      <c r="I528" s="31"/>
    </row>
    <row r="529">
      <c r="A529" s="28">
        <v>45633.0</v>
      </c>
      <c r="B529" s="29" t="s">
        <v>6450</v>
      </c>
      <c r="C529" s="30" t="s">
        <v>6451</v>
      </c>
      <c r="D529" s="30" t="s">
        <v>1184</v>
      </c>
      <c r="E529" s="30" t="s">
        <v>3173</v>
      </c>
      <c r="F529" s="30" t="s">
        <v>119</v>
      </c>
      <c r="G529" s="9" t="s">
        <v>14</v>
      </c>
      <c r="H529" s="30"/>
      <c r="I529" s="31"/>
    </row>
    <row r="530">
      <c r="A530" s="28">
        <v>45633.0</v>
      </c>
      <c r="B530" s="29" t="s">
        <v>6450</v>
      </c>
      <c r="C530" s="30" t="s">
        <v>6451</v>
      </c>
      <c r="D530" s="30" t="s">
        <v>1184</v>
      </c>
      <c r="E530" s="30" t="s">
        <v>5569</v>
      </c>
      <c r="F530" s="30" t="s">
        <v>454</v>
      </c>
      <c r="G530" s="9" t="s">
        <v>14</v>
      </c>
      <c r="H530" s="30"/>
      <c r="I530" s="31"/>
    </row>
    <row r="531">
      <c r="A531" s="28">
        <v>45633.0</v>
      </c>
      <c r="B531" s="29" t="s">
        <v>6452</v>
      </c>
      <c r="C531" s="30" t="s">
        <v>6453</v>
      </c>
      <c r="D531" s="30" t="s">
        <v>5956</v>
      </c>
      <c r="E531" s="30" t="s">
        <v>6454</v>
      </c>
      <c r="F531" s="30" t="s">
        <v>6455</v>
      </c>
      <c r="G531" s="9" t="s">
        <v>14</v>
      </c>
      <c r="H531" s="30"/>
      <c r="I531" s="31"/>
    </row>
    <row r="532">
      <c r="A532" s="28">
        <v>45633.0</v>
      </c>
      <c r="B532" s="29" t="s">
        <v>6452</v>
      </c>
      <c r="C532" s="30" t="s">
        <v>6453</v>
      </c>
      <c r="D532" s="30" t="s">
        <v>5956</v>
      </c>
      <c r="E532" s="30" t="s">
        <v>849</v>
      </c>
      <c r="F532" s="30" t="s">
        <v>450</v>
      </c>
      <c r="G532" s="9" t="s">
        <v>14</v>
      </c>
      <c r="H532" s="30"/>
      <c r="I532" s="31"/>
    </row>
    <row r="533">
      <c r="A533" s="28">
        <v>45603.0</v>
      </c>
      <c r="B533" s="29" t="s">
        <v>6456</v>
      </c>
      <c r="C533" s="30" t="s">
        <v>6457</v>
      </c>
      <c r="D533" s="30" t="s">
        <v>6458</v>
      </c>
      <c r="E533" s="30" t="s">
        <v>6459</v>
      </c>
      <c r="F533" s="30" t="s">
        <v>6003</v>
      </c>
      <c r="G533" s="9" t="s">
        <v>14</v>
      </c>
      <c r="H533" s="30"/>
      <c r="I533" s="31"/>
    </row>
    <row r="534">
      <c r="A534" s="28">
        <v>45603.0</v>
      </c>
      <c r="B534" s="29" t="s">
        <v>6460</v>
      </c>
      <c r="C534" s="30" t="s">
        <v>6461</v>
      </c>
      <c r="D534" s="30" t="s">
        <v>6462</v>
      </c>
      <c r="E534" s="30" t="s">
        <v>5569</v>
      </c>
      <c r="F534" s="30" t="s">
        <v>101</v>
      </c>
      <c r="G534" s="9" t="s">
        <v>14</v>
      </c>
      <c r="H534" s="30"/>
      <c r="I534" s="31"/>
    </row>
    <row r="535">
      <c r="A535" s="28">
        <v>45603.0</v>
      </c>
      <c r="B535" s="29" t="s">
        <v>6460</v>
      </c>
      <c r="C535" s="30" t="s">
        <v>6461</v>
      </c>
      <c r="D535" s="30" t="s">
        <v>6462</v>
      </c>
      <c r="E535" s="30" t="s">
        <v>2384</v>
      </c>
      <c r="F535" s="30" t="s">
        <v>2852</v>
      </c>
      <c r="G535" s="9" t="s">
        <v>14</v>
      </c>
      <c r="H535" s="30"/>
      <c r="I535" s="31"/>
    </row>
    <row r="536">
      <c r="A536" s="28">
        <v>45603.0</v>
      </c>
      <c r="B536" s="29" t="s">
        <v>6463</v>
      </c>
      <c r="C536" s="30" t="s">
        <v>6464</v>
      </c>
      <c r="D536" s="30" t="s">
        <v>3283</v>
      </c>
      <c r="E536" s="30" t="s">
        <v>6465</v>
      </c>
      <c r="F536" s="30" t="s">
        <v>1771</v>
      </c>
      <c r="G536" s="9" t="s">
        <v>14</v>
      </c>
      <c r="H536" s="30"/>
      <c r="I536" s="31"/>
    </row>
    <row r="537">
      <c r="A537" s="28">
        <v>45603.0</v>
      </c>
      <c r="B537" s="29" t="s">
        <v>6463</v>
      </c>
      <c r="C537" s="30" t="s">
        <v>6464</v>
      </c>
      <c r="D537" s="30" t="s">
        <v>3283</v>
      </c>
      <c r="E537" s="30" t="s">
        <v>5944</v>
      </c>
      <c r="F537" s="30" t="s">
        <v>5881</v>
      </c>
      <c r="G537" s="9" t="s">
        <v>14</v>
      </c>
      <c r="H537" s="30"/>
      <c r="I537" s="31"/>
    </row>
    <row r="538">
      <c r="A538" s="28">
        <v>45603.0</v>
      </c>
      <c r="B538" s="29" t="s">
        <v>6466</v>
      </c>
      <c r="C538" s="30" t="s">
        <v>6467</v>
      </c>
      <c r="D538" s="30" t="s">
        <v>761</v>
      </c>
      <c r="E538" s="30" t="s">
        <v>3346</v>
      </c>
      <c r="F538" s="30" t="s">
        <v>450</v>
      </c>
      <c r="G538" s="9" t="s">
        <v>14</v>
      </c>
      <c r="H538" s="30"/>
      <c r="I538" s="31"/>
    </row>
    <row r="539">
      <c r="A539" s="28">
        <v>45603.0</v>
      </c>
      <c r="B539" s="29" t="s">
        <v>6466</v>
      </c>
      <c r="C539" s="30" t="s">
        <v>6467</v>
      </c>
      <c r="D539" s="30" t="s">
        <v>761</v>
      </c>
      <c r="E539" s="30" t="s">
        <v>38</v>
      </c>
      <c r="F539" s="30" t="s">
        <v>18</v>
      </c>
      <c r="G539" s="9" t="s">
        <v>14</v>
      </c>
      <c r="H539" s="30"/>
      <c r="I539" s="31"/>
    </row>
    <row r="540">
      <c r="A540" s="28">
        <v>45603.0</v>
      </c>
      <c r="B540" s="29" t="s">
        <v>6468</v>
      </c>
      <c r="C540" s="30" t="s">
        <v>6469</v>
      </c>
      <c r="D540" s="30" t="s">
        <v>899</v>
      </c>
      <c r="E540" s="30"/>
      <c r="F540" s="30" t="s">
        <v>747</v>
      </c>
      <c r="G540" s="9" t="s">
        <v>86</v>
      </c>
      <c r="H540" s="30" t="s">
        <v>100</v>
      </c>
      <c r="I540" s="31"/>
    </row>
    <row r="541">
      <c r="A541" s="28">
        <v>45603.0</v>
      </c>
      <c r="B541" s="29" t="s">
        <v>6468</v>
      </c>
      <c r="C541" s="30" t="s">
        <v>6469</v>
      </c>
      <c r="D541" s="30" t="s">
        <v>899</v>
      </c>
      <c r="E541" s="30" t="s">
        <v>6169</v>
      </c>
      <c r="F541" s="30" t="s">
        <v>6170</v>
      </c>
      <c r="G541" s="9" t="s">
        <v>86</v>
      </c>
      <c r="H541" s="30"/>
      <c r="I541" s="31"/>
    </row>
    <row r="542">
      <c r="A542" s="28">
        <v>45603.0</v>
      </c>
      <c r="B542" s="29" t="s">
        <v>6468</v>
      </c>
      <c r="C542" s="30" t="s">
        <v>6469</v>
      </c>
      <c r="D542" s="30" t="s">
        <v>899</v>
      </c>
      <c r="E542" s="30" t="s">
        <v>119</v>
      </c>
      <c r="F542" s="30" t="s">
        <v>6171</v>
      </c>
      <c r="G542" s="9" t="s">
        <v>86</v>
      </c>
      <c r="H542" s="30"/>
      <c r="I542" s="31"/>
    </row>
    <row r="543">
      <c r="A543" s="28">
        <v>45603.0</v>
      </c>
      <c r="B543" s="29" t="s">
        <v>6468</v>
      </c>
      <c r="C543" s="30" t="s">
        <v>6469</v>
      </c>
      <c r="D543" s="30" t="s">
        <v>899</v>
      </c>
      <c r="E543" s="30" t="s">
        <v>4399</v>
      </c>
      <c r="F543" s="30" t="s">
        <v>6470</v>
      </c>
      <c r="G543" s="9" t="s">
        <v>86</v>
      </c>
      <c r="H543" s="30"/>
      <c r="I543" s="31"/>
    </row>
    <row r="544">
      <c r="A544" s="28">
        <v>45603.0</v>
      </c>
      <c r="B544" s="29" t="s">
        <v>6468</v>
      </c>
      <c r="C544" s="30" t="s">
        <v>6469</v>
      </c>
      <c r="D544" s="30" t="s">
        <v>899</v>
      </c>
      <c r="E544" s="30" t="s">
        <v>4399</v>
      </c>
      <c r="F544" s="30" t="s">
        <v>101</v>
      </c>
      <c r="G544" s="9" t="s">
        <v>86</v>
      </c>
      <c r="H544" s="30"/>
      <c r="I544" s="31"/>
    </row>
    <row r="545">
      <c r="A545" s="28">
        <v>45603.0</v>
      </c>
      <c r="B545" s="29" t="s">
        <v>6471</v>
      </c>
      <c r="C545" s="30" t="s">
        <v>6472</v>
      </c>
      <c r="D545" s="30" t="s">
        <v>5335</v>
      </c>
      <c r="E545" s="30"/>
      <c r="F545" s="30" t="s">
        <v>747</v>
      </c>
      <c r="G545" s="9" t="s">
        <v>86</v>
      </c>
      <c r="H545" s="30" t="s">
        <v>100</v>
      </c>
      <c r="I545" s="31"/>
    </row>
    <row r="546">
      <c r="A546" s="28">
        <v>45603.0</v>
      </c>
      <c r="B546" s="29" t="s">
        <v>6471</v>
      </c>
      <c r="C546" s="30" t="s">
        <v>6472</v>
      </c>
      <c r="D546" s="30" t="s">
        <v>5335</v>
      </c>
      <c r="E546" s="30" t="s">
        <v>4199</v>
      </c>
      <c r="F546" s="30" t="s">
        <v>6473</v>
      </c>
      <c r="G546" s="9" t="s">
        <v>86</v>
      </c>
      <c r="H546" s="30"/>
      <c r="I546" s="31"/>
    </row>
    <row r="547">
      <c r="A547" s="28">
        <v>45603.0</v>
      </c>
      <c r="B547" s="29" t="s">
        <v>6474</v>
      </c>
      <c r="C547" s="30" t="s">
        <v>6475</v>
      </c>
      <c r="D547" s="30" t="s">
        <v>4904</v>
      </c>
      <c r="E547" s="30" t="s">
        <v>1223</v>
      </c>
      <c r="F547" s="30" t="s">
        <v>5884</v>
      </c>
      <c r="G547" s="9" t="s">
        <v>14</v>
      </c>
      <c r="H547" s="30"/>
      <c r="I547" s="31"/>
    </row>
    <row r="548">
      <c r="A548" s="28">
        <v>45603.0</v>
      </c>
      <c r="B548" s="29" t="s">
        <v>6474</v>
      </c>
      <c r="C548" s="30" t="s">
        <v>6475</v>
      </c>
      <c r="D548" s="30" t="s">
        <v>4904</v>
      </c>
      <c r="E548" s="30" t="s">
        <v>38</v>
      </c>
      <c r="F548" s="30" t="s">
        <v>18</v>
      </c>
      <c r="G548" s="9" t="s">
        <v>14</v>
      </c>
      <c r="H548" s="30"/>
      <c r="I548" s="31"/>
    </row>
    <row r="549">
      <c r="A549" s="28">
        <v>45603.0</v>
      </c>
      <c r="B549" s="29" t="s">
        <v>6476</v>
      </c>
      <c r="C549" s="30" t="s">
        <v>6477</v>
      </c>
      <c r="D549" s="30" t="s">
        <v>3692</v>
      </c>
      <c r="E549" s="30" t="s">
        <v>1591</v>
      </c>
      <c r="F549" s="30" t="s">
        <v>4135</v>
      </c>
      <c r="G549" s="9" t="s">
        <v>14</v>
      </c>
      <c r="H549" s="30"/>
      <c r="I549" s="31"/>
    </row>
    <row r="550">
      <c r="A550" s="28">
        <v>45603.0</v>
      </c>
      <c r="B550" s="29" t="s">
        <v>6476</v>
      </c>
      <c r="C550" s="30" t="s">
        <v>6477</v>
      </c>
      <c r="D550" s="30" t="s">
        <v>3692</v>
      </c>
      <c r="E550" s="30" t="s">
        <v>38</v>
      </c>
      <c r="F550" s="30" t="s">
        <v>718</v>
      </c>
      <c r="G550" s="9" t="s">
        <v>14</v>
      </c>
      <c r="H550" s="30"/>
      <c r="I550" s="31"/>
    </row>
    <row r="551">
      <c r="A551" s="28">
        <v>45603.0</v>
      </c>
      <c r="B551" s="29" t="s">
        <v>6478</v>
      </c>
      <c r="C551" s="30" t="s">
        <v>6479</v>
      </c>
      <c r="D551" s="30" t="s">
        <v>1735</v>
      </c>
      <c r="E551" s="30" t="s">
        <v>110</v>
      </c>
      <c r="F551" s="30" t="s">
        <v>111</v>
      </c>
      <c r="G551" s="9" t="s">
        <v>14</v>
      </c>
      <c r="H551" s="30"/>
      <c r="I551" s="31"/>
    </row>
    <row r="552">
      <c r="A552" s="28">
        <v>45603.0</v>
      </c>
      <c r="B552" s="29" t="s">
        <v>6478</v>
      </c>
      <c r="C552" s="30" t="s">
        <v>6479</v>
      </c>
      <c r="D552" s="30" t="s">
        <v>1735</v>
      </c>
      <c r="E552" s="30" t="s">
        <v>38</v>
      </c>
      <c r="F552" s="30" t="s">
        <v>132</v>
      </c>
      <c r="G552" s="9" t="s">
        <v>14</v>
      </c>
      <c r="H552" s="30"/>
      <c r="I552" s="31"/>
    </row>
    <row r="553">
      <c r="A553" s="28">
        <v>45603.0</v>
      </c>
      <c r="B553" s="29" t="s">
        <v>6480</v>
      </c>
      <c r="C553" s="30" t="s">
        <v>6481</v>
      </c>
      <c r="D553" s="30" t="s">
        <v>3386</v>
      </c>
      <c r="E553" s="30" t="s">
        <v>3346</v>
      </c>
      <c r="F553" s="30" t="s">
        <v>450</v>
      </c>
      <c r="G553" s="9" t="s">
        <v>14</v>
      </c>
      <c r="H553" s="30"/>
      <c r="I553" s="31"/>
    </row>
    <row r="554">
      <c r="A554" s="28">
        <v>45603.0</v>
      </c>
      <c r="B554" s="29" t="s">
        <v>6482</v>
      </c>
      <c r="C554" s="30" t="s">
        <v>6483</v>
      </c>
      <c r="D554" s="30" t="s">
        <v>4978</v>
      </c>
      <c r="E554" s="30" t="s">
        <v>38</v>
      </c>
      <c r="F554" s="30" t="s">
        <v>5939</v>
      </c>
      <c r="G554" s="9" t="s">
        <v>14</v>
      </c>
      <c r="H554" s="30"/>
      <c r="I554" s="31"/>
    </row>
    <row r="555">
      <c r="A555" s="28">
        <v>45603.0</v>
      </c>
      <c r="B555" s="29" t="s">
        <v>6482</v>
      </c>
      <c r="C555" s="30" t="s">
        <v>6483</v>
      </c>
      <c r="D555" s="30" t="s">
        <v>4978</v>
      </c>
      <c r="E555" s="30" t="s">
        <v>38</v>
      </c>
      <c r="F555" s="30" t="s">
        <v>18</v>
      </c>
      <c r="G555" s="9" t="s">
        <v>14</v>
      </c>
      <c r="H555" s="30"/>
      <c r="I555" s="31"/>
    </row>
    <row r="556">
      <c r="A556" s="28">
        <v>45603.0</v>
      </c>
      <c r="B556" s="29" t="s">
        <v>6484</v>
      </c>
      <c r="C556" s="30" t="s">
        <v>6485</v>
      </c>
      <c r="D556" s="30" t="s">
        <v>1728</v>
      </c>
      <c r="E556" s="30"/>
      <c r="F556" s="30" t="s">
        <v>1430</v>
      </c>
      <c r="G556" s="9" t="s">
        <v>14</v>
      </c>
      <c r="H556" s="30" t="s">
        <v>100</v>
      </c>
      <c r="I556" s="31"/>
    </row>
    <row r="557">
      <c r="A557" s="28">
        <v>45603.0</v>
      </c>
      <c r="B557" s="29" t="s">
        <v>6484</v>
      </c>
      <c r="C557" s="30" t="s">
        <v>6485</v>
      </c>
      <c r="D557" s="30" t="s">
        <v>1728</v>
      </c>
      <c r="E557" s="30" t="s">
        <v>6486</v>
      </c>
      <c r="F557" s="30" t="s">
        <v>13</v>
      </c>
      <c r="G557" s="9" t="s">
        <v>14</v>
      </c>
      <c r="H557" s="30"/>
      <c r="I557" s="31"/>
    </row>
    <row r="558">
      <c r="A558" s="28">
        <v>45603.0</v>
      </c>
      <c r="B558" s="29" t="s">
        <v>6484</v>
      </c>
      <c r="C558" s="30" t="s">
        <v>6485</v>
      </c>
      <c r="D558" s="30" t="s">
        <v>1728</v>
      </c>
      <c r="E558" s="30" t="s">
        <v>1527</v>
      </c>
      <c r="F558" s="30" t="s">
        <v>119</v>
      </c>
      <c r="G558" s="9" t="s">
        <v>14</v>
      </c>
      <c r="H558" s="30"/>
      <c r="I558" s="31"/>
    </row>
    <row r="559">
      <c r="A559" s="28">
        <v>45603.0</v>
      </c>
      <c r="B559" s="29" t="s">
        <v>6487</v>
      </c>
      <c r="C559" s="30" t="s">
        <v>6488</v>
      </c>
      <c r="D559" s="30" t="s">
        <v>298</v>
      </c>
      <c r="E559" s="30" t="s">
        <v>5895</v>
      </c>
      <c r="F559" s="30" t="s">
        <v>111</v>
      </c>
      <c r="G559" s="9" t="s">
        <v>14</v>
      </c>
      <c r="H559" s="30"/>
      <c r="I559" s="31"/>
    </row>
    <row r="560">
      <c r="A560" s="28">
        <v>45603.0</v>
      </c>
      <c r="B560" s="29" t="s">
        <v>6487</v>
      </c>
      <c r="C560" s="30" t="s">
        <v>6488</v>
      </c>
      <c r="D560" s="30" t="s">
        <v>298</v>
      </c>
      <c r="E560" s="30" t="s">
        <v>119</v>
      </c>
      <c r="F560" s="30" t="s">
        <v>6180</v>
      </c>
      <c r="G560" s="9" t="s">
        <v>14</v>
      </c>
      <c r="H560" s="30"/>
      <c r="I560" s="31"/>
    </row>
    <row r="561">
      <c r="A561" s="28">
        <v>45603.0</v>
      </c>
      <c r="B561" s="29" t="s">
        <v>6487</v>
      </c>
      <c r="C561" s="30" t="s">
        <v>6488</v>
      </c>
      <c r="D561" s="30" t="s">
        <v>298</v>
      </c>
      <c r="E561" s="30" t="s">
        <v>5217</v>
      </c>
      <c r="F561" s="30" t="s">
        <v>6489</v>
      </c>
      <c r="G561" s="9" t="s">
        <v>14</v>
      </c>
      <c r="H561" s="30"/>
      <c r="I561" s="31"/>
    </row>
    <row r="562">
      <c r="A562" s="28">
        <v>45603.0</v>
      </c>
      <c r="B562" s="29" t="s">
        <v>6487</v>
      </c>
      <c r="C562" s="30" t="s">
        <v>6488</v>
      </c>
      <c r="D562" s="30" t="s">
        <v>298</v>
      </c>
      <c r="E562" s="30" t="s">
        <v>38</v>
      </c>
      <c r="F562" s="30" t="s">
        <v>280</v>
      </c>
      <c r="G562" s="9" t="s">
        <v>14</v>
      </c>
      <c r="H562" s="30"/>
      <c r="I562" s="31"/>
    </row>
    <row r="563">
      <c r="A563" s="28">
        <v>45572.0</v>
      </c>
      <c r="B563" s="29" t="s">
        <v>6490</v>
      </c>
      <c r="C563" s="30" t="s">
        <v>6491</v>
      </c>
      <c r="D563" s="30" t="s">
        <v>2095</v>
      </c>
      <c r="E563" s="30" t="s">
        <v>458</v>
      </c>
      <c r="F563" s="30" t="s">
        <v>450</v>
      </c>
      <c r="G563" s="9" t="s">
        <v>14</v>
      </c>
      <c r="H563" s="30"/>
      <c r="I563" s="31"/>
    </row>
    <row r="564">
      <c r="A564" s="28">
        <v>45572.0</v>
      </c>
      <c r="B564" s="29" t="s">
        <v>6490</v>
      </c>
      <c r="C564" s="30" t="s">
        <v>6491</v>
      </c>
      <c r="D564" s="30" t="s">
        <v>2095</v>
      </c>
      <c r="E564" s="30" t="s">
        <v>6492</v>
      </c>
      <c r="F564" s="30" t="s">
        <v>542</v>
      </c>
      <c r="G564" s="9" t="s">
        <v>14</v>
      </c>
      <c r="H564" s="30"/>
      <c r="I564" s="31"/>
    </row>
    <row r="565">
      <c r="A565" s="28">
        <v>45572.0</v>
      </c>
      <c r="B565" s="29" t="s">
        <v>6493</v>
      </c>
      <c r="C565" s="30" t="s">
        <v>6494</v>
      </c>
      <c r="D565" s="30" t="s">
        <v>559</v>
      </c>
      <c r="E565" s="30" t="s">
        <v>420</v>
      </c>
      <c r="F565" s="30" t="s">
        <v>6495</v>
      </c>
      <c r="G565" s="9" t="s">
        <v>14</v>
      </c>
      <c r="H565" s="30"/>
      <c r="I565" s="31"/>
    </row>
    <row r="566">
      <c r="A566" s="28">
        <v>45572.0</v>
      </c>
      <c r="B566" s="29" t="s">
        <v>6496</v>
      </c>
      <c r="C566" s="30" t="s">
        <v>6497</v>
      </c>
      <c r="D566" s="30" t="s">
        <v>41</v>
      </c>
      <c r="E566" s="30" t="s">
        <v>5418</v>
      </c>
      <c r="F566" s="30" t="s">
        <v>454</v>
      </c>
      <c r="G566" s="9" t="s">
        <v>14</v>
      </c>
      <c r="H566" s="30"/>
      <c r="I566" s="31"/>
    </row>
    <row r="567">
      <c r="A567" s="28">
        <v>45572.0</v>
      </c>
      <c r="B567" s="29" t="s">
        <v>6498</v>
      </c>
      <c r="C567" s="30" t="s">
        <v>6499</v>
      </c>
      <c r="D567" s="30" t="s">
        <v>6500</v>
      </c>
      <c r="E567" s="30" t="s">
        <v>6501</v>
      </c>
      <c r="F567" s="30" t="s">
        <v>5884</v>
      </c>
      <c r="G567" s="9" t="s">
        <v>14</v>
      </c>
      <c r="H567" s="30"/>
      <c r="I567" s="31"/>
    </row>
    <row r="568">
      <c r="A568" s="28">
        <v>45572.0</v>
      </c>
      <c r="B568" s="29" t="s">
        <v>6502</v>
      </c>
      <c r="C568" s="30" t="s">
        <v>6503</v>
      </c>
      <c r="D568" s="30" t="s">
        <v>3040</v>
      </c>
      <c r="E568" s="30" t="s">
        <v>110</v>
      </c>
      <c r="F568" s="30" t="s">
        <v>111</v>
      </c>
      <c r="G568" s="9" t="s">
        <v>14</v>
      </c>
      <c r="H568" s="30"/>
      <c r="I568" s="31"/>
    </row>
    <row r="569">
      <c r="A569" s="28">
        <v>45572.0</v>
      </c>
      <c r="B569" s="29" t="s">
        <v>6502</v>
      </c>
      <c r="C569" s="30" t="s">
        <v>6503</v>
      </c>
      <c r="D569" s="30" t="s">
        <v>3040</v>
      </c>
      <c r="E569" s="30" t="s">
        <v>5569</v>
      </c>
      <c r="F569" s="30" t="s">
        <v>2843</v>
      </c>
      <c r="G569" s="9" t="s">
        <v>14</v>
      </c>
      <c r="H569" s="30"/>
      <c r="I569" s="31"/>
    </row>
    <row r="570">
      <c r="A570" s="28">
        <v>45572.0</v>
      </c>
      <c r="B570" s="29" t="s">
        <v>6502</v>
      </c>
      <c r="C570" s="30" t="s">
        <v>6503</v>
      </c>
      <c r="D570" s="30" t="s">
        <v>3040</v>
      </c>
      <c r="E570" s="30" t="s">
        <v>119</v>
      </c>
      <c r="F570" s="30" t="s">
        <v>741</v>
      </c>
      <c r="G570" s="9" t="s">
        <v>14</v>
      </c>
      <c r="H570" s="30"/>
      <c r="I570" s="31"/>
    </row>
    <row r="571">
      <c r="A571" s="28">
        <v>45572.0</v>
      </c>
      <c r="B571" s="29" t="s">
        <v>6504</v>
      </c>
      <c r="C571" s="30" t="s">
        <v>6505</v>
      </c>
      <c r="D571" s="30" t="s">
        <v>5964</v>
      </c>
      <c r="E571" s="30" t="s">
        <v>6506</v>
      </c>
      <c r="F571" s="30" t="s">
        <v>101</v>
      </c>
      <c r="G571" s="9" t="s">
        <v>14</v>
      </c>
      <c r="H571" s="30"/>
      <c r="I571" s="31"/>
    </row>
    <row r="572">
      <c r="A572" s="28">
        <v>45572.0</v>
      </c>
      <c r="B572" s="29" t="s">
        <v>6504</v>
      </c>
      <c r="C572" s="30" t="s">
        <v>6505</v>
      </c>
      <c r="D572" s="30" t="s">
        <v>5964</v>
      </c>
      <c r="E572" s="30"/>
      <c r="F572" s="30" t="s">
        <v>280</v>
      </c>
      <c r="G572" s="9" t="s">
        <v>14</v>
      </c>
      <c r="H572" s="30" t="s">
        <v>100</v>
      </c>
      <c r="I572" s="31"/>
    </row>
    <row r="573">
      <c r="A573" s="28">
        <v>45572.0</v>
      </c>
      <c r="B573" s="29" t="s">
        <v>6507</v>
      </c>
      <c r="C573" s="30" t="s">
        <v>6508</v>
      </c>
      <c r="D573" s="30" t="s">
        <v>874</v>
      </c>
      <c r="E573" s="30"/>
      <c r="F573" s="30" t="s">
        <v>6328</v>
      </c>
      <c r="G573" s="9" t="s">
        <v>14</v>
      </c>
      <c r="H573" s="30" t="s">
        <v>100</v>
      </c>
      <c r="I573" s="31"/>
    </row>
    <row r="574">
      <c r="A574" s="28">
        <v>45572.0</v>
      </c>
      <c r="B574" s="29" t="s">
        <v>6507</v>
      </c>
      <c r="C574" s="30" t="s">
        <v>6508</v>
      </c>
      <c r="D574" s="30" t="s">
        <v>874</v>
      </c>
      <c r="E574" s="30" t="s">
        <v>5418</v>
      </c>
      <c r="F574" s="30" t="s">
        <v>454</v>
      </c>
      <c r="G574" s="9" t="s">
        <v>14</v>
      </c>
      <c r="H574" s="30"/>
      <c r="I574" s="31"/>
    </row>
    <row r="575">
      <c r="A575" s="28">
        <v>45572.0</v>
      </c>
      <c r="B575" s="29" t="s">
        <v>6509</v>
      </c>
      <c r="C575" s="30" t="s">
        <v>6510</v>
      </c>
      <c r="D575" s="30" t="s">
        <v>481</v>
      </c>
      <c r="E575" s="30" t="s">
        <v>436</v>
      </c>
      <c r="F575" s="30" t="s">
        <v>5939</v>
      </c>
      <c r="G575" s="9" t="s">
        <v>14</v>
      </c>
      <c r="H575" s="30"/>
      <c r="I575" s="31"/>
    </row>
    <row r="576">
      <c r="A576" s="28">
        <v>45572.0</v>
      </c>
      <c r="B576" s="29" t="s">
        <v>6509</v>
      </c>
      <c r="C576" s="30" t="s">
        <v>6510</v>
      </c>
      <c r="D576" s="30" t="s">
        <v>481</v>
      </c>
      <c r="E576" s="30" t="s">
        <v>436</v>
      </c>
      <c r="F576" s="30" t="s">
        <v>132</v>
      </c>
      <c r="G576" s="9" t="s">
        <v>14</v>
      </c>
      <c r="H576" s="30"/>
      <c r="I576" s="31"/>
    </row>
    <row r="577">
      <c r="A577" s="28">
        <v>45542.0</v>
      </c>
      <c r="B577" s="29" t="s">
        <v>6511</v>
      </c>
      <c r="C577" s="30" t="s">
        <v>6512</v>
      </c>
      <c r="D577" s="30" t="s">
        <v>540</v>
      </c>
      <c r="E577" s="30" t="s">
        <v>100</v>
      </c>
      <c r="F577" s="30" t="s">
        <v>747</v>
      </c>
      <c r="G577" s="9" t="s">
        <v>86</v>
      </c>
      <c r="H577" s="30"/>
      <c r="I577" s="31"/>
    </row>
    <row r="578">
      <c r="A578" s="28">
        <v>45542.0</v>
      </c>
      <c r="B578" s="29" t="s">
        <v>6513</v>
      </c>
      <c r="C578" s="30" t="s">
        <v>6514</v>
      </c>
      <c r="D578" s="30" t="s">
        <v>6320</v>
      </c>
      <c r="E578" s="30" t="s">
        <v>6515</v>
      </c>
      <c r="F578" s="30" t="s">
        <v>6516</v>
      </c>
      <c r="G578" s="9" t="s">
        <v>14</v>
      </c>
      <c r="H578" s="30"/>
      <c r="I578" s="31"/>
    </row>
    <row r="579">
      <c r="A579" s="28">
        <v>45542.0</v>
      </c>
      <c r="B579" s="29" t="s">
        <v>6513</v>
      </c>
      <c r="C579" s="30" t="s">
        <v>6514</v>
      </c>
      <c r="D579" s="30" t="s">
        <v>6320</v>
      </c>
      <c r="E579" s="30" t="s">
        <v>6517</v>
      </c>
      <c r="F579" s="30" t="s">
        <v>149</v>
      </c>
      <c r="G579" s="9" t="s">
        <v>14</v>
      </c>
      <c r="H579" s="30"/>
      <c r="I579" s="31"/>
    </row>
    <row r="580">
      <c r="A580" s="28">
        <v>45542.0</v>
      </c>
      <c r="B580" s="29" t="s">
        <v>6518</v>
      </c>
      <c r="C580" s="30" t="s">
        <v>6519</v>
      </c>
      <c r="D580" s="30" t="s">
        <v>5907</v>
      </c>
      <c r="E580" s="30"/>
      <c r="F580" s="30" t="s">
        <v>512</v>
      </c>
      <c r="G580" s="9" t="s">
        <v>14</v>
      </c>
      <c r="H580" s="30" t="s">
        <v>100</v>
      </c>
      <c r="I580" s="31"/>
    </row>
    <row r="581">
      <c r="A581" s="28">
        <v>45542.0</v>
      </c>
      <c r="B581" s="29" t="s">
        <v>6518</v>
      </c>
      <c r="C581" s="30" t="s">
        <v>6519</v>
      </c>
      <c r="D581" s="30" t="s">
        <v>5907</v>
      </c>
      <c r="E581" s="30" t="s">
        <v>5569</v>
      </c>
      <c r="F581" s="30" t="s">
        <v>917</v>
      </c>
      <c r="G581" s="9" t="s">
        <v>14</v>
      </c>
      <c r="H581" s="30"/>
      <c r="I581" s="31"/>
    </row>
    <row r="582">
      <c r="A582" s="28">
        <v>45542.0</v>
      </c>
      <c r="B582" s="29" t="s">
        <v>6518</v>
      </c>
      <c r="C582" s="30" t="s">
        <v>6519</v>
      </c>
      <c r="D582" s="30" t="s">
        <v>5907</v>
      </c>
      <c r="E582" s="30" t="s">
        <v>38</v>
      </c>
      <c r="F582" s="30" t="s">
        <v>542</v>
      </c>
      <c r="G582" s="9" t="s">
        <v>14</v>
      </c>
      <c r="H582" s="30"/>
      <c r="I582" s="31"/>
    </row>
    <row r="583">
      <c r="A583" s="28">
        <v>45542.0</v>
      </c>
      <c r="B583" s="29" t="s">
        <v>6520</v>
      </c>
      <c r="C583" s="30" t="s">
        <v>6521</v>
      </c>
      <c r="D583" s="30" t="s">
        <v>6522</v>
      </c>
      <c r="E583" s="30" t="s">
        <v>409</v>
      </c>
      <c r="F583" s="30" t="s">
        <v>101</v>
      </c>
      <c r="G583" s="9" t="s">
        <v>14</v>
      </c>
      <c r="H583" s="30"/>
      <c r="I583" s="31"/>
    </row>
    <row r="584">
      <c r="A584" s="28">
        <v>45542.0</v>
      </c>
      <c r="B584" s="29" t="s">
        <v>6520</v>
      </c>
      <c r="C584" s="30" t="s">
        <v>6521</v>
      </c>
      <c r="D584" s="30" t="s">
        <v>6522</v>
      </c>
      <c r="E584" s="30" t="s">
        <v>38</v>
      </c>
      <c r="F584" s="30" t="s">
        <v>5939</v>
      </c>
      <c r="G584" s="9" t="s">
        <v>14</v>
      </c>
      <c r="H584" s="30"/>
      <c r="I584" s="31"/>
    </row>
    <row r="585">
      <c r="A585" s="28">
        <v>45542.0</v>
      </c>
      <c r="B585" s="29" t="s">
        <v>6523</v>
      </c>
      <c r="C585" s="30" t="s">
        <v>6524</v>
      </c>
      <c r="D585" s="30" t="s">
        <v>2168</v>
      </c>
      <c r="E585" s="30" t="s">
        <v>119</v>
      </c>
      <c r="F585" s="30" t="s">
        <v>6525</v>
      </c>
      <c r="G585" s="9" t="s">
        <v>14</v>
      </c>
      <c r="H585" s="30"/>
      <c r="I585" s="31"/>
    </row>
    <row r="586">
      <c r="A586" s="28">
        <v>45542.0</v>
      </c>
      <c r="B586" s="29" t="s">
        <v>6526</v>
      </c>
      <c r="C586" s="30" t="s">
        <v>6527</v>
      </c>
      <c r="D586" s="30" t="s">
        <v>1932</v>
      </c>
      <c r="E586" s="30" t="s">
        <v>119</v>
      </c>
      <c r="F586" s="30" t="s">
        <v>473</v>
      </c>
      <c r="G586" s="9" t="s">
        <v>14</v>
      </c>
      <c r="H586" s="30"/>
      <c r="I586" s="31"/>
    </row>
    <row r="587">
      <c r="A587" s="28">
        <v>45542.0</v>
      </c>
      <c r="B587" s="29" t="s">
        <v>6526</v>
      </c>
      <c r="C587" s="30" t="s">
        <v>6527</v>
      </c>
      <c r="D587" s="30" t="s">
        <v>1932</v>
      </c>
      <c r="E587" s="30" t="s">
        <v>5569</v>
      </c>
      <c r="F587" s="30" t="s">
        <v>3025</v>
      </c>
      <c r="G587" s="9" t="s">
        <v>14</v>
      </c>
      <c r="H587" s="30"/>
      <c r="I587" s="31"/>
    </row>
    <row r="588">
      <c r="A588" s="28">
        <v>45542.0</v>
      </c>
      <c r="B588" s="29" t="s">
        <v>6526</v>
      </c>
      <c r="C588" s="30" t="s">
        <v>6527</v>
      </c>
      <c r="D588" s="30" t="s">
        <v>1932</v>
      </c>
      <c r="E588" s="30" t="s">
        <v>2768</v>
      </c>
      <c r="F588" s="30" t="s">
        <v>101</v>
      </c>
      <c r="G588" s="9" t="s">
        <v>14</v>
      </c>
      <c r="H588" s="30"/>
      <c r="I588" s="31"/>
    </row>
    <row r="589">
      <c r="A589" s="28">
        <v>45542.0</v>
      </c>
      <c r="B589" s="29" t="s">
        <v>6528</v>
      </c>
      <c r="C589" s="30" t="s">
        <v>6529</v>
      </c>
      <c r="D589" s="30" t="s">
        <v>1666</v>
      </c>
      <c r="E589" s="30" t="s">
        <v>6530</v>
      </c>
      <c r="F589" s="30" t="s">
        <v>6175</v>
      </c>
      <c r="G589" s="9" t="s">
        <v>14</v>
      </c>
      <c r="H589" s="30"/>
      <c r="I589" s="31"/>
    </row>
    <row r="590">
      <c r="A590" s="28">
        <v>45542.0</v>
      </c>
      <c r="B590" s="29" t="s">
        <v>6528</v>
      </c>
      <c r="C590" s="30" t="s">
        <v>6529</v>
      </c>
      <c r="D590" s="30" t="s">
        <v>1666</v>
      </c>
      <c r="E590" s="30" t="s">
        <v>6454</v>
      </c>
      <c r="F590" s="30" t="s">
        <v>564</v>
      </c>
      <c r="G590" s="9" t="s">
        <v>14</v>
      </c>
      <c r="H590" s="30"/>
      <c r="I590" s="31"/>
    </row>
    <row r="591">
      <c r="A591" s="28">
        <v>45542.0</v>
      </c>
      <c r="B591" s="29" t="s">
        <v>6528</v>
      </c>
      <c r="C591" s="30" t="s">
        <v>6529</v>
      </c>
      <c r="D591" s="30" t="s">
        <v>1666</v>
      </c>
      <c r="E591" s="30" t="s">
        <v>38</v>
      </c>
      <c r="F591" s="30" t="s">
        <v>5939</v>
      </c>
      <c r="G591" s="9" t="s">
        <v>14</v>
      </c>
      <c r="H591" s="30"/>
      <c r="I591" s="31"/>
    </row>
    <row r="592">
      <c r="A592" s="28">
        <v>45542.0</v>
      </c>
      <c r="B592" s="29" t="s">
        <v>6531</v>
      </c>
      <c r="C592" s="30" t="s">
        <v>6532</v>
      </c>
      <c r="D592" s="30" t="s">
        <v>5818</v>
      </c>
      <c r="E592" s="30"/>
      <c r="F592" s="30" t="s">
        <v>171</v>
      </c>
      <c r="G592" s="9" t="s">
        <v>14</v>
      </c>
      <c r="H592" s="30" t="s">
        <v>100</v>
      </c>
      <c r="I592" s="31"/>
    </row>
    <row r="593">
      <c r="A593" s="28">
        <v>45542.0</v>
      </c>
      <c r="B593" s="29" t="s">
        <v>6531</v>
      </c>
      <c r="C593" s="30" t="s">
        <v>6532</v>
      </c>
      <c r="D593" s="30" t="s">
        <v>5818</v>
      </c>
      <c r="E593" s="30" t="s">
        <v>1782</v>
      </c>
      <c r="F593" s="30" t="s">
        <v>477</v>
      </c>
      <c r="G593" s="9" t="s">
        <v>14</v>
      </c>
      <c r="H593" s="30"/>
      <c r="I593" s="31"/>
    </row>
    <row r="594">
      <c r="A594" s="28">
        <v>45542.0</v>
      </c>
      <c r="B594" s="29" t="s">
        <v>6531</v>
      </c>
      <c r="C594" s="30" t="s">
        <v>6532</v>
      </c>
      <c r="D594" s="30" t="s">
        <v>5818</v>
      </c>
      <c r="E594" s="30" t="s">
        <v>5948</v>
      </c>
      <c r="F594" s="30" t="s">
        <v>3415</v>
      </c>
      <c r="G594" s="9" t="s">
        <v>14</v>
      </c>
      <c r="H594" s="30"/>
      <c r="I594" s="31"/>
    </row>
    <row r="595">
      <c r="A595" s="28">
        <v>45542.0</v>
      </c>
      <c r="B595" s="29" t="s">
        <v>6533</v>
      </c>
      <c r="C595" s="30" t="s">
        <v>6534</v>
      </c>
      <c r="D595" s="30" t="s">
        <v>137</v>
      </c>
      <c r="E595" s="30" t="s">
        <v>1094</v>
      </c>
      <c r="F595" s="30" t="s">
        <v>564</v>
      </c>
      <c r="G595" s="9" t="s">
        <v>14</v>
      </c>
      <c r="H595" s="30"/>
      <c r="I595" s="31"/>
    </row>
    <row r="596">
      <c r="A596" s="28">
        <v>45542.0</v>
      </c>
      <c r="B596" s="29" t="s">
        <v>6535</v>
      </c>
      <c r="C596" s="30" t="s">
        <v>6536</v>
      </c>
      <c r="D596" s="30" t="s">
        <v>165</v>
      </c>
      <c r="E596" s="30" t="s">
        <v>38</v>
      </c>
      <c r="F596" s="30" t="s">
        <v>101</v>
      </c>
      <c r="G596" s="9" t="s">
        <v>14</v>
      </c>
      <c r="H596" s="30"/>
      <c r="I596" s="31"/>
    </row>
    <row r="597">
      <c r="A597" s="28">
        <v>45542.0</v>
      </c>
      <c r="B597" s="29" t="s">
        <v>6535</v>
      </c>
      <c r="C597" s="30" t="s">
        <v>6536</v>
      </c>
      <c r="D597" s="30" t="s">
        <v>165</v>
      </c>
      <c r="E597" s="30" t="s">
        <v>241</v>
      </c>
      <c r="F597" s="30" t="s">
        <v>1771</v>
      </c>
      <c r="G597" s="9" t="s">
        <v>14</v>
      </c>
      <c r="H597" s="30"/>
      <c r="I597" s="31"/>
    </row>
    <row r="598">
      <c r="A598" s="28">
        <v>45542.0</v>
      </c>
      <c r="B598" s="29" t="s">
        <v>6537</v>
      </c>
      <c r="C598" s="30" t="s">
        <v>6538</v>
      </c>
      <c r="D598" s="30" t="s">
        <v>6320</v>
      </c>
      <c r="E598" s="30" t="s">
        <v>6200</v>
      </c>
      <c r="F598" s="30" t="s">
        <v>6516</v>
      </c>
      <c r="G598" s="9" t="s">
        <v>14</v>
      </c>
      <c r="H598" s="30"/>
      <c r="I598" s="31"/>
    </row>
    <row r="599">
      <c r="A599" s="28">
        <v>45542.0</v>
      </c>
      <c r="B599" s="29" t="s">
        <v>6539</v>
      </c>
      <c r="C599" s="30" t="s">
        <v>6540</v>
      </c>
      <c r="D599" s="30" t="s">
        <v>6320</v>
      </c>
      <c r="E599" s="30" t="s">
        <v>6202</v>
      </c>
      <c r="F599" s="30" t="s">
        <v>3180</v>
      </c>
      <c r="G599" s="9" t="s">
        <v>14</v>
      </c>
      <c r="H599" s="30"/>
      <c r="I599" s="31"/>
    </row>
    <row r="600">
      <c r="A600" s="28">
        <v>45542.0</v>
      </c>
      <c r="B600" s="29" t="s">
        <v>6539</v>
      </c>
      <c r="C600" s="30" t="s">
        <v>6540</v>
      </c>
      <c r="D600" s="30" t="s">
        <v>6320</v>
      </c>
      <c r="E600" s="30" t="s">
        <v>6202</v>
      </c>
      <c r="F600" s="30" t="s">
        <v>6516</v>
      </c>
      <c r="G600" s="9" t="s">
        <v>14</v>
      </c>
      <c r="H600" s="30"/>
      <c r="I600" s="31"/>
    </row>
    <row r="601">
      <c r="A601" s="28">
        <v>45511.0</v>
      </c>
      <c r="B601" s="29" t="s">
        <v>6541</v>
      </c>
      <c r="C601" s="30" t="s">
        <v>6542</v>
      </c>
      <c r="D601" s="30" t="s">
        <v>6543</v>
      </c>
      <c r="E601" s="30" t="s">
        <v>90</v>
      </c>
      <c r="F601" s="30" t="s">
        <v>111</v>
      </c>
      <c r="G601" s="9" t="s">
        <v>14</v>
      </c>
      <c r="H601" s="30"/>
      <c r="I601" s="31"/>
    </row>
    <row r="602">
      <c r="A602" s="28">
        <v>45511.0</v>
      </c>
      <c r="B602" s="29" t="s">
        <v>6541</v>
      </c>
      <c r="C602" s="30" t="s">
        <v>6542</v>
      </c>
      <c r="D602" s="30" t="s">
        <v>6543</v>
      </c>
      <c r="E602" s="30" t="s">
        <v>119</v>
      </c>
      <c r="F602" s="30" t="s">
        <v>5876</v>
      </c>
      <c r="G602" s="9" t="s">
        <v>14</v>
      </c>
      <c r="H602" s="30"/>
      <c r="I602" s="31"/>
    </row>
    <row r="603">
      <c r="A603" s="28">
        <v>45511.0</v>
      </c>
      <c r="B603" s="29" t="s">
        <v>6544</v>
      </c>
      <c r="C603" s="30" t="s">
        <v>6545</v>
      </c>
      <c r="D603" s="30" t="s">
        <v>5760</v>
      </c>
      <c r="E603" s="30"/>
      <c r="F603" s="30" t="s">
        <v>6328</v>
      </c>
      <c r="G603" s="9" t="s">
        <v>14</v>
      </c>
      <c r="H603" s="30" t="s">
        <v>100</v>
      </c>
      <c r="I603" s="31"/>
    </row>
    <row r="604">
      <c r="A604" s="28">
        <v>45511.0</v>
      </c>
      <c r="B604" s="29" t="s">
        <v>6544</v>
      </c>
      <c r="C604" s="30" t="s">
        <v>6545</v>
      </c>
      <c r="D604" s="30" t="s">
        <v>5760</v>
      </c>
      <c r="E604" s="30"/>
      <c r="F604" s="30" t="s">
        <v>132</v>
      </c>
      <c r="G604" s="9" t="s">
        <v>14</v>
      </c>
      <c r="H604" s="30" t="s">
        <v>100</v>
      </c>
      <c r="I604" s="31"/>
    </row>
    <row r="605">
      <c r="A605" s="28">
        <v>45511.0</v>
      </c>
      <c r="B605" s="29" t="s">
        <v>6544</v>
      </c>
      <c r="C605" s="30" t="s">
        <v>6545</v>
      </c>
      <c r="D605" s="30" t="s">
        <v>5760</v>
      </c>
      <c r="E605" s="30" t="s">
        <v>259</v>
      </c>
      <c r="F605" s="30" t="s">
        <v>2843</v>
      </c>
      <c r="G605" s="9" t="s">
        <v>14</v>
      </c>
      <c r="H605" s="30"/>
      <c r="I605" s="31"/>
    </row>
    <row r="606">
      <c r="A606" s="28">
        <v>45511.0</v>
      </c>
      <c r="B606" s="29" t="s">
        <v>6544</v>
      </c>
      <c r="C606" s="30" t="s">
        <v>6545</v>
      </c>
      <c r="D606" s="30" t="s">
        <v>5760</v>
      </c>
      <c r="E606" s="30" t="s">
        <v>6546</v>
      </c>
      <c r="F606" s="30" t="s">
        <v>6547</v>
      </c>
      <c r="G606" s="9" t="s">
        <v>14</v>
      </c>
      <c r="H606" s="30"/>
      <c r="I606" s="31"/>
    </row>
    <row r="607">
      <c r="A607" s="28">
        <v>45511.0</v>
      </c>
      <c r="B607" s="29" t="s">
        <v>6548</v>
      </c>
      <c r="C607" s="30" t="s">
        <v>6549</v>
      </c>
      <c r="D607" s="30" t="s">
        <v>874</v>
      </c>
      <c r="E607" s="30" t="s">
        <v>119</v>
      </c>
      <c r="F607" s="30" t="s">
        <v>473</v>
      </c>
      <c r="G607" s="9" t="s">
        <v>14</v>
      </c>
      <c r="H607" s="30"/>
      <c r="I607" s="31"/>
    </row>
    <row r="608">
      <c r="A608" s="28">
        <v>45511.0</v>
      </c>
      <c r="B608" s="29" t="s">
        <v>6550</v>
      </c>
      <c r="C608" s="30" t="s">
        <v>6551</v>
      </c>
      <c r="D608" s="30" t="s">
        <v>6552</v>
      </c>
      <c r="E608" s="30"/>
      <c r="F608" s="30" t="s">
        <v>6553</v>
      </c>
      <c r="G608" s="9" t="s">
        <v>86</v>
      </c>
      <c r="H608" s="30" t="s">
        <v>6554</v>
      </c>
      <c r="I608" s="31"/>
    </row>
    <row r="609">
      <c r="A609" s="28">
        <v>45511.0</v>
      </c>
      <c r="B609" s="29" t="s">
        <v>6550</v>
      </c>
      <c r="C609" s="30" t="s">
        <v>6551</v>
      </c>
      <c r="D609" s="30" t="s">
        <v>6552</v>
      </c>
      <c r="E609" s="30" t="s">
        <v>184</v>
      </c>
      <c r="F609" s="30" t="s">
        <v>6555</v>
      </c>
      <c r="G609" s="9" t="s">
        <v>86</v>
      </c>
      <c r="H609" s="30"/>
      <c r="I609" s="31"/>
    </row>
    <row r="610">
      <c r="A610" s="28">
        <v>45511.0</v>
      </c>
      <c r="B610" s="29" t="s">
        <v>6556</v>
      </c>
      <c r="C610" s="30" t="s">
        <v>6557</v>
      </c>
      <c r="D610" s="30" t="s">
        <v>1181</v>
      </c>
      <c r="E610" s="30"/>
      <c r="F610" s="30" t="s">
        <v>171</v>
      </c>
      <c r="G610" s="9" t="s">
        <v>14</v>
      </c>
      <c r="H610" s="30" t="s">
        <v>100</v>
      </c>
      <c r="I610" s="31"/>
    </row>
    <row r="611">
      <c r="A611" s="28">
        <v>45511.0</v>
      </c>
      <c r="B611" s="29" t="s">
        <v>6556</v>
      </c>
      <c r="C611" s="30" t="s">
        <v>6557</v>
      </c>
      <c r="D611" s="30" t="s">
        <v>1181</v>
      </c>
      <c r="E611" s="30" t="s">
        <v>6558</v>
      </c>
      <c r="F611" s="30" t="s">
        <v>119</v>
      </c>
      <c r="G611" s="9" t="s">
        <v>14</v>
      </c>
      <c r="H611" s="30"/>
      <c r="I611" s="31"/>
    </row>
    <row r="612">
      <c r="A612" s="28">
        <v>45511.0</v>
      </c>
      <c r="B612" s="29" t="s">
        <v>6559</v>
      </c>
      <c r="C612" s="30" t="s">
        <v>6560</v>
      </c>
      <c r="D612" s="30" t="s">
        <v>412</v>
      </c>
      <c r="E612" s="30" t="s">
        <v>436</v>
      </c>
      <c r="F612" s="30" t="s">
        <v>5884</v>
      </c>
      <c r="G612" s="9" t="s">
        <v>14</v>
      </c>
      <c r="H612" s="30"/>
      <c r="I612" s="31"/>
    </row>
    <row r="613">
      <c r="A613" s="28">
        <v>45511.0</v>
      </c>
      <c r="B613" s="29" t="s">
        <v>6561</v>
      </c>
      <c r="C613" s="30" t="s">
        <v>6562</v>
      </c>
      <c r="D613" s="30" t="s">
        <v>137</v>
      </c>
      <c r="E613" s="30" t="s">
        <v>119</v>
      </c>
      <c r="F613" s="30" t="s">
        <v>473</v>
      </c>
      <c r="G613" s="9" t="s">
        <v>14</v>
      </c>
      <c r="H613" s="30"/>
      <c r="I613" s="31"/>
    </row>
    <row r="614">
      <c r="A614" s="28">
        <v>45511.0</v>
      </c>
      <c r="B614" s="29" t="s">
        <v>6561</v>
      </c>
      <c r="C614" s="30" t="s">
        <v>6562</v>
      </c>
      <c r="D614" s="30" t="s">
        <v>137</v>
      </c>
      <c r="E614" s="30" t="s">
        <v>5217</v>
      </c>
      <c r="F614" s="30" t="s">
        <v>18</v>
      </c>
      <c r="G614" s="9" t="s">
        <v>14</v>
      </c>
      <c r="H614" s="30"/>
      <c r="I614" s="31"/>
    </row>
    <row r="615">
      <c r="A615" s="28">
        <v>45511.0</v>
      </c>
      <c r="B615" s="29" t="s">
        <v>6561</v>
      </c>
      <c r="C615" s="30" t="s">
        <v>6562</v>
      </c>
      <c r="D615" s="30" t="s">
        <v>137</v>
      </c>
      <c r="E615" s="30" t="s">
        <v>4372</v>
      </c>
      <c r="F615" s="30" t="s">
        <v>505</v>
      </c>
      <c r="G615" s="9" t="s">
        <v>14</v>
      </c>
      <c r="H615" s="30"/>
      <c r="I615" s="31"/>
    </row>
    <row r="616">
      <c r="A616" s="28">
        <v>45511.0</v>
      </c>
      <c r="B616" s="29" t="s">
        <v>6563</v>
      </c>
      <c r="C616" s="30" t="s">
        <v>6564</v>
      </c>
      <c r="D616" s="30" t="s">
        <v>311</v>
      </c>
      <c r="E616" s="30" t="s">
        <v>5895</v>
      </c>
      <c r="F616" s="30" t="s">
        <v>111</v>
      </c>
      <c r="G616" s="9" t="s">
        <v>14</v>
      </c>
      <c r="H616" s="30"/>
      <c r="I616" s="31"/>
    </row>
    <row r="617">
      <c r="A617" s="28">
        <v>45511.0</v>
      </c>
      <c r="B617" s="29" t="s">
        <v>6563</v>
      </c>
      <c r="C617" s="30" t="s">
        <v>6564</v>
      </c>
      <c r="D617" s="30" t="s">
        <v>311</v>
      </c>
      <c r="E617" s="30" t="s">
        <v>185</v>
      </c>
      <c r="F617" s="30" t="s">
        <v>119</v>
      </c>
      <c r="G617" s="9" t="s">
        <v>14</v>
      </c>
      <c r="H617" s="30"/>
      <c r="I617" s="31"/>
    </row>
    <row r="618">
      <c r="A618" s="28">
        <v>45511.0</v>
      </c>
      <c r="B618" s="29" t="s">
        <v>6563</v>
      </c>
      <c r="C618" s="30" t="s">
        <v>6564</v>
      </c>
      <c r="D618" s="30" t="s">
        <v>311</v>
      </c>
      <c r="E618" s="30" t="s">
        <v>1237</v>
      </c>
      <c r="F618" s="30" t="s">
        <v>101</v>
      </c>
      <c r="G618" s="9" t="s">
        <v>14</v>
      </c>
      <c r="H618" s="30"/>
      <c r="I618" s="31"/>
    </row>
    <row r="619">
      <c r="A619" s="28">
        <v>45511.0</v>
      </c>
      <c r="B619" s="29" t="s">
        <v>6565</v>
      </c>
      <c r="C619" s="30" t="s">
        <v>6566</v>
      </c>
      <c r="D619" s="30" t="s">
        <v>6567</v>
      </c>
      <c r="E619" s="30"/>
      <c r="F619" s="30" t="s">
        <v>171</v>
      </c>
      <c r="G619" s="9" t="s">
        <v>14</v>
      </c>
      <c r="H619" s="30" t="s">
        <v>100</v>
      </c>
      <c r="I619" s="31"/>
    </row>
    <row r="620">
      <c r="A620" s="28">
        <v>45511.0</v>
      </c>
      <c r="B620" s="29" t="s">
        <v>6565</v>
      </c>
      <c r="C620" s="30" t="s">
        <v>6566</v>
      </c>
      <c r="D620" s="30" t="s">
        <v>6567</v>
      </c>
      <c r="E620" s="30" t="s">
        <v>38</v>
      </c>
      <c r="F620" s="30" t="s">
        <v>13</v>
      </c>
      <c r="G620" s="9" t="s">
        <v>14</v>
      </c>
      <c r="H620" s="30"/>
      <c r="I620" s="31"/>
    </row>
    <row r="621">
      <c r="A621" s="28">
        <v>45511.0</v>
      </c>
      <c r="B621" s="29" t="s">
        <v>6565</v>
      </c>
      <c r="C621" s="30" t="s">
        <v>6566</v>
      </c>
      <c r="D621" s="30" t="s">
        <v>6567</v>
      </c>
      <c r="E621" s="30" t="s">
        <v>6568</v>
      </c>
      <c r="F621" s="30" t="s">
        <v>718</v>
      </c>
      <c r="G621" s="9" t="s">
        <v>14</v>
      </c>
      <c r="H621" s="30"/>
      <c r="I621" s="31"/>
    </row>
    <row r="622">
      <c r="A622" s="28">
        <v>45511.0</v>
      </c>
      <c r="B622" s="29" t="s">
        <v>6569</v>
      </c>
      <c r="C622" s="30" t="s">
        <v>6570</v>
      </c>
      <c r="D622" s="30" t="s">
        <v>373</v>
      </c>
      <c r="E622" s="30"/>
      <c r="F622" s="30" t="s">
        <v>5892</v>
      </c>
      <c r="G622" s="9" t="s">
        <v>14</v>
      </c>
      <c r="H622" s="30" t="s">
        <v>100</v>
      </c>
      <c r="I622" s="31"/>
    </row>
    <row r="623">
      <c r="A623" s="28">
        <v>45511.0</v>
      </c>
      <c r="B623" s="29" t="s">
        <v>6569</v>
      </c>
      <c r="C623" s="30" t="s">
        <v>6570</v>
      </c>
      <c r="D623" s="30" t="s">
        <v>373</v>
      </c>
      <c r="E623" s="30" t="s">
        <v>1402</v>
      </c>
      <c r="F623" s="30" t="s">
        <v>1403</v>
      </c>
      <c r="G623" s="9" t="s">
        <v>14</v>
      </c>
      <c r="H623" s="30"/>
      <c r="I623" s="31"/>
    </row>
    <row r="624">
      <c r="A624" s="28">
        <v>45511.0</v>
      </c>
      <c r="B624" s="29" t="s">
        <v>6569</v>
      </c>
      <c r="C624" s="30" t="s">
        <v>6570</v>
      </c>
      <c r="D624" s="30" t="s">
        <v>373</v>
      </c>
      <c r="E624" s="30" t="s">
        <v>420</v>
      </c>
      <c r="F624" s="30" t="s">
        <v>564</v>
      </c>
      <c r="G624" s="9" t="s">
        <v>14</v>
      </c>
      <c r="H624" s="30"/>
      <c r="I624" s="31"/>
    </row>
    <row r="625">
      <c r="A625" s="28">
        <v>45511.0</v>
      </c>
      <c r="B625" s="29" t="s">
        <v>6571</v>
      </c>
      <c r="C625" s="30" t="s">
        <v>6572</v>
      </c>
      <c r="D625" s="30" t="s">
        <v>912</v>
      </c>
      <c r="E625" s="30"/>
      <c r="F625" s="30" t="s">
        <v>5872</v>
      </c>
      <c r="G625" s="9" t="s">
        <v>14</v>
      </c>
      <c r="H625" s="30" t="s">
        <v>100</v>
      </c>
      <c r="I625" s="31"/>
    </row>
    <row r="626">
      <c r="A626" s="28">
        <v>45511.0</v>
      </c>
      <c r="B626" s="29" t="s">
        <v>6571</v>
      </c>
      <c r="C626" s="30" t="s">
        <v>6572</v>
      </c>
      <c r="D626" s="30" t="s">
        <v>912</v>
      </c>
      <c r="E626" s="30" t="s">
        <v>259</v>
      </c>
      <c r="F626" s="30" t="s">
        <v>473</v>
      </c>
      <c r="G626" s="9" t="s">
        <v>14</v>
      </c>
      <c r="H626" s="30"/>
      <c r="I626" s="31"/>
    </row>
    <row r="627">
      <c r="A627" s="28">
        <v>45511.0</v>
      </c>
      <c r="B627" s="29" t="s">
        <v>6571</v>
      </c>
      <c r="C627" s="30" t="s">
        <v>6572</v>
      </c>
      <c r="D627" s="30" t="s">
        <v>912</v>
      </c>
      <c r="E627" s="30" t="s">
        <v>5217</v>
      </c>
      <c r="F627" s="30" t="s">
        <v>127</v>
      </c>
      <c r="G627" s="9" t="s">
        <v>14</v>
      </c>
      <c r="H627" s="30"/>
      <c r="I627" s="31"/>
    </row>
    <row r="628">
      <c r="A628" s="28">
        <v>45480.0</v>
      </c>
      <c r="B628" s="29" t="s">
        <v>6573</v>
      </c>
      <c r="C628" s="30" t="s">
        <v>6574</v>
      </c>
      <c r="D628" s="30" t="s">
        <v>321</v>
      </c>
      <c r="E628" s="30" t="s">
        <v>1412</v>
      </c>
      <c r="F628" s="30" t="s">
        <v>111</v>
      </c>
      <c r="G628" s="9" t="s">
        <v>14</v>
      </c>
      <c r="H628" s="30"/>
      <c r="I628" s="31"/>
    </row>
    <row r="629">
      <c r="A629" s="28">
        <v>45480.0</v>
      </c>
      <c r="B629" s="29" t="s">
        <v>6573</v>
      </c>
      <c r="C629" s="30" t="s">
        <v>6574</v>
      </c>
      <c r="D629" s="30" t="s">
        <v>321</v>
      </c>
      <c r="E629" s="30" t="s">
        <v>6237</v>
      </c>
      <c r="F629" s="30" t="s">
        <v>809</v>
      </c>
      <c r="G629" s="9" t="s">
        <v>14</v>
      </c>
      <c r="H629" s="30"/>
      <c r="I629" s="31"/>
    </row>
    <row r="630">
      <c r="A630" s="28">
        <v>45480.0</v>
      </c>
      <c r="B630" s="29" t="s">
        <v>6573</v>
      </c>
      <c r="C630" s="30" t="s">
        <v>6574</v>
      </c>
      <c r="D630" s="30" t="s">
        <v>321</v>
      </c>
      <c r="E630" s="30" t="s">
        <v>519</v>
      </c>
      <c r="F630" s="30" t="s">
        <v>119</v>
      </c>
      <c r="G630" s="9" t="s">
        <v>14</v>
      </c>
      <c r="H630" s="30"/>
      <c r="I630" s="31"/>
    </row>
    <row r="631">
      <c r="A631" s="28">
        <v>45480.0</v>
      </c>
      <c r="B631" s="29" t="s">
        <v>6575</v>
      </c>
      <c r="C631" s="30" t="s">
        <v>6576</v>
      </c>
      <c r="D631" s="30" t="s">
        <v>415</v>
      </c>
      <c r="E631" s="30" t="s">
        <v>119</v>
      </c>
      <c r="F631" s="30" t="s">
        <v>473</v>
      </c>
      <c r="G631" s="9" t="s">
        <v>14</v>
      </c>
      <c r="H631" s="30"/>
      <c r="I631" s="31"/>
    </row>
    <row r="632">
      <c r="A632" s="28">
        <v>45480.0</v>
      </c>
      <c r="B632" s="29" t="s">
        <v>6575</v>
      </c>
      <c r="C632" s="30" t="s">
        <v>6576</v>
      </c>
      <c r="D632" s="30" t="s">
        <v>415</v>
      </c>
      <c r="E632" s="30" t="s">
        <v>5569</v>
      </c>
      <c r="F632" s="30" t="s">
        <v>718</v>
      </c>
      <c r="G632" s="9" t="s">
        <v>14</v>
      </c>
      <c r="H632" s="30"/>
      <c r="I632" s="31"/>
    </row>
    <row r="633">
      <c r="A633" s="28">
        <v>45480.0</v>
      </c>
      <c r="B633" s="29" t="s">
        <v>6575</v>
      </c>
      <c r="C633" s="30" t="s">
        <v>6576</v>
      </c>
      <c r="D633" s="30" t="s">
        <v>415</v>
      </c>
      <c r="E633" s="30" t="s">
        <v>1721</v>
      </c>
      <c r="F633" s="30" t="s">
        <v>300</v>
      </c>
      <c r="G633" s="9" t="s">
        <v>14</v>
      </c>
      <c r="H633" s="30"/>
      <c r="I633" s="31"/>
    </row>
    <row r="634">
      <c r="A634" s="28">
        <v>45450.0</v>
      </c>
      <c r="B634" s="29" t="s">
        <v>6577</v>
      </c>
      <c r="C634" s="30" t="s">
        <v>6578</v>
      </c>
      <c r="D634" s="30" t="s">
        <v>508</v>
      </c>
      <c r="E634" s="30" t="s">
        <v>6579</v>
      </c>
      <c r="F634" s="30" t="s">
        <v>18</v>
      </c>
      <c r="G634" s="9" t="s">
        <v>14</v>
      </c>
      <c r="H634" s="30"/>
      <c r="I634" s="31"/>
    </row>
    <row r="635">
      <c r="A635" s="28">
        <v>45419.0</v>
      </c>
      <c r="B635" s="29" t="s">
        <v>6580</v>
      </c>
      <c r="C635" s="30" t="s">
        <v>6581</v>
      </c>
      <c r="D635" s="30" t="s">
        <v>178</v>
      </c>
      <c r="E635" s="30" t="s">
        <v>119</v>
      </c>
      <c r="F635" s="30" t="s">
        <v>3090</v>
      </c>
      <c r="G635" s="9" t="s">
        <v>86</v>
      </c>
      <c r="H635" s="30"/>
      <c r="I635" s="31"/>
    </row>
    <row r="636">
      <c r="A636" s="28">
        <v>45419.0</v>
      </c>
      <c r="B636" s="29" t="s">
        <v>6580</v>
      </c>
      <c r="C636" s="30" t="s">
        <v>6581</v>
      </c>
      <c r="D636" s="30" t="s">
        <v>178</v>
      </c>
      <c r="E636" s="30" t="s">
        <v>38</v>
      </c>
      <c r="F636" s="30" t="s">
        <v>505</v>
      </c>
      <c r="G636" s="9" t="s">
        <v>86</v>
      </c>
      <c r="H636" s="30"/>
      <c r="I636" s="31"/>
    </row>
    <row r="637">
      <c r="A637" s="28">
        <v>45419.0</v>
      </c>
      <c r="B637" s="29" t="s">
        <v>6580</v>
      </c>
      <c r="C637" s="30" t="s">
        <v>6581</v>
      </c>
      <c r="D637" s="30" t="s">
        <v>178</v>
      </c>
      <c r="E637" s="30" t="s">
        <v>705</v>
      </c>
      <c r="F637" s="30" t="s">
        <v>542</v>
      </c>
      <c r="G637" s="9" t="s">
        <v>86</v>
      </c>
      <c r="H637" s="30"/>
      <c r="I637" s="31"/>
    </row>
    <row r="638">
      <c r="A638" s="28">
        <v>45419.0</v>
      </c>
      <c r="B638" s="29" t="s">
        <v>6582</v>
      </c>
      <c r="C638" s="30" t="s">
        <v>6583</v>
      </c>
      <c r="D638" s="30" t="s">
        <v>295</v>
      </c>
      <c r="E638" s="30" t="s">
        <v>6517</v>
      </c>
      <c r="F638" s="30" t="s">
        <v>1303</v>
      </c>
      <c r="G638" s="9" t="s">
        <v>29</v>
      </c>
      <c r="H638" s="30"/>
      <c r="I638" s="31"/>
    </row>
    <row r="639">
      <c r="A639" s="28">
        <v>45419.0</v>
      </c>
      <c r="B639" s="29" t="s">
        <v>6584</v>
      </c>
      <c r="C639" s="30" t="s">
        <v>6585</v>
      </c>
      <c r="D639" s="30" t="s">
        <v>912</v>
      </c>
      <c r="E639" s="30" t="s">
        <v>1894</v>
      </c>
      <c r="F639" s="30" t="s">
        <v>417</v>
      </c>
      <c r="G639" s="9" t="s">
        <v>14</v>
      </c>
      <c r="H639" s="30"/>
      <c r="I639" s="31"/>
    </row>
    <row r="640">
      <c r="A640" s="28">
        <v>45419.0</v>
      </c>
      <c r="B640" s="29" t="s">
        <v>6584</v>
      </c>
      <c r="C640" s="30" t="s">
        <v>6585</v>
      </c>
      <c r="D640" s="30" t="s">
        <v>912</v>
      </c>
      <c r="E640" s="30" t="s">
        <v>349</v>
      </c>
      <c r="F640" s="30" t="s">
        <v>741</v>
      </c>
      <c r="G640" s="9" t="s">
        <v>14</v>
      </c>
      <c r="H640" s="30"/>
      <c r="I640" s="31"/>
    </row>
    <row r="641">
      <c r="A641" s="28">
        <v>45419.0</v>
      </c>
      <c r="B641" s="29" t="s">
        <v>6586</v>
      </c>
      <c r="C641" s="30" t="s">
        <v>6587</v>
      </c>
      <c r="D641" s="30" t="s">
        <v>5907</v>
      </c>
      <c r="E641" s="30"/>
      <c r="F641" s="30" t="s">
        <v>1595</v>
      </c>
      <c r="G641" s="9" t="s">
        <v>14</v>
      </c>
      <c r="H641" s="30" t="s">
        <v>100</v>
      </c>
      <c r="I641" s="31"/>
    </row>
    <row r="642">
      <c r="A642" s="28">
        <v>45419.0</v>
      </c>
      <c r="B642" s="29" t="s">
        <v>6586</v>
      </c>
      <c r="C642" s="30" t="s">
        <v>6587</v>
      </c>
      <c r="D642" s="30" t="s">
        <v>5907</v>
      </c>
      <c r="E642" s="30" t="s">
        <v>119</v>
      </c>
      <c r="F642" s="30" t="s">
        <v>5884</v>
      </c>
      <c r="G642" s="9" t="s">
        <v>14</v>
      </c>
      <c r="H642" s="30"/>
      <c r="I642" s="31"/>
    </row>
    <row r="643">
      <c r="A643" s="28">
        <v>45419.0</v>
      </c>
      <c r="B643" s="29" t="s">
        <v>6586</v>
      </c>
      <c r="C643" s="30" t="s">
        <v>6587</v>
      </c>
      <c r="D643" s="30" t="s">
        <v>5907</v>
      </c>
      <c r="E643" s="30" t="s">
        <v>5569</v>
      </c>
      <c r="F643" s="30" t="s">
        <v>917</v>
      </c>
      <c r="G643" s="9" t="s">
        <v>14</v>
      </c>
      <c r="H643" s="30"/>
      <c r="I643" s="31"/>
    </row>
    <row r="644">
      <c r="A644" s="28">
        <v>45419.0</v>
      </c>
      <c r="B644" s="29" t="s">
        <v>6586</v>
      </c>
      <c r="C644" s="30" t="s">
        <v>6587</v>
      </c>
      <c r="D644" s="30" t="s">
        <v>5907</v>
      </c>
      <c r="E644" s="30" t="s">
        <v>849</v>
      </c>
      <c r="F644" s="30" t="s">
        <v>542</v>
      </c>
      <c r="G644" s="9" t="s">
        <v>14</v>
      </c>
      <c r="H644" s="30"/>
      <c r="I644" s="31"/>
    </row>
    <row r="645">
      <c r="A645" s="28">
        <v>45419.0</v>
      </c>
      <c r="B645" s="29" t="s">
        <v>6588</v>
      </c>
      <c r="C645" s="30" t="s">
        <v>6589</v>
      </c>
      <c r="D645" s="30" t="s">
        <v>295</v>
      </c>
      <c r="E645" s="30"/>
      <c r="F645" s="30" t="s">
        <v>171</v>
      </c>
      <c r="G645" s="9" t="s">
        <v>14</v>
      </c>
      <c r="H645" s="30" t="s">
        <v>100</v>
      </c>
      <c r="I645" s="31"/>
    </row>
    <row r="646">
      <c r="A646" s="28">
        <v>45419.0</v>
      </c>
      <c r="B646" s="29" t="s">
        <v>6588</v>
      </c>
      <c r="C646" s="30" t="s">
        <v>6589</v>
      </c>
      <c r="D646" s="30" t="s">
        <v>295</v>
      </c>
      <c r="E646" s="30" t="s">
        <v>119</v>
      </c>
      <c r="F646" s="30" t="s">
        <v>564</v>
      </c>
      <c r="G646" s="9" t="s">
        <v>14</v>
      </c>
      <c r="H646" s="30"/>
      <c r="I646" s="31"/>
    </row>
    <row r="647">
      <c r="A647" s="28">
        <v>45419.0</v>
      </c>
      <c r="B647" s="29" t="s">
        <v>6588</v>
      </c>
      <c r="C647" s="30" t="s">
        <v>6589</v>
      </c>
      <c r="D647" s="30" t="s">
        <v>295</v>
      </c>
      <c r="E647" s="30" t="s">
        <v>6590</v>
      </c>
      <c r="F647" s="30" t="s">
        <v>13</v>
      </c>
      <c r="G647" s="9" t="s">
        <v>14</v>
      </c>
      <c r="H647" s="30"/>
      <c r="I647" s="31"/>
    </row>
    <row r="648">
      <c r="A648" s="28">
        <v>45419.0</v>
      </c>
      <c r="B648" s="29" t="s">
        <v>6591</v>
      </c>
      <c r="C648" s="30" t="s">
        <v>6592</v>
      </c>
      <c r="D648" s="30" t="s">
        <v>373</v>
      </c>
      <c r="E648" s="30" t="s">
        <v>6593</v>
      </c>
      <c r="F648" s="30" t="s">
        <v>5884</v>
      </c>
      <c r="G648" s="9" t="s">
        <v>14</v>
      </c>
      <c r="H648" s="30"/>
      <c r="I648" s="31"/>
    </row>
    <row r="649">
      <c r="A649" s="28">
        <v>45419.0</v>
      </c>
      <c r="B649" s="29" t="s">
        <v>6591</v>
      </c>
      <c r="C649" s="30" t="s">
        <v>6592</v>
      </c>
      <c r="D649" s="30" t="s">
        <v>373</v>
      </c>
      <c r="E649" s="30" t="s">
        <v>6009</v>
      </c>
      <c r="F649" s="30" t="s">
        <v>6594</v>
      </c>
      <c r="G649" s="9" t="s">
        <v>14</v>
      </c>
      <c r="H649" s="30"/>
      <c r="I649" s="31"/>
    </row>
    <row r="650">
      <c r="A650" s="28">
        <v>45419.0</v>
      </c>
      <c r="B650" s="29" t="s">
        <v>6591</v>
      </c>
      <c r="C650" s="30" t="s">
        <v>6592</v>
      </c>
      <c r="D650" s="30" t="s">
        <v>373</v>
      </c>
      <c r="E650" s="30" t="s">
        <v>1402</v>
      </c>
      <c r="F650" s="30" t="s">
        <v>1403</v>
      </c>
      <c r="G650" s="9" t="s">
        <v>14</v>
      </c>
      <c r="H650" s="30"/>
      <c r="I650" s="31"/>
    </row>
    <row r="651">
      <c r="A651" s="28">
        <v>45419.0</v>
      </c>
      <c r="B651" s="29" t="s">
        <v>6591</v>
      </c>
      <c r="C651" s="30" t="s">
        <v>6592</v>
      </c>
      <c r="D651" s="30" t="s">
        <v>373</v>
      </c>
      <c r="E651" s="30" t="s">
        <v>420</v>
      </c>
      <c r="F651" s="30" t="s">
        <v>6595</v>
      </c>
      <c r="G651" s="9" t="s">
        <v>14</v>
      </c>
      <c r="H651" s="30"/>
      <c r="I651" s="31"/>
    </row>
    <row r="652">
      <c r="A652" s="28">
        <v>45419.0</v>
      </c>
      <c r="B652" s="29" t="s">
        <v>6596</v>
      </c>
      <c r="C652" s="30" t="s">
        <v>6597</v>
      </c>
      <c r="D652" s="30" t="s">
        <v>5956</v>
      </c>
      <c r="E652" s="30" t="s">
        <v>219</v>
      </c>
      <c r="F652" s="30" t="s">
        <v>2477</v>
      </c>
      <c r="G652" s="9" t="s">
        <v>14</v>
      </c>
      <c r="H652" s="30"/>
      <c r="I652" s="31"/>
    </row>
    <row r="653">
      <c r="A653" s="28">
        <v>45419.0</v>
      </c>
      <c r="B653" s="29" t="s">
        <v>6596</v>
      </c>
      <c r="C653" s="30" t="s">
        <v>6597</v>
      </c>
      <c r="D653" s="30" t="s">
        <v>5956</v>
      </c>
      <c r="E653" s="30" t="s">
        <v>47</v>
      </c>
      <c r="F653" s="30" t="s">
        <v>48</v>
      </c>
      <c r="G653" s="9" t="s">
        <v>14</v>
      </c>
      <c r="H653" s="30"/>
      <c r="I653" s="31"/>
    </row>
    <row r="654">
      <c r="A654" s="28">
        <v>45419.0</v>
      </c>
      <c r="B654" s="29" t="s">
        <v>6596</v>
      </c>
      <c r="C654" s="30" t="s">
        <v>6597</v>
      </c>
      <c r="D654" s="30" t="s">
        <v>5956</v>
      </c>
      <c r="E654" s="30" t="s">
        <v>420</v>
      </c>
      <c r="F654" s="30" t="s">
        <v>741</v>
      </c>
      <c r="G654" s="9" t="s">
        <v>14</v>
      </c>
      <c r="H654" s="30"/>
      <c r="I654" s="31"/>
    </row>
    <row r="655">
      <c r="A655" s="28">
        <v>45419.0</v>
      </c>
      <c r="B655" s="29" t="s">
        <v>6598</v>
      </c>
      <c r="C655" s="30" t="s">
        <v>6599</v>
      </c>
      <c r="D655" s="30" t="s">
        <v>1728</v>
      </c>
      <c r="E655" s="30" t="s">
        <v>152</v>
      </c>
      <c r="F655" s="30" t="s">
        <v>6600</v>
      </c>
      <c r="G655" s="9" t="s">
        <v>14</v>
      </c>
      <c r="H655" s="30"/>
      <c r="I655" s="31"/>
    </row>
    <row r="656">
      <c r="A656" s="28">
        <v>45419.0</v>
      </c>
      <c r="B656" s="29" t="s">
        <v>6598</v>
      </c>
      <c r="C656" s="30" t="s">
        <v>6599</v>
      </c>
      <c r="D656" s="30" t="s">
        <v>1728</v>
      </c>
      <c r="E656" s="30" t="s">
        <v>119</v>
      </c>
      <c r="F656" s="30" t="s">
        <v>473</v>
      </c>
      <c r="G656" s="9" t="s">
        <v>14</v>
      </c>
      <c r="H656" s="30"/>
      <c r="I656" s="31"/>
    </row>
    <row r="657">
      <c r="A657" s="28">
        <v>45419.0</v>
      </c>
      <c r="B657" s="29" t="s">
        <v>6601</v>
      </c>
      <c r="C657" s="30" t="s">
        <v>6602</v>
      </c>
      <c r="D657" s="30" t="s">
        <v>5760</v>
      </c>
      <c r="E657" s="30"/>
      <c r="F657" s="30" t="s">
        <v>171</v>
      </c>
      <c r="G657" s="9" t="s">
        <v>14</v>
      </c>
      <c r="H657" s="30" t="s">
        <v>100</v>
      </c>
      <c r="I657" s="31"/>
    </row>
    <row r="658">
      <c r="A658" s="28">
        <v>45419.0</v>
      </c>
      <c r="B658" s="29" t="s">
        <v>6601</v>
      </c>
      <c r="C658" s="30" t="s">
        <v>6602</v>
      </c>
      <c r="D658" s="30" t="s">
        <v>5760</v>
      </c>
      <c r="E658" s="30" t="s">
        <v>1163</v>
      </c>
      <c r="F658" s="30" t="s">
        <v>718</v>
      </c>
      <c r="G658" s="9" t="s">
        <v>14</v>
      </c>
      <c r="H658" s="30"/>
      <c r="I658" s="31"/>
    </row>
    <row r="659">
      <c r="A659" s="28">
        <v>45419.0</v>
      </c>
      <c r="B659" s="29" t="s">
        <v>6601</v>
      </c>
      <c r="C659" s="30" t="s">
        <v>6602</v>
      </c>
      <c r="D659" s="30" t="s">
        <v>5760</v>
      </c>
      <c r="E659" s="30" t="s">
        <v>6603</v>
      </c>
      <c r="F659" s="30" t="s">
        <v>111</v>
      </c>
      <c r="G659" s="9" t="s">
        <v>14</v>
      </c>
      <c r="H659" s="30"/>
      <c r="I659" s="31"/>
    </row>
    <row r="660">
      <c r="A660" s="28">
        <v>45419.0</v>
      </c>
      <c r="B660" s="29" t="s">
        <v>6604</v>
      </c>
      <c r="C660" s="30" t="s">
        <v>6605</v>
      </c>
      <c r="D660" s="30" t="s">
        <v>584</v>
      </c>
      <c r="E660" s="30" t="s">
        <v>119</v>
      </c>
      <c r="F660" s="30" t="s">
        <v>473</v>
      </c>
      <c r="G660" s="9" t="s">
        <v>14</v>
      </c>
      <c r="H660" s="30"/>
      <c r="I660" s="31"/>
    </row>
    <row r="661">
      <c r="A661" s="28">
        <v>45419.0</v>
      </c>
      <c r="B661" s="29" t="s">
        <v>6604</v>
      </c>
      <c r="C661" s="30" t="s">
        <v>6605</v>
      </c>
      <c r="D661" s="30" t="s">
        <v>584</v>
      </c>
      <c r="E661" s="30" t="s">
        <v>38</v>
      </c>
      <c r="F661" s="30" t="s">
        <v>101</v>
      </c>
      <c r="G661" s="9" t="s">
        <v>14</v>
      </c>
      <c r="H661" s="30"/>
      <c r="I661" s="31"/>
    </row>
    <row r="662">
      <c r="A662" s="28">
        <v>45419.0</v>
      </c>
      <c r="B662" s="29" t="s">
        <v>6604</v>
      </c>
      <c r="C662" s="30" t="s">
        <v>6605</v>
      </c>
      <c r="D662" s="30" t="s">
        <v>584</v>
      </c>
      <c r="E662" s="30" t="s">
        <v>705</v>
      </c>
      <c r="F662" s="30" t="s">
        <v>505</v>
      </c>
      <c r="G662" s="9" t="s">
        <v>14</v>
      </c>
      <c r="H662" s="30"/>
      <c r="I662" s="31"/>
    </row>
    <row r="663">
      <c r="A663" s="28">
        <v>45419.0</v>
      </c>
      <c r="B663" s="29" t="s">
        <v>6606</v>
      </c>
      <c r="C663" s="30" t="s">
        <v>6607</v>
      </c>
      <c r="D663" s="30" t="s">
        <v>665</v>
      </c>
      <c r="E663" s="30"/>
      <c r="F663" s="30" t="s">
        <v>6328</v>
      </c>
      <c r="G663" s="9" t="s">
        <v>14</v>
      </c>
      <c r="H663" s="30" t="s">
        <v>100</v>
      </c>
      <c r="I663" s="31"/>
    </row>
    <row r="664">
      <c r="A664" s="28">
        <v>45419.0</v>
      </c>
      <c r="B664" s="29" t="s">
        <v>6608</v>
      </c>
      <c r="C664" s="30" t="s">
        <v>6609</v>
      </c>
      <c r="D664" s="30" t="s">
        <v>329</v>
      </c>
      <c r="E664" s="30" t="s">
        <v>119</v>
      </c>
      <c r="F664" s="30" t="s">
        <v>473</v>
      </c>
      <c r="G664" s="9" t="s">
        <v>14</v>
      </c>
      <c r="H664" s="30"/>
      <c r="I664" s="31"/>
    </row>
    <row r="665">
      <c r="A665" s="28">
        <v>45419.0</v>
      </c>
      <c r="B665" s="29" t="s">
        <v>6608</v>
      </c>
      <c r="C665" s="30" t="s">
        <v>6609</v>
      </c>
      <c r="D665" s="30" t="s">
        <v>329</v>
      </c>
      <c r="E665" s="30" t="s">
        <v>5569</v>
      </c>
      <c r="F665" s="30" t="s">
        <v>18</v>
      </c>
      <c r="G665" s="9" t="s">
        <v>14</v>
      </c>
      <c r="H665" s="30"/>
      <c r="I665" s="31"/>
    </row>
    <row r="666">
      <c r="A666" s="28">
        <v>45419.0</v>
      </c>
      <c r="B666" s="29" t="s">
        <v>6608</v>
      </c>
      <c r="C666" s="30" t="s">
        <v>6609</v>
      </c>
      <c r="D666" s="30" t="s">
        <v>329</v>
      </c>
      <c r="E666" s="30" t="s">
        <v>6610</v>
      </c>
      <c r="F666" s="30" t="s">
        <v>101</v>
      </c>
      <c r="G666" s="9" t="s">
        <v>14</v>
      </c>
      <c r="H666" s="30"/>
      <c r="I666" s="31"/>
    </row>
    <row r="667">
      <c r="A667" s="28">
        <v>45419.0</v>
      </c>
      <c r="B667" s="29" t="s">
        <v>6608</v>
      </c>
      <c r="C667" s="30" t="s">
        <v>6609</v>
      </c>
      <c r="D667" s="30" t="s">
        <v>329</v>
      </c>
      <c r="E667" s="30" t="s">
        <v>6611</v>
      </c>
      <c r="F667" s="30" t="s">
        <v>300</v>
      </c>
      <c r="G667" s="9" t="s">
        <v>14</v>
      </c>
      <c r="H667" s="30"/>
      <c r="I667" s="31"/>
    </row>
    <row r="668">
      <c r="A668" s="28">
        <v>45389.0</v>
      </c>
      <c r="B668" s="29" t="s">
        <v>6612</v>
      </c>
      <c r="C668" s="30" t="s">
        <v>6613</v>
      </c>
      <c r="D668" s="30" t="s">
        <v>1020</v>
      </c>
      <c r="E668" s="30" t="s">
        <v>6517</v>
      </c>
      <c r="F668" s="30" t="s">
        <v>1303</v>
      </c>
      <c r="G668" s="9" t="s">
        <v>29</v>
      </c>
      <c r="H668" s="30"/>
      <c r="I668" s="31"/>
    </row>
    <row r="669">
      <c r="A669" s="28">
        <v>45389.0</v>
      </c>
      <c r="B669" s="29" t="s">
        <v>6614</v>
      </c>
      <c r="C669" s="30" t="s">
        <v>6615</v>
      </c>
      <c r="D669" s="30" t="s">
        <v>3628</v>
      </c>
      <c r="E669" s="30" t="s">
        <v>38</v>
      </c>
      <c r="F669" s="30" t="s">
        <v>5939</v>
      </c>
      <c r="G669" s="9" t="s">
        <v>14</v>
      </c>
      <c r="H669" s="30"/>
      <c r="I669" s="31"/>
    </row>
    <row r="670">
      <c r="A670" s="28">
        <v>45389.0</v>
      </c>
      <c r="B670" s="29" t="s">
        <v>6614</v>
      </c>
      <c r="C670" s="30" t="s">
        <v>6615</v>
      </c>
      <c r="D670" s="30" t="s">
        <v>3628</v>
      </c>
      <c r="E670" s="30" t="s">
        <v>6616</v>
      </c>
      <c r="F670" s="30" t="s">
        <v>6403</v>
      </c>
      <c r="G670" s="9" t="s">
        <v>14</v>
      </c>
      <c r="H670" s="30"/>
      <c r="I670" s="31"/>
    </row>
    <row r="671">
      <c r="A671" s="28">
        <v>45389.0</v>
      </c>
      <c r="B671" s="29" t="s">
        <v>6617</v>
      </c>
      <c r="C671" s="30" t="s">
        <v>6618</v>
      </c>
      <c r="D671" s="30" t="s">
        <v>6619</v>
      </c>
      <c r="E671" s="30" t="s">
        <v>5418</v>
      </c>
      <c r="F671" s="30" t="s">
        <v>2843</v>
      </c>
      <c r="G671" s="9" t="s">
        <v>14</v>
      </c>
      <c r="H671" s="30"/>
      <c r="I671" s="31"/>
    </row>
    <row r="672">
      <c r="A672" s="28">
        <v>45389.0</v>
      </c>
      <c r="B672" s="29" t="s">
        <v>6617</v>
      </c>
      <c r="C672" s="30" t="s">
        <v>6618</v>
      </c>
      <c r="D672" s="30" t="s">
        <v>6619</v>
      </c>
      <c r="E672" s="30" t="s">
        <v>6620</v>
      </c>
      <c r="F672" s="30" t="s">
        <v>3415</v>
      </c>
      <c r="G672" s="9" t="s">
        <v>14</v>
      </c>
      <c r="H672" s="30"/>
      <c r="I672" s="31"/>
    </row>
    <row r="673">
      <c r="A673" s="28">
        <v>45389.0</v>
      </c>
      <c r="B673" s="29" t="s">
        <v>6617</v>
      </c>
      <c r="C673" s="30" t="s">
        <v>6618</v>
      </c>
      <c r="D673" s="30" t="s">
        <v>6619</v>
      </c>
      <c r="E673" s="30" t="s">
        <v>38</v>
      </c>
      <c r="F673" s="30" t="s">
        <v>5939</v>
      </c>
      <c r="G673" s="9" t="s">
        <v>14</v>
      </c>
      <c r="H673" s="30"/>
      <c r="I673" s="31"/>
    </row>
    <row r="674">
      <c r="A674" s="28">
        <v>45389.0</v>
      </c>
      <c r="B674" s="29" t="s">
        <v>6621</v>
      </c>
      <c r="C674" s="30" t="s">
        <v>6622</v>
      </c>
      <c r="D674" s="30" t="s">
        <v>32</v>
      </c>
      <c r="E674" s="30" t="s">
        <v>38</v>
      </c>
      <c r="F674" s="30" t="s">
        <v>304</v>
      </c>
      <c r="G674" s="9" t="s">
        <v>14</v>
      </c>
      <c r="H674" s="30"/>
      <c r="I674" s="31"/>
    </row>
    <row r="675">
      <c r="A675" s="28">
        <v>45389.0</v>
      </c>
      <c r="B675" s="29" t="s">
        <v>6621</v>
      </c>
      <c r="C675" s="30" t="s">
        <v>6622</v>
      </c>
      <c r="D675" s="30" t="s">
        <v>32</v>
      </c>
      <c r="E675" s="30" t="s">
        <v>6623</v>
      </c>
      <c r="F675" s="30" t="s">
        <v>1802</v>
      </c>
      <c r="G675" s="9" t="s">
        <v>14</v>
      </c>
      <c r="H675" s="30"/>
      <c r="I675" s="31"/>
    </row>
    <row r="676">
      <c r="A676" s="28">
        <v>45389.0</v>
      </c>
      <c r="B676" s="29" t="s">
        <v>6624</v>
      </c>
      <c r="C676" s="30" t="s">
        <v>6625</v>
      </c>
      <c r="D676" s="30" t="s">
        <v>2375</v>
      </c>
      <c r="E676" s="30" t="s">
        <v>5880</v>
      </c>
      <c r="F676" s="30" t="s">
        <v>5884</v>
      </c>
      <c r="G676" s="9" t="s">
        <v>14</v>
      </c>
      <c r="H676" s="30"/>
      <c r="I676" s="31"/>
    </row>
    <row r="677">
      <c r="A677" s="28">
        <v>45389.0</v>
      </c>
      <c r="B677" s="29" t="s">
        <v>6626</v>
      </c>
      <c r="C677" s="30" t="s">
        <v>6627</v>
      </c>
      <c r="D677" s="30" t="s">
        <v>1020</v>
      </c>
      <c r="E677" s="30"/>
      <c r="F677" s="30" t="s">
        <v>1419</v>
      </c>
      <c r="G677" s="9" t="s">
        <v>14</v>
      </c>
      <c r="H677" s="30" t="s">
        <v>100</v>
      </c>
      <c r="I677" s="31"/>
    </row>
    <row r="678">
      <c r="A678" s="28">
        <v>45389.0</v>
      </c>
      <c r="B678" s="29" t="s">
        <v>6628</v>
      </c>
      <c r="C678" s="30" t="s">
        <v>6629</v>
      </c>
      <c r="D678" s="30" t="s">
        <v>1348</v>
      </c>
      <c r="E678" s="30"/>
      <c r="F678" s="30" t="s">
        <v>1430</v>
      </c>
      <c r="G678" s="9" t="s">
        <v>14</v>
      </c>
      <c r="H678" s="30" t="s">
        <v>100</v>
      </c>
      <c r="I678" s="31"/>
    </row>
    <row r="679">
      <c r="A679" s="28">
        <v>45389.0</v>
      </c>
      <c r="B679" s="29" t="s">
        <v>6630</v>
      </c>
      <c r="C679" s="30" t="s">
        <v>6631</v>
      </c>
      <c r="D679" s="30" t="s">
        <v>3179</v>
      </c>
      <c r="E679" s="30"/>
      <c r="F679" s="30" t="s">
        <v>171</v>
      </c>
      <c r="G679" s="9" t="s">
        <v>14</v>
      </c>
      <c r="H679" s="30" t="s">
        <v>100</v>
      </c>
      <c r="I679" s="31"/>
    </row>
    <row r="680">
      <c r="A680" s="28">
        <v>45389.0</v>
      </c>
      <c r="B680" s="29" t="s">
        <v>6632</v>
      </c>
      <c r="C680" s="30" t="s">
        <v>6633</v>
      </c>
      <c r="D680" s="30" t="s">
        <v>1728</v>
      </c>
      <c r="E680" s="30"/>
      <c r="F680" s="30" t="s">
        <v>1430</v>
      </c>
      <c r="G680" s="9" t="s">
        <v>14</v>
      </c>
      <c r="H680" s="30" t="s">
        <v>100</v>
      </c>
      <c r="I680" s="31"/>
    </row>
    <row r="681">
      <c r="A681" s="28">
        <v>45389.0</v>
      </c>
      <c r="B681" s="29" t="s">
        <v>6632</v>
      </c>
      <c r="C681" s="30" t="s">
        <v>6633</v>
      </c>
      <c r="D681" s="30" t="s">
        <v>1728</v>
      </c>
      <c r="E681" s="30" t="s">
        <v>1527</v>
      </c>
      <c r="F681" s="30" t="s">
        <v>119</v>
      </c>
      <c r="G681" s="9" t="s">
        <v>14</v>
      </c>
      <c r="H681" s="30"/>
      <c r="I681" s="31"/>
    </row>
    <row r="682">
      <c r="A682" s="28">
        <v>45389.0</v>
      </c>
      <c r="B682" s="29" t="s">
        <v>6634</v>
      </c>
      <c r="C682" s="30" t="s">
        <v>6635</v>
      </c>
      <c r="D682" s="30" t="s">
        <v>140</v>
      </c>
      <c r="E682" s="30" t="s">
        <v>110</v>
      </c>
      <c r="F682" s="30" t="s">
        <v>111</v>
      </c>
      <c r="G682" s="9" t="s">
        <v>14</v>
      </c>
      <c r="H682" s="30"/>
      <c r="I682" s="31"/>
    </row>
    <row r="683">
      <c r="A683" s="28">
        <v>45389.0</v>
      </c>
      <c r="B683" s="29" t="s">
        <v>6634</v>
      </c>
      <c r="C683" s="30" t="s">
        <v>6635</v>
      </c>
      <c r="D683" s="30" t="s">
        <v>140</v>
      </c>
      <c r="E683" s="30" t="s">
        <v>119</v>
      </c>
      <c r="F683" s="30" t="s">
        <v>43</v>
      </c>
      <c r="G683" s="9" t="s">
        <v>14</v>
      </c>
      <c r="H683" s="30"/>
      <c r="I683" s="31"/>
    </row>
    <row r="684">
      <c r="A684" s="28">
        <v>45389.0</v>
      </c>
      <c r="B684" s="29" t="s">
        <v>6634</v>
      </c>
      <c r="C684" s="30" t="s">
        <v>6635</v>
      </c>
      <c r="D684" s="30" t="s">
        <v>140</v>
      </c>
      <c r="E684" s="30" t="s">
        <v>119</v>
      </c>
      <c r="F684" s="30" t="s">
        <v>917</v>
      </c>
      <c r="G684" s="9" t="s">
        <v>14</v>
      </c>
      <c r="H684" s="30"/>
      <c r="I684" s="31"/>
    </row>
    <row r="685">
      <c r="A685" s="28">
        <v>45389.0</v>
      </c>
      <c r="B685" s="29" t="s">
        <v>6636</v>
      </c>
      <c r="C685" s="30" t="s">
        <v>6637</v>
      </c>
      <c r="D685" s="30" t="s">
        <v>6638</v>
      </c>
      <c r="E685" s="30"/>
      <c r="F685" s="30" t="s">
        <v>101</v>
      </c>
      <c r="G685" s="9" t="s">
        <v>14</v>
      </c>
      <c r="H685" s="30" t="s">
        <v>100</v>
      </c>
      <c r="I685" s="31"/>
    </row>
    <row r="686">
      <c r="A686" s="28">
        <v>45358.0</v>
      </c>
      <c r="B686" s="29" t="s">
        <v>6639</v>
      </c>
      <c r="C686" s="30" t="s">
        <v>6640</v>
      </c>
      <c r="D686" s="30" t="s">
        <v>6641</v>
      </c>
      <c r="E686" s="30"/>
      <c r="F686" s="30" t="s">
        <v>5969</v>
      </c>
      <c r="G686" s="9" t="s">
        <v>14</v>
      </c>
      <c r="H686" s="30" t="s">
        <v>100</v>
      </c>
      <c r="I686" s="31"/>
    </row>
    <row r="687">
      <c r="A687" s="28">
        <v>45358.0</v>
      </c>
      <c r="B687" s="29" t="s">
        <v>6639</v>
      </c>
      <c r="C687" s="30" t="s">
        <v>6640</v>
      </c>
      <c r="D687" s="30" t="s">
        <v>6641</v>
      </c>
      <c r="E687" s="30" t="s">
        <v>3507</v>
      </c>
      <c r="F687" s="30" t="s">
        <v>38</v>
      </c>
      <c r="G687" s="9" t="s">
        <v>14</v>
      </c>
      <c r="H687" s="30"/>
      <c r="I687" s="31"/>
    </row>
    <row r="688">
      <c r="A688" s="28">
        <v>45358.0</v>
      </c>
      <c r="B688" s="29" t="s">
        <v>6639</v>
      </c>
      <c r="C688" s="30" t="s">
        <v>6640</v>
      </c>
      <c r="D688" s="30" t="s">
        <v>6641</v>
      </c>
      <c r="E688" s="30" t="s">
        <v>6642</v>
      </c>
      <c r="F688" s="30" t="s">
        <v>101</v>
      </c>
      <c r="G688" s="9" t="s">
        <v>14</v>
      </c>
      <c r="H688" s="30"/>
      <c r="I688" s="31"/>
    </row>
    <row r="689">
      <c r="A689" s="28">
        <v>45358.0</v>
      </c>
      <c r="B689" s="29" t="s">
        <v>6643</v>
      </c>
      <c r="C689" s="30" t="s">
        <v>6644</v>
      </c>
      <c r="D689" s="30" t="s">
        <v>786</v>
      </c>
      <c r="E689" s="30" t="s">
        <v>6645</v>
      </c>
      <c r="F689" s="30" t="s">
        <v>6646</v>
      </c>
      <c r="G689" s="9" t="s">
        <v>14</v>
      </c>
      <c r="H689" s="30"/>
      <c r="I689" s="31"/>
    </row>
    <row r="690">
      <c r="A690" s="28">
        <v>45358.0</v>
      </c>
      <c r="B690" s="29" t="s">
        <v>6643</v>
      </c>
      <c r="C690" s="30" t="s">
        <v>6644</v>
      </c>
      <c r="D690" s="30" t="s">
        <v>786</v>
      </c>
      <c r="E690" s="30" t="s">
        <v>4091</v>
      </c>
      <c r="F690" s="30" t="s">
        <v>542</v>
      </c>
      <c r="G690" s="9" t="s">
        <v>14</v>
      </c>
      <c r="H690" s="30"/>
      <c r="I690" s="31"/>
    </row>
    <row r="691">
      <c r="A691" s="28">
        <v>45358.0</v>
      </c>
      <c r="B691" s="29" t="s">
        <v>6643</v>
      </c>
      <c r="C691" s="30" t="s">
        <v>6644</v>
      </c>
      <c r="D691" s="30" t="s">
        <v>786</v>
      </c>
      <c r="E691" s="30" t="s">
        <v>6642</v>
      </c>
      <c r="F691" s="30" t="s">
        <v>101</v>
      </c>
      <c r="G691" s="9" t="s">
        <v>14</v>
      </c>
      <c r="H691" s="30"/>
      <c r="I691" s="31"/>
    </row>
    <row r="692">
      <c r="A692" s="28">
        <v>45358.0</v>
      </c>
      <c r="B692" s="29" t="s">
        <v>6647</v>
      </c>
      <c r="C692" s="30" t="s">
        <v>6648</v>
      </c>
      <c r="D692" s="30" t="s">
        <v>206</v>
      </c>
      <c r="E692" s="30" t="s">
        <v>110</v>
      </c>
      <c r="F692" s="30" t="s">
        <v>111</v>
      </c>
      <c r="G692" s="9" t="s">
        <v>14</v>
      </c>
      <c r="H692" s="30"/>
      <c r="I692" s="31"/>
    </row>
    <row r="693">
      <c r="A693" s="28">
        <v>45358.0</v>
      </c>
      <c r="B693" s="29" t="s">
        <v>6649</v>
      </c>
      <c r="C693" s="30" t="s">
        <v>6650</v>
      </c>
      <c r="D693" s="30" t="s">
        <v>5614</v>
      </c>
      <c r="E693" s="30"/>
      <c r="F693" s="30" t="s">
        <v>6651</v>
      </c>
      <c r="G693" s="9" t="s">
        <v>14</v>
      </c>
      <c r="H693" s="30" t="s">
        <v>100</v>
      </c>
      <c r="I693" s="31"/>
    </row>
    <row r="694">
      <c r="A694" s="28">
        <v>45358.0</v>
      </c>
      <c r="B694" s="29" t="s">
        <v>6652</v>
      </c>
      <c r="C694" s="30" t="s">
        <v>6653</v>
      </c>
      <c r="D694" s="30" t="s">
        <v>3408</v>
      </c>
      <c r="E694" s="30" t="s">
        <v>259</v>
      </c>
      <c r="F694" s="30" t="s">
        <v>5927</v>
      </c>
      <c r="G694" s="9" t="s">
        <v>14</v>
      </c>
      <c r="H694" s="30"/>
      <c r="I694" s="31"/>
    </row>
    <row r="695">
      <c r="A695" s="28">
        <v>45358.0</v>
      </c>
      <c r="B695" s="29" t="s">
        <v>6652</v>
      </c>
      <c r="C695" s="30" t="s">
        <v>6653</v>
      </c>
      <c r="D695" s="30" t="s">
        <v>3408</v>
      </c>
      <c r="E695" s="30" t="s">
        <v>38</v>
      </c>
      <c r="F695" s="30" t="s">
        <v>18</v>
      </c>
      <c r="G695" s="9" t="s">
        <v>14</v>
      </c>
      <c r="H695" s="30"/>
      <c r="I695" s="31"/>
    </row>
    <row r="696">
      <c r="A696" s="28">
        <v>45358.0</v>
      </c>
      <c r="B696" s="29" t="s">
        <v>6654</v>
      </c>
      <c r="C696" s="30" t="s">
        <v>6655</v>
      </c>
      <c r="D696" s="30" t="s">
        <v>608</v>
      </c>
      <c r="E696" s="30" t="s">
        <v>436</v>
      </c>
      <c r="F696" s="30" t="s">
        <v>5884</v>
      </c>
      <c r="G696" s="9" t="s">
        <v>14</v>
      </c>
      <c r="H696" s="30"/>
      <c r="I696" s="31"/>
    </row>
    <row r="697">
      <c r="A697" s="28">
        <v>45358.0</v>
      </c>
      <c r="B697" s="29" t="s">
        <v>6656</v>
      </c>
      <c r="C697" s="30" t="s">
        <v>6657</v>
      </c>
      <c r="D697" s="30" t="s">
        <v>2142</v>
      </c>
      <c r="E697" s="30" t="s">
        <v>5418</v>
      </c>
      <c r="F697" s="30" t="s">
        <v>2843</v>
      </c>
      <c r="G697" s="9" t="s">
        <v>14</v>
      </c>
      <c r="H697" s="30"/>
      <c r="I697" s="31"/>
    </row>
    <row r="698">
      <c r="A698" s="28">
        <v>45358.0</v>
      </c>
      <c r="B698" s="29" t="s">
        <v>6658</v>
      </c>
      <c r="C698" s="30" t="s">
        <v>6659</v>
      </c>
      <c r="D698" s="30" t="s">
        <v>6660</v>
      </c>
      <c r="E698" s="30" t="s">
        <v>5569</v>
      </c>
      <c r="F698" s="30" t="s">
        <v>5939</v>
      </c>
      <c r="G698" s="9" t="s">
        <v>14</v>
      </c>
      <c r="H698" s="30"/>
      <c r="I698" s="31"/>
    </row>
    <row r="699">
      <c r="A699" s="28">
        <v>45358.0</v>
      </c>
      <c r="B699" s="29" t="s">
        <v>6658</v>
      </c>
      <c r="C699" s="30" t="s">
        <v>6659</v>
      </c>
      <c r="D699" s="30" t="s">
        <v>6660</v>
      </c>
      <c r="E699" s="30" t="s">
        <v>5569</v>
      </c>
      <c r="F699" s="30" t="s">
        <v>202</v>
      </c>
      <c r="G699" s="9" t="s">
        <v>14</v>
      </c>
      <c r="H699" s="30"/>
      <c r="I699" s="31"/>
    </row>
    <row r="700">
      <c r="A700" s="28">
        <v>45358.0</v>
      </c>
      <c r="B700" s="29" t="s">
        <v>6658</v>
      </c>
      <c r="C700" s="30" t="s">
        <v>6659</v>
      </c>
      <c r="D700" s="30" t="s">
        <v>6660</v>
      </c>
      <c r="E700" s="30" t="s">
        <v>436</v>
      </c>
      <c r="F700" s="30" t="s">
        <v>542</v>
      </c>
      <c r="G700" s="9" t="s">
        <v>14</v>
      </c>
      <c r="H700" s="30"/>
      <c r="I700" s="31"/>
    </row>
    <row r="701">
      <c r="A701" s="28">
        <v>45358.0</v>
      </c>
      <c r="B701" s="29" t="s">
        <v>6661</v>
      </c>
      <c r="C701" s="30" t="s">
        <v>6662</v>
      </c>
      <c r="D701" s="30" t="s">
        <v>6663</v>
      </c>
      <c r="E701" s="30" t="s">
        <v>1810</v>
      </c>
      <c r="F701" s="30" t="s">
        <v>2843</v>
      </c>
      <c r="G701" s="9" t="s">
        <v>14</v>
      </c>
      <c r="H701" s="30"/>
      <c r="I701" s="31"/>
    </row>
    <row r="702">
      <c r="A702" s="28">
        <v>45358.0</v>
      </c>
      <c r="B702" s="29" t="s">
        <v>6664</v>
      </c>
      <c r="C702" s="30" t="s">
        <v>6665</v>
      </c>
      <c r="D702" s="30" t="s">
        <v>5335</v>
      </c>
      <c r="E702" s="30"/>
      <c r="F702" s="30" t="s">
        <v>6666</v>
      </c>
      <c r="G702" s="9" t="s">
        <v>86</v>
      </c>
      <c r="H702" s="30" t="s">
        <v>100</v>
      </c>
      <c r="I702" s="31"/>
    </row>
    <row r="703">
      <c r="A703" s="28">
        <v>45358.0</v>
      </c>
      <c r="B703" s="29" t="s">
        <v>6667</v>
      </c>
      <c r="C703" s="30" t="s">
        <v>6668</v>
      </c>
      <c r="D703" s="30" t="s">
        <v>665</v>
      </c>
      <c r="E703" s="30" t="s">
        <v>110</v>
      </c>
      <c r="F703" s="30" t="s">
        <v>111</v>
      </c>
      <c r="G703" s="9" t="s">
        <v>14</v>
      </c>
      <c r="H703" s="30"/>
      <c r="I703" s="31"/>
    </row>
    <row r="704">
      <c r="A704" s="28">
        <v>45358.0</v>
      </c>
      <c r="B704" s="29" t="s">
        <v>6667</v>
      </c>
      <c r="C704" s="30" t="s">
        <v>6668</v>
      </c>
      <c r="D704" s="30" t="s">
        <v>665</v>
      </c>
      <c r="E704" s="30" t="s">
        <v>5195</v>
      </c>
      <c r="F704" s="30" t="s">
        <v>13</v>
      </c>
      <c r="G704" s="9" t="s">
        <v>14</v>
      </c>
      <c r="H704" s="30"/>
      <c r="I704" s="31"/>
    </row>
    <row r="705">
      <c r="A705" s="28">
        <v>45358.0</v>
      </c>
      <c r="B705" s="29" t="s">
        <v>6667</v>
      </c>
      <c r="C705" s="30" t="s">
        <v>6668</v>
      </c>
      <c r="D705" s="30" t="s">
        <v>665</v>
      </c>
      <c r="E705" s="30" t="s">
        <v>119</v>
      </c>
      <c r="F705" s="30" t="s">
        <v>498</v>
      </c>
      <c r="G705" s="9" t="s">
        <v>14</v>
      </c>
      <c r="H705" s="30"/>
      <c r="I705" s="31"/>
    </row>
    <row r="706">
      <c r="A706" s="28">
        <v>45358.0</v>
      </c>
      <c r="B706" s="29" t="s">
        <v>6669</v>
      </c>
      <c r="C706" s="30" t="s">
        <v>6670</v>
      </c>
      <c r="D706" s="30" t="s">
        <v>385</v>
      </c>
      <c r="E706" s="30" t="s">
        <v>119</v>
      </c>
      <c r="F706" s="30" t="s">
        <v>132</v>
      </c>
      <c r="G706" s="9" t="s">
        <v>14</v>
      </c>
      <c r="H706" s="30"/>
      <c r="I706" s="31"/>
    </row>
    <row r="707">
      <c r="A707" s="28">
        <v>45358.0</v>
      </c>
      <c r="B707" s="29" t="s">
        <v>6669</v>
      </c>
      <c r="C707" s="30" t="s">
        <v>6670</v>
      </c>
      <c r="D707" s="30" t="s">
        <v>385</v>
      </c>
      <c r="E707" s="30" t="s">
        <v>38</v>
      </c>
      <c r="F707" s="30" t="s">
        <v>330</v>
      </c>
      <c r="G707" s="9" t="s">
        <v>14</v>
      </c>
      <c r="H707" s="30"/>
      <c r="I707" s="31"/>
    </row>
    <row r="708">
      <c r="A708" s="28">
        <v>45358.0</v>
      </c>
      <c r="B708" s="29" t="s">
        <v>6669</v>
      </c>
      <c r="C708" s="30" t="s">
        <v>6670</v>
      </c>
      <c r="D708" s="30" t="s">
        <v>385</v>
      </c>
      <c r="E708" s="30" t="s">
        <v>90</v>
      </c>
      <c r="F708" s="30" t="s">
        <v>111</v>
      </c>
      <c r="G708" s="9" t="s">
        <v>14</v>
      </c>
      <c r="H708" s="30"/>
      <c r="I708" s="31"/>
    </row>
    <row r="709">
      <c r="A709" s="28">
        <v>45358.0</v>
      </c>
      <c r="B709" s="29" t="s">
        <v>6671</v>
      </c>
      <c r="C709" s="30" t="s">
        <v>6672</v>
      </c>
      <c r="D709" s="30" t="s">
        <v>321</v>
      </c>
      <c r="E709" s="30"/>
      <c r="F709" s="30" t="s">
        <v>1419</v>
      </c>
      <c r="G709" s="9" t="s">
        <v>14</v>
      </c>
      <c r="H709" s="30" t="s">
        <v>100</v>
      </c>
      <c r="I709" s="31"/>
    </row>
    <row r="710">
      <c r="A710" s="28">
        <v>45358.0</v>
      </c>
      <c r="B710" s="29" t="s">
        <v>6671</v>
      </c>
      <c r="C710" s="30" t="s">
        <v>6672</v>
      </c>
      <c r="D710" s="30" t="s">
        <v>321</v>
      </c>
      <c r="E710" s="30" t="s">
        <v>125</v>
      </c>
      <c r="F710" s="30" t="s">
        <v>101</v>
      </c>
      <c r="G710" s="9" t="s">
        <v>14</v>
      </c>
      <c r="H710" s="30"/>
      <c r="I710" s="31"/>
    </row>
    <row r="711">
      <c r="A711" s="28">
        <v>45358.0</v>
      </c>
      <c r="B711" s="29" t="s">
        <v>6673</v>
      </c>
      <c r="C711" s="30" t="s">
        <v>6674</v>
      </c>
      <c r="D711" s="30" t="s">
        <v>5335</v>
      </c>
      <c r="E711" s="30"/>
      <c r="F711" s="30" t="s">
        <v>6675</v>
      </c>
      <c r="G711" s="9" t="s">
        <v>86</v>
      </c>
      <c r="H711" s="30" t="s">
        <v>100</v>
      </c>
      <c r="I711" s="31"/>
    </row>
    <row r="712">
      <c r="A712" s="28">
        <v>45358.0</v>
      </c>
      <c r="B712" s="29" t="s">
        <v>6673</v>
      </c>
      <c r="C712" s="30" t="s">
        <v>6674</v>
      </c>
      <c r="D712" s="30" t="s">
        <v>5335</v>
      </c>
      <c r="E712" s="30" t="s">
        <v>6676</v>
      </c>
      <c r="F712" s="30" t="s">
        <v>6677</v>
      </c>
      <c r="G712" s="9" t="s">
        <v>86</v>
      </c>
      <c r="H712" s="30"/>
      <c r="I712" s="31"/>
    </row>
    <row r="713">
      <c r="A713" s="28">
        <v>45358.0</v>
      </c>
      <c r="B713" s="29" t="s">
        <v>6678</v>
      </c>
      <c r="C713" s="30" t="s">
        <v>6679</v>
      </c>
      <c r="D713" s="30" t="s">
        <v>5964</v>
      </c>
      <c r="E713" s="30"/>
      <c r="F713" s="30" t="s">
        <v>6328</v>
      </c>
      <c r="G713" s="9" t="s">
        <v>14</v>
      </c>
      <c r="H713" s="30" t="s">
        <v>100</v>
      </c>
      <c r="I713" s="31"/>
    </row>
    <row r="714">
      <c r="A714" s="28">
        <v>45358.0</v>
      </c>
      <c r="B714" s="29" t="s">
        <v>6680</v>
      </c>
      <c r="C714" s="30" t="s">
        <v>6681</v>
      </c>
      <c r="D714" s="30" t="s">
        <v>5964</v>
      </c>
      <c r="E714" s="30"/>
      <c r="F714" s="30" t="s">
        <v>5892</v>
      </c>
      <c r="G714" s="9" t="s">
        <v>14</v>
      </c>
      <c r="H714" s="30" t="s">
        <v>100</v>
      </c>
      <c r="I714" s="31"/>
    </row>
    <row r="715">
      <c r="A715" s="28">
        <v>45358.0</v>
      </c>
      <c r="B715" s="29" t="s">
        <v>6682</v>
      </c>
      <c r="C715" s="30" t="s">
        <v>6683</v>
      </c>
      <c r="D715" s="30" t="s">
        <v>1181</v>
      </c>
      <c r="E715" s="30" t="s">
        <v>6684</v>
      </c>
      <c r="F715" s="30" t="s">
        <v>6160</v>
      </c>
      <c r="G715" s="9" t="s">
        <v>14</v>
      </c>
      <c r="H715" s="30"/>
      <c r="I715" s="31"/>
    </row>
    <row r="716">
      <c r="A716" s="28">
        <v>45358.0</v>
      </c>
      <c r="B716" s="29" t="s">
        <v>6682</v>
      </c>
      <c r="C716" s="30" t="s">
        <v>6683</v>
      </c>
      <c r="D716" s="30" t="s">
        <v>1181</v>
      </c>
      <c r="E716" s="30" t="s">
        <v>119</v>
      </c>
      <c r="F716" s="30" t="s">
        <v>18</v>
      </c>
      <c r="G716" s="9" t="s">
        <v>14</v>
      </c>
      <c r="H716" s="30"/>
      <c r="I716" s="31"/>
    </row>
    <row r="717">
      <c r="A717" s="28">
        <v>45329.0</v>
      </c>
      <c r="B717" s="29" t="s">
        <v>6685</v>
      </c>
      <c r="C717" s="30" t="s">
        <v>6686</v>
      </c>
      <c r="D717" s="30" t="s">
        <v>540</v>
      </c>
      <c r="E717" s="30" t="s">
        <v>1094</v>
      </c>
      <c r="F717" s="30" t="s">
        <v>564</v>
      </c>
      <c r="G717" s="9" t="s">
        <v>14</v>
      </c>
      <c r="H717" s="30"/>
      <c r="I717" s="31"/>
    </row>
    <row r="718">
      <c r="A718" s="28">
        <v>45329.0</v>
      </c>
      <c r="B718" s="29" t="s">
        <v>6685</v>
      </c>
      <c r="C718" s="30" t="s">
        <v>6686</v>
      </c>
      <c r="D718" s="30" t="s">
        <v>540</v>
      </c>
      <c r="E718" s="30" t="s">
        <v>5987</v>
      </c>
      <c r="F718" s="30" t="s">
        <v>6175</v>
      </c>
      <c r="G718" s="9" t="s">
        <v>14</v>
      </c>
      <c r="H718" s="30"/>
      <c r="I718" s="31"/>
    </row>
    <row r="719">
      <c r="A719" s="28">
        <v>45329.0</v>
      </c>
      <c r="B719" s="29" t="s">
        <v>6687</v>
      </c>
      <c r="C719" s="30" t="s">
        <v>6688</v>
      </c>
      <c r="D719" s="30" t="s">
        <v>2736</v>
      </c>
      <c r="E719" s="30" t="s">
        <v>6517</v>
      </c>
      <c r="F719" s="30" t="s">
        <v>1316</v>
      </c>
      <c r="G719" s="9" t="s">
        <v>14</v>
      </c>
      <c r="H719" s="30"/>
      <c r="I719" s="31"/>
    </row>
    <row r="720">
      <c r="A720" s="28">
        <v>45329.0</v>
      </c>
      <c r="B720" s="29" t="s">
        <v>6689</v>
      </c>
      <c r="C720" s="30" t="s">
        <v>6690</v>
      </c>
      <c r="D720" s="30" t="s">
        <v>882</v>
      </c>
      <c r="E720" s="30" t="s">
        <v>38</v>
      </c>
      <c r="F720" s="30" t="s">
        <v>18</v>
      </c>
      <c r="G720" s="9" t="s">
        <v>14</v>
      </c>
      <c r="H720" s="30"/>
      <c r="I720" s="31"/>
    </row>
    <row r="721">
      <c r="A721" s="28">
        <v>45329.0</v>
      </c>
      <c r="B721" s="29" t="s">
        <v>6689</v>
      </c>
      <c r="C721" s="30" t="s">
        <v>6690</v>
      </c>
      <c r="D721" s="30" t="s">
        <v>882</v>
      </c>
      <c r="E721" s="30" t="s">
        <v>344</v>
      </c>
      <c r="F721" s="30" t="s">
        <v>671</v>
      </c>
      <c r="G721" s="9" t="s">
        <v>14</v>
      </c>
      <c r="H721" s="30"/>
      <c r="I721" s="31"/>
    </row>
    <row r="722">
      <c r="A722" s="28">
        <v>45329.0</v>
      </c>
      <c r="B722" s="29" t="s">
        <v>6689</v>
      </c>
      <c r="C722" s="30" t="s">
        <v>6690</v>
      </c>
      <c r="D722" s="30" t="s">
        <v>882</v>
      </c>
      <c r="E722" s="30" t="s">
        <v>3346</v>
      </c>
      <c r="F722" s="30" t="s">
        <v>542</v>
      </c>
      <c r="G722" s="9" t="s">
        <v>14</v>
      </c>
      <c r="H722" s="30"/>
      <c r="I722" s="31"/>
    </row>
    <row r="723">
      <c r="A723" s="28">
        <v>45329.0</v>
      </c>
      <c r="B723" s="29" t="s">
        <v>6691</v>
      </c>
      <c r="C723" s="30" t="s">
        <v>6692</v>
      </c>
      <c r="D723" s="30" t="s">
        <v>1181</v>
      </c>
      <c r="E723" s="30"/>
      <c r="F723" s="30" t="s">
        <v>171</v>
      </c>
      <c r="G723" s="9" t="s">
        <v>14</v>
      </c>
      <c r="H723" s="30" t="s">
        <v>100</v>
      </c>
      <c r="I723" s="31"/>
    </row>
    <row r="724">
      <c r="A724" s="28">
        <v>45329.0</v>
      </c>
      <c r="B724" s="29" t="s">
        <v>6691</v>
      </c>
      <c r="C724" s="30" t="s">
        <v>6692</v>
      </c>
      <c r="D724" s="30" t="s">
        <v>1181</v>
      </c>
      <c r="E724" s="30"/>
      <c r="F724" s="30" t="s">
        <v>132</v>
      </c>
      <c r="G724" s="9" t="s">
        <v>14</v>
      </c>
      <c r="H724" s="30" t="s">
        <v>100</v>
      </c>
      <c r="I724" s="31"/>
    </row>
    <row r="725">
      <c r="A725" s="28">
        <v>45329.0</v>
      </c>
      <c r="B725" s="29" t="s">
        <v>6691</v>
      </c>
      <c r="C725" s="30" t="s">
        <v>6692</v>
      </c>
      <c r="D725" s="30" t="s">
        <v>1181</v>
      </c>
      <c r="E725" s="30" t="s">
        <v>5569</v>
      </c>
      <c r="F725" s="30" t="s">
        <v>917</v>
      </c>
      <c r="G725" s="9" t="s">
        <v>14</v>
      </c>
      <c r="H725" s="30"/>
      <c r="I725" s="31"/>
    </row>
    <row r="726">
      <c r="A726" s="28">
        <v>45329.0</v>
      </c>
      <c r="B726" s="29" t="s">
        <v>6691</v>
      </c>
      <c r="C726" s="30" t="s">
        <v>6692</v>
      </c>
      <c r="D726" s="30" t="s">
        <v>1181</v>
      </c>
      <c r="E726" s="30" t="s">
        <v>6693</v>
      </c>
      <c r="F726" s="30" t="s">
        <v>13</v>
      </c>
      <c r="G726" s="9" t="s">
        <v>14</v>
      </c>
      <c r="H726" s="30"/>
      <c r="I726" s="31"/>
    </row>
    <row r="727">
      <c r="A727" s="28">
        <v>45329.0</v>
      </c>
      <c r="B727" s="29" t="s">
        <v>6694</v>
      </c>
      <c r="C727" s="30" t="s">
        <v>6695</v>
      </c>
      <c r="D727" s="30" t="s">
        <v>3444</v>
      </c>
      <c r="E727" s="30" t="s">
        <v>334</v>
      </c>
      <c r="F727" s="30" t="s">
        <v>202</v>
      </c>
      <c r="G727" s="9" t="s">
        <v>14</v>
      </c>
      <c r="H727" s="30"/>
      <c r="I727" s="31"/>
    </row>
    <row r="728">
      <c r="A728" s="28">
        <v>45329.0</v>
      </c>
      <c r="B728" s="29" t="s">
        <v>6694</v>
      </c>
      <c r="C728" s="30" t="s">
        <v>6695</v>
      </c>
      <c r="D728" s="30" t="s">
        <v>3444</v>
      </c>
      <c r="E728" s="30" t="s">
        <v>125</v>
      </c>
      <c r="F728" s="30" t="s">
        <v>101</v>
      </c>
      <c r="G728" s="9" t="s">
        <v>14</v>
      </c>
      <c r="H728" s="30"/>
      <c r="I728" s="31"/>
    </row>
    <row r="729">
      <c r="A729" s="28">
        <v>45329.0</v>
      </c>
      <c r="B729" s="29" t="s">
        <v>6694</v>
      </c>
      <c r="C729" s="30" t="s">
        <v>6695</v>
      </c>
      <c r="D729" s="30" t="s">
        <v>3444</v>
      </c>
      <c r="E729" s="30" t="s">
        <v>6696</v>
      </c>
      <c r="F729" s="30" t="s">
        <v>542</v>
      </c>
      <c r="G729" s="9" t="s">
        <v>14</v>
      </c>
      <c r="H729" s="30"/>
      <c r="I729" s="31"/>
    </row>
    <row r="730">
      <c r="A730" s="28">
        <v>45329.0</v>
      </c>
      <c r="B730" s="29" t="s">
        <v>6697</v>
      </c>
      <c r="C730" s="30" t="s">
        <v>6698</v>
      </c>
      <c r="D730" s="30" t="s">
        <v>611</v>
      </c>
      <c r="E730" s="30"/>
      <c r="F730" s="30" t="s">
        <v>1430</v>
      </c>
      <c r="G730" s="9" t="s">
        <v>14</v>
      </c>
      <c r="H730" s="30" t="s">
        <v>100</v>
      </c>
      <c r="I730" s="31"/>
    </row>
    <row r="731">
      <c r="A731" s="28">
        <v>45329.0</v>
      </c>
      <c r="B731" s="29" t="s">
        <v>6697</v>
      </c>
      <c r="C731" s="30" t="s">
        <v>6698</v>
      </c>
      <c r="D731" s="30" t="s">
        <v>611</v>
      </c>
      <c r="E731" s="30" t="s">
        <v>119</v>
      </c>
      <c r="F731" s="30" t="s">
        <v>473</v>
      </c>
      <c r="G731" s="9" t="s">
        <v>14</v>
      </c>
      <c r="H731" s="30"/>
      <c r="I731" s="31"/>
    </row>
    <row r="732">
      <c r="A732" s="28">
        <v>45329.0</v>
      </c>
      <c r="B732" s="29" t="s">
        <v>6697</v>
      </c>
      <c r="C732" s="30" t="s">
        <v>6698</v>
      </c>
      <c r="D732" s="30" t="s">
        <v>611</v>
      </c>
      <c r="E732" s="30" t="s">
        <v>436</v>
      </c>
      <c r="F732" s="30" t="s">
        <v>542</v>
      </c>
      <c r="G732" s="9" t="s">
        <v>14</v>
      </c>
      <c r="H732" s="30"/>
      <c r="I732" s="31"/>
    </row>
    <row r="733">
      <c r="A733" s="28">
        <v>45329.0</v>
      </c>
      <c r="B733" s="29" t="s">
        <v>6699</v>
      </c>
      <c r="C733" s="30" t="s">
        <v>6700</v>
      </c>
      <c r="D733" s="30" t="s">
        <v>611</v>
      </c>
      <c r="E733" s="30" t="s">
        <v>5895</v>
      </c>
      <c r="F733" s="30" t="s">
        <v>111</v>
      </c>
      <c r="G733" s="9" t="s">
        <v>14</v>
      </c>
      <c r="H733" s="30"/>
      <c r="I733" s="31"/>
    </row>
    <row r="734">
      <c r="A734" s="28">
        <v>45329.0</v>
      </c>
      <c r="B734" s="29" t="s">
        <v>6699</v>
      </c>
      <c r="C734" s="30" t="s">
        <v>6700</v>
      </c>
      <c r="D734" s="30" t="s">
        <v>611</v>
      </c>
      <c r="E734" s="30" t="s">
        <v>119</v>
      </c>
      <c r="F734" s="30" t="s">
        <v>132</v>
      </c>
      <c r="G734" s="9" t="s">
        <v>14</v>
      </c>
      <c r="H734" s="30"/>
      <c r="I734" s="31"/>
    </row>
    <row r="735">
      <c r="A735" s="28">
        <v>45329.0</v>
      </c>
      <c r="B735" s="29" t="s">
        <v>6701</v>
      </c>
      <c r="C735" s="30" t="s">
        <v>6702</v>
      </c>
      <c r="D735" s="30" t="s">
        <v>722</v>
      </c>
      <c r="E735" s="30" t="s">
        <v>119</v>
      </c>
      <c r="F735" s="30" t="s">
        <v>473</v>
      </c>
      <c r="G735" s="9" t="s">
        <v>14</v>
      </c>
      <c r="H735" s="30"/>
      <c r="I735" s="31"/>
    </row>
    <row r="736">
      <c r="A736" s="28">
        <v>45329.0</v>
      </c>
      <c r="B736" s="29" t="s">
        <v>6701</v>
      </c>
      <c r="C736" s="30" t="s">
        <v>6702</v>
      </c>
      <c r="D736" s="30" t="s">
        <v>722</v>
      </c>
      <c r="E736" s="30" t="s">
        <v>110</v>
      </c>
      <c r="F736" s="30" t="s">
        <v>111</v>
      </c>
      <c r="G736" s="9" t="s">
        <v>14</v>
      </c>
      <c r="H736" s="30"/>
      <c r="I736" s="31"/>
    </row>
    <row r="737">
      <c r="A737" s="28">
        <v>45329.0</v>
      </c>
      <c r="B737" s="29" t="s">
        <v>6701</v>
      </c>
      <c r="C737" s="30" t="s">
        <v>6702</v>
      </c>
      <c r="D737" s="30" t="s">
        <v>722</v>
      </c>
      <c r="E737" s="30" t="s">
        <v>47</v>
      </c>
      <c r="F737" s="30" t="s">
        <v>48</v>
      </c>
      <c r="G737" s="9" t="s">
        <v>14</v>
      </c>
      <c r="H737" s="30"/>
      <c r="I737" s="31"/>
    </row>
    <row r="738">
      <c r="A738" s="28">
        <v>45329.0</v>
      </c>
      <c r="B738" s="29" t="s">
        <v>6701</v>
      </c>
      <c r="C738" s="30" t="s">
        <v>6702</v>
      </c>
      <c r="D738" s="30" t="s">
        <v>722</v>
      </c>
      <c r="E738" s="30" t="s">
        <v>6044</v>
      </c>
      <c r="F738" s="30" t="s">
        <v>809</v>
      </c>
      <c r="G738" s="9" t="s">
        <v>14</v>
      </c>
      <c r="H738" s="30"/>
      <c r="I738" s="31"/>
    </row>
    <row r="739">
      <c r="A739" s="28">
        <v>45298.0</v>
      </c>
      <c r="B739" s="29" t="s">
        <v>6703</v>
      </c>
      <c r="C739" s="30" t="s">
        <v>6704</v>
      </c>
      <c r="D739" s="30" t="s">
        <v>540</v>
      </c>
      <c r="E739" s="30" t="s">
        <v>6517</v>
      </c>
      <c r="F739" s="30" t="s">
        <v>6705</v>
      </c>
      <c r="G739" s="9" t="s">
        <v>29</v>
      </c>
      <c r="H739" s="30"/>
      <c r="I739" s="31"/>
    </row>
    <row r="740">
      <c r="A740" s="28">
        <v>45298.0</v>
      </c>
      <c r="B740" s="29" t="s">
        <v>6706</v>
      </c>
      <c r="C740" s="30" t="s">
        <v>6707</v>
      </c>
      <c r="D740" s="30" t="s">
        <v>3386</v>
      </c>
      <c r="E740" s="30" t="s">
        <v>5418</v>
      </c>
      <c r="F740" s="30" t="s">
        <v>454</v>
      </c>
      <c r="G740" s="9" t="s">
        <v>14</v>
      </c>
      <c r="H740" s="30"/>
      <c r="I740" s="31"/>
    </row>
    <row r="741">
      <c r="A741" s="28">
        <v>45298.0</v>
      </c>
      <c r="B741" s="29" t="s">
        <v>6706</v>
      </c>
      <c r="C741" s="30" t="s">
        <v>6707</v>
      </c>
      <c r="D741" s="30" t="s">
        <v>3386</v>
      </c>
      <c r="E741" s="30" t="s">
        <v>420</v>
      </c>
      <c r="F741" s="30" t="s">
        <v>417</v>
      </c>
      <c r="G741" s="9" t="s">
        <v>14</v>
      </c>
      <c r="H741" s="30"/>
      <c r="I741" s="31"/>
    </row>
    <row r="742">
      <c r="A742" s="28">
        <v>45298.0</v>
      </c>
      <c r="B742" s="29" t="s">
        <v>6706</v>
      </c>
      <c r="C742" s="30" t="s">
        <v>6707</v>
      </c>
      <c r="D742" s="30" t="s">
        <v>3386</v>
      </c>
      <c r="E742" s="30" t="s">
        <v>334</v>
      </c>
      <c r="F742" s="30" t="s">
        <v>718</v>
      </c>
      <c r="G742" s="9" t="s">
        <v>14</v>
      </c>
      <c r="H742" s="30"/>
      <c r="I742" s="31"/>
    </row>
    <row r="743">
      <c r="A743" s="28">
        <v>45298.0</v>
      </c>
      <c r="B743" s="29" t="s">
        <v>6708</v>
      </c>
      <c r="C743" s="30" t="s">
        <v>6709</v>
      </c>
      <c r="D743" s="30" t="s">
        <v>1076</v>
      </c>
      <c r="E743" s="30" t="s">
        <v>1412</v>
      </c>
      <c r="F743" s="30" t="s">
        <v>111</v>
      </c>
      <c r="G743" s="9" t="s">
        <v>14</v>
      </c>
      <c r="H743" s="30"/>
      <c r="I743" s="31"/>
    </row>
    <row r="744">
      <c r="A744" s="28">
        <v>45298.0</v>
      </c>
      <c r="B744" s="29" t="s">
        <v>6708</v>
      </c>
      <c r="C744" s="30" t="s">
        <v>6709</v>
      </c>
      <c r="D744" s="30" t="s">
        <v>1076</v>
      </c>
      <c r="E744" s="30" t="s">
        <v>119</v>
      </c>
      <c r="F744" s="30" t="s">
        <v>18</v>
      </c>
      <c r="G744" s="9" t="s">
        <v>14</v>
      </c>
      <c r="H744" s="30"/>
      <c r="I744" s="31"/>
    </row>
    <row r="745">
      <c r="A745" s="28">
        <v>45298.0</v>
      </c>
      <c r="B745" s="29" t="s">
        <v>6710</v>
      </c>
      <c r="C745" s="30" t="s">
        <v>6711</v>
      </c>
      <c r="D745" s="30" t="s">
        <v>415</v>
      </c>
      <c r="E745" s="30" t="s">
        <v>5569</v>
      </c>
      <c r="F745" s="30" t="s">
        <v>718</v>
      </c>
      <c r="G745" s="9" t="s">
        <v>14</v>
      </c>
      <c r="H745" s="30"/>
      <c r="I745" s="31"/>
    </row>
    <row r="746">
      <c r="A746" s="28">
        <v>45298.0</v>
      </c>
      <c r="B746" s="29" t="s">
        <v>6710</v>
      </c>
      <c r="C746" s="30" t="s">
        <v>6711</v>
      </c>
      <c r="D746" s="30" t="s">
        <v>415</v>
      </c>
      <c r="E746" s="30" t="s">
        <v>436</v>
      </c>
      <c r="F746" s="30" t="s">
        <v>316</v>
      </c>
      <c r="G746" s="9" t="s">
        <v>14</v>
      </c>
      <c r="H746" s="30"/>
      <c r="I746" s="31"/>
    </row>
    <row r="747">
      <c r="A747" s="28">
        <v>45298.0</v>
      </c>
      <c r="B747" s="29" t="s">
        <v>6710</v>
      </c>
      <c r="C747" s="30" t="s">
        <v>6711</v>
      </c>
      <c r="D747" s="30" t="s">
        <v>415</v>
      </c>
      <c r="E747" s="30" t="s">
        <v>449</v>
      </c>
      <c r="F747" s="30" t="s">
        <v>450</v>
      </c>
      <c r="G747" s="9" t="s">
        <v>14</v>
      </c>
      <c r="H747" s="30"/>
      <c r="I747" s="31"/>
    </row>
    <row r="748">
      <c r="A748" s="28">
        <v>45298.0</v>
      </c>
      <c r="B748" s="29" t="s">
        <v>6710</v>
      </c>
      <c r="C748" s="30" t="s">
        <v>6711</v>
      </c>
      <c r="D748" s="30" t="s">
        <v>415</v>
      </c>
      <c r="E748" s="30" t="s">
        <v>90</v>
      </c>
      <c r="F748" s="30" t="s">
        <v>111</v>
      </c>
      <c r="G748" s="9" t="s">
        <v>14</v>
      </c>
      <c r="H748" s="30"/>
      <c r="I748" s="31"/>
    </row>
    <row r="749">
      <c r="A749" s="28">
        <v>45298.0</v>
      </c>
      <c r="B749" s="29" t="s">
        <v>6712</v>
      </c>
      <c r="C749" s="30" t="s">
        <v>6713</v>
      </c>
      <c r="D749" s="30" t="s">
        <v>570</v>
      </c>
      <c r="E749" s="30" t="s">
        <v>110</v>
      </c>
      <c r="F749" s="30" t="s">
        <v>111</v>
      </c>
      <c r="G749" s="9" t="s">
        <v>14</v>
      </c>
      <c r="H749" s="30"/>
      <c r="I749" s="31"/>
    </row>
    <row r="750">
      <c r="A750" s="28">
        <v>45298.0</v>
      </c>
      <c r="B750" s="29" t="s">
        <v>6712</v>
      </c>
      <c r="C750" s="30" t="s">
        <v>6713</v>
      </c>
      <c r="D750" s="30" t="s">
        <v>570</v>
      </c>
      <c r="E750" s="30" t="s">
        <v>5569</v>
      </c>
      <c r="F750" s="30" t="s">
        <v>280</v>
      </c>
      <c r="G750" s="9" t="s">
        <v>14</v>
      </c>
      <c r="H750" s="30"/>
      <c r="I750" s="31"/>
    </row>
    <row r="751">
      <c r="A751" s="28">
        <v>45298.0</v>
      </c>
      <c r="B751" s="29" t="s">
        <v>6712</v>
      </c>
      <c r="C751" s="30" t="s">
        <v>6713</v>
      </c>
      <c r="D751" s="30" t="s">
        <v>570</v>
      </c>
      <c r="E751" s="30" t="s">
        <v>420</v>
      </c>
      <c r="F751" s="30" t="s">
        <v>119</v>
      </c>
      <c r="G751" s="9" t="s">
        <v>14</v>
      </c>
      <c r="H751" s="30"/>
      <c r="I751" s="31"/>
    </row>
    <row r="752">
      <c r="A752" s="28">
        <v>45298.0</v>
      </c>
      <c r="B752" s="29" t="s">
        <v>6714</v>
      </c>
      <c r="C752" s="30" t="s">
        <v>6715</v>
      </c>
      <c r="D752" s="30" t="s">
        <v>83</v>
      </c>
      <c r="E752" s="30" t="s">
        <v>6716</v>
      </c>
      <c r="F752" s="30" t="s">
        <v>5944</v>
      </c>
      <c r="G752" s="9" t="s">
        <v>14</v>
      </c>
      <c r="H752" s="30"/>
      <c r="I752" s="31"/>
    </row>
    <row r="753">
      <c r="A753" s="30" t="s">
        <v>6717</v>
      </c>
      <c r="B753" s="29" t="s">
        <v>6718</v>
      </c>
      <c r="C753" s="30" t="s">
        <v>6719</v>
      </c>
      <c r="D753" s="30" t="s">
        <v>1699</v>
      </c>
      <c r="E753" s="30" t="s">
        <v>15</v>
      </c>
      <c r="F753" s="30" t="s">
        <v>48</v>
      </c>
      <c r="G753" s="9" t="s">
        <v>14</v>
      </c>
      <c r="H753" s="30"/>
      <c r="I753" s="31"/>
    </row>
    <row r="754">
      <c r="A754" s="30" t="s">
        <v>6720</v>
      </c>
      <c r="B754" s="29" t="s">
        <v>6721</v>
      </c>
      <c r="C754" s="30" t="s">
        <v>6722</v>
      </c>
      <c r="D754" s="30" t="s">
        <v>295</v>
      </c>
      <c r="E754" s="30" t="s">
        <v>6517</v>
      </c>
      <c r="F754" s="30" t="s">
        <v>1316</v>
      </c>
      <c r="G754" s="9" t="s">
        <v>14</v>
      </c>
      <c r="H754" s="30"/>
      <c r="I754" s="31"/>
    </row>
    <row r="755">
      <c r="A755" s="30" t="s">
        <v>6720</v>
      </c>
      <c r="B755" s="29" t="s">
        <v>6723</v>
      </c>
      <c r="C755" s="30" t="s">
        <v>6724</v>
      </c>
      <c r="D755" s="30" t="s">
        <v>295</v>
      </c>
      <c r="E755" s="30"/>
      <c r="F755" s="30" t="s">
        <v>171</v>
      </c>
      <c r="G755" s="9" t="s">
        <v>14</v>
      </c>
      <c r="H755" s="30" t="s">
        <v>100</v>
      </c>
      <c r="I755" s="31"/>
    </row>
    <row r="756">
      <c r="A756" s="30" t="s">
        <v>6720</v>
      </c>
      <c r="B756" s="29" t="s">
        <v>6725</v>
      </c>
      <c r="C756" s="30" t="s">
        <v>6726</v>
      </c>
      <c r="D756" s="30" t="s">
        <v>78</v>
      </c>
      <c r="E756" s="30" t="s">
        <v>119</v>
      </c>
      <c r="F756" s="30" t="s">
        <v>473</v>
      </c>
      <c r="G756" s="9" t="s">
        <v>14</v>
      </c>
      <c r="H756" s="30"/>
      <c r="I756" s="31"/>
    </row>
    <row r="757">
      <c r="A757" s="30" t="s">
        <v>6720</v>
      </c>
      <c r="B757" s="29" t="s">
        <v>6725</v>
      </c>
      <c r="C757" s="30" t="s">
        <v>6726</v>
      </c>
      <c r="D757" s="30" t="s">
        <v>78</v>
      </c>
      <c r="E757" s="30" t="s">
        <v>5951</v>
      </c>
      <c r="F757" s="30" t="s">
        <v>101</v>
      </c>
      <c r="G757" s="9" t="s">
        <v>14</v>
      </c>
      <c r="H757" s="30"/>
      <c r="I757" s="31"/>
    </row>
    <row r="758">
      <c r="A758" s="30" t="s">
        <v>6720</v>
      </c>
      <c r="B758" s="29" t="s">
        <v>6725</v>
      </c>
      <c r="C758" s="30" t="s">
        <v>6726</v>
      </c>
      <c r="D758" s="30" t="s">
        <v>78</v>
      </c>
      <c r="E758" s="30" t="s">
        <v>6284</v>
      </c>
      <c r="F758" s="30" t="s">
        <v>101</v>
      </c>
      <c r="G758" s="9" t="s">
        <v>14</v>
      </c>
      <c r="H758" s="30"/>
      <c r="I758" s="31"/>
    </row>
    <row r="759">
      <c r="A759" s="30" t="s">
        <v>6720</v>
      </c>
      <c r="B759" s="29" t="s">
        <v>6727</v>
      </c>
      <c r="C759" s="30" t="s">
        <v>6728</v>
      </c>
      <c r="D759" s="30" t="s">
        <v>871</v>
      </c>
      <c r="E759" s="30" t="s">
        <v>4286</v>
      </c>
      <c r="F759" s="30" t="s">
        <v>119</v>
      </c>
      <c r="G759" s="9" t="s">
        <v>14</v>
      </c>
      <c r="H759" s="30"/>
      <c r="I759" s="31"/>
    </row>
    <row r="760">
      <c r="A760" s="30" t="s">
        <v>6720</v>
      </c>
      <c r="B760" s="29" t="s">
        <v>6727</v>
      </c>
      <c r="C760" s="30" t="s">
        <v>6728</v>
      </c>
      <c r="D760" s="30" t="s">
        <v>871</v>
      </c>
      <c r="E760" s="30" t="s">
        <v>420</v>
      </c>
      <c r="F760" s="30" t="s">
        <v>101</v>
      </c>
      <c r="G760" s="9" t="s">
        <v>14</v>
      </c>
      <c r="H760" s="30"/>
      <c r="I760" s="31"/>
    </row>
    <row r="761">
      <c r="A761" s="30" t="s">
        <v>6720</v>
      </c>
      <c r="B761" s="29" t="s">
        <v>6729</v>
      </c>
      <c r="C761" s="30" t="s">
        <v>6730</v>
      </c>
      <c r="D761" s="30" t="s">
        <v>6731</v>
      </c>
      <c r="E761" s="30" t="s">
        <v>349</v>
      </c>
      <c r="F761" s="30" t="s">
        <v>741</v>
      </c>
      <c r="G761" s="9" t="s">
        <v>14</v>
      </c>
      <c r="H761" s="30"/>
      <c r="I761" s="31"/>
    </row>
    <row r="762">
      <c r="A762" s="30" t="s">
        <v>6720</v>
      </c>
      <c r="B762" s="29" t="s">
        <v>6732</v>
      </c>
      <c r="C762" s="30" t="s">
        <v>6733</v>
      </c>
      <c r="D762" s="30" t="s">
        <v>540</v>
      </c>
      <c r="E762" s="30"/>
      <c r="F762" s="30" t="s">
        <v>747</v>
      </c>
      <c r="G762" s="9" t="s">
        <v>86</v>
      </c>
      <c r="H762" s="30" t="s">
        <v>100</v>
      </c>
      <c r="I762" s="31"/>
    </row>
    <row r="763">
      <c r="A763" s="30" t="s">
        <v>6720</v>
      </c>
      <c r="B763" s="29" t="s">
        <v>6732</v>
      </c>
      <c r="C763" s="30" t="s">
        <v>6733</v>
      </c>
      <c r="D763" s="30" t="s">
        <v>540</v>
      </c>
      <c r="E763" s="30" t="s">
        <v>119</v>
      </c>
      <c r="F763" s="30" t="s">
        <v>6052</v>
      </c>
      <c r="G763" s="9" t="s">
        <v>86</v>
      </c>
      <c r="H763" s="30"/>
      <c r="I763" s="31"/>
    </row>
    <row r="764">
      <c r="A764" s="30" t="s">
        <v>6720</v>
      </c>
      <c r="B764" s="29" t="s">
        <v>6732</v>
      </c>
      <c r="C764" s="30" t="s">
        <v>6733</v>
      </c>
      <c r="D764" s="30" t="s">
        <v>540</v>
      </c>
      <c r="E764" s="30" t="s">
        <v>119</v>
      </c>
      <c r="F764" s="30" t="s">
        <v>3090</v>
      </c>
      <c r="G764" s="9" t="s">
        <v>86</v>
      </c>
      <c r="H764" s="30"/>
      <c r="I764" s="31"/>
    </row>
    <row r="765">
      <c r="A765" s="30" t="s">
        <v>6720</v>
      </c>
      <c r="B765" s="29" t="s">
        <v>6732</v>
      </c>
      <c r="C765" s="30" t="s">
        <v>6733</v>
      </c>
      <c r="D765" s="30" t="s">
        <v>540</v>
      </c>
      <c r="E765" s="30" t="s">
        <v>409</v>
      </c>
      <c r="F765" s="30" t="s">
        <v>944</v>
      </c>
      <c r="G765" s="9" t="s">
        <v>86</v>
      </c>
      <c r="H765" s="30"/>
      <c r="I765" s="31"/>
    </row>
    <row r="766">
      <c r="A766" s="30" t="s">
        <v>6720</v>
      </c>
      <c r="B766" s="29" t="s">
        <v>6734</v>
      </c>
      <c r="C766" s="30" t="s">
        <v>6735</v>
      </c>
      <c r="D766" s="30" t="s">
        <v>457</v>
      </c>
      <c r="E766" s="30" t="s">
        <v>220</v>
      </c>
      <c r="F766" s="30" t="s">
        <v>477</v>
      </c>
      <c r="G766" s="9" t="s">
        <v>14</v>
      </c>
      <c r="H766" s="30"/>
      <c r="I766" s="31"/>
    </row>
    <row r="767">
      <c r="A767" s="30" t="s">
        <v>6720</v>
      </c>
      <c r="B767" s="29" t="s">
        <v>6734</v>
      </c>
      <c r="C767" s="30" t="s">
        <v>6735</v>
      </c>
      <c r="D767" s="30" t="s">
        <v>457</v>
      </c>
      <c r="E767" s="30" t="s">
        <v>1872</v>
      </c>
      <c r="F767" s="30" t="s">
        <v>6736</v>
      </c>
      <c r="G767" s="9" t="s">
        <v>14</v>
      </c>
      <c r="H767" s="30"/>
      <c r="I767" s="31"/>
    </row>
    <row r="768">
      <c r="A768" s="30" t="s">
        <v>6720</v>
      </c>
      <c r="B768" s="29" t="s">
        <v>6737</v>
      </c>
      <c r="C768" s="30" t="s">
        <v>6738</v>
      </c>
      <c r="D768" s="30" t="s">
        <v>295</v>
      </c>
      <c r="E768" s="30"/>
      <c r="F768" s="30" t="s">
        <v>5892</v>
      </c>
      <c r="G768" s="9" t="s">
        <v>14</v>
      </c>
      <c r="H768" s="30" t="s">
        <v>100</v>
      </c>
      <c r="I768" s="31"/>
    </row>
    <row r="769">
      <c r="A769" s="30" t="s">
        <v>6739</v>
      </c>
      <c r="B769" s="29" t="s">
        <v>6740</v>
      </c>
      <c r="C769" s="30" t="s">
        <v>6741</v>
      </c>
      <c r="D769" s="30" t="s">
        <v>3203</v>
      </c>
      <c r="E769" s="30" t="s">
        <v>6517</v>
      </c>
      <c r="F769" s="30" t="s">
        <v>1316</v>
      </c>
      <c r="G769" s="9" t="s">
        <v>29</v>
      </c>
      <c r="H769" s="30"/>
      <c r="I769" s="31"/>
    </row>
    <row r="770">
      <c r="A770" s="30" t="s">
        <v>6739</v>
      </c>
      <c r="B770" s="29" t="s">
        <v>6742</v>
      </c>
      <c r="C770" s="30" t="s">
        <v>6743</v>
      </c>
      <c r="D770" s="30" t="s">
        <v>6744</v>
      </c>
      <c r="E770" s="30"/>
      <c r="F770" s="30" t="s">
        <v>6745</v>
      </c>
      <c r="G770" s="9" t="s">
        <v>14</v>
      </c>
      <c r="H770" s="30" t="s">
        <v>100</v>
      </c>
      <c r="I770" s="31"/>
    </row>
    <row r="771">
      <c r="A771" s="30" t="s">
        <v>6739</v>
      </c>
      <c r="B771" s="29" t="s">
        <v>6742</v>
      </c>
      <c r="C771" s="30" t="s">
        <v>6743</v>
      </c>
      <c r="D771" s="30" t="s">
        <v>6744</v>
      </c>
      <c r="E771" s="30" t="s">
        <v>4192</v>
      </c>
      <c r="F771" s="30" t="s">
        <v>38</v>
      </c>
      <c r="G771" s="9" t="s">
        <v>14</v>
      </c>
      <c r="H771" s="30"/>
      <c r="I771" s="31"/>
    </row>
    <row r="772">
      <c r="A772" s="30" t="s">
        <v>6739</v>
      </c>
      <c r="B772" s="29" t="s">
        <v>6746</v>
      </c>
      <c r="C772" s="30" t="s">
        <v>6747</v>
      </c>
      <c r="D772" s="30" t="s">
        <v>964</v>
      </c>
      <c r="E772" s="30"/>
      <c r="F772" s="30" t="s">
        <v>6328</v>
      </c>
      <c r="G772" s="9" t="s">
        <v>14</v>
      </c>
      <c r="H772" s="30" t="s">
        <v>100</v>
      </c>
      <c r="I772" s="31"/>
    </row>
    <row r="773">
      <c r="A773" s="30" t="s">
        <v>6739</v>
      </c>
      <c r="B773" s="29" t="s">
        <v>6746</v>
      </c>
      <c r="C773" s="30" t="s">
        <v>6747</v>
      </c>
      <c r="D773" s="30" t="s">
        <v>964</v>
      </c>
      <c r="E773" s="30" t="s">
        <v>334</v>
      </c>
      <c r="F773" s="30" t="s">
        <v>202</v>
      </c>
      <c r="G773" s="9" t="s">
        <v>14</v>
      </c>
      <c r="H773" s="30"/>
      <c r="I773" s="31"/>
    </row>
    <row r="774">
      <c r="A774" s="30" t="s">
        <v>6739</v>
      </c>
      <c r="B774" s="29" t="s">
        <v>6748</v>
      </c>
      <c r="C774" s="30" t="s">
        <v>6749</v>
      </c>
      <c r="D774" s="30" t="s">
        <v>6750</v>
      </c>
      <c r="E774" s="30"/>
      <c r="F774" s="30" t="s">
        <v>5872</v>
      </c>
      <c r="G774" s="9" t="s">
        <v>14</v>
      </c>
      <c r="H774" s="30" t="s">
        <v>100</v>
      </c>
      <c r="I774" s="31"/>
    </row>
    <row r="775">
      <c r="A775" s="30" t="s">
        <v>6739</v>
      </c>
      <c r="B775" s="29" t="s">
        <v>6751</v>
      </c>
      <c r="C775" s="30" t="s">
        <v>6752</v>
      </c>
      <c r="D775" s="30" t="s">
        <v>508</v>
      </c>
      <c r="E775" s="30" t="s">
        <v>110</v>
      </c>
      <c r="F775" s="30" t="s">
        <v>111</v>
      </c>
      <c r="G775" s="9" t="s">
        <v>14</v>
      </c>
      <c r="H775" s="30"/>
      <c r="I775" s="31"/>
    </row>
    <row r="776">
      <c r="A776" s="30" t="s">
        <v>6739</v>
      </c>
      <c r="B776" s="29" t="s">
        <v>6751</v>
      </c>
      <c r="C776" s="30" t="s">
        <v>6752</v>
      </c>
      <c r="D776" s="30" t="s">
        <v>508</v>
      </c>
      <c r="E776" s="30" t="s">
        <v>119</v>
      </c>
      <c r="F776" s="30" t="s">
        <v>1601</v>
      </c>
      <c r="G776" s="9" t="s">
        <v>14</v>
      </c>
      <c r="H776" s="30"/>
      <c r="I776" s="31"/>
    </row>
    <row r="777">
      <c r="A777" s="30" t="s">
        <v>6739</v>
      </c>
      <c r="B777" s="29" t="s">
        <v>6753</v>
      </c>
      <c r="C777" s="30" t="s">
        <v>6754</v>
      </c>
      <c r="D777" s="30" t="s">
        <v>448</v>
      </c>
      <c r="E777" s="30" t="s">
        <v>334</v>
      </c>
      <c r="F777" s="30" t="s">
        <v>5939</v>
      </c>
      <c r="G777" s="9" t="s">
        <v>14</v>
      </c>
      <c r="H777" s="30"/>
      <c r="I777" s="31"/>
    </row>
    <row r="778">
      <c r="A778" s="30" t="s">
        <v>6739</v>
      </c>
      <c r="B778" s="29" t="s">
        <v>6753</v>
      </c>
      <c r="C778" s="30" t="s">
        <v>6754</v>
      </c>
      <c r="D778" s="30" t="s">
        <v>448</v>
      </c>
      <c r="E778" s="30" t="s">
        <v>334</v>
      </c>
      <c r="F778" s="30" t="s">
        <v>564</v>
      </c>
      <c r="G778" s="9" t="s">
        <v>14</v>
      </c>
      <c r="H778" s="30"/>
      <c r="I778" s="31"/>
    </row>
    <row r="779">
      <c r="A779" s="30" t="s">
        <v>6739</v>
      </c>
      <c r="B779" s="29" t="s">
        <v>6755</v>
      </c>
      <c r="C779" s="30" t="s">
        <v>6756</v>
      </c>
      <c r="D779" s="30" t="s">
        <v>1136</v>
      </c>
      <c r="E779" s="30" t="s">
        <v>38</v>
      </c>
      <c r="F779" s="30" t="s">
        <v>5939</v>
      </c>
      <c r="G779" s="9" t="s">
        <v>14</v>
      </c>
      <c r="H779" s="30"/>
      <c r="I779" s="31"/>
    </row>
    <row r="780">
      <c r="A780" s="30" t="s">
        <v>6739</v>
      </c>
      <c r="B780" s="29" t="s">
        <v>6755</v>
      </c>
      <c r="C780" s="30" t="s">
        <v>6756</v>
      </c>
      <c r="D780" s="30" t="s">
        <v>1136</v>
      </c>
      <c r="E780" s="30" t="s">
        <v>38</v>
      </c>
      <c r="F780" s="30" t="s">
        <v>18</v>
      </c>
      <c r="G780" s="9" t="s">
        <v>14</v>
      </c>
      <c r="H780" s="30"/>
      <c r="I780" s="31"/>
    </row>
    <row r="781">
      <c r="A781" s="30" t="s">
        <v>6739</v>
      </c>
      <c r="B781" s="29" t="s">
        <v>6757</v>
      </c>
      <c r="C781" s="30" t="s">
        <v>6758</v>
      </c>
      <c r="D781" s="30" t="s">
        <v>5335</v>
      </c>
      <c r="E781" s="30"/>
      <c r="F781" s="30" t="s">
        <v>101</v>
      </c>
      <c r="G781" s="9" t="s">
        <v>14</v>
      </c>
      <c r="H781" s="30" t="s">
        <v>100</v>
      </c>
      <c r="I781" s="31"/>
    </row>
    <row r="782">
      <c r="A782" s="30" t="s">
        <v>6739</v>
      </c>
      <c r="B782" s="29" t="s">
        <v>6757</v>
      </c>
      <c r="C782" s="30" t="s">
        <v>6758</v>
      </c>
      <c r="D782" s="30" t="s">
        <v>5335</v>
      </c>
      <c r="E782" s="30" t="s">
        <v>38</v>
      </c>
      <c r="F782" s="30" t="s">
        <v>6759</v>
      </c>
      <c r="G782" s="9" t="s">
        <v>14</v>
      </c>
      <c r="H782" s="30"/>
      <c r="I782" s="31"/>
    </row>
    <row r="783">
      <c r="A783" s="30" t="s">
        <v>6739</v>
      </c>
      <c r="B783" s="29" t="s">
        <v>6757</v>
      </c>
      <c r="C783" s="30" t="s">
        <v>6758</v>
      </c>
      <c r="D783" s="30" t="s">
        <v>5335</v>
      </c>
      <c r="E783" s="30" t="s">
        <v>6760</v>
      </c>
      <c r="F783" s="30" t="s">
        <v>6761</v>
      </c>
      <c r="G783" s="9" t="s">
        <v>14</v>
      </c>
      <c r="H783" s="30"/>
      <c r="I783" s="31"/>
    </row>
    <row r="784">
      <c r="A784" s="30" t="s">
        <v>6739</v>
      </c>
      <c r="B784" s="29" t="s">
        <v>6762</v>
      </c>
      <c r="C784" s="30" t="s">
        <v>6763</v>
      </c>
      <c r="D784" s="30" t="s">
        <v>3386</v>
      </c>
      <c r="E784" s="30" t="s">
        <v>1461</v>
      </c>
      <c r="F784" s="30" t="s">
        <v>6764</v>
      </c>
      <c r="G784" s="9" t="s">
        <v>14</v>
      </c>
      <c r="H784" s="30"/>
      <c r="I784" s="31"/>
    </row>
    <row r="785">
      <c r="A785" s="30" t="s">
        <v>6739</v>
      </c>
      <c r="B785" s="29" t="s">
        <v>6765</v>
      </c>
      <c r="C785" s="30" t="s">
        <v>6766</v>
      </c>
      <c r="D785" s="30" t="s">
        <v>343</v>
      </c>
      <c r="E785" s="30" t="s">
        <v>183</v>
      </c>
      <c r="F785" s="30" t="s">
        <v>111</v>
      </c>
      <c r="G785" s="9" t="s">
        <v>14</v>
      </c>
      <c r="H785" s="30"/>
      <c r="I785" s="31"/>
    </row>
    <row r="786">
      <c r="A786" s="30" t="s">
        <v>6739</v>
      </c>
      <c r="B786" s="29" t="s">
        <v>6765</v>
      </c>
      <c r="C786" s="30" t="s">
        <v>6766</v>
      </c>
      <c r="D786" s="30" t="s">
        <v>343</v>
      </c>
      <c r="E786" s="30" t="s">
        <v>401</v>
      </c>
      <c r="F786" s="30" t="s">
        <v>119</v>
      </c>
      <c r="G786" s="9" t="s">
        <v>14</v>
      </c>
      <c r="H786" s="30"/>
      <c r="I786" s="31"/>
    </row>
    <row r="787">
      <c r="A787" s="30" t="s">
        <v>6739</v>
      </c>
      <c r="B787" s="29" t="s">
        <v>6765</v>
      </c>
      <c r="C787" s="30" t="s">
        <v>6766</v>
      </c>
      <c r="D787" s="30" t="s">
        <v>343</v>
      </c>
      <c r="E787" s="30" t="s">
        <v>5569</v>
      </c>
      <c r="F787" s="30" t="s">
        <v>3927</v>
      </c>
      <c r="G787" s="9" t="s">
        <v>14</v>
      </c>
      <c r="H787" s="30"/>
      <c r="I787" s="31"/>
    </row>
    <row r="788">
      <c r="A788" s="30" t="s">
        <v>6767</v>
      </c>
      <c r="B788" s="29" t="s">
        <v>6768</v>
      </c>
      <c r="C788" s="30" t="s">
        <v>6769</v>
      </c>
      <c r="D788" s="30" t="s">
        <v>3126</v>
      </c>
      <c r="E788" s="30" t="s">
        <v>420</v>
      </c>
      <c r="F788" s="30" t="s">
        <v>417</v>
      </c>
      <c r="G788" s="9" t="s">
        <v>14</v>
      </c>
      <c r="H788" s="30"/>
      <c r="I788" s="31"/>
    </row>
    <row r="789">
      <c r="A789" s="30" t="s">
        <v>6767</v>
      </c>
      <c r="B789" s="29" t="s">
        <v>6770</v>
      </c>
      <c r="C789" s="30" t="s">
        <v>6771</v>
      </c>
      <c r="D789" s="30" t="s">
        <v>608</v>
      </c>
      <c r="E789" s="30" t="s">
        <v>6593</v>
      </c>
      <c r="F789" s="30" t="s">
        <v>6772</v>
      </c>
      <c r="G789" s="9" t="s">
        <v>14</v>
      </c>
      <c r="H789" s="30"/>
      <c r="I789" s="31"/>
    </row>
    <row r="790">
      <c r="A790" s="30" t="s">
        <v>6767</v>
      </c>
      <c r="B790" s="29" t="s">
        <v>6773</v>
      </c>
      <c r="C790" s="30" t="s">
        <v>6774</v>
      </c>
      <c r="D790" s="30" t="s">
        <v>4044</v>
      </c>
      <c r="E790" s="30" t="s">
        <v>6764</v>
      </c>
      <c r="F790" s="30" t="s">
        <v>6775</v>
      </c>
      <c r="G790" s="9" t="s">
        <v>14</v>
      </c>
      <c r="H790" s="30"/>
      <c r="I790" s="31"/>
    </row>
    <row r="791">
      <c r="A791" s="30" t="s">
        <v>6767</v>
      </c>
      <c r="B791" s="29" t="s">
        <v>6773</v>
      </c>
      <c r="C791" s="30" t="s">
        <v>6774</v>
      </c>
      <c r="D791" s="30" t="s">
        <v>4044</v>
      </c>
      <c r="E791" s="30" t="s">
        <v>2564</v>
      </c>
      <c r="F791" s="30" t="s">
        <v>6776</v>
      </c>
      <c r="G791" s="9" t="s">
        <v>14</v>
      </c>
      <c r="H791" s="30"/>
      <c r="I791" s="31"/>
    </row>
    <row r="792">
      <c r="A792" s="30" t="s">
        <v>6767</v>
      </c>
      <c r="B792" s="29" t="s">
        <v>6777</v>
      </c>
      <c r="C792" s="30" t="s">
        <v>6778</v>
      </c>
      <c r="D792" s="30" t="s">
        <v>1279</v>
      </c>
      <c r="E792" s="30" t="s">
        <v>450</v>
      </c>
      <c r="F792" s="30" t="s">
        <v>3138</v>
      </c>
      <c r="G792" s="9" t="s">
        <v>14</v>
      </c>
      <c r="H792" s="30"/>
      <c r="I792" s="31"/>
    </row>
    <row r="793">
      <c r="A793" s="30" t="s">
        <v>6767</v>
      </c>
      <c r="B793" s="29" t="s">
        <v>6779</v>
      </c>
      <c r="C793" s="30" t="s">
        <v>6780</v>
      </c>
      <c r="D793" s="30" t="s">
        <v>6781</v>
      </c>
      <c r="E793" s="30" t="s">
        <v>3910</v>
      </c>
      <c r="F793" s="30" t="s">
        <v>6782</v>
      </c>
      <c r="G793" s="9" t="s">
        <v>14</v>
      </c>
      <c r="H793" s="30"/>
      <c r="I793" s="31"/>
    </row>
    <row r="794">
      <c r="A794" s="30" t="s">
        <v>6767</v>
      </c>
      <c r="B794" s="29" t="s">
        <v>6783</v>
      </c>
      <c r="C794" s="30" t="s">
        <v>6784</v>
      </c>
      <c r="D794" s="30" t="b">
        <v>1</v>
      </c>
      <c r="E794" s="30"/>
      <c r="F794" s="30" t="s">
        <v>5969</v>
      </c>
      <c r="G794" s="9" t="s">
        <v>14</v>
      </c>
      <c r="H794" s="30" t="s">
        <v>100</v>
      </c>
      <c r="I794" s="31"/>
    </row>
    <row r="795">
      <c r="A795" s="30" t="s">
        <v>6767</v>
      </c>
      <c r="B795" s="29" t="s">
        <v>6785</v>
      </c>
      <c r="C795" s="30" t="s">
        <v>6786</v>
      </c>
      <c r="D795" s="30" t="s">
        <v>5383</v>
      </c>
      <c r="E795" s="30" t="s">
        <v>125</v>
      </c>
      <c r="F795" s="30" t="s">
        <v>13</v>
      </c>
      <c r="G795" s="9" t="s">
        <v>14</v>
      </c>
      <c r="H795" s="30"/>
      <c r="I795" s="31"/>
    </row>
    <row r="796">
      <c r="A796" s="30" t="s">
        <v>6767</v>
      </c>
      <c r="B796" s="29" t="s">
        <v>6785</v>
      </c>
      <c r="C796" s="30" t="s">
        <v>6786</v>
      </c>
      <c r="D796" s="30" t="s">
        <v>5383</v>
      </c>
      <c r="E796" s="30" t="s">
        <v>3557</v>
      </c>
      <c r="F796" s="30" t="s">
        <v>101</v>
      </c>
      <c r="G796" s="9" t="s">
        <v>14</v>
      </c>
      <c r="H796" s="30"/>
      <c r="I796" s="31"/>
    </row>
    <row r="797">
      <c r="A797" s="30" t="s">
        <v>6767</v>
      </c>
      <c r="B797" s="29" t="s">
        <v>6787</v>
      </c>
      <c r="C797" s="30" t="s">
        <v>6788</v>
      </c>
      <c r="D797" s="30" t="s">
        <v>786</v>
      </c>
      <c r="E797" s="30" t="s">
        <v>6789</v>
      </c>
      <c r="F797" s="30" t="s">
        <v>5884</v>
      </c>
      <c r="G797" s="9" t="s">
        <v>14</v>
      </c>
      <c r="H797" s="30"/>
      <c r="I797" s="31"/>
    </row>
    <row r="798">
      <c r="A798" s="30" t="s">
        <v>6767</v>
      </c>
      <c r="B798" s="29" t="s">
        <v>6790</v>
      </c>
      <c r="C798" s="30" t="s">
        <v>6791</v>
      </c>
      <c r="D798" s="30" t="s">
        <v>4422</v>
      </c>
      <c r="E798" s="30"/>
      <c r="F798" s="30" t="s">
        <v>6328</v>
      </c>
      <c r="G798" s="9" t="s">
        <v>14</v>
      </c>
      <c r="H798" s="30" t="s">
        <v>100</v>
      </c>
      <c r="I798" s="31"/>
    </row>
    <row r="799">
      <c r="A799" s="30" t="s">
        <v>6767</v>
      </c>
      <c r="B799" s="29" t="s">
        <v>6790</v>
      </c>
      <c r="C799" s="30" t="s">
        <v>6791</v>
      </c>
      <c r="D799" s="30" t="s">
        <v>4422</v>
      </c>
      <c r="E799" s="30" t="s">
        <v>334</v>
      </c>
      <c r="F799" s="30" t="s">
        <v>2843</v>
      </c>
      <c r="G799" s="9" t="s">
        <v>14</v>
      </c>
      <c r="H799" s="30"/>
      <c r="I799" s="31"/>
    </row>
    <row r="800">
      <c r="A800" s="30" t="s">
        <v>6767</v>
      </c>
      <c r="B800" s="29" t="s">
        <v>6790</v>
      </c>
      <c r="C800" s="30" t="s">
        <v>6791</v>
      </c>
      <c r="D800" s="30" t="s">
        <v>4422</v>
      </c>
      <c r="E800" s="30" t="s">
        <v>38</v>
      </c>
      <c r="F800" s="30" t="s">
        <v>18</v>
      </c>
      <c r="G800" s="9" t="s">
        <v>14</v>
      </c>
      <c r="H800" s="30"/>
      <c r="I800" s="31"/>
    </row>
    <row r="801">
      <c r="A801" s="30" t="s">
        <v>6767</v>
      </c>
      <c r="B801" s="29" t="s">
        <v>6792</v>
      </c>
      <c r="C801" s="30" t="s">
        <v>6793</v>
      </c>
      <c r="D801" s="30" t="s">
        <v>6794</v>
      </c>
      <c r="E801" s="30" t="s">
        <v>2384</v>
      </c>
      <c r="F801" s="30" t="s">
        <v>3910</v>
      </c>
      <c r="G801" s="9" t="s">
        <v>14</v>
      </c>
      <c r="H801" s="30"/>
      <c r="I801" s="31"/>
    </row>
    <row r="802">
      <c r="A802" s="30" t="s">
        <v>6767</v>
      </c>
      <c r="B802" s="29" t="s">
        <v>6792</v>
      </c>
      <c r="C802" s="30" t="s">
        <v>6793</v>
      </c>
      <c r="D802" s="30" t="s">
        <v>6794</v>
      </c>
      <c r="E802" s="30" t="s">
        <v>1810</v>
      </c>
      <c r="F802" s="30" t="s">
        <v>564</v>
      </c>
      <c r="G802" s="9" t="s">
        <v>14</v>
      </c>
      <c r="H802" s="30"/>
      <c r="I802" s="31"/>
    </row>
    <row r="803">
      <c r="A803" s="30" t="s">
        <v>6767</v>
      </c>
      <c r="B803" s="29" t="s">
        <v>6792</v>
      </c>
      <c r="C803" s="30" t="s">
        <v>6793</v>
      </c>
      <c r="D803" s="30" t="s">
        <v>6794</v>
      </c>
      <c r="E803" s="30" t="s">
        <v>38</v>
      </c>
      <c r="F803" s="30" t="s">
        <v>5939</v>
      </c>
      <c r="G803" s="9" t="s">
        <v>14</v>
      </c>
      <c r="H803" s="30"/>
      <c r="I803" s="31"/>
    </row>
    <row r="804">
      <c r="A804" s="30" t="s">
        <v>6767</v>
      </c>
      <c r="B804" s="29" t="s">
        <v>6792</v>
      </c>
      <c r="C804" s="30" t="s">
        <v>6793</v>
      </c>
      <c r="D804" s="30" t="s">
        <v>6794</v>
      </c>
      <c r="E804" s="30" t="s">
        <v>38</v>
      </c>
      <c r="F804" s="30" t="s">
        <v>18</v>
      </c>
      <c r="G804" s="9" t="s">
        <v>14</v>
      </c>
      <c r="H804" s="30"/>
      <c r="I804" s="31"/>
    </row>
    <row r="805">
      <c r="A805" s="30" t="s">
        <v>6767</v>
      </c>
      <c r="B805" s="29" t="s">
        <v>6795</v>
      </c>
      <c r="C805" s="30" t="s">
        <v>6796</v>
      </c>
      <c r="D805" s="30" t="s">
        <v>6641</v>
      </c>
      <c r="E805" s="30" t="s">
        <v>6642</v>
      </c>
      <c r="F805" s="30" t="s">
        <v>101</v>
      </c>
      <c r="G805" s="9" t="s">
        <v>14</v>
      </c>
      <c r="H805" s="30"/>
      <c r="I805" s="31"/>
    </row>
    <row r="806">
      <c r="A806" s="30" t="s">
        <v>6767</v>
      </c>
      <c r="B806" s="29" t="s">
        <v>6797</v>
      </c>
      <c r="C806" s="30" t="s">
        <v>6798</v>
      </c>
      <c r="D806" s="30" t="s">
        <v>206</v>
      </c>
      <c r="E806" s="30" t="s">
        <v>5895</v>
      </c>
      <c r="F806" s="30" t="s">
        <v>111</v>
      </c>
      <c r="G806" s="9" t="s">
        <v>14</v>
      </c>
      <c r="H806" s="30"/>
      <c r="I806" s="31"/>
    </row>
    <row r="807">
      <c r="A807" s="30" t="s">
        <v>6767</v>
      </c>
      <c r="B807" s="29" t="s">
        <v>6797</v>
      </c>
      <c r="C807" s="30" t="s">
        <v>6798</v>
      </c>
      <c r="D807" s="30" t="s">
        <v>206</v>
      </c>
      <c r="E807" s="30" t="s">
        <v>401</v>
      </c>
      <c r="F807" s="30" t="s">
        <v>6148</v>
      </c>
      <c r="G807" s="9" t="s">
        <v>14</v>
      </c>
      <c r="H807" s="30"/>
      <c r="I807" s="31"/>
    </row>
    <row r="808">
      <c r="A808" s="30" t="s">
        <v>6767</v>
      </c>
      <c r="B808" s="29" t="s">
        <v>6797</v>
      </c>
      <c r="C808" s="30" t="s">
        <v>6798</v>
      </c>
      <c r="D808" s="30" t="s">
        <v>206</v>
      </c>
      <c r="E808" s="30" t="s">
        <v>119</v>
      </c>
      <c r="F808" s="30" t="s">
        <v>1901</v>
      </c>
      <c r="G808" s="9" t="s">
        <v>14</v>
      </c>
      <c r="H808" s="30"/>
      <c r="I808" s="31"/>
    </row>
    <row r="809">
      <c r="A809" s="30" t="s">
        <v>6767</v>
      </c>
      <c r="B809" s="29" t="s">
        <v>6799</v>
      </c>
      <c r="C809" s="30" t="s">
        <v>6800</v>
      </c>
      <c r="D809" s="30" t="s">
        <v>907</v>
      </c>
      <c r="E809" s="30"/>
      <c r="F809" s="30" t="s">
        <v>6801</v>
      </c>
      <c r="G809" s="9" t="s">
        <v>14</v>
      </c>
      <c r="H809" s="30" t="s">
        <v>100</v>
      </c>
      <c r="I809" s="31"/>
    </row>
    <row r="810">
      <c r="A810" s="30" t="s">
        <v>6802</v>
      </c>
      <c r="B810" s="29" t="s">
        <v>6803</v>
      </c>
      <c r="C810" s="30" t="s">
        <v>6804</v>
      </c>
      <c r="D810" s="30" t="s">
        <v>6731</v>
      </c>
      <c r="E810" s="30" t="s">
        <v>5880</v>
      </c>
      <c r="F810" s="30" t="s">
        <v>5884</v>
      </c>
      <c r="G810" s="9" t="s">
        <v>14</v>
      </c>
      <c r="H810" s="30"/>
      <c r="I810" s="31"/>
    </row>
    <row r="811">
      <c r="A811" s="30" t="s">
        <v>6802</v>
      </c>
      <c r="B811" s="29" t="s">
        <v>6805</v>
      </c>
      <c r="C811" s="30" t="s">
        <v>6806</v>
      </c>
      <c r="D811" s="30" t="s">
        <v>2651</v>
      </c>
      <c r="E811" s="30" t="s">
        <v>1223</v>
      </c>
      <c r="F811" s="30" t="s">
        <v>6807</v>
      </c>
      <c r="G811" s="9" t="s">
        <v>29</v>
      </c>
      <c r="H811" s="30"/>
      <c r="I811" s="31"/>
    </row>
    <row r="812">
      <c r="A812" s="30" t="s">
        <v>6802</v>
      </c>
      <c r="B812" s="29" t="s">
        <v>6808</v>
      </c>
      <c r="C812" s="30" t="s">
        <v>6809</v>
      </c>
      <c r="D812" s="30" t="s">
        <v>949</v>
      </c>
      <c r="E812" s="30" t="s">
        <v>110</v>
      </c>
      <c r="F812" s="30" t="s">
        <v>111</v>
      </c>
      <c r="G812" s="9" t="s">
        <v>14</v>
      </c>
      <c r="H812" s="30"/>
      <c r="I812" s="31"/>
    </row>
    <row r="813">
      <c r="A813" s="30" t="s">
        <v>6802</v>
      </c>
      <c r="B813" s="29" t="s">
        <v>6808</v>
      </c>
      <c r="C813" s="30" t="s">
        <v>6809</v>
      </c>
      <c r="D813" s="30" t="s">
        <v>949</v>
      </c>
      <c r="E813" s="30" t="s">
        <v>119</v>
      </c>
      <c r="F813" s="30" t="s">
        <v>473</v>
      </c>
      <c r="G813" s="9" t="s">
        <v>14</v>
      </c>
      <c r="H813" s="30"/>
      <c r="I813" s="31"/>
    </row>
    <row r="814">
      <c r="A814" s="30" t="s">
        <v>6802</v>
      </c>
      <c r="B814" s="29" t="s">
        <v>6808</v>
      </c>
      <c r="C814" s="30" t="s">
        <v>6809</v>
      </c>
      <c r="D814" s="30" t="s">
        <v>949</v>
      </c>
      <c r="E814" s="30" t="s">
        <v>242</v>
      </c>
      <c r="F814" s="30" t="s">
        <v>542</v>
      </c>
      <c r="G814" s="9" t="s">
        <v>14</v>
      </c>
      <c r="H814" s="30"/>
      <c r="I814" s="31"/>
    </row>
    <row r="815">
      <c r="A815" s="30" t="s">
        <v>6802</v>
      </c>
      <c r="B815" s="29" t="s">
        <v>6810</v>
      </c>
      <c r="C815" s="30" t="s">
        <v>6811</v>
      </c>
      <c r="D815" s="30" t="s">
        <v>118</v>
      </c>
      <c r="E815" s="30" t="s">
        <v>119</v>
      </c>
      <c r="F815" s="30" t="s">
        <v>473</v>
      </c>
      <c r="G815" s="9" t="s">
        <v>14</v>
      </c>
      <c r="H815" s="30"/>
      <c r="I815" s="31"/>
    </row>
    <row r="816">
      <c r="A816" s="30" t="s">
        <v>6802</v>
      </c>
      <c r="B816" s="29" t="s">
        <v>6810</v>
      </c>
      <c r="C816" s="30" t="s">
        <v>6811</v>
      </c>
      <c r="D816" s="30" t="s">
        <v>118</v>
      </c>
      <c r="E816" s="30" t="s">
        <v>6812</v>
      </c>
      <c r="F816" s="30" t="s">
        <v>13</v>
      </c>
      <c r="G816" s="9" t="s">
        <v>14</v>
      </c>
      <c r="H816" s="30"/>
      <c r="I816" s="31"/>
    </row>
    <row r="817">
      <c r="A817" s="30" t="s">
        <v>6802</v>
      </c>
      <c r="B817" s="29" t="s">
        <v>6813</v>
      </c>
      <c r="C817" s="30" t="s">
        <v>6814</v>
      </c>
      <c r="D817" s="30" t="s">
        <v>4978</v>
      </c>
      <c r="E817" s="30"/>
      <c r="F817" s="30" t="s">
        <v>1419</v>
      </c>
      <c r="G817" s="9" t="s">
        <v>14</v>
      </c>
      <c r="H817" s="30" t="s">
        <v>100</v>
      </c>
      <c r="I817" s="31"/>
    </row>
    <row r="818">
      <c r="A818" s="30" t="s">
        <v>6802</v>
      </c>
      <c r="B818" s="29" t="s">
        <v>6813</v>
      </c>
      <c r="C818" s="30" t="s">
        <v>6814</v>
      </c>
      <c r="D818" s="30" t="s">
        <v>4978</v>
      </c>
      <c r="E818" s="30" t="s">
        <v>1527</v>
      </c>
      <c r="F818" s="30" t="s">
        <v>119</v>
      </c>
      <c r="G818" s="9" t="s">
        <v>14</v>
      </c>
      <c r="H818" s="30"/>
      <c r="I818" s="31"/>
    </row>
    <row r="819">
      <c r="A819" s="30" t="s">
        <v>6802</v>
      </c>
      <c r="B819" s="29" t="s">
        <v>6815</v>
      </c>
      <c r="C819" s="30" t="s">
        <v>6816</v>
      </c>
      <c r="D819" s="30" t="s">
        <v>2168</v>
      </c>
      <c r="E819" s="30"/>
      <c r="F819" s="30" t="s">
        <v>171</v>
      </c>
      <c r="G819" s="9" t="s">
        <v>14</v>
      </c>
      <c r="H819" s="30" t="s">
        <v>100</v>
      </c>
      <c r="I819" s="31"/>
    </row>
    <row r="820">
      <c r="A820" s="30" t="s">
        <v>6817</v>
      </c>
      <c r="B820" s="29" t="s">
        <v>6818</v>
      </c>
      <c r="C820" s="30" t="s">
        <v>6819</v>
      </c>
      <c r="D820" s="30" t="s">
        <v>6522</v>
      </c>
      <c r="E820" s="30" t="s">
        <v>119</v>
      </c>
      <c r="F820" s="30" t="s">
        <v>2843</v>
      </c>
      <c r="G820" s="9" t="s">
        <v>14</v>
      </c>
      <c r="H820" s="30"/>
      <c r="I820" s="31"/>
    </row>
    <row r="821">
      <c r="A821" s="30" t="s">
        <v>6817</v>
      </c>
      <c r="B821" s="29" t="s">
        <v>6818</v>
      </c>
      <c r="C821" s="30" t="s">
        <v>6819</v>
      </c>
      <c r="D821" s="30" t="s">
        <v>6522</v>
      </c>
      <c r="E821" s="30" t="s">
        <v>436</v>
      </c>
      <c r="F821" s="30" t="s">
        <v>18</v>
      </c>
      <c r="G821" s="9" t="s">
        <v>14</v>
      </c>
      <c r="H821" s="30"/>
      <c r="I821" s="31"/>
    </row>
    <row r="822">
      <c r="A822" s="30" t="s">
        <v>6817</v>
      </c>
      <c r="B822" s="29" t="s">
        <v>6818</v>
      </c>
      <c r="C822" s="30" t="s">
        <v>6819</v>
      </c>
      <c r="D822" s="30" t="s">
        <v>6522</v>
      </c>
      <c r="E822" s="30" t="s">
        <v>420</v>
      </c>
      <c r="F822" s="30" t="s">
        <v>741</v>
      </c>
      <c r="G822" s="9" t="s">
        <v>14</v>
      </c>
      <c r="H822" s="30"/>
      <c r="I822" s="31"/>
    </row>
    <row r="823">
      <c r="A823" s="30" t="s">
        <v>6817</v>
      </c>
      <c r="B823" s="29" t="s">
        <v>6820</v>
      </c>
      <c r="C823" s="30" t="s">
        <v>6821</v>
      </c>
      <c r="D823" s="30" t="s">
        <v>201</v>
      </c>
      <c r="E823" s="30" t="s">
        <v>5418</v>
      </c>
      <c r="F823" s="30" t="s">
        <v>6822</v>
      </c>
      <c r="G823" s="9" t="s">
        <v>29</v>
      </c>
      <c r="H823" s="30"/>
      <c r="I823" s="31"/>
    </row>
    <row r="824">
      <c r="A824" s="30" t="s">
        <v>6817</v>
      </c>
      <c r="B824" s="29" t="s">
        <v>6820</v>
      </c>
      <c r="C824" s="30" t="s">
        <v>6821</v>
      </c>
      <c r="D824" s="30" t="s">
        <v>201</v>
      </c>
      <c r="E824" s="30" t="s">
        <v>1790</v>
      </c>
      <c r="F824" s="30" t="s">
        <v>13</v>
      </c>
      <c r="G824" s="9" t="s">
        <v>14</v>
      </c>
      <c r="H824" s="30"/>
      <c r="I824" s="31"/>
    </row>
    <row r="825">
      <c r="A825" s="30" t="s">
        <v>6817</v>
      </c>
      <c r="B825" s="29" t="s">
        <v>6823</v>
      </c>
      <c r="C825" s="30" t="s">
        <v>6824</v>
      </c>
      <c r="D825" s="30" t="s">
        <v>4978</v>
      </c>
      <c r="E825" s="30" t="s">
        <v>3031</v>
      </c>
      <c r="F825" s="30" t="s">
        <v>671</v>
      </c>
      <c r="G825" s="9" t="s">
        <v>14</v>
      </c>
      <c r="H825" s="30"/>
      <c r="I825" s="31"/>
    </row>
    <row r="826">
      <c r="A826" s="30" t="s">
        <v>6817</v>
      </c>
      <c r="B826" s="29" t="s">
        <v>6823</v>
      </c>
      <c r="C826" s="30" t="s">
        <v>6824</v>
      </c>
      <c r="D826" s="30" t="s">
        <v>4978</v>
      </c>
      <c r="E826" s="30" t="s">
        <v>38</v>
      </c>
      <c r="F826" s="30" t="s">
        <v>5939</v>
      </c>
      <c r="G826" s="9" t="s">
        <v>14</v>
      </c>
      <c r="H826" s="30"/>
      <c r="I826" s="31"/>
    </row>
    <row r="827">
      <c r="A827" s="30" t="s">
        <v>6817</v>
      </c>
      <c r="B827" s="29" t="s">
        <v>6823</v>
      </c>
      <c r="C827" s="30" t="s">
        <v>6824</v>
      </c>
      <c r="D827" s="30" t="s">
        <v>4978</v>
      </c>
      <c r="E827" s="30" t="s">
        <v>38</v>
      </c>
      <c r="F827" s="30" t="s">
        <v>498</v>
      </c>
      <c r="G827" s="9" t="s">
        <v>14</v>
      </c>
      <c r="H827" s="30"/>
      <c r="I827" s="31"/>
    </row>
    <row r="828">
      <c r="A828" s="30" t="s">
        <v>6817</v>
      </c>
      <c r="B828" s="29" t="s">
        <v>6825</v>
      </c>
      <c r="C828" s="30" t="s">
        <v>6826</v>
      </c>
      <c r="D828" s="30" t="s">
        <v>4717</v>
      </c>
      <c r="E828" s="30" t="s">
        <v>5880</v>
      </c>
      <c r="F828" s="30" t="s">
        <v>5884</v>
      </c>
      <c r="G828" s="9" t="s">
        <v>14</v>
      </c>
      <c r="H828" s="30"/>
      <c r="I828" s="31"/>
    </row>
    <row r="829">
      <c r="A829" s="30" t="s">
        <v>6817</v>
      </c>
      <c r="B829" s="29" t="s">
        <v>6825</v>
      </c>
      <c r="C829" s="30" t="s">
        <v>6826</v>
      </c>
      <c r="D829" s="30" t="s">
        <v>4717</v>
      </c>
      <c r="E829" s="30" t="s">
        <v>420</v>
      </c>
      <c r="F829" s="30" t="s">
        <v>564</v>
      </c>
      <c r="G829" s="9" t="s">
        <v>14</v>
      </c>
      <c r="H829" s="30"/>
      <c r="I829" s="31"/>
    </row>
    <row r="830">
      <c r="A830" s="30" t="s">
        <v>6817</v>
      </c>
      <c r="B830" s="29" t="s">
        <v>6827</v>
      </c>
      <c r="C830" s="30" t="s">
        <v>6828</v>
      </c>
      <c r="D830" s="30" t="s">
        <v>5895</v>
      </c>
      <c r="E830" s="30" t="s">
        <v>5895</v>
      </c>
      <c r="F830" s="30" t="s">
        <v>111</v>
      </c>
      <c r="G830" s="9" t="s">
        <v>14</v>
      </c>
      <c r="H830" s="30"/>
      <c r="I830" s="31"/>
    </row>
    <row r="831">
      <c r="A831" s="30" t="s">
        <v>6817</v>
      </c>
      <c r="B831" s="29" t="s">
        <v>6827</v>
      </c>
      <c r="C831" s="30" t="s">
        <v>6828</v>
      </c>
      <c r="D831" s="30" t="s">
        <v>5895</v>
      </c>
      <c r="E831" s="30" t="s">
        <v>5569</v>
      </c>
      <c r="F831" s="30" t="s">
        <v>202</v>
      </c>
      <c r="G831" s="9" t="s">
        <v>14</v>
      </c>
      <c r="H831" s="30"/>
      <c r="I831" s="31"/>
    </row>
    <row r="832">
      <c r="A832" s="30" t="s">
        <v>6817</v>
      </c>
      <c r="B832" s="29" t="s">
        <v>6827</v>
      </c>
      <c r="C832" s="30" t="s">
        <v>6828</v>
      </c>
      <c r="D832" s="30" t="s">
        <v>5895</v>
      </c>
      <c r="E832" s="30" t="s">
        <v>5951</v>
      </c>
      <c r="F832" s="30" t="s">
        <v>101</v>
      </c>
      <c r="G832" s="9" t="s">
        <v>14</v>
      </c>
      <c r="H832" s="30"/>
      <c r="I832" s="31"/>
    </row>
    <row r="833">
      <c r="A833" s="30" t="s">
        <v>6817</v>
      </c>
      <c r="B833" s="29" t="s">
        <v>6827</v>
      </c>
      <c r="C833" s="30" t="s">
        <v>6828</v>
      </c>
      <c r="D833" s="30" t="s">
        <v>5895</v>
      </c>
      <c r="E833" s="30" t="s">
        <v>4372</v>
      </c>
      <c r="F833" s="30" t="s">
        <v>505</v>
      </c>
      <c r="G833" s="9" t="s">
        <v>14</v>
      </c>
      <c r="H833" s="30"/>
      <c r="I833" s="31"/>
    </row>
    <row r="834">
      <c r="A834" s="30" t="s">
        <v>6817</v>
      </c>
      <c r="B834" s="29" t="s">
        <v>6829</v>
      </c>
      <c r="C834" s="30" t="s">
        <v>6830</v>
      </c>
      <c r="D834" s="30" t="s">
        <v>311</v>
      </c>
      <c r="E834" s="30" t="s">
        <v>110</v>
      </c>
      <c r="F834" s="30" t="s">
        <v>111</v>
      </c>
      <c r="G834" s="9" t="s">
        <v>14</v>
      </c>
      <c r="H834" s="30"/>
      <c r="I834" s="31"/>
    </row>
    <row r="835">
      <c r="A835" s="30" t="s">
        <v>6817</v>
      </c>
      <c r="B835" s="29" t="s">
        <v>6829</v>
      </c>
      <c r="C835" s="30" t="s">
        <v>6830</v>
      </c>
      <c r="D835" s="30" t="s">
        <v>311</v>
      </c>
      <c r="E835" s="30" t="s">
        <v>119</v>
      </c>
      <c r="F835" s="30" t="s">
        <v>473</v>
      </c>
      <c r="G835" s="9" t="s">
        <v>14</v>
      </c>
      <c r="H835" s="30"/>
      <c r="I835" s="31"/>
    </row>
    <row r="836">
      <c r="A836" s="30" t="s">
        <v>6817</v>
      </c>
      <c r="B836" s="29" t="s">
        <v>6829</v>
      </c>
      <c r="C836" s="30" t="s">
        <v>6830</v>
      </c>
      <c r="D836" s="30" t="s">
        <v>311</v>
      </c>
      <c r="E836" s="30" t="s">
        <v>5569</v>
      </c>
      <c r="F836" s="30" t="s">
        <v>2843</v>
      </c>
      <c r="G836" s="9" t="s">
        <v>14</v>
      </c>
      <c r="H836" s="30"/>
      <c r="I836" s="31"/>
    </row>
    <row r="837">
      <c r="A837" s="30" t="s">
        <v>6817</v>
      </c>
      <c r="B837" s="29" t="s">
        <v>6829</v>
      </c>
      <c r="C837" s="30" t="s">
        <v>6830</v>
      </c>
      <c r="D837" s="30" t="s">
        <v>311</v>
      </c>
      <c r="E837" s="30" t="s">
        <v>1237</v>
      </c>
      <c r="F837" s="30" t="s">
        <v>101</v>
      </c>
      <c r="G837" s="9" t="s">
        <v>14</v>
      </c>
      <c r="H837" s="30"/>
      <c r="I837" s="31"/>
    </row>
    <row r="838">
      <c r="A838" s="30" t="s">
        <v>6817</v>
      </c>
      <c r="B838" s="29" t="s">
        <v>6829</v>
      </c>
      <c r="C838" s="30" t="s">
        <v>6830</v>
      </c>
      <c r="D838" s="30" t="s">
        <v>311</v>
      </c>
      <c r="E838" s="30" t="s">
        <v>47</v>
      </c>
      <c r="F838" s="30" t="s">
        <v>809</v>
      </c>
      <c r="G838" s="9" t="s">
        <v>14</v>
      </c>
      <c r="H838" s="30"/>
      <c r="I838" s="31"/>
    </row>
    <row r="839">
      <c r="A839" s="30" t="s">
        <v>6817</v>
      </c>
      <c r="B839" s="29" t="s">
        <v>6831</v>
      </c>
      <c r="C839" s="30" t="s">
        <v>6832</v>
      </c>
      <c r="D839" s="30" t="s">
        <v>508</v>
      </c>
      <c r="E839" s="30"/>
      <c r="F839" s="30" t="s">
        <v>171</v>
      </c>
      <c r="G839" s="9" t="s">
        <v>14</v>
      </c>
      <c r="H839" s="30" t="s">
        <v>100</v>
      </c>
      <c r="I839" s="31"/>
    </row>
    <row r="840">
      <c r="A840" s="30" t="s">
        <v>6817</v>
      </c>
      <c r="B840" s="29" t="s">
        <v>6831</v>
      </c>
      <c r="C840" s="30" t="s">
        <v>6832</v>
      </c>
      <c r="D840" s="30" t="s">
        <v>508</v>
      </c>
      <c r="E840" s="30" t="s">
        <v>5569</v>
      </c>
      <c r="F840" s="30" t="s">
        <v>2843</v>
      </c>
      <c r="G840" s="9" t="s">
        <v>14</v>
      </c>
      <c r="H840" s="30"/>
      <c r="I840" s="31"/>
    </row>
    <row r="841">
      <c r="A841" s="30" t="s">
        <v>6817</v>
      </c>
      <c r="B841" s="29" t="s">
        <v>6831</v>
      </c>
      <c r="C841" s="30" t="s">
        <v>6832</v>
      </c>
      <c r="D841" s="30" t="s">
        <v>508</v>
      </c>
      <c r="E841" s="30" t="s">
        <v>6406</v>
      </c>
      <c r="F841" s="30" t="s">
        <v>101</v>
      </c>
      <c r="G841" s="9" t="s">
        <v>14</v>
      </c>
      <c r="H841" s="30"/>
      <c r="I841" s="31"/>
    </row>
    <row r="842">
      <c r="A842" s="30" t="s">
        <v>6817</v>
      </c>
      <c r="B842" s="29" t="s">
        <v>6831</v>
      </c>
      <c r="C842" s="30" t="s">
        <v>6832</v>
      </c>
      <c r="D842" s="30" t="s">
        <v>508</v>
      </c>
      <c r="E842" s="30" t="s">
        <v>5274</v>
      </c>
      <c r="F842" s="30" t="s">
        <v>13</v>
      </c>
      <c r="G842" s="9" t="s">
        <v>14</v>
      </c>
      <c r="H842" s="30"/>
      <c r="I842" s="31"/>
    </row>
    <row r="843">
      <c r="A843" s="30" t="s">
        <v>6817</v>
      </c>
      <c r="B843" s="29" t="s">
        <v>6833</v>
      </c>
      <c r="C843" s="30" t="s">
        <v>6834</v>
      </c>
      <c r="D843" s="30" t="s">
        <v>32</v>
      </c>
      <c r="E843" s="30"/>
      <c r="F843" s="30" t="s">
        <v>747</v>
      </c>
      <c r="G843" s="9" t="s">
        <v>86</v>
      </c>
      <c r="H843" s="30" t="s">
        <v>100</v>
      </c>
      <c r="I843" s="31"/>
    </row>
    <row r="844">
      <c r="A844" s="30" t="s">
        <v>6817</v>
      </c>
      <c r="B844" s="29" t="s">
        <v>6833</v>
      </c>
      <c r="C844" s="30" t="s">
        <v>6834</v>
      </c>
      <c r="D844" s="30" t="s">
        <v>32</v>
      </c>
      <c r="E844" s="30" t="s">
        <v>119</v>
      </c>
      <c r="F844" s="30" t="s">
        <v>6835</v>
      </c>
      <c r="G844" s="9" t="s">
        <v>86</v>
      </c>
      <c r="H844" s="30"/>
      <c r="I844" s="31"/>
    </row>
    <row r="845">
      <c r="A845" s="30" t="s">
        <v>6817</v>
      </c>
      <c r="B845" s="29" t="s">
        <v>6836</v>
      </c>
      <c r="C845" s="30" t="s">
        <v>6837</v>
      </c>
      <c r="D845" s="30" t="s">
        <v>2035</v>
      </c>
      <c r="E845" s="30" t="s">
        <v>6838</v>
      </c>
      <c r="F845" s="30" t="s">
        <v>6839</v>
      </c>
      <c r="G845" s="9" t="s">
        <v>86</v>
      </c>
      <c r="H845" s="30"/>
      <c r="I845" s="31"/>
    </row>
    <row r="846">
      <c r="A846" s="30" t="s">
        <v>6817</v>
      </c>
      <c r="B846" s="29" t="s">
        <v>6840</v>
      </c>
      <c r="C846" s="30" t="s">
        <v>6841</v>
      </c>
      <c r="D846" s="30" t="s">
        <v>1738</v>
      </c>
      <c r="E846" s="30" t="s">
        <v>15</v>
      </c>
      <c r="F846" s="30" t="s">
        <v>300</v>
      </c>
      <c r="G846" s="9" t="s">
        <v>14</v>
      </c>
      <c r="H846" s="30"/>
      <c r="I846" s="31"/>
    </row>
    <row r="847">
      <c r="A847" s="30" t="s">
        <v>6842</v>
      </c>
      <c r="B847" s="29" t="s">
        <v>6843</v>
      </c>
      <c r="C847" s="30" t="s">
        <v>6844</v>
      </c>
      <c r="D847" s="30" t="s">
        <v>754</v>
      </c>
      <c r="E847" s="30" t="s">
        <v>241</v>
      </c>
      <c r="F847" s="30" t="s">
        <v>126</v>
      </c>
      <c r="G847" s="9" t="s">
        <v>14</v>
      </c>
      <c r="H847" s="30"/>
      <c r="I847" s="31"/>
    </row>
    <row r="848">
      <c r="A848" s="30" t="s">
        <v>6842</v>
      </c>
      <c r="B848" s="29" t="s">
        <v>6843</v>
      </c>
      <c r="C848" s="30" t="s">
        <v>6844</v>
      </c>
      <c r="D848" s="30" t="s">
        <v>754</v>
      </c>
      <c r="E848" s="30" t="s">
        <v>126</v>
      </c>
      <c r="F848" s="30" t="s">
        <v>119</v>
      </c>
      <c r="G848" s="9" t="s">
        <v>14</v>
      </c>
      <c r="H848" s="30"/>
      <c r="I848" s="31"/>
    </row>
    <row r="849">
      <c r="A849" s="30" t="s">
        <v>6845</v>
      </c>
      <c r="B849" s="29" t="s">
        <v>6846</v>
      </c>
      <c r="C849" s="30" t="s">
        <v>6847</v>
      </c>
      <c r="D849" s="30" t="s">
        <v>2355</v>
      </c>
      <c r="E849" s="30" t="s">
        <v>436</v>
      </c>
      <c r="F849" s="30" t="s">
        <v>3482</v>
      </c>
      <c r="G849" s="9" t="s">
        <v>14</v>
      </c>
      <c r="H849" s="30"/>
      <c r="I849" s="31"/>
    </row>
    <row r="850">
      <c r="A850" s="30" t="s">
        <v>6845</v>
      </c>
      <c r="B850" s="29" t="s">
        <v>6846</v>
      </c>
      <c r="C850" s="30" t="s">
        <v>6847</v>
      </c>
      <c r="D850" s="30" t="s">
        <v>2355</v>
      </c>
      <c r="E850" s="30" t="s">
        <v>5418</v>
      </c>
      <c r="F850" s="30" t="s">
        <v>5939</v>
      </c>
      <c r="G850" s="9" t="s">
        <v>14</v>
      </c>
      <c r="H850" s="30"/>
      <c r="I850" s="31"/>
    </row>
    <row r="851">
      <c r="A851" s="30" t="s">
        <v>6845</v>
      </c>
      <c r="B851" s="29" t="s">
        <v>6846</v>
      </c>
      <c r="C851" s="30" t="s">
        <v>6847</v>
      </c>
      <c r="D851" s="30" t="s">
        <v>2355</v>
      </c>
      <c r="E851" s="30" t="s">
        <v>334</v>
      </c>
      <c r="F851" s="30" t="s">
        <v>917</v>
      </c>
      <c r="G851" s="9" t="s">
        <v>14</v>
      </c>
      <c r="H851" s="30"/>
      <c r="I851" s="31"/>
    </row>
    <row r="852">
      <c r="A852" s="30" t="s">
        <v>6845</v>
      </c>
      <c r="B852" s="29" t="s">
        <v>6848</v>
      </c>
      <c r="C852" s="30" t="s">
        <v>6849</v>
      </c>
      <c r="D852" s="30" t="s">
        <v>158</v>
      </c>
      <c r="E852" s="30" t="s">
        <v>6593</v>
      </c>
      <c r="F852" s="30" t="s">
        <v>5884</v>
      </c>
      <c r="G852" s="9" t="s">
        <v>14</v>
      </c>
      <c r="H852" s="30"/>
      <c r="I852" s="31"/>
    </row>
    <row r="853">
      <c r="A853" s="30" t="s">
        <v>6845</v>
      </c>
      <c r="B853" s="29" t="s">
        <v>6848</v>
      </c>
      <c r="C853" s="30" t="s">
        <v>6849</v>
      </c>
      <c r="D853" s="30" t="s">
        <v>158</v>
      </c>
      <c r="E853" s="30" t="s">
        <v>6260</v>
      </c>
      <c r="F853" s="30" t="s">
        <v>5881</v>
      </c>
      <c r="G853" s="9" t="s">
        <v>14</v>
      </c>
      <c r="H853" s="30"/>
      <c r="I853" s="31"/>
    </row>
    <row r="854">
      <c r="A854" s="30" t="s">
        <v>6845</v>
      </c>
      <c r="B854" s="29" t="s">
        <v>6850</v>
      </c>
      <c r="C854" s="30" t="s">
        <v>6851</v>
      </c>
      <c r="D854" s="30" t="s">
        <v>1799</v>
      </c>
      <c r="E854" s="30" t="s">
        <v>6260</v>
      </c>
      <c r="F854" s="30" t="s">
        <v>5881</v>
      </c>
      <c r="G854" s="9" t="s">
        <v>14</v>
      </c>
      <c r="H854" s="30"/>
      <c r="I854" s="31"/>
    </row>
    <row r="855">
      <c r="A855" s="30" t="s">
        <v>6845</v>
      </c>
      <c r="B855" s="29" t="s">
        <v>6852</v>
      </c>
      <c r="C855" s="30" t="s">
        <v>6853</v>
      </c>
      <c r="D855" s="30" t="s">
        <v>1699</v>
      </c>
      <c r="E855" s="30"/>
      <c r="F855" s="30" t="s">
        <v>171</v>
      </c>
      <c r="G855" s="9" t="s">
        <v>14</v>
      </c>
      <c r="H855" s="30" t="s">
        <v>100</v>
      </c>
      <c r="I855" s="31"/>
    </row>
    <row r="856">
      <c r="A856" s="30" t="s">
        <v>6845</v>
      </c>
      <c r="B856" s="29" t="s">
        <v>6852</v>
      </c>
      <c r="C856" s="30" t="s">
        <v>6853</v>
      </c>
      <c r="D856" s="30" t="s">
        <v>1699</v>
      </c>
      <c r="E856" s="30" t="s">
        <v>6854</v>
      </c>
      <c r="F856" s="30" t="s">
        <v>6855</v>
      </c>
      <c r="G856" s="9" t="s">
        <v>14</v>
      </c>
      <c r="H856" s="30"/>
      <c r="I856" s="31"/>
    </row>
    <row r="857">
      <c r="A857" s="30" t="s">
        <v>6845</v>
      </c>
      <c r="B857" s="29" t="s">
        <v>6852</v>
      </c>
      <c r="C857" s="30" t="s">
        <v>6853</v>
      </c>
      <c r="D857" s="30" t="s">
        <v>1699</v>
      </c>
      <c r="E857" s="30" t="s">
        <v>705</v>
      </c>
      <c r="F857" s="30" t="s">
        <v>505</v>
      </c>
      <c r="G857" s="9" t="s">
        <v>14</v>
      </c>
      <c r="H857" s="30"/>
      <c r="I857" s="31"/>
    </row>
    <row r="858">
      <c r="A858" s="30" t="s">
        <v>6845</v>
      </c>
      <c r="B858" s="29" t="s">
        <v>6852</v>
      </c>
      <c r="C858" s="30" t="s">
        <v>6853</v>
      </c>
      <c r="D858" s="30" t="s">
        <v>1699</v>
      </c>
      <c r="E858" s="30" t="s">
        <v>38</v>
      </c>
      <c r="F858" s="30" t="s">
        <v>101</v>
      </c>
      <c r="G858" s="9" t="s">
        <v>14</v>
      </c>
      <c r="H858" s="30"/>
      <c r="I858" s="31"/>
    </row>
    <row r="859">
      <c r="A859" s="30" t="s">
        <v>6845</v>
      </c>
      <c r="B859" s="29" t="s">
        <v>6856</v>
      </c>
      <c r="C859" s="30" t="s">
        <v>6857</v>
      </c>
      <c r="D859" s="30" t="s">
        <v>385</v>
      </c>
      <c r="E859" s="30" t="s">
        <v>119</v>
      </c>
      <c r="F859" s="30" t="s">
        <v>473</v>
      </c>
      <c r="G859" s="9" t="s">
        <v>14</v>
      </c>
      <c r="H859" s="30"/>
      <c r="I859" s="31"/>
    </row>
    <row r="860">
      <c r="A860" s="30" t="s">
        <v>6845</v>
      </c>
      <c r="B860" s="29" t="s">
        <v>6856</v>
      </c>
      <c r="C860" s="30" t="s">
        <v>6857</v>
      </c>
      <c r="D860" s="30" t="s">
        <v>385</v>
      </c>
      <c r="E860" s="30" t="s">
        <v>1416</v>
      </c>
      <c r="F860" s="30" t="s">
        <v>6858</v>
      </c>
      <c r="G860" s="9" t="s">
        <v>14</v>
      </c>
      <c r="H860" s="30"/>
      <c r="I860" s="31"/>
    </row>
    <row r="861">
      <c r="A861" s="30" t="s">
        <v>6845</v>
      </c>
      <c r="B861" s="29" t="s">
        <v>6856</v>
      </c>
      <c r="C861" s="30" t="s">
        <v>6857</v>
      </c>
      <c r="D861" s="30" t="s">
        <v>385</v>
      </c>
      <c r="E861" s="30" t="s">
        <v>436</v>
      </c>
      <c r="F861" s="30" t="s">
        <v>101</v>
      </c>
      <c r="G861" s="9" t="s">
        <v>14</v>
      </c>
      <c r="H861" s="30"/>
      <c r="I861" s="31"/>
    </row>
    <row r="862">
      <c r="A862" s="30" t="s">
        <v>6845</v>
      </c>
      <c r="B862" s="29" t="s">
        <v>6859</v>
      </c>
      <c r="C862" s="30" t="s">
        <v>6860</v>
      </c>
      <c r="D862" s="30" t="s">
        <v>312</v>
      </c>
      <c r="E862" s="30"/>
      <c r="F862" s="30" t="s">
        <v>5986</v>
      </c>
      <c r="G862" s="9" t="s">
        <v>14</v>
      </c>
      <c r="H862" s="30" t="s">
        <v>100</v>
      </c>
      <c r="I862" s="31"/>
    </row>
    <row r="863">
      <c r="A863" s="30" t="s">
        <v>6845</v>
      </c>
      <c r="B863" s="29" t="s">
        <v>6859</v>
      </c>
      <c r="C863" s="30" t="s">
        <v>6860</v>
      </c>
      <c r="D863" s="30" t="s">
        <v>312</v>
      </c>
      <c r="E863" s="30" t="s">
        <v>436</v>
      </c>
      <c r="F863" s="30" t="s">
        <v>1601</v>
      </c>
      <c r="G863" s="9" t="s">
        <v>14</v>
      </c>
      <c r="H863" s="30"/>
      <c r="I863" s="31"/>
    </row>
    <row r="864">
      <c r="A864" s="30" t="s">
        <v>6845</v>
      </c>
      <c r="B864" s="29" t="s">
        <v>6859</v>
      </c>
      <c r="C864" s="30" t="s">
        <v>6860</v>
      </c>
      <c r="D864" s="30" t="s">
        <v>312</v>
      </c>
      <c r="E864" s="30" t="s">
        <v>5569</v>
      </c>
      <c r="F864" s="30" t="s">
        <v>48</v>
      </c>
      <c r="G864" s="9" t="s">
        <v>14</v>
      </c>
      <c r="H864" s="30"/>
      <c r="I864" s="31"/>
    </row>
    <row r="865">
      <c r="A865" s="30" t="s">
        <v>6845</v>
      </c>
      <c r="B865" s="29" t="s">
        <v>6859</v>
      </c>
      <c r="C865" s="30" t="s">
        <v>6860</v>
      </c>
      <c r="D865" s="30" t="s">
        <v>312</v>
      </c>
      <c r="E865" s="30" t="s">
        <v>119</v>
      </c>
      <c r="F865" s="30" t="s">
        <v>5876</v>
      </c>
      <c r="G865" s="9" t="s">
        <v>14</v>
      </c>
      <c r="H865" s="30"/>
      <c r="I865" s="31"/>
    </row>
    <row r="866">
      <c r="A866" s="30" t="s">
        <v>6845</v>
      </c>
      <c r="B866" s="29" t="s">
        <v>6859</v>
      </c>
      <c r="C866" s="30" t="s">
        <v>6860</v>
      </c>
      <c r="D866" s="30" t="s">
        <v>385</v>
      </c>
      <c r="E866" s="30"/>
      <c r="F866" s="30" t="s">
        <v>5986</v>
      </c>
      <c r="G866" s="9" t="s">
        <v>14</v>
      </c>
      <c r="H866" s="30" t="s">
        <v>100</v>
      </c>
      <c r="I866" s="31"/>
    </row>
    <row r="867">
      <c r="A867" s="30" t="s">
        <v>6845</v>
      </c>
      <c r="B867" s="29" t="s">
        <v>6859</v>
      </c>
      <c r="C867" s="30" t="s">
        <v>6860</v>
      </c>
      <c r="D867" s="30" t="s">
        <v>385</v>
      </c>
      <c r="E867" s="30" t="s">
        <v>436</v>
      </c>
      <c r="F867" s="30" t="s">
        <v>1601</v>
      </c>
      <c r="G867" s="9" t="s">
        <v>14</v>
      </c>
      <c r="H867" s="30"/>
      <c r="I867" s="31"/>
    </row>
    <row r="868">
      <c r="A868" s="30" t="s">
        <v>6845</v>
      </c>
      <c r="B868" s="29" t="s">
        <v>6859</v>
      </c>
      <c r="C868" s="30" t="s">
        <v>6860</v>
      </c>
      <c r="D868" s="30" t="s">
        <v>385</v>
      </c>
      <c r="E868" s="30" t="s">
        <v>5569</v>
      </c>
      <c r="F868" s="30" t="s">
        <v>48</v>
      </c>
      <c r="G868" s="9" t="s">
        <v>14</v>
      </c>
      <c r="H868" s="30"/>
      <c r="I868" s="31"/>
    </row>
    <row r="869">
      <c r="A869" s="30" t="s">
        <v>6845</v>
      </c>
      <c r="B869" s="29" t="s">
        <v>6859</v>
      </c>
      <c r="C869" s="30" t="s">
        <v>6860</v>
      </c>
      <c r="D869" s="30" t="s">
        <v>385</v>
      </c>
      <c r="E869" s="30" t="s">
        <v>119</v>
      </c>
      <c r="F869" s="30" t="s">
        <v>5876</v>
      </c>
      <c r="G869" s="9" t="s">
        <v>14</v>
      </c>
      <c r="H869" s="30"/>
      <c r="I869" s="31"/>
    </row>
    <row r="870">
      <c r="A870" s="30" t="s">
        <v>6845</v>
      </c>
      <c r="B870" s="29" t="s">
        <v>6861</v>
      </c>
      <c r="C870" s="30" t="s">
        <v>6862</v>
      </c>
      <c r="D870" s="30" t="s">
        <v>476</v>
      </c>
      <c r="E870" s="30" t="s">
        <v>119</v>
      </c>
      <c r="F870" s="30" t="s">
        <v>18</v>
      </c>
      <c r="G870" s="9" t="s">
        <v>14</v>
      </c>
      <c r="H870" s="30"/>
      <c r="I870" s="31"/>
    </row>
    <row r="871">
      <c r="A871" s="30" t="s">
        <v>6845</v>
      </c>
      <c r="B871" s="29" t="s">
        <v>6861</v>
      </c>
      <c r="C871" s="30" t="s">
        <v>6862</v>
      </c>
      <c r="D871" s="30" t="s">
        <v>476</v>
      </c>
      <c r="E871" s="30" t="s">
        <v>436</v>
      </c>
      <c r="F871" s="30" t="s">
        <v>101</v>
      </c>
      <c r="G871" s="9" t="s">
        <v>14</v>
      </c>
      <c r="H871" s="30"/>
      <c r="I871" s="31"/>
    </row>
    <row r="872">
      <c r="A872" s="30" t="s">
        <v>6845</v>
      </c>
      <c r="B872" s="29" t="s">
        <v>6863</v>
      </c>
      <c r="C872" s="30" t="s">
        <v>6864</v>
      </c>
      <c r="D872" s="30" t="s">
        <v>448</v>
      </c>
      <c r="E872" s="30"/>
      <c r="F872" s="30" t="s">
        <v>1430</v>
      </c>
      <c r="G872" s="9" t="s">
        <v>14</v>
      </c>
      <c r="H872" s="30" t="s">
        <v>100</v>
      </c>
      <c r="I872" s="31"/>
    </row>
    <row r="873">
      <c r="A873" s="30" t="s">
        <v>6845</v>
      </c>
      <c r="B873" s="29" t="s">
        <v>6863</v>
      </c>
      <c r="C873" s="30" t="s">
        <v>6864</v>
      </c>
      <c r="D873" s="30" t="s">
        <v>448</v>
      </c>
      <c r="E873" s="30" t="s">
        <v>184</v>
      </c>
      <c r="F873" s="30" t="s">
        <v>1575</v>
      </c>
      <c r="G873" s="9" t="s">
        <v>14</v>
      </c>
      <c r="H873" s="30"/>
      <c r="I873" s="31"/>
    </row>
    <row r="874">
      <c r="A874" s="30" t="s">
        <v>6845</v>
      </c>
      <c r="B874" s="29" t="s">
        <v>6863</v>
      </c>
      <c r="C874" s="30" t="s">
        <v>6864</v>
      </c>
      <c r="D874" s="30" t="s">
        <v>448</v>
      </c>
      <c r="E874" s="30" t="s">
        <v>420</v>
      </c>
      <c r="F874" s="30" t="s">
        <v>718</v>
      </c>
      <c r="G874" s="9" t="s">
        <v>14</v>
      </c>
      <c r="H874" s="30"/>
      <c r="I874" s="31"/>
    </row>
    <row r="875">
      <c r="A875" s="30" t="s">
        <v>6845</v>
      </c>
      <c r="B875" s="29" t="s">
        <v>6865</v>
      </c>
      <c r="C875" s="30" t="s">
        <v>6866</v>
      </c>
      <c r="D875" s="30" t="s">
        <v>165</v>
      </c>
      <c r="E875" s="30" t="s">
        <v>38</v>
      </c>
      <c r="F875" s="30" t="s">
        <v>18</v>
      </c>
      <c r="G875" s="9" t="s">
        <v>14</v>
      </c>
      <c r="H875" s="30"/>
      <c r="I875" s="31"/>
    </row>
    <row r="876">
      <c r="A876" s="30" t="s">
        <v>6845</v>
      </c>
      <c r="B876" s="29" t="s">
        <v>6867</v>
      </c>
      <c r="C876" s="30" t="s">
        <v>6868</v>
      </c>
      <c r="D876" s="30" t="s">
        <v>385</v>
      </c>
      <c r="E876" s="30" t="s">
        <v>5895</v>
      </c>
      <c r="F876" s="30" t="s">
        <v>111</v>
      </c>
      <c r="G876" s="9" t="s">
        <v>14</v>
      </c>
      <c r="H876" s="30"/>
      <c r="I876" s="31"/>
    </row>
    <row r="877">
      <c r="A877" s="30" t="s">
        <v>6845</v>
      </c>
      <c r="B877" s="29" t="s">
        <v>6867</v>
      </c>
      <c r="C877" s="30" t="s">
        <v>6868</v>
      </c>
      <c r="D877" s="30" t="s">
        <v>385</v>
      </c>
      <c r="E877" s="30" t="s">
        <v>119</v>
      </c>
      <c r="F877" s="30" t="s">
        <v>132</v>
      </c>
      <c r="G877" s="9" t="s">
        <v>14</v>
      </c>
      <c r="H877" s="30"/>
      <c r="I877" s="31"/>
    </row>
    <row r="878">
      <c r="A878" s="30" t="s">
        <v>6845</v>
      </c>
      <c r="B878" s="29" t="s">
        <v>6867</v>
      </c>
      <c r="C878" s="30" t="s">
        <v>6868</v>
      </c>
      <c r="D878" s="30" t="s">
        <v>385</v>
      </c>
      <c r="E878" s="30" t="s">
        <v>436</v>
      </c>
      <c r="F878" s="30" t="s">
        <v>240</v>
      </c>
      <c r="G878" s="9" t="s">
        <v>14</v>
      </c>
      <c r="H878" s="30"/>
      <c r="I878" s="31"/>
    </row>
    <row r="879">
      <c r="A879" s="30" t="s">
        <v>6845</v>
      </c>
      <c r="B879" s="29" t="s">
        <v>6867</v>
      </c>
      <c r="C879" s="30" t="s">
        <v>6868</v>
      </c>
      <c r="D879" s="30" t="s">
        <v>385</v>
      </c>
      <c r="E879" s="30" t="s">
        <v>1122</v>
      </c>
      <c r="F879" s="30" t="s">
        <v>101</v>
      </c>
      <c r="G879" s="9" t="s">
        <v>14</v>
      </c>
      <c r="H879" s="30"/>
      <c r="I879" s="31"/>
    </row>
    <row r="880">
      <c r="A880" s="30" t="s">
        <v>6845</v>
      </c>
      <c r="B880" s="29" t="s">
        <v>6867</v>
      </c>
      <c r="C880" s="30" t="s">
        <v>6868</v>
      </c>
      <c r="D880" s="30" t="s">
        <v>312</v>
      </c>
      <c r="E880" s="30" t="s">
        <v>5895</v>
      </c>
      <c r="F880" s="30" t="s">
        <v>111</v>
      </c>
      <c r="G880" s="9" t="s">
        <v>14</v>
      </c>
      <c r="H880" s="30"/>
      <c r="I880" s="31"/>
    </row>
    <row r="881">
      <c r="A881" s="30" t="s">
        <v>6845</v>
      </c>
      <c r="B881" s="29" t="s">
        <v>6867</v>
      </c>
      <c r="C881" s="30" t="s">
        <v>6868</v>
      </c>
      <c r="D881" s="30" t="s">
        <v>312</v>
      </c>
      <c r="E881" s="30" t="s">
        <v>119</v>
      </c>
      <c r="F881" s="30" t="s">
        <v>132</v>
      </c>
      <c r="G881" s="9" t="s">
        <v>14</v>
      </c>
      <c r="H881" s="30"/>
      <c r="I881" s="31"/>
    </row>
    <row r="882">
      <c r="A882" s="30" t="s">
        <v>6845</v>
      </c>
      <c r="B882" s="29" t="s">
        <v>6867</v>
      </c>
      <c r="C882" s="30" t="s">
        <v>6868</v>
      </c>
      <c r="D882" s="30" t="s">
        <v>312</v>
      </c>
      <c r="E882" s="30" t="s">
        <v>436</v>
      </c>
      <c r="F882" s="30" t="s">
        <v>240</v>
      </c>
      <c r="G882" s="9" t="s">
        <v>14</v>
      </c>
      <c r="H882" s="30"/>
      <c r="I882" s="31"/>
    </row>
    <row r="883">
      <c r="A883" s="30" t="s">
        <v>6845</v>
      </c>
      <c r="B883" s="29" t="s">
        <v>6867</v>
      </c>
      <c r="C883" s="30" t="s">
        <v>6868</v>
      </c>
      <c r="D883" s="30" t="s">
        <v>312</v>
      </c>
      <c r="E883" s="30" t="s">
        <v>1122</v>
      </c>
      <c r="F883" s="30" t="s">
        <v>101</v>
      </c>
      <c r="G883" s="9" t="s">
        <v>14</v>
      </c>
      <c r="H883" s="30"/>
      <c r="I883" s="31"/>
    </row>
    <row r="884">
      <c r="A884" s="30" t="s">
        <v>6869</v>
      </c>
      <c r="B884" s="29" t="s">
        <v>6870</v>
      </c>
      <c r="C884" s="30" t="s">
        <v>6871</v>
      </c>
      <c r="D884" s="30" t="s">
        <v>412</v>
      </c>
      <c r="E884" s="30" t="s">
        <v>436</v>
      </c>
      <c r="F884" s="30" t="s">
        <v>5884</v>
      </c>
      <c r="G884" s="9" t="s">
        <v>14</v>
      </c>
      <c r="H884" s="30"/>
      <c r="I884" s="31"/>
    </row>
    <row r="885">
      <c r="A885" s="30" t="s">
        <v>6869</v>
      </c>
      <c r="B885" s="29" t="s">
        <v>6870</v>
      </c>
      <c r="C885" s="30" t="s">
        <v>6871</v>
      </c>
      <c r="D885" s="30" t="s">
        <v>412</v>
      </c>
      <c r="E885" s="30" t="s">
        <v>349</v>
      </c>
      <c r="F885" s="30" t="s">
        <v>13</v>
      </c>
      <c r="G885" s="9" t="s">
        <v>14</v>
      </c>
      <c r="H885" s="30"/>
      <c r="I885" s="31"/>
    </row>
    <row r="886">
      <c r="A886" s="30" t="s">
        <v>6869</v>
      </c>
      <c r="B886" s="29" t="s">
        <v>6872</v>
      </c>
      <c r="C886" s="30" t="s">
        <v>6873</v>
      </c>
      <c r="D886" s="30" t="b">
        <v>1</v>
      </c>
      <c r="E886" s="30"/>
      <c r="F886" s="30" t="s">
        <v>1419</v>
      </c>
      <c r="G886" s="9" t="s">
        <v>14</v>
      </c>
      <c r="H886" s="30" t="s">
        <v>100</v>
      </c>
      <c r="I886" s="31"/>
    </row>
    <row r="887">
      <c r="A887" s="30" t="s">
        <v>6869</v>
      </c>
      <c r="B887" s="29" t="s">
        <v>6872</v>
      </c>
      <c r="C887" s="30" t="s">
        <v>6873</v>
      </c>
      <c r="D887" s="30" t="b">
        <v>1</v>
      </c>
      <c r="E887" s="30" t="s">
        <v>5569</v>
      </c>
      <c r="F887" s="30" t="s">
        <v>119</v>
      </c>
      <c r="G887" s="9" t="s">
        <v>14</v>
      </c>
      <c r="H887" s="30"/>
      <c r="I887" s="31"/>
    </row>
    <row r="888">
      <c r="A888" s="30" t="s">
        <v>6869</v>
      </c>
      <c r="B888" s="29" t="s">
        <v>6872</v>
      </c>
      <c r="C888" s="30" t="s">
        <v>6873</v>
      </c>
      <c r="D888" s="30" t="b">
        <v>1</v>
      </c>
      <c r="E888" s="30" t="s">
        <v>705</v>
      </c>
      <c r="F888" s="30" t="s">
        <v>505</v>
      </c>
      <c r="G888" s="9" t="s">
        <v>14</v>
      </c>
      <c r="H888" s="30"/>
      <c r="I888" s="31"/>
    </row>
    <row r="889">
      <c r="A889" s="30" t="s">
        <v>6869</v>
      </c>
      <c r="B889" s="29" t="s">
        <v>6874</v>
      </c>
      <c r="C889" s="30" t="s">
        <v>6875</v>
      </c>
      <c r="D889" s="30" t="s">
        <v>3764</v>
      </c>
      <c r="E889" s="30" t="s">
        <v>38</v>
      </c>
      <c r="F889" s="30" t="s">
        <v>5939</v>
      </c>
      <c r="G889" s="9" t="s">
        <v>14</v>
      </c>
      <c r="H889" s="30"/>
      <c r="I889" s="31"/>
    </row>
    <row r="890">
      <c r="A890" s="30" t="s">
        <v>6869</v>
      </c>
      <c r="B890" s="29" t="s">
        <v>6874</v>
      </c>
      <c r="C890" s="30" t="s">
        <v>6875</v>
      </c>
      <c r="D890" s="30" t="s">
        <v>3764</v>
      </c>
      <c r="E890" s="30" t="s">
        <v>38</v>
      </c>
      <c r="F890" s="30" t="s">
        <v>18</v>
      </c>
      <c r="G890" s="9" t="s">
        <v>14</v>
      </c>
      <c r="H890" s="30"/>
      <c r="I890" s="31"/>
    </row>
    <row r="891">
      <c r="A891" s="30" t="s">
        <v>6869</v>
      </c>
      <c r="B891" s="29" t="s">
        <v>6876</v>
      </c>
      <c r="C891" s="30" t="s">
        <v>6877</v>
      </c>
      <c r="D891" s="30" t="s">
        <v>746</v>
      </c>
      <c r="E891" s="30" t="s">
        <v>6878</v>
      </c>
      <c r="F891" s="30" t="s">
        <v>3501</v>
      </c>
      <c r="G891" s="9" t="s">
        <v>14</v>
      </c>
      <c r="H891" s="30"/>
      <c r="I891" s="31"/>
    </row>
    <row r="892">
      <c r="A892" s="30" t="s">
        <v>6869</v>
      </c>
      <c r="B892" s="29" t="s">
        <v>6876</v>
      </c>
      <c r="C892" s="30" t="s">
        <v>6877</v>
      </c>
      <c r="D892" s="30" t="s">
        <v>746</v>
      </c>
      <c r="E892" s="30" t="s">
        <v>4677</v>
      </c>
      <c r="F892" s="30" t="s">
        <v>6879</v>
      </c>
      <c r="G892" s="9" t="s">
        <v>14</v>
      </c>
      <c r="H892" s="30"/>
      <c r="I892" s="31"/>
    </row>
    <row r="893">
      <c r="A893" s="30" t="s">
        <v>6869</v>
      </c>
      <c r="B893" s="29" t="s">
        <v>6876</v>
      </c>
      <c r="C893" s="30" t="s">
        <v>6877</v>
      </c>
      <c r="D893" s="30" t="s">
        <v>746</v>
      </c>
      <c r="E893" s="30" t="s">
        <v>6716</v>
      </c>
      <c r="F893" s="30" t="s">
        <v>1246</v>
      </c>
      <c r="G893" s="9" t="s">
        <v>14</v>
      </c>
      <c r="H893" s="30"/>
      <c r="I893" s="31"/>
    </row>
    <row r="894">
      <c r="A894" s="30" t="s">
        <v>6869</v>
      </c>
      <c r="B894" s="29" t="s">
        <v>6880</v>
      </c>
      <c r="C894" s="30" t="s">
        <v>6881</v>
      </c>
      <c r="D894" s="30" t="s">
        <v>1590</v>
      </c>
      <c r="E894" s="30" t="s">
        <v>6009</v>
      </c>
      <c r="F894" s="30" t="s">
        <v>1321</v>
      </c>
      <c r="G894" s="9" t="s">
        <v>14</v>
      </c>
      <c r="H894" s="30"/>
      <c r="I894" s="31"/>
    </row>
    <row r="895">
      <c r="A895" s="30" t="s">
        <v>6869</v>
      </c>
      <c r="B895" s="29" t="s">
        <v>6880</v>
      </c>
      <c r="C895" s="30" t="s">
        <v>6881</v>
      </c>
      <c r="D895" s="30" t="s">
        <v>1590</v>
      </c>
      <c r="E895" s="30" t="s">
        <v>1402</v>
      </c>
      <c r="F895" s="30" t="s">
        <v>6882</v>
      </c>
      <c r="G895" s="9" t="s">
        <v>14</v>
      </c>
      <c r="H895" s="30"/>
      <c r="I895" s="31"/>
    </row>
    <row r="896">
      <c r="A896" s="30" t="s">
        <v>6869</v>
      </c>
      <c r="B896" s="29" t="s">
        <v>6880</v>
      </c>
      <c r="C896" s="30" t="s">
        <v>6881</v>
      </c>
      <c r="D896" s="30" t="s">
        <v>1590</v>
      </c>
      <c r="E896" s="30" t="s">
        <v>6883</v>
      </c>
      <c r="F896" s="30" t="s">
        <v>1771</v>
      </c>
      <c r="G896" s="9" t="s">
        <v>14</v>
      </c>
      <c r="H896" s="30"/>
      <c r="I896" s="31"/>
    </row>
    <row r="897">
      <c r="A897" s="30" t="s">
        <v>6869</v>
      </c>
      <c r="B897" s="29" t="s">
        <v>6884</v>
      </c>
      <c r="C897" s="30" t="s">
        <v>6885</v>
      </c>
      <c r="D897" s="30" t="s">
        <v>1835</v>
      </c>
      <c r="E897" s="30" t="s">
        <v>3557</v>
      </c>
      <c r="F897" s="30" t="s">
        <v>671</v>
      </c>
      <c r="G897" s="9" t="s">
        <v>14</v>
      </c>
      <c r="H897" s="30"/>
      <c r="I897" s="31"/>
    </row>
    <row r="898">
      <c r="A898" s="30" t="s">
        <v>6869</v>
      </c>
      <c r="B898" s="29" t="s">
        <v>6884</v>
      </c>
      <c r="C898" s="30" t="s">
        <v>6885</v>
      </c>
      <c r="D898" s="30" t="s">
        <v>1835</v>
      </c>
      <c r="E898" s="30" t="s">
        <v>6886</v>
      </c>
      <c r="F898" s="30" t="s">
        <v>3827</v>
      </c>
      <c r="G898" s="9" t="s">
        <v>14</v>
      </c>
      <c r="H898" s="30"/>
      <c r="I898" s="31"/>
    </row>
    <row r="899">
      <c r="A899" s="30" t="s">
        <v>6869</v>
      </c>
      <c r="B899" s="29" t="s">
        <v>6887</v>
      </c>
      <c r="C899" s="30" t="s">
        <v>6888</v>
      </c>
      <c r="D899" s="30" t="s">
        <v>6320</v>
      </c>
      <c r="E899" s="30" t="s">
        <v>6889</v>
      </c>
      <c r="F899" s="30" t="s">
        <v>6890</v>
      </c>
      <c r="G899" s="9" t="s">
        <v>14</v>
      </c>
      <c r="H899" s="30"/>
      <c r="I899" s="31"/>
    </row>
    <row r="900">
      <c r="A900" s="30" t="s">
        <v>6869</v>
      </c>
      <c r="B900" s="29" t="s">
        <v>6887</v>
      </c>
      <c r="C900" s="30" t="s">
        <v>6888</v>
      </c>
      <c r="D900" s="30" t="s">
        <v>6320</v>
      </c>
      <c r="E900" s="30" t="s">
        <v>6891</v>
      </c>
      <c r="F900" s="30" t="s">
        <v>6892</v>
      </c>
      <c r="G900" s="9" t="s">
        <v>14</v>
      </c>
      <c r="H900" s="30"/>
      <c r="I900" s="31"/>
    </row>
    <row r="901">
      <c r="A901" s="30" t="s">
        <v>6869</v>
      </c>
      <c r="B901" s="29" t="s">
        <v>6893</v>
      </c>
      <c r="C901" s="30" t="s">
        <v>6894</v>
      </c>
      <c r="D901" s="30" t="s">
        <v>595</v>
      </c>
      <c r="E901" s="30" t="s">
        <v>6337</v>
      </c>
      <c r="F901" s="30" t="s">
        <v>671</v>
      </c>
      <c r="G901" s="9" t="s">
        <v>14</v>
      </c>
      <c r="H901" s="30"/>
      <c r="I901" s="31"/>
    </row>
    <row r="902">
      <c r="A902" s="30" t="s">
        <v>6869</v>
      </c>
      <c r="B902" s="29" t="s">
        <v>6893</v>
      </c>
      <c r="C902" s="30" t="s">
        <v>6894</v>
      </c>
      <c r="D902" s="30" t="s">
        <v>595</v>
      </c>
      <c r="E902" s="30" t="s">
        <v>436</v>
      </c>
      <c r="F902" s="30" t="s">
        <v>13</v>
      </c>
      <c r="G902" s="9" t="s">
        <v>14</v>
      </c>
      <c r="H902" s="30"/>
      <c r="I902" s="31"/>
    </row>
    <row r="903">
      <c r="A903" s="30" t="s">
        <v>6869</v>
      </c>
      <c r="B903" s="29" t="s">
        <v>6895</v>
      </c>
      <c r="C903" s="30" t="s">
        <v>6896</v>
      </c>
      <c r="D903" s="30" t="s">
        <v>445</v>
      </c>
      <c r="E903" s="30"/>
      <c r="F903" s="30" t="s">
        <v>747</v>
      </c>
      <c r="G903" s="9" t="s">
        <v>86</v>
      </c>
      <c r="H903" s="30" t="s">
        <v>100</v>
      </c>
      <c r="I903" s="31"/>
    </row>
    <row r="904">
      <c r="A904" s="30" t="s">
        <v>6869</v>
      </c>
      <c r="B904" s="29" t="s">
        <v>6895</v>
      </c>
      <c r="C904" s="30" t="s">
        <v>6896</v>
      </c>
      <c r="D904" s="30" t="s">
        <v>445</v>
      </c>
      <c r="E904" s="30" t="s">
        <v>773</v>
      </c>
      <c r="F904" s="30" t="s">
        <v>3454</v>
      </c>
      <c r="G904" s="9" t="s">
        <v>86</v>
      </c>
      <c r="H904" s="30"/>
      <c r="I904" s="31"/>
    </row>
    <row r="905">
      <c r="A905" s="30" t="s">
        <v>6869</v>
      </c>
      <c r="B905" s="29" t="s">
        <v>6895</v>
      </c>
      <c r="C905" s="30" t="s">
        <v>6896</v>
      </c>
      <c r="D905" s="30" t="s">
        <v>445</v>
      </c>
      <c r="E905" s="30" t="s">
        <v>119</v>
      </c>
      <c r="F905" s="30" t="s">
        <v>6171</v>
      </c>
      <c r="G905" s="9" t="s">
        <v>86</v>
      </c>
      <c r="H905" s="30"/>
      <c r="I905" s="31"/>
    </row>
    <row r="906">
      <c r="A906" s="30" t="s">
        <v>6869</v>
      </c>
      <c r="B906" s="29" t="s">
        <v>6897</v>
      </c>
      <c r="C906" s="30" t="s">
        <v>6898</v>
      </c>
      <c r="D906" s="30" t="s">
        <v>6781</v>
      </c>
      <c r="E906" s="30" t="s">
        <v>1810</v>
      </c>
      <c r="F906" s="30" t="s">
        <v>5881</v>
      </c>
      <c r="G906" s="9" t="s">
        <v>14</v>
      </c>
      <c r="H906" s="30"/>
      <c r="I906" s="31"/>
    </row>
    <row r="907">
      <c r="A907" s="30" t="s">
        <v>6869</v>
      </c>
      <c r="B907" s="29" t="s">
        <v>6897</v>
      </c>
      <c r="C907" s="30" t="s">
        <v>6898</v>
      </c>
      <c r="D907" s="30" t="s">
        <v>6781</v>
      </c>
      <c r="E907" s="30" t="s">
        <v>1810</v>
      </c>
      <c r="F907" s="30" t="s">
        <v>718</v>
      </c>
      <c r="G907" s="9" t="s">
        <v>14</v>
      </c>
      <c r="H907" s="30"/>
      <c r="I907" s="31"/>
    </row>
    <row r="908">
      <c r="A908" s="30" t="s">
        <v>6869</v>
      </c>
      <c r="B908" s="29" t="s">
        <v>6899</v>
      </c>
      <c r="C908" s="30" t="s">
        <v>6900</v>
      </c>
      <c r="D908" s="30" t="s">
        <v>2651</v>
      </c>
      <c r="E908" s="30" t="s">
        <v>5880</v>
      </c>
      <c r="F908" s="30" t="s">
        <v>5884</v>
      </c>
      <c r="G908" s="9" t="s">
        <v>14</v>
      </c>
      <c r="H908" s="30"/>
      <c r="I908" s="31"/>
    </row>
    <row r="909">
      <c r="A909" s="30" t="s">
        <v>6869</v>
      </c>
      <c r="B909" s="29" t="s">
        <v>6901</v>
      </c>
      <c r="C909" s="30" t="s">
        <v>6902</v>
      </c>
      <c r="D909" s="30" t="s">
        <v>3213</v>
      </c>
      <c r="E909" s="30" t="s">
        <v>5880</v>
      </c>
      <c r="F909" s="30" t="s">
        <v>5884</v>
      </c>
      <c r="G909" s="9" t="s">
        <v>14</v>
      </c>
      <c r="H909" s="30"/>
      <c r="I909" s="31"/>
    </row>
    <row r="910">
      <c r="A910" s="30" t="s">
        <v>6869</v>
      </c>
      <c r="B910" s="29" t="s">
        <v>6901</v>
      </c>
      <c r="C910" s="30" t="s">
        <v>6902</v>
      </c>
      <c r="D910" s="30" t="s">
        <v>3213</v>
      </c>
      <c r="E910" s="30" t="s">
        <v>3557</v>
      </c>
      <c r="F910" s="30" t="s">
        <v>3558</v>
      </c>
      <c r="G910" s="9" t="s">
        <v>14</v>
      </c>
      <c r="H910" s="30"/>
      <c r="I910" s="31"/>
    </row>
    <row r="911">
      <c r="A911" s="30" t="s">
        <v>6869</v>
      </c>
      <c r="B911" s="29" t="s">
        <v>6903</v>
      </c>
      <c r="C911" s="30" t="s">
        <v>6904</v>
      </c>
      <c r="D911" s="30" t="s">
        <v>839</v>
      </c>
      <c r="E911" s="30"/>
      <c r="F911" s="30" t="s">
        <v>1419</v>
      </c>
      <c r="G911" s="9" t="s">
        <v>14</v>
      </c>
      <c r="H911" s="30" t="s">
        <v>100</v>
      </c>
      <c r="I911" s="31"/>
    </row>
    <row r="912">
      <c r="A912" s="30" t="s">
        <v>6869</v>
      </c>
      <c r="B912" s="29" t="s">
        <v>6903</v>
      </c>
      <c r="C912" s="30" t="s">
        <v>6904</v>
      </c>
      <c r="D912" s="30" t="s">
        <v>839</v>
      </c>
      <c r="E912" s="30" t="s">
        <v>110</v>
      </c>
      <c r="F912" s="30" t="s">
        <v>111</v>
      </c>
      <c r="G912" s="9" t="s">
        <v>14</v>
      </c>
      <c r="H912" s="30"/>
      <c r="I912" s="31"/>
    </row>
    <row r="913">
      <c r="A913" s="30" t="s">
        <v>6869</v>
      </c>
      <c r="B913" s="29" t="s">
        <v>6905</v>
      </c>
      <c r="C913" s="30" t="s">
        <v>6906</v>
      </c>
      <c r="D913" s="30" t="s">
        <v>298</v>
      </c>
      <c r="E913" s="30" t="s">
        <v>3910</v>
      </c>
      <c r="F913" s="30" t="s">
        <v>6782</v>
      </c>
      <c r="G913" s="9" t="s">
        <v>14</v>
      </c>
      <c r="H913" s="30"/>
      <c r="I913" s="31"/>
    </row>
    <row r="914">
      <c r="A914" s="30" t="s">
        <v>6869</v>
      </c>
      <c r="B914" s="29" t="s">
        <v>6905</v>
      </c>
      <c r="C914" s="30" t="s">
        <v>6906</v>
      </c>
      <c r="D914" s="30" t="s">
        <v>298</v>
      </c>
      <c r="E914" s="30" t="s">
        <v>5880</v>
      </c>
      <c r="F914" s="30" t="s">
        <v>5881</v>
      </c>
      <c r="G914" s="9" t="s">
        <v>14</v>
      </c>
      <c r="H914" s="30"/>
      <c r="I914" s="31"/>
    </row>
    <row r="915">
      <c r="A915" s="30" t="s">
        <v>6869</v>
      </c>
      <c r="B915" s="29" t="s">
        <v>6905</v>
      </c>
      <c r="C915" s="30" t="s">
        <v>6906</v>
      </c>
      <c r="D915" s="30" t="s">
        <v>298</v>
      </c>
      <c r="E915" s="30" t="s">
        <v>1810</v>
      </c>
      <c r="F915" s="30" t="s">
        <v>564</v>
      </c>
      <c r="G915" s="9" t="s">
        <v>14</v>
      </c>
      <c r="H915" s="30"/>
      <c r="I915" s="31"/>
    </row>
    <row r="916">
      <c r="A916" s="30" t="s">
        <v>6869</v>
      </c>
      <c r="B916" s="29" t="s">
        <v>6907</v>
      </c>
      <c r="C916" s="30" t="s">
        <v>6908</v>
      </c>
      <c r="D916" s="30" t="s">
        <v>137</v>
      </c>
      <c r="E916" s="30" t="s">
        <v>110</v>
      </c>
      <c r="F916" s="30" t="s">
        <v>111</v>
      </c>
      <c r="G916" s="9" t="s">
        <v>14</v>
      </c>
      <c r="H916" s="30"/>
      <c r="I916" s="31"/>
    </row>
    <row r="917">
      <c r="A917" s="30" t="s">
        <v>6869</v>
      </c>
      <c r="B917" s="29" t="s">
        <v>6907</v>
      </c>
      <c r="C917" s="30" t="s">
        <v>6908</v>
      </c>
      <c r="D917" s="30" t="s">
        <v>137</v>
      </c>
      <c r="E917" s="30" t="s">
        <v>119</v>
      </c>
      <c r="F917" s="30" t="s">
        <v>132</v>
      </c>
      <c r="G917" s="9" t="s">
        <v>14</v>
      </c>
      <c r="H917" s="30"/>
      <c r="I917" s="31"/>
    </row>
    <row r="918">
      <c r="A918" s="30" t="s">
        <v>6869</v>
      </c>
      <c r="B918" s="29" t="s">
        <v>6909</v>
      </c>
      <c r="C918" s="30" t="s">
        <v>6910</v>
      </c>
      <c r="D918" s="30" t="s">
        <v>448</v>
      </c>
      <c r="E918" s="30"/>
      <c r="F918" s="30" t="s">
        <v>6675</v>
      </c>
      <c r="G918" s="9" t="s">
        <v>86</v>
      </c>
      <c r="H918" s="30" t="s">
        <v>100</v>
      </c>
      <c r="I918" s="31"/>
    </row>
    <row r="919">
      <c r="A919" s="30" t="s">
        <v>6869</v>
      </c>
      <c r="B919" s="29" t="s">
        <v>6911</v>
      </c>
      <c r="C919" s="30" t="s">
        <v>6912</v>
      </c>
      <c r="D919" s="30" t="s">
        <v>471</v>
      </c>
      <c r="E919" s="30" t="s">
        <v>183</v>
      </c>
      <c r="F919" s="30" t="s">
        <v>111</v>
      </c>
      <c r="G919" s="9" t="s">
        <v>14</v>
      </c>
      <c r="H919" s="30"/>
      <c r="I919" s="31"/>
    </row>
    <row r="920">
      <c r="A920" s="30" t="s">
        <v>6869</v>
      </c>
      <c r="B920" s="29" t="s">
        <v>6911</v>
      </c>
      <c r="C920" s="30" t="s">
        <v>6912</v>
      </c>
      <c r="D920" s="30" t="s">
        <v>471</v>
      </c>
      <c r="E920" s="30" t="s">
        <v>119</v>
      </c>
      <c r="F920" s="30" t="s">
        <v>132</v>
      </c>
      <c r="G920" s="9" t="s">
        <v>14</v>
      </c>
      <c r="H920" s="30"/>
      <c r="I920" s="31"/>
    </row>
    <row r="921">
      <c r="A921" s="30" t="s">
        <v>6913</v>
      </c>
      <c r="B921" s="29" t="s">
        <v>6914</v>
      </c>
      <c r="C921" s="30" t="s">
        <v>6915</v>
      </c>
      <c r="D921" s="30" t="s">
        <v>1562</v>
      </c>
      <c r="E921" s="30" t="s">
        <v>6590</v>
      </c>
      <c r="F921" s="30" t="s">
        <v>417</v>
      </c>
      <c r="G921" s="9" t="s">
        <v>14</v>
      </c>
      <c r="H921" s="30"/>
      <c r="I921" s="31"/>
    </row>
    <row r="922">
      <c r="A922" s="30" t="s">
        <v>6913</v>
      </c>
      <c r="B922" s="29" t="s">
        <v>6914</v>
      </c>
      <c r="C922" s="30" t="s">
        <v>6915</v>
      </c>
      <c r="D922" s="30" t="s">
        <v>1562</v>
      </c>
      <c r="E922" s="30" t="s">
        <v>5944</v>
      </c>
      <c r="F922" s="30" t="s">
        <v>6916</v>
      </c>
      <c r="G922" s="9" t="s">
        <v>14</v>
      </c>
      <c r="H922" s="30"/>
      <c r="I922" s="31"/>
    </row>
    <row r="923">
      <c r="A923" s="30" t="s">
        <v>6913</v>
      </c>
      <c r="B923" s="29" t="s">
        <v>6914</v>
      </c>
      <c r="C923" s="30" t="s">
        <v>6915</v>
      </c>
      <c r="D923" s="30" t="s">
        <v>1562</v>
      </c>
      <c r="E923" s="30" t="s">
        <v>420</v>
      </c>
      <c r="F923" s="30" t="s">
        <v>718</v>
      </c>
      <c r="G923" s="9" t="s">
        <v>14</v>
      </c>
      <c r="H923" s="30"/>
      <c r="I923" s="31"/>
    </row>
    <row r="924">
      <c r="A924" s="30" t="s">
        <v>6913</v>
      </c>
      <c r="B924" s="29" t="s">
        <v>6914</v>
      </c>
      <c r="C924" s="30" t="s">
        <v>6915</v>
      </c>
      <c r="D924" s="30" t="s">
        <v>1562</v>
      </c>
      <c r="E924" s="30" t="s">
        <v>843</v>
      </c>
      <c r="F924" s="30" t="s">
        <v>454</v>
      </c>
      <c r="G924" s="9" t="s">
        <v>14</v>
      </c>
      <c r="H924" s="30"/>
      <c r="I924" s="31"/>
    </row>
    <row r="925">
      <c r="A925" s="30" t="s">
        <v>6913</v>
      </c>
      <c r="B925" s="29" t="s">
        <v>6917</v>
      </c>
      <c r="C925" s="30" t="s">
        <v>6918</v>
      </c>
      <c r="D925" s="30" t="s">
        <v>41</v>
      </c>
      <c r="E925" s="30" t="s">
        <v>1810</v>
      </c>
      <c r="F925" s="30" t="s">
        <v>564</v>
      </c>
      <c r="G925" s="9" t="s">
        <v>14</v>
      </c>
      <c r="H925" s="30"/>
      <c r="I925" s="31"/>
    </row>
    <row r="926">
      <c r="A926" s="30" t="s">
        <v>6913</v>
      </c>
      <c r="B926" s="29" t="s">
        <v>6917</v>
      </c>
      <c r="C926" s="30" t="s">
        <v>6918</v>
      </c>
      <c r="D926" s="30" t="s">
        <v>41</v>
      </c>
      <c r="E926" s="30" t="s">
        <v>6427</v>
      </c>
      <c r="F926" s="30" t="s">
        <v>809</v>
      </c>
      <c r="G926" s="9" t="s">
        <v>14</v>
      </c>
      <c r="H926" s="30"/>
      <c r="I926" s="31"/>
    </row>
    <row r="927">
      <c r="A927" s="30" t="s">
        <v>6913</v>
      </c>
      <c r="B927" s="29" t="s">
        <v>6919</v>
      </c>
      <c r="C927" s="30" t="s">
        <v>6920</v>
      </c>
      <c r="D927" s="30" t="s">
        <v>731</v>
      </c>
      <c r="E927" s="30" t="s">
        <v>420</v>
      </c>
      <c r="F927" s="30" t="s">
        <v>450</v>
      </c>
      <c r="G927" s="9" t="s">
        <v>14</v>
      </c>
      <c r="H927" s="30"/>
      <c r="I927" s="31"/>
    </row>
    <row r="928">
      <c r="A928" s="30" t="s">
        <v>6913</v>
      </c>
      <c r="B928" s="29" t="s">
        <v>6919</v>
      </c>
      <c r="C928" s="30" t="s">
        <v>6920</v>
      </c>
      <c r="D928" s="30" t="s">
        <v>731</v>
      </c>
      <c r="E928" s="30" t="s">
        <v>1490</v>
      </c>
      <c r="F928" s="30" t="s">
        <v>6221</v>
      </c>
      <c r="G928" s="9" t="s">
        <v>14</v>
      </c>
      <c r="H928" s="30"/>
      <c r="I928" s="31"/>
    </row>
    <row r="929">
      <c r="A929" s="30" t="s">
        <v>6913</v>
      </c>
      <c r="B929" s="29" t="s">
        <v>6921</v>
      </c>
      <c r="C929" s="30" t="s">
        <v>6922</v>
      </c>
      <c r="D929" s="30" t="s">
        <v>307</v>
      </c>
      <c r="E929" s="30" t="s">
        <v>119</v>
      </c>
      <c r="F929" s="30" t="s">
        <v>473</v>
      </c>
      <c r="G929" s="9" t="s">
        <v>14</v>
      </c>
      <c r="H929" s="30"/>
      <c r="I929" s="31"/>
    </row>
    <row r="930">
      <c r="A930" s="30" t="s">
        <v>6913</v>
      </c>
      <c r="B930" s="29" t="s">
        <v>6921</v>
      </c>
      <c r="C930" s="30" t="s">
        <v>6922</v>
      </c>
      <c r="D930" s="30" t="s">
        <v>307</v>
      </c>
      <c r="E930" s="30" t="s">
        <v>5569</v>
      </c>
      <c r="F930" s="30" t="s">
        <v>330</v>
      </c>
      <c r="G930" s="9" t="s">
        <v>14</v>
      </c>
      <c r="H930" s="30"/>
      <c r="I930" s="31"/>
    </row>
    <row r="931">
      <c r="A931" s="30" t="s">
        <v>6913</v>
      </c>
      <c r="B931" s="29" t="s">
        <v>6923</v>
      </c>
      <c r="C931" s="30" t="s">
        <v>6924</v>
      </c>
      <c r="D931" s="30" t="s">
        <v>1562</v>
      </c>
      <c r="E931" s="30"/>
      <c r="F931" s="30" t="s">
        <v>747</v>
      </c>
      <c r="G931" s="9" t="s">
        <v>86</v>
      </c>
      <c r="H931" s="30" t="s">
        <v>100</v>
      </c>
      <c r="I931" s="31"/>
    </row>
    <row r="932">
      <c r="A932" s="30" t="s">
        <v>6913</v>
      </c>
      <c r="B932" s="29" t="s">
        <v>6923</v>
      </c>
      <c r="C932" s="30" t="s">
        <v>6924</v>
      </c>
      <c r="D932" s="30" t="s">
        <v>1562</v>
      </c>
      <c r="E932" s="30" t="s">
        <v>6925</v>
      </c>
      <c r="F932" s="30" t="s">
        <v>6926</v>
      </c>
      <c r="G932" s="9" t="s">
        <v>86</v>
      </c>
      <c r="H932" s="30"/>
      <c r="I932" s="31"/>
    </row>
    <row r="933">
      <c r="A933" s="30" t="s">
        <v>6913</v>
      </c>
      <c r="B933" s="29" t="s">
        <v>6923</v>
      </c>
      <c r="C933" s="30" t="s">
        <v>6924</v>
      </c>
      <c r="D933" s="30" t="s">
        <v>1562</v>
      </c>
      <c r="E933" s="30" t="s">
        <v>6925</v>
      </c>
      <c r="F933" s="30" t="s">
        <v>6927</v>
      </c>
      <c r="G933" s="9" t="s">
        <v>86</v>
      </c>
      <c r="H933" s="30"/>
      <c r="I933" s="31"/>
    </row>
    <row r="934">
      <c r="A934" s="30" t="s">
        <v>6913</v>
      </c>
      <c r="B934" s="29" t="s">
        <v>6928</v>
      </c>
      <c r="C934" s="30" t="s">
        <v>6929</v>
      </c>
      <c r="D934" s="30" t="s">
        <v>6930</v>
      </c>
      <c r="E934" s="30" t="s">
        <v>136</v>
      </c>
      <c r="F934" s="30" t="s">
        <v>486</v>
      </c>
      <c r="G934" s="9" t="s">
        <v>14</v>
      </c>
      <c r="H934" s="30"/>
      <c r="I934" s="31"/>
    </row>
    <row r="935">
      <c r="A935" s="30" t="s">
        <v>6913</v>
      </c>
      <c r="B935" s="29" t="s">
        <v>6928</v>
      </c>
      <c r="C935" s="30" t="s">
        <v>6929</v>
      </c>
      <c r="D935" s="30" t="s">
        <v>6930</v>
      </c>
      <c r="E935" s="30" t="s">
        <v>136</v>
      </c>
      <c r="F935" s="30" t="s">
        <v>564</v>
      </c>
      <c r="G935" s="9" t="s">
        <v>14</v>
      </c>
      <c r="H935" s="30"/>
      <c r="I935" s="31"/>
    </row>
    <row r="936">
      <c r="A936" s="30" t="s">
        <v>6913</v>
      </c>
      <c r="B936" s="29" t="s">
        <v>6931</v>
      </c>
      <c r="C936" s="30" t="s">
        <v>6932</v>
      </c>
      <c r="D936" s="30" t="s">
        <v>448</v>
      </c>
      <c r="E936" s="30"/>
      <c r="F936" s="30" t="s">
        <v>6933</v>
      </c>
      <c r="G936" s="9" t="s">
        <v>86</v>
      </c>
      <c r="H936" s="30" t="s">
        <v>100</v>
      </c>
      <c r="I936" s="31"/>
    </row>
    <row r="937">
      <c r="A937" s="30" t="s">
        <v>6913</v>
      </c>
      <c r="B937" s="29" t="s">
        <v>6934</v>
      </c>
      <c r="C937" s="30" t="s">
        <v>6935</v>
      </c>
      <c r="D937" s="30" t="s">
        <v>3141</v>
      </c>
      <c r="E937" s="30"/>
      <c r="F937" s="30" t="s">
        <v>6933</v>
      </c>
      <c r="G937" s="9" t="s">
        <v>86</v>
      </c>
      <c r="H937" s="30" t="s">
        <v>100</v>
      </c>
      <c r="I937" s="31"/>
    </row>
    <row r="938">
      <c r="A938" s="30" t="s">
        <v>6913</v>
      </c>
      <c r="B938" s="29" t="s">
        <v>6934</v>
      </c>
      <c r="C938" s="30" t="s">
        <v>6935</v>
      </c>
      <c r="D938" s="30" t="s">
        <v>3141</v>
      </c>
      <c r="E938" s="30" t="s">
        <v>6936</v>
      </c>
      <c r="F938" s="30" t="s">
        <v>6937</v>
      </c>
      <c r="G938" s="9" t="s">
        <v>86</v>
      </c>
      <c r="H938" s="30"/>
      <c r="I938" s="31"/>
    </row>
    <row r="939">
      <c r="A939" s="30" t="s">
        <v>6938</v>
      </c>
      <c r="B939" s="29" t="s">
        <v>6939</v>
      </c>
      <c r="C939" s="30" t="s">
        <v>6940</v>
      </c>
      <c r="D939" s="30" t="s">
        <v>448</v>
      </c>
      <c r="E939" s="30" t="s">
        <v>5418</v>
      </c>
      <c r="F939" s="30" t="s">
        <v>5939</v>
      </c>
      <c r="G939" s="9" t="s">
        <v>14</v>
      </c>
      <c r="H939" s="30"/>
      <c r="I939" s="31"/>
    </row>
    <row r="940">
      <c r="A940" s="30" t="s">
        <v>6938</v>
      </c>
      <c r="B940" s="29" t="s">
        <v>6939</v>
      </c>
      <c r="C940" s="30" t="s">
        <v>6940</v>
      </c>
      <c r="D940" s="30" t="s">
        <v>448</v>
      </c>
      <c r="E940" s="30" t="s">
        <v>334</v>
      </c>
      <c r="F940" s="30" t="s">
        <v>132</v>
      </c>
      <c r="G940" s="9" t="s">
        <v>14</v>
      </c>
      <c r="H940" s="30"/>
      <c r="I940" s="31"/>
    </row>
    <row r="941">
      <c r="A941" s="30" t="s">
        <v>6938</v>
      </c>
      <c r="B941" s="29" t="s">
        <v>6941</v>
      </c>
      <c r="C941" s="30" t="s">
        <v>6942</v>
      </c>
      <c r="D941" s="30" t="s">
        <v>3408</v>
      </c>
      <c r="E941" s="30" t="s">
        <v>344</v>
      </c>
      <c r="F941" s="30" t="s">
        <v>417</v>
      </c>
      <c r="G941" s="9" t="s">
        <v>14</v>
      </c>
      <c r="H941" s="30"/>
      <c r="I941" s="31"/>
    </row>
    <row r="942">
      <c r="A942" s="30" t="s">
        <v>6938</v>
      </c>
      <c r="B942" s="29" t="s">
        <v>6941</v>
      </c>
      <c r="C942" s="30" t="s">
        <v>6942</v>
      </c>
      <c r="D942" s="30" t="s">
        <v>3408</v>
      </c>
      <c r="E942" s="30" t="s">
        <v>449</v>
      </c>
      <c r="F942" s="30" t="s">
        <v>2686</v>
      </c>
      <c r="G942" s="9" t="s">
        <v>14</v>
      </c>
      <c r="H942" s="30"/>
      <c r="I942" s="31"/>
    </row>
    <row r="943">
      <c r="A943" s="30" t="s">
        <v>6938</v>
      </c>
      <c r="B943" s="29" t="s">
        <v>6941</v>
      </c>
      <c r="C943" s="30" t="s">
        <v>6942</v>
      </c>
      <c r="D943" s="30" t="s">
        <v>3408</v>
      </c>
      <c r="E943" s="30" t="s">
        <v>436</v>
      </c>
      <c r="F943" s="30" t="s">
        <v>18</v>
      </c>
      <c r="G943" s="9" t="s">
        <v>14</v>
      </c>
      <c r="H943" s="30"/>
      <c r="I943" s="31"/>
    </row>
    <row r="944">
      <c r="A944" s="30" t="s">
        <v>6938</v>
      </c>
      <c r="B944" s="29" t="s">
        <v>6943</v>
      </c>
      <c r="C944" s="30" t="s">
        <v>6944</v>
      </c>
      <c r="D944" s="30" t="s">
        <v>1370</v>
      </c>
      <c r="E944" s="30" t="s">
        <v>5880</v>
      </c>
      <c r="F944" s="30" t="s">
        <v>5884</v>
      </c>
      <c r="G944" s="9" t="s">
        <v>14</v>
      </c>
      <c r="H944" s="30"/>
      <c r="I944" s="31"/>
    </row>
    <row r="945">
      <c r="A945" s="30" t="s">
        <v>6938</v>
      </c>
      <c r="B945" s="29" t="s">
        <v>6945</v>
      </c>
      <c r="C945" s="30" t="s">
        <v>6946</v>
      </c>
      <c r="D945" s="30" t="s">
        <v>6794</v>
      </c>
      <c r="E945" s="30" t="s">
        <v>5418</v>
      </c>
      <c r="F945" s="30" t="s">
        <v>6947</v>
      </c>
      <c r="G945" s="9" t="s">
        <v>29</v>
      </c>
      <c r="H945" s="30"/>
      <c r="I945" s="31"/>
    </row>
    <row r="946">
      <c r="A946" s="30" t="s">
        <v>6938</v>
      </c>
      <c r="B946" s="29" t="s">
        <v>6945</v>
      </c>
      <c r="C946" s="30" t="s">
        <v>6946</v>
      </c>
      <c r="D946" s="30" t="s">
        <v>6794</v>
      </c>
      <c r="E946" s="30" t="s">
        <v>950</v>
      </c>
      <c r="F946" s="30" t="s">
        <v>417</v>
      </c>
      <c r="G946" s="9" t="s">
        <v>14</v>
      </c>
      <c r="H946" s="30"/>
      <c r="I946" s="31"/>
    </row>
    <row r="947">
      <c r="A947" s="30" t="s">
        <v>6938</v>
      </c>
      <c r="B947" s="29" t="s">
        <v>6948</v>
      </c>
      <c r="C947" s="30" t="s">
        <v>6949</v>
      </c>
      <c r="D947" s="30" t="s">
        <v>1181</v>
      </c>
      <c r="E947" s="30" t="s">
        <v>110</v>
      </c>
      <c r="F947" s="30" t="s">
        <v>111</v>
      </c>
      <c r="G947" s="9" t="s">
        <v>14</v>
      </c>
      <c r="H947" s="30"/>
      <c r="I947" s="31"/>
    </row>
    <row r="948">
      <c r="A948" s="30" t="s">
        <v>6938</v>
      </c>
      <c r="B948" s="29" t="s">
        <v>6948</v>
      </c>
      <c r="C948" s="30" t="s">
        <v>6949</v>
      </c>
      <c r="D948" s="30" t="s">
        <v>1181</v>
      </c>
      <c r="E948" s="30" t="s">
        <v>5569</v>
      </c>
      <c r="F948" s="30" t="s">
        <v>119</v>
      </c>
      <c r="G948" s="9" t="s">
        <v>14</v>
      </c>
      <c r="H948" s="30"/>
      <c r="I948" s="31"/>
    </row>
    <row r="949">
      <c r="A949" s="30" t="s">
        <v>6938</v>
      </c>
      <c r="B949" s="29" t="s">
        <v>6948</v>
      </c>
      <c r="C949" s="30" t="s">
        <v>6949</v>
      </c>
      <c r="D949" s="30" t="s">
        <v>1181</v>
      </c>
      <c r="E949" s="30" t="s">
        <v>6950</v>
      </c>
      <c r="F949" s="30" t="s">
        <v>101</v>
      </c>
      <c r="G949" s="9" t="s">
        <v>14</v>
      </c>
      <c r="H949" s="30"/>
      <c r="I949" s="31"/>
    </row>
    <row r="950">
      <c r="A950" s="30" t="s">
        <v>6938</v>
      </c>
      <c r="B950" s="29" t="s">
        <v>6951</v>
      </c>
      <c r="C950" s="30" t="s">
        <v>6952</v>
      </c>
      <c r="D950" s="30" t="s">
        <v>651</v>
      </c>
      <c r="E950" s="30" t="s">
        <v>105</v>
      </c>
      <c r="F950" s="30" t="s">
        <v>6953</v>
      </c>
      <c r="G950" s="9" t="s">
        <v>86</v>
      </c>
      <c r="H950" s="30"/>
      <c r="I950" s="31"/>
    </row>
    <row r="951">
      <c r="A951" s="30" t="s">
        <v>6938</v>
      </c>
      <c r="B951" s="29" t="s">
        <v>6951</v>
      </c>
      <c r="C951" s="30" t="s">
        <v>6952</v>
      </c>
      <c r="D951" s="30" t="s">
        <v>651</v>
      </c>
      <c r="E951" s="30" t="s">
        <v>6178</v>
      </c>
      <c r="F951" s="30" t="s">
        <v>111</v>
      </c>
      <c r="G951" s="9" t="s">
        <v>14</v>
      </c>
      <c r="H951" s="30"/>
      <c r="I951" s="31"/>
    </row>
    <row r="952">
      <c r="A952" s="30" t="s">
        <v>6938</v>
      </c>
      <c r="B952" s="29" t="s">
        <v>6951</v>
      </c>
      <c r="C952" s="30" t="s">
        <v>6952</v>
      </c>
      <c r="D952" s="30" t="s">
        <v>651</v>
      </c>
      <c r="E952" s="30" t="s">
        <v>6954</v>
      </c>
      <c r="F952" s="30" t="s">
        <v>18</v>
      </c>
      <c r="G952" s="9" t="s">
        <v>14</v>
      </c>
      <c r="H952" s="30"/>
      <c r="I952" s="31"/>
    </row>
    <row r="953">
      <c r="A953" s="30" t="s">
        <v>6938</v>
      </c>
      <c r="B953" s="29" t="s">
        <v>6955</v>
      </c>
      <c r="C953" s="30" t="s">
        <v>6956</v>
      </c>
      <c r="D953" s="30" t="s">
        <v>5956</v>
      </c>
      <c r="E953" s="30" t="s">
        <v>6957</v>
      </c>
      <c r="F953" s="30" t="s">
        <v>564</v>
      </c>
      <c r="G953" s="9" t="s">
        <v>14</v>
      </c>
      <c r="H953" s="30"/>
      <c r="I953" s="31"/>
    </row>
    <row r="954">
      <c r="A954" s="30" t="s">
        <v>6938</v>
      </c>
      <c r="B954" s="29" t="s">
        <v>6958</v>
      </c>
      <c r="C954" s="30" t="s">
        <v>6959</v>
      </c>
      <c r="D954" s="30" t="s">
        <v>665</v>
      </c>
      <c r="E954" s="30"/>
      <c r="F954" s="30" t="s">
        <v>1430</v>
      </c>
      <c r="G954" s="9" t="s">
        <v>14</v>
      </c>
      <c r="H954" s="30" t="s">
        <v>100</v>
      </c>
      <c r="I954" s="31"/>
    </row>
    <row r="955">
      <c r="A955" s="30" t="s">
        <v>6938</v>
      </c>
      <c r="B955" s="29" t="s">
        <v>6958</v>
      </c>
      <c r="C955" s="30" t="s">
        <v>6959</v>
      </c>
      <c r="D955" s="30" t="s">
        <v>665</v>
      </c>
      <c r="E955" s="30" t="s">
        <v>6960</v>
      </c>
      <c r="F955" s="30" t="s">
        <v>6855</v>
      </c>
      <c r="G955" s="9" t="s">
        <v>14</v>
      </c>
      <c r="H955" s="30"/>
      <c r="I955" s="31"/>
    </row>
    <row r="956">
      <c r="A956" s="30" t="s">
        <v>6938</v>
      </c>
      <c r="B956" s="29" t="s">
        <v>6958</v>
      </c>
      <c r="C956" s="30" t="s">
        <v>6959</v>
      </c>
      <c r="D956" s="30" t="s">
        <v>665</v>
      </c>
      <c r="E956" s="30" t="s">
        <v>2337</v>
      </c>
      <c r="F956" s="30" t="s">
        <v>13</v>
      </c>
      <c r="G956" s="9" t="s">
        <v>14</v>
      </c>
      <c r="H956" s="30"/>
      <c r="I956" s="31"/>
    </row>
    <row r="957">
      <c r="A957" s="30" t="s">
        <v>6938</v>
      </c>
      <c r="B957" s="29" t="s">
        <v>6958</v>
      </c>
      <c r="C957" s="30" t="s">
        <v>6959</v>
      </c>
      <c r="D957" s="30" t="s">
        <v>665</v>
      </c>
      <c r="E957" s="30" t="s">
        <v>6891</v>
      </c>
      <c r="F957" s="30" t="s">
        <v>308</v>
      </c>
      <c r="G957" s="9" t="s">
        <v>14</v>
      </c>
      <c r="H957" s="30"/>
      <c r="I957" s="31"/>
    </row>
    <row r="958">
      <c r="A958" s="30" t="s">
        <v>6938</v>
      </c>
      <c r="B958" s="29" t="s">
        <v>6961</v>
      </c>
      <c r="C958" s="30" t="s">
        <v>6962</v>
      </c>
      <c r="D958" s="30" t="s">
        <v>83</v>
      </c>
      <c r="E958" s="30"/>
      <c r="F958" s="30" t="s">
        <v>1430</v>
      </c>
      <c r="G958" s="9" t="s">
        <v>14</v>
      </c>
      <c r="H958" s="30" t="s">
        <v>100</v>
      </c>
      <c r="I958" s="31"/>
    </row>
    <row r="959">
      <c r="A959" s="30" t="s">
        <v>6938</v>
      </c>
      <c r="B959" s="29" t="s">
        <v>6963</v>
      </c>
      <c r="C959" s="30" t="s">
        <v>6964</v>
      </c>
      <c r="D959" s="30" t="s">
        <v>3386</v>
      </c>
      <c r="E959" s="30" t="s">
        <v>334</v>
      </c>
      <c r="F959" s="30" t="s">
        <v>498</v>
      </c>
      <c r="G959" s="9" t="s">
        <v>14</v>
      </c>
      <c r="H959" s="30"/>
      <c r="I959" s="31"/>
    </row>
    <row r="960">
      <c r="A960" s="30" t="s">
        <v>6938</v>
      </c>
      <c r="B960" s="29" t="s">
        <v>6965</v>
      </c>
      <c r="C960" s="30" t="s">
        <v>6966</v>
      </c>
      <c r="D960" s="30" t="s">
        <v>3126</v>
      </c>
      <c r="E960" s="30" t="s">
        <v>843</v>
      </c>
      <c r="F960" s="30" t="s">
        <v>454</v>
      </c>
      <c r="G960" s="9" t="s">
        <v>14</v>
      </c>
      <c r="H960" s="30"/>
      <c r="I960" s="31"/>
    </row>
    <row r="961">
      <c r="A961" s="30" t="s">
        <v>6938</v>
      </c>
      <c r="B961" s="29" t="s">
        <v>6965</v>
      </c>
      <c r="C961" s="30" t="s">
        <v>6966</v>
      </c>
      <c r="D961" s="30" t="s">
        <v>3126</v>
      </c>
      <c r="E961" s="30" t="s">
        <v>1402</v>
      </c>
      <c r="F961" s="30" t="s">
        <v>1403</v>
      </c>
      <c r="G961" s="9" t="s">
        <v>14</v>
      </c>
      <c r="H961" s="30"/>
      <c r="I961" s="31"/>
    </row>
    <row r="962">
      <c r="A962" s="30" t="s">
        <v>6938</v>
      </c>
      <c r="B962" s="29" t="s">
        <v>6965</v>
      </c>
      <c r="C962" s="30" t="s">
        <v>6966</v>
      </c>
      <c r="D962" s="30" t="s">
        <v>3126</v>
      </c>
      <c r="E962" s="30" t="s">
        <v>420</v>
      </c>
      <c r="F962" s="30" t="s">
        <v>18</v>
      </c>
      <c r="G962" s="9" t="s">
        <v>14</v>
      </c>
      <c r="H962" s="30"/>
      <c r="I962" s="31"/>
    </row>
    <row r="963">
      <c r="A963" s="30" t="s">
        <v>6938</v>
      </c>
      <c r="B963" s="29" t="s">
        <v>6965</v>
      </c>
      <c r="C963" s="30" t="s">
        <v>6966</v>
      </c>
      <c r="D963" s="30" t="s">
        <v>3126</v>
      </c>
      <c r="E963" s="30" t="s">
        <v>6967</v>
      </c>
      <c r="F963" s="30" t="s">
        <v>3167</v>
      </c>
      <c r="G963" s="9" t="s">
        <v>14</v>
      </c>
      <c r="H963" s="30"/>
      <c r="I963" s="31"/>
    </row>
    <row r="964">
      <c r="A964" s="30" t="s">
        <v>6938</v>
      </c>
      <c r="B964" s="29" t="s">
        <v>6968</v>
      </c>
      <c r="C964" s="30" t="s">
        <v>6969</v>
      </c>
      <c r="D964" s="30" t="s">
        <v>238</v>
      </c>
      <c r="E964" s="30" t="s">
        <v>519</v>
      </c>
      <c r="F964" s="30" t="s">
        <v>3463</v>
      </c>
      <c r="G964" s="9" t="s">
        <v>14</v>
      </c>
      <c r="H964" s="30"/>
      <c r="I964" s="31"/>
    </row>
    <row r="965">
      <c r="A965" s="30" t="s">
        <v>6938</v>
      </c>
      <c r="B965" s="29" t="s">
        <v>6968</v>
      </c>
      <c r="C965" s="30" t="s">
        <v>6969</v>
      </c>
      <c r="D965" s="30" t="s">
        <v>238</v>
      </c>
      <c r="E965" s="30" t="s">
        <v>3463</v>
      </c>
      <c r="F965" s="30" t="s">
        <v>1775</v>
      </c>
      <c r="G965" s="9" t="s">
        <v>14</v>
      </c>
      <c r="H965" s="30"/>
      <c r="I965" s="31"/>
    </row>
    <row r="966">
      <c r="A966" s="30" t="s">
        <v>6970</v>
      </c>
      <c r="B966" s="29" t="s">
        <v>6971</v>
      </c>
      <c r="C966" s="30" t="s">
        <v>6972</v>
      </c>
      <c r="D966" s="30" t="s">
        <v>6973</v>
      </c>
      <c r="E966" s="30" t="s">
        <v>6974</v>
      </c>
      <c r="F966" s="30" t="s">
        <v>1407</v>
      </c>
      <c r="G966" s="9" t="s">
        <v>86</v>
      </c>
      <c r="H966" s="30"/>
      <c r="I966" s="31"/>
    </row>
    <row r="967">
      <c r="A967" s="30" t="s">
        <v>6970</v>
      </c>
      <c r="B967" s="29" t="s">
        <v>6971</v>
      </c>
      <c r="C967" s="30" t="s">
        <v>6972</v>
      </c>
      <c r="D967" s="30" t="s">
        <v>6973</v>
      </c>
      <c r="E967" s="30" t="s">
        <v>6975</v>
      </c>
      <c r="F967" s="30" t="s">
        <v>6470</v>
      </c>
      <c r="G967" s="9" t="s">
        <v>86</v>
      </c>
      <c r="H967" s="30"/>
      <c r="I967" s="31"/>
    </row>
    <row r="968">
      <c r="A968" s="30" t="s">
        <v>6970</v>
      </c>
      <c r="B968" s="29" t="s">
        <v>6976</v>
      </c>
      <c r="C968" s="30" t="s">
        <v>6977</v>
      </c>
      <c r="D968" s="30" t="s">
        <v>2736</v>
      </c>
      <c r="E968" s="30" t="s">
        <v>334</v>
      </c>
      <c r="F968" s="30" t="s">
        <v>285</v>
      </c>
      <c r="G968" s="9" t="s">
        <v>14</v>
      </c>
      <c r="H968" s="30"/>
      <c r="I968" s="31"/>
    </row>
    <row r="969">
      <c r="A969" s="30" t="s">
        <v>6970</v>
      </c>
      <c r="B969" s="29" t="s">
        <v>6976</v>
      </c>
      <c r="C969" s="30" t="s">
        <v>6977</v>
      </c>
      <c r="D969" s="30" t="s">
        <v>2736</v>
      </c>
      <c r="E969" s="30" t="s">
        <v>334</v>
      </c>
      <c r="F969" s="30" t="s">
        <v>860</v>
      </c>
      <c r="G969" s="9" t="s">
        <v>14</v>
      </c>
      <c r="H969" s="30"/>
      <c r="I969" s="31"/>
    </row>
    <row r="970">
      <c r="A970" s="30" t="s">
        <v>6970</v>
      </c>
      <c r="B970" s="29" t="s">
        <v>6978</v>
      </c>
      <c r="C970" s="30" t="s">
        <v>6979</v>
      </c>
      <c r="D970" s="30" t="s">
        <v>147</v>
      </c>
      <c r="E970" s="30" t="s">
        <v>6517</v>
      </c>
      <c r="F970" s="30" t="s">
        <v>6705</v>
      </c>
      <c r="G970" s="9" t="s">
        <v>14</v>
      </c>
      <c r="H970" s="30"/>
      <c r="I970" s="31"/>
    </row>
    <row r="971">
      <c r="A971" s="30" t="s">
        <v>6970</v>
      </c>
      <c r="B971" s="29" t="s">
        <v>6980</v>
      </c>
      <c r="C971" s="30" t="s">
        <v>6981</v>
      </c>
      <c r="D971" s="30" t="s">
        <v>907</v>
      </c>
      <c r="E971" s="30" t="s">
        <v>6982</v>
      </c>
      <c r="F971" s="30" t="s">
        <v>5939</v>
      </c>
      <c r="G971" s="9" t="s">
        <v>14</v>
      </c>
      <c r="H971" s="30"/>
      <c r="I971" s="31"/>
    </row>
    <row r="972">
      <c r="A972" s="30" t="s">
        <v>6970</v>
      </c>
      <c r="B972" s="29" t="s">
        <v>6980</v>
      </c>
      <c r="C972" s="30" t="s">
        <v>6981</v>
      </c>
      <c r="D972" s="30" t="s">
        <v>907</v>
      </c>
      <c r="E972" s="30" t="s">
        <v>38</v>
      </c>
      <c r="F972" s="30" t="s">
        <v>304</v>
      </c>
      <c r="G972" s="9" t="s">
        <v>14</v>
      </c>
      <c r="H972" s="30"/>
      <c r="I972" s="31"/>
    </row>
    <row r="973">
      <c r="A973" s="30" t="s">
        <v>6970</v>
      </c>
      <c r="B973" s="29" t="s">
        <v>6980</v>
      </c>
      <c r="C973" s="30" t="s">
        <v>6981</v>
      </c>
      <c r="D973" s="30" t="s">
        <v>907</v>
      </c>
      <c r="E973" s="30" t="s">
        <v>436</v>
      </c>
      <c r="F973" s="30" t="s">
        <v>741</v>
      </c>
      <c r="G973" s="9" t="s">
        <v>14</v>
      </c>
      <c r="H973" s="30"/>
      <c r="I973" s="31"/>
    </row>
    <row r="974">
      <c r="A974" s="30" t="s">
        <v>6970</v>
      </c>
      <c r="B974" s="29" t="s">
        <v>6983</v>
      </c>
      <c r="C974" s="30" t="s">
        <v>6984</v>
      </c>
      <c r="D974" s="30" t="s">
        <v>6500</v>
      </c>
      <c r="E974" s="30" t="s">
        <v>2495</v>
      </c>
      <c r="F974" s="30" t="s">
        <v>1791</v>
      </c>
      <c r="G974" s="9" t="s">
        <v>86</v>
      </c>
      <c r="H974" s="30"/>
      <c r="I974" s="31"/>
    </row>
    <row r="975">
      <c r="A975" s="30" t="s">
        <v>6970</v>
      </c>
      <c r="B975" s="29" t="s">
        <v>6983</v>
      </c>
      <c r="C975" s="30" t="s">
        <v>6984</v>
      </c>
      <c r="D975" s="30" t="s">
        <v>6500</v>
      </c>
      <c r="E975" s="30" t="s">
        <v>4399</v>
      </c>
      <c r="F975" s="30" t="s">
        <v>101</v>
      </c>
      <c r="G975" s="9" t="s">
        <v>86</v>
      </c>
      <c r="H975" s="30"/>
      <c r="I975" s="31"/>
    </row>
    <row r="976">
      <c r="A976" s="30" t="s">
        <v>6970</v>
      </c>
      <c r="B976" s="29" t="s">
        <v>6983</v>
      </c>
      <c r="C976" s="30" t="s">
        <v>6984</v>
      </c>
      <c r="D976" s="30" t="s">
        <v>6500</v>
      </c>
      <c r="E976" s="30" t="s">
        <v>5951</v>
      </c>
      <c r="F976" s="30" t="s">
        <v>505</v>
      </c>
      <c r="G976" s="9" t="s">
        <v>86</v>
      </c>
      <c r="H976" s="30"/>
      <c r="I976" s="31"/>
    </row>
    <row r="977">
      <c r="A977" s="30" t="s">
        <v>6970</v>
      </c>
      <c r="B977" s="29" t="s">
        <v>6985</v>
      </c>
      <c r="C977" s="30" t="s">
        <v>6986</v>
      </c>
      <c r="D977" s="30" t="s">
        <v>412</v>
      </c>
      <c r="E977" s="30" t="s">
        <v>349</v>
      </c>
      <c r="F977" s="30" t="s">
        <v>13</v>
      </c>
      <c r="G977" s="9" t="s">
        <v>14</v>
      </c>
      <c r="H977" s="30"/>
      <c r="I977" s="31"/>
    </row>
    <row r="978">
      <c r="A978" s="30" t="s">
        <v>6970</v>
      </c>
      <c r="B978" s="29" t="s">
        <v>6985</v>
      </c>
      <c r="C978" s="30" t="s">
        <v>6986</v>
      </c>
      <c r="D978" s="30" t="s">
        <v>412</v>
      </c>
      <c r="E978" s="30" t="s">
        <v>334</v>
      </c>
      <c r="F978" s="30" t="s">
        <v>498</v>
      </c>
      <c r="G978" s="9" t="s">
        <v>14</v>
      </c>
      <c r="H978" s="30"/>
      <c r="I978" s="31"/>
    </row>
    <row r="979">
      <c r="A979" s="30" t="s">
        <v>6970</v>
      </c>
      <c r="B979" s="29" t="s">
        <v>6987</v>
      </c>
      <c r="C979" s="30" t="s">
        <v>6988</v>
      </c>
      <c r="D979" s="30" t="s">
        <v>2375</v>
      </c>
      <c r="E979" s="30" t="s">
        <v>119</v>
      </c>
      <c r="F979" s="30" t="s">
        <v>127</v>
      </c>
      <c r="G979" s="9" t="s">
        <v>14</v>
      </c>
      <c r="H979" s="30"/>
      <c r="I979" s="31"/>
    </row>
    <row r="980">
      <c r="A980" s="30" t="s">
        <v>6970</v>
      </c>
      <c r="B980" s="29" t="s">
        <v>6987</v>
      </c>
      <c r="C980" s="30" t="s">
        <v>6988</v>
      </c>
      <c r="D980" s="30" t="s">
        <v>2375</v>
      </c>
      <c r="E980" s="30" t="s">
        <v>5895</v>
      </c>
      <c r="F980" s="30" t="s">
        <v>111</v>
      </c>
      <c r="G980" s="9" t="s">
        <v>14</v>
      </c>
      <c r="H980" s="30"/>
      <c r="I980" s="31"/>
    </row>
    <row r="981">
      <c r="A981" s="30" t="s">
        <v>6970</v>
      </c>
      <c r="B981" s="29" t="s">
        <v>6989</v>
      </c>
      <c r="C981" s="30" t="s">
        <v>6990</v>
      </c>
      <c r="D981" s="30" t="s">
        <v>6991</v>
      </c>
      <c r="E981" s="30" t="s">
        <v>6992</v>
      </c>
      <c r="F981" s="30" t="s">
        <v>6993</v>
      </c>
      <c r="G981" s="9" t="s">
        <v>14</v>
      </c>
      <c r="H981" s="30"/>
      <c r="I981" s="31"/>
    </row>
    <row r="982">
      <c r="A982" s="30" t="s">
        <v>6970</v>
      </c>
      <c r="B982" s="29" t="s">
        <v>6989</v>
      </c>
      <c r="C982" s="30" t="s">
        <v>6990</v>
      </c>
      <c r="D982" s="30" t="s">
        <v>6991</v>
      </c>
      <c r="E982" s="30" t="s">
        <v>6994</v>
      </c>
      <c r="F982" s="30" t="s">
        <v>38</v>
      </c>
      <c r="G982" s="9" t="s">
        <v>14</v>
      </c>
      <c r="H982" s="30"/>
      <c r="I982" s="31"/>
    </row>
    <row r="983">
      <c r="A983" s="30" t="s">
        <v>6970</v>
      </c>
      <c r="B983" s="29" t="s">
        <v>6995</v>
      </c>
      <c r="C983" s="30" t="s">
        <v>6996</v>
      </c>
      <c r="D983" s="30" t="s">
        <v>321</v>
      </c>
      <c r="E983" s="30" t="s">
        <v>5895</v>
      </c>
      <c r="F983" s="30" t="s">
        <v>111</v>
      </c>
      <c r="G983" s="9" t="s">
        <v>14</v>
      </c>
      <c r="H983" s="30"/>
      <c r="I983" s="31"/>
    </row>
    <row r="984">
      <c r="A984" s="30" t="s">
        <v>6970</v>
      </c>
      <c r="B984" s="29" t="s">
        <v>6995</v>
      </c>
      <c r="C984" s="30" t="s">
        <v>6996</v>
      </c>
      <c r="D984" s="30" t="s">
        <v>321</v>
      </c>
      <c r="E984" s="30" t="s">
        <v>2408</v>
      </c>
      <c r="F984" s="30" t="s">
        <v>2409</v>
      </c>
      <c r="G984" s="9" t="s">
        <v>14</v>
      </c>
      <c r="H984" s="30"/>
      <c r="I984" s="31"/>
    </row>
    <row r="985">
      <c r="A985" s="30" t="s">
        <v>6970</v>
      </c>
      <c r="B985" s="29" t="s">
        <v>6995</v>
      </c>
      <c r="C985" s="30" t="s">
        <v>6996</v>
      </c>
      <c r="D985" s="30" t="s">
        <v>321</v>
      </c>
      <c r="E985" s="30" t="s">
        <v>705</v>
      </c>
      <c r="F985" s="30" t="s">
        <v>505</v>
      </c>
      <c r="G985" s="9" t="s">
        <v>14</v>
      </c>
      <c r="H985" s="30"/>
      <c r="I985" s="31"/>
    </row>
    <row r="986">
      <c r="A986" s="30" t="s">
        <v>6970</v>
      </c>
      <c r="B986" s="29" t="s">
        <v>6995</v>
      </c>
      <c r="C986" s="30" t="s">
        <v>6996</v>
      </c>
      <c r="D986" s="30" t="s">
        <v>321</v>
      </c>
      <c r="E986" s="30" t="s">
        <v>119</v>
      </c>
      <c r="F986" s="30" t="s">
        <v>473</v>
      </c>
      <c r="G986" s="9" t="s">
        <v>14</v>
      </c>
      <c r="H986" s="30"/>
      <c r="I986" s="31"/>
    </row>
    <row r="987">
      <c r="A987" s="30" t="s">
        <v>6970</v>
      </c>
      <c r="B987" s="29" t="s">
        <v>6997</v>
      </c>
      <c r="C987" s="30" t="s">
        <v>6998</v>
      </c>
      <c r="D987" s="30" t="s">
        <v>284</v>
      </c>
      <c r="E987" s="30" t="s">
        <v>110</v>
      </c>
      <c r="F987" s="30" t="s">
        <v>111</v>
      </c>
      <c r="G987" s="9" t="s">
        <v>14</v>
      </c>
      <c r="H987" s="30"/>
      <c r="I987" s="31"/>
    </row>
    <row r="988">
      <c r="A988" s="30" t="s">
        <v>6970</v>
      </c>
      <c r="B988" s="29" t="s">
        <v>6997</v>
      </c>
      <c r="C988" s="30" t="s">
        <v>6998</v>
      </c>
      <c r="D988" s="30" t="s">
        <v>284</v>
      </c>
      <c r="E988" s="30" t="s">
        <v>519</v>
      </c>
      <c r="F988" s="30" t="s">
        <v>119</v>
      </c>
      <c r="G988" s="9" t="s">
        <v>14</v>
      </c>
      <c r="H988" s="30"/>
      <c r="I988" s="31"/>
    </row>
    <row r="989">
      <c r="A989" s="30" t="s">
        <v>6970</v>
      </c>
      <c r="B989" s="29" t="s">
        <v>6997</v>
      </c>
      <c r="C989" s="30" t="s">
        <v>6998</v>
      </c>
      <c r="D989" s="30" t="s">
        <v>284</v>
      </c>
      <c r="E989" s="30" t="s">
        <v>257</v>
      </c>
      <c r="F989" s="30" t="s">
        <v>473</v>
      </c>
      <c r="G989" s="9" t="s">
        <v>14</v>
      </c>
      <c r="H989" s="30"/>
      <c r="I989" s="31"/>
    </row>
    <row r="990">
      <c r="A990" s="30" t="s">
        <v>6970</v>
      </c>
      <c r="B990" s="29" t="s">
        <v>6997</v>
      </c>
      <c r="C990" s="30" t="s">
        <v>6998</v>
      </c>
      <c r="D990" s="30" t="s">
        <v>284</v>
      </c>
      <c r="E990" s="30" t="s">
        <v>349</v>
      </c>
      <c r="F990" s="30" t="s">
        <v>13</v>
      </c>
      <c r="G990" s="9" t="s">
        <v>14</v>
      </c>
      <c r="H990" s="30"/>
      <c r="I990" s="31"/>
    </row>
    <row r="991">
      <c r="A991" s="30" t="s">
        <v>6970</v>
      </c>
      <c r="B991" s="29" t="s">
        <v>6999</v>
      </c>
      <c r="C991" s="30" t="s">
        <v>7000</v>
      </c>
      <c r="D991" s="30" t="s">
        <v>3850</v>
      </c>
      <c r="E991" s="30" t="s">
        <v>38</v>
      </c>
      <c r="F991" s="30" t="s">
        <v>5939</v>
      </c>
      <c r="G991" s="9" t="s">
        <v>14</v>
      </c>
      <c r="H991" s="30"/>
      <c r="I991" s="31"/>
    </row>
    <row r="992">
      <c r="A992" s="30" t="s">
        <v>6970</v>
      </c>
      <c r="B992" s="29" t="s">
        <v>6999</v>
      </c>
      <c r="C992" s="30" t="s">
        <v>7000</v>
      </c>
      <c r="D992" s="30" t="s">
        <v>3850</v>
      </c>
      <c r="E992" s="30" t="s">
        <v>38</v>
      </c>
      <c r="F992" s="30" t="s">
        <v>498</v>
      </c>
      <c r="G992" s="9" t="s">
        <v>14</v>
      </c>
      <c r="H992" s="30"/>
      <c r="I992" s="31"/>
    </row>
    <row r="993">
      <c r="A993" s="30" t="s">
        <v>6970</v>
      </c>
      <c r="B993" s="29" t="s">
        <v>7001</v>
      </c>
      <c r="C993" s="30" t="s">
        <v>7002</v>
      </c>
      <c r="D993" s="30" t="s">
        <v>1666</v>
      </c>
      <c r="E993" s="30" t="s">
        <v>1302</v>
      </c>
      <c r="F993" s="30" t="s">
        <v>149</v>
      </c>
      <c r="G993" s="9" t="s">
        <v>14</v>
      </c>
      <c r="H993" s="30"/>
      <c r="I993" s="31"/>
    </row>
    <row r="994">
      <c r="A994" s="30" t="s">
        <v>6970</v>
      </c>
      <c r="B994" s="29" t="s">
        <v>7003</v>
      </c>
      <c r="C994" s="30" t="s">
        <v>7004</v>
      </c>
      <c r="D994" s="30" t="s">
        <v>3541</v>
      </c>
      <c r="E994" s="30" t="s">
        <v>6611</v>
      </c>
      <c r="F994" s="30" t="s">
        <v>7005</v>
      </c>
      <c r="G994" s="9" t="s">
        <v>14</v>
      </c>
      <c r="H994" s="30"/>
      <c r="I994" s="31"/>
    </row>
    <row r="995">
      <c r="A995" s="30" t="s">
        <v>6970</v>
      </c>
      <c r="B995" s="29" t="s">
        <v>7003</v>
      </c>
      <c r="C995" s="30" t="s">
        <v>7004</v>
      </c>
      <c r="D995" s="30" t="s">
        <v>3541</v>
      </c>
      <c r="E995" s="30" t="s">
        <v>334</v>
      </c>
      <c r="F995" s="30" t="s">
        <v>498</v>
      </c>
      <c r="G995" s="9" t="s">
        <v>14</v>
      </c>
      <c r="H995" s="30"/>
      <c r="I995" s="31"/>
    </row>
    <row r="996">
      <c r="A996" s="30" t="s">
        <v>6970</v>
      </c>
      <c r="B996" s="29" t="s">
        <v>7006</v>
      </c>
      <c r="C996" s="30" t="s">
        <v>7007</v>
      </c>
      <c r="D996" s="30" t="s">
        <v>5383</v>
      </c>
      <c r="E996" s="30" t="s">
        <v>1490</v>
      </c>
      <c r="F996" s="30" t="s">
        <v>13</v>
      </c>
      <c r="G996" s="9" t="s">
        <v>14</v>
      </c>
      <c r="H996" s="30"/>
      <c r="I996" s="31"/>
    </row>
    <row r="997">
      <c r="A997" s="30" t="s">
        <v>6970</v>
      </c>
      <c r="B997" s="29" t="s">
        <v>7006</v>
      </c>
      <c r="C997" s="30" t="s">
        <v>7007</v>
      </c>
      <c r="D997" s="30" t="s">
        <v>5383</v>
      </c>
      <c r="E997" s="30" t="s">
        <v>1490</v>
      </c>
      <c r="F997" s="30" t="s">
        <v>542</v>
      </c>
      <c r="G997" s="9" t="s">
        <v>14</v>
      </c>
      <c r="H997" s="30"/>
      <c r="I997" s="31"/>
    </row>
    <row r="998">
      <c r="A998" s="30" t="s">
        <v>7008</v>
      </c>
      <c r="B998" s="29" t="s">
        <v>7009</v>
      </c>
      <c r="C998" s="30" t="s">
        <v>7010</v>
      </c>
      <c r="D998" s="30" t="s">
        <v>137</v>
      </c>
      <c r="E998" s="30" t="s">
        <v>6684</v>
      </c>
      <c r="F998" s="30" t="s">
        <v>48</v>
      </c>
      <c r="G998" s="9" t="s">
        <v>14</v>
      </c>
      <c r="H998" s="30"/>
      <c r="I998" s="31"/>
    </row>
    <row r="999">
      <c r="A999" s="30" t="s">
        <v>7008</v>
      </c>
      <c r="B999" s="29" t="s">
        <v>7009</v>
      </c>
      <c r="C999" s="30" t="s">
        <v>7010</v>
      </c>
      <c r="D999" s="30" t="s">
        <v>137</v>
      </c>
      <c r="E999" s="30" t="s">
        <v>7011</v>
      </c>
      <c r="F999" s="30" t="s">
        <v>7012</v>
      </c>
      <c r="G999" s="9" t="s">
        <v>14</v>
      </c>
      <c r="H999" s="30"/>
      <c r="I999" s="31"/>
    </row>
    <row r="1000">
      <c r="A1000" s="30" t="s">
        <v>7008</v>
      </c>
      <c r="B1000" s="29" t="s">
        <v>7009</v>
      </c>
      <c r="C1000" s="30" t="s">
        <v>7010</v>
      </c>
      <c r="D1000" s="30" t="s">
        <v>137</v>
      </c>
      <c r="E1000" s="30" t="s">
        <v>4399</v>
      </c>
      <c r="F1000" s="30" t="s">
        <v>101</v>
      </c>
      <c r="G1000" s="9" t="s">
        <v>86</v>
      </c>
      <c r="H1000" s="30"/>
      <c r="I1000" s="31"/>
    </row>
    <row r="1001">
      <c r="A1001" s="30" t="s">
        <v>7008</v>
      </c>
      <c r="B1001" s="29" t="s">
        <v>7009</v>
      </c>
      <c r="C1001" s="30" t="s">
        <v>7010</v>
      </c>
      <c r="D1001" s="30" t="s">
        <v>325</v>
      </c>
      <c r="E1001" s="30" t="s">
        <v>6684</v>
      </c>
      <c r="F1001" s="30" t="s">
        <v>48</v>
      </c>
      <c r="G1001" s="9" t="s">
        <v>14</v>
      </c>
      <c r="H1001" s="30"/>
      <c r="I1001" s="31"/>
    </row>
    <row r="1002">
      <c r="A1002" s="30" t="s">
        <v>7008</v>
      </c>
      <c r="B1002" s="29" t="s">
        <v>7009</v>
      </c>
      <c r="C1002" s="30" t="s">
        <v>7010</v>
      </c>
      <c r="D1002" s="30" t="s">
        <v>325</v>
      </c>
      <c r="E1002" s="30" t="s">
        <v>7011</v>
      </c>
      <c r="F1002" s="30" t="s">
        <v>7012</v>
      </c>
      <c r="G1002" s="9" t="s">
        <v>14</v>
      </c>
      <c r="H1002" s="30"/>
      <c r="I1002" s="31"/>
    </row>
    <row r="1003">
      <c r="A1003" s="30" t="s">
        <v>7008</v>
      </c>
      <c r="B1003" s="29" t="s">
        <v>7009</v>
      </c>
      <c r="C1003" s="30" t="s">
        <v>7010</v>
      </c>
      <c r="D1003" s="30" t="s">
        <v>325</v>
      </c>
      <c r="E1003" s="30" t="s">
        <v>4399</v>
      </c>
      <c r="F1003" s="30" t="s">
        <v>101</v>
      </c>
      <c r="G1003" s="9" t="s">
        <v>86</v>
      </c>
      <c r="H1003" s="30"/>
      <c r="I1003" s="31"/>
    </row>
    <row r="1004">
      <c r="A1004" s="30" t="s">
        <v>7013</v>
      </c>
      <c r="B1004" s="29" t="s">
        <v>7014</v>
      </c>
      <c r="C1004" s="30" t="s">
        <v>7015</v>
      </c>
      <c r="D1004" s="30" t="s">
        <v>570</v>
      </c>
      <c r="E1004" s="30" t="s">
        <v>119</v>
      </c>
      <c r="F1004" s="30" t="s">
        <v>7016</v>
      </c>
      <c r="G1004" s="9" t="s">
        <v>14</v>
      </c>
      <c r="H1004" s="30"/>
      <c r="I1004" s="31"/>
    </row>
    <row r="1005">
      <c r="A1005" s="30" t="s">
        <v>7017</v>
      </c>
      <c r="B1005" s="29" t="s">
        <v>7018</v>
      </c>
      <c r="C1005" s="30" t="s">
        <v>7019</v>
      </c>
      <c r="D1005" s="30" t="s">
        <v>412</v>
      </c>
      <c r="E1005" s="30" t="s">
        <v>1862</v>
      </c>
      <c r="F1005" s="30" t="s">
        <v>7020</v>
      </c>
      <c r="G1005" s="9" t="s">
        <v>14</v>
      </c>
      <c r="H1005" s="30"/>
      <c r="I1005" s="31"/>
    </row>
    <row r="1006">
      <c r="A1006" s="30" t="s">
        <v>7017</v>
      </c>
      <c r="B1006" s="29" t="s">
        <v>7018</v>
      </c>
      <c r="C1006" s="30" t="s">
        <v>7019</v>
      </c>
      <c r="D1006" s="30" t="s">
        <v>412</v>
      </c>
      <c r="E1006" s="30" t="s">
        <v>7021</v>
      </c>
      <c r="F1006" s="30" t="s">
        <v>3822</v>
      </c>
      <c r="G1006" s="9" t="s">
        <v>14</v>
      </c>
      <c r="H1006" s="30"/>
      <c r="I1006" s="31"/>
    </row>
    <row r="1007">
      <c r="A1007" s="30" t="s">
        <v>7017</v>
      </c>
      <c r="B1007" s="29" t="s">
        <v>7022</v>
      </c>
      <c r="C1007" s="30" t="s">
        <v>7023</v>
      </c>
      <c r="D1007" s="30" t="s">
        <v>916</v>
      </c>
      <c r="E1007" s="30"/>
      <c r="F1007" s="30" t="s">
        <v>171</v>
      </c>
      <c r="G1007" s="9" t="s">
        <v>14</v>
      </c>
      <c r="H1007" s="30" t="s">
        <v>100</v>
      </c>
      <c r="I1007" s="31"/>
    </row>
    <row r="1008">
      <c r="A1008" s="30" t="s">
        <v>7017</v>
      </c>
      <c r="B1008" s="29" t="s">
        <v>7022</v>
      </c>
      <c r="C1008" s="30" t="s">
        <v>7023</v>
      </c>
      <c r="D1008" s="30" t="s">
        <v>916</v>
      </c>
      <c r="E1008" s="30"/>
      <c r="F1008" s="30" t="s">
        <v>132</v>
      </c>
      <c r="G1008" s="9" t="s">
        <v>14</v>
      </c>
      <c r="H1008" s="30" t="s">
        <v>100</v>
      </c>
      <c r="I1008" s="31"/>
    </row>
    <row r="1009">
      <c r="A1009" s="30" t="s">
        <v>7017</v>
      </c>
      <c r="B1009" s="29" t="s">
        <v>7022</v>
      </c>
      <c r="C1009" s="30" t="s">
        <v>7023</v>
      </c>
      <c r="D1009" s="30" t="s">
        <v>916</v>
      </c>
      <c r="E1009" s="30" t="s">
        <v>38</v>
      </c>
      <c r="F1009" s="30" t="s">
        <v>18</v>
      </c>
      <c r="G1009" s="9" t="s">
        <v>14</v>
      </c>
      <c r="H1009" s="30"/>
      <c r="I1009" s="31"/>
    </row>
    <row r="1010">
      <c r="A1010" s="30" t="s">
        <v>7017</v>
      </c>
      <c r="B1010" s="29" t="s">
        <v>7024</v>
      </c>
      <c r="C1010" s="30" t="s">
        <v>7025</v>
      </c>
      <c r="D1010" s="30" t="s">
        <v>1031</v>
      </c>
      <c r="E1010" s="30"/>
      <c r="F1010" s="30" t="s">
        <v>7026</v>
      </c>
      <c r="G1010" s="9" t="s">
        <v>14</v>
      </c>
      <c r="H1010" s="30" t="s">
        <v>100</v>
      </c>
      <c r="I1010" s="31"/>
    </row>
    <row r="1011">
      <c r="A1011" s="30" t="s">
        <v>7017</v>
      </c>
      <c r="B1011" s="29" t="s">
        <v>7024</v>
      </c>
      <c r="C1011" s="30" t="s">
        <v>7025</v>
      </c>
      <c r="D1011" s="30" t="s">
        <v>1031</v>
      </c>
      <c r="E1011" s="30"/>
      <c r="F1011" s="30" t="s">
        <v>132</v>
      </c>
      <c r="G1011" s="9" t="s">
        <v>14</v>
      </c>
      <c r="H1011" s="30" t="s">
        <v>100</v>
      </c>
      <c r="I1011" s="31"/>
    </row>
    <row r="1012">
      <c r="A1012" s="30" t="s">
        <v>7017</v>
      </c>
      <c r="B1012" s="29" t="s">
        <v>7024</v>
      </c>
      <c r="C1012" s="30" t="s">
        <v>7025</v>
      </c>
      <c r="D1012" s="30" t="s">
        <v>1031</v>
      </c>
      <c r="E1012" s="30" t="s">
        <v>5569</v>
      </c>
      <c r="F1012" s="30" t="s">
        <v>202</v>
      </c>
      <c r="G1012" s="9" t="s">
        <v>14</v>
      </c>
      <c r="H1012" s="30"/>
      <c r="I1012" s="31"/>
    </row>
    <row r="1013">
      <c r="A1013" s="30" t="s">
        <v>7017</v>
      </c>
      <c r="B1013" s="29" t="s">
        <v>7027</v>
      </c>
      <c r="C1013" s="30" t="s">
        <v>7028</v>
      </c>
      <c r="D1013" s="30" t="s">
        <v>1699</v>
      </c>
      <c r="E1013" s="30" t="s">
        <v>105</v>
      </c>
      <c r="F1013" s="30" t="s">
        <v>101</v>
      </c>
      <c r="G1013" s="9" t="s">
        <v>14</v>
      </c>
      <c r="H1013" s="30"/>
      <c r="I1013" s="31"/>
    </row>
    <row r="1014">
      <c r="A1014" s="30" t="s">
        <v>7017</v>
      </c>
      <c r="B1014" s="29" t="s">
        <v>7027</v>
      </c>
      <c r="C1014" s="30" t="s">
        <v>7028</v>
      </c>
      <c r="D1014" s="30" t="s">
        <v>1699</v>
      </c>
      <c r="E1014" s="30" t="s">
        <v>38</v>
      </c>
      <c r="F1014" s="30" t="s">
        <v>7029</v>
      </c>
      <c r="G1014" s="9" t="s">
        <v>14</v>
      </c>
      <c r="H1014" s="30"/>
      <c r="I1014" s="31"/>
    </row>
    <row r="1015">
      <c r="A1015" s="30" t="s">
        <v>7017</v>
      </c>
      <c r="B1015" s="29" t="s">
        <v>7027</v>
      </c>
      <c r="C1015" s="30" t="s">
        <v>7028</v>
      </c>
      <c r="D1015" s="30" t="s">
        <v>1699</v>
      </c>
      <c r="E1015" s="30" t="s">
        <v>7030</v>
      </c>
      <c r="F1015" s="30" t="s">
        <v>7031</v>
      </c>
      <c r="G1015" s="9" t="s">
        <v>14</v>
      </c>
      <c r="H1015" s="30"/>
      <c r="I1015" s="31"/>
    </row>
    <row r="1016">
      <c r="A1016" s="30" t="s">
        <v>7017</v>
      </c>
      <c r="B1016" s="29" t="s">
        <v>7027</v>
      </c>
      <c r="C1016" s="30" t="s">
        <v>7028</v>
      </c>
      <c r="D1016" s="30" t="s">
        <v>1699</v>
      </c>
      <c r="E1016" s="30" t="s">
        <v>7032</v>
      </c>
      <c r="F1016" s="30" t="s">
        <v>417</v>
      </c>
      <c r="G1016" s="9" t="s">
        <v>14</v>
      </c>
      <c r="H1016" s="30"/>
      <c r="I1016" s="31"/>
    </row>
    <row r="1017">
      <c r="A1017" s="30" t="s">
        <v>7017</v>
      </c>
      <c r="B1017" s="29" t="s">
        <v>7033</v>
      </c>
      <c r="C1017" s="30" t="s">
        <v>7034</v>
      </c>
      <c r="D1017" s="30" t="s">
        <v>7035</v>
      </c>
      <c r="E1017" s="30"/>
      <c r="F1017" s="30" t="s">
        <v>5892</v>
      </c>
      <c r="G1017" s="9" t="s">
        <v>14</v>
      </c>
      <c r="H1017" s="30" t="s">
        <v>100</v>
      </c>
      <c r="I1017" s="31"/>
    </row>
    <row r="1018">
      <c r="A1018" s="30" t="s">
        <v>7017</v>
      </c>
      <c r="B1018" s="29" t="s">
        <v>7033</v>
      </c>
      <c r="C1018" s="30" t="s">
        <v>7034</v>
      </c>
      <c r="D1018" s="30" t="s">
        <v>7035</v>
      </c>
      <c r="E1018" s="30" t="s">
        <v>334</v>
      </c>
      <c r="F1018" s="30" t="s">
        <v>202</v>
      </c>
      <c r="G1018" s="9" t="s">
        <v>14</v>
      </c>
      <c r="H1018" s="30"/>
      <c r="I1018" s="31"/>
    </row>
    <row r="1019">
      <c r="A1019" s="30" t="s">
        <v>7017</v>
      </c>
      <c r="B1019" s="29" t="s">
        <v>7036</v>
      </c>
      <c r="C1019" s="30" t="s">
        <v>7037</v>
      </c>
      <c r="D1019" s="30" t="s">
        <v>3386</v>
      </c>
      <c r="E1019" s="30" t="s">
        <v>420</v>
      </c>
      <c r="F1019" s="30" t="s">
        <v>2943</v>
      </c>
      <c r="G1019" s="9" t="s">
        <v>14</v>
      </c>
      <c r="H1019" s="30"/>
      <c r="I1019" s="31"/>
    </row>
    <row r="1020">
      <c r="A1020" s="30" t="s">
        <v>7017</v>
      </c>
      <c r="B1020" s="29" t="s">
        <v>7036</v>
      </c>
      <c r="C1020" s="30" t="s">
        <v>7037</v>
      </c>
      <c r="D1020" s="30" t="s">
        <v>3386</v>
      </c>
      <c r="E1020" s="30" t="s">
        <v>7038</v>
      </c>
      <c r="F1020" s="30" t="s">
        <v>3415</v>
      </c>
      <c r="G1020" s="9" t="s">
        <v>14</v>
      </c>
      <c r="H1020" s="30"/>
      <c r="I1020" s="31"/>
    </row>
    <row r="1021">
      <c r="A1021" s="30" t="s">
        <v>7017</v>
      </c>
      <c r="B1021" s="29" t="s">
        <v>7039</v>
      </c>
      <c r="C1021" s="30" t="s">
        <v>7040</v>
      </c>
      <c r="D1021" s="30" t="s">
        <v>7041</v>
      </c>
      <c r="E1021" s="30" t="s">
        <v>349</v>
      </c>
      <c r="F1021" s="30" t="s">
        <v>6349</v>
      </c>
      <c r="G1021" s="9" t="s">
        <v>14</v>
      </c>
      <c r="H1021" s="30"/>
      <c r="I1021" s="31"/>
    </row>
    <row r="1022">
      <c r="A1022" s="30" t="s">
        <v>7017</v>
      </c>
      <c r="B1022" s="29" t="s">
        <v>7042</v>
      </c>
      <c r="C1022" s="30" t="s">
        <v>7043</v>
      </c>
      <c r="D1022" s="30" t="s">
        <v>1279</v>
      </c>
      <c r="E1022" s="30" t="s">
        <v>1223</v>
      </c>
      <c r="F1022" s="30" t="s">
        <v>5884</v>
      </c>
      <c r="G1022" s="9" t="s">
        <v>14</v>
      </c>
      <c r="H1022" s="30"/>
      <c r="I1022" s="31"/>
    </row>
    <row r="1023">
      <c r="A1023" s="30" t="s">
        <v>7017</v>
      </c>
      <c r="B1023" s="29" t="s">
        <v>7042</v>
      </c>
      <c r="C1023" s="30" t="s">
        <v>7043</v>
      </c>
      <c r="D1023" s="30" t="s">
        <v>1279</v>
      </c>
      <c r="E1023" s="30" t="s">
        <v>38</v>
      </c>
      <c r="F1023" s="30" t="s">
        <v>5939</v>
      </c>
      <c r="G1023" s="9" t="s">
        <v>14</v>
      </c>
      <c r="H1023" s="30"/>
      <c r="I1023" s="31"/>
    </row>
    <row r="1024">
      <c r="A1024" s="30" t="s">
        <v>7017</v>
      </c>
      <c r="B1024" s="29" t="s">
        <v>7042</v>
      </c>
      <c r="C1024" s="30" t="s">
        <v>7043</v>
      </c>
      <c r="D1024" s="30" t="s">
        <v>1279</v>
      </c>
      <c r="E1024" s="30" t="s">
        <v>38</v>
      </c>
      <c r="F1024" s="30" t="s">
        <v>18</v>
      </c>
      <c r="G1024" s="9" t="s">
        <v>14</v>
      </c>
      <c r="H1024" s="30"/>
      <c r="I1024" s="31"/>
    </row>
    <row r="1025">
      <c r="A1025" s="30" t="s">
        <v>7017</v>
      </c>
      <c r="B1025" s="29" t="s">
        <v>7044</v>
      </c>
      <c r="C1025" s="30" t="s">
        <v>7045</v>
      </c>
      <c r="D1025" s="30" t="s">
        <v>4127</v>
      </c>
      <c r="E1025" s="30"/>
      <c r="F1025" s="30" t="s">
        <v>6651</v>
      </c>
      <c r="G1025" s="9" t="s">
        <v>14</v>
      </c>
      <c r="H1025" s="30" t="s">
        <v>100</v>
      </c>
      <c r="I1025" s="31"/>
    </row>
    <row r="1026">
      <c r="A1026" s="30" t="s">
        <v>7017</v>
      </c>
      <c r="B1026" s="29" t="s">
        <v>7044</v>
      </c>
      <c r="C1026" s="30" t="s">
        <v>7045</v>
      </c>
      <c r="D1026" s="30" t="s">
        <v>4127</v>
      </c>
      <c r="E1026" s="30" t="s">
        <v>6034</v>
      </c>
      <c r="F1026" s="30" t="s">
        <v>6035</v>
      </c>
      <c r="G1026" s="9" t="s">
        <v>14</v>
      </c>
      <c r="H1026" s="30"/>
      <c r="I1026" s="31"/>
    </row>
    <row r="1027">
      <c r="A1027" s="30" t="s">
        <v>7017</v>
      </c>
      <c r="B1027" s="29" t="s">
        <v>7044</v>
      </c>
      <c r="C1027" s="30" t="s">
        <v>7045</v>
      </c>
      <c r="D1027" s="30" t="s">
        <v>4127</v>
      </c>
      <c r="E1027" s="30" t="s">
        <v>519</v>
      </c>
      <c r="F1027" s="30" t="s">
        <v>119</v>
      </c>
      <c r="G1027" s="9" t="s">
        <v>14</v>
      </c>
      <c r="H1027" s="30"/>
      <c r="I1027" s="31"/>
    </row>
    <row r="1028">
      <c r="A1028" s="30" t="s">
        <v>7017</v>
      </c>
      <c r="B1028" s="29" t="s">
        <v>7046</v>
      </c>
      <c r="C1028" s="30" t="s">
        <v>7047</v>
      </c>
      <c r="D1028" s="30" t="s">
        <v>2168</v>
      </c>
      <c r="E1028" s="30"/>
      <c r="F1028" s="30" t="s">
        <v>171</v>
      </c>
      <c r="G1028" s="9" t="s">
        <v>14</v>
      </c>
      <c r="H1028" s="30" t="s">
        <v>100</v>
      </c>
      <c r="I1028" s="31"/>
    </row>
    <row r="1029">
      <c r="A1029" s="30" t="s">
        <v>7017</v>
      </c>
      <c r="B1029" s="29" t="s">
        <v>7046</v>
      </c>
      <c r="C1029" s="30" t="s">
        <v>7047</v>
      </c>
      <c r="D1029" s="30" t="s">
        <v>2168</v>
      </c>
      <c r="E1029" s="30"/>
      <c r="F1029" s="30" t="s">
        <v>132</v>
      </c>
      <c r="G1029" s="9" t="s">
        <v>14</v>
      </c>
      <c r="H1029" s="30" t="s">
        <v>100</v>
      </c>
      <c r="I1029" s="31"/>
    </row>
    <row r="1030">
      <c r="A1030" s="30" t="s">
        <v>7017</v>
      </c>
      <c r="B1030" s="29" t="s">
        <v>7046</v>
      </c>
      <c r="C1030" s="30" t="s">
        <v>7047</v>
      </c>
      <c r="D1030" s="30" t="s">
        <v>2168</v>
      </c>
      <c r="E1030" s="30" t="s">
        <v>5569</v>
      </c>
      <c r="F1030" s="30" t="s">
        <v>2840</v>
      </c>
      <c r="G1030" s="9" t="s">
        <v>14</v>
      </c>
      <c r="H1030" s="30"/>
      <c r="I1030" s="31"/>
    </row>
    <row r="1031">
      <c r="A1031" s="30" t="s">
        <v>7017</v>
      </c>
      <c r="B1031" s="29" t="s">
        <v>7048</v>
      </c>
      <c r="C1031" s="30" t="s">
        <v>7049</v>
      </c>
      <c r="D1031" s="30" t="s">
        <v>3444</v>
      </c>
      <c r="E1031" s="30" t="s">
        <v>6034</v>
      </c>
      <c r="F1031" s="30" t="s">
        <v>6035</v>
      </c>
      <c r="G1031" s="9" t="s">
        <v>14</v>
      </c>
      <c r="H1031" s="30"/>
      <c r="I1031" s="31"/>
    </row>
    <row r="1032">
      <c r="A1032" s="30" t="s">
        <v>7017</v>
      </c>
      <c r="B1032" s="29" t="s">
        <v>7048</v>
      </c>
      <c r="C1032" s="30" t="s">
        <v>7049</v>
      </c>
      <c r="D1032" s="30" t="s">
        <v>3444</v>
      </c>
      <c r="E1032" s="30" t="s">
        <v>119</v>
      </c>
      <c r="F1032" s="30" t="s">
        <v>308</v>
      </c>
      <c r="G1032" s="9" t="s">
        <v>14</v>
      </c>
      <c r="H1032" s="30"/>
      <c r="I1032" s="31"/>
    </row>
    <row r="1033">
      <c r="A1033" s="30" t="s">
        <v>7017</v>
      </c>
      <c r="B1033" s="29" t="s">
        <v>7050</v>
      </c>
      <c r="C1033" s="30" t="s">
        <v>7051</v>
      </c>
      <c r="D1033" s="30" t="s">
        <v>5947</v>
      </c>
      <c r="E1033" s="30" t="s">
        <v>38</v>
      </c>
      <c r="F1033" s="30" t="s">
        <v>454</v>
      </c>
      <c r="G1033" s="9" t="s">
        <v>14</v>
      </c>
      <c r="H1033" s="30"/>
      <c r="I1033" s="31"/>
    </row>
    <row r="1034">
      <c r="A1034" s="30" t="s">
        <v>7017</v>
      </c>
      <c r="B1034" s="29" t="s">
        <v>7052</v>
      </c>
      <c r="C1034" s="30" t="s">
        <v>7053</v>
      </c>
      <c r="D1034" s="30" t="s">
        <v>170</v>
      </c>
      <c r="E1034" s="30" t="s">
        <v>110</v>
      </c>
      <c r="F1034" s="30" t="s">
        <v>111</v>
      </c>
      <c r="G1034" s="9" t="s">
        <v>14</v>
      </c>
      <c r="H1034" s="30"/>
      <c r="I1034" s="31"/>
    </row>
    <row r="1035">
      <c r="A1035" s="30" t="s">
        <v>7017</v>
      </c>
      <c r="B1035" s="29" t="s">
        <v>7052</v>
      </c>
      <c r="C1035" s="30" t="s">
        <v>7053</v>
      </c>
      <c r="D1035" s="30" t="s">
        <v>170</v>
      </c>
      <c r="E1035" s="30" t="s">
        <v>119</v>
      </c>
      <c r="F1035" s="30" t="s">
        <v>33</v>
      </c>
      <c r="G1035" s="9" t="s">
        <v>14</v>
      </c>
      <c r="H1035" s="30"/>
      <c r="I1035" s="31"/>
    </row>
    <row r="1036">
      <c r="A1036" s="30" t="s">
        <v>7017</v>
      </c>
      <c r="B1036" s="29" t="s">
        <v>7052</v>
      </c>
      <c r="C1036" s="30" t="s">
        <v>7053</v>
      </c>
      <c r="D1036" s="30" t="s">
        <v>170</v>
      </c>
      <c r="E1036" s="30" t="s">
        <v>705</v>
      </c>
      <c r="F1036" s="30" t="s">
        <v>505</v>
      </c>
      <c r="G1036" s="9" t="s">
        <v>14</v>
      </c>
      <c r="H1036" s="30"/>
      <c r="I1036" s="31"/>
    </row>
    <row r="1037">
      <c r="A1037" s="30" t="s">
        <v>7017</v>
      </c>
      <c r="B1037" s="29" t="s">
        <v>7054</v>
      </c>
      <c r="C1037" s="30" t="s">
        <v>7055</v>
      </c>
      <c r="D1037" s="30" t="s">
        <v>1932</v>
      </c>
      <c r="E1037" s="30" t="s">
        <v>7056</v>
      </c>
      <c r="F1037" s="30" t="s">
        <v>7057</v>
      </c>
      <c r="G1037" s="9" t="s">
        <v>14</v>
      </c>
      <c r="H1037" s="30"/>
      <c r="I1037" s="31"/>
    </row>
    <row r="1038">
      <c r="A1038" s="30" t="s">
        <v>7017</v>
      </c>
      <c r="B1038" s="29" t="s">
        <v>7054</v>
      </c>
      <c r="C1038" s="30" t="s">
        <v>7055</v>
      </c>
      <c r="D1038" s="30" t="s">
        <v>1932</v>
      </c>
      <c r="E1038" s="30" t="s">
        <v>7058</v>
      </c>
      <c r="F1038" s="30" t="s">
        <v>7059</v>
      </c>
      <c r="G1038" s="9" t="s">
        <v>14</v>
      </c>
      <c r="H1038" s="30"/>
      <c r="I1038" s="31"/>
    </row>
    <row r="1039">
      <c r="A1039" s="30" t="s">
        <v>7017</v>
      </c>
      <c r="B1039" s="29" t="s">
        <v>7060</v>
      </c>
      <c r="C1039" s="30" t="s">
        <v>7061</v>
      </c>
      <c r="D1039" s="30" t="s">
        <v>481</v>
      </c>
      <c r="E1039" s="30"/>
      <c r="F1039" s="30" t="s">
        <v>1419</v>
      </c>
      <c r="G1039" s="9" t="s">
        <v>14</v>
      </c>
      <c r="H1039" s="30" t="s">
        <v>100</v>
      </c>
      <c r="I1039" s="31"/>
    </row>
    <row r="1040">
      <c r="A1040" s="30" t="s">
        <v>7017</v>
      </c>
      <c r="B1040" s="29" t="s">
        <v>7060</v>
      </c>
      <c r="C1040" s="30" t="s">
        <v>7061</v>
      </c>
      <c r="D1040" s="30" t="s">
        <v>481</v>
      </c>
      <c r="E1040" s="30" t="s">
        <v>119</v>
      </c>
      <c r="F1040" s="30" t="s">
        <v>718</v>
      </c>
      <c r="G1040" s="9" t="s">
        <v>14</v>
      </c>
      <c r="H1040" s="30"/>
      <c r="I1040" s="31"/>
    </row>
    <row r="1041">
      <c r="A1041" s="30" t="s">
        <v>7017</v>
      </c>
      <c r="B1041" s="29" t="s">
        <v>7060</v>
      </c>
      <c r="C1041" s="30" t="s">
        <v>7061</v>
      </c>
      <c r="D1041" s="30" t="s">
        <v>481</v>
      </c>
      <c r="E1041" s="30" t="s">
        <v>1204</v>
      </c>
      <c r="F1041" s="30" t="s">
        <v>101</v>
      </c>
      <c r="G1041" s="9" t="s">
        <v>14</v>
      </c>
      <c r="H1041" s="30"/>
      <c r="I1041" s="31"/>
    </row>
    <row r="1042">
      <c r="A1042" s="30" t="s">
        <v>7017</v>
      </c>
      <c r="B1042" s="29" t="s">
        <v>7060</v>
      </c>
      <c r="C1042" s="30" t="s">
        <v>7061</v>
      </c>
      <c r="D1042" s="30" t="s">
        <v>481</v>
      </c>
      <c r="E1042" s="30" t="s">
        <v>436</v>
      </c>
      <c r="F1042" s="30" t="s">
        <v>258</v>
      </c>
      <c r="G1042" s="9" t="s">
        <v>14</v>
      </c>
      <c r="H1042" s="30"/>
      <c r="I1042" s="31"/>
    </row>
    <row r="1043">
      <c r="A1043" s="30" t="s">
        <v>7017</v>
      </c>
      <c r="B1043" s="29" t="s">
        <v>7062</v>
      </c>
      <c r="C1043" s="30" t="s">
        <v>7063</v>
      </c>
      <c r="D1043" s="30" t="s">
        <v>735</v>
      </c>
      <c r="E1043" s="30" t="s">
        <v>334</v>
      </c>
      <c r="F1043" s="30" t="s">
        <v>127</v>
      </c>
      <c r="G1043" s="9" t="s">
        <v>14</v>
      </c>
      <c r="H1043" s="30"/>
      <c r="I1043" s="31"/>
    </row>
    <row r="1044">
      <c r="A1044" s="30" t="s">
        <v>7064</v>
      </c>
      <c r="B1044" s="29" t="s">
        <v>7065</v>
      </c>
      <c r="C1044" s="30" t="s">
        <v>7066</v>
      </c>
      <c r="D1044" s="30" t="s">
        <v>158</v>
      </c>
      <c r="E1044" s="30" t="s">
        <v>3557</v>
      </c>
      <c r="F1044" s="30" t="s">
        <v>417</v>
      </c>
      <c r="G1044" s="9" t="s">
        <v>14</v>
      </c>
      <c r="H1044" s="30"/>
      <c r="I1044" s="31"/>
    </row>
    <row r="1045">
      <c r="A1045" s="30" t="s">
        <v>7064</v>
      </c>
      <c r="B1045" s="29" t="s">
        <v>7065</v>
      </c>
      <c r="C1045" s="30" t="s">
        <v>7066</v>
      </c>
      <c r="D1045" s="30" t="s">
        <v>158</v>
      </c>
      <c r="E1045" s="30" t="s">
        <v>3557</v>
      </c>
      <c r="F1045" s="30" t="s">
        <v>3415</v>
      </c>
      <c r="G1045" s="9" t="s">
        <v>14</v>
      </c>
      <c r="H1045" s="30"/>
      <c r="I1045" s="31"/>
    </row>
    <row r="1046">
      <c r="A1046" s="30" t="s">
        <v>7064</v>
      </c>
      <c r="B1046" s="29" t="s">
        <v>7067</v>
      </c>
      <c r="C1046" s="30" t="s">
        <v>7068</v>
      </c>
      <c r="D1046" s="30" t="s">
        <v>481</v>
      </c>
      <c r="E1046" s="30" t="s">
        <v>4316</v>
      </c>
      <c r="F1046" s="30" t="s">
        <v>5939</v>
      </c>
      <c r="G1046" s="9" t="s">
        <v>14</v>
      </c>
      <c r="H1046" s="30"/>
      <c r="I1046" s="31"/>
    </row>
    <row r="1047">
      <c r="A1047" s="30" t="s">
        <v>7064</v>
      </c>
      <c r="B1047" s="29" t="s">
        <v>7067</v>
      </c>
      <c r="C1047" s="30" t="s">
        <v>7068</v>
      </c>
      <c r="D1047" s="30" t="s">
        <v>481</v>
      </c>
      <c r="E1047" s="30"/>
      <c r="F1047" s="30" t="s">
        <v>917</v>
      </c>
      <c r="G1047" s="9" t="s">
        <v>14</v>
      </c>
      <c r="H1047" s="30" t="s">
        <v>100</v>
      </c>
      <c r="I1047" s="31"/>
    </row>
    <row r="1048">
      <c r="A1048" s="30" t="s">
        <v>7064</v>
      </c>
      <c r="B1048" s="29" t="s">
        <v>7067</v>
      </c>
      <c r="C1048" s="30" t="s">
        <v>7068</v>
      </c>
      <c r="D1048" s="30" t="s">
        <v>481</v>
      </c>
      <c r="E1048" s="30" t="s">
        <v>436</v>
      </c>
      <c r="F1048" s="30" t="s">
        <v>101</v>
      </c>
      <c r="G1048" s="9" t="s">
        <v>14</v>
      </c>
      <c r="H1048" s="30"/>
      <c r="I1048" s="31"/>
    </row>
    <row r="1049">
      <c r="A1049" s="30" t="s">
        <v>7064</v>
      </c>
      <c r="B1049" s="29" t="s">
        <v>7069</v>
      </c>
      <c r="C1049" s="30" t="s">
        <v>7070</v>
      </c>
      <c r="D1049" s="30" t="s">
        <v>949</v>
      </c>
      <c r="E1049" s="30"/>
      <c r="F1049" s="30" t="s">
        <v>171</v>
      </c>
      <c r="G1049" s="9" t="s">
        <v>14</v>
      </c>
      <c r="H1049" s="30" t="s">
        <v>100</v>
      </c>
      <c r="I1049" s="31"/>
    </row>
    <row r="1050">
      <c r="A1050" s="30" t="s">
        <v>7064</v>
      </c>
      <c r="B1050" s="29" t="s">
        <v>7069</v>
      </c>
      <c r="C1050" s="30" t="s">
        <v>7070</v>
      </c>
      <c r="D1050" s="30" t="s">
        <v>949</v>
      </c>
      <c r="E1050" s="30" t="s">
        <v>119</v>
      </c>
      <c r="F1050" s="30" t="s">
        <v>18</v>
      </c>
      <c r="G1050" s="9" t="s">
        <v>14</v>
      </c>
      <c r="H1050" s="30"/>
      <c r="I1050" s="31"/>
    </row>
    <row r="1051">
      <c r="A1051" s="30" t="s">
        <v>7064</v>
      </c>
      <c r="B1051" s="29" t="s">
        <v>7071</v>
      </c>
      <c r="C1051" s="30" t="s">
        <v>7072</v>
      </c>
      <c r="D1051" s="30" t="s">
        <v>3764</v>
      </c>
      <c r="E1051" s="30"/>
      <c r="F1051" s="30" t="s">
        <v>171</v>
      </c>
      <c r="G1051" s="9" t="s">
        <v>14</v>
      </c>
      <c r="H1051" s="30" t="s">
        <v>100</v>
      </c>
      <c r="I1051" s="31"/>
    </row>
    <row r="1052">
      <c r="A1052" s="30" t="s">
        <v>7064</v>
      </c>
      <c r="B1052" s="29" t="s">
        <v>7071</v>
      </c>
      <c r="C1052" s="30" t="s">
        <v>7072</v>
      </c>
      <c r="D1052" s="30" t="s">
        <v>3764</v>
      </c>
      <c r="E1052" s="30" t="s">
        <v>5569</v>
      </c>
      <c r="F1052" s="30" t="s">
        <v>202</v>
      </c>
      <c r="G1052" s="9" t="s">
        <v>14</v>
      </c>
      <c r="H1052" s="30"/>
      <c r="I1052" s="31"/>
    </row>
    <row r="1053">
      <c r="A1053" s="30" t="s">
        <v>7064</v>
      </c>
      <c r="B1053" s="29" t="s">
        <v>7073</v>
      </c>
      <c r="C1053" s="30" t="s">
        <v>7074</v>
      </c>
      <c r="D1053" s="30" t="s">
        <v>4731</v>
      </c>
      <c r="E1053" s="30" t="s">
        <v>7075</v>
      </c>
      <c r="F1053" s="30" t="s">
        <v>6772</v>
      </c>
      <c r="G1053" s="9" t="s">
        <v>14</v>
      </c>
      <c r="H1053" s="30"/>
      <c r="I1053" s="31"/>
    </row>
    <row r="1054">
      <c r="A1054" s="30" t="s">
        <v>7064</v>
      </c>
      <c r="B1054" s="29" t="s">
        <v>7073</v>
      </c>
      <c r="C1054" s="30" t="s">
        <v>7074</v>
      </c>
      <c r="D1054" s="30" t="s">
        <v>4731</v>
      </c>
      <c r="E1054" s="30" t="s">
        <v>7076</v>
      </c>
      <c r="F1054" s="30" t="s">
        <v>7077</v>
      </c>
      <c r="G1054" s="9" t="s">
        <v>14</v>
      </c>
      <c r="H1054" s="30"/>
      <c r="I1054" s="31"/>
    </row>
    <row r="1055">
      <c r="A1055" s="30" t="s">
        <v>7064</v>
      </c>
      <c r="B1055" s="29" t="s">
        <v>7073</v>
      </c>
      <c r="C1055" s="30" t="s">
        <v>7074</v>
      </c>
      <c r="D1055" s="30" t="s">
        <v>4731</v>
      </c>
      <c r="E1055" s="30" t="s">
        <v>7078</v>
      </c>
      <c r="F1055" s="30" t="s">
        <v>6175</v>
      </c>
      <c r="G1055" s="9" t="s">
        <v>14</v>
      </c>
      <c r="H1055" s="30"/>
      <c r="I1055" s="31"/>
    </row>
    <row r="1056">
      <c r="A1056" s="30" t="s">
        <v>7064</v>
      </c>
      <c r="B1056" s="29" t="s">
        <v>7079</v>
      </c>
      <c r="C1056" s="30" t="s">
        <v>7080</v>
      </c>
      <c r="D1056" s="30" t="s">
        <v>735</v>
      </c>
      <c r="E1056" s="30"/>
      <c r="F1056" s="30" t="s">
        <v>5872</v>
      </c>
      <c r="G1056" s="9" t="s">
        <v>14</v>
      </c>
      <c r="H1056" s="30" t="s">
        <v>100</v>
      </c>
      <c r="I1056" s="31"/>
    </row>
    <row r="1057">
      <c r="A1057" s="30" t="s">
        <v>7064</v>
      </c>
      <c r="B1057" s="29" t="s">
        <v>7079</v>
      </c>
      <c r="C1057" s="30" t="s">
        <v>7080</v>
      </c>
      <c r="D1057" s="30" t="s">
        <v>735</v>
      </c>
      <c r="E1057" s="30" t="s">
        <v>38</v>
      </c>
      <c r="F1057" s="30" t="s">
        <v>127</v>
      </c>
      <c r="G1057" s="9" t="s">
        <v>14</v>
      </c>
      <c r="H1057" s="30"/>
      <c r="I1057" s="31"/>
    </row>
    <row r="1058">
      <c r="A1058" s="30" t="s">
        <v>7064</v>
      </c>
      <c r="B1058" s="29" t="s">
        <v>7081</v>
      </c>
      <c r="C1058" s="30" t="s">
        <v>7082</v>
      </c>
      <c r="D1058" s="30" t="s">
        <v>1781</v>
      </c>
      <c r="E1058" s="30" t="s">
        <v>5880</v>
      </c>
      <c r="F1058" s="30" t="s">
        <v>5884</v>
      </c>
      <c r="G1058" s="9" t="s">
        <v>14</v>
      </c>
      <c r="H1058" s="30"/>
      <c r="I1058" s="31"/>
    </row>
    <row r="1059">
      <c r="A1059" s="30" t="s">
        <v>7064</v>
      </c>
      <c r="B1059" s="29" t="s">
        <v>7081</v>
      </c>
      <c r="C1059" s="30" t="s">
        <v>7082</v>
      </c>
      <c r="D1059" s="30" t="s">
        <v>1781</v>
      </c>
      <c r="E1059" s="30" t="s">
        <v>334</v>
      </c>
      <c r="F1059" s="30" t="s">
        <v>917</v>
      </c>
      <c r="G1059" s="9" t="s">
        <v>14</v>
      </c>
      <c r="H1059" s="30"/>
      <c r="I1059" s="31"/>
    </row>
    <row r="1060">
      <c r="A1060" s="30" t="s">
        <v>7064</v>
      </c>
      <c r="B1060" s="29" t="s">
        <v>7083</v>
      </c>
      <c r="C1060" s="30" t="s">
        <v>7084</v>
      </c>
      <c r="D1060" s="30" t="s">
        <v>665</v>
      </c>
      <c r="E1060" s="30"/>
      <c r="F1060" s="30" t="s">
        <v>171</v>
      </c>
      <c r="G1060" s="9" t="s">
        <v>14</v>
      </c>
      <c r="H1060" s="30" t="s">
        <v>100</v>
      </c>
      <c r="I1060" s="31"/>
    </row>
    <row r="1061">
      <c r="A1061" s="30" t="s">
        <v>7064</v>
      </c>
      <c r="B1061" s="29" t="s">
        <v>7083</v>
      </c>
      <c r="C1061" s="30" t="s">
        <v>7084</v>
      </c>
      <c r="D1061" s="30" t="s">
        <v>665</v>
      </c>
      <c r="E1061" s="30" t="s">
        <v>1862</v>
      </c>
      <c r="F1061" s="30" t="s">
        <v>33</v>
      </c>
      <c r="G1061" s="9" t="s">
        <v>14</v>
      </c>
      <c r="H1061" s="30"/>
      <c r="I1061" s="31"/>
    </row>
    <row r="1062">
      <c r="A1062" s="30" t="s">
        <v>7064</v>
      </c>
      <c r="B1062" s="29" t="s">
        <v>7083</v>
      </c>
      <c r="C1062" s="30" t="s">
        <v>7084</v>
      </c>
      <c r="D1062" s="30" t="s">
        <v>665</v>
      </c>
      <c r="E1062" s="30" t="s">
        <v>436</v>
      </c>
      <c r="F1062" s="30" t="s">
        <v>18</v>
      </c>
      <c r="G1062" s="9" t="s">
        <v>14</v>
      </c>
      <c r="H1062" s="30"/>
      <c r="I1062" s="31"/>
    </row>
    <row r="1063">
      <c r="A1063" s="30" t="s">
        <v>7064</v>
      </c>
      <c r="B1063" s="29" t="s">
        <v>7085</v>
      </c>
      <c r="C1063" s="30" t="s">
        <v>7086</v>
      </c>
      <c r="D1063" s="30" t="s">
        <v>1799</v>
      </c>
      <c r="E1063" s="30"/>
      <c r="F1063" s="30" t="s">
        <v>1430</v>
      </c>
      <c r="G1063" s="9" t="s">
        <v>14</v>
      </c>
      <c r="H1063" s="30" t="s">
        <v>100</v>
      </c>
      <c r="I1063" s="31"/>
    </row>
    <row r="1064">
      <c r="A1064" s="30" t="s">
        <v>7064</v>
      </c>
      <c r="B1064" s="29" t="s">
        <v>7085</v>
      </c>
      <c r="C1064" s="30" t="s">
        <v>7086</v>
      </c>
      <c r="D1064" s="30" t="s">
        <v>1799</v>
      </c>
      <c r="E1064" s="30" t="s">
        <v>1122</v>
      </c>
      <c r="F1064" s="30" t="s">
        <v>542</v>
      </c>
      <c r="G1064" s="9" t="s">
        <v>14</v>
      </c>
      <c r="H1064" s="30"/>
      <c r="I1064" s="31"/>
    </row>
    <row r="1065">
      <c r="A1065" s="30" t="s">
        <v>7064</v>
      </c>
      <c r="B1065" s="29" t="s">
        <v>7087</v>
      </c>
      <c r="C1065" s="30" t="s">
        <v>7088</v>
      </c>
      <c r="D1065" s="30" t="s">
        <v>1147</v>
      </c>
      <c r="E1065" s="30"/>
      <c r="F1065" s="30" t="s">
        <v>171</v>
      </c>
      <c r="G1065" s="9" t="s">
        <v>14</v>
      </c>
      <c r="H1065" s="30" t="s">
        <v>100</v>
      </c>
      <c r="I1065" s="31"/>
    </row>
    <row r="1066">
      <c r="A1066" s="30" t="s">
        <v>7064</v>
      </c>
      <c r="B1066" s="29" t="s">
        <v>7087</v>
      </c>
      <c r="C1066" s="30" t="s">
        <v>7088</v>
      </c>
      <c r="D1066" s="30" t="s">
        <v>1147</v>
      </c>
      <c r="E1066" s="30" t="s">
        <v>7089</v>
      </c>
      <c r="F1066" s="30" t="s">
        <v>909</v>
      </c>
      <c r="G1066" s="9" t="s">
        <v>14</v>
      </c>
      <c r="H1066" s="30"/>
      <c r="I1066" s="31"/>
    </row>
    <row r="1067">
      <c r="A1067" s="30" t="s">
        <v>7064</v>
      </c>
      <c r="B1067" s="29" t="s">
        <v>7090</v>
      </c>
      <c r="C1067" s="30" t="s">
        <v>7091</v>
      </c>
      <c r="D1067" s="30" t="s">
        <v>382</v>
      </c>
      <c r="E1067" s="30" t="s">
        <v>110</v>
      </c>
      <c r="F1067" s="30" t="s">
        <v>111</v>
      </c>
      <c r="G1067" s="9" t="s">
        <v>14</v>
      </c>
      <c r="H1067" s="30"/>
      <c r="I1067" s="31"/>
    </row>
    <row r="1068">
      <c r="A1068" s="30" t="s">
        <v>7064</v>
      </c>
      <c r="B1068" s="29" t="s">
        <v>7090</v>
      </c>
      <c r="C1068" s="30" t="s">
        <v>7091</v>
      </c>
      <c r="D1068" s="30" t="s">
        <v>382</v>
      </c>
      <c r="E1068" s="30" t="s">
        <v>334</v>
      </c>
      <c r="F1068" s="30" t="s">
        <v>6092</v>
      </c>
      <c r="G1068" s="9" t="s">
        <v>14</v>
      </c>
      <c r="H1068" s="30"/>
      <c r="I1068" s="31"/>
    </row>
    <row r="1069">
      <c r="A1069" s="30" t="s">
        <v>7064</v>
      </c>
      <c r="B1069" s="29" t="s">
        <v>7092</v>
      </c>
      <c r="C1069" s="30" t="s">
        <v>7093</v>
      </c>
      <c r="D1069" s="30" t="s">
        <v>608</v>
      </c>
      <c r="E1069" s="30" t="s">
        <v>5569</v>
      </c>
      <c r="F1069" s="30" t="s">
        <v>454</v>
      </c>
      <c r="G1069" s="9" t="s">
        <v>14</v>
      </c>
      <c r="H1069" s="30"/>
      <c r="I1069" s="31"/>
    </row>
    <row r="1070">
      <c r="A1070" s="30" t="s">
        <v>7064</v>
      </c>
      <c r="B1070" s="29" t="s">
        <v>7092</v>
      </c>
      <c r="C1070" s="30" t="s">
        <v>7093</v>
      </c>
      <c r="D1070" s="30" t="s">
        <v>608</v>
      </c>
      <c r="E1070" s="30" t="s">
        <v>1220</v>
      </c>
      <c r="F1070" s="30" t="s">
        <v>13</v>
      </c>
      <c r="G1070" s="9" t="s">
        <v>14</v>
      </c>
      <c r="H1070" s="30"/>
      <c r="I1070" s="31"/>
    </row>
    <row r="1071">
      <c r="A1071" s="30" t="s">
        <v>7064</v>
      </c>
      <c r="B1071" s="29" t="s">
        <v>7094</v>
      </c>
      <c r="C1071" s="30" t="s">
        <v>7095</v>
      </c>
      <c r="D1071" s="30" t="s">
        <v>642</v>
      </c>
      <c r="E1071" s="30" t="s">
        <v>110</v>
      </c>
      <c r="F1071" s="30" t="s">
        <v>111</v>
      </c>
      <c r="G1071" s="9" t="s">
        <v>14</v>
      </c>
      <c r="H1071" s="30"/>
      <c r="I1071" s="31"/>
    </row>
    <row r="1072">
      <c r="A1072" s="28">
        <v>45632.0</v>
      </c>
      <c r="B1072" s="29" t="s">
        <v>7096</v>
      </c>
      <c r="C1072" s="30" t="s">
        <v>7097</v>
      </c>
      <c r="D1072" s="30" t="s">
        <v>540</v>
      </c>
      <c r="E1072" s="30" t="s">
        <v>6936</v>
      </c>
      <c r="F1072" s="30" t="s">
        <v>5939</v>
      </c>
      <c r="G1072" s="9" t="s">
        <v>14</v>
      </c>
      <c r="H1072" s="30"/>
      <c r="I1072" s="31"/>
    </row>
    <row r="1073">
      <c r="A1073" s="28">
        <v>45632.0</v>
      </c>
      <c r="B1073" s="29" t="s">
        <v>7096</v>
      </c>
      <c r="C1073" s="30" t="s">
        <v>7097</v>
      </c>
      <c r="D1073" s="30" t="s">
        <v>540</v>
      </c>
      <c r="E1073" s="30" t="s">
        <v>6936</v>
      </c>
      <c r="F1073" s="30" t="s">
        <v>7098</v>
      </c>
      <c r="G1073" s="9" t="s">
        <v>14</v>
      </c>
      <c r="H1073" s="30"/>
      <c r="I1073" s="31"/>
    </row>
    <row r="1074">
      <c r="A1074" s="28">
        <v>45632.0</v>
      </c>
      <c r="B1074" s="29" t="s">
        <v>7096</v>
      </c>
      <c r="C1074" s="30" t="s">
        <v>7097</v>
      </c>
      <c r="D1074" s="30" t="s">
        <v>540</v>
      </c>
      <c r="E1074" s="30" t="s">
        <v>7099</v>
      </c>
      <c r="F1074" s="30" t="s">
        <v>7100</v>
      </c>
      <c r="G1074" s="9" t="s">
        <v>14</v>
      </c>
      <c r="H1074" s="30"/>
      <c r="I1074" s="31"/>
    </row>
    <row r="1075">
      <c r="A1075" s="28">
        <v>45632.0</v>
      </c>
      <c r="B1075" s="29" t="s">
        <v>7101</v>
      </c>
      <c r="C1075" s="30" t="s">
        <v>7102</v>
      </c>
      <c r="D1075" s="30" t="s">
        <v>284</v>
      </c>
      <c r="E1075" s="30" t="s">
        <v>110</v>
      </c>
      <c r="F1075" s="30" t="s">
        <v>1856</v>
      </c>
      <c r="G1075" s="9" t="s">
        <v>14</v>
      </c>
      <c r="H1075" s="30"/>
      <c r="I1075" s="31"/>
    </row>
    <row r="1076">
      <c r="A1076" s="28">
        <v>45632.0</v>
      </c>
      <c r="B1076" s="29" t="s">
        <v>7101</v>
      </c>
      <c r="C1076" s="30" t="s">
        <v>7102</v>
      </c>
      <c r="D1076" s="30" t="s">
        <v>284</v>
      </c>
      <c r="E1076" s="30" t="s">
        <v>259</v>
      </c>
      <c r="F1076" s="30" t="s">
        <v>33</v>
      </c>
      <c r="G1076" s="9" t="s">
        <v>14</v>
      </c>
      <c r="H1076" s="30"/>
      <c r="I1076" s="31"/>
    </row>
    <row r="1077">
      <c r="A1077" s="28">
        <v>45632.0</v>
      </c>
      <c r="B1077" s="29" t="s">
        <v>7103</v>
      </c>
      <c r="C1077" s="30" t="s">
        <v>7104</v>
      </c>
      <c r="D1077" s="30" t="s">
        <v>515</v>
      </c>
      <c r="E1077" s="30" t="s">
        <v>7105</v>
      </c>
      <c r="F1077" s="30" t="s">
        <v>6925</v>
      </c>
      <c r="G1077" s="9" t="s">
        <v>14</v>
      </c>
      <c r="H1077" s="30"/>
      <c r="I1077" s="31"/>
    </row>
    <row r="1078">
      <c r="A1078" s="28">
        <v>45632.0</v>
      </c>
      <c r="B1078" s="29" t="s">
        <v>7103</v>
      </c>
      <c r="C1078" s="30" t="s">
        <v>7104</v>
      </c>
      <c r="D1078" s="30" t="s">
        <v>515</v>
      </c>
      <c r="E1078" s="30" t="s">
        <v>105</v>
      </c>
      <c r="F1078" s="30" t="s">
        <v>7106</v>
      </c>
      <c r="G1078" s="9" t="s">
        <v>14</v>
      </c>
      <c r="H1078" s="30"/>
      <c r="I1078" s="31"/>
    </row>
    <row r="1079">
      <c r="A1079" s="28">
        <v>45632.0</v>
      </c>
      <c r="B1079" s="29" t="s">
        <v>7107</v>
      </c>
      <c r="C1079" s="30" t="s">
        <v>7108</v>
      </c>
      <c r="D1079" s="30" t="s">
        <v>3294</v>
      </c>
      <c r="E1079" s="30" t="s">
        <v>6936</v>
      </c>
      <c r="F1079" s="30" t="s">
        <v>417</v>
      </c>
      <c r="G1079" s="9" t="s">
        <v>14</v>
      </c>
      <c r="H1079" s="30"/>
      <c r="I1079" s="31"/>
    </row>
    <row r="1080">
      <c r="A1080" s="28">
        <v>45632.0</v>
      </c>
      <c r="B1080" s="29" t="s">
        <v>7107</v>
      </c>
      <c r="C1080" s="30" t="s">
        <v>7108</v>
      </c>
      <c r="D1080" s="30" t="s">
        <v>3294</v>
      </c>
      <c r="E1080" s="30" t="s">
        <v>5299</v>
      </c>
      <c r="F1080" s="30" t="s">
        <v>7109</v>
      </c>
      <c r="G1080" s="9" t="s">
        <v>14</v>
      </c>
      <c r="H1080" s="30"/>
      <c r="I1080" s="31"/>
    </row>
    <row r="1081">
      <c r="A1081" s="28">
        <v>45632.0</v>
      </c>
      <c r="B1081" s="29" t="s">
        <v>7107</v>
      </c>
      <c r="C1081" s="30" t="s">
        <v>7108</v>
      </c>
      <c r="D1081" s="30" t="s">
        <v>3294</v>
      </c>
      <c r="E1081" s="30" t="s">
        <v>5299</v>
      </c>
      <c r="F1081" s="30" t="s">
        <v>564</v>
      </c>
      <c r="G1081" s="9" t="s">
        <v>14</v>
      </c>
      <c r="H1081" s="30"/>
      <c r="I1081" s="31"/>
    </row>
    <row r="1082">
      <c r="A1082" s="28">
        <v>45632.0</v>
      </c>
      <c r="B1082" s="29" t="s">
        <v>7107</v>
      </c>
      <c r="C1082" s="30" t="s">
        <v>7108</v>
      </c>
      <c r="D1082" s="30" t="s">
        <v>3294</v>
      </c>
      <c r="E1082" s="30" t="s">
        <v>119</v>
      </c>
      <c r="F1082" s="30" t="s">
        <v>5939</v>
      </c>
      <c r="G1082" s="9" t="s">
        <v>14</v>
      </c>
      <c r="H1082" s="30"/>
      <c r="I1082" s="31"/>
    </row>
    <row r="1083">
      <c r="A1083" s="28">
        <v>45632.0</v>
      </c>
      <c r="B1083" s="29" t="s">
        <v>7110</v>
      </c>
      <c r="C1083" s="30" t="s">
        <v>7111</v>
      </c>
      <c r="D1083" s="30" t="s">
        <v>595</v>
      </c>
      <c r="E1083" s="30" t="s">
        <v>634</v>
      </c>
      <c r="F1083" s="30" t="s">
        <v>7112</v>
      </c>
      <c r="G1083" s="9" t="s">
        <v>14</v>
      </c>
      <c r="H1083" s="30"/>
      <c r="I1083" s="31"/>
    </row>
    <row r="1084">
      <c r="A1084" s="28">
        <v>45632.0</v>
      </c>
      <c r="B1084" s="29" t="s">
        <v>7110</v>
      </c>
      <c r="C1084" s="30" t="s">
        <v>7111</v>
      </c>
      <c r="D1084" s="30" t="s">
        <v>595</v>
      </c>
      <c r="E1084" s="30" t="s">
        <v>6337</v>
      </c>
      <c r="F1084" s="30" t="s">
        <v>417</v>
      </c>
      <c r="G1084" s="9" t="s">
        <v>14</v>
      </c>
      <c r="H1084" s="30"/>
      <c r="I1084" s="31"/>
    </row>
    <row r="1085">
      <c r="A1085" s="28">
        <v>45632.0</v>
      </c>
      <c r="B1085" s="29" t="s">
        <v>7113</v>
      </c>
      <c r="C1085" s="30" t="s">
        <v>7114</v>
      </c>
      <c r="D1085" s="30" t="s">
        <v>859</v>
      </c>
      <c r="E1085" s="30" t="s">
        <v>4316</v>
      </c>
      <c r="F1085" s="30" t="s">
        <v>18</v>
      </c>
      <c r="G1085" s="9" t="s">
        <v>14</v>
      </c>
      <c r="H1085" s="30"/>
      <c r="I1085" s="31"/>
    </row>
    <row r="1086">
      <c r="A1086" s="28">
        <v>45632.0</v>
      </c>
      <c r="B1086" s="29" t="s">
        <v>7113</v>
      </c>
      <c r="C1086" s="30" t="s">
        <v>7114</v>
      </c>
      <c r="D1086" s="30" t="s">
        <v>859</v>
      </c>
      <c r="E1086" s="30" t="s">
        <v>38</v>
      </c>
      <c r="F1086" s="30" t="s">
        <v>18</v>
      </c>
      <c r="G1086" s="9" t="s">
        <v>14</v>
      </c>
      <c r="H1086" s="30"/>
      <c r="I1086" s="31"/>
    </row>
    <row r="1087">
      <c r="A1087" s="28">
        <v>45632.0</v>
      </c>
      <c r="B1087" s="29" t="s">
        <v>7115</v>
      </c>
      <c r="C1087" s="30" t="s">
        <v>7116</v>
      </c>
      <c r="D1087" s="30" t="s">
        <v>735</v>
      </c>
      <c r="E1087" s="30" t="s">
        <v>5569</v>
      </c>
      <c r="F1087" s="30" t="s">
        <v>7117</v>
      </c>
      <c r="G1087" s="9" t="s">
        <v>14</v>
      </c>
      <c r="H1087" s="30"/>
      <c r="I1087" s="31"/>
    </row>
    <row r="1088">
      <c r="A1088" s="28">
        <v>45632.0</v>
      </c>
      <c r="B1088" s="29" t="s">
        <v>7118</v>
      </c>
      <c r="C1088" s="30" t="s">
        <v>7119</v>
      </c>
      <c r="D1088" s="30" t="s">
        <v>2969</v>
      </c>
      <c r="E1088" s="30" t="s">
        <v>5569</v>
      </c>
      <c r="F1088" s="30" t="s">
        <v>2843</v>
      </c>
      <c r="G1088" s="9" t="s">
        <v>14</v>
      </c>
      <c r="H1088" s="30"/>
      <c r="I1088" s="31"/>
    </row>
    <row r="1089">
      <c r="A1089" s="28">
        <v>45632.0</v>
      </c>
      <c r="B1089" s="29" t="s">
        <v>7118</v>
      </c>
      <c r="C1089" s="30" t="s">
        <v>7119</v>
      </c>
      <c r="D1089" s="30" t="s">
        <v>2969</v>
      </c>
      <c r="E1089" s="30" t="s">
        <v>125</v>
      </c>
      <c r="F1089" s="30" t="s">
        <v>101</v>
      </c>
      <c r="G1089" s="9" t="s">
        <v>14</v>
      </c>
      <c r="H1089" s="30"/>
      <c r="I1089" s="31"/>
    </row>
    <row r="1090">
      <c r="A1090" s="28">
        <v>45632.0</v>
      </c>
      <c r="B1090" s="29" t="s">
        <v>7118</v>
      </c>
      <c r="C1090" s="30" t="s">
        <v>7119</v>
      </c>
      <c r="D1090" s="30" t="s">
        <v>2969</v>
      </c>
      <c r="E1090" s="30" t="s">
        <v>38</v>
      </c>
      <c r="F1090" s="30" t="s">
        <v>18</v>
      </c>
      <c r="G1090" s="9" t="s">
        <v>14</v>
      </c>
      <c r="H1090" s="30"/>
      <c r="I1090" s="31"/>
    </row>
    <row r="1091">
      <c r="A1091" s="28">
        <v>45632.0</v>
      </c>
      <c r="B1091" s="29" t="s">
        <v>7120</v>
      </c>
      <c r="C1091" s="30" t="s">
        <v>7121</v>
      </c>
      <c r="D1091" s="30" t="s">
        <v>189</v>
      </c>
      <c r="E1091" s="30" t="s">
        <v>110</v>
      </c>
      <c r="F1091" s="30" t="s">
        <v>1856</v>
      </c>
      <c r="G1091" s="9" t="s">
        <v>14</v>
      </c>
      <c r="H1091" s="30"/>
      <c r="I1091" s="31"/>
    </row>
    <row r="1092">
      <c r="A1092" s="28">
        <v>45632.0</v>
      </c>
      <c r="B1092" s="29" t="s">
        <v>7120</v>
      </c>
      <c r="C1092" s="30" t="s">
        <v>7121</v>
      </c>
      <c r="D1092" s="30" t="s">
        <v>189</v>
      </c>
      <c r="E1092" s="30" t="s">
        <v>5569</v>
      </c>
      <c r="F1092" s="30" t="s">
        <v>454</v>
      </c>
      <c r="G1092" s="9" t="s">
        <v>14</v>
      </c>
      <c r="H1092" s="30"/>
      <c r="I1092" s="31"/>
    </row>
    <row r="1093">
      <c r="A1093" s="28">
        <v>45632.0</v>
      </c>
      <c r="B1093" s="29" t="s">
        <v>7120</v>
      </c>
      <c r="C1093" s="30" t="s">
        <v>7121</v>
      </c>
      <c r="D1093" s="30" t="s">
        <v>189</v>
      </c>
      <c r="E1093" s="30" t="s">
        <v>119</v>
      </c>
      <c r="F1093" s="30" t="s">
        <v>741</v>
      </c>
      <c r="G1093" s="9" t="s">
        <v>14</v>
      </c>
      <c r="H1093" s="30"/>
      <c r="I1093" s="31"/>
    </row>
    <row r="1094">
      <c r="A1094" s="28">
        <v>45632.0</v>
      </c>
      <c r="B1094" s="29" t="s">
        <v>7122</v>
      </c>
      <c r="C1094" s="30" t="s">
        <v>7123</v>
      </c>
      <c r="D1094" s="30" t="s">
        <v>432</v>
      </c>
      <c r="E1094" s="30" t="s">
        <v>5569</v>
      </c>
      <c r="F1094" s="30" t="s">
        <v>330</v>
      </c>
      <c r="G1094" s="9" t="s">
        <v>14</v>
      </c>
      <c r="H1094" s="30"/>
      <c r="I1094" s="31"/>
    </row>
    <row r="1095">
      <c r="A1095" s="28">
        <v>45632.0</v>
      </c>
      <c r="B1095" s="29" t="s">
        <v>7124</v>
      </c>
      <c r="C1095" s="30" t="s">
        <v>7125</v>
      </c>
      <c r="D1095" s="30" t="s">
        <v>822</v>
      </c>
      <c r="E1095" s="30" t="s">
        <v>2564</v>
      </c>
      <c r="F1095" s="30" t="s">
        <v>7126</v>
      </c>
      <c r="G1095" s="9" t="s">
        <v>14</v>
      </c>
      <c r="H1095" s="30"/>
      <c r="I1095" s="31"/>
    </row>
    <row r="1096">
      <c r="A1096" s="28">
        <v>45632.0</v>
      </c>
      <c r="B1096" s="29" t="s">
        <v>7124</v>
      </c>
      <c r="C1096" s="30" t="s">
        <v>7125</v>
      </c>
      <c r="D1096" s="30" t="s">
        <v>822</v>
      </c>
      <c r="E1096" s="30" t="s">
        <v>7127</v>
      </c>
      <c r="F1096" s="30" t="s">
        <v>2943</v>
      </c>
      <c r="G1096" s="9" t="s">
        <v>14</v>
      </c>
      <c r="H1096" s="30"/>
      <c r="I1096" s="31"/>
    </row>
    <row r="1097">
      <c r="A1097" s="28">
        <v>45632.0</v>
      </c>
      <c r="B1097" s="29" t="s">
        <v>7128</v>
      </c>
      <c r="C1097" s="30" t="s">
        <v>7129</v>
      </c>
      <c r="D1097" s="30" t="s">
        <v>295</v>
      </c>
      <c r="E1097" s="30"/>
      <c r="F1097" s="30" t="s">
        <v>1419</v>
      </c>
      <c r="G1097" s="9" t="s">
        <v>14</v>
      </c>
      <c r="H1097" s="30" t="s">
        <v>100</v>
      </c>
      <c r="I1097" s="31"/>
    </row>
    <row r="1098">
      <c r="A1098" s="28">
        <v>45632.0</v>
      </c>
      <c r="B1098" s="29" t="s">
        <v>7128</v>
      </c>
      <c r="C1098" s="30" t="s">
        <v>7129</v>
      </c>
      <c r="D1098" s="30" t="s">
        <v>295</v>
      </c>
      <c r="E1098" s="30" t="s">
        <v>1806</v>
      </c>
      <c r="F1098" s="30" t="s">
        <v>7130</v>
      </c>
      <c r="G1098" s="9" t="s">
        <v>14</v>
      </c>
      <c r="H1098" s="30"/>
      <c r="I1098" s="31"/>
    </row>
    <row r="1099">
      <c r="A1099" s="28">
        <v>45602.0</v>
      </c>
      <c r="B1099" s="29" t="s">
        <v>7131</v>
      </c>
      <c r="C1099" s="30" t="s">
        <v>7132</v>
      </c>
      <c r="D1099" s="30" t="s">
        <v>3203</v>
      </c>
      <c r="E1099" s="30" t="s">
        <v>7133</v>
      </c>
      <c r="F1099" s="30" t="s">
        <v>3193</v>
      </c>
      <c r="G1099" s="9" t="s">
        <v>14</v>
      </c>
      <c r="H1099" s="30"/>
      <c r="I1099" s="31"/>
    </row>
    <row r="1100">
      <c r="A1100" s="28">
        <v>45602.0</v>
      </c>
      <c r="B1100" s="29" t="s">
        <v>7134</v>
      </c>
      <c r="C1100" s="30" t="s">
        <v>7135</v>
      </c>
      <c r="D1100" s="30" t="s">
        <v>5386</v>
      </c>
      <c r="E1100" s="30" t="s">
        <v>6517</v>
      </c>
      <c r="F1100" s="30" t="s">
        <v>6705</v>
      </c>
      <c r="G1100" s="9" t="s">
        <v>14</v>
      </c>
      <c r="H1100" s="30"/>
      <c r="I1100" s="31"/>
    </row>
    <row r="1101">
      <c r="A1101" s="28">
        <v>45602.0</v>
      </c>
      <c r="B1101" s="29" t="s">
        <v>7136</v>
      </c>
      <c r="C1101" s="30" t="s">
        <v>7137</v>
      </c>
      <c r="D1101" s="30" t="s">
        <v>615</v>
      </c>
      <c r="E1101" s="30"/>
      <c r="F1101" s="30" t="s">
        <v>1419</v>
      </c>
      <c r="G1101" s="9" t="s">
        <v>14</v>
      </c>
      <c r="H1101" s="30" t="s">
        <v>100</v>
      </c>
      <c r="I1101" s="31"/>
    </row>
    <row r="1102">
      <c r="A1102" s="28">
        <v>45602.0</v>
      </c>
      <c r="B1102" s="29" t="s">
        <v>7136</v>
      </c>
      <c r="C1102" s="30" t="s">
        <v>7137</v>
      </c>
      <c r="D1102" s="30" t="s">
        <v>615</v>
      </c>
      <c r="E1102" s="30" t="s">
        <v>110</v>
      </c>
      <c r="F1102" s="30" t="s">
        <v>111</v>
      </c>
      <c r="G1102" s="9" t="s">
        <v>14</v>
      </c>
      <c r="H1102" s="30"/>
      <c r="I1102" s="31"/>
    </row>
    <row r="1103">
      <c r="A1103" s="28">
        <v>45602.0</v>
      </c>
      <c r="B1103" s="29" t="s">
        <v>7138</v>
      </c>
      <c r="C1103" s="30" t="s">
        <v>7139</v>
      </c>
      <c r="D1103" s="30" t="s">
        <v>6663</v>
      </c>
      <c r="E1103" s="30" t="s">
        <v>436</v>
      </c>
      <c r="F1103" s="30" t="s">
        <v>7140</v>
      </c>
      <c r="G1103" s="9" t="s">
        <v>14</v>
      </c>
      <c r="H1103" s="30"/>
      <c r="I1103" s="31"/>
    </row>
    <row r="1104">
      <c r="A1104" s="28">
        <v>45602.0</v>
      </c>
      <c r="B1104" s="29" t="s">
        <v>7138</v>
      </c>
      <c r="C1104" s="30" t="s">
        <v>7139</v>
      </c>
      <c r="D1104" s="30" t="s">
        <v>6663</v>
      </c>
      <c r="E1104" s="30" t="s">
        <v>136</v>
      </c>
      <c r="F1104" s="30" t="s">
        <v>3084</v>
      </c>
      <c r="G1104" s="9" t="s">
        <v>14</v>
      </c>
      <c r="H1104" s="30"/>
      <c r="I1104" s="31"/>
    </row>
    <row r="1105">
      <c r="A1105" s="28">
        <v>45602.0</v>
      </c>
      <c r="B1105" s="29" t="s">
        <v>7138</v>
      </c>
      <c r="C1105" s="30" t="s">
        <v>7139</v>
      </c>
      <c r="D1105" s="30" t="s">
        <v>6663</v>
      </c>
      <c r="E1105" s="30" t="s">
        <v>6260</v>
      </c>
      <c r="F1105" s="30" t="s">
        <v>5881</v>
      </c>
      <c r="G1105" s="9" t="s">
        <v>14</v>
      </c>
      <c r="H1105" s="30"/>
      <c r="I1105" s="31"/>
    </row>
    <row r="1106">
      <c r="A1106" s="28">
        <v>45602.0</v>
      </c>
      <c r="B1106" s="29" t="s">
        <v>7141</v>
      </c>
      <c r="C1106" s="30" t="s">
        <v>7142</v>
      </c>
      <c r="D1106" s="30" t="s">
        <v>1147</v>
      </c>
      <c r="E1106" s="30" t="s">
        <v>4316</v>
      </c>
      <c r="F1106" s="30" t="s">
        <v>454</v>
      </c>
      <c r="G1106" s="9" t="s">
        <v>14</v>
      </c>
      <c r="H1106" s="30"/>
      <c r="I1106" s="31"/>
    </row>
    <row r="1107">
      <c r="A1107" s="28">
        <v>45602.0</v>
      </c>
      <c r="B1107" s="29" t="s">
        <v>7141</v>
      </c>
      <c r="C1107" s="30" t="s">
        <v>7142</v>
      </c>
      <c r="D1107" s="30" t="s">
        <v>1147</v>
      </c>
      <c r="E1107" s="30" t="s">
        <v>38</v>
      </c>
      <c r="F1107" s="30" t="s">
        <v>18</v>
      </c>
      <c r="G1107" s="9" t="s">
        <v>14</v>
      </c>
      <c r="H1107" s="30"/>
      <c r="I1107" s="31"/>
    </row>
    <row r="1108">
      <c r="A1108" s="28">
        <v>45602.0</v>
      </c>
      <c r="B1108" s="29" t="s">
        <v>7143</v>
      </c>
      <c r="C1108" s="30" t="s">
        <v>7144</v>
      </c>
      <c r="D1108" s="30" t="s">
        <v>7145</v>
      </c>
      <c r="E1108" s="30" t="s">
        <v>119</v>
      </c>
      <c r="F1108" s="30" t="s">
        <v>5939</v>
      </c>
      <c r="G1108" s="9" t="s">
        <v>14</v>
      </c>
      <c r="H1108" s="30"/>
      <c r="I1108" s="31"/>
    </row>
    <row r="1109">
      <c r="A1109" s="28">
        <v>45602.0</v>
      </c>
      <c r="B1109" s="29" t="s">
        <v>7143</v>
      </c>
      <c r="C1109" s="30" t="s">
        <v>7144</v>
      </c>
      <c r="D1109" s="30" t="s">
        <v>7145</v>
      </c>
      <c r="E1109" s="30" t="s">
        <v>119</v>
      </c>
      <c r="F1109" s="30" t="s">
        <v>1246</v>
      </c>
      <c r="G1109" s="9" t="s">
        <v>14</v>
      </c>
      <c r="H1109" s="30"/>
      <c r="I1109" s="31"/>
    </row>
    <row r="1110">
      <c r="A1110" s="28">
        <v>45602.0</v>
      </c>
      <c r="B1110" s="29" t="s">
        <v>7146</v>
      </c>
      <c r="C1110" s="30" t="s">
        <v>7147</v>
      </c>
      <c r="D1110" s="30" t="s">
        <v>4044</v>
      </c>
      <c r="E1110" s="30" t="s">
        <v>38</v>
      </c>
      <c r="F1110" s="30" t="s">
        <v>7148</v>
      </c>
      <c r="G1110" s="9" t="s">
        <v>14</v>
      </c>
      <c r="H1110" s="30"/>
      <c r="I1110" s="31"/>
    </row>
    <row r="1111">
      <c r="A1111" s="30" t="s">
        <v>7149</v>
      </c>
      <c r="B1111" s="29" t="s">
        <v>7150</v>
      </c>
      <c r="C1111" s="30" t="s">
        <v>7151</v>
      </c>
      <c r="D1111" s="30" t="s">
        <v>206</v>
      </c>
      <c r="E1111" s="30" t="s">
        <v>119</v>
      </c>
      <c r="F1111" s="30" t="s">
        <v>18</v>
      </c>
      <c r="G1111" s="9" t="s">
        <v>14</v>
      </c>
      <c r="H1111" s="30"/>
      <c r="I1111" s="31"/>
    </row>
    <row r="1112">
      <c r="A1112" s="30" t="s">
        <v>7149</v>
      </c>
      <c r="B1112" s="29" t="s">
        <v>7150</v>
      </c>
      <c r="C1112" s="30" t="s">
        <v>7151</v>
      </c>
      <c r="D1112" s="30" t="s">
        <v>206</v>
      </c>
      <c r="E1112" s="30" t="s">
        <v>119</v>
      </c>
      <c r="F1112" s="30" t="s">
        <v>149</v>
      </c>
      <c r="G1112" s="9" t="s">
        <v>14</v>
      </c>
      <c r="H1112" s="30"/>
      <c r="I1112" s="31"/>
    </row>
    <row r="1113">
      <c r="A1113" s="30" t="s">
        <v>7149</v>
      </c>
      <c r="B1113" s="29" t="s">
        <v>7150</v>
      </c>
      <c r="C1113" s="30" t="s">
        <v>7151</v>
      </c>
      <c r="D1113" s="30" t="s">
        <v>206</v>
      </c>
      <c r="E1113" s="30" t="s">
        <v>38</v>
      </c>
      <c r="F1113" s="30" t="s">
        <v>101</v>
      </c>
      <c r="G1113" s="9" t="s">
        <v>14</v>
      </c>
      <c r="H1113" s="30"/>
      <c r="I1113" s="31"/>
    </row>
    <row r="1114">
      <c r="A1114" s="30" t="s">
        <v>7149</v>
      </c>
      <c r="B1114" s="29" t="s">
        <v>7152</v>
      </c>
      <c r="C1114" s="30" t="s">
        <v>7153</v>
      </c>
      <c r="D1114" s="30" t="s">
        <v>1151</v>
      </c>
      <c r="E1114" s="30"/>
      <c r="F1114" s="30" t="s">
        <v>171</v>
      </c>
      <c r="G1114" s="9" t="s">
        <v>14</v>
      </c>
      <c r="H1114" s="30" t="s">
        <v>100</v>
      </c>
      <c r="I1114" s="31"/>
    </row>
    <row r="1115">
      <c r="A1115" s="30" t="s">
        <v>7149</v>
      </c>
      <c r="B1115" s="29" t="s">
        <v>7154</v>
      </c>
      <c r="C1115" s="30" t="s">
        <v>7155</v>
      </c>
      <c r="D1115" s="30" t="s">
        <v>7156</v>
      </c>
      <c r="E1115" s="30" t="s">
        <v>627</v>
      </c>
      <c r="F1115" s="30" t="s">
        <v>7157</v>
      </c>
      <c r="G1115" s="9" t="s">
        <v>29</v>
      </c>
      <c r="H1115" s="30"/>
      <c r="I1115" s="31"/>
    </row>
    <row r="1116">
      <c r="A1116" s="30" t="s">
        <v>7149</v>
      </c>
      <c r="B1116" s="29" t="s">
        <v>7158</v>
      </c>
      <c r="C1116" s="30" t="s">
        <v>7159</v>
      </c>
      <c r="D1116" s="30" t="s">
        <v>970</v>
      </c>
      <c r="E1116" s="30"/>
      <c r="F1116" s="30" t="s">
        <v>1419</v>
      </c>
      <c r="G1116" s="9" t="s">
        <v>14</v>
      </c>
      <c r="H1116" s="30" t="s">
        <v>100</v>
      </c>
      <c r="I1116" s="31"/>
    </row>
    <row r="1117">
      <c r="A1117" s="30" t="s">
        <v>7149</v>
      </c>
      <c r="B1117" s="29" t="s">
        <v>7158</v>
      </c>
      <c r="C1117" s="30" t="s">
        <v>7159</v>
      </c>
      <c r="D1117" s="30" t="s">
        <v>970</v>
      </c>
      <c r="E1117" s="30" t="s">
        <v>119</v>
      </c>
      <c r="F1117" s="30" t="s">
        <v>18</v>
      </c>
      <c r="G1117" s="9" t="s">
        <v>14</v>
      </c>
      <c r="H1117" s="30"/>
      <c r="I1117" s="31"/>
    </row>
    <row r="1118">
      <c r="A1118" s="30" t="s">
        <v>7149</v>
      </c>
      <c r="B1118" s="29" t="s">
        <v>7158</v>
      </c>
      <c r="C1118" s="30" t="s">
        <v>7159</v>
      </c>
      <c r="D1118" s="30" t="s">
        <v>970</v>
      </c>
      <c r="E1118" s="30" t="s">
        <v>119</v>
      </c>
      <c r="F1118" s="30" t="s">
        <v>7160</v>
      </c>
      <c r="G1118" s="9" t="s">
        <v>14</v>
      </c>
      <c r="H1118" s="30"/>
      <c r="I1118" s="31"/>
    </row>
    <row r="1119">
      <c r="A1119" s="30" t="s">
        <v>7149</v>
      </c>
      <c r="B1119" s="29" t="s">
        <v>7161</v>
      </c>
      <c r="C1119" s="30" t="s">
        <v>7162</v>
      </c>
      <c r="D1119" s="30" t="s">
        <v>457</v>
      </c>
      <c r="E1119" s="30" t="s">
        <v>950</v>
      </c>
      <c r="F1119" s="30" t="s">
        <v>671</v>
      </c>
      <c r="G1119" s="9" t="s">
        <v>14</v>
      </c>
      <c r="H1119" s="30"/>
      <c r="I1119" s="31"/>
    </row>
    <row r="1120">
      <c r="A1120" s="30" t="s">
        <v>7149</v>
      </c>
      <c r="B1120" s="29" t="s">
        <v>7161</v>
      </c>
      <c r="C1120" s="30" t="s">
        <v>7163</v>
      </c>
      <c r="D1120" s="30" t="s">
        <v>457</v>
      </c>
      <c r="E1120" s="30" t="s">
        <v>7164</v>
      </c>
      <c r="F1120" s="30" t="s">
        <v>38</v>
      </c>
      <c r="G1120" s="9" t="s">
        <v>14</v>
      </c>
      <c r="H1120" s="30"/>
      <c r="I1120" s="31"/>
    </row>
    <row r="1121">
      <c r="A1121" s="30" t="s">
        <v>7149</v>
      </c>
      <c r="B1121" s="29" t="s">
        <v>7165</v>
      </c>
      <c r="C1121" s="30" t="s">
        <v>7166</v>
      </c>
      <c r="D1121" s="30" t="s">
        <v>6312</v>
      </c>
      <c r="E1121" s="30" t="s">
        <v>6284</v>
      </c>
      <c r="F1121" s="30" t="s">
        <v>505</v>
      </c>
      <c r="G1121" s="9" t="s">
        <v>86</v>
      </c>
      <c r="H1121" s="30"/>
      <c r="I1121" s="31"/>
    </row>
    <row r="1122">
      <c r="A1122" s="30" t="s">
        <v>7149</v>
      </c>
      <c r="B1122" s="29" t="s">
        <v>7165</v>
      </c>
      <c r="C1122" s="30" t="s">
        <v>7166</v>
      </c>
      <c r="D1122" s="30" t="s">
        <v>6312</v>
      </c>
      <c r="E1122" s="30" t="s">
        <v>4701</v>
      </c>
      <c r="F1122" s="30" t="s">
        <v>542</v>
      </c>
      <c r="G1122" s="9" t="s">
        <v>86</v>
      </c>
      <c r="H1122" s="30"/>
      <c r="I1122" s="31"/>
    </row>
    <row r="1123">
      <c r="A1123" s="30" t="s">
        <v>7149</v>
      </c>
      <c r="B1123" s="29" t="s">
        <v>7165</v>
      </c>
      <c r="C1123" s="30" t="s">
        <v>7166</v>
      </c>
      <c r="D1123" s="30" t="s">
        <v>6312</v>
      </c>
      <c r="E1123" s="30" t="s">
        <v>119</v>
      </c>
      <c r="F1123" s="30" t="s">
        <v>3892</v>
      </c>
      <c r="G1123" s="9" t="s">
        <v>86</v>
      </c>
      <c r="H1123" s="30"/>
      <c r="I1123" s="31"/>
    </row>
    <row r="1124">
      <c r="A1124" s="30" t="s">
        <v>7149</v>
      </c>
      <c r="B1124" s="29" t="s">
        <v>7165</v>
      </c>
      <c r="C1124" s="30" t="s">
        <v>7166</v>
      </c>
      <c r="D1124" s="30" t="s">
        <v>6312</v>
      </c>
      <c r="E1124" s="30" t="s">
        <v>119</v>
      </c>
      <c r="F1124" s="30" t="s">
        <v>3090</v>
      </c>
      <c r="G1124" s="9" t="s">
        <v>86</v>
      </c>
      <c r="H1124" s="30"/>
      <c r="I1124" s="31"/>
    </row>
    <row r="1125">
      <c r="A1125" s="30" t="s">
        <v>7167</v>
      </c>
      <c r="B1125" s="29" t="s">
        <v>7168</v>
      </c>
      <c r="C1125" s="30" t="s">
        <v>7169</v>
      </c>
      <c r="D1125" s="30" t="s">
        <v>973</v>
      </c>
      <c r="E1125" s="30" t="s">
        <v>119</v>
      </c>
      <c r="F1125" s="30" t="s">
        <v>758</v>
      </c>
      <c r="G1125" s="9" t="s">
        <v>29</v>
      </c>
      <c r="H1125" s="30"/>
      <c r="I1125" s="31"/>
    </row>
    <row r="1126">
      <c r="A1126" s="30" t="s">
        <v>7167</v>
      </c>
      <c r="B1126" s="29" t="s">
        <v>7168</v>
      </c>
      <c r="C1126" s="30" t="s">
        <v>7169</v>
      </c>
      <c r="D1126" s="30" t="s">
        <v>973</v>
      </c>
      <c r="E1126" s="30" t="s">
        <v>1003</v>
      </c>
      <c r="F1126" s="30" t="s">
        <v>101</v>
      </c>
      <c r="G1126" s="9" t="s">
        <v>14</v>
      </c>
      <c r="H1126" s="30"/>
      <c r="I1126" s="31"/>
    </row>
    <row r="1127">
      <c r="A1127" s="30" t="s">
        <v>7167</v>
      </c>
      <c r="B1127" s="29" t="s">
        <v>7170</v>
      </c>
      <c r="C1127" s="30" t="s">
        <v>7171</v>
      </c>
      <c r="D1127" s="30" t="s">
        <v>78</v>
      </c>
      <c r="E1127" s="30" t="s">
        <v>1003</v>
      </c>
      <c r="F1127" s="30" t="s">
        <v>101</v>
      </c>
      <c r="G1127" s="9" t="s">
        <v>14</v>
      </c>
      <c r="H1127" s="30"/>
      <c r="I1127" s="31"/>
    </row>
    <row r="1128">
      <c r="A1128" s="30" t="s">
        <v>7167</v>
      </c>
      <c r="B1128" s="29" t="s">
        <v>7170</v>
      </c>
      <c r="C1128" s="30" t="s">
        <v>7171</v>
      </c>
      <c r="D1128" s="30" t="s">
        <v>78</v>
      </c>
      <c r="E1128" s="30" t="s">
        <v>6284</v>
      </c>
      <c r="F1128" s="30" t="s">
        <v>101</v>
      </c>
      <c r="G1128" s="9" t="s">
        <v>14</v>
      </c>
      <c r="H1128" s="30"/>
      <c r="I1128" s="31"/>
    </row>
    <row r="1129">
      <c r="A1129" s="30" t="s">
        <v>7167</v>
      </c>
      <c r="B1129" s="29" t="s">
        <v>7170</v>
      </c>
      <c r="C1129" s="30" t="s">
        <v>7171</v>
      </c>
      <c r="D1129" s="30" t="s">
        <v>78</v>
      </c>
      <c r="E1129" s="30" t="s">
        <v>119</v>
      </c>
      <c r="F1129" s="30" t="s">
        <v>13</v>
      </c>
      <c r="G1129" s="9" t="s">
        <v>14</v>
      </c>
      <c r="H1129" s="30"/>
      <c r="I1129" s="31"/>
    </row>
    <row r="1130">
      <c r="A1130" s="30" t="s">
        <v>7167</v>
      </c>
      <c r="B1130" s="29" t="s">
        <v>7170</v>
      </c>
      <c r="C1130" s="30" t="s">
        <v>7171</v>
      </c>
      <c r="D1130" s="30" t="s">
        <v>78</v>
      </c>
      <c r="E1130" s="30" t="s">
        <v>119</v>
      </c>
      <c r="F1130" s="30" t="s">
        <v>18</v>
      </c>
      <c r="G1130" s="9" t="s">
        <v>14</v>
      </c>
      <c r="H1130" s="30"/>
      <c r="I1130" s="31"/>
    </row>
    <row r="1131">
      <c r="A1131" s="30" t="s">
        <v>7167</v>
      </c>
      <c r="B1131" s="29" t="s">
        <v>7170</v>
      </c>
      <c r="C1131" s="30" t="s">
        <v>7171</v>
      </c>
      <c r="D1131" s="30" t="s">
        <v>78</v>
      </c>
      <c r="E1131" s="30" t="s">
        <v>119</v>
      </c>
      <c r="F1131" s="30" t="s">
        <v>149</v>
      </c>
      <c r="G1131" s="9" t="s">
        <v>14</v>
      </c>
      <c r="H1131" s="30"/>
      <c r="I1131" s="31"/>
    </row>
    <row r="1132">
      <c r="A1132" s="30" t="s">
        <v>7167</v>
      </c>
      <c r="B1132" s="29" t="s">
        <v>7172</v>
      </c>
      <c r="C1132" s="30" t="s">
        <v>7173</v>
      </c>
      <c r="D1132" s="30" t="s">
        <v>4560</v>
      </c>
      <c r="E1132" s="30" t="s">
        <v>38</v>
      </c>
      <c r="F1132" s="30" t="s">
        <v>101</v>
      </c>
      <c r="G1132" s="9" t="s">
        <v>14</v>
      </c>
      <c r="H1132" s="30"/>
      <c r="I1132" s="31"/>
    </row>
    <row r="1133">
      <c r="A1133" s="30" t="s">
        <v>7167</v>
      </c>
      <c r="B1133" s="29" t="s">
        <v>7172</v>
      </c>
      <c r="C1133" s="30" t="s">
        <v>7173</v>
      </c>
      <c r="D1133" s="30" t="s">
        <v>4560</v>
      </c>
      <c r="E1133" s="30" t="s">
        <v>119</v>
      </c>
      <c r="F1133" s="30" t="s">
        <v>741</v>
      </c>
      <c r="G1133" s="9" t="s">
        <v>14</v>
      </c>
      <c r="H1133" s="30"/>
      <c r="I1133" s="31"/>
    </row>
    <row r="1134">
      <c r="A1134" s="30" t="s">
        <v>7167</v>
      </c>
      <c r="B1134" s="29" t="s">
        <v>7172</v>
      </c>
      <c r="C1134" s="30" t="s">
        <v>7173</v>
      </c>
      <c r="D1134" s="30" t="s">
        <v>4560</v>
      </c>
      <c r="E1134" s="30" t="s">
        <v>119</v>
      </c>
      <c r="F1134" s="30" t="s">
        <v>18</v>
      </c>
      <c r="G1134" s="9" t="s">
        <v>14</v>
      </c>
      <c r="H1134" s="30"/>
      <c r="I1134" s="31"/>
    </row>
    <row r="1135">
      <c r="A1135" s="30" t="s">
        <v>7167</v>
      </c>
      <c r="B1135" s="29" t="s">
        <v>7174</v>
      </c>
      <c r="C1135" s="30" t="s">
        <v>7175</v>
      </c>
      <c r="D1135" s="30" t="s">
        <v>135</v>
      </c>
      <c r="E1135" s="30" t="s">
        <v>38</v>
      </c>
      <c r="F1135" s="30" t="s">
        <v>101</v>
      </c>
      <c r="G1135" s="9" t="s">
        <v>14</v>
      </c>
      <c r="H1135" s="30"/>
      <c r="I1135" s="31"/>
    </row>
    <row r="1136">
      <c r="A1136" s="30" t="s">
        <v>7167</v>
      </c>
      <c r="B1136" s="29" t="s">
        <v>7174</v>
      </c>
      <c r="C1136" s="30" t="s">
        <v>7175</v>
      </c>
      <c r="D1136" s="30" t="s">
        <v>135</v>
      </c>
      <c r="E1136" s="30" t="s">
        <v>4701</v>
      </c>
      <c r="F1136" s="30" t="s">
        <v>505</v>
      </c>
      <c r="G1136" s="9" t="s">
        <v>14</v>
      </c>
      <c r="H1136" s="30"/>
      <c r="I1136" s="31"/>
    </row>
    <row r="1137">
      <c r="A1137" s="30" t="s">
        <v>7167</v>
      </c>
      <c r="B1137" s="29" t="s">
        <v>7174</v>
      </c>
      <c r="C1137" s="30" t="s">
        <v>7175</v>
      </c>
      <c r="D1137" s="30" t="s">
        <v>135</v>
      </c>
      <c r="E1137" s="30" t="s">
        <v>119</v>
      </c>
      <c r="F1137" s="30" t="s">
        <v>741</v>
      </c>
      <c r="G1137" s="9" t="s">
        <v>14</v>
      </c>
      <c r="H1137" s="30"/>
      <c r="I1137" s="31"/>
    </row>
    <row r="1138">
      <c r="A1138" s="30" t="s">
        <v>7167</v>
      </c>
      <c r="B1138" s="29" t="s">
        <v>7174</v>
      </c>
      <c r="C1138" s="30" t="s">
        <v>7175</v>
      </c>
      <c r="D1138" s="30" t="s">
        <v>135</v>
      </c>
      <c r="E1138" s="30" t="s">
        <v>119</v>
      </c>
      <c r="F1138" s="30" t="s">
        <v>18</v>
      </c>
      <c r="G1138" s="9" t="s">
        <v>14</v>
      </c>
      <c r="H1138" s="30"/>
      <c r="I1138" s="31"/>
    </row>
    <row r="1139">
      <c r="A1139" s="30" t="s">
        <v>7167</v>
      </c>
      <c r="B1139" s="29" t="s">
        <v>7174</v>
      </c>
      <c r="C1139" s="30" t="s">
        <v>7175</v>
      </c>
      <c r="D1139" s="30" t="s">
        <v>135</v>
      </c>
      <c r="E1139" s="30" t="s">
        <v>119</v>
      </c>
      <c r="F1139" s="30" t="s">
        <v>149</v>
      </c>
      <c r="G1139" s="9" t="s">
        <v>14</v>
      </c>
      <c r="H1139" s="30"/>
      <c r="I1139" s="31"/>
    </row>
    <row r="1140">
      <c r="A1140" s="30" t="s">
        <v>7167</v>
      </c>
      <c r="B1140" s="29" t="s">
        <v>7176</v>
      </c>
      <c r="C1140" s="30" t="s">
        <v>7177</v>
      </c>
      <c r="D1140" s="30" t="s">
        <v>170</v>
      </c>
      <c r="E1140" s="30" t="s">
        <v>38</v>
      </c>
      <c r="F1140" s="30" t="s">
        <v>18</v>
      </c>
      <c r="G1140" s="9" t="s">
        <v>14</v>
      </c>
      <c r="H1140" s="30"/>
      <c r="I1140" s="31"/>
    </row>
    <row r="1141">
      <c r="A1141" s="30" t="s">
        <v>7167</v>
      </c>
      <c r="B1141" s="29" t="s">
        <v>7176</v>
      </c>
      <c r="C1141" s="30" t="s">
        <v>7177</v>
      </c>
      <c r="D1141" s="30" t="s">
        <v>170</v>
      </c>
      <c r="E1141" s="30" t="s">
        <v>119</v>
      </c>
      <c r="F1141" s="30" t="s">
        <v>149</v>
      </c>
      <c r="G1141" s="9" t="s">
        <v>14</v>
      </c>
      <c r="H1141" s="30"/>
      <c r="I1141" s="31"/>
    </row>
    <row r="1142">
      <c r="A1142" s="30" t="s">
        <v>7167</v>
      </c>
      <c r="B1142" s="29" t="s">
        <v>7178</v>
      </c>
      <c r="C1142" s="30" t="s">
        <v>7179</v>
      </c>
      <c r="D1142" s="30" t="s">
        <v>445</v>
      </c>
      <c r="E1142" s="30" t="s">
        <v>42</v>
      </c>
      <c r="F1142" s="30" t="s">
        <v>1303</v>
      </c>
      <c r="G1142" s="9" t="s">
        <v>29</v>
      </c>
      <c r="H1142" s="30"/>
      <c r="I1142" s="31"/>
    </row>
    <row r="1143">
      <c r="A1143" s="30" t="s">
        <v>7167</v>
      </c>
      <c r="B1143" s="29" t="s">
        <v>7180</v>
      </c>
      <c r="C1143" s="30" t="s">
        <v>7181</v>
      </c>
      <c r="D1143" s="30" t="s">
        <v>7182</v>
      </c>
      <c r="E1143" s="30"/>
      <c r="F1143" s="30" t="s">
        <v>7183</v>
      </c>
      <c r="G1143" s="9" t="s">
        <v>14</v>
      </c>
      <c r="H1143" s="30" t="s">
        <v>100</v>
      </c>
      <c r="I1143" s="31"/>
    </row>
    <row r="1144">
      <c r="A1144" s="30" t="s">
        <v>7167</v>
      </c>
      <c r="B1144" s="29" t="s">
        <v>7184</v>
      </c>
      <c r="C1144" s="30" t="s">
        <v>7185</v>
      </c>
      <c r="D1144" s="30" t="s">
        <v>3764</v>
      </c>
      <c r="E1144" s="30"/>
      <c r="F1144" s="30" t="s">
        <v>171</v>
      </c>
      <c r="G1144" s="9" t="s">
        <v>14</v>
      </c>
      <c r="H1144" s="30" t="s">
        <v>100</v>
      </c>
      <c r="I1144" s="31"/>
    </row>
    <row r="1145">
      <c r="A1145" s="30" t="s">
        <v>7167</v>
      </c>
      <c r="B1145" s="29" t="s">
        <v>7184</v>
      </c>
      <c r="C1145" s="30" t="s">
        <v>7185</v>
      </c>
      <c r="D1145" s="30" t="s">
        <v>3764</v>
      </c>
      <c r="E1145" s="30" t="s">
        <v>38</v>
      </c>
      <c r="F1145" s="30" t="s">
        <v>18</v>
      </c>
      <c r="G1145" s="9" t="s">
        <v>14</v>
      </c>
      <c r="H1145" s="30"/>
      <c r="I1145" s="31"/>
    </row>
    <row r="1146">
      <c r="A1146" s="30" t="s">
        <v>7167</v>
      </c>
      <c r="B1146" s="29" t="s">
        <v>7186</v>
      </c>
      <c r="C1146" s="30" t="s">
        <v>7187</v>
      </c>
      <c r="D1146" s="30" t="s">
        <v>137</v>
      </c>
      <c r="E1146" s="30" t="s">
        <v>119</v>
      </c>
      <c r="F1146" s="30" t="s">
        <v>18</v>
      </c>
      <c r="G1146" s="9" t="s">
        <v>14</v>
      </c>
      <c r="H1146" s="30"/>
      <c r="I1146" s="31"/>
    </row>
    <row r="1147">
      <c r="A1147" s="30" t="s">
        <v>7167</v>
      </c>
      <c r="B1147" s="29" t="s">
        <v>7186</v>
      </c>
      <c r="C1147" s="30" t="s">
        <v>7187</v>
      </c>
      <c r="D1147" s="30" t="s">
        <v>137</v>
      </c>
      <c r="E1147" s="30" t="s">
        <v>38</v>
      </c>
      <c r="F1147" s="30" t="s">
        <v>101</v>
      </c>
      <c r="G1147" s="9" t="s">
        <v>14</v>
      </c>
      <c r="H1147" s="30"/>
      <c r="I1147" s="31"/>
    </row>
    <row r="1148">
      <c r="A1148" s="30" t="s">
        <v>7167</v>
      </c>
      <c r="B1148" s="29" t="s">
        <v>7188</v>
      </c>
      <c r="C1148" s="30" t="s">
        <v>7189</v>
      </c>
      <c r="D1148" s="30" t="s">
        <v>385</v>
      </c>
      <c r="E1148" s="30" t="s">
        <v>119</v>
      </c>
      <c r="F1148" s="30" t="s">
        <v>7190</v>
      </c>
      <c r="G1148" s="9" t="s">
        <v>14</v>
      </c>
      <c r="H1148" s="30"/>
      <c r="I1148" s="31"/>
    </row>
    <row r="1149">
      <c r="A1149" s="30" t="s">
        <v>7167</v>
      </c>
      <c r="B1149" s="29" t="s">
        <v>7188</v>
      </c>
      <c r="C1149" s="30" t="s">
        <v>7189</v>
      </c>
      <c r="D1149" s="30" t="s">
        <v>385</v>
      </c>
      <c r="E1149" s="30" t="s">
        <v>90</v>
      </c>
      <c r="F1149" s="30" t="s">
        <v>111</v>
      </c>
      <c r="G1149" s="9" t="s">
        <v>14</v>
      </c>
      <c r="H1149" s="30"/>
      <c r="I1149" s="31"/>
    </row>
    <row r="1150">
      <c r="A1150" s="30" t="s">
        <v>7167</v>
      </c>
      <c r="B1150" s="29" t="s">
        <v>7191</v>
      </c>
      <c r="C1150" s="30" t="s">
        <v>7192</v>
      </c>
      <c r="D1150" s="30" t="s">
        <v>445</v>
      </c>
      <c r="E1150" s="30" t="s">
        <v>42</v>
      </c>
      <c r="F1150" s="30" t="s">
        <v>1303</v>
      </c>
      <c r="G1150" s="9" t="s">
        <v>29</v>
      </c>
      <c r="H1150" s="30"/>
      <c r="I1150" s="31"/>
    </row>
    <row r="1151">
      <c r="A1151" s="30" t="s">
        <v>7167</v>
      </c>
      <c r="B1151" s="29" t="s">
        <v>7193</v>
      </c>
      <c r="C1151" s="30" t="s">
        <v>7194</v>
      </c>
      <c r="D1151" s="30" t="s">
        <v>7182</v>
      </c>
      <c r="E1151" s="30"/>
      <c r="F1151" s="30" t="s">
        <v>7183</v>
      </c>
      <c r="G1151" s="9" t="s">
        <v>14</v>
      </c>
      <c r="H1151" s="30" t="s">
        <v>100</v>
      </c>
      <c r="I1151" s="31"/>
    </row>
    <row r="1152">
      <c r="A1152" s="30" t="s">
        <v>7167</v>
      </c>
      <c r="B1152" s="29" t="s">
        <v>7195</v>
      </c>
      <c r="C1152" s="30" t="s">
        <v>7196</v>
      </c>
      <c r="D1152" s="30" t="s">
        <v>140</v>
      </c>
      <c r="E1152" s="30" t="s">
        <v>5850</v>
      </c>
      <c r="F1152" s="30" t="s">
        <v>1722</v>
      </c>
      <c r="G1152" s="9" t="s">
        <v>14</v>
      </c>
      <c r="H1152" s="30"/>
      <c r="I1152" s="31"/>
    </row>
    <row r="1153">
      <c r="A1153" s="30" t="s">
        <v>7167</v>
      </c>
      <c r="B1153" s="29" t="s">
        <v>7195</v>
      </c>
      <c r="C1153" s="30" t="s">
        <v>7196</v>
      </c>
      <c r="D1153" s="30" t="s">
        <v>140</v>
      </c>
      <c r="E1153" s="30" t="s">
        <v>662</v>
      </c>
      <c r="F1153" s="30" t="s">
        <v>7197</v>
      </c>
      <c r="G1153" s="9" t="s">
        <v>14</v>
      </c>
      <c r="H1153" s="30"/>
      <c r="I1153" s="31"/>
    </row>
    <row r="1154">
      <c r="A1154" s="30" t="s">
        <v>7198</v>
      </c>
      <c r="B1154" s="29" t="s">
        <v>7199</v>
      </c>
      <c r="C1154" s="30" t="s">
        <v>7200</v>
      </c>
      <c r="D1154" s="30" t="s">
        <v>1728</v>
      </c>
      <c r="E1154" s="30" t="s">
        <v>42</v>
      </c>
      <c r="F1154" s="30" t="s">
        <v>1303</v>
      </c>
      <c r="G1154" s="9" t="s">
        <v>29</v>
      </c>
      <c r="H1154" s="30"/>
      <c r="I1154" s="31"/>
    </row>
    <row r="1155">
      <c r="A1155" s="30" t="s">
        <v>7198</v>
      </c>
      <c r="B1155" s="29" t="s">
        <v>7201</v>
      </c>
      <c r="C1155" s="30" t="s">
        <v>7202</v>
      </c>
      <c r="D1155" s="30" t="s">
        <v>1932</v>
      </c>
      <c r="E1155" s="30"/>
      <c r="F1155" s="30" t="s">
        <v>7183</v>
      </c>
      <c r="G1155" s="9" t="s">
        <v>14</v>
      </c>
      <c r="H1155" s="30" t="s">
        <v>100</v>
      </c>
      <c r="I1155" s="31"/>
    </row>
    <row r="1156">
      <c r="A1156" s="30" t="s">
        <v>7198</v>
      </c>
      <c r="B1156" s="29" t="s">
        <v>7203</v>
      </c>
      <c r="C1156" s="30" t="s">
        <v>7204</v>
      </c>
      <c r="D1156" s="30" t="s">
        <v>2168</v>
      </c>
      <c r="E1156" s="30" t="s">
        <v>560</v>
      </c>
      <c r="F1156" s="30" t="s">
        <v>171</v>
      </c>
      <c r="G1156" s="9" t="s">
        <v>14</v>
      </c>
      <c r="H1156" s="30"/>
      <c r="I1156" s="31"/>
    </row>
    <row r="1157">
      <c r="A1157" s="30" t="s">
        <v>7198</v>
      </c>
      <c r="B1157" s="29" t="s">
        <v>7203</v>
      </c>
      <c r="C1157" s="30" t="s">
        <v>7204</v>
      </c>
      <c r="D1157" s="30" t="s">
        <v>2168</v>
      </c>
      <c r="E1157" s="30" t="s">
        <v>38</v>
      </c>
      <c r="F1157" s="30" t="s">
        <v>917</v>
      </c>
      <c r="G1157" s="9" t="s">
        <v>14</v>
      </c>
      <c r="H1157" s="30"/>
      <c r="I1157" s="31"/>
    </row>
    <row r="1158">
      <c r="A1158" s="30" t="s">
        <v>7198</v>
      </c>
      <c r="B1158" s="29" t="s">
        <v>7203</v>
      </c>
      <c r="C1158" s="30" t="s">
        <v>7204</v>
      </c>
      <c r="D1158" s="30" t="s">
        <v>2168</v>
      </c>
      <c r="E1158" s="30" t="s">
        <v>38</v>
      </c>
      <c r="F1158" s="30" t="s">
        <v>101</v>
      </c>
      <c r="G1158" s="9" t="s">
        <v>14</v>
      </c>
      <c r="H1158" s="30"/>
      <c r="I1158" s="31"/>
    </row>
    <row r="1159">
      <c r="A1159" s="30" t="s">
        <v>7205</v>
      </c>
      <c r="B1159" s="29" t="s">
        <v>7206</v>
      </c>
      <c r="C1159" s="30" t="s">
        <v>7207</v>
      </c>
      <c r="D1159" s="30" t="s">
        <v>899</v>
      </c>
      <c r="E1159" s="30" t="s">
        <v>6178</v>
      </c>
      <c r="F1159" s="30" t="s">
        <v>111</v>
      </c>
      <c r="G1159" s="9" t="s">
        <v>14</v>
      </c>
      <c r="H1159" s="30"/>
      <c r="I1159" s="31"/>
    </row>
    <row r="1160">
      <c r="A1160" s="30" t="s">
        <v>7198</v>
      </c>
      <c r="B1160" s="29" t="s">
        <v>7208</v>
      </c>
      <c r="C1160" s="30" t="s">
        <v>7207</v>
      </c>
      <c r="D1160" s="30" t="s">
        <v>899</v>
      </c>
      <c r="E1160" s="30"/>
      <c r="F1160" s="30" t="s">
        <v>747</v>
      </c>
      <c r="G1160" s="9" t="s">
        <v>86</v>
      </c>
      <c r="H1160" s="30" t="s">
        <v>100</v>
      </c>
      <c r="I1160" s="31"/>
    </row>
    <row r="1161">
      <c r="A1161" s="30" t="s">
        <v>7198</v>
      </c>
      <c r="B1161" s="29" t="s">
        <v>7208</v>
      </c>
      <c r="C1161" s="30" t="s">
        <v>7207</v>
      </c>
      <c r="D1161" s="30" t="s">
        <v>899</v>
      </c>
      <c r="E1161" s="30" t="s">
        <v>119</v>
      </c>
      <c r="F1161" s="30" t="s">
        <v>149</v>
      </c>
      <c r="G1161" s="9" t="s">
        <v>14</v>
      </c>
      <c r="H1161" s="30"/>
      <c r="I1161" s="31"/>
    </row>
    <row r="1162">
      <c r="A1162" s="30" t="s">
        <v>7198</v>
      </c>
      <c r="B1162" s="29" t="s">
        <v>7209</v>
      </c>
      <c r="C1162" s="30" t="s">
        <v>7210</v>
      </c>
      <c r="D1162" s="30" t="s">
        <v>7035</v>
      </c>
      <c r="E1162" s="30" t="s">
        <v>4029</v>
      </c>
      <c r="F1162" s="30" t="s">
        <v>3046</v>
      </c>
      <c r="G1162" s="9" t="s">
        <v>14</v>
      </c>
      <c r="H1162" s="30"/>
      <c r="I1162" s="31"/>
    </row>
    <row r="1163">
      <c r="A1163" s="30" t="s">
        <v>7198</v>
      </c>
      <c r="B1163" s="29" t="s">
        <v>7209</v>
      </c>
      <c r="C1163" s="30" t="s">
        <v>7210</v>
      </c>
      <c r="D1163" s="30" t="s">
        <v>7035</v>
      </c>
      <c r="E1163" s="30" t="s">
        <v>2476</v>
      </c>
      <c r="F1163" s="30" t="s">
        <v>417</v>
      </c>
      <c r="G1163" s="9" t="s">
        <v>14</v>
      </c>
      <c r="H1163" s="30"/>
      <c r="I1163" s="31"/>
    </row>
    <row r="1164">
      <c r="A1164" s="30" t="s">
        <v>7198</v>
      </c>
      <c r="B1164" s="29" t="s">
        <v>7211</v>
      </c>
      <c r="C1164" s="30" t="s">
        <v>7212</v>
      </c>
      <c r="D1164" s="30" t="s">
        <v>405</v>
      </c>
      <c r="E1164" s="30"/>
      <c r="F1164" s="30" t="s">
        <v>171</v>
      </c>
      <c r="G1164" s="9" t="s">
        <v>14</v>
      </c>
      <c r="H1164" s="30" t="s">
        <v>100</v>
      </c>
      <c r="I1164" s="31"/>
    </row>
    <row r="1165">
      <c r="A1165" s="30" t="s">
        <v>7198</v>
      </c>
      <c r="B1165" s="29" t="s">
        <v>7211</v>
      </c>
      <c r="C1165" s="30" t="s">
        <v>7212</v>
      </c>
      <c r="D1165" s="30" t="s">
        <v>405</v>
      </c>
      <c r="E1165" s="30" t="s">
        <v>105</v>
      </c>
      <c r="F1165" s="30" t="s">
        <v>101</v>
      </c>
      <c r="G1165" s="9" t="s">
        <v>14</v>
      </c>
      <c r="H1165" s="30"/>
      <c r="I1165" s="31"/>
    </row>
    <row r="1166">
      <c r="A1166" s="30" t="s">
        <v>7198</v>
      </c>
      <c r="B1166" s="29" t="s">
        <v>7211</v>
      </c>
      <c r="C1166" s="30" t="s">
        <v>7212</v>
      </c>
      <c r="D1166" s="30" t="s">
        <v>405</v>
      </c>
      <c r="E1166" s="30" t="s">
        <v>6169</v>
      </c>
      <c r="F1166" s="30" t="s">
        <v>7213</v>
      </c>
      <c r="G1166" s="9" t="s">
        <v>14</v>
      </c>
      <c r="H1166" s="30"/>
      <c r="I1166" s="31"/>
    </row>
    <row r="1167">
      <c r="A1167" s="30" t="s">
        <v>7198</v>
      </c>
      <c r="B1167" s="29" t="s">
        <v>7211</v>
      </c>
      <c r="C1167" s="30" t="s">
        <v>7212</v>
      </c>
      <c r="D1167" s="30" t="s">
        <v>405</v>
      </c>
      <c r="E1167" s="30" t="s">
        <v>119</v>
      </c>
      <c r="F1167" s="30" t="s">
        <v>6180</v>
      </c>
      <c r="G1167" s="9" t="s">
        <v>14</v>
      </c>
      <c r="H1167" s="30"/>
      <c r="I1167" s="31"/>
    </row>
    <row r="1168">
      <c r="A1168" s="30" t="s">
        <v>7198</v>
      </c>
      <c r="B1168" s="29" t="s">
        <v>7211</v>
      </c>
      <c r="C1168" s="30" t="s">
        <v>7212</v>
      </c>
      <c r="D1168" s="30" t="s">
        <v>405</v>
      </c>
      <c r="E1168" s="30" t="s">
        <v>119</v>
      </c>
      <c r="F1168" s="30" t="s">
        <v>917</v>
      </c>
      <c r="G1168" s="9" t="s">
        <v>14</v>
      </c>
      <c r="H1168" s="30"/>
      <c r="I1168" s="31"/>
    </row>
    <row r="1169">
      <c r="A1169" s="30" t="s">
        <v>7198</v>
      </c>
      <c r="B1169" s="29" t="s">
        <v>7214</v>
      </c>
      <c r="C1169" s="30" t="s">
        <v>7215</v>
      </c>
      <c r="D1169" s="30" t="s">
        <v>2651</v>
      </c>
      <c r="E1169" s="30" t="s">
        <v>5299</v>
      </c>
      <c r="F1169" s="30" t="s">
        <v>564</v>
      </c>
      <c r="G1169" s="9" t="s">
        <v>14</v>
      </c>
      <c r="H1169" s="30"/>
      <c r="I1169" s="31"/>
    </row>
    <row r="1170">
      <c r="A1170" s="30" t="s">
        <v>7198</v>
      </c>
      <c r="B1170" s="29" t="s">
        <v>7216</v>
      </c>
      <c r="C1170" s="30" t="s">
        <v>7217</v>
      </c>
      <c r="D1170" s="30" t="s">
        <v>1590</v>
      </c>
      <c r="E1170" s="30" t="s">
        <v>4029</v>
      </c>
      <c r="F1170" s="30" t="s">
        <v>1073</v>
      </c>
      <c r="G1170" s="9" t="s">
        <v>14</v>
      </c>
      <c r="H1170" s="30"/>
      <c r="I1170" s="31"/>
    </row>
    <row r="1171">
      <c r="A1171" s="30" t="s">
        <v>7198</v>
      </c>
      <c r="B1171" s="29" t="s">
        <v>7218</v>
      </c>
      <c r="C1171" s="30" t="s">
        <v>7219</v>
      </c>
      <c r="D1171" s="30" t="s">
        <v>508</v>
      </c>
      <c r="E1171" s="30"/>
      <c r="F1171" s="30" t="s">
        <v>747</v>
      </c>
      <c r="G1171" s="9" t="s">
        <v>86</v>
      </c>
      <c r="H1171" s="30" t="s">
        <v>100</v>
      </c>
      <c r="I1171" s="31"/>
    </row>
    <row r="1172">
      <c r="A1172" s="30" t="s">
        <v>7198</v>
      </c>
      <c r="B1172" s="29" t="s">
        <v>7218</v>
      </c>
      <c r="C1172" s="30" t="s">
        <v>7219</v>
      </c>
      <c r="D1172" s="30" t="s">
        <v>508</v>
      </c>
      <c r="E1172" s="30" t="s">
        <v>184</v>
      </c>
      <c r="F1172" s="30" t="s">
        <v>4761</v>
      </c>
      <c r="G1172" s="9" t="s">
        <v>86</v>
      </c>
      <c r="H1172" s="30"/>
      <c r="I1172" s="31"/>
    </row>
    <row r="1173">
      <c r="A1173" s="30" t="s">
        <v>7198</v>
      </c>
      <c r="B1173" s="29" t="s">
        <v>7220</v>
      </c>
      <c r="C1173" s="30" t="s">
        <v>7221</v>
      </c>
      <c r="D1173" s="30" t="s">
        <v>7222</v>
      </c>
      <c r="E1173" s="30"/>
      <c r="F1173" s="30" t="s">
        <v>6651</v>
      </c>
      <c r="G1173" s="9" t="s">
        <v>14</v>
      </c>
      <c r="H1173" s="30" t="s">
        <v>100</v>
      </c>
      <c r="I1173" s="31"/>
    </row>
    <row r="1174">
      <c r="A1174" s="30" t="s">
        <v>7198</v>
      </c>
      <c r="B1174" s="29" t="s">
        <v>7223</v>
      </c>
      <c r="C1174" s="30" t="s">
        <v>7224</v>
      </c>
      <c r="D1174" s="30" t="s">
        <v>3948</v>
      </c>
      <c r="E1174" s="30" t="s">
        <v>110</v>
      </c>
      <c r="F1174" s="30" t="s">
        <v>111</v>
      </c>
      <c r="G1174" s="9" t="s">
        <v>14</v>
      </c>
      <c r="H1174" s="30"/>
      <c r="I1174" s="31"/>
    </row>
    <row r="1175">
      <c r="A1175" s="30" t="s">
        <v>7198</v>
      </c>
      <c r="B1175" s="29" t="s">
        <v>7223</v>
      </c>
      <c r="C1175" s="30" t="s">
        <v>7224</v>
      </c>
      <c r="D1175" s="30" t="s">
        <v>3948</v>
      </c>
      <c r="E1175" s="30" t="s">
        <v>6180</v>
      </c>
      <c r="F1175" s="30" t="s">
        <v>119</v>
      </c>
      <c r="G1175" s="9" t="s">
        <v>14</v>
      </c>
      <c r="H1175" s="30"/>
      <c r="I1175" s="31"/>
    </row>
    <row r="1176">
      <c r="A1176" s="30" t="s">
        <v>7198</v>
      </c>
      <c r="B1176" s="29" t="s">
        <v>7223</v>
      </c>
      <c r="C1176" s="30" t="s">
        <v>7224</v>
      </c>
      <c r="D1176" s="30" t="s">
        <v>3948</v>
      </c>
      <c r="E1176" s="30" t="s">
        <v>119</v>
      </c>
      <c r="F1176" s="30" t="s">
        <v>3025</v>
      </c>
      <c r="G1176" s="9" t="s">
        <v>14</v>
      </c>
      <c r="H1176" s="30"/>
      <c r="I1176" s="31"/>
    </row>
    <row r="1177">
      <c r="A1177" s="30" t="s">
        <v>7198</v>
      </c>
      <c r="B1177" s="29" t="s">
        <v>7223</v>
      </c>
      <c r="C1177" s="30" t="s">
        <v>7224</v>
      </c>
      <c r="D1177" s="30" t="s">
        <v>3948</v>
      </c>
      <c r="E1177" s="30" t="s">
        <v>119</v>
      </c>
      <c r="F1177" s="30" t="s">
        <v>781</v>
      </c>
      <c r="G1177" s="9" t="s">
        <v>14</v>
      </c>
      <c r="H1177" s="30"/>
      <c r="I1177" s="31"/>
    </row>
    <row r="1178">
      <c r="A1178" s="30" t="s">
        <v>7198</v>
      </c>
      <c r="B1178" s="29" t="s">
        <v>7225</v>
      </c>
      <c r="C1178" s="30" t="s">
        <v>7226</v>
      </c>
      <c r="D1178" s="30" t="s">
        <v>114</v>
      </c>
      <c r="E1178" s="30" t="s">
        <v>119</v>
      </c>
      <c r="F1178" s="30" t="s">
        <v>132</v>
      </c>
      <c r="G1178" s="9" t="s">
        <v>14</v>
      </c>
      <c r="H1178" s="30"/>
      <c r="I1178" s="31"/>
    </row>
    <row r="1179">
      <c r="A1179" s="30" t="s">
        <v>7198</v>
      </c>
      <c r="B1179" s="29" t="s">
        <v>7227</v>
      </c>
      <c r="C1179" s="30" t="s">
        <v>7228</v>
      </c>
      <c r="D1179" s="30" t="s">
        <v>118</v>
      </c>
      <c r="E1179" s="30" t="s">
        <v>42</v>
      </c>
      <c r="F1179" s="30" t="s">
        <v>1303</v>
      </c>
      <c r="G1179" s="9" t="s">
        <v>29</v>
      </c>
      <c r="H1179" s="30"/>
      <c r="I1179" s="31"/>
    </row>
    <row r="1180">
      <c r="A1180" s="30" t="s">
        <v>7198</v>
      </c>
      <c r="B1180" s="29" t="s">
        <v>7229</v>
      </c>
      <c r="C1180" s="30" t="s">
        <v>7230</v>
      </c>
      <c r="D1180" s="30" t="s">
        <v>1932</v>
      </c>
      <c r="E1180" s="30"/>
      <c r="F1180" s="30" t="s">
        <v>7183</v>
      </c>
      <c r="G1180" s="9" t="s">
        <v>14</v>
      </c>
      <c r="H1180" s="30" t="s">
        <v>100</v>
      </c>
      <c r="I1180" s="31"/>
    </row>
    <row r="1181">
      <c r="A1181" s="30" t="s">
        <v>7198</v>
      </c>
      <c r="B1181" s="29" t="s">
        <v>7231</v>
      </c>
      <c r="C1181" s="30" t="s">
        <v>7232</v>
      </c>
      <c r="D1181" s="30" t="s">
        <v>686</v>
      </c>
      <c r="E1181" s="30" t="s">
        <v>119</v>
      </c>
      <c r="F1181" s="30" t="s">
        <v>149</v>
      </c>
      <c r="G1181" s="9" t="s">
        <v>14</v>
      </c>
      <c r="H1181" s="30"/>
      <c r="I1181" s="31"/>
    </row>
    <row r="1182">
      <c r="A1182" s="30" t="s">
        <v>7198</v>
      </c>
      <c r="B1182" s="29" t="s">
        <v>7231</v>
      </c>
      <c r="C1182" s="30" t="s">
        <v>7232</v>
      </c>
      <c r="D1182" s="30" t="s">
        <v>686</v>
      </c>
      <c r="E1182" s="30" t="s">
        <v>420</v>
      </c>
      <c r="F1182" s="30" t="s">
        <v>202</v>
      </c>
      <c r="G1182" s="9" t="s">
        <v>14</v>
      </c>
      <c r="H1182" s="30"/>
      <c r="I1182" s="31"/>
    </row>
    <row r="1183">
      <c r="A1183" s="30" t="s">
        <v>7198</v>
      </c>
      <c r="B1183" s="29" t="s">
        <v>7233</v>
      </c>
      <c r="C1183" s="30" t="s">
        <v>7234</v>
      </c>
      <c r="D1183" s="30" t="s">
        <v>193</v>
      </c>
      <c r="E1183" s="30" t="s">
        <v>5885</v>
      </c>
      <c r="F1183" s="30" t="s">
        <v>2843</v>
      </c>
      <c r="G1183" s="9" t="s">
        <v>14</v>
      </c>
      <c r="H1183" s="30"/>
      <c r="I1183" s="31"/>
    </row>
    <row r="1184">
      <c r="A1184" s="30" t="s">
        <v>7198</v>
      </c>
      <c r="B1184" s="29" t="s">
        <v>7235</v>
      </c>
      <c r="C1184" s="30" t="s">
        <v>7236</v>
      </c>
      <c r="D1184" s="30" t="s">
        <v>812</v>
      </c>
      <c r="E1184" s="30"/>
      <c r="F1184" s="30" t="s">
        <v>171</v>
      </c>
      <c r="G1184" s="9" t="s">
        <v>14</v>
      </c>
      <c r="H1184" s="30" t="s">
        <v>100</v>
      </c>
      <c r="I1184" s="31"/>
    </row>
    <row r="1185">
      <c r="A1185" s="30" t="s">
        <v>7198</v>
      </c>
      <c r="B1185" s="29" t="s">
        <v>7235</v>
      </c>
      <c r="C1185" s="30" t="s">
        <v>7236</v>
      </c>
      <c r="D1185" s="30" t="s">
        <v>812</v>
      </c>
      <c r="E1185" s="30" t="s">
        <v>119</v>
      </c>
      <c r="F1185" s="30" t="s">
        <v>132</v>
      </c>
      <c r="G1185" s="9" t="s">
        <v>14</v>
      </c>
      <c r="H1185" s="30"/>
      <c r="I1185" s="31"/>
    </row>
    <row r="1186">
      <c r="A1186" s="30" t="s">
        <v>7198</v>
      </c>
      <c r="B1186" s="29" t="s">
        <v>7235</v>
      </c>
      <c r="C1186" s="30" t="s">
        <v>7236</v>
      </c>
      <c r="D1186" s="30" t="s">
        <v>812</v>
      </c>
      <c r="E1186" s="30" t="s">
        <v>119</v>
      </c>
      <c r="F1186" s="30" t="s">
        <v>149</v>
      </c>
      <c r="G1186" s="9" t="s">
        <v>14</v>
      </c>
      <c r="H1186" s="30"/>
      <c r="I1186" s="31"/>
    </row>
    <row r="1187">
      <c r="A1187" s="30" t="s">
        <v>7198</v>
      </c>
      <c r="B1187" s="29" t="s">
        <v>7237</v>
      </c>
      <c r="C1187" s="30" t="s">
        <v>7238</v>
      </c>
      <c r="D1187" s="30" t="s">
        <v>2035</v>
      </c>
      <c r="E1187" s="30" t="s">
        <v>38</v>
      </c>
      <c r="F1187" s="30" t="s">
        <v>18</v>
      </c>
      <c r="G1187" s="9" t="s">
        <v>14</v>
      </c>
      <c r="H1187" s="30"/>
      <c r="I1187" s="31"/>
    </row>
    <row r="1188">
      <c r="A1188" s="30" t="s">
        <v>7198</v>
      </c>
      <c r="B1188" s="29" t="s">
        <v>7239</v>
      </c>
      <c r="C1188" s="30" t="s">
        <v>7240</v>
      </c>
      <c r="D1188" s="30" t="s">
        <v>130</v>
      </c>
      <c r="E1188" s="30"/>
      <c r="F1188" s="30" t="s">
        <v>747</v>
      </c>
      <c r="G1188" s="9" t="s">
        <v>86</v>
      </c>
      <c r="H1188" s="30" t="s">
        <v>100</v>
      </c>
      <c r="I1188" s="31"/>
    </row>
    <row r="1189">
      <c r="A1189" s="30" t="s">
        <v>7198</v>
      </c>
      <c r="B1189" s="29" t="s">
        <v>7239</v>
      </c>
      <c r="C1189" s="30" t="s">
        <v>7240</v>
      </c>
      <c r="D1189" s="30" t="s">
        <v>130</v>
      </c>
      <c r="E1189" s="30" t="s">
        <v>436</v>
      </c>
      <c r="F1189" s="30" t="s">
        <v>662</v>
      </c>
      <c r="G1189" s="9" t="s">
        <v>86</v>
      </c>
      <c r="H1189" s="30"/>
      <c r="I1189" s="31"/>
    </row>
    <row r="1190">
      <c r="A1190" s="30" t="s">
        <v>7198</v>
      </c>
      <c r="B1190" s="29" t="s">
        <v>7241</v>
      </c>
      <c r="C1190" s="30" t="s">
        <v>7242</v>
      </c>
      <c r="D1190" s="30" t="s">
        <v>686</v>
      </c>
      <c r="E1190" s="30"/>
      <c r="F1190" s="30" t="s">
        <v>6516</v>
      </c>
      <c r="G1190" s="9" t="s">
        <v>14</v>
      </c>
      <c r="H1190" s="30" t="s">
        <v>100</v>
      </c>
      <c r="I1190" s="31"/>
    </row>
    <row r="1191">
      <c r="A1191" s="30" t="s">
        <v>7198</v>
      </c>
      <c r="B1191" s="29" t="s">
        <v>7243</v>
      </c>
      <c r="C1191" s="30" t="s">
        <v>7244</v>
      </c>
      <c r="D1191" s="30" t="s">
        <v>686</v>
      </c>
      <c r="E1191" s="30"/>
      <c r="F1191" s="30" t="s">
        <v>6203</v>
      </c>
      <c r="G1191" s="9" t="s">
        <v>29</v>
      </c>
      <c r="H1191" s="30" t="s">
        <v>100</v>
      </c>
      <c r="I1191" s="31"/>
    </row>
    <row r="1192">
      <c r="A1192" s="30" t="s">
        <v>7205</v>
      </c>
      <c r="B1192" s="29" t="s">
        <v>7245</v>
      </c>
      <c r="C1192" s="30" t="s">
        <v>7246</v>
      </c>
      <c r="D1192" s="30" t="s">
        <v>686</v>
      </c>
      <c r="E1192" s="30" t="s">
        <v>4029</v>
      </c>
      <c r="F1192" s="30" t="s">
        <v>1691</v>
      </c>
      <c r="G1192" s="9" t="s">
        <v>14</v>
      </c>
      <c r="H1192" s="30"/>
      <c r="I1192" s="31"/>
    </row>
    <row r="1193">
      <c r="A1193" s="30" t="s">
        <v>7205</v>
      </c>
      <c r="B1193" s="29" t="s">
        <v>7247</v>
      </c>
      <c r="C1193" s="30" t="s">
        <v>7248</v>
      </c>
      <c r="D1193" s="30" t="s">
        <v>5335</v>
      </c>
      <c r="E1193" s="30" t="s">
        <v>560</v>
      </c>
      <c r="F1193" s="30" t="s">
        <v>171</v>
      </c>
      <c r="G1193" s="9" t="s">
        <v>14</v>
      </c>
      <c r="H1193" s="30"/>
      <c r="I1193" s="31"/>
    </row>
    <row r="1194">
      <c r="A1194" s="30" t="s">
        <v>7205</v>
      </c>
      <c r="B1194" s="29" t="s">
        <v>7249</v>
      </c>
      <c r="C1194" s="30" t="s">
        <v>7250</v>
      </c>
      <c r="D1194" s="30" t="s">
        <v>189</v>
      </c>
      <c r="E1194" s="30" t="s">
        <v>42</v>
      </c>
      <c r="F1194" s="30" t="s">
        <v>1303</v>
      </c>
      <c r="G1194" s="9" t="s">
        <v>29</v>
      </c>
      <c r="H1194" s="30"/>
      <c r="I1194" s="31"/>
    </row>
    <row r="1195">
      <c r="A1195" s="30" t="s">
        <v>7205</v>
      </c>
      <c r="B1195" s="29" t="s">
        <v>7251</v>
      </c>
      <c r="C1195" s="30" t="s">
        <v>7252</v>
      </c>
      <c r="D1195" s="30" t="s">
        <v>284</v>
      </c>
      <c r="E1195" s="30"/>
      <c r="F1195" s="30" t="s">
        <v>7183</v>
      </c>
      <c r="G1195" s="9" t="s">
        <v>14</v>
      </c>
      <c r="H1195" s="30" t="s">
        <v>100</v>
      </c>
      <c r="I1195" s="31"/>
    </row>
    <row r="1196">
      <c r="A1196" s="30" t="s">
        <v>7205</v>
      </c>
      <c r="B1196" s="29" t="s">
        <v>7253</v>
      </c>
      <c r="C1196" s="30" t="s">
        <v>7254</v>
      </c>
      <c r="D1196" s="30" t="s">
        <v>468</v>
      </c>
      <c r="E1196" s="30" t="s">
        <v>560</v>
      </c>
      <c r="F1196" s="30" t="s">
        <v>1430</v>
      </c>
      <c r="G1196" s="9" t="s">
        <v>14</v>
      </c>
      <c r="H1196" s="30"/>
      <c r="I1196" s="31"/>
    </row>
    <row r="1197">
      <c r="A1197" s="30" t="s">
        <v>7205</v>
      </c>
      <c r="B1197" s="29" t="s">
        <v>7255</v>
      </c>
      <c r="C1197" s="30" t="s">
        <v>7256</v>
      </c>
      <c r="D1197" s="30" t="s">
        <v>7257</v>
      </c>
      <c r="E1197" s="30"/>
      <c r="F1197" s="30" t="s">
        <v>6764</v>
      </c>
      <c r="G1197" s="9" t="s">
        <v>14</v>
      </c>
      <c r="H1197" s="30" t="s">
        <v>100</v>
      </c>
      <c r="I1197" s="31"/>
    </row>
    <row r="1198">
      <c r="A1198" s="30" t="s">
        <v>7205</v>
      </c>
      <c r="B1198" s="29" t="s">
        <v>7255</v>
      </c>
      <c r="C1198" s="30" t="s">
        <v>7256</v>
      </c>
      <c r="D1198" s="30" t="s">
        <v>7257</v>
      </c>
      <c r="E1198" s="30" t="s">
        <v>119</v>
      </c>
      <c r="F1198" s="30" t="s">
        <v>202</v>
      </c>
      <c r="G1198" s="9" t="s">
        <v>14</v>
      </c>
      <c r="H1198" s="30"/>
      <c r="I1198" s="31"/>
    </row>
    <row r="1199">
      <c r="A1199" s="30" t="s">
        <v>7205</v>
      </c>
      <c r="B1199" s="29" t="s">
        <v>7255</v>
      </c>
      <c r="C1199" s="30" t="s">
        <v>7256</v>
      </c>
      <c r="D1199" s="30" t="s">
        <v>7257</v>
      </c>
      <c r="E1199" s="30" t="s">
        <v>15</v>
      </c>
      <c r="F1199" s="30" t="s">
        <v>7258</v>
      </c>
      <c r="G1199" s="9" t="s">
        <v>14</v>
      </c>
      <c r="H1199" s="30"/>
      <c r="I1199" s="31"/>
    </row>
    <row r="1200">
      <c r="A1200" s="30" t="s">
        <v>7205</v>
      </c>
      <c r="B1200" s="29" t="s">
        <v>7259</v>
      </c>
      <c r="C1200" s="30" t="s">
        <v>7260</v>
      </c>
      <c r="D1200" s="30" t="s">
        <v>2823</v>
      </c>
      <c r="E1200" s="30"/>
      <c r="F1200" s="30" t="s">
        <v>6651</v>
      </c>
      <c r="G1200" s="9" t="s">
        <v>14</v>
      </c>
      <c r="H1200" s="30" t="s">
        <v>100</v>
      </c>
      <c r="I1200" s="31"/>
    </row>
    <row r="1201">
      <c r="A1201" s="30" t="s">
        <v>7205</v>
      </c>
      <c r="B1201" s="29" t="s">
        <v>7259</v>
      </c>
      <c r="C1201" s="30" t="s">
        <v>7260</v>
      </c>
      <c r="D1201" s="30" t="s">
        <v>2823</v>
      </c>
      <c r="E1201" s="30" t="s">
        <v>937</v>
      </c>
      <c r="F1201" s="30" t="s">
        <v>2843</v>
      </c>
      <c r="G1201" s="9" t="s">
        <v>14</v>
      </c>
      <c r="H1201" s="30"/>
      <c r="I1201" s="31"/>
    </row>
    <row r="1202">
      <c r="A1202" s="30" t="s">
        <v>7205</v>
      </c>
      <c r="B1202" s="29" t="s">
        <v>7259</v>
      </c>
      <c r="C1202" s="30" t="s">
        <v>7260</v>
      </c>
      <c r="D1202" s="30" t="s">
        <v>2823</v>
      </c>
      <c r="E1202" s="30" t="s">
        <v>38</v>
      </c>
      <c r="F1202" s="30" t="s">
        <v>767</v>
      </c>
      <c r="G1202" s="9" t="s">
        <v>14</v>
      </c>
      <c r="H1202" s="30"/>
      <c r="I1202" s="31"/>
    </row>
    <row r="1203">
      <c r="A1203" s="30" t="s">
        <v>7205</v>
      </c>
      <c r="B1203" s="29" t="s">
        <v>7261</v>
      </c>
      <c r="C1203" s="30" t="s">
        <v>7262</v>
      </c>
      <c r="D1203" s="30" t="s">
        <v>235</v>
      </c>
      <c r="E1203" s="30" t="s">
        <v>183</v>
      </c>
      <c r="F1203" s="30" t="s">
        <v>111</v>
      </c>
      <c r="G1203" s="9" t="s">
        <v>14</v>
      </c>
      <c r="H1203" s="30"/>
      <c r="I1203" s="31"/>
    </row>
    <row r="1204">
      <c r="A1204" s="30" t="s">
        <v>7205</v>
      </c>
      <c r="B1204" s="29" t="s">
        <v>7261</v>
      </c>
      <c r="C1204" s="30" t="s">
        <v>7262</v>
      </c>
      <c r="D1204" s="30" t="s">
        <v>235</v>
      </c>
      <c r="E1204" s="30" t="s">
        <v>119</v>
      </c>
      <c r="F1204" s="30" t="s">
        <v>473</v>
      </c>
      <c r="G1204" s="9" t="s">
        <v>14</v>
      </c>
      <c r="H1204" s="30"/>
      <c r="I1204" s="31"/>
    </row>
    <row r="1205">
      <c r="A1205" s="30" t="s">
        <v>7205</v>
      </c>
      <c r="B1205" s="29" t="s">
        <v>7261</v>
      </c>
      <c r="C1205" s="30" t="s">
        <v>7262</v>
      </c>
      <c r="D1205" s="30" t="s">
        <v>235</v>
      </c>
      <c r="E1205" s="30" t="s">
        <v>119</v>
      </c>
      <c r="F1205" s="30" t="s">
        <v>781</v>
      </c>
      <c r="G1205" s="9" t="s">
        <v>14</v>
      </c>
      <c r="H1205" s="30"/>
      <c r="I1205" s="31"/>
    </row>
    <row r="1206">
      <c r="A1206" s="30" t="s">
        <v>7205</v>
      </c>
      <c r="B1206" s="29" t="s">
        <v>7263</v>
      </c>
      <c r="C1206" s="30" t="s">
        <v>7264</v>
      </c>
      <c r="D1206" s="30" t="s">
        <v>135</v>
      </c>
      <c r="E1206" s="30" t="s">
        <v>119</v>
      </c>
      <c r="F1206" s="30" t="s">
        <v>18</v>
      </c>
      <c r="G1206" s="9" t="s">
        <v>14</v>
      </c>
      <c r="H1206" s="30"/>
      <c r="I1206" s="31"/>
    </row>
    <row r="1207">
      <c r="A1207" s="30" t="s">
        <v>7205</v>
      </c>
      <c r="B1207" s="29" t="s">
        <v>7263</v>
      </c>
      <c r="C1207" s="30" t="s">
        <v>7264</v>
      </c>
      <c r="D1207" s="30" t="s">
        <v>135</v>
      </c>
      <c r="E1207" s="30" t="s">
        <v>90</v>
      </c>
      <c r="F1207" s="30" t="s">
        <v>111</v>
      </c>
      <c r="G1207" s="9" t="s">
        <v>14</v>
      </c>
      <c r="H1207" s="30"/>
      <c r="I1207" s="31"/>
    </row>
    <row r="1208">
      <c r="A1208" s="30" t="s">
        <v>7205</v>
      </c>
      <c r="B1208" s="29" t="s">
        <v>7265</v>
      </c>
      <c r="C1208" s="30" t="s">
        <v>7266</v>
      </c>
      <c r="D1208" s="30" t="s">
        <v>189</v>
      </c>
      <c r="E1208" s="30" t="s">
        <v>42</v>
      </c>
      <c r="F1208" s="30" t="s">
        <v>1303</v>
      </c>
      <c r="G1208" s="9" t="s">
        <v>29</v>
      </c>
      <c r="H1208" s="30"/>
      <c r="I1208" s="31"/>
    </row>
    <row r="1209">
      <c r="A1209" s="30" t="s">
        <v>7205</v>
      </c>
      <c r="B1209" s="29" t="s">
        <v>7267</v>
      </c>
      <c r="C1209" s="30" t="s">
        <v>7268</v>
      </c>
      <c r="D1209" s="30" t="s">
        <v>4010</v>
      </c>
      <c r="E1209" s="30"/>
      <c r="F1209" s="30" t="s">
        <v>7183</v>
      </c>
      <c r="G1209" s="9" t="s">
        <v>14</v>
      </c>
      <c r="H1209" s="30" t="s">
        <v>100</v>
      </c>
      <c r="I1209" s="31"/>
    </row>
    <row r="1210">
      <c r="A1210" s="30" t="s">
        <v>7205</v>
      </c>
      <c r="B1210" s="29" t="s">
        <v>7269</v>
      </c>
      <c r="C1210" s="30" t="s">
        <v>7270</v>
      </c>
      <c r="D1210" s="30" t="s">
        <v>468</v>
      </c>
      <c r="E1210" s="30" t="s">
        <v>119</v>
      </c>
      <c r="F1210" s="30" t="s">
        <v>5939</v>
      </c>
      <c r="G1210" s="9" t="s">
        <v>14</v>
      </c>
      <c r="H1210" s="30"/>
      <c r="I1210" s="31"/>
    </row>
    <row r="1211">
      <c r="A1211" s="30" t="s">
        <v>7205</v>
      </c>
      <c r="B1211" s="29" t="s">
        <v>7269</v>
      </c>
      <c r="C1211" s="30" t="s">
        <v>7270</v>
      </c>
      <c r="D1211" s="30" t="s">
        <v>468</v>
      </c>
      <c r="E1211" s="30" t="s">
        <v>119</v>
      </c>
      <c r="F1211" s="30" t="s">
        <v>7271</v>
      </c>
      <c r="G1211" s="9" t="s">
        <v>14</v>
      </c>
      <c r="H1211" s="30"/>
      <c r="I1211" s="31"/>
    </row>
    <row r="1212">
      <c r="A1212" s="30" t="s">
        <v>7205</v>
      </c>
      <c r="B1212" s="29" t="s">
        <v>7272</v>
      </c>
      <c r="C1212" s="30" t="s">
        <v>7273</v>
      </c>
      <c r="D1212" s="30" t="s">
        <v>7274</v>
      </c>
      <c r="E1212" s="30" t="s">
        <v>38</v>
      </c>
      <c r="F1212" s="30" t="s">
        <v>6106</v>
      </c>
      <c r="G1212" s="9" t="s">
        <v>14</v>
      </c>
      <c r="H1212" s="30"/>
      <c r="I1212" s="31"/>
    </row>
    <row r="1213">
      <c r="A1213" s="30" t="s">
        <v>7205</v>
      </c>
      <c r="B1213" s="29" t="s">
        <v>7272</v>
      </c>
      <c r="C1213" s="30" t="s">
        <v>7273</v>
      </c>
      <c r="D1213" s="30" t="s">
        <v>7274</v>
      </c>
      <c r="E1213" s="30" t="s">
        <v>420</v>
      </c>
      <c r="F1213" s="30" t="s">
        <v>13</v>
      </c>
      <c r="G1213" s="9" t="s">
        <v>14</v>
      </c>
      <c r="H1213" s="30"/>
      <c r="I1213" s="31"/>
    </row>
    <row r="1214">
      <c r="A1214" s="30" t="s">
        <v>7205</v>
      </c>
      <c r="B1214" s="29" t="s">
        <v>7272</v>
      </c>
      <c r="C1214" s="30" t="s">
        <v>7273</v>
      </c>
      <c r="D1214" s="30" t="s">
        <v>7274</v>
      </c>
      <c r="E1214" s="30" t="s">
        <v>420</v>
      </c>
      <c r="F1214" s="30" t="s">
        <v>718</v>
      </c>
      <c r="G1214" s="9" t="s">
        <v>14</v>
      </c>
      <c r="H1214" s="30"/>
      <c r="I1214" s="31"/>
    </row>
    <row r="1215">
      <c r="A1215" s="30" t="s">
        <v>7205</v>
      </c>
      <c r="B1215" s="29" t="s">
        <v>7275</v>
      </c>
      <c r="C1215" s="30" t="s">
        <v>7276</v>
      </c>
      <c r="D1215" s="30" t="s">
        <v>104</v>
      </c>
      <c r="E1215" s="30"/>
      <c r="F1215" s="30" t="s">
        <v>171</v>
      </c>
      <c r="G1215" s="9" t="s">
        <v>14</v>
      </c>
      <c r="H1215" s="30" t="s">
        <v>100</v>
      </c>
      <c r="I1215" s="31"/>
    </row>
    <row r="1216">
      <c r="A1216" s="30" t="s">
        <v>7205</v>
      </c>
      <c r="B1216" s="29" t="s">
        <v>7277</v>
      </c>
      <c r="C1216" s="30" t="s">
        <v>7278</v>
      </c>
      <c r="D1216" s="30" t="s">
        <v>32</v>
      </c>
      <c r="E1216" s="30" t="s">
        <v>15</v>
      </c>
      <c r="F1216" s="30" t="s">
        <v>5892</v>
      </c>
      <c r="G1216" s="9" t="s">
        <v>14</v>
      </c>
      <c r="H1216" s="30"/>
      <c r="I1216" s="31"/>
    </row>
    <row r="1217">
      <c r="A1217" s="30" t="s">
        <v>7205</v>
      </c>
      <c r="B1217" s="29" t="s">
        <v>7277</v>
      </c>
      <c r="C1217" s="30" t="s">
        <v>7278</v>
      </c>
      <c r="D1217" s="30" t="s">
        <v>32</v>
      </c>
      <c r="E1217" s="30" t="s">
        <v>7279</v>
      </c>
      <c r="F1217" s="30" t="s">
        <v>450</v>
      </c>
      <c r="G1217" s="9" t="s">
        <v>14</v>
      </c>
      <c r="H1217" s="30"/>
      <c r="I1217" s="31"/>
    </row>
    <row r="1218">
      <c r="A1218" s="30" t="s">
        <v>7205</v>
      </c>
      <c r="B1218" s="29" t="s">
        <v>7280</v>
      </c>
      <c r="C1218" s="30" t="s">
        <v>7281</v>
      </c>
      <c r="D1218" s="30" t="s">
        <v>307</v>
      </c>
      <c r="E1218" s="30"/>
      <c r="F1218" s="30" t="s">
        <v>747</v>
      </c>
      <c r="G1218" s="9" t="s">
        <v>86</v>
      </c>
      <c r="H1218" s="30" t="s">
        <v>100</v>
      </c>
      <c r="I1218" s="31"/>
    </row>
    <row r="1219">
      <c r="A1219" s="30" t="s">
        <v>7205</v>
      </c>
      <c r="B1219" s="29" t="s">
        <v>7280</v>
      </c>
      <c r="C1219" s="30" t="s">
        <v>7281</v>
      </c>
      <c r="D1219" s="30" t="s">
        <v>307</v>
      </c>
      <c r="E1219" s="30" t="s">
        <v>6454</v>
      </c>
      <c r="F1219" s="30" t="s">
        <v>542</v>
      </c>
      <c r="G1219" s="9" t="s">
        <v>14</v>
      </c>
      <c r="H1219" s="30"/>
      <c r="I1219" s="31"/>
    </row>
    <row r="1220">
      <c r="A1220" s="30" t="s">
        <v>7205</v>
      </c>
      <c r="B1220" s="29" t="s">
        <v>7280</v>
      </c>
      <c r="C1220" s="30" t="s">
        <v>7281</v>
      </c>
      <c r="D1220" s="30" t="s">
        <v>307</v>
      </c>
      <c r="E1220" s="30" t="s">
        <v>7282</v>
      </c>
      <c r="F1220" s="30" t="s">
        <v>184</v>
      </c>
      <c r="G1220" s="9" t="s">
        <v>86</v>
      </c>
      <c r="H1220" s="30"/>
      <c r="I1220" s="31"/>
    </row>
    <row r="1221">
      <c r="A1221" s="30" t="s">
        <v>7205</v>
      </c>
      <c r="B1221" s="29" t="s">
        <v>7280</v>
      </c>
      <c r="C1221" s="30" t="s">
        <v>7281</v>
      </c>
      <c r="D1221" s="30" t="s">
        <v>307</v>
      </c>
      <c r="E1221" s="30" t="s">
        <v>105</v>
      </c>
      <c r="F1221" s="30" t="s">
        <v>662</v>
      </c>
      <c r="G1221" s="9" t="s">
        <v>86</v>
      </c>
      <c r="H1221" s="30"/>
      <c r="I1221" s="31"/>
    </row>
    <row r="1222">
      <c r="A1222" s="30" t="s">
        <v>7205</v>
      </c>
      <c r="B1222" s="29" t="s">
        <v>7283</v>
      </c>
      <c r="C1222" s="30" t="s">
        <v>7284</v>
      </c>
      <c r="D1222" s="30" t="s">
        <v>3541</v>
      </c>
      <c r="E1222" s="30" t="s">
        <v>950</v>
      </c>
      <c r="F1222" s="30" t="s">
        <v>7285</v>
      </c>
      <c r="G1222" s="9" t="s">
        <v>14</v>
      </c>
      <c r="H1222" s="30"/>
      <c r="I1222" s="31"/>
    </row>
    <row r="1223">
      <c r="A1223" s="30" t="s">
        <v>7205</v>
      </c>
      <c r="B1223" s="29" t="s">
        <v>7283</v>
      </c>
      <c r="C1223" s="30" t="s">
        <v>7284</v>
      </c>
      <c r="D1223" s="30" t="s">
        <v>3541</v>
      </c>
      <c r="E1223" s="30" t="s">
        <v>38</v>
      </c>
      <c r="F1223" s="30" t="s">
        <v>542</v>
      </c>
      <c r="G1223" s="9" t="s">
        <v>14</v>
      </c>
      <c r="H1223" s="30"/>
      <c r="I1223" s="31"/>
    </row>
    <row r="1224">
      <c r="A1224" s="30" t="s">
        <v>7205</v>
      </c>
      <c r="B1224" s="29" t="s">
        <v>7286</v>
      </c>
      <c r="C1224" s="30" t="s">
        <v>7287</v>
      </c>
      <c r="D1224" s="30" t="s">
        <v>642</v>
      </c>
      <c r="E1224" s="30" t="s">
        <v>7288</v>
      </c>
      <c r="F1224" s="30" t="s">
        <v>909</v>
      </c>
      <c r="G1224" s="9" t="s">
        <v>14</v>
      </c>
      <c r="H1224" s="30"/>
      <c r="I1224" s="31"/>
    </row>
    <row r="1225">
      <c r="A1225" s="30" t="s">
        <v>7205</v>
      </c>
      <c r="B1225" s="29" t="s">
        <v>7286</v>
      </c>
      <c r="C1225" s="30" t="s">
        <v>7287</v>
      </c>
      <c r="D1225" s="30" t="s">
        <v>642</v>
      </c>
      <c r="E1225" s="30" t="s">
        <v>1490</v>
      </c>
      <c r="F1225" s="30" t="s">
        <v>542</v>
      </c>
      <c r="G1225" s="9" t="s">
        <v>14</v>
      </c>
      <c r="H1225" s="30"/>
      <c r="I1225" s="31"/>
    </row>
    <row r="1226">
      <c r="A1226" s="30" t="s">
        <v>7205</v>
      </c>
      <c r="B1226" s="29" t="s">
        <v>7286</v>
      </c>
      <c r="C1226" s="30" t="s">
        <v>7287</v>
      </c>
      <c r="D1226" s="30" t="s">
        <v>104</v>
      </c>
      <c r="E1226" s="30" t="s">
        <v>7288</v>
      </c>
      <c r="F1226" s="30" t="s">
        <v>909</v>
      </c>
      <c r="G1226" s="9" t="s">
        <v>14</v>
      </c>
      <c r="H1226" s="30"/>
      <c r="I1226" s="31"/>
    </row>
    <row r="1227">
      <c r="A1227" s="30" t="s">
        <v>7205</v>
      </c>
      <c r="B1227" s="29" t="s">
        <v>7286</v>
      </c>
      <c r="C1227" s="30" t="s">
        <v>7287</v>
      </c>
      <c r="D1227" s="30" t="s">
        <v>104</v>
      </c>
      <c r="E1227" s="30" t="s">
        <v>1490</v>
      </c>
      <c r="F1227" s="30" t="s">
        <v>542</v>
      </c>
      <c r="G1227" s="9" t="s">
        <v>14</v>
      </c>
      <c r="H1227" s="30"/>
      <c r="I1227" s="31"/>
    </row>
    <row r="1228">
      <c r="A1228" s="30" t="s">
        <v>7289</v>
      </c>
      <c r="B1228" s="29" t="s">
        <v>7290</v>
      </c>
      <c r="C1228" s="30" t="s">
        <v>7291</v>
      </c>
      <c r="D1228" s="30" t="s">
        <v>147</v>
      </c>
      <c r="E1228" s="30" t="s">
        <v>334</v>
      </c>
      <c r="F1228" s="30" t="s">
        <v>5939</v>
      </c>
      <c r="G1228" s="9" t="s">
        <v>14</v>
      </c>
      <c r="H1228" s="30"/>
      <c r="I1228" s="31"/>
    </row>
    <row r="1229">
      <c r="A1229" s="30" t="s">
        <v>7289</v>
      </c>
      <c r="B1229" s="29" t="s">
        <v>7290</v>
      </c>
      <c r="C1229" s="30" t="s">
        <v>7291</v>
      </c>
      <c r="D1229" s="30" t="s">
        <v>147</v>
      </c>
      <c r="E1229" s="30" t="s">
        <v>334</v>
      </c>
      <c r="F1229" s="30" t="s">
        <v>7292</v>
      </c>
      <c r="G1229" s="9" t="s">
        <v>14</v>
      </c>
      <c r="H1229" s="30"/>
      <c r="I1229" s="31"/>
    </row>
    <row r="1230">
      <c r="A1230" s="30" t="s">
        <v>7289</v>
      </c>
      <c r="B1230" s="29" t="s">
        <v>7290</v>
      </c>
      <c r="C1230" s="30" t="s">
        <v>7291</v>
      </c>
      <c r="D1230" s="30" t="s">
        <v>147</v>
      </c>
      <c r="E1230" s="30" t="s">
        <v>7293</v>
      </c>
      <c r="F1230" s="30" t="s">
        <v>7294</v>
      </c>
      <c r="G1230" s="9" t="s">
        <v>14</v>
      </c>
      <c r="H1230" s="30"/>
      <c r="I1230" s="31"/>
    </row>
    <row r="1231">
      <c r="A1231" s="30" t="s">
        <v>7289</v>
      </c>
      <c r="B1231" s="29" t="s">
        <v>7290</v>
      </c>
      <c r="C1231" s="30" t="s">
        <v>7291</v>
      </c>
      <c r="D1231" s="30" t="s">
        <v>147</v>
      </c>
      <c r="E1231" s="30" t="s">
        <v>110</v>
      </c>
      <c r="F1231" s="30" t="s">
        <v>4583</v>
      </c>
      <c r="G1231" s="9" t="s">
        <v>14</v>
      </c>
      <c r="H1231" s="30"/>
      <c r="I1231" s="31"/>
    </row>
    <row r="1232">
      <c r="A1232" s="30" t="s">
        <v>7289</v>
      </c>
      <c r="B1232" s="29" t="s">
        <v>7295</v>
      </c>
      <c r="C1232" s="30" t="s">
        <v>7296</v>
      </c>
      <c r="D1232" s="30" t="s">
        <v>3541</v>
      </c>
      <c r="E1232" s="30" t="s">
        <v>950</v>
      </c>
      <c r="F1232" s="30" t="s">
        <v>5227</v>
      </c>
      <c r="G1232" s="9" t="s">
        <v>14</v>
      </c>
      <c r="H1232" s="30"/>
      <c r="I1232" s="31"/>
    </row>
    <row r="1233">
      <c r="A1233" s="30" t="s">
        <v>7289</v>
      </c>
      <c r="B1233" s="29" t="s">
        <v>7295</v>
      </c>
      <c r="C1233" s="30" t="s">
        <v>7296</v>
      </c>
      <c r="D1233" s="30" t="s">
        <v>3541</v>
      </c>
      <c r="E1233" s="30" t="s">
        <v>1163</v>
      </c>
      <c r="F1233" s="30" t="s">
        <v>671</v>
      </c>
      <c r="G1233" s="9" t="s">
        <v>14</v>
      </c>
      <c r="H1233" s="30"/>
      <c r="I1233" s="31"/>
    </row>
    <row r="1234">
      <c r="A1234" s="30" t="s">
        <v>7289</v>
      </c>
      <c r="B1234" s="29" t="s">
        <v>7297</v>
      </c>
      <c r="C1234" s="30" t="s">
        <v>7298</v>
      </c>
      <c r="D1234" s="30" t="s">
        <v>7299</v>
      </c>
      <c r="E1234" s="30" t="s">
        <v>42</v>
      </c>
      <c r="F1234" s="30" t="s">
        <v>1303</v>
      </c>
      <c r="G1234" s="9" t="s">
        <v>29</v>
      </c>
      <c r="H1234" s="30"/>
      <c r="I1234" s="31"/>
    </row>
    <row r="1235">
      <c r="A1235" s="30" t="s">
        <v>7289</v>
      </c>
      <c r="B1235" s="29" t="s">
        <v>7300</v>
      </c>
      <c r="C1235" s="30" t="s">
        <v>7301</v>
      </c>
      <c r="D1235" s="30" t="s">
        <v>7302</v>
      </c>
      <c r="E1235" s="30"/>
      <c r="F1235" s="30" t="s">
        <v>7183</v>
      </c>
      <c r="G1235" s="9" t="s">
        <v>14</v>
      </c>
      <c r="H1235" s="30" t="s">
        <v>100</v>
      </c>
      <c r="I1235" s="31"/>
    </row>
    <row r="1236">
      <c r="A1236" s="30" t="s">
        <v>7289</v>
      </c>
      <c r="B1236" s="29" t="s">
        <v>7303</v>
      </c>
      <c r="C1236" s="30" t="s">
        <v>7304</v>
      </c>
      <c r="D1236" s="30" t="s">
        <v>882</v>
      </c>
      <c r="E1236" s="30" t="s">
        <v>1302</v>
      </c>
      <c r="F1236" s="30" t="s">
        <v>5884</v>
      </c>
      <c r="G1236" s="9" t="s">
        <v>14</v>
      </c>
      <c r="H1236" s="30"/>
      <c r="I1236" s="31"/>
    </row>
    <row r="1237">
      <c r="A1237" s="30" t="s">
        <v>7289</v>
      </c>
      <c r="B1237" s="29" t="s">
        <v>7303</v>
      </c>
      <c r="C1237" s="30" t="s">
        <v>7304</v>
      </c>
      <c r="D1237" s="30" t="s">
        <v>882</v>
      </c>
      <c r="E1237" s="30" t="s">
        <v>1302</v>
      </c>
      <c r="F1237" s="30" t="s">
        <v>1321</v>
      </c>
      <c r="G1237" s="9" t="s">
        <v>14</v>
      </c>
      <c r="H1237" s="30"/>
      <c r="I1237" s="31"/>
    </row>
    <row r="1238">
      <c r="A1238" s="30" t="s">
        <v>7289</v>
      </c>
      <c r="B1238" s="29" t="s">
        <v>7305</v>
      </c>
      <c r="C1238" s="30" t="s">
        <v>7306</v>
      </c>
      <c r="D1238" s="30" t="s">
        <v>1590</v>
      </c>
      <c r="E1238" s="30" t="s">
        <v>2476</v>
      </c>
      <c r="F1238" s="30" t="s">
        <v>3138</v>
      </c>
      <c r="G1238" s="9" t="s">
        <v>14</v>
      </c>
      <c r="H1238" s="30"/>
      <c r="I1238" s="31"/>
    </row>
    <row r="1239">
      <c r="A1239" s="30" t="s">
        <v>7289</v>
      </c>
      <c r="B1239" s="29" t="s">
        <v>7307</v>
      </c>
      <c r="C1239" s="30" t="s">
        <v>7308</v>
      </c>
      <c r="D1239" s="30" t="s">
        <v>7309</v>
      </c>
      <c r="E1239" s="30"/>
      <c r="F1239" s="30" t="s">
        <v>171</v>
      </c>
      <c r="G1239" s="9" t="s">
        <v>14</v>
      </c>
      <c r="H1239" s="30" t="s">
        <v>100</v>
      </c>
      <c r="I1239" s="31"/>
    </row>
    <row r="1240">
      <c r="A1240" s="30" t="s">
        <v>7289</v>
      </c>
      <c r="B1240" s="29" t="s">
        <v>7307</v>
      </c>
      <c r="C1240" s="30" t="s">
        <v>7308</v>
      </c>
      <c r="D1240" s="30" t="s">
        <v>7309</v>
      </c>
      <c r="E1240" s="30" t="s">
        <v>105</v>
      </c>
      <c r="F1240" s="30" t="s">
        <v>101</v>
      </c>
      <c r="G1240" s="9" t="s">
        <v>14</v>
      </c>
      <c r="H1240" s="30"/>
      <c r="I1240" s="31"/>
    </row>
    <row r="1241">
      <c r="A1241" s="30" t="s">
        <v>7289</v>
      </c>
      <c r="B1241" s="29" t="s">
        <v>7310</v>
      </c>
      <c r="C1241" s="30" t="s">
        <v>7311</v>
      </c>
      <c r="D1241" s="30" t="s">
        <v>7312</v>
      </c>
      <c r="E1241" s="30"/>
      <c r="F1241" s="30" t="s">
        <v>2655</v>
      </c>
      <c r="G1241" s="9" t="s">
        <v>14</v>
      </c>
      <c r="H1241" s="30" t="s">
        <v>253</v>
      </c>
      <c r="I1241" s="31"/>
    </row>
    <row r="1242">
      <c r="A1242" s="30" t="s">
        <v>7289</v>
      </c>
      <c r="B1242" s="29" t="s">
        <v>7310</v>
      </c>
      <c r="C1242" s="30" t="s">
        <v>7311</v>
      </c>
      <c r="D1242" s="30" t="s">
        <v>7312</v>
      </c>
      <c r="E1242" s="30" t="s">
        <v>38</v>
      </c>
      <c r="F1242" s="30" t="s">
        <v>2427</v>
      </c>
      <c r="G1242" s="9" t="s">
        <v>14</v>
      </c>
      <c r="H1242" s="30"/>
      <c r="I1242" s="31"/>
    </row>
    <row r="1243">
      <c r="A1243" s="30" t="s">
        <v>7289</v>
      </c>
      <c r="B1243" s="29" t="s">
        <v>7310</v>
      </c>
      <c r="C1243" s="30" t="s">
        <v>7311</v>
      </c>
      <c r="D1243" s="30" t="s">
        <v>7312</v>
      </c>
      <c r="E1243" s="30" t="s">
        <v>6260</v>
      </c>
      <c r="F1243" s="30" t="s">
        <v>6080</v>
      </c>
      <c r="G1243" s="9" t="s">
        <v>14</v>
      </c>
      <c r="H1243" s="30"/>
      <c r="I1243" s="31"/>
    </row>
    <row r="1244">
      <c r="A1244" s="30" t="s">
        <v>7289</v>
      </c>
      <c r="B1244" s="29" t="s">
        <v>7313</v>
      </c>
      <c r="C1244" s="30" t="s">
        <v>7314</v>
      </c>
      <c r="D1244" s="30" t="s">
        <v>7035</v>
      </c>
      <c r="E1244" s="30" t="s">
        <v>1402</v>
      </c>
      <c r="F1244" s="30" t="s">
        <v>6782</v>
      </c>
      <c r="G1244" s="9" t="s">
        <v>14</v>
      </c>
      <c r="H1244" s="30"/>
      <c r="I1244" s="31"/>
    </row>
    <row r="1245">
      <c r="A1245" s="30" t="s">
        <v>7289</v>
      </c>
      <c r="B1245" s="29" t="s">
        <v>7313</v>
      </c>
      <c r="C1245" s="30" t="s">
        <v>7314</v>
      </c>
      <c r="D1245" s="30" t="s">
        <v>7035</v>
      </c>
      <c r="E1245" s="30" t="s">
        <v>1402</v>
      </c>
      <c r="F1245" s="30" t="s">
        <v>4029</v>
      </c>
      <c r="G1245" s="9" t="s">
        <v>14</v>
      </c>
      <c r="H1245" s="30"/>
      <c r="I1245" s="31"/>
    </row>
    <row r="1246">
      <c r="A1246" s="30" t="s">
        <v>7289</v>
      </c>
      <c r="B1246" s="29" t="s">
        <v>7313</v>
      </c>
      <c r="C1246" s="30" t="s">
        <v>7314</v>
      </c>
      <c r="D1246" s="30" t="s">
        <v>7035</v>
      </c>
      <c r="E1246" s="30" t="s">
        <v>4029</v>
      </c>
      <c r="F1246" s="30" t="s">
        <v>1073</v>
      </c>
      <c r="G1246" s="9" t="s">
        <v>14</v>
      </c>
      <c r="H1246" s="30"/>
      <c r="I1246" s="31"/>
    </row>
    <row r="1247">
      <c r="A1247" s="30" t="s">
        <v>7289</v>
      </c>
      <c r="B1247" s="29" t="s">
        <v>7315</v>
      </c>
      <c r="C1247" s="30" t="s">
        <v>7316</v>
      </c>
      <c r="D1247" s="30" t="s">
        <v>405</v>
      </c>
      <c r="E1247" s="30" t="s">
        <v>110</v>
      </c>
      <c r="F1247" s="30" t="s">
        <v>111</v>
      </c>
      <c r="G1247" s="9" t="s">
        <v>14</v>
      </c>
      <c r="H1247" s="30"/>
      <c r="I1247" s="31"/>
    </row>
    <row r="1248">
      <c r="A1248" s="30" t="s">
        <v>7289</v>
      </c>
      <c r="B1248" s="29" t="s">
        <v>7315</v>
      </c>
      <c r="C1248" s="30" t="s">
        <v>7316</v>
      </c>
      <c r="D1248" s="30" t="s">
        <v>405</v>
      </c>
      <c r="E1248" s="30" t="s">
        <v>105</v>
      </c>
      <c r="F1248" s="30" t="s">
        <v>4963</v>
      </c>
      <c r="G1248" s="9" t="s">
        <v>14</v>
      </c>
      <c r="H1248" s="30"/>
      <c r="I1248" s="31"/>
    </row>
    <row r="1249">
      <c r="A1249" s="30" t="s">
        <v>7289</v>
      </c>
      <c r="B1249" s="29" t="s">
        <v>7315</v>
      </c>
      <c r="C1249" s="30" t="s">
        <v>7316</v>
      </c>
      <c r="D1249" s="30" t="s">
        <v>405</v>
      </c>
      <c r="E1249" s="30" t="s">
        <v>47</v>
      </c>
      <c r="F1249" s="30" t="s">
        <v>48</v>
      </c>
      <c r="G1249" s="9" t="s">
        <v>14</v>
      </c>
      <c r="H1249" s="30"/>
      <c r="I1249" s="31"/>
    </row>
    <row r="1250">
      <c r="A1250" s="30" t="s">
        <v>7289</v>
      </c>
      <c r="B1250" s="29" t="s">
        <v>7315</v>
      </c>
      <c r="C1250" s="30" t="s">
        <v>7316</v>
      </c>
      <c r="D1250" s="30" t="s">
        <v>405</v>
      </c>
      <c r="E1250" s="30" t="s">
        <v>6044</v>
      </c>
      <c r="F1250" s="30" t="s">
        <v>809</v>
      </c>
      <c r="G1250" s="9" t="s">
        <v>14</v>
      </c>
      <c r="H1250" s="30"/>
      <c r="I1250" s="31"/>
    </row>
    <row r="1251">
      <c r="A1251" s="30" t="s">
        <v>7289</v>
      </c>
      <c r="B1251" s="29" t="s">
        <v>7317</v>
      </c>
      <c r="C1251" s="30" t="s">
        <v>7318</v>
      </c>
      <c r="D1251" s="30" t="s">
        <v>311</v>
      </c>
      <c r="E1251" s="30" t="s">
        <v>110</v>
      </c>
      <c r="F1251" s="30" t="s">
        <v>111</v>
      </c>
      <c r="G1251" s="9" t="s">
        <v>14</v>
      </c>
      <c r="H1251" s="30"/>
      <c r="I1251" s="31"/>
    </row>
    <row r="1252">
      <c r="A1252" s="30" t="s">
        <v>7289</v>
      </c>
      <c r="B1252" s="29" t="s">
        <v>7317</v>
      </c>
      <c r="C1252" s="30" t="s">
        <v>7318</v>
      </c>
      <c r="D1252" s="30" t="s">
        <v>311</v>
      </c>
      <c r="E1252" s="30" t="s">
        <v>4109</v>
      </c>
      <c r="F1252" s="30" t="s">
        <v>909</v>
      </c>
      <c r="G1252" s="9" t="s">
        <v>14</v>
      </c>
      <c r="H1252" s="30"/>
      <c r="I1252" s="31"/>
    </row>
    <row r="1253">
      <c r="A1253" s="30" t="s">
        <v>7289</v>
      </c>
      <c r="B1253" s="29" t="s">
        <v>7317</v>
      </c>
      <c r="C1253" s="30" t="s">
        <v>7318</v>
      </c>
      <c r="D1253" s="30" t="s">
        <v>311</v>
      </c>
      <c r="E1253" s="30" t="s">
        <v>4760</v>
      </c>
      <c r="F1253" s="30" t="s">
        <v>6052</v>
      </c>
      <c r="G1253" s="9" t="s">
        <v>86</v>
      </c>
      <c r="H1253" s="30"/>
      <c r="I1253" s="31"/>
    </row>
    <row r="1254">
      <c r="A1254" s="30" t="s">
        <v>7289</v>
      </c>
      <c r="B1254" s="29" t="s">
        <v>7319</v>
      </c>
      <c r="C1254" s="30" t="s">
        <v>7320</v>
      </c>
      <c r="D1254" s="30" t="s">
        <v>2291</v>
      </c>
      <c r="E1254" s="30" t="s">
        <v>42</v>
      </c>
      <c r="F1254" s="30" t="s">
        <v>1303</v>
      </c>
      <c r="G1254" s="9" t="s">
        <v>29</v>
      </c>
      <c r="H1254" s="30"/>
      <c r="I1254" s="31"/>
    </row>
    <row r="1255">
      <c r="A1255" s="30" t="s">
        <v>7289</v>
      </c>
      <c r="B1255" s="29" t="s">
        <v>7321</v>
      </c>
      <c r="C1255" s="30" t="s">
        <v>7322</v>
      </c>
      <c r="D1255" s="30" t="s">
        <v>311</v>
      </c>
      <c r="E1255" s="30"/>
      <c r="F1255" s="30" t="s">
        <v>7183</v>
      </c>
      <c r="G1255" s="9" t="s">
        <v>14</v>
      </c>
      <c r="H1255" s="30" t="s">
        <v>100</v>
      </c>
      <c r="I1255" s="31"/>
    </row>
    <row r="1256">
      <c r="A1256" s="30" t="s">
        <v>7289</v>
      </c>
      <c r="B1256" s="29" t="s">
        <v>7323</v>
      </c>
      <c r="C1256" s="30" t="s">
        <v>7324</v>
      </c>
      <c r="D1256" s="30" t="s">
        <v>735</v>
      </c>
      <c r="E1256" s="30" t="s">
        <v>7325</v>
      </c>
      <c r="F1256" s="30" t="s">
        <v>1073</v>
      </c>
      <c r="G1256" s="9" t="s">
        <v>14</v>
      </c>
      <c r="H1256" s="30"/>
      <c r="I1256" s="31"/>
    </row>
    <row r="1257">
      <c r="A1257" s="30" t="s">
        <v>7289</v>
      </c>
      <c r="B1257" s="29" t="s">
        <v>7323</v>
      </c>
      <c r="C1257" s="30" t="s">
        <v>7324</v>
      </c>
      <c r="D1257" s="30" t="s">
        <v>735</v>
      </c>
      <c r="E1257" s="30" t="s">
        <v>2476</v>
      </c>
      <c r="F1257" s="30" t="s">
        <v>417</v>
      </c>
      <c r="G1257" s="9" t="s">
        <v>14</v>
      </c>
      <c r="H1257" s="30"/>
      <c r="I1257" s="31"/>
    </row>
    <row r="1258">
      <c r="A1258" s="30" t="s">
        <v>7289</v>
      </c>
      <c r="B1258" s="29" t="s">
        <v>7326</v>
      </c>
      <c r="C1258" s="30" t="s">
        <v>7327</v>
      </c>
      <c r="D1258" s="30" t="s">
        <v>311</v>
      </c>
      <c r="E1258" s="30"/>
      <c r="F1258" s="30" t="s">
        <v>171</v>
      </c>
      <c r="G1258" s="9" t="s">
        <v>14</v>
      </c>
      <c r="H1258" s="30" t="s">
        <v>100</v>
      </c>
      <c r="I1258" s="31"/>
    </row>
    <row r="1259">
      <c r="A1259" s="30" t="s">
        <v>7289</v>
      </c>
      <c r="B1259" s="29" t="s">
        <v>7326</v>
      </c>
      <c r="C1259" s="30" t="s">
        <v>7327</v>
      </c>
      <c r="D1259" s="30" t="s">
        <v>311</v>
      </c>
      <c r="E1259" s="30"/>
      <c r="F1259" s="30" t="s">
        <v>171</v>
      </c>
      <c r="G1259" s="9" t="s">
        <v>14</v>
      </c>
      <c r="H1259" s="30" t="s">
        <v>100</v>
      </c>
      <c r="I1259" s="31"/>
    </row>
    <row r="1260">
      <c r="A1260" s="30" t="s">
        <v>7289</v>
      </c>
      <c r="B1260" s="29" t="s">
        <v>7326</v>
      </c>
      <c r="C1260" s="30" t="s">
        <v>7327</v>
      </c>
      <c r="D1260" s="30" t="s">
        <v>311</v>
      </c>
      <c r="E1260" s="30" t="s">
        <v>7328</v>
      </c>
      <c r="F1260" s="30" t="s">
        <v>7012</v>
      </c>
      <c r="G1260" s="9" t="s">
        <v>14</v>
      </c>
      <c r="H1260" s="30"/>
      <c r="I1260" s="31"/>
    </row>
    <row r="1261">
      <c r="A1261" s="30" t="s">
        <v>7289</v>
      </c>
      <c r="B1261" s="29" t="s">
        <v>7326</v>
      </c>
      <c r="C1261" s="30" t="s">
        <v>7327</v>
      </c>
      <c r="D1261" s="30" t="s">
        <v>311</v>
      </c>
      <c r="E1261" s="30" t="s">
        <v>4760</v>
      </c>
      <c r="F1261" s="30" t="s">
        <v>7329</v>
      </c>
      <c r="G1261" s="9" t="s">
        <v>86</v>
      </c>
      <c r="H1261" s="30"/>
      <c r="I1261" s="31"/>
    </row>
    <row r="1262">
      <c r="A1262" s="30" t="s">
        <v>7289</v>
      </c>
      <c r="B1262" s="29" t="s">
        <v>7326</v>
      </c>
      <c r="C1262" s="30" t="s">
        <v>7327</v>
      </c>
      <c r="D1262" s="30" t="s">
        <v>1805</v>
      </c>
      <c r="E1262" s="30"/>
      <c r="F1262" s="30" t="s">
        <v>171</v>
      </c>
      <c r="G1262" s="9" t="s">
        <v>14</v>
      </c>
      <c r="H1262" s="30" t="s">
        <v>100</v>
      </c>
      <c r="I1262" s="31"/>
    </row>
    <row r="1263">
      <c r="A1263" s="30" t="s">
        <v>7289</v>
      </c>
      <c r="B1263" s="29" t="s">
        <v>7326</v>
      </c>
      <c r="C1263" s="30" t="s">
        <v>7327</v>
      </c>
      <c r="D1263" s="30" t="s">
        <v>1805</v>
      </c>
      <c r="E1263" s="30"/>
      <c r="F1263" s="30" t="s">
        <v>171</v>
      </c>
      <c r="G1263" s="9" t="s">
        <v>14</v>
      </c>
      <c r="H1263" s="30" t="s">
        <v>100</v>
      </c>
      <c r="I1263" s="31"/>
    </row>
    <row r="1264">
      <c r="A1264" s="30" t="s">
        <v>7289</v>
      </c>
      <c r="B1264" s="29" t="s">
        <v>7326</v>
      </c>
      <c r="C1264" s="30" t="s">
        <v>7327</v>
      </c>
      <c r="D1264" s="30" t="s">
        <v>1805</v>
      </c>
      <c r="E1264" s="30" t="s">
        <v>7328</v>
      </c>
      <c r="F1264" s="30" t="s">
        <v>7012</v>
      </c>
      <c r="G1264" s="9" t="s">
        <v>14</v>
      </c>
      <c r="H1264" s="30"/>
      <c r="I1264" s="31"/>
    </row>
    <row r="1265">
      <c r="A1265" s="30" t="s">
        <v>7289</v>
      </c>
      <c r="B1265" s="29" t="s">
        <v>7326</v>
      </c>
      <c r="C1265" s="30" t="s">
        <v>7327</v>
      </c>
      <c r="D1265" s="30" t="s">
        <v>1805</v>
      </c>
      <c r="E1265" s="30" t="s">
        <v>4760</v>
      </c>
      <c r="F1265" s="30" t="s">
        <v>7329</v>
      </c>
      <c r="G1265" s="9" t="s">
        <v>86</v>
      </c>
      <c r="H1265" s="30"/>
      <c r="I1265" s="31"/>
    </row>
    <row r="1266">
      <c r="A1266" s="30" t="s">
        <v>7289</v>
      </c>
      <c r="B1266" s="29" t="s">
        <v>7330</v>
      </c>
      <c r="C1266" s="30" t="s">
        <v>7331</v>
      </c>
      <c r="D1266" s="30" t="s">
        <v>5710</v>
      </c>
      <c r="E1266" s="30" t="s">
        <v>38</v>
      </c>
      <c r="F1266" s="30" t="s">
        <v>2261</v>
      </c>
      <c r="G1266" s="9" t="s">
        <v>14</v>
      </c>
      <c r="H1266" s="30"/>
      <c r="I1266" s="31"/>
    </row>
    <row r="1267">
      <c r="A1267" s="30" t="s">
        <v>7289</v>
      </c>
      <c r="B1267" s="29" t="s">
        <v>7330</v>
      </c>
      <c r="C1267" s="30" t="s">
        <v>7331</v>
      </c>
      <c r="D1267" s="30" t="s">
        <v>5710</v>
      </c>
      <c r="E1267" s="30" t="s">
        <v>38</v>
      </c>
      <c r="F1267" s="30" t="s">
        <v>149</v>
      </c>
      <c r="G1267" s="9" t="s">
        <v>14</v>
      </c>
      <c r="H1267" s="30"/>
      <c r="I1267" s="31"/>
    </row>
    <row r="1268">
      <c r="A1268" s="30" t="s">
        <v>7289</v>
      </c>
      <c r="B1268" s="29" t="s">
        <v>7330</v>
      </c>
      <c r="C1268" s="30" t="s">
        <v>7331</v>
      </c>
      <c r="D1268" s="30" t="s">
        <v>5710</v>
      </c>
      <c r="E1268" s="30" t="s">
        <v>7332</v>
      </c>
      <c r="F1268" s="30" t="s">
        <v>542</v>
      </c>
      <c r="G1268" s="9" t="s">
        <v>14</v>
      </c>
      <c r="H1268" s="30"/>
      <c r="I1268" s="31"/>
    </row>
    <row r="1269">
      <c r="A1269" s="30" t="s">
        <v>7289</v>
      </c>
      <c r="B1269" s="29" t="s">
        <v>7333</v>
      </c>
      <c r="C1269" s="30" t="s">
        <v>7334</v>
      </c>
      <c r="D1269" s="30" t="s">
        <v>445</v>
      </c>
      <c r="E1269" s="30" t="s">
        <v>1302</v>
      </c>
      <c r="F1269" s="30" t="s">
        <v>5884</v>
      </c>
      <c r="G1269" s="9" t="s">
        <v>14</v>
      </c>
      <c r="H1269" s="30"/>
      <c r="I1269" s="31"/>
    </row>
    <row r="1270">
      <c r="A1270" s="30" t="s">
        <v>7289</v>
      </c>
      <c r="B1270" s="29" t="s">
        <v>7333</v>
      </c>
      <c r="C1270" s="30" t="s">
        <v>7334</v>
      </c>
      <c r="D1270" s="30" t="s">
        <v>445</v>
      </c>
      <c r="E1270" s="30" t="s">
        <v>627</v>
      </c>
      <c r="F1270" s="30" t="s">
        <v>111</v>
      </c>
      <c r="G1270" s="9" t="s">
        <v>14</v>
      </c>
      <c r="H1270" s="30"/>
      <c r="I1270" s="31"/>
    </row>
    <row r="1271">
      <c r="A1271" s="30" t="s">
        <v>7289</v>
      </c>
      <c r="B1271" s="29" t="s">
        <v>7333</v>
      </c>
      <c r="C1271" s="30" t="s">
        <v>7334</v>
      </c>
      <c r="D1271" s="30" t="s">
        <v>445</v>
      </c>
      <c r="E1271" s="30" t="s">
        <v>1790</v>
      </c>
      <c r="F1271" s="30" t="s">
        <v>1691</v>
      </c>
      <c r="G1271" s="9" t="s">
        <v>14</v>
      </c>
      <c r="H1271" s="30"/>
      <c r="I1271" s="31"/>
    </row>
    <row r="1272">
      <c r="A1272" s="30" t="s">
        <v>7289</v>
      </c>
      <c r="B1272" s="29" t="s">
        <v>7333</v>
      </c>
      <c r="C1272" s="30" t="s">
        <v>7334</v>
      </c>
      <c r="D1272" s="30" t="s">
        <v>445</v>
      </c>
      <c r="E1272" s="30" t="s">
        <v>5944</v>
      </c>
      <c r="F1272" s="30" t="s">
        <v>5881</v>
      </c>
      <c r="G1272" s="9" t="s">
        <v>14</v>
      </c>
      <c r="H1272" s="30"/>
      <c r="I1272" s="31"/>
    </row>
    <row r="1273">
      <c r="A1273" s="30" t="s">
        <v>7289</v>
      </c>
      <c r="B1273" s="29" t="s">
        <v>7335</v>
      </c>
      <c r="C1273" s="30" t="s">
        <v>7336</v>
      </c>
      <c r="D1273" s="30" t="s">
        <v>812</v>
      </c>
      <c r="E1273" s="30"/>
      <c r="F1273" s="30" t="s">
        <v>171</v>
      </c>
      <c r="G1273" s="9" t="s">
        <v>14</v>
      </c>
      <c r="H1273" s="30" t="s">
        <v>100</v>
      </c>
      <c r="I1273" s="31"/>
    </row>
    <row r="1274">
      <c r="A1274" s="30" t="s">
        <v>7289</v>
      </c>
      <c r="B1274" s="29" t="s">
        <v>7335</v>
      </c>
      <c r="C1274" s="30" t="s">
        <v>7336</v>
      </c>
      <c r="D1274" s="30" t="s">
        <v>812</v>
      </c>
      <c r="E1274" s="30" t="s">
        <v>1527</v>
      </c>
      <c r="F1274" s="30" t="s">
        <v>119</v>
      </c>
      <c r="G1274" s="9" t="s">
        <v>14</v>
      </c>
      <c r="H1274" s="30"/>
      <c r="I1274" s="31"/>
    </row>
    <row r="1275">
      <c r="A1275" s="30" t="s">
        <v>7289</v>
      </c>
      <c r="B1275" s="29" t="s">
        <v>7335</v>
      </c>
      <c r="C1275" s="30" t="s">
        <v>7336</v>
      </c>
      <c r="D1275" s="30" t="s">
        <v>812</v>
      </c>
      <c r="E1275" s="30" t="s">
        <v>119</v>
      </c>
      <c r="F1275" s="30" t="s">
        <v>718</v>
      </c>
      <c r="G1275" s="9" t="s">
        <v>14</v>
      </c>
      <c r="H1275" s="30"/>
      <c r="I1275" s="31"/>
    </row>
    <row r="1276">
      <c r="A1276" s="30" t="s">
        <v>7289</v>
      </c>
      <c r="B1276" s="29" t="s">
        <v>7335</v>
      </c>
      <c r="C1276" s="30" t="s">
        <v>7336</v>
      </c>
      <c r="D1276" s="30" t="s">
        <v>812</v>
      </c>
      <c r="E1276" s="30" t="s">
        <v>4684</v>
      </c>
      <c r="F1276" s="30" t="s">
        <v>7337</v>
      </c>
      <c r="G1276" s="9" t="s">
        <v>14</v>
      </c>
      <c r="H1276" s="30"/>
      <c r="I1276" s="31"/>
    </row>
    <row r="1277">
      <c r="A1277" s="30" t="s">
        <v>7289</v>
      </c>
      <c r="B1277" s="29" t="s">
        <v>7338</v>
      </c>
      <c r="C1277" s="30" t="s">
        <v>7339</v>
      </c>
      <c r="D1277" s="30" t="s">
        <v>7035</v>
      </c>
      <c r="E1277" s="30" t="s">
        <v>219</v>
      </c>
      <c r="F1277" s="30" t="s">
        <v>417</v>
      </c>
      <c r="G1277" s="9" t="s">
        <v>14</v>
      </c>
      <c r="H1277" s="30"/>
      <c r="I1277" s="31"/>
    </row>
    <row r="1278">
      <c r="A1278" s="30" t="s">
        <v>7289</v>
      </c>
      <c r="B1278" s="29" t="s">
        <v>7340</v>
      </c>
      <c r="C1278" s="30" t="s">
        <v>7341</v>
      </c>
      <c r="D1278" s="30" t="s">
        <v>6147</v>
      </c>
      <c r="E1278" s="30"/>
      <c r="F1278" s="30" t="s">
        <v>747</v>
      </c>
      <c r="G1278" s="9" t="s">
        <v>86</v>
      </c>
      <c r="H1278" s="30" t="s">
        <v>100</v>
      </c>
      <c r="I1278" s="31"/>
    </row>
    <row r="1279">
      <c r="A1279" s="30" t="s">
        <v>7289</v>
      </c>
      <c r="B1279" s="29" t="s">
        <v>7340</v>
      </c>
      <c r="C1279" s="30" t="s">
        <v>7341</v>
      </c>
      <c r="D1279" s="30" t="s">
        <v>6147</v>
      </c>
      <c r="E1279" s="30" t="s">
        <v>152</v>
      </c>
      <c r="F1279" s="30" t="s">
        <v>6270</v>
      </c>
      <c r="G1279" s="9" t="s">
        <v>86</v>
      </c>
      <c r="H1279" s="30"/>
      <c r="I1279" s="31"/>
    </row>
    <row r="1280">
      <c r="A1280" s="30" t="s">
        <v>7289</v>
      </c>
      <c r="B1280" s="29" t="s">
        <v>7342</v>
      </c>
      <c r="C1280" s="30" t="s">
        <v>7343</v>
      </c>
      <c r="D1280" s="30" t="s">
        <v>1735</v>
      </c>
      <c r="E1280" s="30"/>
      <c r="F1280" s="30" t="s">
        <v>747</v>
      </c>
      <c r="G1280" s="9" t="s">
        <v>86</v>
      </c>
      <c r="H1280" s="30" t="s">
        <v>100</v>
      </c>
      <c r="I1280" s="31"/>
    </row>
    <row r="1281">
      <c r="A1281" s="30" t="s">
        <v>7289</v>
      </c>
      <c r="B1281" s="29" t="s">
        <v>7344</v>
      </c>
      <c r="C1281" s="30" t="s">
        <v>7345</v>
      </c>
      <c r="D1281" s="30" t="s">
        <v>7302</v>
      </c>
      <c r="E1281" s="30"/>
      <c r="F1281" s="30" t="s">
        <v>6180</v>
      </c>
      <c r="G1281" s="9" t="s">
        <v>14</v>
      </c>
      <c r="H1281" s="30" t="s">
        <v>100</v>
      </c>
      <c r="I1281" s="31"/>
    </row>
    <row r="1282">
      <c r="A1282" s="30" t="s">
        <v>7289</v>
      </c>
      <c r="B1282" s="29" t="s">
        <v>7344</v>
      </c>
      <c r="C1282" s="30" t="s">
        <v>7345</v>
      </c>
      <c r="D1282" s="30" t="s">
        <v>7302</v>
      </c>
      <c r="E1282" s="30"/>
      <c r="F1282" s="30" t="s">
        <v>5872</v>
      </c>
      <c r="G1282" s="9" t="s">
        <v>14</v>
      </c>
      <c r="H1282" s="30" t="s">
        <v>100</v>
      </c>
      <c r="I1282" s="31"/>
    </row>
    <row r="1283">
      <c r="A1283" s="30" t="s">
        <v>7346</v>
      </c>
      <c r="B1283" s="29" t="s">
        <v>7347</v>
      </c>
      <c r="C1283" s="30" t="s">
        <v>7348</v>
      </c>
      <c r="D1283" s="30" t="s">
        <v>7349</v>
      </c>
      <c r="E1283" s="30" t="s">
        <v>110</v>
      </c>
      <c r="F1283" s="30" t="s">
        <v>111</v>
      </c>
      <c r="G1283" s="9" t="s">
        <v>14</v>
      </c>
      <c r="H1283" s="30"/>
      <c r="I1283" s="31"/>
    </row>
    <row r="1284">
      <c r="A1284" s="30" t="s">
        <v>7346</v>
      </c>
      <c r="B1284" s="29" t="s">
        <v>7347</v>
      </c>
      <c r="C1284" s="30" t="s">
        <v>7348</v>
      </c>
      <c r="D1284" s="30" t="s">
        <v>7349</v>
      </c>
      <c r="E1284" s="30" t="s">
        <v>705</v>
      </c>
      <c r="F1284" s="30" t="s">
        <v>505</v>
      </c>
      <c r="G1284" s="9" t="s">
        <v>14</v>
      </c>
      <c r="H1284" s="30"/>
      <c r="I1284" s="31"/>
    </row>
    <row r="1285">
      <c r="A1285" s="30" t="s">
        <v>7346</v>
      </c>
      <c r="B1285" s="29" t="s">
        <v>7347</v>
      </c>
      <c r="C1285" s="30" t="s">
        <v>7348</v>
      </c>
      <c r="D1285" s="30" t="s">
        <v>7349</v>
      </c>
      <c r="E1285" s="30" t="s">
        <v>1490</v>
      </c>
      <c r="F1285" s="30" t="s">
        <v>542</v>
      </c>
      <c r="G1285" s="9" t="s">
        <v>14</v>
      </c>
      <c r="H1285" s="30"/>
      <c r="I1285" s="31"/>
    </row>
    <row r="1286">
      <c r="A1286" s="30" t="s">
        <v>7346</v>
      </c>
      <c r="B1286" s="29" t="s">
        <v>7347</v>
      </c>
      <c r="C1286" s="30" t="s">
        <v>7348</v>
      </c>
      <c r="D1286" s="30" t="s">
        <v>7349</v>
      </c>
      <c r="E1286" s="30" t="s">
        <v>119</v>
      </c>
      <c r="F1286" s="30" t="s">
        <v>3025</v>
      </c>
      <c r="G1286" s="9" t="s">
        <v>14</v>
      </c>
      <c r="H1286" s="30"/>
      <c r="I1286" s="31"/>
    </row>
    <row r="1287">
      <c r="A1287" s="30" t="s">
        <v>7350</v>
      </c>
      <c r="B1287" s="29" t="s">
        <v>7351</v>
      </c>
      <c r="C1287" s="30" t="s">
        <v>7352</v>
      </c>
      <c r="D1287" s="30" t="s">
        <v>415</v>
      </c>
      <c r="E1287" s="30" t="s">
        <v>5895</v>
      </c>
      <c r="F1287" s="30" t="s">
        <v>111</v>
      </c>
      <c r="G1287" s="9" t="s">
        <v>14</v>
      </c>
      <c r="H1287" s="30"/>
      <c r="I1287" s="31"/>
    </row>
    <row r="1288">
      <c r="A1288" s="30" t="s">
        <v>7350</v>
      </c>
      <c r="B1288" s="29" t="s">
        <v>7351</v>
      </c>
      <c r="C1288" s="30" t="s">
        <v>7352</v>
      </c>
      <c r="D1288" s="30" t="s">
        <v>415</v>
      </c>
      <c r="E1288" s="30" t="s">
        <v>38</v>
      </c>
      <c r="F1288" s="30" t="s">
        <v>473</v>
      </c>
      <c r="G1288" s="9" t="s">
        <v>14</v>
      </c>
      <c r="H1288" s="30"/>
      <c r="I1288" s="31"/>
    </row>
    <row r="1289">
      <c r="A1289" s="30" t="s">
        <v>7350</v>
      </c>
      <c r="B1289" s="29" t="s">
        <v>7351</v>
      </c>
      <c r="C1289" s="30" t="s">
        <v>7352</v>
      </c>
      <c r="D1289" s="30" t="s">
        <v>415</v>
      </c>
      <c r="E1289" s="30" t="s">
        <v>3522</v>
      </c>
      <c r="F1289" s="30" t="s">
        <v>13</v>
      </c>
      <c r="G1289" s="9" t="s">
        <v>14</v>
      </c>
      <c r="H1289" s="30"/>
      <c r="I1289" s="31"/>
    </row>
    <row r="1290">
      <c r="A1290" s="30" t="s">
        <v>7353</v>
      </c>
      <c r="B1290" s="29" t="s">
        <v>7354</v>
      </c>
      <c r="C1290" s="30" t="s">
        <v>7355</v>
      </c>
      <c r="D1290" s="30" t="s">
        <v>735</v>
      </c>
      <c r="E1290" s="30" t="s">
        <v>6454</v>
      </c>
      <c r="F1290" s="30" t="s">
        <v>6455</v>
      </c>
      <c r="G1290" s="9" t="s">
        <v>14</v>
      </c>
      <c r="H1290" s="30"/>
      <c r="I1290" s="31"/>
    </row>
    <row r="1291">
      <c r="A1291" s="30" t="s">
        <v>7353</v>
      </c>
      <c r="B1291" s="29" t="s">
        <v>7354</v>
      </c>
      <c r="C1291" s="30" t="s">
        <v>7355</v>
      </c>
      <c r="D1291" s="30" t="s">
        <v>735</v>
      </c>
      <c r="E1291" s="30" t="s">
        <v>6260</v>
      </c>
      <c r="F1291" s="30" t="s">
        <v>285</v>
      </c>
      <c r="G1291" s="9" t="s">
        <v>14</v>
      </c>
      <c r="H1291" s="30"/>
      <c r="I1291" s="31"/>
    </row>
    <row r="1292">
      <c r="A1292" s="30" t="s">
        <v>7353</v>
      </c>
      <c r="B1292" s="29" t="s">
        <v>7356</v>
      </c>
      <c r="C1292" s="30" t="s">
        <v>7357</v>
      </c>
      <c r="D1292" s="30" t="s">
        <v>2697</v>
      </c>
      <c r="E1292" s="30" t="s">
        <v>2998</v>
      </c>
      <c r="F1292" s="30" t="s">
        <v>758</v>
      </c>
      <c r="G1292" s="9" t="s">
        <v>29</v>
      </c>
      <c r="H1292" s="30"/>
      <c r="I1292" s="31"/>
    </row>
    <row r="1293">
      <c r="A1293" s="28">
        <v>45270.0</v>
      </c>
      <c r="B1293" s="29" t="s">
        <v>7358</v>
      </c>
      <c r="C1293" s="30" t="s">
        <v>7359</v>
      </c>
      <c r="D1293" s="30" t="s">
        <v>7360</v>
      </c>
      <c r="E1293" s="30" t="s">
        <v>490</v>
      </c>
      <c r="F1293" s="30" t="s">
        <v>13</v>
      </c>
      <c r="G1293" s="9" t="s">
        <v>14</v>
      </c>
      <c r="H1293" s="30"/>
      <c r="I1293" s="31"/>
    </row>
    <row r="1294">
      <c r="A1294" s="28">
        <v>45270.0</v>
      </c>
      <c r="B1294" s="29" t="s">
        <v>7361</v>
      </c>
      <c r="C1294" s="30" t="s">
        <v>7362</v>
      </c>
      <c r="D1294" s="30" t="s">
        <v>1020</v>
      </c>
      <c r="E1294" s="30" t="s">
        <v>6925</v>
      </c>
      <c r="F1294" s="30" t="s">
        <v>7105</v>
      </c>
      <c r="G1294" s="9" t="s">
        <v>29</v>
      </c>
      <c r="H1294" s="30"/>
      <c r="I1294" s="31"/>
    </row>
    <row r="1295">
      <c r="A1295" s="28">
        <v>45270.0</v>
      </c>
      <c r="B1295" s="29" t="s">
        <v>7361</v>
      </c>
      <c r="C1295" s="30" t="s">
        <v>7362</v>
      </c>
      <c r="D1295" s="30" t="s">
        <v>1020</v>
      </c>
      <c r="E1295" s="30" t="s">
        <v>105</v>
      </c>
      <c r="F1295" s="30" t="s">
        <v>7106</v>
      </c>
      <c r="G1295" s="9" t="s">
        <v>14</v>
      </c>
      <c r="H1295" s="30"/>
      <c r="I1295" s="31"/>
    </row>
    <row r="1296">
      <c r="A1296" s="28">
        <v>45270.0</v>
      </c>
      <c r="B1296" s="29" t="s">
        <v>7363</v>
      </c>
      <c r="C1296" s="30" t="s">
        <v>7364</v>
      </c>
      <c r="D1296" s="30" t="s">
        <v>1020</v>
      </c>
      <c r="E1296" s="30" t="s">
        <v>42</v>
      </c>
      <c r="F1296" s="30" t="s">
        <v>1303</v>
      </c>
      <c r="G1296" s="9" t="s">
        <v>29</v>
      </c>
      <c r="H1296" s="30"/>
      <c r="I1296" s="31"/>
    </row>
    <row r="1297">
      <c r="A1297" s="28">
        <v>45270.0</v>
      </c>
      <c r="B1297" s="29" t="s">
        <v>7365</v>
      </c>
      <c r="C1297" s="30" t="s">
        <v>7366</v>
      </c>
      <c r="D1297" s="30" t="s">
        <v>1267</v>
      </c>
      <c r="E1297" s="30" t="s">
        <v>560</v>
      </c>
      <c r="F1297" s="30" t="s">
        <v>7367</v>
      </c>
      <c r="G1297" s="9" t="s">
        <v>14</v>
      </c>
      <c r="H1297" s="30"/>
      <c r="I1297" s="31"/>
    </row>
    <row r="1298">
      <c r="A1298" s="28">
        <v>45270.0</v>
      </c>
      <c r="B1298" s="29" t="s">
        <v>7365</v>
      </c>
      <c r="C1298" s="30" t="s">
        <v>7366</v>
      </c>
      <c r="D1298" s="30" t="s">
        <v>1267</v>
      </c>
      <c r="E1298" s="30" t="s">
        <v>4316</v>
      </c>
      <c r="F1298" s="30" t="s">
        <v>917</v>
      </c>
      <c r="G1298" s="9" t="s">
        <v>14</v>
      </c>
      <c r="H1298" s="30"/>
      <c r="I1298" s="31"/>
    </row>
    <row r="1299">
      <c r="A1299" s="28">
        <v>45270.0</v>
      </c>
      <c r="B1299" s="29" t="s">
        <v>7365</v>
      </c>
      <c r="C1299" s="30" t="s">
        <v>7366</v>
      </c>
      <c r="D1299" s="30" t="s">
        <v>1267</v>
      </c>
      <c r="E1299" s="30" t="s">
        <v>1495</v>
      </c>
      <c r="F1299" s="30" t="s">
        <v>6107</v>
      </c>
      <c r="G1299" s="9" t="s">
        <v>14</v>
      </c>
      <c r="H1299" s="30"/>
      <c r="I1299" s="31"/>
    </row>
    <row r="1300">
      <c r="A1300" s="28">
        <v>45270.0</v>
      </c>
      <c r="B1300" s="29" t="s">
        <v>7365</v>
      </c>
      <c r="C1300" s="30" t="s">
        <v>7366</v>
      </c>
      <c r="D1300" s="30" t="s">
        <v>1267</v>
      </c>
      <c r="E1300" s="30" t="s">
        <v>1495</v>
      </c>
      <c r="F1300" s="30" t="s">
        <v>553</v>
      </c>
      <c r="G1300" s="9" t="s">
        <v>14</v>
      </c>
      <c r="H1300" s="30"/>
      <c r="I1300" s="31"/>
    </row>
    <row r="1301">
      <c r="A1301" s="28">
        <v>45270.0</v>
      </c>
      <c r="B1301" s="29" t="s">
        <v>7368</v>
      </c>
      <c r="C1301" s="30" t="s">
        <v>7369</v>
      </c>
      <c r="D1301" s="30" t="s">
        <v>445</v>
      </c>
      <c r="E1301" s="30"/>
      <c r="F1301" s="30" t="s">
        <v>7183</v>
      </c>
      <c r="G1301" s="9" t="s">
        <v>14</v>
      </c>
      <c r="H1301" s="30" t="s">
        <v>100</v>
      </c>
      <c r="I1301" s="31"/>
    </row>
    <row r="1302">
      <c r="A1302" s="28">
        <v>45270.0</v>
      </c>
      <c r="B1302" s="29" t="s">
        <v>7370</v>
      </c>
      <c r="C1302" s="30" t="s">
        <v>7371</v>
      </c>
      <c r="D1302" s="30" t="s">
        <v>686</v>
      </c>
      <c r="E1302" s="30" t="s">
        <v>6454</v>
      </c>
      <c r="F1302" s="30" t="s">
        <v>6455</v>
      </c>
      <c r="G1302" s="9" t="s">
        <v>14</v>
      </c>
      <c r="H1302" s="30"/>
      <c r="I1302" s="31"/>
    </row>
    <row r="1303">
      <c r="A1303" s="28">
        <v>45270.0</v>
      </c>
      <c r="B1303" s="29" t="s">
        <v>7370</v>
      </c>
      <c r="C1303" s="30" t="s">
        <v>7371</v>
      </c>
      <c r="D1303" s="30" t="s">
        <v>686</v>
      </c>
      <c r="E1303" s="30" t="s">
        <v>420</v>
      </c>
      <c r="F1303" s="30" t="s">
        <v>450</v>
      </c>
      <c r="G1303" s="9" t="s">
        <v>14</v>
      </c>
      <c r="H1303" s="30"/>
      <c r="I1303" s="31"/>
    </row>
    <row r="1304">
      <c r="A1304" s="28">
        <v>45270.0</v>
      </c>
      <c r="B1304" s="29" t="s">
        <v>7372</v>
      </c>
      <c r="C1304" s="30" t="s">
        <v>7373</v>
      </c>
      <c r="D1304" s="30" t="s">
        <v>7374</v>
      </c>
      <c r="E1304" s="30" t="s">
        <v>7375</v>
      </c>
      <c r="F1304" s="30" t="s">
        <v>7285</v>
      </c>
      <c r="G1304" s="9" t="s">
        <v>14</v>
      </c>
      <c r="H1304" s="30"/>
      <c r="I1304" s="31"/>
    </row>
    <row r="1305">
      <c r="A1305" s="28">
        <v>45270.0</v>
      </c>
      <c r="B1305" s="29" t="s">
        <v>7372</v>
      </c>
      <c r="C1305" s="30" t="s">
        <v>7373</v>
      </c>
      <c r="D1305" s="30" t="s">
        <v>7374</v>
      </c>
      <c r="E1305" s="30" t="s">
        <v>5944</v>
      </c>
      <c r="F1305" s="30" t="s">
        <v>6772</v>
      </c>
      <c r="G1305" s="9" t="s">
        <v>14</v>
      </c>
      <c r="H1305" s="30"/>
      <c r="I1305" s="31"/>
    </row>
    <row r="1306">
      <c r="A1306" s="28">
        <v>45270.0</v>
      </c>
      <c r="B1306" s="29" t="s">
        <v>7372</v>
      </c>
      <c r="C1306" s="30" t="s">
        <v>7373</v>
      </c>
      <c r="D1306" s="30" t="s">
        <v>7374</v>
      </c>
      <c r="E1306" s="30" t="s">
        <v>420</v>
      </c>
      <c r="F1306" s="30" t="s">
        <v>18</v>
      </c>
      <c r="G1306" s="9" t="s">
        <v>14</v>
      </c>
      <c r="H1306" s="30"/>
      <c r="I1306" s="31"/>
    </row>
    <row r="1307">
      <c r="A1307" s="28">
        <v>45270.0</v>
      </c>
      <c r="B1307" s="29" t="s">
        <v>7376</v>
      </c>
      <c r="C1307" s="30" t="s">
        <v>7377</v>
      </c>
      <c r="D1307" s="30" t="s">
        <v>135</v>
      </c>
      <c r="E1307" s="30" t="s">
        <v>110</v>
      </c>
      <c r="F1307" s="30" t="s">
        <v>91</v>
      </c>
      <c r="G1307" s="9" t="s">
        <v>14</v>
      </c>
      <c r="H1307" s="30"/>
      <c r="I1307" s="31"/>
    </row>
    <row r="1308">
      <c r="A1308" s="28">
        <v>45270.0</v>
      </c>
      <c r="B1308" s="29" t="s">
        <v>7376</v>
      </c>
      <c r="C1308" s="30" t="s">
        <v>7377</v>
      </c>
      <c r="D1308" s="30" t="s">
        <v>135</v>
      </c>
      <c r="E1308" s="30" t="s">
        <v>5885</v>
      </c>
      <c r="F1308" s="30" t="s">
        <v>6180</v>
      </c>
      <c r="G1308" s="9" t="s">
        <v>14</v>
      </c>
      <c r="H1308" s="30"/>
      <c r="I1308" s="31"/>
    </row>
    <row r="1309">
      <c r="A1309" s="28">
        <v>45270.0</v>
      </c>
      <c r="B1309" s="29" t="s">
        <v>7376</v>
      </c>
      <c r="C1309" s="30" t="s">
        <v>7377</v>
      </c>
      <c r="D1309" s="30" t="s">
        <v>135</v>
      </c>
      <c r="E1309" s="30" t="s">
        <v>5885</v>
      </c>
      <c r="F1309" s="30" t="s">
        <v>2840</v>
      </c>
      <c r="G1309" s="9" t="s">
        <v>14</v>
      </c>
      <c r="H1309" s="30"/>
      <c r="I1309" s="31"/>
    </row>
    <row r="1310">
      <c r="A1310" s="28">
        <v>45270.0</v>
      </c>
      <c r="B1310" s="29" t="s">
        <v>7378</v>
      </c>
      <c r="C1310" s="30" t="s">
        <v>7379</v>
      </c>
      <c r="D1310" s="30" t="s">
        <v>3541</v>
      </c>
      <c r="E1310" s="30" t="s">
        <v>42</v>
      </c>
      <c r="F1310" s="30" t="s">
        <v>1303</v>
      </c>
      <c r="G1310" s="9" t="s">
        <v>29</v>
      </c>
      <c r="H1310" s="30"/>
      <c r="I1310" s="31"/>
    </row>
    <row r="1311">
      <c r="A1311" s="28">
        <v>45270.0</v>
      </c>
      <c r="B1311" s="29" t="s">
        <v>7380</v>
      </c>
      <c r="C1311" s="30" t="s">
        <v>7381</v>
      </c>
      <c r="D1311" s="30" t="s">
        <v>7382</v>
      </c>
      <c r="E1311" s="30"/>
      <c r="F1311" s="30" t="s">
        <v>7183</v>
      </c>
      <c r="G1311" s="9" t="s">
        <v>14</v>
      </c>
      <c r="H1311" s="30" t="s">
        <v>100</v>
      </c>
      <c r="I1311" s="31"/>
    </row>
    <row r="1312">
      <c r="A1312" s="28">
        <v>45270.0</v>
      </c>
      <c r="B1312" s="29" t="s">
        <v>7383</v>
      </c>
      <c r="C1312" s="30" t="s">
        <v>7384</v>
      </c>
      <c r="D1312" s="30" t="s">
        <v>2375</v>
      </c>
      <c r="E1312" s="30"/>
      <c r="F1312" s="30" t="s">
        <v>7385</v>
      </c>
      <c r="G1312" s="9" t="s">
        <v>14</v>
      </c>
      <c r="H1312" s="30" t="s">
        <v>100</v>
      </c>
      <c r="I1312" s="31"/>
    </row>
    <row r="1313">
      <c r="A1313" s="28">
        <v>45270.0</v>
      </c>
      <c r="B1313" s="29" t="s">
        <v>7383</v>
      </c>
      <c r="C1313" s="30" t="s">
        <v>7384</v>
      </c>
      <c r="D1313" s="30" t="s">
        <v>2375</v>
      </c>
      <c r="E1313" s="30" t="s">
        <v>6169</v>
      </c>
      <c r="F1313" s="30" t="s">
        <v>7386</v>
      </c>
      <c r="G1313" s="9" t="s">
        <v>14</v>
      </c>
      <c r="H1313" s="30"/>
      <c r="I1313" s="31"/>
    </row>
    <row r="1314">
      <c r="A1314" s="28">
        <v>45270.0</v>
      </c>
      <c r="B1314" s="29" t="s">
        <v>7383</v>
      </c>
      <c r="C1314" s="30" t="s">
        <v>7384</v>
      </c>
      <c r="D1314" s="30" t="s">
        <v>2375</v>
      </c>
      <c r="E1314" s="30" t="s">
        <v>119</v>
      </c>
      <c r="F1314" s="30" t="s">
        <v>18</v>
      </c>
      <c r="G1314" s="9" t="s">
        <v>14</v>
      </c>
      <c r="H1314" s="30"/>
      <c r="I1314" s="31"/>
    </row>
    <row r="1315">
      <c r="A1315" s="28">
        <v>45270.0</v>
      </c>
      <c r="B1315" s="29" t="s">
        <v>7387</v>
      </c>
      <c r="C1315" s="30" t="s">
        <v>7388</v>
      </c>
      <c r="D1315" s="30" t="s">
        <v>211</v>
      </c>
      <c r="E1315" s="30" t="s">
        <v>7389</v>
      </c>
      <c r="F1315" s="30" t="s">
        <v>7057</v>
      </c>
      <c r="G1315" s="9" t="s">
        <v>14</v>
      </c>
      <c r="H1315" s="30"/>
      <c r="I1315" s="31"/>
    </row>
    <row r="1316">
      <c r="A1316" s="28">
        <v>45270.0</v>
      </c>
      <c r="B1316" s="29" t="s">
        <v>7387</v>
      </c>
      <c r="C1316" s="30" t="s">
        <v>7388</v>
      </c>
      <c r="D1316" s="30" t="s">
        <v>211</v>
      </c>
      <c r="E1316" s="30" t="s">
        <v>6855</v>
      </c>
      <c r="F1316" s="30" t="s">
        <v>101</v>
      </c>
      <c r="G1316" s="9" t="s">
        <v>14</v>
      </c>
      <c r="H1316" s="30"/>
      <c r="I1316" s="31"/>
    </row>
    <row r="1317">
      <c r="A1317" s="28">
        <v>45270.0</v>
      </c>
      <c r="B1317" s="29" t="s">
        <v>7387</v>
      </c>
      <c r="C1317" s="30" t="s">
        <v>7388</v>
      </c>
      <c r="D1317" s="30" t="s">
        <v>211</v>
      </c>
      <c r="E1317" s="30" t="s">
        <v>6546</v>
      </c>
      <c r="F1317" s="30" t="s">
        <v>944</v>
      </c>
      <c r="G1317" s="9" t="s">
        <v>14</v>
      </c>
      <c r="H1317" s="30"/>
      <c r="I1317" s="31"/>
    </row>
    <row r="1318">
      <c r="A1318" s="28">
        <v>45270.0</v>
      </c>
      <c r="B1318" s="29" t="s">
        <v>7387</v>
      </c>
      <c r="C1318" s="30" t="s">
        <v>7388</v>
      </c>
      <c r="D1318" s="30" t="s">
        <v>211</v>
      </c>
      <c r="E1318" s="30" t="s">
        <v>259</v>
      </c>
      <c r="F1318" s="30" t="s">
        <v>718</v>
      </c>
      <c r="G1318" s="9" t="s">
        <v>14</v>
      </c>
      <c r="H1318" s="30"/>
      <c r="I1318" s="31"/>
    </row>
    <row r="1319">
      <c r="A1319" s="28">
        <v>45270.0</v>
      </c>
      <c r="B1319" s="29" t="s">
        <v>7390</v>
      </c>
      <c r="C1319" s="30" t="s">
        <v>7391</v>
      </c>
      <c r="D1319" s="30" t="s">
        <v>608</v>
      </c>
      <c r="E1319" s="30" t="s">
        <v>38</v>
      </c>
      <c r="F1319" s="30" t="s">
        <v>13</v>
      </c>
      <c r="G1319" s="9" t="s">
        <v>14</v>
      </c>
      <c r="H1319" s="30"/>
      <c r="I1319" s="31"/>
    </row>
    <row r="1320">
      <c r="A1320" s="28">
        <v>45270.0</v>
      </c>
      <c r="B1320" s="29" t="s">
        <v>7390</v>
      </c>
      <c r="C1320" s="30" t="s">
        <v>7391</v>
      </c>
      <c r="D1320" s="30" t="s">
        <v>608</v>
      </c>
      <c r="E1320" s="30" t="s">
        <v>38</v>
      </c>
      <c r="F1320" s="30" t="s">
        <v>7292</v>
      </c>
      <c r="G1320" s="9" t="s">
        <v>14</v>
      </c>
      <c r="H1320" s="30"/>
      <c r="I1320" s="31"/>
    </row>
    <row r="1321">
      <c r="A1321" s="28">
        <v>45270.0</v>
      </c>
      <c r="B1321" s="29" t="s">
        <v>7392</v>
      </c>
      <c r="C1321" s="30" t="s">
        <v>7393</v>
      </c>
      <c r="D1321" s="30" t="s">
        <v>1799</v>
      </c>
      <c r="E1321" s="30"/>
      <c r="F1321" s="30" t="s">
        <v>7394</v>
      </c>
      <c r="G1321" s="9" t="s">
        <v>14</v>
      </c>
      <c r="H1321" s="30" t="s">
        <v>100</v>
      </c>
      <c r="I1321" s="31"/>
    </row>
    <row r="1322">
      <c r="A1322" s="28">
        <v>45270.0</v>
      </c>
      <c r="B1322" s="29" t="s">
        <v>7392</v>
      </c>
      <c r="C1322" s="30" t="s">
        <v>7393</v>
      </c>
      <c r="D1322" s="30" t="s">
        <v>405</v>
      </c>
      <c r="E1322" s="30"/>
      <c r="F1322" s="30" t="s">
        <v>7394</v>
      </c>
      <c r="G1322" s="9" t="s">
        <v>14</v>
      </c>
      <c r="H1322" s="30" t="s">
        <v>100</v>
      </c>
      <c r="I1322" s="31"/>
    </row>
    <row r="1323">
      <c r="A1323" s="28">
        <v>45270.0</v>
      </c>
      <c r="B1323" s="29" t="s">
        <v>7392</v>
      </c>
      <c r="C1323" s="30" t="s">
        <v>7393</v>
      </c>
      <c r="D1323" s="30" t="s">
        <v>7309</v>
      </c>
      <c r="E1323" s="30"/>
      <c r="F1323" s="30" t="s">
        <v>7394</v>
      </c>
      <c r="G1323" s="9" t="s">
        <v>14</v>
      </c>
      <c r="H1323" s="30" t="s">
        <v>100</v>
      </c>
      <c r="I1323" s="31"/>
    </row>
    <row r="1324">
      <c r="A1324" s="28">
        <v>45270.0</v>
      </c>
      <c r="B1324" s="29" t="s">
        <v>7392</v>
      </c>
      <c r="C1324" s="30" t="s">
        <v>7393</v>
      </c>
      <c r="D1324" s="30" t="s">
        <v>481</v>
      </c>
      <c r="E1324" s="30"/>
      <c r="F1324" s="30" t="s">
        <v>7394</v>
      </c>
      <c r="G1324" s="9" t="s">
        <v>14</v>
      </c>
      <c r="H1324" s="30" t="s">
        <v>100</v>
      </c>
      <c r="I1324" s="31"/>
    </row>
    <row r="1325">
      <c r="A1325" s="28">
        <v>45270.0</v>
      </c>
      <c r="B1325" s="29" t="s">
        <v>7392</v>
      </c>
      <c r="C1325" s="30" t="s">
        <v>7393</v>
      </c>
      <c r="D1325" s="30" t="s">
        <v>1799</v>
      </c>
      <c r="E1325" s="30" t="s">
        <v>105</v>
      </c>
      <c r="F1325" s="30" t="s">
        <v>1901</v>
      </c>
      <c r="G1325" s="9" t="s">
        <v>14</v>
      </c>
      <c r="H1325" s="30"/>
      <c r="I1325" s="31"/>
    </row>
    <row r="1326">
      <c r="A1326" s="28">
        <v>45270.0</v>
      </c>
      <c r="B1326" s="29" t="s">
        <v>7392</v>
      </c>
      <c r="C1326" s="30" t="s">
        <v>7393</v>
      </c>
      <c r="D1326" s="30" t="s">
        <v>405</v>
      </c>
      <c r="E1326" s="30" t="s">
        <v>105</v>
      </c>
      <c r="F1326" s="30" t="s">
        <v>1901</v>
      </c>
      <c r="G1326" s="9" t="s">
        <v>14</v>
      </c>
      <c r="H1326" s="30"/>
      <c r="I1326" s="31"/>
    </row>
    <row r="1327">
      <c r="A1327" s="28">
        <v>45270.0</v>
      </c>
      <c r="B1327" s="29" t="s">
        <v>7392</v>
      </c>
      <c r="C1327" s="30" t="s">
        <v>7393</v>
      </c>
      <c r="D1327" s="30" t="s">
        <v>7309</v>
      </c>
      <c r="E1327" s="30" t="s">
        <v>105</v>
      </c>
      <c r="F1327" s="30" t="s">
        <v>1901</v>
      </c>
      <c r="G1327" s="9" t="s">
        <v>14</v>
      </c>
      <c r="H1327" s="30"/>
      <c r="I1327" s="31"/>
    </row>
    <row r="1328">
      <c r="A1328" s="28">
        <v>45270.0</v>
      </c>
      <c r="B1328" s="29" t="s">
        <v>7392</v>
      </c>
      <c r="C1328" s="30" t="s">
        <v>7393</v>
      </c>
      <c r="D1328" s="30" t="s">
        <v>481</v>
      </c>
      <c r="E1328" s="30" t="s">
        <v>105</v>
      </c>
      <c r="F1328" s="30" t="s">
        <v>1901</v>
      </c>
      <c r="G1328" s="9" t="s">
        <v>14</v>
      </c>
      <c r="H1328" s="30"/>
      <c r="I1328" s="31"/>
    </row>
    <row r="1329">
      <c r="A1329" s="28">
        <v>45270.0</v>
      </c>
      <c r="B1329" s="29" t="s">
        <v>7395</v>
      </c>
      <c r="C1329" s="30" t="s">
        <v>7396</v>
      </c>
      <c r="D1329" s="30" t="s">
        <v>158</v>
      </c>
      <c r="E1329" s="30" t="s">
        <v>38</v>
      </c>
      <c r="F1329" s="30" t="s">
        <v>5884</v>
      </c>
      <c r="G1329" s="9" t="s">
        <v>14</v>
      </c>
      <c r="H1329" s="30"/>
      <c r="I1329" s="31"/>
    </row>
    <row r="1330">
      <c r="A1330" s="28">
        <v>45270.0</v>
      </c>
      <c r="B1330" s="29" t="s">
        <v>7395</v>
      </c>
      <c r="C1330" s="30" t="s">
        <v>7396</v>
      </c>
      <c r="D1330" s="30" t="s">
        <v>158</v>
      </c>
      <c r="E1330" s="30" t="s">
        <v>38</v>
      </c>
      <c r="F1330" s="30" t="s">
        <v>127</v>
      </c>
      <c r="G1330" s="9" t="s">
        <v>14</v>
      </c>
      <c r="H1330" s="30"/>
      <c r="I1330" s="31"/>
    </row>
    <row r="1331">
      <c r="A1331" s="28">
        <v>45270.0</v>
      </c>
      <c r="B1331" s="29" t="s">
        <v>7395</v>
      </c>
      <c r="C1331" s="30" t="s">
        <v>7396</v>
      </c>
      <c r="D1331" s="30" t="s">
        <v>158</v>
      </c>
      <c r="E1331" s="30" t="s">
        <v>7397</v>
      </c>
      <c r="F1331" s="30" t="s">
        <v>13</v>
      </c>
      <c r="G1331" s="9" t="s">
        <v>14</v>
      </c>
      <c r="H1331" s="30"/>
      <c r="I1331" s="31"/>
    </row>
    <row r="1332">
      <c r="A1332" s="28">
        <v>45270.0</v>
      </c>
      <c r="B1332" s="29" t="s">
        <v>7395</v>
      </c>
      <c r="C1332" s="30" t="s">
        <v>7396</v>
      </c>
      <c r="D1332" s="30" t="s">
        <v>158</v>
      </c>
      <c r="E1332" s="30" t="s">
        <v>7397</v>
      </c>
      <c r="F1332" s="30" t="s">
        <v>917</v>
      </c>
      <c r="G1332" s="9" t="s">
        <v>14</v>
      </c>
      <c r="H1332" s="30"/>
      <c r="I1332" s="31"/>
    </row>
    <row r="1333">
      <c r="A1333" s="28">
        <v>45270.0</v>
      </c>
      <c r="B1333" s="29" t="s">
        <v>7398</v>
      </c>
      <c r="C1333" s="30" t="s">
        <v>7399</v>
      </c>
      <c r="D1333" s="30" t="s">
        <v>448</v>
      </c>
      <c r="E1333" s="30"/>
      <c r="F1333" s="30" t="s">
        <v>6328</v>
      </c>
      <c r="G1333" s="9" t="s">
        <v>14</v>
      </c>
      <c r="H1333" s="30" t="s">
        <v>100</v>
      </c>
      <c r="I1333" s="31"/>
    </row>
    <row r="1334">
      <c r="A1334" s="28">
        <v>45270.0</v>
      </c>
      <c r="B1334" s="29" t="s">
        <v>7398</v>
      </c>
      <c r="C1334" s="30" t="s">
        <v>7399</v>
      </c>
      <c r="D1334" s="30" t="s">
        <v>448</v>
      </c>
      <c r="E1334" s="30" t="s">
        <v>7400</v>
      </c>
      <c r="F1334" s="30" t="s">
        <v>417</v>
      </c>
      <c r="G1334" s="9" t="s">
        <v>14</v>
      </c>
      <c r="H1334" s="30"/>
      <c r="I1334" s="31"/>
    </row>
    <row r="1335">
      <c r="A1335" s="28">
        <v>45270.0</v>
      </c>
      <c r="B1335" s="29" t="s">
        <v>7401</v>
      </c>
      <c r="C1335" s="30" t="s">
        <v>7402</v>
      </c>
      <c r="D1335" s="30" t="s">
        <v>7257</v>
      </c>
      <c r="E1335" s="30"/>
      <c r="F1335" s="30" t="s">
        <v>2096</v>
      </c>
      <c r="G1335" s="9" t="s">
        <v>14</v>
      </c>
      <c r="H1335" s="30" t="s">
        <v>100</v>
      </c>
      <c r="I1335" s="31"/>
    </row>
    <row r="1336">
      <c r="A1336" s="28">
        <v>45270.0</v>
      </c>
      <c r="B1336" s="29" t="s">
        <v>7401</v>
      </c>
      <c r="C1336" s="30" t="s">
        <v>7402</v>
      </c>
      <c r="D1336" s="30" t="s">
        <v>7257</v>
      </c>
      <c r="E1336" s="30" t="s">
        <v>119</v>
      </c>
      <c r="F1336" s="30" t="s">
        <v>917</v>
      </c>
      <c r="G1336" s="9" t="s">
        <v>14</v>
      </c>
      <c r="H1336" s="30"/>
      <c r="I1336" s="31"/>
    </row>
    <row r="1337">
      <c r="A1337" s="28">
        <v>45240.0</v>
      </c>
      <c r="B1337" s="29" t="s">
        <v>7403</v>
      </c>
      <c r="C1337" s="30" t="s">
        <v>7404</v>
      </c>
      <c r="D1337" s="30" t="s">
        <v>448</v>
      </c>
      <c r="E1337" s="30" t="s">
        <v>7405</v>
      </c>
      <c r="F1337" s="30" t="s">
        <v>7406</v>
      </c>
      <c r="G1337" s="9" t="s">
        <v>14</v>
      </c>
      <c r="H1337" s="30"/>
      <c r="I1337" s="31"/>
    </row>
    <row r="1338">
      <c r="A1338" s="28">
        <v>45240.0</v>
      </c>
      <c r="B1338" s="29" t="s">
        <v>7403</v>
      </c>
      <c r="C1338" s="30" t="s">
        <v>7404</v>
      </c>
      <c r="D1338" s="30" t="s">
        <v>448</v>
      </c>
      <c r="E1338" s="30" t="s">
        <v>6454</v>
      </c>
      <c r="F1338" s="30" t="s">
        <v>6455</v>
      </c>
      <c r="G1338" s="9" t="s">
        <v>14</v>
      </c>
      <c r="H1338" s="30"/>
      <c r="I1338" s="31"/>
    </row>
    <row r="1339">
      <c r="A1339" s="28">
        <v>45240.0</v>
      </c>
      <c r="B1339" s="29" t="s">
        <v>7407</v>
      </c>
      <c r="C1339" s="30" t="s">
        <v>7408</v>
      </c>
      <c r="D1339" s="30" t="s">
        <v>26</v>
      </c>
      <c r="E1339" s="30" t="s">
        <v>1003</v>
      </c>
      <c r="F1339" s="30" t="s">
        <v>101</v>
      </c>
      <c r="G1339" s="9" t="s">
        <v>14</v>
      </c>
      <c r="H1339" s="30"/>
      <c r="I1339" s="31"/>
    </row>
    <row r="1340">
      <c r="A1340" s="28">
        <v>45240.0</v>
      </c>
      <c r="B1340" s="29" t="s">
        <v>7407</v>
      </c>
      <c r="C1340" s="30" t="s">
        <v>7408</v>
      </c>
      <c r="D1340" s="30" t="s">
        <v>26</v>
      </c>
      <c r="E1340" s="30" t="s">
        <v>119</v>
      </c>
      <c r="F1340" s="30" t="s">
        <v>741</v>
      </c>
      <c r="G1340" s="9" t="s">
        <v>14</v>
      </c>
      <c r="H1340" s="30"/>
      <c r="I1340" s="31"/>
    </row>
    <row r="1341">
      <c r="A1341" s="28">
        <v>45240.0</v>
      </c>
      <c r="B1341" s="29" t="s">
        <v>7407</v>
      </c>
      <c r="C1341" s="30" t="s">
        <v>7408</v>
      </c>
      <c r="D1341" s="30" t="s">
        <v>26</v>
      </c>
      <c r="E1341" s="30" t="s">
        <v>119</v>
      </c>
      <c r="F1341" s="30" t="s">
        <v>258</v>
      </c>
      <c r="G1341" s="9" t="s">
        <v>14</v>
      </c>
      <c r="H1341" s="30"/>
      <c r="I1341" s="31"/>
    </row>
    <row r="1342">
      <c r="A1342" s="28">
        <v>45240.0</v>
      </c>
      <c r="B1342" s="29" t="s">
        <v>7409</v>
      </c>
      <c r="C1342" s="30" t="s">
        <v>7410</v>
      </c>
      <c r="D1342" s="30" t="s">
        <v>508</v>
      </c>
      <c r="E1342" s="30" t="s">
        <v>560</v>
      </c>
      <c r="F1342" s="30" t="s">
        <v>171</v>
      </c>
      <c r="G1342" s="9" t="s">
        <v>14</v>
      </c>
      <c r="H1342" s="30"/>
      <c r="I1342" s="31"/>
    </row>
    <row r="1343">
      <c r="A1343" s="28">
        <v>45240.0</v>
      </c>
      <c r="B1343" s="29" t="s">
        <v>7409</v>
      </c>
      <c r="C1343" s="30" t="s">
        <v>7410</v>
      </c>
      <c r="D1343" s="30" t="s">
        <v>508</v>
      </c>
      <c r="E1343" s="30" t="s">
        <v>7411</v>
      </c>
      <c r="F1343" s="30" t="s">
        <v>132</v>
      </c>
      <c r="G1343" s="9" t="s">
        <v>14</v>
      </c>
      <c r="H1343" s="30"/>
      <c r="I1343" s="31"/>
    </row>
    <row r="1344">
      <c r="A1344" s="28">
        <v>45240.0</v>
      </c>
      <c r="B1344" s="29" t="s">
        <v>7409</v>
      </c>
      <c r="C1344" s="30" t="s">
        <v>7410</v>
      </c>
      <c r="D1344" s="30" t="s">
        <v>508</v>
      </c>
      <c r="E1344" s="30" t="s">
        <v>110</v>
      </c>
      <c r="F1344" s="30" t="s">
        <v>111</v>
      </c>
      <c r="G1344" s="9" t="s">
        <v>14</v>
      </c>
      <c r="H1344" s="30"/>
      <c r="I1344" s="31"/>
    </row>
    <row r="1345">
      <c r="A1345" s="28">
        <v>45240.0</v>
      </c>
      <c r="B1345" s="29" t="s">
        <v>7412</v>
      </c>
      <c r="C1345" s="30" t="s">
        <v>7413</v>
      </c>
      <c r="D1345" s="30" t="s">
        <v>4127</v>
      </c>
      <c r="E1345" s="30" t="s">
        <v>7414</v>
      </c>
      <c r="F1345" s="30" t="s">
        <v>184</v>
      </c>
      <c r="G1345" s="9" t="s">
        <v>14</v>
      </c>
      <c r="H1345" s="30"/>
      <c r="I1345" s="31"/>
    </row>
    <row r="1346">
      <c r="A1346" s="28">
        <v>45240.0</v>
      </c>
      <c r="B1346" s="29" t="s">
        <v>7412</v>
      </c>
      <c r="C1346" s="30" t="s">
        <v>7413</v>
      </c>
      <c r="D1346" s="30" t="s">
        <v>4127</v>
      </c>
      <c r="E1346" s="30" t="s">
        <v>6454</v>
      </c>
      <c r="F1346" s="30" t="s">
        <v>6455</v>
      </c>
      <c r="G1346" s="9" t="s">
        <v>14</v>
      </c>
      <c r="H1346" s="30"/>
      <c r="I1346" s="31"/>
    </row>
    <row r="1347">
      <c r="A1347" s="28">
        <v>45240.0</v>
      </c>
      <c r="B1347" s="29" t="s">
        <v>7415</v>
      </c>
      <c r="C1347" s="30" t="s">
        <v>7416</v>
      </c>
      <c r="D1347" s="30" t="s">
        <v>812</v>
      </c>
      <c r="E1347" s="30" t="s">
        <v>110</v>
      </c>
      <c r="F1347" s="30" t="s">
        <v>111</v>
      </c>
      <c r="G1347" s="9" t="s">
        <v>14</v>
      </c>
      <c r="H1347" s="30"/>
      <c r="I1347" s="31"/>
    </row>
    <row r="1348">
      <c r="A1348" s="28">
        <v>45240.0</v>
      </c>
      <c r="B1348" s="29" t="s">
        <v>7415</v>
      </c>
      <c r="C1348" s="30" t="s">
        <v>7416</v>
      </c>
      <c r="D1348" s="30" t="s">
        <v>812</v>
      </c>
      <c r="E1348" s="30" t="s">
        <v>119</v>
      </c>
      <c r="F1348" s="30" t="s">
        <v>473</v>
      </c>
      <c r="G1348" s="9" t="s">
        <v>14</v>
      </c>
      <c r="H1348" s="30"/>
      <c r="I1348" s="31"/>
    </row>
    <row r="1349">
      <c r="A1349" s="28">
        <v>45240.0</v>
      </c>
      <c r="B1349" s="29" t="s">
        <v>7415</v>
      </c>
      <c r="C1349" s="30" t="s">
        <v>7416</v>
      </c>
      <c r="D1349" s="30" t="s">
        <v>812</v>
      </c>
      <c r="E1349" s="30" t="s">
        <v>4684</v>
      </c>
      <c r="F1349" s="30" t="s">
        <v>101</v>
      </c>
      <c r="G1349" s="9" t="s">
        <v>14</v>
      </c>
      <c r="H1349" s="30"/>
      <c r="I1349" s="31"/>
    </row>
    <row r="1350">
      <c r="A1350" s="28">
        <v>45240.0</v>
      </c>
      <c r="B1350" s="29" t="s">
        <v>7417</v>
      </c>
      <c r="C1350" s="30" t="s">
        <v>7418</v>
      </c>
      <c r="D1350" s="30" t="s">
        <v>642</v>
      </c>
      <c r="E1350" s="30" t="s">
        <v>42</v>
      </c>
      <c r="F1350" s="30" t="s">
        <v>1303</v>
      </c>
      <c r="G1350" s="9" t="s">
        <v>29</v>
      </c>
      <c r="H1350" s="30"/>
      <c r="I1350" s="31"/>
    </row>
    <row r="1351">
      <c r="A1351" s="28">
        <v>45240.0</v>
      </c>
      <c r="B1351" s="29" t="s">
        <v>7419</v>
      </c>
      <c r="C1351" s="30" t="s">
        <v>7420</v>
      </c>
      <c r="D1351" s="30" t="s">
        <v>307</v>
      </c>
      <c r="E1351" s="30"/>
      <c r="F1351" s="30" t="s">
        <v>7183</v>
      </c>
      <c r="G1351" s="9" t="s">
        <v>14</v>
      </c>
      <c r="H1351" s="30" t="s">
        <v>100</v>
      </c>
      <c r="I1351" s="31"/>
    </row>
    <row r="1352">
      <c r="A1352" s="28">
        <v>45240.0</v>
      </c>
      <c r="B1352" s="29" t="s">
        <v>7421</v>
      </c>
      <c r="C1352" s="30" t="s">
        <v>7422</v>
      </c>
      <c r="D1352" s="30" t="s">
        <v>307</v>
      </c>
      <c r="E1352" s="30"/>
      <c r="F1352" s="30" t="s">
        <v>5872</v>
      </c>
      <c r="G1352" s="9" t="s">
        <v>14</v>
      </c>
      <c r="H1352" s="30" t="s">
        <v>100</v>
      </c>
      <c r="I1352" s="31"/>
    </row>
    <row r="1353">
      <c r="A1353" s="28">
        <v>45240.0</v>
      </c>
      <c r="B1353" s="29" t="s">
        <v>7421</v>
      </c>
      <c r="C1353" s="30" t="s">
        <v>7422</v>
      </c>
      <c r="D1353" s="30" t="s">
        <v>307</v>
      </c>
      <c r="E1353" s="30" t="s">
        <v>6034</v>
      </c>
      <c r="F1353" s="30" t="s">
        <v>6035</v>
      </c>
      <c r="G1353" s="9" t="s">
        <v>14</v>
      </c>
      <c r="H1353" s="30"/>
      <c r="I1353" s="31"/>
    </row>
    <row r="1354">
      <c r="A1354" s="28">
        <v>45240.0</v>
      </c>
      <c r="B1354" s="29" t="s">
        <v>7421</v>
      </c>
      <c r="C1354" s="30" t="s">
        <v>7422</v>
      </c>
      <c r="D1354" s="30" t="s">
        <v>307</v>
      </c>
      <c r="E1354" s="30" t="s">
        <v>119</v>
      </c>
      <c r="F1354" s="30" t="s">
        <v>18</v>
      </c>
      <c r="G1354" s="9" t="s">
        <v>14</v>
      </c>
      <c r="H1354" s="30"/>
      <c r="I1354" s="31"/>
    </row>
    <row r="1355">
      <c r="A1355" s="28">
        <v>45240.0</v>
      </c>
      <c r="B1355" s="29" t="s">
        <v>7421</v>
      </c>
      <c r="C1355" s="30" t="s">
        <v>7422</v>
      </c>
      <c r="D1355" s="30" t="s">
        <v>307</v>
      </c>
      <c r="E1355" s="30" t="s">
        <v>7423</v>
      </c>
      <c r="F1355" s="30" t="s">
        <v>13</v>
      </c>
      <c r="G1355" s="9" t="s">
        <v>14</v>
      </c>
      <c r="H1355" s="30"/>
      <c r="I1355" s="31"/>
    </row>
    <row r="1356">
      <c r="A1356" s="28">
        <v>45240.0</v>
      </c>
      <c r="B1356" s="29" t="s">
        <v>7424</v>
      </c>
      <c r="C1356" s="30" t="s">
        <v>7425</v>
      </c>
      <c r="D1356" s="30" t="s">
        <v>735</v>
      </c>
      <c r="E1356" s="30" t="s">
        <v>7426</v>
      </c>
      <c r="F1356" s="30" t="s">
        <v>7427</v>
      </c>
      <c r="G1356" s="9" t="s">
        <v>29</v>
      </c>
      <c r="H1356" s="30"/>
      <c r="I1356" s="31"/>
    </row>
    <row r="1357">
      <c r="A1357" s="28">
        <v>45240.0</v>
      </c>
      <c r="B1357" s="29" t="s">
        <v>7424</v>
      </c>
      <c r="C1357" s="30" t="s">
        <v>7425</v>
      </c>
      <c r="D1357" s="30" t="s">
        <v>735</v>
      </c>
      <c r="E1357" s="30" t="s">
        <v>105</v>
      </c>
      <c r="F1357" s="30" t="s">
        <v>7428</v>
      </c>
      <c r="G1357" s="9" t="s">
        <v>29</v>
      </c>
      <c r="H1357" s="30"/>
      <c r="I1357" s="31"/>
    </row>
    <row r="1358">
      <c r="A1358" s="28">
        <v>45240.0</v>
      </c>
      <c r="B1358" s="29" t="s">
        <v>7429</v>
      </c>
      <c r="C1358" s="30" t="s">
        <v>7430</v>
      </c>
      <c r="D1358" s="30" t="s">
        <v>722</v>
      </c>
      <c r="E1358" s="30" t="s">
        <v>436</v>
      </c>
      <c r="F1358" s="30" t="s">
        <v>5884</v>
      </c>
      <c r="G1358" s="9" t="s">
        <v>14</v>
      </c>
      <c r="H1358" s="30"/>
      <c r="I1358" s="31"/>
    </row>
    <row r="1359">
      <c r="A1359" s="28">
        <v>45240.0</v>
      </c>
      <c r="B1359" s="29" t="s">
        <v>7429</v>
      </c>
      <c r="C1359" s="30" t="s">
        <v>7430</v>
      </c>
      <c r="D1359" s="30" t="s">
        <v>722</v>
      </c>
      <c r="E1359" s="30" t="s">
        <v>110</v>
      </c>
      <c r="F1359" s="30" t="s">
        <v>111</v>
      </c>
      <c r="G1359" s="9" t="s">
        <v>14</v>
      </c>
      <c r="H1359" s="30"/>
      <c r="I1359" s="31"/>
    </row>
    <row r="1360">
      <c r="A1360" s="28">
        <v>45240.0</v>
      </c>
      <c r="B1360" s="29" t="s">
        <v>7429</v>
      </c>
      <c r="C1360" s="30" t="s">
        <v>7430</v>
      </c>
      <c r="D1360" s="30" t="s">
        <v>722</v>
      </c>
      <c r="E1360" s="30" t="s">
        <v>259</v>
      </c>
      <c r="F1360" s="30" t="s">
        <v>330</v>
      </c>
      <c r="G1360" s="9" t="s">
        <v>14</v>
      </c>
      <c r="H1360" s="30"/>
      <c r="I1360" s="31"/>
    </row>
    <row r="1361">
      <c r="A1361" s="28">
        <v>45240.0</v>
      </c>
      <c r="B1361" s="29" t="s">
        <v>7431</v>
      </c>
      <c r="C1361" s="30" t="s">
        <v>7432</v>
      </c>
      <c r="D1361" s="30" t="s">
        <v>899</v>
      </c>
      <c r="E1361" s="30" t="s">
        <v>110</v>
      </c>
      <c r="F1361" s="30" t="s">
        <v>111</v>
      </c>
      <c r="G1361" s="9" t="s">
        <v>14</v>
      </c>
      <c r="H1361" s="30"/>
      <c r="I1361" s="31"/>
    </row>
    <row r="1362">
      <c r="A1362" s="28">
        <v>45240.0</v>
      </c>
      <c r="B1362" s="29" t="s">
        <v>7431</v>
      </c>
      <c r="C1362" s="30" t="s">
        <v>7432</v>
      </c>
      <c r="D1362" s="30" t="s">
        <v>899</v>
      </c>
      <c r="E1362" s="30" t="s">
        <v>519</v>
      </c>
      <c r="F1362" s="30" t="s">
        <v>119</v>
      </c>
      <c r="G1362" s="9" t="s">
        <v>14</v>
      </c>
      <c r="H1362" s="30"/>
      <c r="I1362" s="31"/>
    </row>
    <row r="1363">
      <c r="A1363" s="28">
        <v>45240.0</v>
      </c>
      <c r="B1363" s="29" t="s">
        <v>7431</v>
      </c>
      <c r="C1363" s="30" t="s">
        <v>7432</v>
      </c>
      <c r="D1363" s="30" t="s">
        <v>899</v>
      </c>
      <c r="E1363" s="30" t="s">
        <v>7433</v>
      </c>
      <c r="F1363" s="30" t="s">
        <v>101</v>
      </c>
      <c r="G1363" s="9" t="s">
        <v>14</v>
      </c>
      <c r="H1363" s="30"/>
      <c r="I1363" s="31"/>
    </row>
    <row r="1364">
      <c r="A1364" s="28">
        <v>45240.0</v>
      </c>
      <c r="B1364" s="29" t="s">
        <v>7434</v>
      </c>
      <c r="C1364" s="30" t="s">
        <v>7435</v>
      </c>
      <c r="D1364" s="30" t="s">
        <v>642</v>
      </c>
      <c r="E1364" s="30" t="s">
        <v>42</v>
      </c>
      <c r="F1364" s="30" t="s">
        <v>1303</v>
      </c>
      <c r="G1364" s="9" t="s">
        <v>29</v>
      </c>
      <c r="H1364" s="30"/>
      <c r="I1364" s="31"/>
    </row>
    <row r="1365">
      <c r="A1365" s="28">
        <v>45240.0</v>
      </c>
      <c r="B1365" s="29" t="s">
        <v>7436</v>
      </c>
      <c r="C1365" s="30" t="s">
        <v>7437</v>
      </c>
      <c r="D1365" s="30" t="s">
        <v>2610</v>
      </c>
      <c r="E1365" s="30" t="s">
        <v>6506</v>
      </c>
      <c r="F1365" s="30" t="s">
        <v>1430</v>
      </c>
      <c r="G1365" s="9" t="s">
        <v>14</v>
      </c>
      <c r="H1365" s="30"/>
      <c r="I1365" s="31"/>
    </row>
    <row r="1366">
      <c r="A1366" s="28">
        <v>45240.0</v>
      </c>
      <c r="B1366" s="29" t="s">
        <v>7436</v>
      </c>
      <c r="C1366" s="30" t="s">
        <v>7437</v>
      </c>
      <c r="D1366" s="30" t="s">
        <v>2610</v>
      </c>
      <c r="E1366" s="30" t="s">
        <v>119</v>
      </c>
      <c r="F1366" s="30" t="s">
        <v>149</v>
      </c>
      <c r="G1366" s="9" t="s">
        <v>14</v>
      </c>
      <c r="H1366" s="30"/>
      <c r="I1366" s="31"/>
    </row>
    <row r="1367">
      <c r="A1367" s="28">
        <v>45240.0</v>
      </c>
      <c r="B1367" s="29" t="s">
        <v>7436</v>
      </c>
      <c r="C1367" s="30" t="s">
        <v>7437</v>
      </c>
      <c r="D1367" s="30" t="s">
        <v>2610</v>
      </c>
      <c r="E1367" s="30" t="s">
        <v>90</v>
      </c>
      <c r="F1367" s="30" t="s">
        <v>111</v>
      </c>
      <c r="G1367" s="9" t="s">
        <v>14</v>
      </c>
      <c r="H1367" s="30"/>
      <c r="I1367" s="31"/>
    </row>
    <row r="1368">
      <c r="A1368" s="28">
        <v>45240.0</v>
      </c>
      <c r="B1368" s="29" t="s">
        <v>7438</v>
      </c>
      <c r="C1368" s="30" t="s">
        <v>7439</v>
      </c>
      <c r="D1368" s="30" t="s">
        <v>7382</v>
      </c>
      <c r="E1368" s="30"/>
      <c r="F1368" s="30" t="s">
        <v>7183</v>
      </c>
      <c r="G1368" s="9" t="s">
        <v>14</v>
      </c>
      <c r="H1368" s="30" t="s">
        <v>100</v>
      </c>
      <c r="I1368" s="31"/>
    </row>
    <row r="1369">
      <c r="A1369" s="28">
        <v>45240.0</v>
      </c>
      <c r="B1369" s="29" t="s">
        <v>7440</v>
      </c>
      <c r="C1369" s="30" t="s">
        <v>7441</v>
      </c>
      <c r="D1369" s="30" t="s">
        <v>3315</v>
      </c>
      <c r="E1369" s="30"/>
      <c r="F1369" s="30" t="s">
        <v>5892</v>
      </c>
      <c r="G1369" s="9" t="s">
        <v>14</v>
      </c>
      <c r="H1369" s="30" t="s">
        <v>100</v>
      </c>
      <c r="I1369" s="31"/>
    </row>
    <row r="1370">
      <c r="A1370" s="28">
        <v>45240.0</v>
      </c>
      <c r="B1370" s="29" t="s">
        <v>7440</v>
      </c>
      <c r="C1370" s="30" t="s">
        <v>7441</v>
      </c>
      <c r="D1370" s="30" t="s">
        <v>3315</v>
      </c>
      <c r="E1370" s="30" t="s">
        <v>5885</v>
      </c>
      <c r="F1370" s="30" t="s">
        <v>6106</v>
      </c>
      <c r="G1370" s="9" t="s">
        <v>14</v>
      </c>
      <c r="H1370" s="30"/>
      <c r="I1370" s="31"/>
    </row>
    <row r="1371">
      <c r="A1371" s="28">
        <v>45240.0</v>
      </c>
      <c r="B1371" s="29" t="s">
        <v>7440</v>
      </c>
      <c r="C1371" s="30" t="s">
        <v>7441</v>
      </c>
      <c r="D1371" s="30" t="s">
        <v>3315</v>
      </c>
      <c r="E1371" s="30"/>
      <c r="F1371" s="30" t="s">
        <v>917</v>
      </c>
      <c r="G1371" s="9" t="s">
        <v>14</v>
      </c>
      <c r="H1371" s="30" t="s">
        <v>100</v>
      </c>
      <c r="I1371" s="31"/>
    </row>
    <row r="1372">
      <c r="A1372" s="28">
        <v>45240.0</v>
      </c>
      <c r="B1372" s="29" t="s">
        <v>7440</v>
      </c>
      <c r="C1372" s="30" t="s">
        <v>7441</v>
      </c>
      <c r="D1372" s="30" t="s">
        <v>3315</v>
      </c>
      <c r="E1372" s="30" t="s">
        <v>349</v>
      </c>
      <c r="F1372" s="30" t="s">
        <v>101</v>
      </c>
      <c r="G1372" s="9" t="s">
        <v>14</v>
      </c>
      <c r="H1372" s="30"/>
      <c r="I1372" s="31"/>
    </row>
    <row r="1373">
      <c r="A1373" s="28">
        <v>45240.0</v>
      </c>
      <c r="B1373" s="29" t="s">
        <v>7442</v>
      </c>
      <c r="C1373" s="30" t="s">
        <v>7443</v>
      </c>
      <c r="D1373" s="30" t="s">
        <v>790</v>
      </c>
      <c r="E1373" s="30"/>
      <c r="F1373" s="30" t="s">
        <v>1430</v>
      </c>
      <c r="G1373" s="9" t="s">
        <v>14</v>
      </c>
      <c r="H1373" s="30" t="s">
        <v>100</v>
      </c>
      <c r="I1373" s="31"/>
    </row>
    <row r="1374">
      <c r="A1374" s="28">
        <v>45240.0</v>
      </c>
      <c r="B1374" s="29" t="s">
        <v>7442</v>
      </c>
      <c r="C1374" s="30" t="s">
        <v>7443</v>
      </c>
      <c r="D1374" s="30" t="s">
        <v>790</v>
      </c>
      <c r="E1374" s="30"/>
      <c r="F1374" s="30" t="s">
        <v>101</v>
      </c>
      <c r="G1374" s="9" t="s">
        <v>14</v>
      </c>
      <c r="H1374" s="30" t="s">
        <v>100</v>
      </c>
      <c r="I1374" s="31"/>
    </row>
    <row r="1375">
      <c r="A1375" s="28">
        <v>45240.0</v>
      </c>
      <c r="B1375" s="29" t="s">
        <v>7442</v>
      </c>
      <c r="C1375" s="30" t="s">
        <v>7443</v>
      </c>
      <c r="D1375" s="30" t="s">
        <v>790</v>
      </c>
      <c r="E1375" s="30" t="s">
        <v>38</v>
      </c>
      <c r="F1375" s="30" t="s">
        <v>7292</v>
      </c>
      <c r="G1375" s="9" t="s">
        <v>14</v>
      </c>
      <c r="H1375" s="30"/>
      <c r="I1375" s="31"/>
    </row>
    <row r="1376">
      <c r="A1376" s="28">
        <v>45240.0</v>
      </c>
      <c r="B1376" s="29" t="s">
        <v>7444</v>
      </c>
      <c r="C1376" s="30" t="s">
        <v>7445</v>
      </c>
      <c r="D1376" s="30" t="s">
        <v>595</v>
      </c>
      <c r="E1376" s="30" t="s">
        <v>420</v>
      </c>
      <c r="F1376" s="30" t="s">
        <v>2943</v>
      </c>
      <c r="G1376" s="9" t="s">
        <v>14</v>
      </c>
      <c r="H1376" s="30"/>
      <c r="I1376" s="31"/>
    </row>
    <row r="1377">
      <c r="A1377" s="28">
        <v>45240.0</v>
      </c>
      <c r="B1377" s="29" t="s">
        <v>7444</v>
      </c>
      <c r="C1377" s="30" t="s">
        <v>7445</v>
      </c>
      <c r="D1377" s="30" t="s">
        <v>595</v>
      </c>
      <c r="E1377" s="30" t="s">
        <v>125</v>
      </c>
      <c r="F1377" s="30" t="s">
        <v>542</v>
      </c>
      <c r="G1377" s="9" t="s">
        <v>14</v>
      </c>
      <c r="H1377" s="30"/>
      <c r="I1377" s="31"/>
    </row>
    <row r="1378">
      <c r="A1378" s="28">
        <v>45240.0</v>
      </c>
      <c r="B1378" s="29" t="s">
        <v>7446</v>
      </c>
      <c r="C1378" s="30" t="s">
        <v>7447</v>
      </c>
      <c r="D1378" s="30" t="s">
        <v>158</v>
      </c>
      <c r="E1378" s="30"/>
      <c r="F1378" s="30" t="s">
        <v>6651</v>
      </c>
      <c r="G1378" s="9" t="s">
        <v>14</v>
      </c>
      <c r="H1378" s="30" t="s">
        <v>100</v>
      </c>
      <c r="I1378" s="31"/>
    </row>
    <row r="1379">
      <c r="A1379" s="28">
        <v>45240.0</v>
      </c>
      <c r="B1379" s="29" t="s">
        <v>7446</v>
      </c>
      <c r="C1379" s="30" t="s">
        <v>7447</v>
      </c>
      <c r="D1379" s="30" t="s">
        <v>158</v>
      </c>
      <c r="E1379" s="30" t="s">
        <v>38</v>
      </c>
      <c r="F1379" s="30" t="s">
        <v>5884</v>
      </c>
      <c r="G1379" s="9" t="s">
        <v>14</v>
      </c>
      <c r="H1379" s="30"/>
      <c r="I1379" s="31"/>
    </row>
    <row r="1380">
      <c r="A1380" s="28">
        <v>45240.0</v>
      </c>
      <c r="B1380" s="29" t="s">
        <v>7446</v>
      </c>
      <c r="C1380" s="30" t="s">
        <v>7447</v>
      </c>
      <c r="D1380" s="30" t="s">
        <v>158</v>
      </c>
      <c r="E1380" s="30" t="s">
        <v>38</v>
      </c>
      <c r="F1380" s="30" t="s">
        <v>127</v>
      </c>
      <c r="G1380" s="9" t="s">
        <v>14</v>
      </c>
      <c r="H1380" s="30"/>
      <c r="I1380" s="31"/>
    </row>
    <row r="1381">
      <c r="A1381" s="28">
        <v>45240.0</v>
      </c>
      <c r="B1381" s="29" t="s">
        <v>7446</v>
      </c>
      <c r="C1381" s="30" t="s">
        <v>7447</v>
      </c>
      <c r="D1381" s="30" t="s">
        <v>158</v>
      </c>
      <c r="E1381" s="30" t="s">
        <v>334</v>
      </c>
      <c r="F1381" s="30" t="s">
        <v>6180</v>
      </c>
      <c r="G1381" s="9" t="s">
        <v>14</v>
      </c>
      <c r="H1381" s="30"/>
      <c r="I1381" s="31"/>
    </row>
    <row r="1382">
      <c r="A1382" s="28">
        <v>45240.0</v>
      </c>
      <c r="B1382" s="29" t="s">
        <v>7446</v>
      </c>
      <c r="C1382" s="30" t="s">
        <v>7447</v>
      </c>
      <c r="D1382" s="30" t="s">
        <v>158</v>
      </c>
      <c r="E1382" s="30" t="s">
        <v>334</v>
      </c>
      <c r="F1382" s="30" t="s">
        <v>260</v>
      </c>
      <c r="G1382" s="9" t="s">
        <v>14</v>
      </c>
      <c r="H1382" s="30"/>
      <c r="I1382" s="31"/>
    </row>
    <row r="1383">
      <c r="A1383" s="28">
        <v>45240.0</v>
      </c>
      <c r="B1383" s="29" t="s">
        <v>7448</v>
      </c>
      <c r="C1383" s="30" t="s">
        <v>7449</v>
      </c>
      <c r="D1383" s="30" t="s">
        <v>7450</v>
      </c>
      <c r="E1383" s="30"/>
      <c r="F1383" s="30" t="s">
        <v>1430</v>
      </c>
      <c r="G1383" s="9" t="s">
        <v>14</v>
      </c>
      <c r="H1383" s="30" t="s">
        <v>100</v>
      </c>
      <c r="I1383" s="31"/>
    </row>
    <row r="1384">
      <c r="A1384" s="28">
        <v>45240.0</v>
      </c>
      <c r="B1384" s="29" t="s">
        <v>7448</v>
      </c>
      <c r="C1384" s="30" t="s">
        <v>7449</v>
      </c>
      <c r="D1384" s="30" t="s">
        <v>7450</v>
      </c>
      <c r="E1384" s="30" t="s">
        <v>119</v>
      </c>
      <c r="F1384" s="30" t="s">
        <v>18</v>
      </c>
      <c r="G1384" s="9" t="s">
        <v>14</v>
      </c>
      <c r="H1384" s="30"/>
      <c r="I1384" s="31"/>
    </row>
    <row r="1385">
      <c r="A1385" s="28">
        <v>45240.0</v>
      </c>
      <c r="B1385" s="29" t="s">
        <v>7448</v>
      </c>
      <c r="C1385" s="30" t="s">
        <v>7449</v>
      </c>
      <c r="D1385" s="30" t="s">
        <v>7450</v>
      </c>
      <c r="E1385" s="30" t="s">
        <v>125</v>
      </c>
      <c r="F1385" s="30" t="s">
        <v>101</v>
      </c>
      <c r="G1385" s="9" t="s">
        <v>14</v>
      </c>
      <c r="H1385" s="30"/>
      <c r="I1385" s="31"/>
    </row>
    <row r="1386">
      <c r="A1386" s="28">
        <v>45240.0</v>
      </c>
      <c r="B1386" s="29" t="s">
        <v>7451</v>
      </c>
      <c r="C1386" s="30" t="s">
        <v>7452</v>
      </c>
      <c r="D1386" s="30" t="s">
        <v>2369</v>
      </c>
      <c r="E1386" s="30"/>
      <c r="F1386" s="30" t="s">
        <v>7453</v>
      </c>
      <c r="G1386" s="9" t="s">
        <v>14</v>
      </c>
      <c r="H1386" s="30" t="s">
        <v>100</v>
      </c>
      <c r="I1386" s="31"/>
    </row>
    <row r="1387">
      <c r="A1387" s="28">
        <v>45240.0</v>
      </c>
      <c r="B1387" s="29" t="s">
        <v>7451</v>
      </c>
      <c r="C1387" s="30" t="s">
        <v>7452</v>
      </c>
      <c r="D1387" s="30" t="s">
        <v>2369</v>
      </c>
      <c r="E1387" s="30" t="s">
        <v>7454</v>
      </c>
      <c r="F1387" s="30" t="s">
        <v>18</v>
      </c>
      <c r="G1387" s="9" t="s">
        <v>14</v>
      </c>
      <c r="H1387" s="30"/>
      <c r="I1387" s="31"/>
    </row>
    <row r="1388">
      <c r="A1388" s="28">
        <v>45240.0</v>
      </c>
      <c r="B1388" s="29" t="s">
        <v>7451</v>
      </c>
      <c r="C1388" s="30" t="s">
        <v>7452</v>
      </c>
      <c r="D1388" s="30" t="s">
        <v>2369</v>
      </c>
      <c r="E1388" s="30" t="s">
        <v>119</v>
      </c>
      <c r="F1388" s="30" t="s">
        <v>741</v>
      </c>
      <c r="G1388" s="9" t="s">
        <v>14</v>
      </c>
      <c r="H1388" s="30"/>
      <c r="I1388" s="31"/>
    </row>
    <row r="1389">
      <c r="A1389" s="28">
        <v>45240.0</v>
      </c>
      <c r="B1389" s="29" t="s">
        <v>7451</v>
      </c>
      <c r="C1389" s="30" t="s">
        <v>7452</v>
      </c>
      <c r="D1389" s="30" t="s">
        <v>2369</v>
      </c>
      <c r="E1389" s="30" t="s">
        <v>119</v>
      </c>
      <c r="F1389" s="30" t="s">
        <v>2427</v>
      </c>
      <c r="G1389" s="9" t="s">
        <v>14</v>
      </c>
      <c r="H1389" s="30"/>
      <c r="I1389" s="31"/>
    </row>
    <row r="1390">
      <c r="A1390" s="28">
        <v>45240.0</v>
      </c>
      <c r="B1390" s="29" t="s">
        <v>7455</v>
      </c>
      <c r="C1390" s="30" t="s">
        <v>7456</v>
      </c>
      <c r="D1390" s="30" t="s">
        <v>7374</v>
      </c>
      <c r="E1390" s="30"/>
      <c r="F1390" s="30" t="s">
        <v>7059</v>
      </c>
      <c r="G1390" s="9" t="s">
        <v>14</v>
      </c>
      <c r="H1390" s="30" t="s">
        <v>100</v>
      </c>
      <c r="I1390" s="31"/>
    </row>
    <row r="1391">
      <c r="A1391" s="28">
        <v>45240.0</v>
      </c>
      <c r="B1391" s="29" t="s">
        <v>7455</v>
      </c>
      <c r="C1391" s="30" t="s">
        <v>7456</v>
      </c>
      <c r="D1391" s="30" t="s">
        <v>7374</v>
      </c>
      <c r="E1391" s="30" t="s">
        <v>38</v>
      </c>
      <c r="F1391" s="30" t="s">
        <v>6772</v>
      </c>
      <c r="G1391" s="9" t="s">
        <v>14</v>
      </c>
      <c r="H1391" s="30"/>
      <c r="I1391" s="31"/>
    </row>
    <row r="1392">
      <c r="A1392" s="28">
        <v>45240.0</v>
      </c>
      <c r="B1392" s="29" t="s">
        <v>7455</v>
      </c>
      <c r="C1392" s="30" t="s">
        <v>7456</v>
      </c>
      <c r="D1392" s="30" t="s">
        <v>7374</v>
      </c>
      <c r="E1392" s="30" t="s">
        <v>38</v>
      </c>
      <c r="F1392" s="30" t="s">
        <v>18</v>
      </c>
      <c r="G1392" s="9" t="s">
        <v>14</v>
      </c>
      <c r="H1392" s="30"/>
      <c r="I1392" s="31"/>
    </row>
    <row r="1393">
      <c r="A1393" s="28">
        <v>45240.0</v>
      </c>
      <c r="B1393" s="29" t="s">
        <v>7455</v>
      </c>
      <c r="C1393" s="30" t="s">
        <v>7456</v>
      </c>
      <c r="D1393" s="30" t="s">
        <v>7374</v>
      </c>
      <c r="E1393" s="30" t="s">
        <v>349</v>
      </c>
      <c r="F1393" s="30" t="s">
        <v>5908</v>
      </c>
      <c r="G1393" s="9" t="s">
        <v>29</v>
      </c>
      <c r="H1393" s="30"/>
      <c r="I1393" s="31"/>
    </row>
    <row r="1394">
      <c r="A1394" s="28">
        <v>45240.0</v>
      </c>
      <c r="B1394" s="29" t="s">
        <v>7457</v>
      </c>
      <c r="C1394" s="30" t="s">
        <v>7458</v>
      </c>
      <c r="D1394" s="30" t="s">
        <v>867</v>
      </c>
      <c r="E1394" s="30"/>
      <c r="F1394" s="30" t="s">
        <v>1430</v>
      </c>
      <c r="G1394" s="9" t="s">
        <v>14</v>
      </c>
      <c r="H1394" s="30" t="s">
        <v>100</v>
      </c>
      <c r="I1394" s="31"/>
    </row>
    <row r="1395">
      <c r="A1395" s="28">
        <v>45240.0</v>
      </c>
      <c r="B1395" s="29" t="s">
        <v>7459</v>
      </c>
      <c r="C1395" s="30" t="s">
        <v>7460</v>
      </c>
      <c r="D1395" s="30" t="s">
        <v>135</v>
      </c>
      <c r="E1395" s="30" t="s">
        <v>119</v>
      </c>
      <c r="F1395" s="30" t="s">
        <v>3482</v>
      </c>
      <c r="G1395" s="9" t="s">
        <v>14</v>
      </c>
      <c r="H1395" s="30"/>
      <c r="I1395" s="31"/>
    </row>
    <row r="1396">
      <c r="A1396" s="28">
        <v>45240.0</v>
      </c>
      <c r="B1396" s="29" t="s">
        <v>7459</v>
      </c>
      <c r="C1396" s="30" t="s">
        <v>7460</v>
      </c>
      <c r="D1396" s="30" t="s">
        <v>135</v>
      </c>
      <c r="E1396" s="30" t="s">
        <v>119</v>
      </c>
      <c r="F1396" s="30" t="s">
        <v>7461</v>
      </c>
      <c r="G1396" s="9" t="s">
        <v>14</v>
      </c>
      <c r="H1396" s="30"/>
      <c r="I1396" s="31"/>
    </row>
    <row r="1397">
      <c r="A1397" s="28">
        <v>45209.0</v>
      </c>
      <c r="B1397" s="29" t="s">
        <v>7462</v>
      </c>
      <c r="C1397" s="30" t="s">
        <v>7463</v>
      </c>
      <c r="D1397" s="30" t="s">
        <v>822</v>
      </c>
      <c r="E1397" s="30" t="s">
        <v>38</v>
      </c>
      <c r="F1397" s="30" t="s">
        <v>6772</v>
      </c>
      <c r="G1397" s="9" t="s">
        <v>14</v>
      </c>
      <c r="H1397" s="30"/>
      <c r="I1397" s="31"/>
    </row>
    <row r="1398">
      <c r="A1398" s="28">
        <v>45209.0</v>
      </c>
      <c r="B1398" s="29" t="s">
        <v>7462</v>
      </c>
      <c r="C1398" s="30" t="s">
        <v>7463</v>
      </c>
      <c r="D1398" s="30" t="s">
        <v>822</v>
      </c>
      <c r="E1398" s="30" t="s">
        <v>7164</v>
      </c>
      <c r="F1398" s="30" t="s">
        <v>3167</v>
      </c>
      <c r="G1398" s="9" t="s">
        <v>14</v>
      </c>
      <c r="H1398" s="30"/>
      <c r="I1398" s="31"/>
    </row>
    <row r="1399">
      <c r="A1399" s="28">
        <v>45209.0</v>
      </c>
      <c r="B1399" s="29" t="s">
        <v>7464</v>
      </c>
      <c r="C1399" s="30" t="s">
        <v>7465</v>
      </c>
      <c r="D1399" s="30" t="s">
        <v>206</v>
      </c>
      <c r="E1399" s="30" t="s">
        <v>42</v>
      </c>
      <c r="F1399" s="30" t="s">
        <v>1303</v>
      </c>
      <c r="G1399" s="9" t="s">
        <v>29</v>
      </c>
      <c r="H1399" s="30"/>
      <c r="I1399" s="31"/>
    </row>
    <row r="1400">
      <c r="A1400" s="28">
        <v>45209.0</v>
      </c>
      <c r="B1400" s="29" t="s">
        <v>7466</v>
      </c>
      <c r="C1400" s="30" t="s">
        <v>7467</v>
      </c>
      <c r="D1400" s="30" t="s">
        <v>182</v>
      </c>
      <c r="E1400" s="30"/>
      <c r="F1400" s="30" t="s">
        <v>7183</v>
      </c>
      <c r="G1400" s="9" t="s">
        <v>14</v>
      </c>
      <c r="H1400" s="30" t="s">
        <v>100</v>
      </c>
      <c r="I1400" s="31"/>
    </row>
    <row r="1401">
      <c r="A1401" s="28">
        <v>45209.0</v>
      </c>
      <c r="B1401" s="29" t="s">
        <v>7468</v>
      </c>
      <c r="C1401" s="30" t="s">
        <v>7469</v>
      </c>
      <c r="D1401" s="30" t="s">
        <v>7470</v>
      </c>
      <c r="E1401" s="30"/>
      <c r="F1401" s="30" t="s">
        <v>5969</v>
      </c>
      <c r="G1401" s="9" t="s">
        <v>14</v>
      </c>
      <c r="H1401" s="30" t="s">
        <v>100</v>
      </c>
      <c r="I1401" s="31"/>
    </row>
    <row r="1402">
      <c r="A1402" s="28">
        <v>45209.0</v>
      </c>
      <c r="B1402" s="29" t="s">
        <v>7468</v>
      </c>
      <c r="C1402" s="30" t="s">
        <v>7471</v>
      </c>
      <c r="D1402" s="30" t="s">
        <v>7470</v>
      </c>
      <c r="E1402" s="30" t="s">
        <v>5885</v>
      </c>
      <c r="F1402" s="30" t="s">
        <v>6558</v>
      </c>
      <c r="G1402" s="9" t="s">
        <v>14</v>
      </c>
      <c r="H1402" s="30"/>
      <c r="I1402" s="31"/>
    </row>
    <row r="1403">
      <c r="A1403" s="28">
        <v>45209.0</v>
      </c>
      <c r="B1403" s="29" t="s">
        <v>7468</v>
      </c>
      <c r="C1403" s="30" t="s">
        <v>7472</v>
      </c>
      <c r="D1403" s="30" t="s">
        <v>7470</v>
      </c>
      <c r="E1403" s="30" t="s">
        <v>5885</v>
      </c>
      <c r="F1403" s="30" t="s">
        <v>202</v>
      </c>
      <c r="G1403" s="9" t="s">
        <v>14</v>
      </c>
      <c r="H1403" s="30"/>
      <c r="I1403" s="31"/>
    </row>
    <row r="1404">
      <c r="A1404" s="28">
        <v>45209.0</v>
      </c>
      <c r="B1404" s="29" t="s">
        <v>7468</v>
      </c>
      <c r="C1404" s="30" t="s">
        <v>7473</v>
      </c>
      <c r="D1404" s="30" t="s">
        <v>7470</v>
      </c>
      <c r="E1404" s="30" t="s">
        <v>152</v>
      </c>
      <c r="F1404" s="30" t="s">
        <v>7474</v>
      </c>
      <c r="G1404" s="9" t="s">
        <v>14</v>
      </c>
      <c r="H1404" s="30"/>
      <c r="I1404" s="31"/>
    </row>
    <row r="1405">
      <c r="A1405" s="28">
        <v>45209.0</v>
      </c>
      <c r="B1405" s="29" t="s">
        <v>7475</v>
      </c>
      <c r="C1405" s="30" t="s">
        <v>7476</v>
      </c>
      <c r="D1405" s="30" t="s">
        <v>1348</v>
      </c>
      <c r="E1405" s="30"/>
      <c r="F1405" s="30" t="s">
        <v>1419</v>
      </c>
      <c r="G1405" s="9" t="s">
        <v>14</v>
      </c>
      <c r="H1405" s="30" t="s">
        <v>100</v>
      </c>
      <c r="I1405" s="31"/>
    </row>
    <row r="1406">
      <c r="A1406" s="28">
        <v>45209.0</v>
      </c>
      <c r="B1406" s="29" t="s">
        <v>7475</v>
      </c>
      <c r="C1406" s="30" t="s">
        <v>7476</v>
      </c>
      <c r="D1406" s="30" t="s">
        <v>1348</v>
      </c>
      <c r="E1406" s="30" t="s">
        <v>166</v>
      </c>
      <c r="F1406" s="30" t="s">
        <v>119</v>
      </c>
      <c r="G1406" s="9" t="s">
        <v>14</v>
      </c>
      <c r="H1406" s="30"/>
      <c r="I1406" s="31"/>
    </row>
    <row r="1407">
      <c r="A1407" s="28">
        <v>45209.0</v>
      </c>
      <c r="B1407" s="29" t="s">
        <v>7475</v>
      </c>
      <c r="C1407" s="30" t="s">
        <v>7476</v>
      </c>
      <c r="D1407" s="30" t="s">
        <v>1348</v>
      </c>
      <c r="E1407" s="30" t="s">
        <v>119</v>
      </c>
      <c r="F1407" s="30" t="s">
        <v>7477</v>
      </c>
      <c r="G1407" s="9" t="s">
        <v>14</v>
      </c>
      <c r="H1407" s="30"/>
      <c r="I1407" s="31"/>
    </row>
    <row r="1408">
      <c r="A1408" s="28">
        <v>45209.0</v>
      </c>
      <c r="B1408" s="29" t="s">
        <v>7475</v>
      </c>
      <c r="C1408" s="30" t="s">
        <v>7476</v>
      </c>
      <c r="D1408" s="30" t="s">
        <v>1348</v>
      </c>
      <c r="E1408" s="30" t="s">
        <v>90</v>
      </c>
      <c r="F1408" s="30" t="s">
        <v>111</v>
      </c>
      <c r="G1408" s="9" t="s">
        <v>14</v>
      </c>
      <c r="H1408" s="30"/>
      <c r="I1408" s="31"/>
    </row>
    <row r="1409">
      <c r="A1409" s="28">
        <v>45209.0</v>
      </c>
      <c r="B1409" s="29" t="s">
        <v>7478</v>
      </c>
      <c r="C1409" s="30" t="s">
        <v>7479</v>
      </c>
      <c r="D1409" s="30" t="s">
        <v>7480</v>
      </c>
      <c r="E1409" s="30" t="s">
        <v>276</v>
      </c>
      <c r="F1409" s="30" t="s">
        <v>7294</v>
      </c>
      <c r="G1409" s="9" t="s">
        <v>14</v>
      </c>
      <c r="H1409" s="30"/>
      <c r="I1409" s="31"/>
    </row>
    <row r="1410">
      <c r="A1410" s="28">
        <v>45209.0</v>
      </c>
      <c r="B1410" s="29" t="s">
        <v>7478</v>
      </c>
      <c r="C1410" s="30" t="s">
        <v>7479</v>
      </c>
      <c r="D1410" s="30" t="s">
        <v>7480</v>
      </c>
      <c r="E1410" s="30" t="s">
        <v>119</v>
      </c>
      <c r="F1410" s="30" t="s">
        <v>18</v>
      </c>
      <c r="G1410" s="9" t="s">
        <v>14</v>
      </c>
      <c r="H1410" s="30"/>
      <c r="I1410" s="31"/>
    </row>
    <row r="1411">
      <c r="A1411" s="28">
        <v>45209.0</v>
      </c>
      <c r="B1411" s="29" t="s">
        <v>7481</v>
      </c>
      <c r="C1411" s="30" t="s">
        <v>7482</v>
      </c>
      <c r="D1411" s="30" t="s">
        <v>790</v>
      </c>
      <c r="E1411" s="30"/>
      <c r="F1411" s="30" t="s">
        <v>1430</v>
      </c>
      <c r="G1411" s="9" t="s">
        <v>14</v>
      </c>
      <c r="H1411" s="30" t="s">
        <v>100</v>
      </c>
      <c r="I1411" s="31"/>
    </row>
    <row r="1412">
      <c r="A1412" s="28">
        <v>45209.0</v>
      </c>
      <c r="B1412" s="29" t="s">
        <v>7481</v>
      </c>
      <c r="C1412" s="30" t="s">
        <v>7482</v>
      </c>
      <c r="D1412" s="30" t="s">
        <v>790</v>
      </c>
      <c r="E1412" s="30" t="s">
        <v>7483</v>
      </c>
      <c r="F1412" s="30" t="s">
        <v>6772</v>
      </c>
      <c r="G1412" s="9" t="s">
        <v>14</v>
      </c>
      <c r="H1412" s="30"/>
      <c r="I1412" s="31"/>
    </row>
    <row r="1413">
      <c r="A1413" s="28">
        <v>45209.0</v>
      </c>
      <c r="B1413" s="29" t="s">
        <v>7481</v>
      </c>
      <c r="C1413" s="30" t="s">
        <v>7482</v>
      </c>
      <c r="D1413" s="30" t="s">
        <v>790</v>
      </c>
      <c r="E1413" s="30" t="s">
        <v>5299</v>
      </c>
      <c r="F1413" s="30" t="s">
        <v>564</v>
      </c>
      <c r="G1413" s="9" t="s">
        <v>14</v>
      </c>
      <c r="H1413" s="30"/>
      <c r="I1413" s="31"/>
    </row>
    <row r="1414">
      <c r="A1414" s="28">
        <v>45209.0</v>
      </c>
      <c r="B1414" s="29" t="s">
        <v>7484</v>
      </c>
      <c r="C1414" s="30" t="s">
        <v>7485</v>
      </c>
      <c r="D1414" s="30" t="s">
        <v>839</v>
      </c>
      <c r="E1414" s="30" t="s">
        <v>110</v>
      </c>
      <c r="F1414" s="30" t="s">
        <v>111</v>
      </c>
      <c r="G1414" s="9" t="s">
        <v>14</v>
      </c>
      <c r="H1414" s="30"/>
      <c r="I1414" s="31"/>
    </row>
    <row r="1415">
      <c r="A1415" s="28">
        <v>45209.0</v>
      </c>
      <c r="B1415" s="29" t="s">
        <v>7484</v>
      </c>
      <c r="C1415" s="30" t="s">
        <v>7485</v>
      </c>
      <c r="D1415" s="30" t="s">
        <v>839</v>
      </c>
      <c r="E1415" s="30" t="s">
        <v>119</v>
      </c>
      <c r="F1415" s="30" t="s">
        <v>132</v>
      </c>
      <c r="G1415" s="9" t="s">
        <v>14</v>
      </c>
      <c r="H1415" s="30"/>
      <c r="I1415" s="31"/>
    </row>
    <row r="1416">
      <c r="A1416" s="28">
        <v>45209.0</v>
      </c>
      <c r="B1416" s="29" t="s">
        <v>7484</v>
      </c>
      <c r="C1416" s="30" t="s">
        <v>7485</v>
      </c>
      <c r="D1416" s="30" t="s">
        <v>839</v>
      </c>
      <c r="E1416" s="30" t="s">
        <v>937</v>
      </c>
      <c r="F1416" s="30" t="s">
        <v>498</v>
      </c>
      <c r="G1416" s="9" t="s">
        <v>14</v>
      </c>
      <c r="H1416" s="30"/>
      <c r="I1416" s="31"/>
    </row>
    <row r="1417">
      <c r="A1417" s="28">
        <v>45209.0</v>
      </c>
      <c r="B1417" s="29" t="s">
        <v>7486</v>
      </c>
      <c r="C1417" s="30" t="s">
        <v>7487</v>
      </c>
      <c r="D1417" s="30" t="s">
        <v>7374</v>
      </c>
      <c r="E1417" s="30" t="s">
        <v>2476</v>
      </c>
      <c r="F1417" s="30" t="s">
        <v>7488</v>
      </c>
      <c r="G1417" s="9" t="s">
        <v>14</v>
      </c>
      <c r="H1417" s="30"/>
      <c r="I1417" s="31"/>
    </row>
    <row r="1418">
      <c r="A1418" s="28">
        <v>45209.0</v>
      </c>
      <c r="B1418" s="29" t="s">
        <v>7486</v>
      </c>
      <c r="C1418" s="30" t="s">
        <v>7487</v>
      </c>
      <c r="D1418" s="30" t="s">
        <v>7374</v>
      </c>
      <c r="E1418" s="30" t="s">
        <v>105</v>
      </c>
      <c r="F1418" s="30" t="s">
        <v>2427</v>
      </c>
      <c r="G1418" s="9" t="s">
        <v>14</v>
      </c>
      <c r="H1418" s="30"/>
      <c r="I1418" s="31"/>
    </row>
    <row r="1419">
      <c r="A1419" s="28">
        <v>45209.0</v>
      </c>
      <c r="B1419" s="29" t="s">
        <v>7489</v>
      </c>
      <c r="C1419" s="30" t="s">
        <v>7490</v>
      </c>
      <c r="D1419" s="30" t="s">
        <v>790</v>
      </c>
      <c r="E1419" s="30"/>
      <c r="F1419" s="30" t="s">
        <v>7491</v>
      </c>
      <c r="G1419" s="9" t="s">
        <v>86</v>
      </c>
      <c r="H1419" s="30" t="s">
        <v>100</v>
      </c>
      <c r="I1419" s="31"/>
    </row>
    <row r="1420">
      <c r="A1420" s="28">
        <v>45209.0</v>
      </c>
      <c r="B1420" s="29" t="s">
        <v>7489</v>
      </c>
      <c r="C1420" s="30" t="s">
        <v>7490</v>
      </c>
      <c r="D1420" s="30" t="s">
        <v>790</v>
      </c>
      <c r="E1420" s="30" t="s">
        <v>3720</v>
      </c>
      <c r="F1420" s="30" t="s">
        <v>6171</v>
      </c>
      <c r="G1420" s="9" t="s">
        <v>86</v>
      </c>
      <c r="H1420" s="30"/>
      <c r="I1420" s="31"/>
    </row>
    <row r="1421">
      <c r="A1421" s="28">
        <v>45209.0</v>
      </c>
      <c r="B1421" s="29" t="s">
        <v>7489</v>
      </c>
      <c r="C1421" s="30" t="s">
        <v>7490</v>
      </c>
      <c r="D1421" s="30" t="s">
        <v>790</v>
      </c>
      <c r="E1421" s="30" t="s">
        <v>1094</v>
      </c>
      <c r="F1421" s="30" t="s">
        <v>662</v>
      </c>
      <c r="G1421" s="9" t="s">
        <v>86</v>
      </c>
      <c r="H1421" s="30"/>
      <c r="I1421" s="31"/>
    </row>
    <row r="1422">
      <c r="A1422" s="28">
        <v>45209.0</v>
      </c>
      <c r="B1422" s="29" t="s">
        <v>7492</v>
      </c>
      <c r="C1422" s="30" t="s">
        <v>7493</v>
      </c>
      <c r="D1422" s="30" t="s">
        <v>158</v>
      </c>
      <c r="E1422" s="30" t="s">
        <v>7494</v>
      </c>
      <c r="F1422" s="30" t="s">
        <v>6782</v>
      </c>
      <c r="G1422" s="9" t="s">
        <v>14</v>
      </c>
      <c r="H1422" s="30"/>
      <c r="I1422" s="31"/>
    </row>
    <row r="1423">
      <c r="A1423" s="28">
        <v>45209.0</v>
      </c>
      <c r="B1423" s="29" t="s">
        <v>7492</v>
      </c>
      <c r="C1423" s="30" t="s">
        <v>7493</v>
      </c>
      <c r="D1423" s="30" t="s">
        <v>158</v>
      </c>
      <c r="E1423" s="30" t="s">
        <v>38</v>
      </c>
      <c r="F1423" s="30" t="s">
        <v>127</v>
      </c>
      <c r="G1423" s="9" t="s">
        <v>14</v>
      </c>
      <c r="H1423" s="30"/>
      <c r="I1423" s="31"/>
    </row>
    <row r="1424">
      <c r="A1424" s="28">
        <v>45209.0</v>
      </c>
      <c r="B1424" s="29" t="s">
        <v>7492</v>
      </c>
      <c r="C1424" s="30" t="s">
        <v>7493</v>
      </c>
      <c r="D1424" s="30" t="s">
        <v>158</v>
      </c>
      <c r="E1424" s="30" t="s">
        <v>5885</v>
      </c>
      <c r="F1424" s="30" t="s">
        <v>7495</v>
      </c>
      <c r="G1424" s="9" t="s">
        <v>14</v>
      </c>
      <c r="H1424" s="30"/>
      <c r="I1424" s="31"/>
    </row>
    <row r="1425">
      <c r="A1425" s="28">
        <v>45209.0</v>
      </c>
      <c r="B1425" s="29" t="s">
        <v>7492</v>
      </c>
      <c r="C1425" s="30" t="s">
        <v>7493</v>
      </c>
      <c r="D1425" s="30" t="s">
        <v>158</v>
      </c>
      <c r="E1425" s="30" t="s">
        <v>5885</v>
      </c>
      <c r="F1425" s="30" t="s">
        <v>917</v>
      </c>
      <c r="G1425" s="9" t="s">
        <v>14</v>
      </c>
      <c r="H1425" s="30"/>
      <c r="I1425" s="31"/>
    </row>
    <row r="1426">
      <c r="A1426" s="28">
        <v>45209.0</v>
      </c>
      <c r="B1426" s="29" t="s">
        <v>7496</v>
      </c>
      <c r="C1426" s="30" t="s">
        <v>7497</v>
      </c>
      <c r="D1426" s="30" t="s">
        <v>382</v>
      </c>
      <c r="E1426" s="30"/>
      <c r="F1426" s="30" t="s">
        <v>747</v>
      </c>
      <c r="G1426" s="9" t="s">
        <v>86</v>
      </c>
      <c r="H1426" s="30" t="s">
        <v>100</v>
      </c>
      <c r="I1426" s="31"/>
    </row>
    <row r="1427">
      <c r="A1427" s="28">
        <v>45209.0</v>
      </c>
      <c r="B1427" s="29" t="s">
        <v>7498</v>
      </c>
      <c r="C1427" s="30" t="s">
        <v>7499</v>
      </c>
      <c r="D1427" s="30" t="s">
        <v>211</v>
      </c>
      <c r="E1427" s="30"/>
      <c r="F1427" s="30" t="s">
        <v>1419</v>
      </c>
      <c r="G1427" s="9" t="s">
        <v>14</v>
      </c>
      <c r="H1427" s="30" t="s">
        <v>100</v>
      </c>
      <c r="I1427" s="31"/>
    </row>
    <row r="1428">
      <c r="A1428" s="28">
        <v>45209.0</v>
      </c>
      <c r="B1428" s="29" t="s">
        <v>7498</v>
      </c>
      <c r="C1428" s="30" t="s">
        <v>7499</v>
      </c>
      <c r="D1428" s="30" t="s">
        <v>211</v>
      </c>
      <c r="E1428" s="30" t="s">
        <v>110</v>
      </c>
      <c r="F1428" s="30" t="s">
        <v>111</v>
      </c>
      <c r="G1428" s="9" t="s">
        <v>14</v>
      </c>
      <c r="H1428" s="30"/>
      <c r="I1428" s="31"/>
    </row>
    <row r="1429">
      <c r="A1429" s="28">
        <v>45209.0</v>
      </c>
      <c r="B1429" s="29" t="s">
        <v>7498</v>
      </c>
      <c r="C1429" s="30" t="s">
        <v>7499</v>
      </c>
      <c r="D1429" s="30" t="s">
        <v>211</v>
      </c>
      <c r="E1429" s="30" t="s">
        <v>1003</v>
      </c>
      <c r="F1429" s="30" t="s">
        <v>13</v>
      </c>
      <c r="G1429" s="9" t="s">
        <v>14</v>
      </c>
      <c r="H1429" s="30"/>
      <c r="I1429" s="31"/>
    </row>
    <row r="1430">
      <c r="A1430" s="28">
        <v>45209.0</v>
      </c>
      <c r="B1430" s="29" t="s">
        <v>7498</v>
      </c>
      <c r="C1430" s="30" t="s">
        <v>7500</v>
      </c>
      <c r="D1430" s="30" t="s">
        <v>2375</v>
      </c>
      <c r="E1430" s="30"/>
      <c r="F1430" s="30" t="s">
        <v>6148</v>
      </c>
      <c r="G1430" s="9" t="s">
        <v>14</v>
      </c>
      <c r="H1430" s="30" t="s">
        <v>100</v>
      </c>
      <c r="I1430" s="31"/>
    </row>
    <row r="1431">
      <c r="A1431" s="28">
        <v>45209.0</v>
      </c>
      <c r="B1431" s="29" t="s">
        <v>7498</v>
      </c>
      <c r="C1431" s="30" t="s">
        <v>7500</v>
      </c>
      <c r="D1431" s="30" t="s">
        <v>2375</v>
      </c>
      <c r="E1431" s="30" t="s">
        <v>119</v>
      </c>
      <c r="F1431" s="30" t="s">
        <v>18</v>
      </c>
      <c r="G1431" s="9" t="s">
        <v>14</v>
      </c>
      <c r="H1431" s="30"/>
      <c r="I1431" s="31"/>
    </row>
    <row r="1432">
      <c r="A1432" s="28">
        <v>45209.0</v>
      </c>
      <c r="B1432" s="29" t="s">
        <v>7498</v>
      </c>
      <c r="C1432" s="30" t="s">
        <v>7500</v>
      </c>
      <c r="D1432" s="30" t="s">
        <v>2375</v>
      </c>
      <c r="E1432" s="30" t="s">
        <v>119</v>
      </c>
      <c r="F1432" s="30" t="s">
        <v>149</v>
      </c>
      <c r="G1432" s="9" t="s">
        <v>14</v>
      </c>
      <c r="H1432" s="30"/>
      <c r="I1432" s="31"/>
    </row>
    <row r="1433">
      <c r="A1433" s="28">
        <v>45209.0</v>
      </c>
      <c r="B1433" s="29" t="s">
        <v>7501</v>
      </c>
      <c r="C1433" s="30" t="s">
        <v>7502</v>
      </c>
      <c r="D1433" s="30" t="s">
        <v>2018</v>
      </c>
      <c r="E1433" s="30" t="s">
        <v>38</v>
      </c>
      <c r="F1433" s="30" t="s">
        <v>6772</v>
      </c>
      <c r="G1433" s="9" t="s">
        <v>14</v>
      </c>
      <c r="H1433" s="30"/>
      <c r="I1433" s="31"/>
    </row>
    <row r="1434">
      <c r="A1434" s="28">
        <v>45209.0</v>
      </c>
      <c r="B1434" s="29" t="s">
        <v>7501</v>
      </c>
      <c r="C1434" s="30" t="s">
        <v>7502</v>
      </c>
      <c r="D1434" s="30" t="s">
        <v>2018</v>
      </c>
      <c r="E1434" s="30" t="s">
        <v>38</v>
      </c>
      <c r="F1434" s="30" t="s">
        <v>18</v>
      </c>
      <c r="G1434" s="9" t="s">
        <v>14</v>
      </c>
      <c r="H1434" s="30"/>
      <c r="I1434" s="31"/>
    </row>
    <row r="1435">
      <c r="A1435" s="28">
        <v>45209.0</v>
      </c>
      <c r="B1435" s="29" t="s">
        <v>7501</v>
      </c>
      <c r="C1435" s="30" t="s">
        <v>7502</v>
      </c>
      <c r="D1435" s="30" t="s">
        <v>2018</v>
      </c>
      <c r="E1435" s="30" t="s">
        <v>3522</v>
      </c>
      <c r="F1435" s="30" t="s">
        <v>417</v>
      </c>
      <c r="G1435" s="9" t="s">
        <v>14</v>
      </c>
      <c r="H1435" s="30"/>
      <c r="I1435" s="31"/>
    </row>
    <row r="1436">
      <c r="A1436" s="28">
        <v>45209.0</v>
      </c>
      <c r="B1436" s="29" t="s">
        <v>7503</v>
      </c>
      <c r="C1436" s="30" t="s">
        <v>7504</v>
      </c>
      <c r="D1436" s="30" t="s">
        <v>7374</v>
      </c>
      <c r="E1436" s="30" t="s">
        <v>2476</v>
      </c>
      <c r="F1436" s="30" t="s">
        <v>6516</v>
      </c>
      <c r="G1436" s="9" t="s">
        <v>14</v>
      </c>
      <c r="H1436" s="30"/>
      <c r="I1436" s="31"/>
    </row>
    <row r="1437">
      <c r="A1437" s="28">
        <v>45209.0</v>
      </c>
      <c r="B1437" s="29" t="s">
        <v>7503</v>
      </c>
      <c r="C1437" s="30" t="s">
        <v>7504</v>
      </c>
      <c r="D1437" s="30" t="s">
        <v>7374</v>
      </c>
      <c r="E1437" s="30" t="s">
        <v>6517</v>
      </c>
      <c r="F1437" s="30" t="s">
        <v>149</v>
      </c>
      <c r="G1437" s="9" t="s">
        <v>14</v>
      </c>
      <c r="H1437" s="30"/>
      <c r="I1437" s="31"/>
    </row>
    <row r="1438">
      <c r="A1438" s="28">
        <v>45209.0</v>
      </c>
      <c r="B1438" s="29" t="s">
        <v>7505</v>
      </c>
      <c r="C1438" s="30" t="s">
        <v>7506</v>
      </c>
      <c r="D1438" s="30" t="s">
        <v>7374</v>
      </c>
      <c r="E1438" s="30" t="s">
        <v>6202</v>
      </c>
      <c r="F1438" s="30" t="s">
        <v>7507</v>
      </c>
      <c r="G1438" s="9" t="s">
        <v>14</v>
      </c>
      <c r="H1438" s="30"/>
      <c r="I1438" s="31"/>
    </row>
    <row r="1439">
      <c r="A1439" s="28">
        <v>45209.0</v>
      </c>
      <c r="B1439" s="29" t="s">
        <v>7505</v>
      </c>
      <c r="C1439" s="30" t="s">
        <v>7506</v>
      </c>
      <c r="D1439" s="30" t="s">
        <v>7374</v>
      </c>
      <c r="E1439" s="30" t="s">
        <v>6202</v>
      </c>
      <c r="F1439" s="30" t="s">
        <v>6516</v>
      </c>
      <c r="G1439" s="9" t="s">
        <v>14</v>
      </c>
      <c r="H1439" s="30"/>
      <c r="I1439" s="31"/>
    </row>
    <row r="1440">
      <c r="A1440" s="28">
        <v>45209.0</v>
      </c>
      <c r="B1440" s="29" t="s">
        <v>7508</v>
      </c>
      <c r="C1440" s="30" t="s">
        <v>7509</v>
      </c>
      <c r="D1440" s="30" t="s">
        <v>7374</v>
      </c>
      <c r="E1440" s="30" t="s">
        <v>1790</v>
      </c>
      <c r="F1440" s="30" t="s">
        <v>809</v>
      </c>
      <c r="G1440" s="9" t="s">
        <v>14</v>
      </c>
      <c r="H1440" s="30"/>
      <c r="I1440" s="31"/>
    </row>
    <row r="1441">
      <c r="A1441" s="28">
        <v>45209.0</v>
      </c>
      <c r="B1441" s="29" t="s">
        <v>7508</v>
      </c>
      <c r="C1441" s="30" t="s">
        <v>7509</v>
      </c>
      <c r="D1441" s="30" t="s">
        <v>7374</v>
      </c>
      <c r="E1441" s="30" t="s">
        <v>6260</v>
      </c>
      <c r="F1441" s="30" t="s">
        <v>5881</v>
      </c>
      <c r="G1441" s="9" t="s">
        <v>14</v>
      </c>
      <c r="H1441" s="30"/>
      <c r="I1441" s="31"/>
    </row>
    <row r="1442">
      <c r="A1442" s="34">
        <v>45179.0</v>
      </c>
      <c r="B1442" s="29" t="s">
        <v>7510</v>
      </c>
      <c r="C1442" s="30" t="s">
        <v>7511</v>
      </c>
      <c r="D1442" s="30" t="s">
        <v>842</v>
      </c>
      <c r="E1442" s="30" t="s">
        <v>7512</v>
      </c>
      <c r="F1442" s="30" t="s">
        <v>7513</v>
      </c>
      <c r="G1442" s="9" t="s">
        <v>29</v>
      </c>
      <c r="H1442" s="30"/>
      <c r="I1442" s="31"/>
    </row>
    <row r="1443">
      <c r="A1443" s="34">
        <v>45179.0</v>
      </c>
      <c r="B1443" s="29" t="s">
        <v>7510</v>
      </c>
      <c r="C1443" s="30" t="s">
        <v>7511</v>
      </c>
      <c r="D1443" s="30" t="s">
        <v>842</v>
      </c>
      <c r="E1443" s="30" t="s">
        <v>7514</v>
      </c>
      <c r="F1443" s="30" t="s">
        <v>4015</v>
      </c>
      <c r="G1443" s="9" t="s">
        <v>29</v>
      </c>
      <c r="H1443" s="30"/>
      <c r="I1443" s="31"/>
    </row>
    <row r="1444">
      <c r="A1444" s="34">
        <v>45179.0</v>
      </c>
      <c r="B1444" s="29" t="s">
        <v>7510</v>
      </c>
      <c r="C1444" s="30" t="s">
        <v>7511</v>
      </c>
      <c r="D1444" s="30" t="s">
        <v>842</v>
      </c>
      <c r="E1444" s="30" t="s">
        <v>110</v>
      </c>
      <c r="F1444" s="30" t="s">
        <v>111</v>
      </c>
      <c r="G1444" s="9" t="s">
        <v>14</v>
      </c>
      <c r="H1444" s="30"/>
      <c r="I1444" s="31"/>
    </row>
    <row r="1445">
      <c r="A1445" s="34">
        <v>45179.0</v>
      </c>
      <c r="B1445" s="29" t="s">
        <v>7515</v>
      </c>
      <c r="C1445" s="30" t="s">
        <v>7516</v>
      </c>
      <c r="D1445" s="30" t="s">
        <v>7517</v>
      </c>
      <c r="E1445" s="30"/>
      <c r="F1445" s="30" t="s">
        <v>7183</v>
      </c>
      <c r="G1445" s="9" t="s">
        <v>14</v>
      </c>
      <c r="H1445" s="30" t="s">
        <v>100</v>
      </c>
      <c r="I1445" s="31"/>
    </row>
    <row r="1446">
      <c r="A1446" s="34">
        <v>45179.0</v>
      </c>
      <c r="B1446" s="29" t="s">
        <v>7518</v>
      </c>
      <c r="C1446" s="30" t="s">
        <v>7519</v>
      </c>
      <c r="D1446" s="30" t="s">
        <v>1952</v>
      </c>
      <c r="E1446" s="30" t="s">
        <v>5418</v>
      </c>
      <c r="F1446" s="30" t="s">
        <v>33</v>
      </c>
      <c r="G1446" s="9" t="s">
        <v>14</v>
      </c>
      <c r="H1446" s="30"/>
      <c r="I1446" s="31"/>
    </row>
    <row r="1447">
      <c r="A1447" s="34">
        <v>45179.0</v>
      </c>
      <c r="B1447" s="29" t="s">
        <v>7518</v>
      </c>
      <c r="C1447" s="30" t="s">
        <v>7519</v>
      </c>
      <c r="D1447" s="30" t="s">
        <v>1952</v>
      </c>
      <c r="E1447" s="30" t="s">
        <v>3774</v>
      </c>
      <c r="F1447" s="30" t="s">
        <v>6616</v>
      </c>
      <c r="G1447" s="9" t="s">
        <v>14</v>
      </c>
      <c r="H1447" s="30"/>
      <c r="I1447" s="31"/>
    </row>
    <row r="1448">
      <c r="A1448" s="34">
        <v>45179.0</v>
      </c>
      <c r="B1448" s="29" t="s">
        <v>7518</v>
      </c>
      <c r="C1448" s="30" t="s">
        <v>7519</v>
      </c>
      <c r="D1448" s="30" t="s">
        <v>1952</v>
      </c>
      <c r="E1448" s="30" t="s">
        <v>148</v>
      </c>
      <c r="F1448" s="30" t="s">
        <v>741</v>
      </c>
      <c r="G1448" s="9" t="s">
        <v>14</v>
      </c>
      <c r="H1448" s="30"/>
      <c r="I1448" s="31"/>
    </row>
    <row r="1449">
      <c r="A1449" s="34">
        <v>45179.0</v>
      </c>
      <c r="B1449" s="29" t="s">
        <v>7520</v>
      </c>
      <c r="C1449" s="30" t="s">
        <v>7521</v>
      </c>
      <c r="D1449" s="30" t="s">
        <v>523</v>
      </c>
      <c r="E1449" s="30"/>
      <c r="F1449" s="30" t="s">
        <v>5892</v>
      </c>
      <c r="G1449" s="9" t="s">
        <v>14</v>
      </c>
      <c r="H1449" s="30" t="s">
        <v>100</v>
      </c>
      <c r="I1449" s="31"/>
    </row>
    <row r="1450">
      <c r="A1450" s="34">
        <v>45179.0</v>
      </c>
      <c r="B1450" s="29" t="s">
        <v>7520</v>
      </c>
      <c r="C1450" s="30" t="s">
        <v>7521</v>
      </c>
      <c r="D1450" s="30" t="s">
        <v>523</v>
      </c>
      <c r="E1450" s="30" t="s">
        <v>110</v>
      </c>
      <c r="F1450" s="30" t="s">
        <v>111</v>
      </c>
      <c r="G1450" s="9" t="s">
        <v>14</v>
      </c>
      <c r="H1450" s="30"/>
      <c r="I1450" s="31"/>
    </row>
    <row r="1451">
      <c r="A1451" s="34">
        <v>45179.0</v>
      </c>
      <c r="B1451" s="29" t="s">
        <v>7520</v>
      </c>
      <c r="C1451" s="30" t="s">
        <v>7521</v>
      </c>
      <c r="D1451" s="30" t="s">
        <v>523</v>
      </c>
      <c r="E1451" s="30" t="s">
        <v>5885</v>
      </c>
      <c r="F1451" s="30" t="s">
        <v>473</v>
      </c>
      <c r="G1451" s="9" t="s">
        <v>14</v>
      </c>
      <c r="H1451" s="30"/>
      <c r="I1451" s="31"/>
    </row>
    <row r="1452">
      <c r="A1452" s="34">
        <v>45179.0</v>
      </c>
      <c r="B1452" s="29" t="s">
        <v>7520</v>
      </c>
      <c r="C1452" s="30" t="s">
        <v>7521</v>
      </c>
      <c r="D1452" s="30" t="s">
        <v>523</v>
      </c>
      <c r="E1452" s="30" t="s">
        <v>5885</v>
      </c>
      <c r="F1452" s="30" t="s">
        <v>7522</v>
      </c>
      <c r="G1452" s="9" t="s">
        <v>14</v>
      </c>
      <c r="H1452" s="30"/>
      <c r="I1452" s="31"/>
    </row>
    <row r="1453">
      <c r="A1453" s="34">
        <v>45179.0</v>
      </c>
      <c r="B1453" s="29" t="s">
        <v>7523</v>
      </c>
      <c r="C1453" s="30" t="s">
        <v>7524</v>
      </c>
      <c r="D1453" s="30" t="s">
        <v>7525</v>
      </c>
      <c r="E1453" s="30"/>
      <c r="F1453" s="30" t="s">
        <v>1430</v>
      </c>
      <c r="G1453" s="9" t="s">
        <v>14</v>
      </c>
      <c r="H1453" s="30" t="s">
        <v>100</v>
      </c>
      <c r="I1453" s="31"/>
    </row>
    <row r="1454">
      <c r="A1454" s="34">
        <v>45179.0</v>
      </c>
      <c r="B1454" s="29" t="s">
        <v>7523</v>
      </c>
      <c r="C1454" s="30" t="s">
        <v>7524</v>
      </c>
      <c r="D1454" s="30" t="s">
        <v>7525</v>
      </c>
      <c r="E1454" s="30" t="s">
        <v>7526</v>
      </c>
      <c r="F1454" s="30" t="s">
        <v>7428</v>
      </c>
      <c r="G1454" s="9" t="s">
        <v>14</v>
      </c>
      <c r="H1454" s="30"/>
      <c r="I1454" s="31"/>
    </row>
    <row r="1455">
      <c r="A1455" s="34">
        <v>45179.0</v>
      </c>
      <c r="B1455" s="29" t="s">
        <v>7523</v>
      </c>
      <c r="C1455" s="30" t="s">
        <v>7524</v>
      </c>
      <c r="D1455" s="30" t="s">
        <v>7525</v>
      </c>
      <c r="E1455" s="30" t="s">
        <v>7527</v>
      </c>
      <c r="F1455" s="30" t="s">
        <v>7528</v>
      </c>
      <c r="G1455" s="9" t="s">
        <v>14</v>
      </c>
      <c r="H1455" s="30"/>
      <c r="I1455" s="31"/>
    </row>
    <row r="1456">
      <c r="A1456" s="34">
        <v>45179.0</v>
      </c>
      <c r="B1456" s="29" t="s">
        <v>7523</v>
      </c>
      <c r="C1456" s="30" t="s">
        <v>7524</v>
      </c>
      <c r="D1456" s="30" t="s">
        <v>7525</v>
      </c>
      <c r="E1456" s="30" t="s">
        <v>7529</v>
      </c>
      <c r="F1456" s="30" t="s">
        <v>7530</v>
      </c>
      <c r="G1456" s="9" t="s">
        <v>14</v>
      </c>
      <c r="H1456" s="30"/>
      <c r="I1456" s="31"/>
    </row>
    <row r="1457">
      <c r="A1457" s="34">
        <v>45179.0</v>
      </c>
      <c r="B1457" s="29" t="s">
        <v>7531</v>
      </c>
      <c r="C1457" s="30" t="s">
        <v>7532</v>
      </c>
      <c r="D1457" s="30" t="s">
        <v>135</v>
      </c>
      <c r="E1457" s="30" t="s">
        <v>110</v>
      </c>
      <c r="F1457" s="30" t="s">
        <v>111</v>
      </c>
      <c r="G1457" s="9" t="s">
        <v>14</v>
      </c>
      <c r="H1457" s="30"/>
      <c r="I1457" s="31"/>
    </row>
    <row r="1458">
      <c r="A1458" s="34">
        <v>45179.0</v>
      </c>
      <c r="B1458" s="29" t="s">
        <v>7531</v>
      </c>
      <c r="C1458" s="30" t="s">
        <v>7532</v>
      </c>
      <c r="D1458" s="30" t="s">
        <v>135</v>
      </c>
      <c r="E1458" s="30" t="s">
        <v>119</v>
      </c>
      <c r="F1458" s="30" t="s">
        <v>473</v>
      </c>
      <c r="G1458" s="9" t="s">
        <v>14</v>
      </c>
      <c r="H1458" s="30"/>
      <c r="I1458" s="31"/>
    </row>
    <row r="1459">
      <c r="A1459" s="34">
        <v>45179.0</v>
      </c>
      <c r="B1459" s="29" t="s">
        <v>7533</v>
      </c>
      <c r="C1459" s="30" t="s">
        <v>7534</v>
      </c>
      <c r="D1459" s="30" t="s">
        <v>230</v>
      </c>
      <c r="E1459" s="30" t="s">
        <v>7535</v>
      </c>
      <c r="F1459" s="30" t="s">
        <v>473</v>
      </c>
      <c r="G1459" s="9" t="s">
        <v>14</v>
      </c>
      <c r="H1459" s="30"/>
      <c r="I1459" s="31"/>
    </row>
    <row r="1460">
      <c r="A1460" s="34">
        <v>45179.0</v>
      </c>
      <c r="B1460" s="29" t="s">
        <v>7533</v>
      </c>
      <c r="C1460" s="30" t="s">
        <v>7534</v>
      </c>
      <c r="D1460" s="30" t="s">
        <v>230</v>
      </c>
      <c r="E1460" s="30" t="s">
        <v>119</v>
      </c>
      <c r="F1460" s="30" t="s">
        <v>18</v>
      </c>
      <c r="G1460" s="9" t="s">
        <v>14</v>
      </c>
      <c r="H1460" s="30"/>
      <c r="I1460" s="31"/>
    </row>
    <row r="1461">
      <c r="A1461" s="34">
        <v>45179.0</v>
      </c>
      <c r="B1461" s="29" t="s">
        <v>7533</v>
      </c>
      <c r="C1461" s="30" t="s">
        <v>7534</v>
      </c>
      <c r="D1461" s="30" t="s">
        <v>230</v>
      </c>
      <c r="E1461" s="30" t="s">
        <v>90</v>
      </c>
      <c r="F1461" s="30" t="s">
        <v>111</v>
      </c>
      <c r="G1461" s="9" t="s">
        <v>14</v>
      </c>
      <c r="H1461" s="30"/>
      <c r="I1461" s="31"/>
    </row>
    <row r="1462">
      <c r="A1462" s="34">
        <v>45179.0</v>
      </c>
      <c r="B1462" s="29" t="s">
        <v>7536</v>
      </c>
      <c r="C1462" s="30" t="s">
        <v>7537</v>
      </c>
      <c r="D1462" s="30" t="s">
        <v>256</v>
      </c>
      <c r="E1462" s="30" t="s">
        <v>349</v>
      </c>
      <c r="F1462" s="30" t="s">
        <v>13</v>
      </c>
      <c r="G1462" s="9" t="s">
        <v>14</v>
      </c>
      <c r="H1462" s="30"/>
      <c r="I1462" s="31"/>
    </row>
    <row r="1463">
      <c r="A1463" s="34">
        <v>45179.0</v>
      </c>
      <c r="B1463" s="29" t="s">
        <v>7536</v>
      </c>
      <c r="C1463" s="30" t="s">
        <v>7537</v>
      </c>
      <c r="D1463" s="30" t="s">
        <v>256</v>
      </c>
      <c r="E1463" s="30" t="s">
        <v>349</v>
      </c>
      <c r="F1463" s="30" t="s">
        <v>149</v>
      </c>
      <c r="G1463" s="9" t="s">
        <v>14</v>
      </c>
      <c r="H1463" s="30"/>
      <c r="I1463" s="31"/>
    </row>
    <row r="1464">
      <c r="A1464" s="34">
        <v>45179.0</v>
      </c>
      <c r="B1464" s="29" t="s">
        <v>7536</v>
      </c>
      <c r="C1464" s="30" t="s">
        <v>7537</v>
      </c>
      <c r="D1464" s="30" t="s">
        <v>256</v>
      </c>
      <c r="E1464" s="30" t="s">
        <v>38</v>
      </c>
      <c r="F1464" s="30" t="s">
        <v>18</v>
      </c>
      <c r="G1464" s="9" t="s">
        <v>14</v>
      </c>
      <c r="H1464" s="30"/>
      <c r="I1464" s="31"/>
    </row>
    <row r="1465">
      <c r="A1465" s="34">
        <v>45179.0</v>
      </c>
      <c r="B1465" s="29" t="s">
        <v>7538</v>
      </c>
      <c r="C1465" s="30" t="s">
        <v>7539</v>
      </c>
      <c r="D1465" s="30" t="s">
        <v>3834</v>
      </c>
      <c r="E1465" s="30" t="s">
        <v>42</v>
      </c>
      <c r="F1465" s="30" t="s">
        <v>1303</v>
      </c>
      <c r="G1465" s="9" t="s">
        <v>29</v>
      </c>
      <c r="H1465" s="30"/>
      <c r="I1465" s="31"/>
    </row>
    <row r="1466">
      <c r="A1466" s="34">
        <v>45179.0</v>
      </c>
      <c r="B1466" s="29" t="s">
        <v>7540</v>
      </c>
      <c r="C1466" s="30" t="s">
        <v>7541</v>
      </c>
      <c r="D1466" s="30" t="s">
        <v>1932</v>
      </c>
      <c r="E1466" s="30"/>
      <c r="F1466" s="30" t="s">
        <v>7183</v>
      </c>
      <c r="G1466" s="9" t="s">
        <v>14</v>
      </c>
      <c r="H1466" s="30" t="s">
        <v>100</v>
      </c>
      <c r="I1466" s="31"/>
    </row>
    <row r="1467">
      <c r="A1467" s="34">
        <v>45179.0</v>
      </c>
      <c r="B1467" s="29" t="s">
        <v>7536</v>
      </c>
      <c r="C1467" s="30" t="s">
        <v>7542</v>
      </c>
      <c r="D1467" s="30" t="s">
        <v>7543</v>
      </c>
      <c r="E1467" s="30"/>
      <c r="F1467" s="30" t="s">
        <v>7513</v>
      </c>
      <c r="G1467" s="9" t="s">
        <v>29</v>
      </c>
      <c r="H1467" s="30" t="s">
        <v>7544</v>
      </c>
      <c r="I1467" s="31"/>
    </row>
    <row r="1468">
      <c r="A1468" s="34">
        <v>45179.0</v>
      </c>
      <c r="B1468" s="29" t="s">
        <v>7536</v>
      </c>
      <c r="C1468" s="30" t="s">
        <v>7542</v>
      </c>
      <c r="D1468" s="30" t="s">
        <v>7543</v>
      </c>
      <c r="E1468" s="30"/>
      <c r="F1468" s="30" t="s">
        <v>520</v>
      </c>
      <c r="G1468" s="9" t="s">
        <v>29</v>
      </c>
      <c r="H1468" s="30" t="s">
        <v>7544</v>
      </c>
      <c r="I1468" s="31"/>
    </row>
    <row r="1469">
      <c r="A1469" s="34">
        <v>45179.0</v>
      </c>
      <c r="B1469" s="29" t="s">
        <v>7545</v>
      </c>
      <c r="C1469" s="30" t="s">
        <v>7546</v>
      </c>
      <c r="D1469" s="30" t="s">
        <v>6794</v>
      </c>
      <c r="E1469" s="30" t="s">
        <v>7547</v>
      </c>
      <c r="F1469" s="30" t="s">
        <v>7548</v>
      </c>
      <c r="G1469" s="9" t="s">
        <v>14</v>
      </c>
      <c r="H1469" s="30"/>
      <c r="I1469" s="31"/>
    </row>
    <row r="1470">
      <c r="A1470" s="34">
        <v>45179.0</v>
      </c>
      <c r="B1470" s="29" t="s">
        <v>7545</v>
      </c>
      <c r="C1470" s="30" t="s">
        <v>7546</v>
      </c>
      <c r="D1470" s="30" t="s">
        <v>6794</v>
      </c>
      <c r="E1470" s="30" t="s">
        <v>6454</v>
      </c>
      <c r="F1470" s="30" t="s">
        <v>6455</v>
      </c>
      <c r="G1470" s="9" t="s">
        <v>14</v>
      </c>
      <c r="H1470" s="30"/>
      <c r="I1470" s="31"/>
    </row>
    <row r="1471">
      <c r="A1471" s="34">
        <v>45179.0</v>
      </c>
      <c r="B1471" s="29" t="s">
        <v>7545</v>
      </c>
      <c r="C1471" s="30" t="s">
        <v>7546</v>
      </c>
      <c r="D1471" s="30" t="s">
        <v>6794</v>
      </c>
      <c r="E1471" s="30" t="s">
        <v>420</v>
      </c>
      <c r="F1471" s="30" t="s">
        <v>450</v>
      </c>
      <c r="G1471" s="9" t="s">
        <v>14</v>
      </c>
      <c r="H1471" s="30"/>
      <c r="I1471" s="31"/>
    </row>
    <row r="1472">
      <c r="A1472" s="34">
        <v>45179.0</v>
      </c>
      <c r="B1472" s="29" t="s">
        <v>7549</v>
      </c>
      <c r="C1472" s="30" t="s">
        <v>7550</v>
      </c>
      <c r="D1472" s="30" t="s">
        <v>7551</v>
      </c>
      <c r="E1472" s="30" t="s">
        <v>15</v>
      </c>
      <c r="F1472" s="30" t="s">
        <v>6801</v>
      </c>
      <c r="G1472" s="9" t="s">
        <v>14</v>
      </c>
      <c r="H1472" s="30"/>
      <c r="I1472" s="31"/>
    </row>
    <row r="1473">
      <c r="A1473" s="34">
        <v>45179.0</v>
      </c>
      <c r="B1473" s="29" t="s">
        <v>7549</v>
      </c>
      <c r="C1473" s="30" t="s">
        <v>7552</v>
      </c>
      <c r="D1473" s="30" t="s">
        <v>7551</v>
      </c>
      <c r="E1473" s="30" t="s">
        <v>6855</v>
      </c>
      <c r="F1473" s="30" t="s">
        <v>171</v>
      </c>
      <c r="G1473" s="9" t="s">
        <v>14</v>
      </c>
      <c r="H1473" s="30"/>
      <c r="I1473" s="31"/>
    </row>
    <row r="1474">
      <c r="A1474" s="34">
        <v>45179.0</v>
      </c>
      <c r="B1474" s="29" t="s">
        <v>7549</v>
      </c>
      <c r="C1474" s="30" t="s">
        <v>7553</v>
      </c>
      <c r="D1474" s="30" t="s">
        <v>7551</v>
      </c>
      <c r="E1474" s="30" t="s">
        <v>7058</v>
      </c>
      <c r="F1474" s="30" t="s">
        <v>7554</v>
      </c>
      <c r="G1474" s="9" t="s">
        <v>14</v>
      </c>
      <c r="H1474" s="30"/>
      <c r="I1474" s="31"/>
    </row>
    <row r="1475">
      <c r="A1475" s="34">
        <v>45179.0</v>
      </c>
      <c r="B1475" s="29" t="s">
        <v>7549</v>
      </c>
      <c r="C1475" s="30" t="s">
        <v>7555</v>
      </c>
      <c r="D1475" s="30" t="s">
        <v>7551</v>
      </c>
      <c r="E1475" s="30" t="s">
        <v>7058</v>
      </c>
      <c r="F1475" s="30" t="s">
        <v>132</v>
      </c>
      <c r="G1475" s="9" t="s">
        <v>14</v>
      </c>
      <c r="H1475" s="30"/>
      <c r="I1475" s="31"/>
    </row>
    <row r="1476">
      <c r="A1476" s="34">
        <v>45179.0</v>
      </c>
      <c r="B1476" s="29" t="s">
        <v>7556</v>
      </c>
      <c r="C1476" s="30" t="s">
        <v>7557</v>
      </c>
      <c r="D1476" s="30" t="s">
        <v>1805</v>
      </c>
      <c r="E1476" s="30"/>
      <c r="F1476" s="30" t="s">
        <v>1430</v>
      </c>
      <c r="G1476" s="9" t="s">
        <v>14</v>
      </c>
      <c r="H1476" s="30" t="s">
        <v>100</v>
      </c>
      <c r="I1476" s="31"/>
    </row>
    <row r="1477">
      <c r="A1477" s="34">
        <v>45179.0</v>
      </c>
      <c r="B1477" s="29" t="s">
        <v>7556</v>
      </c>
      <c r="C1477" s="30" t="s">
        <v>7557</v>
      </c>
      <c r="D1477" s="30" t="s">
        <v>1805</v>
      </c>
      <c r="E1477" s="30" t="s">
        <v>110</v>
      </c>
      <c r="F1477" s="30" t="s">
        <v>111</v>
      </c>
      <c r="G1477" s="9" t="s">
        <v>14</v>
      </c>
      <c r="H1477" s="30"/>
      <c r="I1477" s="31"/>
    </row>
    <row r="1478">
      <c r="A1478" s="34">
        <v>45179.0</v>
      </c>
      <c r="B1478" s="29" t="s">
        <v>7556</v>
      </c>
      <c r="C1478" s="30" t="s">
        <v>7557</v>
      </c>
      <c r="D1478" s="30" t="s">
        <v>1805</v>
      </c>
      <c r="E1478" s="30" t="s">
        <v>119</v>
      </c>
      <c r="F1478" s="30" t="s">
        <v>473</v>
      </c>
      <c r="G1478" s="9" t="s">
        <v>14</v>
      </c>
      <c r="H1478" s="30"/>
      <c r="I1478" s="31"/>
    </row>
    <row r="1479">
      <c r="A1479" s="34">
        <v>45179.0</v>
      </c>
      <c r="B1479" s="29" t="s">
        <v>7556</v>
      </c>
      <c r="C1479" s="30" t="s">
        <v>7557</v>
      </c>
      <c r="D1479" s="30" t="s">
        <v>1805</v>
      </c>
      <c r="E1479" s="30" t="s">
        <v>119</v>
      </c>
      <c r="F1479" s="30" t="s">
        <v>149</v>
      </c>
      <c r="G1479" s="9" t="s">
        <v>14</v>
      </c>
      <c r="H1479" s="30"/>
      <c r="I1479" s="31"/>
    </row>
    <row r="1480">
      <c r="A1480" s="34">
        <v>45179.0</v>
      </c>
      <c r="B1480" s="29" t="s">
        <v>7558</v>
      </c>
      <c r="C1480" s="30" t="s">
        <v>7559</v>
      </c>
      <c r="D1480" s="30" t="s">
        <v>7560</v>
      </c>
      <c r="E1480" s="30" t="s">
        <v>7561</v>
      </c>
      <c r="F1480" s="30" t="s">
        <v>3501</v>
      </c>
      <c r="G1480" s="9" t="s">
        <v>14</v>
      </c>
      <c r="H1480" s="30"/>
      <c r="I1480" s="31"/>
    </row>
    <row r="1481">
      <c r="A1481" s="34">
        <v>45179.0</v>
      </c>
      <c r="B1481" s="29" t="s">
        <v>7558</v>
      </c>
      <c r="C1481" s="30" t="s">
        <v>7559</v>
      </c>
      <c r="D1481" s="30" t="s">
        <v>7560</v>
      </c>
      <c r="E1481" s="30" t="s">
        <v>349</v>
      </c>
      <c r="F1481" s="30" t="s">
        <v>741</v>
      </c>
      <c r="G1481" s="9" t="s">
        <v>14</v>
      </c>
      <c r="H1481" s="30"/>
      <c r="I1481" s="31"/>
    </row>
    <row r="1482">
      <c r="A1482" s="34">
        <v>45179.0</v>
      </c>
      <c r="B1482" s="29" t="s">
        <v>7558</v>
      </c>
      <c r="C1482" s="30" t="s">
        <v>7559</v>
      </c>
      <c r="D1482" s="30" t="s">
        <v>7560</v>
      </c>
      <c r="E1482" s="30" t="s">
        <v>349</v>
      </c>
      <c r="F1482" s="30" t="s">
        <v>149</v>
      </c>
      <c r="G1482" s="9" t="s">
        <v>14</v>
      </c>
      <c r="H1482" s="30"/>
      <c r="I1482" s="31"/>
    </row>
    <row r="1483">
      <c r="A1483" s="34">
        <v>45148.0</v>
      </c>
      <c r="B1483" s="29" t="s">
        <v>7562</v>
      </c>
      <c r="C1483" s="30" t="s">
        <v>7563</v>
      </c>
      <c r="D1483" s="30" t="s">
        <v>3628</v>
      </c>
      <c r="E1483" s="30" t="s">
        <v>38</v>
      </c>
      <c r="F1483" s="30" t="s">
        <v>6772</v>
      </c>
      <c r="G1483" s="9" t="s">
        <v>14</v>
      </c>
      <c r="H1483" s="30"/>
      <c r="I1483" s="31"/>
    </row>
    <row r="1484">
      <c r="A1484" s="34">
        <v>45148.0</v>
      </c>
      <c r="B1484" s="29" t="s">
        <v>7562</v>
      </c>
      <c r="C1484" s="30" t="s">
        <v>7563</v>
      </c>
      <c r="D1484" s="30" t="s">
        <v>3628</v>
      </c>
      <c r="E1484" s="30" t="s">
        <v>276</v>
      </c>
      <c r="F1484" s="30" t="s">
        <v>5884</v>
      </c>
      <c r="G1484" s="9" t="s">
        <v>14</v>
      </c>
      <c r="H1484" s="30"/>
      <c r="I1484" s="31"/>
    </row>
    <row r="1485">
      <c r="A1485" s="34">
        <v>45148.0</v>
      </c>
      <c r="B1485" s="29" t="s">
        <v>7562</v>
      </c>
      <c r="C1485" s="30" t="s">
        <v>7563</v>
      </c>
      <c r="D1485" s="30" t="s">
        <v>3628</v>
      </c>
      <c r="E1485" s="30" t="s">
        <v>276</v>
      </c>
      <c r="F1485" s="30" t="s">
        <v>7564</v>
      </c>
      <c r="G1485" s="9" t="s">
        <v>14</v>
      </c>
      <c r="H1485" s="30"/>
      <c r="I1485" s="31"/>
    </row>
    <row r="1486">
      <c r="A1486" s="34">
        <v>45148.0</v>
      </c>
      <c r="B1486" s="29" t="s">
        <v>7565</v>
      </c>
      <c r="C1486" s="30" t="s">
        <v>7566</v>
      </c>
      <c r="D1486" s="30" t="s">
        <v>2369</v>
      </c>
      <c r="E1486" s="30" t="s">
        <v>15</v>
      </c>
      <c r="F1486" s="30" t="s">
        <v>5986</v>
      </c>
      <c r="G1486" s="9" t="s">
        <v>14</v>
      </c>
      <c r="H1486" s="30"/>
      <c r="I1486" s="31"/>
    </row>
    <row r="1487">
      <c r="A1487" s="34">
        <v>45148.0</v>
      </c>
      <c r="B1487" s="29" t="s">
        <v>7565</v>
      </c>
      <c r="C1487" s="30" t="s">
        <v>7567</v>
      </c>
      <c r="D1487" s="30" t="s">
        <v>7568</v>
      </c>
      <c r="E1487" s="30" t="s">
        <v>15</v>
      </c>
      <c r="F1487" s="30" t="s">
        <v>5986</v>
      </c>
      <c r="G1487" s="9" t="s">
        <v>14</v>
      </c>
      <c r="H1487" s="30"/>
      <c r="I1487" s="31"/>
    </row>
    <row r="1488">
      <c r="A1488" s="34">
        <v>45148.0</v>
      </c>
      <c r="B1488" s="29" t="s">
        <v>7565</v>
      </c>
      <c r="C1488" s="30" t="s">
        <v>7569</v>
      </c>
      <c r="D1488" s="30" t="s">
        <v>2369</v>
      </c>
      <c r="E1488" s="30" t="s">
        <v>953</v>
      </c>
      <c r="F1488" s="30" t="s">
        <v>7570</v>
      </c>
      <c r="G1488" s="9" t="s">
        <v>14</v>
      </c>
      <c r="H1488" s="30"/>
      <c r="I1488" s="31"/>
    </row>
    <row r="1489">
      <c r="A1489" s="34">
        <v>45148.0</v>
      </c>
      <c r="B1489" s="29" t="s">
        <v>7565</v>
      </c>
      <c r="C1489" s="30" t="s">
        <v>7571</v>
      </c>
      <c r="D1489" s="30" t="s">
        <v>7568</v>
      </c>
      <c r="E1489" s="30" t="s">
        <v>953</v>
      </c>
      <c r="F1489" s="30" t="s">
        <v>7570</v>
      </c>
      <c r="G1489" s="9" t="s">
        <v>14</v>
      </c>
      <c r="H1489" s="30"/>
      <c r="I1489" s="31"/>
    </row>
    <row r="1490">
      <c r="A1490" s="34">
        <v>45087.0</v>
      </c>
      <c r="B1490" s="29" t="s">
        <v>7572</v>
      </c>
      <c r="C1490" s="30" t="s">
        <v>7573</v>
      </c>
      <c r="D1490" s="30" t="s">
        <v>178</v>
      </c>
      <c r="E1490" s="30" t="s">
        <v>5217</v>
      </c>
      <c r="F1490" s="30" t="s">
        <v>119</v>
      </c>
      <c r="G1490" s="9" t="s">
        <v>14</v>
      </c>
      <c r="H1490" s="30"/>
      <c r="I1490" s="31"/>
    </row>
    <row r="1491">
      <c r="A1491" s="34">
        <v>45087.0</v>
      </c>
      <c r="B1491" s="29" t="s">
        <v>7572</v>
      </c>
      <c r="C1491" s="30" t="s">
        <v>7573</v>
      </c>
      <c r="D1491" s="30" t="s">
        <v>178</v>
      </c>
      <c r="E1491" s="30" t="s">
        <v>47</v>
      </c>
      <c r="F1491" s="30" t="s">
        <v>7574</v>
      </c>
      <c r="G1491" s="9" t="s">
        <v>14</v>
      </c>
      <c r="H1491" s="30"/>
      <c r="I1491" s="31"/>
    </row>
    <row r="1492">
      <c r="A1492" s="34">
        <v>45087.0</v>
      </c>
      <c r="B1492" s="29" t="s">
        <v>7575</v>
      </c>
      <c r="C1492" s="30" t="s">
        <v>7576</v>
      </c>
      <c r="D1492" s="30" t="s">
        <v>584</v>
      </c>
      <c r="E1492" s="30"/>
      <c r="F1492" s="30" t="s">
        <v>5972</v>
      </c>
      <c r="G1492" s="9" t="s">
        <v>86</v>
      </c>
      <c r="H1492" s="30" t="s">
        <v>100</v>
      </c>
      <c r="I1492" s="31"/>
    </row>
    <row r="1493">
      <c r="A1493" s="34">
        <v>45087.0</v>
      </c>
      <c r="B1493" s="29" t="s">
        <v>7575</v>
      </c>
      <c r="C1493" s="30" t="s">
        <v>7576</v>
      </c>
      <c r="D1493" s="30" t="s">
        <v>584</v>
      </c>
      <c r="E1493" s="30" t="s">
        <v>458</v>
      </c>
      <c r="F1493" s="30" t="s">
        <v>7577</v>
      </c>
      <c r="G1493" s="9" t="s">
        <v>86</v>
      </c>
      <c r="H1493" s="30"/>
      <c r="I1493" s="31"/>
    </row>
    <row r="1494">
      <c r="A1494" s="34">
        <v>45087.0</v>
      </c>
      <c r="B1494" s="29" t="s">
        <v>7575</v>
      </c>
      <c r="C1494" s="30" t="s">
        <v>7576</v>
      </c>
      <c r="D1494" s="30" t="s">
        <v>584</v>
      </c>
      <c r="E1494" s="30" t="s">
        <v>436</v>
      </c>
      <c r="F1494" s="30" t="s">
        <v>662</v>
      </c>
      <c r="G1494" s="9" t="s">
        <v>86</v>
      </c>
      <c r="H1494" s="30"/>
      <c r="I1494" s="31"/>
    </row>
    <row r="1495">
      <c r="A1495" s="34">
        <v>45087.0</v>
      </c>
      <c r="B1495" s="29" t="s">
        <v>7578</v>
      </c>
      <c r="C1495" s="30" t="s">
        <v>7579</v>
      </c>
      <c r="D1495" s="30" t="s">
        <v>182</v>
      </c>
      <c r="E1495" s="30" t="s">
        <v>42</v>
      </c>
      <c r="F1495" s="30" t="s">
        <v>1303</v>
      </c>
      <c r="G1495" s="9" t="s">
        <v>29</v>
      </c>
      <c r="H1495" s="30"/>
      <c r="I1495" s="31"/>
    </row>
    <row r="1496">
      <c r="A1496" s="34">
        <v>45087.0</v>
      </c>
      <c r="B1496" s="29" t="s">
        <v>7580</v>
      </c>
      <c r="C1496" s="30" t="s">
        <v>7581</v>
      </c>
      <c r="D1496" s="30" t="s">
        <v>7382</v>
      </c>
      <c r="E1496" s="30"/>
      <c r="F1496" s="30" t="s">
        <v>7183</v>
      </c>
      <c r="G1496" s="9" t="s">
        <v>14</v>
      </c>
      <c r="H1496" s="30" t="s">
        <v>100</v>
      </c>
      <c r="I1496" s="31"/>
    </row>
    <row r="1497">
      <c r="A1497" s="34">
        <v>45087.0</v>
      </c>
      <c r="B1497" s="29" t="s">
        <v>7582</v>
      </c>
      <c r="C1497" s="30" t="s">
        <v>7583</v>
      </c>
      <c r="D1497" s="30" t="s">
        <v>2375</v>
      </c>
      <c r="E1497" s="30"/>
      <c r="F1497" s="30" t="s">
        <v>171</v>
      </c>
      <c r="G1497" s="9" t="s">
        <v>14</v>
      </c>
      <c r="H1497" s="30" t="s">
        <v>100</v>
      </c>
      <c r="I1497" s="31"/>
    </row>
    <row r="1498">
      <c r="A1498" s="34">
        <v>45087.0</v>
      </c>
      <c r="B1498" s="29" t="s">
        <v>7582</v>
      </c>
      <c r="C1498" s="30" t="s">
        <v>7583</v>
      </c>
      <c r="D1498" s="30" t="s">
        <v>2375</v>
      </c>
      <c r="E1498" s="30" t="s">
        <v>110</v>
      </c>
      <c r="F1498" s="30" t="s">
        <v>111</v>
      </c>
      <c r="G1498" s="9" t="s">
        <v>14</v>
      </c>
      <c r="H1498" s="30"/>
      <c r="I1498" s="31"/>
    </row>
    <row r="1499">
      <c r="A1499" s="34">
        <v>45087.0</v>
      </c>
      <c r="B1499" s="29" t="s">
        <v>7582</v>
      </c>
      <c r="C1499" s="30" t="s">
        <v>7583</v>
      </c>
      <c r="D1499" s="30" t="s">
        <v>2375</v>
      </c>
      <c r="E1499" s="30" t="s">
        <v>119</v>
      </c>
      <c r="F1499" s="30" t="s">
        <v>149</v>
      </c>
      <c r="G1499" s="9" t="s">
        <v>14</v>
      </c>
      <c r="H1499" s="30"/>
      <c r="I1499" s="31"/>
    </row>
    <row r="1500">
      <c r="A1500" s="34">
        <v>45087.0</v>
      </c>
      <c r="B1500" s="29" t="s">
        <v>7584</v>
      </c>
      <c r="C1500" s="30" t="s">
        <v>7585</v>
      </c>
      <c r="D1500" s="30" t="s">
        <v>722</v>
      </c>
      <c r="E1500" s="30" t="s">
        <v>119</v>
      </c>
      <c r="F1500" s="30" t="s">
        <v>473</v>
      </c>
      <c r="G1500" s="9" t="s">
        <v>14</v>
      </c>
      <c r="H1500" s="30"/>
      <c r="I1500" s="31"/>
    </row>
    <row r="1501">
      <c r="A1501" s="34">
        <v>45087.0</v>
      </c>
      <c r="B1501" s="29" t="s">
        <v>7584</v>
      </c>
      <c r="C1501" s="30" t="s">
        <v>7585</v>
      </c>
      <c r="D1501" s="30" t="s">
        <v>722</v>
      </c>
      <c r="E1501" s="30" t="s">
        <v>110</v>
      </c>
      <c r="F1501" s="30" t="s">
        <v>111</v>
      </c>
      <c r="G1501" s="9" t="s">
        <v>14</v>
      </c>
      <c r="H1501" s="30"/>
      <c r="I1501" s="31"/>
    </row>
    <row r="1502">
      <c r="A1502" s="34">
        <v>45087.0</v>
      </c>
      <c r="B1502" s="29" t="s">
        <v>7584</v>
      </c>
      <c r="C1502" s="30" t="s">
        <v>7585</v>
      </c>
      <c r="D1502" s="30" t="s">
        <v>722</v>
      </c>
      <c r="E1502" s="30" t="s">
        <v>7586</v>
      </c>
      <c r="F1502" s="30" t="s">
        <v>809</v>
      </c>
      <c r="G1502" s="9" t="s">
        <v>14</v>
      </c>
      <c r="H1502" s="30"/>
      <c r="I1502" s="31"/>
    </row>
    <row r="1503">
      <c r="A1503" s="34">
        <v>45087.0</v>
      </c>
      <c r="B1503" s="29" t="s">
        <v>7587</v>
      </c>
      <c r="C1503" s="30" t="s">
        <v>7588</v>
      </c>
      <c r="D1503" s="30" t="s">
        <v>321</v>
      </c>
      <c r="E1503" s="30" t="s">
        <v>1527</v>
      </c>
      <c r="F1503" s="30" t="s">
        <v>119</v>
      </c>
      <c r="G1503" s="9" t="s">
        <v>14</v>
      </c>
      <c r="H1503" s="30"/>
      <c r="I1503" s="31"/>
    </row>
    <row r="1504">
      <c r="A1504" s="34">
        <v>45087.0</v>
      </c>
      <c r="B1504" s="29" t="s">
        <v>7587</v>
      </c>
      <c r="C1504" s="30" t="s">
        <v>7588</v>
      </c>
      <c r="D1504" s="30" t="s">
        <v>321</v>
      </c>
      <c r="E1504" s="30" t="s">
        <v>119</v>
      </c>
      <c r="F1504" s="30" t="s">
        <v>18</v>
      </c>
      <c r="G1504" s="9" t="s">
        <v>14</v>
      </c>
      <c r="H1504" s="30"/>
      <c r="I1504" s="31"/>
    </row>
    <row r="1505">
      <c r="A1505" s="34">
        <v>45087.0</v>
      </c>
      <c r="B1505" s="29" t="s">
        <v>7587</v>
      </c>
      <c r="C1505" s="30" t="s">
        <v>7588</v>
      </c>
      <c r="D1505" s="30" t="s">
        <v>321</v>
      </c>
      <c r="E1505" s="30" t="s">
        <v>90</v>
      </c>
      <c r="F1505" s="30" t="s">
        <v>111</v>
      </c>
      <c r="G1505" s="9" t="s">
        <v>14</v>
      </c>
      <c r="H1505" s="30"/>
      <c r="I1505" s="31"/>
    </row>
    <row r="1506">
      <c r="A1506" s="34">
        <v>45087.0</v>
      </c>
      <c r="B1506" s="29" t="s">
        <v>7589</v>
      </c>
      <c r="C1506" s="30" t="s">
        <v>7590</v>
      </c>
      <c r="D1506" s="30" t="s">
        <v>7035</v>
      </c>
      <c r="E1506" s="30" t="s">
        <v>15</v>
      </c>
      <c r="F1506" s="30" t="s">
        <v>7591</v>
      </c>
      <c r="G1506" s="9" t="s">
        <v>14</v>
      </c>
      <c r="H1506" s="30"/>
      <c r="I1506" s="31"/>
    </row>
    <row r="1507">
      <c r="A1507" s="34">
        <v>45087.0</v>
      </c>
      <c r="B1507" s="29" t="s">
        <v>7589</v>
      </c>
      <c r="C1507" s="30" t="s">
        <v>7590</v>
      </c>
      <c r="D1507" s="30" t="s">
        <v>7035</v>
      </c>
      <c r="E1507" s="30" t="s">
        <v>6454</v>
      </c>
      <c r="F1507" s="30" t="s">
        <v>7109</v>
      </c>
      <c r="G1507" s="9" t="s">
        <v>14</v>
      </c>
      <c r="H1507" s="30"/>
      <c r="I1507" s="31"/>
    </row>
    <row r="1508">
      <c r="A1508" s="34">
        <v>45087.0</v>
      </c>
      <c r="B1508" s="29" t="s">
        <v>7589</v>
      </c>
      <c r="C1508" s="30" t="s">
        <v>7590</v>
      </c>
      <c r="D1508" s="30" t="s">
        <v>7035</v>
      </c>
      <c r="E1508" s="30" t="s">
        <v>7592</v>
      </c>
      <c r="F1508" s="30" t="s">
        <v>450</v>
      </c>
      <c r="G1508" s="9" t="s">
        <v>14</v>
      </c>
      <c r="H1508" s="30"/>
      <c r="I1508" s="31"/>
    </row>
    <row r="1509">
      <c r="A1509" s="34">
        <v>45087.0</v>
      </c>
      <c r="B1509" s="29" t="s">
        <v>7593</v>
      </c>
      <c r="C1509" s="30" t="s">
        <v>7594</v>
      </c>
      <c r="D1509" s="30" t="s">
        <v>104</v>
      </c>
      <c r="E1509" s="30" t="s">
        <v>589</v>
      </c>
      <c r="F1509" s="30" t="s">
        <v>1303</v>
      </c>
      <c r="G1509" s="9" t="s">
        <v>29</v>
      </c>
      <c r="H1509" s="30"/>
      <c r="I1509" s="31"/>
    </row>
    <row r="1510">
      <c r="A1510" s="34">
        <v>45087.0</v>
      </c>
      <c r="B1510" s="29" t="s">
        <v>7595</v>
      </c>
      <c r="C1510" s="30" t="s">
        <v>7596</v>
      </c>
      <c r="D1510" s="30" t="s">
        <v>106</v>
      </c>
      <c r="E1510" s="30"/>
      <c r="F1510" s="30" t="s">
        <v>7183</v>
      </c>
      <c r="G1510" s="9" t="s">
        <v>14</v>
      </c>
      <c r="H1510" s="30" t="s">
        <v>100</v>
      </c>
      <c r="I1510" s="31"/>
    </row>
    <row r="1511">
      <c r="A1511" s="34">
        <v>45087.0</v>
      </c>
      <c r="B1511" s="29" t="s">
        <v>7597</v>
      </c>
      <c r="C1511" s="30" t="s">
        <v>7598</v>
      </c>
      <c r="D1511" s="30" t="s">
        <v>1952</v>
      </c>
      <c r="E1511" s="30"/>
      <c r="F1511" s="30" t="s">
        <v>5986</v>
      </c>
      <c r="G1511" s="9" t="s">
        <v>14</v>
      </c>
      <c r="H1511" s="30" t="s">
        <v>100</v>
      </c>
      <c r="I1511" s="31"/>
    </row>
    <row r="1512">
      <c r="A1512" s="34">
        <v>45087.0</v>
      </c>
      <c r="B1512" s="29" t="s">
        <v>7597</v>
      </c>
      <c r="C1512" s="30" t="s">
        <v>7598</v>
      </c>
      <c r="D1512" s="30" t="s">
        <v>1952</v>
      </c>
      <c r="E1512" s="30" t="s">
        <v>6855</v>
      </c>
      <c r="F1512" s="30" t="s">
        <v>101</v>
      </c>
      <c r="G1512" s="9" t="s">
        <v>14</v>
      </c>
      <c r="H1512" s="30"/>
      <c r="I1512" s="31"/>
    </row>
    <row r="1513">
      <c r="A1513" s="34">
        <v>45087.0</v>
      </c>
      <c r="B1513" s="29" t="s">
        <v>7597</v>
      </c>
      <c r="C1513" s="30" t="s">
        <v>7598</v>
      </c>
      <c r="D1513" s="30" t="s">
        <v>1952</v>
      </c>
      <c r="E1513" s="30" t="s">
        <v>1936</v>
      </c>
      <c r="F1513" s="30" t="s">
        <v>119</v>
      </c>
      <c r="G1513" s="9" t="s">
        <v>14</v>
      </c>
      <c r="H1513" s="30"/>
      <c r="I1513" s="31"/>
    </row>
    <row r="1514">
      <c r="A1514" s="34">
        <v>45087.0</v>
      </c>
      <c r="B1514" s="29" t="s">
        <v>7599</v>
      </c>
      <c r="C1514" s="30" t="s">
        <v>7600</v>
      </c>
      <c r="D1514" s="30" t="s">
        <v>882</v>
      </c>
      <c r="E1514" s="30" t="s">
        <v>105</v>
      </c>
      <c r="F1514" s="30" t="s">
        <v>7428</v>
      </c>
      <c r="G1514" s="9" t="s">
        <v>29</v>
      </c>
      <c r="H1514" s="30"/>
      <c r="I1514" s="31"/>
    </row>
    <row r="1515">
      <c r="A1515" s="34">
        <v>45087.0</v>
      </c>
      <c r="B1515" s="29" t="s">
        <v>7599</v>
      </c>
      <c r="C1515" s="30" t="s">
        <v>7600</v>
      </c>
      <c r="D1515" s="30" t="s">
        <v>882</v>
      </c>
      <c r="E1515" s="30" t="s">
        <v>6454</v>
      </c>
      <c r="F1515" s="30" t="s">
        <v>6455</v>
      </c>
      <c r="G1515" s="9" t="s">
        <v>14</v>
      </c>
      <c r="H1515" s="30"/>
      <c r="I1515" s="31"/>
    </row>
    <row r="1516">
      <c r="A1516" s="34">
        <v>45087.0</v>
      </c>
      <c r="B1516" s="29" t="s">
        <v>7599</v>
      </c>
      <c r="C1516" s="30" t="s">
        <v>7600</v>
      </c>
      <c r="D1516" s="30" t="s">
        <v>882</v>
      </c>
      <c r="E1516" s="30" t="s">
        <v>420</v>
      </c>
      <c r="F1516" s="30" t="s">
        <v>450</v>
      </c>
      <c r="G1516" s="9" t="s">
        <v>14</v>
      </c>
      <c r="H1516" s="30"/>
      <c r="I1516" s="31"/>
    </row>
    <row r="1517">
      <c r="A1517" s="34">
        <v>45087.0</v>
      </c>
      <c r="B1517" s="29" t="s">
        <v>7599</v>
      </c>
      <c r="C1517" s="30" t="s">
        <v>7600</v>
      </c>
      <c r="D1517" s="30" t="s">
        <v>882</v>
      </c>
      <c r="E1517" s="30" t="s">
        <v>420</v>
      </c>
      <c r="F1517" s="30" t="s">
        <v>18</v>
      </c>
      <c r="G1517" s="9" t="s">
        <v>14</v>
      </c>
      <c r="H1517" s="30"/>
      <c r="I1517" s="31"/>
    </row>
    <row r="1518">
      <c r="A1518" s="34">
        <v>45087.0</v>
      </c>
      <c r="B1518" s="29" t="s">
        <v>7601</v>
      </c>
      <c r="C1518" s="30" t="s">
        <v>7602</v>
      </c>
      <c r="D1518" s="30" t="s">
        <v>7274</v>
      </c>
      <c r="E1518" s="30" t="s">
        <v>943</v>
      </c>
      <c r="F1518" s="30" t="s">
        <v>5047</v>
      </c>
      <c r="G1518" s="9" t="s">
        <v>14</v>
      </c>
      <c r="H1518" s="30"/>
      <c r="I1518" s="31"/>
    </row>
    <row r="1519">
      <c r="A1519" s="34">
        <v>45087.0</v>
      </c>
      <c r="B1519" s="29" t="s">
        <v>7601</v>
      </c>
      <c r="C1519" s="30" t="s">
        <v>7602</v>
      </c>
      <c r="D1519" s="30" t="s">
        <v>7274</v>
      </c>
      <c r="E1519" s="30" t="s">
        <v>38</v>
      </c>
      <c r="F1519" s="30" t="s">
        <v>13</v>
      </c>
      <c r="G1519" s="9" t="s">
        <v>14</v>
      </c>
      <c r="H1519" s="30"/>
      <c r="I1519" s="31"/>
    </row>
    <row r="1520">
      <c r="A1520" s="34">
        <v>45087.0</v>
      </c>
      <c r="B1520" s="29" t="s">
        <v>7603</v>
      </c>
      <c r="C1520" s="30" t="s">
        <v>7604</v>
      </c>
      <c r="D1520" s="30" t="s">
        <v>106</v>
      </c>
      <c r="E1520" s="30"/>
      <c r="F1520" s="30" t="s">
        <v>1430</v>
      </c>
      <c r="G1520" s="9" t="s">
        <v>14</v>
      </c>
      <c r="H1520" s="30" t="s">
        <v>100</v>
      </c>
      <c r="I1520" s="31"/>
    </row>
    <row r="1521">
      <c r="A1521" s="34">
        <v>45087.0</v>
      </c>
      <c r="B1521" s="29" t="s">
        <v>7603</v>
      </c>
      <c r="C1521" s="30" t="s">
        <v>7604</v>
      </c>
      <c r="D1521" s="30" t="s">
        <v>106</v>
      </c>
      <c r="E1521" s="30" t="s">
        <v>420</v>
      </c>
      <c r="F1521" s="30" t="s">
        <v>7605</v>
      </c>
      <c r="G1521" s="9" t="s">
        <v>14</v>
      </c>
      <c r="H1521" s="30"/>
      <c r="I1521" s="31"/>
    </row>
    <row r="1522">
      <c r="A1522" s="34">
        <v>45087.0</v>
      </c>
      <c r="B1522" s="29" t="s">
        <v>7603</v>
      </c>
      <c r="C1522" s="30" t="s">
        <v>7604</v>
      </c>
      <c r="D1522" s="30" t="s">
        <v>106</v>
      </c>
      <c r="E1522" s="30" t="s">
        <v>7606</v>
      </c>
      <c r="F1522" s="30" t="s">
        <v>308</v>
      </c>
      <c r="G1522" s="9" t="s">
        <v>14</v>
      </c>
      <c r="H1522" s="30"/>
      <c r="I1522" s="31"/>
    </row>
    <row r="1523">
      <c r="A1523" s="34">
        <v>45087.0</v>
      </c>
      <c r="B1523" s="29" t="s">
        <v>7603</v>
      </c>
      <c r="C1523" s="30" t="s">
        <v>7604</v>
      </c>
      <c r="D1523" s="30" t="s">
        <v>106</v>
      </c>
      <c r="E1523" s="30" t="s">
        <v>110</v>
      </c>
      <c r="F1523" s="30" t="s">
        <v>111</v>
      </c>
      <c r="G1523" s="9" t="s">
        <v>14</v>
      </c>
      <c r="H1523" s="30"/>
      <c r="I1523" s="31"/>
    </row>
    <row r="1524">
      <c r="A1524" s="34">
        <v>45087.0</v>
      </c>
      <c r="B1524" s="29" t="s">
        <v>7607</v>
      </c>
      <c r="C1524" s="30" t="s">
        <v>7608</v>
      </c>
      <c r="D1524" s="30" t="s">
        <v>7609</v>
      </c>
      <c r="E1524" s="30" t="s">
        <v>184</v>
      </c>
      <c r="F1524" s="30" t="s">
        <v>829</v>
      </c>
      <c r="G1524" s="9" t="s">
        <v>14</v>
      </c>
      <c r="H1524" s="30"/>
      <c r="I1524" s="31"/>
    </row>
    <row r="1525">
      <c r="A1525" s="34">
        <v>45087.0</v>
      </c>
      <c r="B1525" s="29" t="s">
        <v>7607</v>
      </c>
      <c r="C1525" s="30" t="s">
        <v>7608</v>
      </c>
      <c r="D1525" s="30" t="s">
        <v>7610</v>
      </c>
      <c r="E1525" s="30" t="s">
        <v>420</v>
      </c>
      <c r="F1525" s="30" t="s">
        <v>3167</v>
      </c>
      <c r="G1525" s="9" t="s">
        <v>14</v>
      </c>
      <c r="H1525" s="30"/>
      <c r="I1525" s="31"/>
    </row>
    <row r="1526">
      <c r="A1526" s="34">
        <v>45087.0</v>
      </c>
      <c r="B1526" s="29" t="s">
        <v>7611</v>
      </c>
      <c r="C1526" s="30" t="s">
        <v>7612</v>
      </c>
      <c r="D1526" s="30" t="b">
        <v>1</v>
      </c>
      <c r="E1526" s="30" t="s">
        <v>627</v>
      </c>
      <c r="F1526" s="30" t="s">
        <v>7157</v>
      </c>
      <c r="G1526" s="9" t="s">
        <v>29</v>
      </c>
      <c r="H1526" s="30"/>
      <c r="I1526" s="31"/>
    </row>
    <row r="1527">
      <c r="A1527" s="34">
        <v>45087.0</v>
      </c>
      <c r="B1527" s="29" t="s">
        <v>7611</v>
      </c>
      <c r="C1527" s="30" t="s">
        <v>7612</v>
      </c>
      <c r="D1527" s="30" t="b">
        <v>1</v>
      </c>
      <c r="E1527" s="30" t="s">
        <v>589</v>
      </c>
      <c r="F1527" s="30" t="s">
        <v>809</v>
      </c>
      <c r="G1527" s="9" t="s">
        <v>14</v>
      </c>
      <c r="H1527" s="30"/>
      <c r="I1527" s="31"/>
    </row>
    <row r="1528">
      <c r="A1528" s="34">
        <v>45087.0</v>
      </c>
      <c r="B1528" s="29" t="s">
        <v>7613</v>
      </c>
      <c r="C1528" s="30" t="s">
        <v>7614</v>
      </c>
      <c r="D1528" s="30" t="s">
        <v>2018</v>
      </c>
      <c r="E1528" s="30" t="s">
        <v>4316</v>
      </c>
      <c r="F1528" s="30" t="s">
        <v>6403</v>
      </c>
      <c r="G1528" s="9" t="s">
        <v>14</v>
      </c>
      <c r="H1528" s="30"/>
      <c r="I1528" s="31"/>
    </row>
    <row r="1529">
      <c r="A1529" s="34">
        <v>45087.0</v>
      </c>
      <c r="B1529" s="29" t="s">
        <v>7613</v>
      </c>
      <c r="C1529" s="30" t="s">
        <v>7614</v>
      </c>
      <c r="D1529" s="30" t="s">
        <v>2018</v>
      </c>
      <c r="E1529" s="30" t="s">
        <v>4316</v>
      </c>
      <c r="F1529" s="30" t="s">
        <v>2843</v>
      </c>
      <c r="G1529" s="9" t="s">
        <v>14</v>
      </c>
      <c r="H1529" s="30"/>
      <c r="I1529" s="31"/>
    </row>
    <row r="1530">
      <c r="A1530" s="34">
        <v>45087.0</v>
      </c>
      <c r="B1530" s="29" t="s">
        <v>7613</v>
      </c>
      <c r="C1530" s="30" t="s">
        <v>7614</v>
      </c>
      <c r="D1530" s="30" t="s">
        <v>2018</v>
      </c>
      <c r="E1530" s="30" t="s">
        <v>449</v>
      </c>
      <c r="F1530" s="30" t="s">
        <v>6646</v>
      </c>
      <c r="G1530" s="9" t="s">
        <v>14</v>
      </c>
      <c r="H1530" s="30"/>
      <c r="I1530" s="31"/>
    </row>
    <row r="1531">
      <c r="A1531" s="34">
        <v>45087.0</v>
      </c>
      <c r="B1531" s="29" t="s">
        <v>7613</v>
      </c>
      <c r="C1531" s="30" t="s">
        <v>7614</v>
      </c>
      <c r="D1531" s="30" t="s">
        <v>2018</v>
      </c>
      <c r="E1531" s="30" t="s">
        <v>38</v>
      </c>
      <c r="F1531" s="30" t="s">
        <v>5939</v>
      </c>
      <c r="G1531" s="9" t="s">
        <v>14</v>
      </c>
      <c r="H1531" s="30"/>
      <c r="I1531" s="31"/>
    </row>
    <row r="1532">
      <c r="A1532" s="34">
        <v>45087.0</v>
      </c>
      <c r="B1532" s="29" t="s">
        <v>7613</v>
      </c>
      <c r="C1532" s="30" t="s">
        <v>7614</v>
      </c>
      <c r="D1532" s="30" t="s">
        <v>2018</v>
      </c>
      <c r="E1532" s="30" t="s">
        <v>38</v>
      </c>
      <c r="F1532" s="30" t="s">
        <v>3198</v>
      </c>
      <c r="G1532" s="9" t="s">
        <v>14</v>
      </c>
      <c r="H1532" s="30"/>
      <c r="I1532" s="31"/>
    </row>
    <row r="1533">
      <c r="A1533" s="34">
        <v>45056.0</v>
      </c>
      <c r="B1533" s="29" t="s">
        <v>7615</v>
      </c>
      <c r="C1533" s="30" t="s">
        <v>7616</v>
      </c>
      <c r="D1533" s="30" t="s">
        <v>7617</v>
      </c>
      <c r="E1533" s="30" t="s">
        <v>105</v>
      </c>
      <c r="F1533" s="30" t="s">
        <v>7106</v>
      </c>
      <c r="G1533" s="9" t="s">
        <v>14</v>
      </c>
      <c r="H1533" s="30"/>
      <c r="I1533" s="31"/>
    </row>
    <row r="1534">
      <c r="A1534" s="34">
        <v>45056.0</v>
      </c>
      <c r="B1534" s="29" t="s">
        <v>7618</v>
      </c>
      <c r="C1534" s="30" t="s">
        <v>7619</v>
      </c>
      <c r="D1534" s="30" t="s">
        <v>7617</v>
      </c>
      <c r="E1534" s="30" t="s">
        <v>42</v>
      </c>
      <c r="F1534" s="30" t="s">
        <v>1303</v>
      </c>
      <c r="G1534" s="9" t="s">
        <v>29</v>
      </c>
      <c r="H1534" s="30"/>
      <c r="I1534" s="31"/>
    </row>
    <row r="1535">
      <c r="A1535" s="34">
        <v>45056.0</v>
      </c>
      <c r="B1535" s="29" t="s">
        <v>7620</v>
      </c>
      <c r="C1535" s="30" t="s">
        <v>7621</v>
      </c>
      <c r="D1535" s="30" t="s">
        <v>211</v>
      </c>
      <c r="E1535" s="30"/>
      <c r="F1535" s="30" t="s">
        <v>7183</v>
      </c>
      <c r="G1535" s="9" t="s">
        <v>14</v>
      </c>
      <c r="H1535" s="30" t="s">
        <v>100</v>
      </c>
      <c r="I1535" s="31"/>
    </row>
    <row r="1536">
      <c r="A1536" s="34">
        <v>45056.0</v>
      </c>
      <c r="B1536" s="29" t="s">
        <v>7622</v>
      </c>
      <c r="C1536" s="30" t="s">
        <v>7623</v>
      </c>
      <c r="D1536" s="30" t="s">
        <v>385</v>
      </c>
      <c r="E1536" s="30"/>
      <c r="F1536" s="30" t="s">
        <v>6148</v>
      </c>
      <c r="G1536" s="9" t="s">
        <v>14</v>
      </c>
      <c r="H1536" s="30" t="s">
        <v>100</v>
      </c>
      <c r="I1536" s="31"/>
    </row>
    <row r="1537">
      <c r="A1537" s="34">
        <v>45056.0</v>
      </c>
      <c r="B1537" s="29" t="s">
        <v>7622</v>
      </c>
      <c r="C1537" s="30" t="s">
        <v>7623</v>
      </c>
      <c r="D1537" s="30" t="s">
        <v>385</v>
      </c>
      <c r="E1537" s="30" t="s">
        <v>119</v>
      </c>
      <c r="F1537" s="30" t="s">
        <v>132</v>
      </c>
      <c r="G1537" s="9" t="s">
        <v>14</v>
      </c>
      <c r="H1537" s="30"/>
      <c r="I1537" s="31"/>
    </row>
    <row r="1538">
      <c r="A1538" s="34">
        <v>45056.0</v>
      </c>
      <c r="B1538" s="29" t="s">
        <v>7622</v>
      </c>
      <c r="C1538" s="30" t="s">
        <v>7623</v>
      </c>
      <c r="D1538" s="30" t="s">
        <v>385</v>
      </c>
      <c r="E1538" s="30" t="s">
        <v>7624</v>
      </c>
      <c r="F1538" s="30" t="s">
        <v>101</v>
      </c>
      <c r="G1538" s="9" t="s">
        <v>14</v>
      </c>
      <c r="H1538" s="30"/>
      <c r="I1538" s="31"/>
    </row>
    <row r="1539">
      <c r="A1539" s="34">
        <v>45056.0</v>
      </c>
      <c r="B1539" s="29" t="s">
        <v>7622</v>
      </c>
      <c r="C1539" s="30" t="s">
        <v>7623</v>
      </c>
      <c r="D1539" s="30" t="s">
        <v>385</v>
      </c>
      <c r="E1539" s="30" t="s">
        <v>110</v>
      </c>
      <c r="F1539" s="30" t="s">
        <v>111</v>
      </c>
      <c r="G1539" s="9" t="s">
        <v>14</v>
      </c>
      <c r="H1539" s="30"/>
      <c r="I1539" s="31"/>
    </row>
    <row r="1540">
      <c r="A1540" s="34">
        <v>45056.0</v>
      </c>
      <c r="B1540" s="29" t="s">
        <v>7625</v>
      </c>
      <c r="C1540" s="30" t="s">
        <v>7626</v>
      </c>
      <c r="D1540" s="30" t="s">
        <v>412</v>
      </c>
      <c r="E1540" s="30" t="s">
        <v>436</v>
      </c>
      <c r="F1540" s="30" t="s">
        <v>3482</v>
      </c>
      <c r="G1540" s="9" t="s">
        <v>14</v>
      </c>
      <c r="H1540" s="30"/>
      <c r="I1540" s="31"/>
    </row>
    <row r="1541">
      <c r="A1541" s="34">
        <v>45056.0</v>
      </c>
      <c r="B1541" s="29" t="s">
        <v>7625</v>
      </c>
      <c r="C1541" s="30" t="s">
        <v>7626</v>
      </c>
      <c r="D1541" s="30" t="s">
        <v>412</v>
      </c>
      <c r="E1541" s="30" t="s">
        <v>436</v>
      </c>
      <c r="F1541" s="30" t="s">
        <v>149</v>
      </c>
      <c r="G1541" s="9" t="s">
        <v>14</v>
      </c>
      <c r="H1541" s="30"/>
      <c r="I1541" s="31"/>
    </row>
    <row r="1542">
      <c r="A1542" s="34">
        <v>45056.0</v>
      </c>
      <c r="B1542" s="29" t="s">
        <v>7627</v>
      </c>
      <c r="C1542" s="30" t="s">
        <v>7628</v>
      </c>
      <c r="D1542" s="30" t="s">
        <v>21</v>
      </c>
      <c r="E1542" s="30" t="s">
        <v>119</v>
      </c>
      <c r="F1542" s="30" t="s">
        <v>2843</v>
      </c>
      <c r="G1542" s="9" t="s">
        <v>14</v>
      </c>
      <c r="H1542" s="30"/>
      <c r="I1542" s="31"/>
    </row>
    <row r="1543">
      <c r="A1543" s="34">
        <v>45056.0</v>
      </c>
      <c r="B1543" s="29" t="s">
        <v>7627</v>
      </c>
      <c r="C1543" s="30" t="s">
        <v>7628</v>
      </c>
      <c r="D1543" s="30" t="s">
        <v>21</v>
      </c>
      <c r="E1543" s="30" t="s">
        <v>420</v>
      </c>
      <c r="F1543" s="30" t="s">
        <v>13</v>
      </c>
      <c r="G1543" s="9" t="s">
        <v>14</v>
      </c>
      <c r="H1543" s="30"/>
      <c r="I1543" s="31"/>
    </row>
    <row r="1544">
      <c r="A1544" s="34">
        <v>45056.0</v>
      </c>
      <c r="B1544" s="29" t="s">
        <v>7627</v>
      </c>
      <c r="C1544" s="30" t="s">
        <v>7628</v>
      </c>
      <c r="D1544" s="30" t="s">
        <v>21</v>
      </c>
      <c r="E1544" s="30" t="s">
        <v>678</v>
      </c>
      <c r="F1544" s="30" t="s">
        <v>13</v>
      </c>
      <c r="G1544" s="9" t="s">
        <v>14</v>
      </c>
      <c r="H1544" s="30"/>
      <c r="I1544" s="31"/>
    </row>
    <row r="1545">
      <c r="A1545" s="34">
        <v>45056.0</v>
      </c>
      <c r="B1545" s="29" t="s">
        <v>7627</v>
      </c>
      <c r="C1545" s="30" t="s">
        <v>7628</v>
      </c>
      <c r="D1545" s="30" t="s">
        <v>21</v>
      </c>
      <c r="E1545" s="30" t="s">
        <v>110</v>
      </c>
      <c r="F1545" s="30" t="s">
        <v>111</v>
      </c>
      <c r="G1545" s="9" t="s">
        <v>14</v>
      </c>
      <c r="H1545" s="30"/>
      <c r="I1545" s="31"/>
    </row>
    <row r="1546">
      <c r="A1546" s="34">
        <v>45056.0</v>
      </c>
      <c r="B1546" s="29" t="s">
        <v>7629</v>
      </c>
      <c r="C1546" s="30" t="s">
        <v>7630</v>
      </c>
      <c r="D1546" s="30" t="s">
        <v>633</v>
      </c>
      <c r="E1546" s="30" t="s">
        <v>110</v>
      </c>
      <c r="F1546" s="30" t="s">
        <v>111</v>
      </c>
      <c r="G1546" s="9" t="s">
        <v>14</v>
      </c>
      <c r="H1546" s="30"/>
      <c r="I1546" s="31"/>
    </row>
    <row r="1547">
      <c r="A1547" s="34">
        <v>45056.0</v>
      </c>
      <c r="B1547" s="29" t="s">
        <v>7629</v>
      </c>
      <c r="C1547" s="30" t="s">
        <v>7630</v>
      </c>
      <c r="D1547" s="30" t="s">
        <v>633</v>
      </c>
      <c r="E1547" s="30" t="s">
        <v>119</v>
      </c>
      <c r="F1547" s="30" t="s">
        <v>6180</v>
      </c>
      <c r="G1547" s="9" t="s">
        <v>14</v>
      </c>
      <c r="H1547" s="30"/>
      <c r="I1547" s="31"/>
    </row>
    <row r="1548">
      <c r="A1548" s="34">
        <v>45056.0</v>
      </c>
      <c r="B1548" s="29" t="s">
        <v>7629</v>
      </c>
      <c r="C1548" s="30" t="s">
        <v>7630</v>
      </c>
      <c r="D1548" s="30" t="s">
        <v>633</v>
      </c>
      <c r="E1548" s="30" t="s">
        <v>119</v>
      </c>
      <c r="F1548" s="30" t="s">
        <v>330</v>
      </c>
      <c r="G1548" s="9" t="s">
        <v>14</v>
      </c>
      <c r="H1548" s="30"/>
      <c r="I1548" s="31"/>
    </row>
    <row r="1549">
      <c r="A1549" s="34">
        <v>45056.0</v>
      </c>
      <c r="B1549" s="29" t="s">
        <v>7631</v>
      </c>
      <c r="C1549" s="30" t="s">
        <v>7632</v>
      </c>
      <c r="D1549" s="30" t="s">
        <v>7617</v>
      </c>
      <c r="E1549" s="30" t="s">
        <v>42</v>
      </c>
      <c r="F1549" s="30" t="s">
        <v>1303</v>
      </c>
      <c r="G1549" s="9" t="s">
        <v>29</v>
      </c>
      <c r="H1549" s="30"/>
      <c r="I1549" s="31"/>
    </row>
    <row r="1550">
      <c r="A1550" s="34">
        <v>45056.0</v>
      </c>
      <c r="B1550" s="29" t="s">
        <v>7633</v>
      </c>
      <c r="C1550" s="30" t="s">
        <v>7634</v>
      </c>
      <c r="D1550" s="30" t="s">
        <v>3141</v>
      </c>
      <c r="E1550" s="30"/>
      <c r="F1550" s="30" t="s">
        <v>7183</v>
      </c>
      <c r="G1550" s="9" t="s">
        <v>14</v>
      </c>
      <c r="H1550" s="30" t="s">
        <v>100</v>
      </c>
      <c r="I1550" s="31"/>
    </row>
    <row r="1551">
      <c r="A1551" s="34">
        <v>45026.0</v>
      </c>
      <c r="B1551" s="29" t="s">
        <v>7635</v>
      </c>
      <c r="C1551" s="30" t="s">
        <v>7636</v>
      </c>
      <c r="D1551" s="30" t="s">
        <v>78</v>
      </c>
      <c r="E1551" s="30" t="s">
        <v>5895</v>
      </c>
      <c r="F1551" s="30" t="s">
        <v>111</v>
      </c>
      <c r="G1551" s="9" t="s">
        <v>14</v>
      </c>
      <c r="H1551" s="30"/>
      <c r="I1551" s="31"/>
    </row>
    <row r="1552">
      <c r="A1552" s="34">
        <v>45026.0</v>
      </c>
      <c r="B1552" s="29" t="s">
        <v>7635</v>
      </c>
      <c r="C1552" s="30" t="s">
        <v>7636</v>
      </c>
      <c r="D1552" s="30" t="s">
        <v>78</v>
      </c>
      <c r="E1552" s="30" t="s">
        <v>589</v>
      </c>
      <c r="F1552" s="30" t="s">
        <v>13</v>
      </c>
      <c r="G1552" s="9" t="s">
        <v>14</v>
      </c>
      <c r="H1552" s="30"/>
      <c r="I1552" s="31"/>
    </row>
    <row r="1553">
      <c r="A1553" s="34">
        <v>45026.0</v>
      </c>
      <c r="B1553" s="29" t="s">
        <v>7635</v>
      </c>
      <c r="C1553" s="30" t="s">
        <v>7636</v>
      </c>
      <c r="D1553" s="30" t="s">
        <v>78</v>
      </c>
      <c r="E1553" s="30" t="s">
        <v>896</v>
      </c>
      <c r="F1553" s="30" t="s">
        <v>718</v>
      </c>
      <c r="G1553" s="9" t="s">
        <v>14</v>
      </c>
      <c r="H1553" s="30"/>
      <c r="I1553" s="31"/>
    </row>
    <row r="1554">
      <c r="A1554" s="34">
        <v>45026.0</v>
      </c>
      <c r="B1554" s="29" t="s">
        <v>7635</v>
      </c>
      <c r="C1554" s="30" t="s">
        <v>7636</v>
      </c>
      <c r="D1554" s="30" t="s">
        <v>135</v>
      </c>
      <c r="E1554" s="30" t="s">
        <v>5895</v>
      </c>
      <c r="F1554" s="30" t="s">
        <v>111</v>
      </c>
      <c r="G1554" s="9" t="s">
        <v>14</v>
      </c>
      <c r="H1554" s="30"/>
      <c r="I1554" s="31"/>
    </row>
    <row r="1555">
      <c r="A1555" s="34">
        <v>45026.0</v>
      </c>
      <c r="B1555" s="29" t="s">
        <v>7635</v>
      </c>
      <c r="C1555" s="30" t="s">
        <v>7636</v>
      </c>
      <c r="D1555" s="30" t="s">
        <v>135</v>
      </c>
      <c r="E1555" s="30" t="s">
        <v>589</v>
      </c>
      <c r="F1555" s="30" t="s">
        <v>13</v>
      </c>
      <c r="G1555" s="9" t="s">
        <v>14</v>
      </c>
      <c r="H1555" s="30"/>
      <c r="I1555" s="31"/>
    </row>
    <row r="1556">
      <c r="A1556" s="34">
        <v>45026.0</v>
      </c>
      <c r="B1556" s="29" t="s">
        <v>7635</v>
      </c>
      <c r="C1556" s="30" t="s">
        <v>7636</v>
      </c>
      <c r="D1556" s="30" t="s">
        <v>135</v>
      </c>
      <c r="E1556" s="30" t="s">
        <v>896</v>
      </c>
      <c r="F1556" s="30" t="s">
        <v>718</v>
      </c>
      <c r="G1556" s="9" t="s">
        <v>14</v>
      </c>
      <c r="H1556" s="30"/>
      <c r="I1556" s="31"/>
    </row>
    <row r="1557">
      <c r="A1557" s="34">
        <v>45026.0</v>
      </c>
      <c r="B1557" s="29" t="s">
        <v>7637</v>
      </c>
      <c r="C1557" s="30" t="s">
        <v>7638</v>
      </c>
      <c r="D1557" s="30" t="b">
        <v>1</v>
      </c>
      <c r="E1557" s="30" t="s">
        <v>42</v>
      </c>
      <c r="F1557" s="30" t="s">
        <v>1303</v>
      </c>
      <c r="G1557" s="9" t="s">
        <v>29</v>
      </c>
      <c r="H1557" s="30"/>
      <c r="I1557" s="31"/>
    </row>
    <row r="1558">
      <c r="A1558" s="34">
        <v>45026.0</v>
      </c>
      <c r="B1558" s="29" t="s">
        <v>7639</v>
      </c>
      <c r="C1558" s="30" t="s">
        <v>7640</v>
      </c>
      <c r="D1558" s="30" t="s">
        <v>5386</v>
      </c>
      <c r="E1558" s="30"/>
      <c r="F1558" s="30" t="s">
        <v>7183</v>
      </c>
      <c r="G1558" s="9" t="s">
        <v>14</v>
      </c>
      <c r="H1558" s="30" t="s">
        <v>100</v>
      </c>
      <c r="I1558" s="31"/>
    </row>
    <row r="1559">
      <c r="A1559" s="34">
        <v>45026.0</v>
      </c>
      <c r="B1559" s="29" t="s">
        <v>7641</v>
      </c>
      <c r="C1559" s="30" t="s">
        <v>7642</v>
      </c>
      <c r="D1559" s="30" t="s">
        <v>468</v>
      </c>
      <c r="E1559" s="30"/>
      <c r="F1559" s="30" t="s">
        <v>6328</v>
      </c>
      <c r="G1559" s="9" t="s">
        <v>14</v>
      </c>
      <c r="H1559" s="30" t="s">
        <v>100</v>
      </c>
      <c r="I1559" s="31"/>
    </row>
    <row r="1560">
      <c r="A1560" s="34">
        <v>45026.0</v>
      </c>
      <c r="B1560" s="29" t="s">
        <v>7641</v>
      </c>
      <c r="C1560" s="30" t="s">
        <v>7642</v>
      </c>
      <c r="D1560" s="30" t="s">
        <v>468</v>
      </c>
      <c r="E1560" s="30" t="s">
        <v>119</v>
      </c>
      <c r="F1560" s="30" t="s">
        <v>127</v>
      </c>
      <c r="G1560" s="9" t="s">
        <v>14</v>
      </c>
      <c r="H1560" s="30"/>
      <c r="I1560" s="31"/>
    </row>
    <row r="1561">
      <c r="A1561" s="34">
        <v>45026.0</v>
      </c>
      <c r="B1561" s="29" t="s">
        <v>7641</v>
      </c>
      <c r="C1561" s="30" t="s">
        <v>7642</v>
      </c>
      <c r="D1561" s="30" t="s">
        <v>468</v>
      </c>
      <c r="E1561" s="30" t="s">
        <v>110</v>
      </c>
      <c r="F1561" s="30" t="s">
        <v>111</v>
      </c>
      <c r="G1561" s="9" t="s">
        <v>14</v>
      </c>
      <c r="H1561" s="30"/>
      <c r="I1561" s="31"/>
    </row>
    <row r="1562">
      <c r="A1562" s="34">
        <v>45026.0</v>
      </c>
      <c r="B1562" s="29" t="s">
        <v>7643</v>
      </c>
      <c r="C1562" s="30" t="s">
        <v>7644</v>
      </c>
      <c r="D1562" s="30" t="s">
        <v>193</v>
      </c>
      <c r="E1562" s="30"/>
      <c r="F1562" s="30" t="s">
        <v>5872</v>
      </c>
      <c r="G1562" s="9" t="s">
        <v>14</v>
      </c>
      <c r="H1562" s="30" t="s">
        <v>100</v>
      </c>
      <c r="I1562" s="31"/>
    </row>
    <row r="1563">
      <c r="A1563" s="34">
        <v>45026.0</v>
      </c>
      <c r="B1563" s="29" t="s">
        <v>7643</v>
      </c>
      <c r="C1563" s="30" t="s">
        <v>7644</v>
      </c>
      <c r="D1563" s="30" t="s">
        <v>193</v>
      </c>
      <c r="E1563" s="30" t="s">
        <v>5418</v>
      </c>
      <c r="F1563" s="30" t="s">
        <v>454</v>
      </c>
      <c r="G1563" s="9" t="s">
        <v>14</v>
      </c>
      <c r="H1563" s="30"/>
      <c r="I1563" s="31"/>
    </row>
    <row r="1564">
      <c r="A1564" s="34">
        <v>45026.0</v>
      </c>
      <c r="B1564" s="29" t="s">
        <v>7643</v>
      </c>
      <c r="C1564" s="30" t="s">
        <v>7644</v>
      </c>
      <c r="D1564" s="30" t="s">
        <v>193</v>
      </c>
      <c r="E1564" s="30" t="s">
        <v>38</v>
      </c>
      <c r="F1564" s="30" t="s">
        <v>18</v>
      </c>
      <c r="G1564" s="9" t="s">
        <v>14</v>
      </c>
      <c r="H1564" s="30"/>
      <c r="I1564" s="31"/>
    </row>
    <row r="1565">
      <c r="A1565" s="34">
        <v>45026.0</v>
      </c>
      <c r="B1565" s="29" t="s">
        <v>7643</v>
      </c>
      <c r="C1565" s="30" t="s">
        <v>7644</v>
      </c>
      <c r="D1565" s="30" t="s">
        <v>193</v>
      </c>
      <c r="E1565" s="30" t="s">
        <v>38</v>
      </c>
      <c r="F1565" s="30" t="s">
        <v>6594</v>
      </c>
      <c r="G1565" s="9" t="s">
        <v>14</v>
      </c>
      <c r="H1565" s="30"/>
      <c r="I1565" s="31"/>
    </row>
    <row r="1566">
      <c r="A1566" s="34">
        <v>45026.0</v>
      </c>
      <c r="B1566" s="29" t="s">
        <v>7645</v>
      </c>
      <c r="C1566" s="30" t="s">
        <v>7646</v>
      </c>
      <c r="D1566" s="30" t="s">
        <v>41</v>
      </c>
      <c r="E1566" s="30" t="s">
        <v>38</v>
      </c>
      <c r="F1566" s="30" t="s">
        <v>4192</v>
      </c>
      <c r="G1566" s="9" t="s">
        <v>14</v>
      </c>
      <c r="H1566" s="30"/>
      <c r="I1566" s="31"/>
    </row>
    <row r="1567">
      <c r="A1567" s="34">
        <v>45026.0</v>
      </c>
      <c r="B1567" s="29" t="s">
        <v>7645</v>
      </c>
      <c r="C1567" s="30" t="s">
        <v>7646</v>
      </c>
      <c r="D1567" s="30" t="s">
        <v>41</v>
      </c>
      <c r="E1567" s="30" t="s">
        <v>344</v>
      </c>
      <c r="F1567" s="30" t="s">
        <v>7647</v>
      </c>
      <c r="G1567" s="9" t="s">
        <v>14</v>
      </c>
      <c r="H1567" s="30"/>
      <c r="I1567" s="31"/>
    </row>
    <row r="1568">
      <c r="A1568" s="34">
        <v>45026.0</v>
      </c>
      <c r="B1568" s="29" t="s">
        <v>7645</v>
      </c>
      <c r="C1568" s="30" t="s">
        <v>7646</v>
      </c>
      <c r="D1568" s="30" t="s">
        <v>41</v>
      </c>
      <c r="E1568" s="30" t="s">
        <v>125</v>
      </c>
      <c r="F1568" s="30" t="s">
        <v>101</v>
      </c>
      <c r="G1568" s="9" t="s">
        <v>14</v>
      </c>
      <c r="H1568" s="30"/>
      <c r="I1568" s="31"/>
    </row>
    <row r="1569">
      <c r="A1569" s="34">
        <v>45026.0</v>
      </c>
      <c r="B1569" s="29" t="s">
        <v>7648</v>
      </c>
      <c r="C1569" s="30" t="s">
        <v>7649</v>
      </c>
      <c r="D1569" s="30" t="s">
        <v>3948</v>
      </c>
      <c r="E1569" s="30" t="s">
        <v>436</v>
      </c>
      <c r="F1569" s="30" t="s">
        <v>18</v>
      </c>
      <c r="G1569" s="9" t="s">
        <v>14</v>
      </c>
      <c r="H1569" s="30"/>
      <c r="I1569" s="31"/>
    </row>
    <row r="1570">
      <c r="A1570" s="34">
        <v>45026.0</v>
      </c>
      <c r="B1570" s="29" t="s">
        <v>7648</v>
      </c>
      <c r="C1570" s="30" t="s">
        <v>7649</v>
      </c>
      <c r="D1570" s="30" t="s">
        <v>3948</v>
      </c>
      <c r="E1570" s="30" t="s">
        <v>2564</v>
      </c>
      <c r="F1570" s="30" t="s">
        <v>7650</v>
      </c>
      <c r="G1570" s="9" t="s">
        <v>14</v>
      </c>
      <c r="H1570" s="30"/>
      <c r="I1570" s="31"/>
    </row>
    <row r="1571">
      <c r="A1571" s="34">
        <v>45026.0</v>
      </c>
      <c r="B1571" s="29" t="s">
        <v>7651</v>
      </c>
      <c r="C1571" s="30" t="s">
        <v>7652</v>
      </c>
      <c r="D1571" s="30" t="s">
        <v>385</v>
      </c>
      <c r="E1571" s="30" t="s">
        <v>1527</v>
      </c>
      <c r="F1571" s="30" t="s">
        <v>119</v>
      </c>
      <c r="G1571" s="9" t="s">
        <v>14</v>
      </c>
      <c r="H1571" s="30"/>
      <c r="I1571" s="31"/>
    </row>
    <row r="1572">
      <c r="A1572" s="34">
        <v>45026.0</v>
      </c>
      <c r="B1572" s="29" t="s">
        <v>7651</v>
      </c>
      <c r="C1572" s="30" t="s">
        <v>7652</v>
      </c>
      <c r="D1572" s="30" t="s">
        <v>385</v>
      </c>
      <c r="E1572" s="30" t="s">
        <v>240</v>
      </c>
      <c r="F1572" s="30" t="s">
        <v>239</v>
      </c>
      <c r="G1572" s="9" t="s">
        <v>14</v>
      </c>
      <c r="H1572" s="30"/>
      <c r="I1572" s="31"/>
    </row>
    <row r="1573">
      <c r="A1573" s="34">
        <v>45026.0</v>
      </c>
      <c r="B1573" s="29" t="s">
        <v>7651</v>
      </c>
      <c r="C1573" s="30" t="s">
        <v>7652</v>
      </c>
      <c r="D1573" s="30" t="s">
        <v>385</v>
      </c>
      <c r="E1573" s="30" t="s">
        <v>90</v>
      </c>
      <c r="F1573" s="30" t="s">
        <v>111</v>
      </c>
      <c r="G1573" s="9" t="s">
        <v>14</v>
      </c>
      <c r="H1573" s="30"/>
      <c r="I1573" s="31"/>
    </row>
    <row r="1574">
      <c r="A1574" s="34">
        <v>45026.0</v>
      </c>
      <c r="B1574" s="29" t="s">
        <v>7653</v>
      </c>
      <c r="C1574" s="30" t="s">
        <v>7654</v>
      </c>
      <c r="D1574" s="30" t="s">
        <v>114</v>
      </c>
      <c r="E1574" s="30" t="s">
        <v>119</v>
      </c>
      <c r="F1574" s="30" t="s">
        <v>473</v>
      </c>
      <c r="G1574" s="9" t="s">
        <v>14</v>
      </c>
      <c r="H1574" s="30"/>
      <c r="I1574" s="31"/>
    </row>
    <row r="1575">
      <c r="A1575" s="34">
        <v>45026.0</v>
      </c>
      <c r="B1575" s="29" t="s">
        <v>7653</v>
      </c>
      <c r="C1575" s="30" t="s">
        <v>7654</v>
      </c>
      <c r="D1575" s="30" t="s">
        <v>114</v>
      </c>
      <c r="E1575" s="30" t="s">
        <v>119</v>
      </c>
      <c r="F1575" s="30" t="s">
        <v>7655</v>
      </c>
      <c r="G1575" s="9" t="s">
        <v>14</v>
      </c>
      <c r="H1575" s="30"/>
      <c r="I1575" s="31"/>
    </row>
    <row r="1576">
      <c r="A1576" s="34">
        <v>45026.0</v>
      </c>
      <c r="B1576" s="29" t="s">
        <v>7653</v>
      </c>
      <c r="C1576" s="30" t="s">
        <v>7654</v>
      </c>
      <c r="D1576" s="30" t="s">
        <v>114</v>
      </c>
      <c r="E1576" s="30" t="s">
        <v>90</v>
      </c>
      <c r="F1576" s="30" t="s">
        <v>111</v>
      </c>
      <c r="G1576" s="9" t="s">
        <v>14</v>
      </c>
      <c r="H1576" s="30"/>
      <c r="I1576" s="31"/>
    </row>
    <row r="1577">
      <c r="A1577" s="34">
        <v>45026.0</v>
      </c>
      <c r="B1577" s="29" t="s">
        <v>7656</v>
      </c>
      <c r="C1577" s="30" t="s">
        <v>7657</v>
      </c>
      <c r="D1577" s="30" t="s">
        <v>746</v>
      </c>
      <c r="E1577" s="30" t="s">
        <v>42</v>
      </c>
      <c r="F1577" s="30" t="s">
        <v>1303</v>
      </c>
      <c r="G1577" s="9" t="s">
        <v>29</v>
      </c>
      <c r="H1577" s="30"/>
      <c r="I1577" s="31"/>
    </row>
    <row r="1578">
      <c r="A1578" s="34">
        <v>45026.0</v>
      </c>
      <c r="B1578" s="29" t="s">
        <v>7658</v>
      </c>
      <c r="C1578" s="30" t="s">
        <v>7659</v>
      </c>
      <c r="D1578" s="30" t="s">
        <v>5386</v>
      </c>
      <c r="E1578" s="30"/>
      <c r="F1578" s="30" t="s">
        <v>7183</v>
      </c>
      <c r="G1578" s="9" t="s">
        <v>14</v>
      </c>
      <c r="H1578" s="30" t="s">
        <v>100</v>
      </c>
      <c r="I1578" s="31"/>
    </row>
    <row r="1579">
      <c r="A1579" s="34">
        <v>45026.0</v>
      </c>
      <c r="B1579" s="29" t="s">
        <v>7660</v>
      </c>
      <c r="C1579" s="30" t="s">
        <v>7661</v>
      </c>
      <c r="D1579" s="30" t="s">
        <v>3541</v>
      </c>
      <c r="E1579" s="30" t="s">
        <v>420</v>
      </c>
      <c r="F1579" s="30" t="s">
        <v>7662</v>
      </c>
      <c r="G1579" s="9" t="s">
        <v>14</v>
      </c>
      <c r="H1579" s="30"/>
      <c r="I1579" s="31"/>
    </row>
    <row r="1580">
      <c r="A1580" s="34">
        <v>45026.0</v>
      </c>
      <c r="B1580" s="29" t="s">
        <v>7660</v>
      </c>
      <c r="C1580" s="30" t="s">
        <v>7661</v>
      </c>
      <c r="D1580" s="30" t="s">
        <v>3541</v>
      </c>
      <c r="E1580" s="30" t="s">
        <v>38</v>
      </c>
      <c r="F1580" s="30" t="s">
        <v>5939</v>
      </c>
      <c r="G1580" s="9" t="s">
        <v>14</v>
      </c>
      <c r="H1580" s="30"/>
      <c r="I1580" s="31"/>
    </row>
    <row r="1581">
      <c r="A1581" s="34">
        <v>45026.0</v>
      </c>
      <c r="B1581" s="29" t="s">
        <v>7660</v>
      </c>
      <c r="C1581" s="30" t="s">
        <v>7661</v>
      </c>
      <c r="D1581" s="30" t="s">
        <v>3541</v>
      </c>
      <c r="E1581" s="30" t="s">
        <v>38</v>
      </c>
      <c r="F1581" s="30" t="s">
        <v>149</v>
      </c>
      <c r="G1581" s="9" t="s">
        <v>14</v>
      </c>
      <c r="H1581" s="30"/>
      <c r="I1581" s="31"/>
    </row>
    <row r="1582">
      <c r="A1582" s="34">
        <v>45026.0</v>
      </c>
      <c r="B1582" s="29" t="s">
        <v>7663</v>
      </c>
      <c r="C1582" s="30" t="s">
        <v>7664</v>
      </c>
      <c r="D1582" s="30" t="s">
        <v>839</v>
      </c>
      <c r="E1582" s="30"/>
      <c r="F1582" s="30" t="s">
        <v>171</v>
      </c>
      <c r="G1582" s="9" t="s">
        <v>14</v>
      </c>
      <c r="H1582" s="30" t="s">
        <v>100</v>
      </c>
      <c r="I1582" s="31"/>
    </row>
    <row r="1583">
      <c r="A1583" s="34">
        <v>45026.0</v>
      </c>
      <c r="B1583" s="29" t="s">
        <v>7663</v>
      </c>
      <c r="C1583" s="30" t="s">
        <v>7664</v>
      </c>
      <c r="D1583" s="30" t="s">
        <v>839</v>
      </c>
      <c r="E1583" s="30" t="s">
        <v>119</v>
      </c>
      <c r="F1583" s="30" t="s">
        <v>127</v>
      </c>
      <c r="G1583" s="9" t="s">
        <v>14</v>
      </c>
      <c r="H1583" s="30"/>
      <c r="I1583" s="31"/>
    </row>
    <row r="1584">
      <c r="A1584" s="34">
        <v>45026.0</v>
      </c>
      <c r="B1584" s="29" t="s">
        <v>7665</v>
      </c>
      <c r="C1584" s="30" t="s">
        <v>7666</v>
      </c>
      <c r="D1584" s="30" t="s">
        <v>453</v>
      </c>
      <c r="E1584" s="30" t="s">
        <v>7547</v>
      </c>
      <c r="F1584" s="30" t="s">
        <v>7548</v>
      </c>
      <c r="G1584" s="9" t="s">
        <v>14</v>
      </c>
      <c r="H1584" s="30"/>
      <c r="I1584" s="31"/>
    </row>
    <row r="1585">
      <c r="A1585" s="34">
        <v>45026.0</v>
      </c>
      <c r="B1585" s="29" t="s">
        <v>7665</v>
      </c>
      <c r="C1585" s="30" t="s">
        <v>7666</v>
      </c>
      <c r="D1585" s="30" t="s">
        <v>453</v>
      </c>
      <c r="E1585" s="30" t="s">
        <v>6454</v>
      </c>
      <c r="F1585" s="30" t="s">
        <v>6455</v>
      </c>
      <c r="G1585" s="9" t="s">
        <v>14</v>
      </c>
      <c r="H1585" s="30"/>
      <c r="I1585" s="31"/>
    </row>
    <row r="1586">
      <c r="A1586" s="34">
        <v>45026.0</v>
      </c>
      <c r="B1586" s="29" t="s">
        <v>7667</v>
      </c>
      <c r="C1586" s="30" t="s">
        <v>7668</v>
      </c>
      <c r="D1586" s="30" t="s">
        <v>5386</v>
      </c>
      <c r="E1586" s="30"/>
      <c r="F1586" s="30" t="s">
        <v>6148</v>
      </c>
      <c r="G1586" s="9" t="s">
        <v>14</v>
      </c>
      <c r="H1586" s="30" t="s">
        <v>100</v>
      </c>
      <c r="I1586" s="31"/>
    </row>
    <row r="1587">
      <c r="A1587" s="34">
        <v>45026.0</v>
      </c>
      <c r="B1587" s="29" t="s">
        <v>7667</v>
      </c>
      <c r="C1587" s="30" t="s">
        <v>7668</v>
      </c>
      <c r="D1587" s="30" t="s">
        <v>5386</v>
      </c>
      <c r="E1587" s="30" t="s">
        <v>6546</v>
      </c>
      <c r="F1587" s="30" t="s">
        <v>101</v>
      </c>
      <c r="G1587" s="9" t="s">
        <v>14</v>
      </c>
      <c r="H1587" s="30"/>
      <c r="I1587" s="31"/>
    </row>
    <row r="1588">
      <c r="A1588" s="34">
        <v>45026.0</v>
      </c>
      <c r="B1588" s="29" t="s">
        <v>7667</v>
      </c>
      <c r="C1588" s="30" t="s">
        <v>7668</v>
      </c>
      <c r="D1588" s="30" t="s">
        <v>5386</v>
      </c>
      <c r="E1588" s="30" t="s">
        <v>6546</v>
      </c>
      <c r="F1588" s="30" t="s">
        <v>132</v>
      </c>
      <c r="G1588" s="9" t="s">
        <v>14</v>
      </c>
      <c r="H1588" s="30"/>
      <c r="I1588" s="31"/>
    </row>
    <row r="1589">
      <c r="A1589" s="34">
        <v>45026.0</v>
      </c>
      <c r="B1589" s="29" t="s">
        <v>7669</v>
      </c>
      <c r="C1589" s="30" t="s">
        <v>7670</v>
      </c>
      <c r="D1589" s="30" t="s">
        <v>3541</v>
      </c>
      <c r="E1589" s="30"/>
      <c r="F1589" s="30" t="s">
        <v>6412</v>
      </c>
      <c r="G1589" s="9" t="s">
        <v>86</v>
      </c>
      <c r="H1589" s="30" t="s">
        <v>100</v>
      </c>
      <c r="I1589" s="31"/>
    </row>
    <row r="1590">
      <c r="A1590" s="34">
        <v>45026.0</v>
      </c>
      <c r="B1590" s="29" t="s">
        <v>7669</v>
      </c>
      <c r="C1590" s="30" t="s">
        <v>7670</v>
      </c>
      <c r="D1590" s="30" t="s">
        <v>746</v>
      </c>
      <c r="E1590" s="30"/>
      <c r="F1590" s="30" t="s">
        <v>6412</v>
      </c>
      <c r="G1590" s="9" t="s">
        <v>86</v>
      </c>
      <c r="H1590" s="30" t="s">
        <v>100</v>
      </c>
      <c r="I1590" s="31"/>
    </row>
    <row r="1591">
      <c r="A1591" s="34">
        <v>45026.0</v>
      </c>
      <c r="B1591" s="29" t="s">
        <v>7671</v>
      </c>
      <c r="C1591" s="30" t="s">
        <v>7672</v>
      </c>
      <c r="D1591" s="30" t="s">
        <v>3918</v>
      </c>
      <c r="E1591" s="30" t="s">
        <v>5885</v>
      </c>
      <c r="F1591" s="30" t="s">
        <v>2843</v>
      </c>
      <c r="G1591" s="9" t="s">
        <v>14</v>
      </c>
      <c r="H1591" s="30"/>
      <c r="I1591" s="31"/>
    </row>
    <row r="1592">
      <c r="A1592" s="34">
        <v>45026.0</v>
      </c>
      <c r="B1592" s="29" t="s">
        <v>7671</v>
      </c>
      <c r="C1592" s="30" t="s">
        <v>7672</v>
      </c>
      <c r="D1592" s="30" t="s">
        <v>3918</v>
      </c>
      <c r="E1592" s="30" t="s">
        <v>38</v>
      </c>
      <c r="F1592" s="30" t="s">
        <v>13</v>
      </c>
      <c r="G1592" s="9" t="s">
        <v>14</v>
      </c>
      <c r="H1592" s="30"/>
      <c r="I1592" s="31"/>
    </row>
    <row r="1593">
      <c r="A1593" s="34">
        <v>45026.0</v>
      </c>
      <c r="B1593" s="29" t="s">
        <v>7671</v>
      </c>
      <c r="C1593" s="30" t="s">
        <v>7672</v>
      </c>
      <c r="D1593" s="30" t="s">
        <v>3918</v>
      </c>
      <c r="E1593" s="30" t="s">
        <v>38</v>
      </c>
      <c r="F1593" s="30" t="s">
        <v>7292</v>
      </c>
      <c r="G1593" s="9" t="s">
        <v>14</v>
      </c>
      <c r="H1593" s="30"/>
      <c r="I1593" s="31"/>
    </row>
    <row r="1594">
      <c r="A1594" s="34">
        <v>44995.0</v>
      </c>
      <c r="B1594" s="29" t="s">
        <v>7673</v>
      </c>
      <c r="C1594" s="30" t="s">
        <v>7674</v>
      </c>
      <c r="D1594" s="30" t="s">
        <v>2168</v>
      </c>
      <c r="E1594" s="30" t="s">
        <v>7675</v>
      </c>
      <c r="F1594" s="30" t="s">
        <v>7676</v>
      </c>
      <c r="G1594" s="9" t="s">
        <v>14</v>
      </c>
      <c r="H1594" s="30"/>
      <c r="I1594" s="31"/>
    </row>
    <row r="1595">
      <c r="A1595" s="34">
        <v>44995.0</v>
      </c>
      <c r="B1595" s="29" t="s">
        <v>7673</v>
      </c>
      <c r="C1595" s="30" t="s">
        <v>7674</v>
      </c>
      <c r="D1595" s="30" t="s">
        <v>2168</v>
      </c>
      <c r="E1595" s="30" t="s">
        <v>6517</v>
      </c>
      <c r="F1595" s="30" t="s">
        <v>258</v>
      </c>
      <c r="G1595" s="9" t="s">
        <v>14</v>
      </c>
      <c r="H1595" s="30"/>
      <c r="I1595" s="31"/>
    </row>
    <row r="1596">
      <c r="A1596" s="34">
        <v>44995.0</v>
      </c>
      <c r="B1596" s="29" t="s">
        <v>7677</v>
      </c>
      <c r="C1596" s="30" t="s">
        <v>7678</v>
      </c>
      <c r="D1596" s="30" t="b">
        <v>1</v>
      </c>
      <c r="E1596" s="30" t="s">
        <v>42</v>
      </c>
      <c r="F1596" s="30" t="s">
        <v>1303</v>
      </c>
      <c r="G1596" s="9" t="s">
        <v>29</v>
      </c>
      <c r="H1596" s="30"/>
      <c r="I1596" s="31"/>
    </row>
    <row r="1597">
      <c r="A1597" s="34">
        <v>44995.0</v>
      </c>
      <c r="B1597" s="29" t="s">
        <v>7679</v>
      </c>
      <c r="C1597" s="30" t="s">
        <v>7680</v>
      </c>
      <c r="D1597" s="30" t="s">
        <v>189</v>
      </c>
      <c r="E1597" s="30"/>
      <c r="F1597" s="30" t="s">
        <v>7183</v>
      </c>
      <c r="G1597" s="9" t="s">
        <v>14</v>
      </c>
      <c r="H1597" s="30" t="s">
        <v>100</v>
      </c>
      <c r="I1597" s="31"/>
    </row>
    <row r="1598">
      <c r="A1598" s="34">
        <v>44995.0</v>
      </c>
      <c r="B1598" s="29" t="s">
        <v>7681</v>
      </c>
      <c r="C1598" s="30" t="s">
        <v>7682</v>
      </c>
      <c r="D1598" s="30" t="s">
        <v>5386</v>
      </c>
      <c r="E1598" s="30"/>
      <c r="F1598" s="30" t="s">
        <v>171</v>
      </c>
      <c r="G1598" s="9" t="s">
        <v>14</v>
      </c>
      <c r="H1598" s="30" t="s">
        <v>100</v>
      </c>
      <c r="I1598" s="31"/>
    </row>
    <row r="1599">
      <c r="A1599" s="34">
        <v>44995.0</v>
      </c>
      <c r="B1599" s="29" t="s">
        <v>7681</v>
      </c>
      <c r="C1599" s="30" t="s">
        <v>7682</v>
      </c>
      <c r="D1599" s="30" t="s">
        <v>5386</v>
      </c>
      <c r="E1599" s="30" t="s">
        <v>6546</v>
      </c>
      <c r="F1599" s="30" t="s">
        <v>512</v>
      </c>
      <c r="G1599" s="9" t="s">
        <v>14</v>
      </c>
      <c r="H1599" s="30"/>
      <c r="I1599" s="31"/>
    </row>
    <row r="1600">
      <c r="A1600" s="34">
        <v>44995.0</v>
      </c>
      <c r="B1600" s="29" t="s">
        <v>7683</v>
      </c>
      <c r="C1600" s="30" t="s">
        <v>7684</v>
      </c>
      <c r="D1600" s="30" t="s">
        <v>343</v>
      </c>
      <c r="E1600" s="30"/>
      <c r="F1600" s="30" t="s">
        <v>171</v>
      </c>
      <c r="G1600" s="9" t="s">
        <v>14</v>
      </c>
      <c r="H1600" s="30" t="s">
        <v>100</v>
      </c>
      <c r="I1600" s="31"/>
    </row>
    <row r="1601">
      <c r="A1601" s="34">
        <v>44995.0</v>
      </c>
      <c r="B1601" s="29" t="s">
        <v>7683</v>
      </c>
      <c r="C1601" s="30" t="s">
        <v>7684</v>
      </c>
      <c r="D1601" s="30" t="s">
        <v>343</v>
      </c>
      <c r="E1601" s="30" t="s">
        <v>5885</v>
      </c>
      <c r="F1601" s="30" t="s">
        <v>280</v>
      </c>
      <c r="G1601" s="9" t="s">
        <v>14</v>
      </c>
      <c r="H1601" s="30"/>
      <c r="I1601" s="31"/>
    </row>
    <row r="1602">
      <c r="A1602" s="34">
        <v>44995.0</v>
      </c>
      <c r="B1602" s="29" t="s">
        <v>7683</v>
      </c>
      <c r="C1602" s="30" t="s">
        <v>7684</v>
      </c>
      <c r="D1602" s="30" t="s">
        <v>343</v>
      </c>
      <c r="E1602" s="30" t="s">
        <v>90</v>
      </c>
      <c r="F1602" s="30" t="s">
        <v>111</v>
      </c>
      <c r="G1602" s="9" t="s">
        <v>14</v>
      </c>
      <c r="H1602" s="30"/>
      <c r="I1602" s="31"/>
    </row>
    <row r="1603">
      <c r="A1603" s="34">
        <v>44995.0</v>
      </c>
      <c r="B1603" s="29" t="s">
        <v>7683</v>
      </c>
      <c r="C1603" s="30" t="s">
        <v>7684</v>
      </c>
      <c r="D1603" s="30" t="s">
        <v>343</v>
      </c>
      <c r="E1603" s="30"/>
      <c r="F1603" s="30" t="s">
        <v>4965</v>
      </c>
      <c r="G1603" s="9" t="s">
        <v>14</v>
      </c>
      <c r="H1603" s="30" t="s">
        <v>100</v>
      </c>
      <c r="I1603" s="31"/>
    </row>
    <row r="1604">
      <c r="A1604" s="34">
        <v>44995.0</v>
      </c>
      <c r="B1604" s="29" t="s">
        <v>7685</v>
      </c>
      <c r="C1604" s="30" t="s">
        <v>7686</v>
      </c>
      <c r="D1604" s="30" t="s">
        <v>761</v>
      </c>
      <c r="E1604" s="30" t="s">
        <v>7687</v>
      </c>
      <c r="F1604" s="30" t="s">
        <v>671</v>
      </c>
      <c r="G1604" s="9" t="s">
        <v>14</v>
      </c>
      <c r="H1604" s="30"/>
      <c r="I1604" s="31"/>
    </row>
    <row r="1605">
      <c r="A1605" s="34">
        <v>44995.0</v>
      </c>
      <c r="B1605" s="29" t="s">
        <v>7685</v>
      </c>
      <c r="C1605" s="30" t="s">
        <v>7686</v>
      </c>
      <c r="D1605" s="30" t="s">
        <v>761</v>
      </c>
      <c r="E1605" s="30" t="s">
        <v>436</v>
      </c>
      <c r="F1605" s="30" t="s">
        <v>18</v>
      </c>
      <c r="G1605" s="9" t="s">
        <v>14</v>
      </c>
      <c r="H1605" s="30"/>
      <c r="I1605" s="31"/>
    </row>
    <row r="1606">
      <c r="A1606" s="34">
        <v>44995.0</v>
      </c>
      <c r="B1606" s="29" t="s">
        <v>7688</v>
      </c>
      <c r="C1606" s="30" t="s">
        <v>7689</v>
      </c>
      <c r="D1606" s="30" t="s">
        <v>651</v>
      </c>
      <c r="E1606" s="30" t="s">
        <v>110</v>
      </c>
      <c r="F1606" s="30" t="s">
        <v>111</v>
      </c>
      <c r="G1606" s="9" t="s">
        <v>14</v>
      </c>
      <c r="H1606" s="30"/>
      <c r="I1606" s="31"/>
    </row>
    <row r="1607">
      <c r="A1607" s="34">
        <v>44995.0</v>
      </c>
      <c r="B1607" s="29" t="s">
        <v>7688</v>
      </c>
      <c r="C1607" s="30" t="s">
        <v>7689</v>
      </c>
      <c r="D1607" s="30" t="s">
        <v>651</v>
      </c>
      <c r="E1607" s="30" t="s">
        <v>6558</v>
      </c>
      <c r="F1607" s="30" t="s">
        <v>119</v>
      </c>
      <c r="G1607" s="9" t="s">
        <v>14</v>
      </c>
      <c r="H1607" s="30"/>
      <c r="I1607" s="31"/>
    </row>
    <row r="1608">
      <c r="A1608" s="34">
        <v>44995.0</v>
      </c>
      <c r="B1608" s="29" t="s">
        <v>7688</v>
      </c>
      <c r="C1608" s="30" t="s">
        <v>7689</v>
      </c>
      <c r="D1608" s="30" t="s">
        <v>651</v>
      </c>
      <c r="E1608" s="30" t="s">
        <v>240</v>
      </c>
      <c r="F1608" s="30" t="s">
        <v>239</v>
      </c>
      <c r="G1608" s="9" t="s">
        <v>14</v>
      </c>
      <c r="H1608" s="30"/>
      <c r="I1608" s="31"/>
    </row>
    <row r="1609">
      <c r="A1609" s="34">
        <v>44995.0</v>
      </c>
      <c r="B1609" s="29" t="s">
        <v>7690</v>
      </c>
      <c r="C1609" s="30" t="s">
        <v>7691</v>
      </c>
      <c r="D1609" s="30" t="s">
        <v>321</v>
      </c>
      <c r="E1609" s="30" t="s">
        <v>110</v>
      </c>
      <c r="F1609" s="30" t="s">
        <v>111</v>
      </c>
      <c r="G1609" s="9" t="s">
        <v>14</v>
      </c>
      <c r="H1609" s="30"/>
      <c r="I1609" s="31"/>
    </row>
    <row r="1610">
      <c r="A1610" s="34">
        <v>44995.0</v>
      </c>
      <c r="B1610" s="29" t="s">
        <v>7690</v>
      </c>
      <c r="C1610" s="30" t="s">
        <v>7691</v>
      </c>
      <c r="D1610" s="30" t="s">
        <v>321</v>
      </c>
      <c r="E1610" s="30" t="s">
        <v>240</v>
      </c>
      <c r="F1610" s="30" t="s">
        <v>239</v>
      </c>
      <c r="G1610" s="9" t="s">
        <v>14</v>
      </c>
      <c r="H1610" s="30"/>
      <c r="I1610" s="31"/>
    </row>
    <row r="1611">
      <c r="A1611" s="34">
        <v>44995.0</v>
      </c>
      <c r="B1611" s="29" t="s">
        <v>7692</v>
      </c>
      <c r="C1611" s="30" t="s">
        <v>7693</v>
      </c>
      <c r="D1611" s="30" t="s">
        <v>140</v>
      </c>
      <c r="E1611" s="30" t="s">
        <v>276</v>
      </c>
      <c r="F1611" s="30" t="s">
        <v>5047</v>
      </c>
      <c r="G1611" s="9" t="s">
        <v>14</v>
      </c>
      <c r="H1611" s="30"/>
      <c r="I1611" s="31"/>
    </row>
    <row r="1612">
      <c r="A1612" s="34">
        <v>44995.0</v>
      </c>
      <c r="B1612" s="29" t="s">
        <v>7692</v>
      </c>
      <c r="C1612" s="30" t="s">
        <v>7693</v>
      </c>
      <c r="D1612" s="30" t="s">
        <v>140</v>
      </c>
      <c r="E1612" s="30" t="s">
        <v>38</v>
      </c>
      <c r="F1612" s="30" t="s">
        <v>741</v>
      </c>
      <c r="G1612" s="9" t="s">
        <v>14</v>
      </c>
      <c r="H1612" s="30"/>
      <c r="I1612" s="31"/>
    </row>
    <row r="1613">
      <c r="A1613" s="34">
        <v>44995.0</v>
      </c>
      <c r="B1613" s="29" t="s">
        <v>7692</v>
      </c>
      <c r="C1613" s="30" t="s">
        <v>7693</v>
      </c>
      <c r="D1613" s="30" t="s">
        <v>140</v>
      </c>
      <c r="E1613" s="30" t="s">
        <v>38</v>
      </c>
      <c r="F1613" s="30" t="s">
        <v>132</v>
      </c>
      <c r="G1613" s="9" t="s">
        <v>14</v>
      </c>
      <c r="H1613" s="30"/>
      <c r="I1613" s="31"/>
    </row>
    <row r="1614">
      <c r="A1614" s="34">
        <v>44995.0</v>
      </c>
      <c r="B1614" s="29" t="s">
        <v>7694</v>
      </c>
      <c r="C1614" s="30" t="s">
        <v>7695</v>
      </c>
      <c r="D1614" s="30" t="s">
        <v>5576</v>
      </c>
      <c r="E1614" s="30" t="s">
        <v>42</v>
      </c>
      <c r="F1614" s="30" t="s">
        <v>1303</v>
      </c>
      <c r="G1614" s="9" t="s">
        <v>29</v>
      </c>
      <c r="H1614" s="30"/>
      <c r="I1614" s="31"/>
    </row>
    <row r="1615">
      <c r="A1615" s="34">
        <v>44995.0</v>
      </c>
      <c r="B1615" s="29" t="s">
        <v>7696</v>
      </c>
      <c r="C1615" s="30" t="s">
        <v>7697</v>
      </c>
      <c r="D1615" s="30" t="s">
        <v>5386</v>
      </c>
      <c r="E1615" s="30"/>
      <c r="F1615" s="30" t="s">
        <v>7183</v>
      </c>
      <c r="G1615" s="9" t="s">
        <v>14</v>
      </c>
      <c r="H1615" s="30" t="s">
        <v>100</v>
      </c>
      <c r="I1615" s="31"/>
    </row>
    <row r="1616">
      <c r="A1616" s="34">
        <v>44995.0</v>
      </c>
      <c r="B1616" s="29" t="s">
        <v>7698</v>
      </c>
      <c r="C1616" s="30" t="s">
        <v>7699</v>
      </c>
      <c r="D1616" s="30" t="s">
        <v>11</v>
      </c>
      <c r="E1616" s="30" t="s">
        <v>6178</v>
      </c>
      <c r="F1616" s="30" t="s">
        <v>111</v>
      </c>
      <c r="G1616" s="9" t="s">
        <v>14</v>
      </c>
      <c r="H1616" s="30"/>
      <c r="I1616" s="31"/>
    </row>
    <row r="1617">
      <c r="A1617" s="34">
        <v>44995.0</v>
      </c>
      <c r="B1617" s="29" t="s">
        <v>7698</v>
      </c>
      <c r="C1617" s="30" t="s">
        <v>7699</v>
      </c>
      <c r="D1617" s="30" t="s">
        <v>11</v>
      </c>
      <c r="E1617" s="30" t="s">
        <v>436</v>
      </c>
      <c r="F1617" s="30" t="s">
        <v>473</v>
      </c>
      <c r="G1617" s="9" t="s">
        <v>14</v>
      </c>
      <c r="H1617" s="30"/>
      <c r="I1617" s="31"/>
    </row>
    <row r="1618">
      <c r="A1618" s="34">
        <v>44995.0</v>
      </c>
      <c r="B1618" s="29" t="s">
        <v>7698</v>
      </c>
      <c r="C1618" s="30" t="s">
        <v>7699</v>
      </c>
      <c r="D1618" s="30" t="s">
        <v>11</v>
      </c>
      <c r="E1618" s="30" t="s">
        <v>436</v>
      </c>
      <c r="F1618" s="30" t="s">
        <v>33</v>
      </c>
      <c r="G1618" s="9" t="s">
        <v>14</v>
      </c>
      <c r="H1618" s="30"/>
      <c r="I1618" s="31"/>
    </row>
    <row r="1619">
      <c r="A1619" s="34">
        <v>44995.0</v>
      </c>
      <c r="B1619" s="29" t="s">
        <v>7700</v>
      </c>
      <c r="C1619" s="30" t="s">
        <v>7701</v>
      </c>
      <c r="D1619" s="30" t="s">
        <v>2375</v>
      </c>
      <c r="E1619" s="30"/>
      <c r="F1619" s="30" t="s">
        <v>171</v>
      </c>
      <c r="G1619" s="9" t="s">
        <v>14</v>
      </c>
      <c r="H1619" s="30" t="s">
        <v>100</v>
      </c>
      <c r="I1619" s="31"/>
    </row>
    <row r="1620">
      <c r="A1620" s="34">
        <v>44995.0</v>
      </c>
      <c r="B1620" s="29" t="s">
        <v>7700</v>
      </c>
      <c r="C1620" s="30" t="s">
        <v>7701</v>
      </c>
      <c r="D1620" s="30" t="s">
        <v>2375</v>
      </c>
      <c r="E1620" s="30" t="s">
        <v>7702</v>
      </c>
      <c r="F1620" s="30" t="s">
        <v>450</v>
      </c>
      <c r="G1620" s="9" t="s">
        <v>14</v>
      </c>
      <c r="H1620" s="30"/>
      <c r="I1620" s="31"/>
    </row>
    <row r="1621">
      <c r="A1621" s="34">
        <v>44995.0</v>
      </c>
      <c r="B1621" s="29" t="s">
        <v>7700</v>
      </c>
      <c r="C1621" s="30" t="s">
        <v>7701</v>
      </c>
      <c r="D1621" s="30" t="s">
        <v>2375</v>
      </c>
      <c r="E1621" s="30" t="s">
        <v>849</v>
      </c>
      <c r="F1621" s="30" t="s">
        <v>741</v>
      </c>
      <c r="G1621" s="9" t="s">
        <v>14</v>
      </c>
      <c r="H1621" s="30"/>
      <c r="I1621" s="31"/>
    </row>
    <row r="1622">
      <c r="A1622" s="34">
        <v>44995.0</v>
      </c>
      <c r="B1622" s="29" t="s">
        <v>7703</v>
      </c>
      <c r="C1622" s="30" t="s">
        <v>7704</v>
      </c>
      <c r="D1622" s="30" t="s">
        <v>2168</v>
      </c>
      <c r="E1622" s="30" t="s">
        <v>2970</v>
      </c>
      <c r="F1622" s="30" t="s">
        <v>6782</v>
      </c>
      <c r="G1622" s="9" t="s">
        <v>14</v>
      </c>
      <c r="H1622" s="30"/>
      <c r="I1622" s="31"/>
    </row>
    <row r="1623">
      <c r="A1623" s="34">
        <v>44995.0</v>
      </c>
      <c r="B1623" s="29" t="s">
        <v>7703</v>
      </c>
      <c r="C1623" s="30" t="s">
        <v>7704</v>
      </c>
      <c r="D1623" s="30" t="s">
        <v>2168</v>
      </c>
      <c r="E1623" s="30" t="s">
        <v>2970</v>
      </c>
      <c r="F1623" s="30" t="s">
        <v>300</v>
      </c>
      <c r="G1623" s="9" t="s">
        <v>14</v>
      </c>
      <c r="H1623" s="30"/>
      <c r="I1623" s="31"/>
    </row>
    <row r="1624">
      <c r="A1624" s="34">
        <v>44995.0</v>
      </c>
      <c r="B1624" s="29" t="s">
        <v>7703</v>
      </c>
      <c r="C1624" s="30" t="s">
        <v>7704</v>
      </c>
      <c r="D1624" s="30" t="s">
        <v>2168</v>
      </c>
      <c r="E1624" s="30" t="s">
        <v>38</v>
      </c>
      <c r="F1624" s="30" t="s">
        <v>741</v>
      </c>
      <c r="G1624" s="9" t="s">
        <v>14</v>
      </c>
      <c r="H1624" s="30"/>
      <c r="I1624" s="31"/>
    </row>
    <row r="1625">
      <c r="A1625" s="34">
        <v>44995.0</v>
      </c>
      <c r="B1625" s="29" t="s">
        <v>7703</v>
      </c>
      <c r="C1625" s="30" t="s">
        <v>7704</v>
      </c>
      <c r="D1625" s="30" t="s">
        <v>2168</v>
      </c>
      <c r="E1625" s="30" t="s">
        <v>38</v>
      </c>
      <c r="F1625" s="30" t="s">
        <v>18</v>
      </c>
      <c r="G1625" s="9" t="s">
        <v>14</v>
      </c>
      <c r="H1625" s="30"/>
      <c r="I1625" s="31"/>
    </row>
    <row r="1626">
      <c r="A1626" s="34">
        <v>44995.0</v>
      </c>
      <c r="B1626" s="29" t="s">
        <v>7705</v>
      </c>
      <c r="C1626" s="30" t="s">
        <v>7706</v>
      </c>
      <c r="D1626" s="30" t="s">
        <v>2168</v>
      </c>
      <c r="E1626" s="30"/>
      <c r="F1626" s="30" t="s">
        <v>6516</v>
      </c>
      <c r="G1626" s="9" t="s">
        <v>14</v>
      </c>
      <c r="H1626" s="30" t="s">
        <v>100</v>
      </c>
      <c r="I1626" s="31"/>
    </row>
    <row r="1627">
      <c r="A1627" s="34">
        <v>44995.0</v>
      </c>
      <c r="B1627" s="29" t="s">
        <v>7707</v>
      </c>
      <c r="C1627" s="30" t="s">
        <v>7708</v>
      </c>
      <c r="D1627" s="30" t="s">
        <v>2168</v>
      </c>
      <c r="E1627" s="30" t="s">
        <v>6202</v>
      </c>
      <c r="F1627" s="30" t="s">
        <v>7507</v>
      </c>
      <c r="G1627" s="9" t="s">
        <v>14</v>
      </c>
      <c r="H1627" s="30"/>
      <c r="I1627" s="31"/>
    </row>
    <row r="1628">
      <c r="A1628" s="34">
        <v>44995.0</v>
      </c>
      <c r="B1628" s="29" t="s">
        <v>7707</v>
      </c>
      <c r="C1628" s="30" t="s">
        <v>7708</v>
      </c>
      <c r="D1628" s="30" t="s">
        <v>2168</v>
      </c>
      <c r="E1628" s="30"/>
      <c r="F1628" s="30" t="s">
        <v>6516</v>
      </c>
      <c r="G1628" s="9" t="s">
        <v>14</v>
      </c>
      <c r="H1628" s="30" t="s">
        <v>100</v>
      </c>
      <c r="I1628" s="31"/>
    </row>
    <row r="1629">
      <c r="A1629" s="34">
        <v>44995.0</v>
      </c>
      <c r="B1629" s="29" t="s">
        <v>7709</v>
      </c>
      <c r="C1629" s="30" t="s">
        <v>7710</v>
      </c>
      <c r="D1629" s="30" t="s">
        <v>2168</v>
      </c>
      <c r="E1629" s="30"/>
      <c r="F1629" s="30" t="s">
        <v>7711</v>
      </c>
      <c r="G1629" s="9" t="s">
        <v>14</v>
      </c>
      <c r="H1629" s="30" t="s">
        <v>100</v>
      </c>
      <c r="I1629" s="31"/>
    </row>
    <row r="1630">
      <c r="A1630" s="34">
        <v>44995.0</v>
      </c>
      <c r="B1630" s="29" t="s">
        <v>7709</v>
      </c>
      <c r="C1630" s="30" t="s">
        <v>7710</v>
      </c>
      <c r="D1630" s="30" t="s">
        <v>2168</v>
      </c>
      <c r="E1630" s="30" t="s">
        <v>1810</v>
      </c>
      <c r="F1630" s="30" t="s">
        <v>5939</v>
      </c>
      <c r="G1630" s="9" t="s">
        <v>14</v>
      </c>
      <c r="H1630" s="30"/>
      <c r="I1630" s="31"/>
    </row>
    <row r="1631">
      <c r="A1631" s="34">
        <v>44995.0</v>
      </c>
      <c r="B1631" s="29" t="s">
        <v>7709</v>
      </c>
      <c r="C1631" s="30" t="s">
        <v>7710</v>
      </c>
      <c r="D1631" s="30" t="s">
        <v>2168</v>
      </c>
      <c r="E1631" s="30" t="s">
        <v>1810</v>
      </c>
      <c r="F1631" s="30" t="s">
        <v>564</v>
      </c>
      <c r="G1631" s="9" t="s">
        <v>14</v>
      </c>
      <c r="H1631" s="30"/>
      <c r="I1631" s="31"/>
    </row>
    <row r="1632">
      <c r="A1632" s="34">
        <v>44995.0</v>
      </c>
      <c r="B1632" s="29" t="s">
        <v>7709</v>
      </c>
      <c r="C1632" s="30" t="s">
        <v>7710</v>
      </c>
      <c r="D1632" s="30" t="s">
        <v>2168</v>
      </c>
      <c r="E1632" s="30" t="s">
        <v>136</v>
      </c>
      <c r="F1632" s="30" t="s">
        <v>809</v>
      </c>
      <c r="G1632" s="9" t="s">
        <v>14</v>
      </c>
      <c r="H1632" s="30"/>
      <c r="I1632" s="31"/>
    </row>
    <row r="1633">
      <c r="A1633" s="34">
        <v>44967.0</v>
      </c>
      <c r="B1633" s="29" t="s">
        <v>7712</v>
      </c>
      <c r="C1633" s="30" t="s">
        <v>7713</v>
      </c>
      <c r="D1633" s="30" t="s">
        <v>295</v>
      </c>
      <c r="E1633" s="30" t="s">
        <v>42</v>
      </c>
      <c r="F1633" s="30" t="s">
        <v>1303</v>
      </c>
      <c r="G1633" s="9" t="s">
        <v>29</v>
      </c>
      <c r="H1633" s="30"/>
      <c r="I1633" s="31"/>
    </row>
    <row r="1634">
      <c r="A1634" s="34">
        <v>44967.0</v>
      </c>
      <c r="B1634" s="29" t="s">
        <v>7714</v>
      </c>
      <c r="C1634" s="30" t="s">
        <v>7715</v>
      </c>
      <c r="D1634" s="30" t="s">
        <v>182</v>
      </c>
      <c r="E1634" s="30"/>
      <c r="F1634" s="30" t="s">
        <v>7183</v>
      </c>
      <c r="G1634" s="9" t="s">
        <v>14</v>
      </c>
      <c r="H1634" s="30" t="s">
        <v>100</v>
      </c>
      <c r="I1634" s="31"/>
    </row>
    <row r="1635">
      <c r="A1635" s="34">
        <v>44967.0</v>
      </c>
      <c r="B1635" s="29" t="s">
        <v>7716</v>
      </c>
      <c r="C1635" s="30" t="s">
        <v>7717</v>
      </c>
      <c r="D1635" s="30" t="s">
        <v>7718</v>
      </c>
      <c r="E1635" s="30" t="s">
        <v>344</v>
      </c>
      <c r="F1635" s="30" t="s">
        <v>671</v>
      </c>
      <c r="G1635" s="9" t="s">
        <v>14</v>
      </c>
      <c r="H1635" s="30"/>
      <c r="I1635" s="31"/>
    </row>
    <row r="1636">
      <c r="A1636" s="34">
        <v>44967.0</v>
      </c>
      <c r="B1636" s="29" t="s">
        <v>7716</v>
      </c>
      <c r="C1636" s="30" t="s">
        <v>7717</v>
      </c>
      <c r="D1636" s="30" t="s">
        <v>7718</v>
      </c>
      <c r="E1636" s="30" t="s">
        <v>38</v>
      </c>
      <c r="F1636" s="30" t="s">
        <v>7719</v>
      </c>
      <c r="G1636" s="9" t="s">
        <v>14</v>
      </c>
      <c r="H1636" s="30"/>
      <c r="I1636" s="31"/>
    </row>
    <row r="1637">
      <c r="A1637" s="34">
        <v>44967.0</v>
      </c>
      <c r="B1637" s="29" t="s">
        <v>7716</v>
      </c>
      <c r="C1637" s="30" t="s">
        <v>7717</v>
      </c>
      <c r="D1637" s="30" t="s">
        <v>7718</v>
      </c>
      <c r="E1637" s="30" t="s">
        <v>38</v>
      </c>
      <c r="F1637" s="30" t="s">
        <v>18</v>
      </c>
      <c r="G1637" s="9" t="s">
        <v>14</v>
      </c>
      <c r="H1637" s="30"/>
      <c r="I1637" s="31"/>
    </row>
    <row r="1638">
      <c r="A1638" s="34">
        <v>44967.0</v>
      </c>
      <c r="B1638" s="29" t="s">
        <v>7720</v>
      </c>
      <c r="C1638" s="30" t="s">
        <v>7721</v>
      </c>
      <c r="D1638" s="30" t="s">
        <v>109</v>
      </c>
      <c r="E1638" s="30" t="s">
        <v>110</v>
      </c>
      <c r="F1638" s="30" t="s">
        <v>111</v>
      </c>
      <c r="G1638" s="9" t="s">
        <v>14</v>
      </c>
      <c r="H1638" s="30"/>
      <c r="I1638" s="31"/>
    </row>
    <row r="1639">
      <c r="A1639" s="34">
        <v>44967.0</v>
      </c>
      <c r="B1639" s="29" t="s">
        <v>7720</v>
      </c>
      <c r="C1639" s="30" t="s">
        <v>7721</v>
      </c>
      <c r="D1639" s="30" t="s">
        <v>109</v>
      </c>
      <c r="E1639" s="30" t="s">
        <v>119</v>
      </c>
      <c r="F1639" s="30" t="s">
        <v>718</v>
      </c>
      <c r="G1639" s="9" t="s">
        <v>14</v>
      </c>
      <c r="H1639" s="30"/>
      <c r="I1639" s="31"/>
    </row>
    <row r="1640">
      <c r="A1640" s="34">
        <v>44967.0</v>
      </c>
      <c r="B1640" s="29" t="s">
        <v>7720</v>
      </c>
      <c r="C1640" s="30" t="s">
        <v>7721</v>
      </c>
      <c r="D1640" s="30" t="s">
        <v>109</v>
      </c>
      <c r="E1640" s="30" t="s">
        <v>7722</v>
      </c>
      <c r="F1640" s="30" t="s">
        <v>7723</v>
      </c>
      <c r="G1640" s="9" t="s">
        <v>14</v>
      </c>
      <c r="H1640" s="30"/>
      <c r="I1640" s="31"/>
    </row>
    <row r="1641">
      <c r="A1641" s="34">
        <v>44967.0</v>
      </c>
      <c r="B1641" s="29" t="s">
        <v>7720</v>
      </c>
      <c r="C1641" s="30" t="s">
        <v>7721</v>
      </c>
      <c r="D1641" s="30" t="s">
        <v>109</v>
      </c>
      <c r="E1641" s="30" t="s">
        <v>3666</v>
      </c>
      <c r="F1641" s="30" t="s">
        <v>101</v>
      </c>
      <c r="G1641" s="9" t="s">
        <v>14</v>
      </c>
      <c r="H1641" s="30"/>
      <c r="I1641" s="31"/>
    </row>
    <row r="1642">
      <c r="A1642" s="34">
        <v>44967.0</v>
      </c>
      <c r="B1642" s="29" t="s">
        <v>7724</v>
      </c>
      <c r="C1642" s="30" t="s">
        <v>7725</v>
      </c>
      <c r="D1642" s="30" t="s">
        <v>147</v>
      </c>
      <c r="E1642" s="30" t="s">
        <v>1527</v>
      </c>
      <c r="F1642" s="30" t="s">
        <v>119</v>
      </c>
      <c r="G1642" s="9" t="s">
        <v>14</v>
      </c>
      <c r="H1642" s="30"/>
      <c r="I1642" s="31"/>
    </row>
    <row r="1643">
      <c r="A1643" s="34">
        <v>44967.0</v>
      </c>
      <c r="B1643" s="29" t="s">
        <v>7724</v>
      </c>
      <c r="C1643" s="30" t="s">
        <v>7725</v>
      </c>
      <c r="D1643" s="30" t="s">
        <v>147</v>
      </c>
      <c r="E1643" s="30" t="s">
        <v>119</v>
      </c>
      <c r="F1643" s="30" t="s">
        <v>2843</v>
      </c>
      <c r="G1643" s="9" t="s">
        <v>14</v>
      </c>
      <c r="H1643" s="30"/>
      <c r="I1643" s="31"/>
    </row>
    <row r="1644">
      <c r="A1644" s="34">
        <v>44967.0</v>
      </c>
      <c r="B1644" s="29" t="s">
        <v>7724</v>
      </c>
      <c r="C1644" s="30" t="s">
        <v>7725</v>
      </c>
      <c r="D1644" s="30" t="s">
        <v>147</v>
      </c>
      <c r="E1644" s="30" t="s">
        <v>7726</v>
      </c>
      <c r="F1644" s="30" t="s">
        <v>7727</v>
      </c>
      <c r="G1644" s="9" t="s">
        <v>14</v>
      </c>
      <c r="H1644" s="30"/>
      <c r="I1644" s="31"/>
    </row>
    <row r="1645">
      <c r="A1645" s="34">
        <v>44967.0</v>
      </c>
      <c r="B1645" s="29" t="s">
        <v>7724</v>
      </c>
      <c r="C1645" s="30" t="s">
        <v>7725</v>
      </c>
      <c r="D1645" s="30" t="s">
        <v>147</v>
      </c>
      <c r="E1645" s="30" t="s">
        <v>90</v>
      </c>
      <c r="F1645" s="30" t="s">
        <v>111</v>
      </c>
      <c r="G1645" s="9" t="s">
        <v>14</v>
      </c>
      <c r="H1645" s="30"/>
      <c r="I1645" s="31"/>
    </row>
    <row r="1646">
      <c r="A1646" s="34">
        <v>44967.0</v>
      </c>
      <c r="B1646" s="29" t="s">
        <v>7728</v>
      </c>
      <c r="C1646" s="30" t="s">
        <v>7729</v>
      </c>
      <c r="D1646" s="30" t="s">
        <v>570</v>
      </c>
      <c r="E1646" s="30" t="s">
        <v>42</v>
      </c>
      <c r="F1646" s="30" t="s">
        <v>1303</v>
      </c>
      <c r="G1646" s="9" t="s">
        <v>29</v>
      </c>
      <c r="H1646" s="30"/>
      <c r="I1646" s="31"/>
    </row>
    <row r="1647">
      <c r="A1647" s="34">
        <v>44967.0</v>
      </c>
      <c r="B1647" s="29" t="s">
        <v>7730</v>
      </c>
      <c r="C1647" s="30" t="s">
        <v>7731</v>
      </c>
      <c r="D1647" s="30" t="s">
        <v>515</v>
      </c>
      <c r="E1647" s="30"/>
      <c r="F1647" s="30" t="s">
        <v>7183</v>
      </c>
      <c r="G1647" s="9" t="s">
        <v>14</v>
      </c>
      <c r="H1647" s="30" t="s">
        <v>100</v>
      </c>
      <c r="I1647" s="31"/>
    </row>
    <row r="1648">
      <c r="A1648" s="34">
        <v>44967.0</v>
      </c>
      <c r="B1648" s="29" t="s">
        <v>7732</v>
      </c>
      <c r="C1648" s="30" t="s">
        <v>7733</v>
      </c>
      <c r="D1648" s="30" t="s">
        <v>1464</v>
      </c>
      <c r="E1648" s="30"/>
      <c r="F1648" s="30" t="s">
        <v>171</v>
      </c>
      <c r="G1648" s="9" t="s">
        <v>14</v>
      </c>
      <c r="H1648" s="30" t="s">
        <v>100</v>
      </c>
      <c r="I1648" s="31"/>
    </row>
    <row r="1649">
      <c r="A1649" s="34">
        <v>44967.0</v>
      </c>
      <c r="B1649" s="29" t="s">
        <v>7732</v>
      </c>
      <c r="C1649" s="30" t="s">
        <v>7733</v>
      </c>
      <c r="D1649" s="30" t="s">
        <v>1464</v>
      </c>
      <c r="E1649" s="30" t="s">
        <v>5885</v>
      </c>
      <c r="F1649" s="30" t="s">
        <v>6180</v>
      </c>
      <c r="G1649" s="9" t="s">
        <v>14</v>
      </c>
      <c r="H1649" s="30"/>
      <c r="I1649" s="31"/>
    </row>
    <row r="1650">
      <c r="A1650" s="34">
        <v>44967.0</v>
      </c>
      <c r="B1650" s="29" t="s">
        <v>7732</v>
      </c>
      <c r="C1650" s="30" t="s">
        <v>7733</v>
      </c>
      <c r="D1650" s="30" t="s">
        <v>1464</v>
      </c>
      <c r="E1650" s="30" t="s">
        <v>119</v>
      </c>
      <c r="F1650" s="30" t="s">
        <v>2840</v>
      </c>
      <c r="G1650" s="9" t="s">
        <v>14</v>
      </c>
      <c r="H1650" s="30"/>
      <c r="I1650" s="31"/>
    </row>
    <row r="1651">
      <c r="A1651" s="34">
        <v>44967.0</v>
      </c>
      <c r="B1651" s="29" t="s">
        <v>7732</v>
      </c>
      <c r="C1651" s="30" t="s">
        <v>7733</v>
      </c>
      <c r="D1651" s="30" t="s">
        <v>1464</v>
      </c>
      <c r="E1651" s="30" t="s">
        <v>110</v>
      </c>
      <c r="F1651" s="30" t="s">
        <v>111</v>
      </c>
      <c r="G1651" s="9" t="s">
        <v>14</v>
      </c>
      <c r="H1651" s="30"/>
      <c r="I1651" s="31"/>
    </row>
    <row r="1652">
      <c r="A1652" s="34">
        <v>44967.0</v>
      </c>
      <c r="B1652" s="29" t="s">
        <v>7732</v>
      </c>
      <c r="C1652" s="30" t="s">
        <v>7733</v>
      </c>
      <c r="D1652" s="30" t="s">
        <v>1464</v>
      </c>
      <c r="E1652" s="30"/>
      <c r="F1652" s="30" t="s">
        <v>4965</v>
      </c>
      <c r="G1652" s="9" t="s">
        <v>14</v>
      </c>
      <c r="H1652" s="30" t="s">
        <v>100</v>
      </c>
      <c r="I1652" s="31"/>
    </row>
    <row r="1653">
      <c r="A1653" s="34">
        <v>44967.0</v>
      </c>
      <c r="B1653" s="29" t="s">
        <v>7734</v>
      </c>
      <c r="C1653" s="30" t="s">
        <v>7735</v>
      </c>
      <c r="D1653" s="30" t="s">
        <v>2168</v>
      </c>
      <c r="E1653" s="30" t="s">
        <v>6260</v>
      </c>
      <c r="F1653" s="30" t="s">
        <v>5884</v>
      </c>
      <c r="G1653" s="9" t="s">
        <v>14</v>
      </c>
      <c r="H1653" s="30"/>
      <c r="I1653" s="31"/>
    </row>
    <row r="1654">
      <c r="A1654" s="34">
        <v>44967.0</v>
      </c>
      <c r="B1654" s="29" t="s">
        <v>7734</v>
      </c>
      <c r="C1654" s="30" t="s">
        <v>7735</v>
      </c>
      <c r="D1654" s="30" t="s">
        <v>2168</v>
      </c>
      <c r="E1654" s="30" t="s">
        <v>7736</v>
      </c>
      <c r="F1654" s="30" t="s">
        <v>7737</v>
      </c>
      <c r="G1654" s="9" t="s">
        <v>14</v>
      </c>
      <c r="H1654" s="30"/>
      <c r="I1654" s="31"/>
    </row>
    <row r="1655">
      <c r="A1655" s="34">
        <v>44967.0</v>
      </c>
      <c r="B1655" s="29" t="s">
        <v>7738</v>
      </c>
      <c r="C1655" s="30" t="s">
        <v>7739</v>
      </c>
      <c r="D1655" s="30" t="s">
        <v>2372</v>
      </c>
      <c r="E1655" s="30"/>
      <c r="F1655" s="30" t="s">
        <v>5892</v>
      </c>
      <c r="G1655" s="9" t="s">
        <v>14</v>
      </c>
      <c r="H1655" s="30" t="s">
        <v>100</v>
      </c>
      <c r="I1655" s="31"/>
    </row>
    <row r="1656">
      <c r="A1656" s="34">
        <v>44967.0</v>
      </c>
      <c r="B1656" s="29" t="s">
        <v>7738</v>
      </c>
      <c r="C1656" s="30" t="s">
        <v>7739</v>
      </c>
      <c r="D1656" s="30" t="s">
        <v>2372</v>
      </c>
      <c r="E1656" s="30" t="s">
        <v>3387</v>
      </c>
      <c r="F1656" s="30" t="s">
        <v>3415</v>
      </c>
      <c r="G1656" s="9" t="s">
        <v>14</v>
      </c>
      <c r="H1656" s="30"/>
      <c r="I1656" s="31"/>
    </row>
    <row r="1657">
      <c r="A1657" s="34">
        <v>44967.0</v>
      </c>
      <c r="B1657" s="29" t="s">
        <v>7738</v>
      </c>
      <c r="C1657" s="30" t="s">
        <v>7739</v>
      </c>
      <c r="D1657" s="30" t="s">
        <v>2372</v>
      </c>
      <c r="E1657" s="30" t="s">
        <v>38</v>
      </c>
      <c r="F1657" s="30" t="s">
        <v>18</v>
      </c>
      <c r="G1657" s="9" t="s">
        <v>14</v>
      </c>
      <c r="H1657" s="30"/>
      <c r="I1657" s="31"/>
    </row>
    <row r="1658">
      <c r="A1658" s="34">
        <v>44967.0</v>
      </c>
      <c r="B1658" s="29" t="s">
        <v>7740</v>
      </c>
      <c r="C1658" s="30" t="s">
        <v>7741</v>
      </c>
      <c r="D1658" s="30" t="s">
        <v>1267</v>
      </c>
      <c r="E1658" s="30"/>
      <c r="F1658" s="30" t="s">
        <v>5872</v>
      </c>
      <c r="G1658" s="9" t="s">
        <v>14</v>
      </c>
      <c r="H1658" s="30" t="s">
        <v>100</v>
      </c>
      <c r="I1658" s="31"/>
    </row>
    <row r="1659">
      <c r="A1659" s="34">
        <v>44967.0</v>
      </c>
      <c r="B1659" s="29" t="s">
        <v>7740</v>
      </c>
      <c r="C1659" s="30" t="s">
        <v>7741</v>
      </c>
      <c r="D1659" s="30" t="s">
        <v>1267</v>
      </c>
      <c r="E1659" s="30" t="s">
        <v>1268</v>
      </c>
      <c r="F1659" s="30" t="s">
        <v>553</v>
      </c>
      <c r="G1659" s="9" t="s">
        <v>14</v>
      </c>
      <c r="H1659" s="30"/>
      <c r="I1659" s="31"/>
    </row>
    <row r="1660">
      <c r="A1660" s="34">
        <v>44967.0</v>
      </c>
      <c r="B1660" s="29" t="s">
        <v>7740</v>
      </c>
      <c r="C1660" s="30" t="s">
        <v>7741</v>
      </c>
      <c r="D1660" s="30" t="s">
        <v>1267</v>
      </c>
      <c r="E1660" s="30" t="s">
        <v>38</v>
      </c>
      <c r="F1660" s="30" t="s">
        <v>5939</v>
      </c>
      <c r="G1660" s="9" t="s">
        <v>14</v>
      </c>
      <c r="H1660" s="30"/>
      <c r="I1660" s="31"/>
    </row>
    <row r="1661">
      <c r="A1661" s="34">
        <v>44967.0</v>
      </c>
      <c r="B1661" s="29" t="s">
        <v>7740</v>
      </c>
      <c r="C1661" s="30" t="s">
        <v>7741</v>
      </c>
      <c r="D1661" s="30" t="s">
        <v>1267</v>
      </c>
      <c r="E1661" s="30" t="s">
        <v>38</v>
      </c>
      <c r="F1661" s="30" t="s">
        <v>917</v>
      </c>
      <c r="G1661" s="9" t="s">
        <v>14</v>
      </c>
      <c r="H1661" s="30"/>
      <c r="I1661" s="31"/>
    </row>
    <row r="1662">
      <c r="A1662" s="34">
        <v>44967.0</v>
      </c>
      <c r="B1662" s="29" t="s">
        <v>7742</v>
      </c>
      <c r="C1662" s="30" t="s">
        <v>7743</v>
      </c>
      <c r="D1662" s="30" t="s">
        <v>508</v>
      </c>
      <c r="E1662" s="30" t="s">
        <v>259</v>
      </c>
      <c r="F1662" s="30" t="s">
        <v>5939</v>
      </c>
      <c r="G1662" s="9" t="s">
        <v>14</v>
      </c>
      <c r="H1662" s="30"/>
      <c r="I1662" s="31"/>
    </row>
    <row r="1663">
      <c r="A1663" s="34">
        <v>44967.0</v>
      </c>
      <c r="B1663" s="29" t="s">
        <v>7742</v>
      </c>
      <c r="C1663" s="30" t="s">
        <v>7743</v>
      </c>
      <c r="D1663" s="30" t="s">
        <v>508</v>
      </c>
      <c r="E1663" s="30" t="s">
        <v>259</v>
      </c>
      <c r="F1663" s="30" t="s">
        <v>2843</v>
      </c>
      <c r="G1663" s="9" t="s">
        <v>14</v>
      </c>
      <c r="H1663" s="30"/>
      <c r="I1663" s="31"/>
    </row>
    <row r="1664">
      <c r="A1664" s="34">
        <v>44967.0</v>
      </c>
      <c r="B1664" s="29" t="s">
        <v>7742</v>
      </c>
      <c r="C1664" s="30" t="s">
        <v>7743</v>
      </c>
      <c r="D1664" s="30" t="s">
        <v>508</v>
      </c>
      <c r="E1664" s="30" t="s">
        <v>2564</v>
      </c>
      <c r="F1664" s="30" t="s">
        <v>7744</v>
      </c>
      <c r="G1664" s="9" t="s">
        <v>14</v>
      </c>
      <c r="H1664" s="30"/>
      <c r="I1664" s="31"/>
    </row>
    <row r="1665">
      <c r="A1665" s="34">
        <v>44967.0</v>
      </c>
      <c r="B1665" s="29" t="s">
        <v>7745</v>
      </c>
      <c r="C1665" s="30" t="s">
        <v>7746</v>
      </c>
      <c r="D1665" s="30" t="s">
        <v>964</v>
      </c>
      <c r="E1665" s="30" t="s">
        <v>334</v>
      </c>
      <c r="F1665" s="30" t="s">
        <v>5939</v>
      </c>
      <c r="G1665" s="9" t="s">
        <v>14</v>
      </c>
      <c r="H1665" s="30"/>
      <c r="I1665" s="31"/>
    </row>
    <row r="1666">
      <c r="A1666" s="34">
        <v>44967.0</v>
      </c>
      <c r="B1666" s="29" t="s">
        <v>7745</v>
      </c>
      <c r="C1666" s="30" t="s">
        <v>7746</v>
      </c>
      <c r="D1666" s="30" t="s">
        <v>964</v>
      </c>
      <c r="E1666" s="30" t="s">
        <v>334</v>
      </c>
      <c r="F1666" s="30" t="s">
        <v>454</v>
      </c>
      <c r="G1666" s="9" t="s">
        <v>14</v>
      </c>
      <c r="H1666" s="30"/>
      <c r="I1666" s="31"/>
    </row>
    <row r="1667">
      <c r="A1667" s="34">
        <v>44967.0</v>
      </c>
      <c r="B1667" s="29" t="s">
        <v>7747</v>
      </c>
      <c r="C1667" s="30" t="s">
        <v>7748</v>
      </c>
      <c r="D1667" s="30" t="s">
        <v>1093</v>
      </c>
      <c r="E1667" s="30" t="s">
        <v>7749</v>
      </c>
      <c r="F1667" s="30" t="s">
        <v>6782</v>
      </c>
      <c r="G1667" s="9" t="s">
        <v>14</v>
      </c>
      <c r="H1667" s="30"/>
      <c r="I1667" s="31"/>
    </row>
    <row r="1668">
      <c r="A1668" s="34">
        <v>44967.0</v>
      </c>
      <c r="B1668" s="29" t="s">
        <v>7747</v>
      </c>
      <c r="C1668" s="30" t="s">
        <v>7748</v>
      </c>
      <c r="D1668" s="30" t="s">
        <v>1093</v>
      </c>
      <c r="E1668" s="30" t="s">
        <v>5299</v>
      </c>
      <c r="F1668" s="30" t="s">
        <v>564</v>
      </c>
      <c r="G1668" s="9" t="s">
        <v>14</v>
      </c>
      <c r="H1668" s="30"/>
      <c r="I1668" s="31"/>
    </row>
    <row r="1669">
      <c r="A1669" s="34">
        <v>44967.0</v>
      </c>
      <c r="B1669" s="29" t="s">
        <v>7750</v>
      </c>
      <c r="C1669" s="30" t="s">
        <v>7751</v>
      </c>
      <c r="D1669" s="30" t="s">
        <v>2736</v>
      </c>
      <c r="E1669" s="30"/>
      <c r="F1669" s="30" t="s">
        <v>6328</v>
      </c>
      <c r="G1669" s="9" t="s">
        <v>14</v>
      </c>
      <c r="H1669" s="30" t="s">
        <v>100</v>
      </c>
      <c r="I1669" s="31"/>
    </row>
    <row r="1670">
      <c r="A1670" s="34">
        <v>44967.0</v>
      </c>
      <c r="B1670" s="29" t="s">
        <v>7750</v>
      </c>
      <c r="C1670" s="30" t="s">
        <v>7751</v>
      </c>
      <c r="D1670" s="30" t="s">
        <v>2736</v>
      </c>
      <c r="E1670" s="30" t="s">
        <v>5885</v>
      </c>
      <c r="F1670" s="30" t="s">
        <v>2843</v>
      </c>
      <c r="G1670" s="9" t="s">
        <v>14</v>
      </c>
      <c r="H1670" s="30"/>
      <c r="I1670" s="31"/>
    </row>
    <row r="1671">
      <c r="A1671" s="34">
        <v>44967.0</v>
      </c>
      <c r="B1671" s="29" t="s">
        <v>7750</v>
      </c>
      <c r="C1671" s="30" t="s">
        <v>7751</v>
      </c>
      <c r="D1671" s="30" t="s">
        <v>2736</v>
      </c>
      <c r="E1671" s="30" t="s">
        <v>119</v>
      </c>
      <c r="F1671" s="30" t="s">
        <v>6092</v>
      </c>
      <c r="G1671" s="9" t="s">
        <v>14</v>
      </c>
      <c r="H1671" s="30"/>
      <c r="I1671" s="31"/>
    </row>
    <row r="1672">
      <c r="A1672" s="34">
        <v>44967.0</v>
      </c>
      <c r="B1672" s="29" t="s">
        <v>7752</v>
      </c>
      <c r="C1672" s="30" t="s">
        <v>7753</v>
      </c>
      <c r="D1672" s="30" t="s">
        <v>3500</v>
      </c>
      <c r="E1672" s="30"/>
      <c r="F1672" s="30" t="s">
        <v>5939</v>
      </c>
      <c r="G1672" s="9" t="s">
        <v>14</v>
      </c>
      <c r="H1672" s="30" t="s">
        <v>100</v>
      </c>
      <c r="I1672" s="31"/>
    </row>
    <row r="1673">
      <c r="A1673" s="34">
        <v>44967.0</v>
      </c>
      <c r="B1673" s="29" t="s">
        <v>7752</v>
      </c>
      <c r="C1673" s="30" t="s">
        <v>7753</v>
      </c>
      <c r="D1673" s="30" t="s">
        <v>3500</v>
      </c>
      <c r="E1673" s="30" t="s">
        <v>38</v>
      </c>
      <c r="F1673" s="30" t="s">
        <v>18</v>
      </c>
      <c r="G1673" s="9" t="s">
        <v>14</v>
      </c>
      <c r="H1673" s="30"/>
      <c r="I1673" s="31"/>
    </row>
    <row r="1674">
      <c r="A1674" s="34">
        <v>44967.0</v>
      </c>
      <c r="B1674" s="29" t="s">
        <v>7754</v>
      </c>
      <c r="C1674" s="30" t="s">
        <v>7755</v>
      </c>
      <c r="D1674" s="30" t="s">
        <v>907</v>
      </c>
      <c r="E1674" s="30"/>
      <c r="F1674" s="30" t="s">
        <v>7756</v>
      </c>
      <c r="G1674" s="9" t="s">
        <v>14</v>
      </c>
      <c r="H1674" s="30" t="s">
        <v>100</v>
      </c>
      <c r="I1674" s="31"/>
    </row>
    <row r="1675">
      <c r="A1675" s="30" t="s">
        <v>7757</v>
      </c>
      <c r="B1675" s="29" t="s">
        <v>7758</v>
      </c>
      <c r="C1675" s="30" t="s">
        <v>7759</v>
      </c>
      <c r="D1675" s="30" t="s">
        <v>182</v>
      </c>
      <c r="E1675" s="30" t="s">
        <v>42</v>
      </c>
      <c r="F1675" s="30" t="s">
        <v>1303</v>
      </c>
      <c r="G1675" s="9" t="s">
        <v>29</v>
      </c>
      <c r="H1675" s="30"/>
      <c r="I1675" s="31"/>
    </row>
    <row r="1676">
      <c r="A1676" s="30" t="s">
        <v>7757</v>
      </c>
      <c r="B1676" s="29" t="s">
        <v>7760</v>
      </c>
      <c r="C1676" s="30" t="s">
        <v>7761</v>
      </c>
      <c r="D1676" s="30" t="s">
        <v>2823</v>
      </c>
      <c r="E1676" s="30"/>
      <c r="F1676" s="30" t="s">
        <v>7183</v>
      </c>
      <c r="G1676" s="9" t="s">
        <v>14</v>
      </c>
      <c r="H1676" s="30" t="s">
        <v>100</v>
      </c>
      <c r="I1676" s="31"/>
    </row>
    <row r="1677">
      <c r="A1677" s="30" t="s">
        <v>7757</v>
      </c>
      <c r="B1677" s="29" t="s">
        <v>7762</v>
      </c>
      <c r="C1677" s="30" t="s">
        <v>7763</v>
      </c>
      <c r="D1677" s="30" t="s">
        <v>3386</v>
      </c>
      <c r="E1677" s="30" t="s">
        <v>38</v>
      </c>
      <c r="F1677" s="30" t="s">
        <v>7764</v>
      </c>
      <c r="G1677" s="9" t="s">
        <v>14</v>
      </c>
      <c r="H1677" s="30"/>
      <c r="I1677" s="31"/>
    </row>
    <row r="1678">
      <c r="A1678" s="30" t="s">
        <v>7757</v>
      </c>
      <c r="B1678" s="29" t="s">
        <v>7762</v>
      </c>
      <c r="C1678" s="30" t="s">
        <v>7763</v>
      </c>
      <c r="D1678" s="30" t="s">
        <v>3386</v>
      </c>
      <c r="E1678" s="30" t="s">
        <v>38</v>
      </c>
      <c r="F1678" s="30" t="s">
        <v>18</v>
      </c>
      <c r="G1678" s="9" t="s">
        <v>14</v>
      </c>
      <c r="H1678" s="30"/>
      <c r="I1678" s="31"/>
    </row>
    <row r="1679">
      <c r="A1679" s="30" t="s">
        <v>7757</v>
      </c>
      <c r="B1679" s="29" t="s">
        <v>7762</v>
      </c>
      <c r="C1679" s="30" t="s">
        <v>7763</v>
      </c>
      <c r="D1679" s="30" t="s">
        <v>3386</v>
      </c>
      <c r="E1679" s="30" t="s">
        <v>6616</v>
      </c>
      <c r="F1679" s="30" t="s">
        <v>7765</v>
      </c>
      <c r="G1679" s="9" t="s">
        <v>14</v>
      </c>
      <c r="H1679" s="30"/>
      <c r="I1679" s="31"/>
    </row>
    <row r="1680">
      <c r="A1680" s="30" t="s">
        <v>7757</v>
      </c>
      <c r="B1680" s="29" t="s">
        <v>7766</v>
      </c>
      <c r="C1680" s="30" t="s">
        <v>7767</v>
      </c>
      <c r="D1680" s="30" t="s">
        <v>1849</v>
      </c>
      <c r="E1680" s="30"/>
      <c r="F1680" s="30" t="s">
        <v>6651</v>
      </c>
      <c r="G1680" s="9" t="s">
        <v>14</v>
      </c>
      <c r="H1680" s="30" t="s">
        <v>100</v>
      </c>
      <c r="I1680" s="31"/>
    </row>
    <row r="1681">
      <c r="A1681" s="30" t="s">
        <v>7757</v>
      </c>
      <c r="B1681" s="29" t="s">
        <v>7766</v>
      </c>
      <c r="C1681" s="30" t="s">
        <v>7767</v>
      </c>
      <c r="D1681" s="30" t="s">
        <v>1849</v>
      </c>
      <c r="E1681" s="30" t="s">
        <v>38</v>
      </c>
      <c r="F1681" s="30" t="s">
        <v>18</v>
      </c>
      <c r="G1681" s="9" t="s">
        <v>14</v>
      </c>
      <c r="H1681" s="30"/>
      <c r="I1681" s="31"/>
    </row>
    <row r="1682">
      <c r="A1682" s="30" t="s">
        <v>7757</v>
      </c>
      <c r="B1682" s="29" t="s">
        <v>7766</v>
      </c>
      <c r="C1682" s="30" t="s">
        <v>7767</v>
      </c>
      <c r="D1682" s="30" t="s">
        <v>1849</v>
      </c>
      <c r="E1682" s="30" t="s">
        <v>2666</v>
      </c>
      <c r="F1682" s="30" t="s">
        <v>239</v>
      </c>
      <c r="G1682" s="9" t="s">
        <v>14</v>
      </c>
      <c r="H1682" s="30"/>
      <c r="I1682" s="31"/>
    </row>
    <row r="1683">
      <c r="A1683" s="30" t="s">
        <v>7757</v>
      </c>
      <c r="B1683" s="29" t="s">
        <v>7766</v>
      </c>
      <c r="C1683" s="30" t="s">
        <v>7767</v>
      </c>
      <c r="D1683" s="30" t="s">
        <v>1849</v>
      </c>
      <c r="E1683" s="30" t="s">
        <v>2666</v>
      </c>
      <c r="F1683" s="30" t="s">
        <v>542</v>
      </c>
      <c r="G1683" s="9" t="s">
        <v>14</v>
      </c>
      <c r="H1683" s="30"/>
      <c r="I1683" s="31"/>
    </row>
    <row r="1684">
      <c r="A1684" s="30" t="s">
        <v>7757</v>
      </c>
      <c r="B1684" s="29" t="s">
        <v>7768</v>
      </c>
      <c r="C1684" s="30" t="s">
        <v>7769</v>
      </c>
      <c r="D1684" s="30" t="s">
        <v>5907</v>
      </c>
      <c r="E1684" s="30" t="s">
        <v>6454</v>
      </c>
      <c r="F1684" s="30" t="s">
        <v>6455</v>
      </c>
      <c r="G1684" s="9" t="s">
        <v>14</v>
      </c>
      <c r="H1684" s="30"/>
      <c r="I1684" s="31"/>
    </row>
    <row r="1685">
      <c r="A1685" s="30" t="s">
        <v>7757</v>
      </c>
      <c r="B1685" s="29" t="s">
        <v>7770</v>
      </c>
      <c r="C1685" s="30" t="s">
        <v>7771</v>
      </c>
      <c r="D1685" s="30" t="s">
        <v>839</v>
      </c>
      <c r="E1685" s="30" t="s">
        <v>119</v>
      </c>
      <c r="F1685" s="30" t="s">
        <v>473</v>
      </c>
      <c r="G1685" s="9" t="s">
        <v>14</v>
      </c>
      <c r="H1685" s="30"/>
      <c r="I1685" s="31"/>
    </row>
    <row r="1686">
      <c r="A1686" s="30" t="s">
        <v>7757</v>
      </c>
      <c r="B1686" s="29" t="s">
        <v>7770</v>
      </c>
      <c r="C1686" s="30" t="s">
        <v>7771</v>
      </c>
      <c r="D1686" s="30" t="s">
        <v>839</v>
      </c>
      <c r="E1686" s="30" t="s">
        <v>5885</v>
      </c>
      <c r="F1686" s="30" t="s">
        <v>127</v>
      </c>
      <c r="G1686" s="9" t="s">
        <v>14</v>
      </c>
      <c r="H1686" s="30"/>
      <c r="I1686" s="31"/>
    </row>
    <row r="1687">
      <c r="A1687" s="30" t="s">
        <v>7757</v>
      </c>
      <c r="B1687" s="29" t="s">
        <v>7772</v>
      </c>
      <c r="C1687" s="30" t="s">
        <v>7773</v>
      </c>
      <c r="D1687" s="30" t="s">
        <v>2485</v>
      </c>
      <c r="E1687" s="30" t="s">
        <v>2737</v>
      </c>
      <c r="F1687" s="30" t="s">
        <v>3463</v>
      </c>
      <c r="G1687" s="9" t="s">
        <v>14</v>
      </c>
      <c r="H1687" s="30"/>
      <c r="I1687" s="31"/>
    </row>
    <row r="1688">
      <c r="A1688" s="30" t="s">
        <v>7757</v>
      </c>
      <c r="B1688" s="29" t="s">
        <v>7772</v>
      </c>
      <c r="C1688" s="30" t="s">
        <v>7773</v>
      </c>
      <c r="D1688" s="30" t="s">
        <v>2485</v>
      </c>
      <c r="E1688" s="30" t="s">
        <v>2737</v>
      </c>
      <c r="F1688" s="30" t="s">
        <v>258</v>
      </c>
      <c r="G1688" s="9" t="s">
        <v>14</v>
      </c>
      <c r="H1688" s="30"/>
      <c r="I1688" s="31"/>
    </row>
    <row r="1689">
      <c r="A1689" s="30" t="s">
        <v>7757</v>
      </c>
      <c r="B1689" s="29" t="s">
        <v>7772</v>
      </c>
      <c r="C1689" s="30" t="s">
        <v>7773</v>
      </c>
      <c r="D1689" s="30" t="s">
        <v>2485</v>
      </c>
      <c r="E1689" s="30" t="s">
        <v>90</v>
      </c>
      <c r="F1689" s="30" t="s">
        <v>111</v>
      </c>
      <c r="G1689" s="9" t="s">
        <v>14</v>
      </c>
      <c r="H1689" s="30"/>
      <c r="I1689" s="31"/>
    </row>
    <row r="1690">
      <c r="A1690" s="30" t="s">
        <v>7757</v>
      </c>
      <c r="B1690" s="29" t="s">
        <v>7774</v>
      </c>
      <c r="C1690" s="30" t="s">
        <v>7775</v>
      </c>
      <c r="D1690" s="30" t="s">
        <v>2375</v>
      </c>
      <c r="E1690" s="30" t="s">
        <v>409</v>
      </c>
      <c r="F1690" s="30" t="s">
        <v>6107</v>
      </c>
      <c r="G1690" s="9" t="s">
        <v>14</v>
      </c>
      <c r="H1690" s="30"/>
      <c r="I1690" s="31"/>
    </row>
    <row r="1691">
      <c r="A1691" s="30" t="s">
        <v>7757</v>
      </c>
      <c r="B1691" s="29" t="s">
        <v>7774</v>
      </c>
      <c r="C1691" s="30" t="s">
        <v>7775</v>
      </c>
      <c r="D1691" s="30" t="s">
        <v>2375</v>
      </c>
      <c r="E1691" s="30" t="s">
        <v>119</v>
      </c>
      <c r="F1691" s="30" t="s">
        <v>5939</v>
      </c>
      <c r="G1691" s="9" t="s">
        <v>14</v>
      </c>
      <c r="H1691" s="30"/>
      <c r="I1691" s="31"/>
    </row>
    <row r="1692">
      <c r="A1692" s="30" t="s">
        <v>7757</v>
      </c>
      <c r="B1692" s="29" t="s">
        <v>7774</v>
      </c>
      <c r="C1692" s="30" t="s">
        <v>7775</v>
      </c>
      <c r="D1692" s="30" t="s">
        <v>2375</v>
      </c>
      <c r="E1692" s="30" t="s">
        <v>119</v>
      </c>
      <c r="F1692" s="30" t="s">
        <v>7776</v>
      </c>
      <c r="G1692" s="9" t="s">
        <v>14</v>
      </c>
      <c r="H1692" s="30"/>
      <c r="I1692" s="31"/>
    </row>
    <row r="1693">
      <c r="A1693" s="30" t="s">
        <v>7757</v>
      </c>
      <c r="B1693" s="29" t="s">
        <v>7777</v>
      </c>
      <c r="C1693" s="30" t="s">
        <v>7778</v>
      </c>
      <c r="D1693" s="30" t="s">
        <v>182</v>
      </c>
      <c r="E1693" s="30" t="s">
        <v>42</v>
      </c>
      <c r="F1693" s="30" t="s">
        <v>1303</v>
      </c>
      <c r="G1693" s="9" t="s">
        <v>29</v>
      </c>
      <c r="H1693" s="30"/>
      <c r="I1693" s="31"/>
    </row>
    <row r="1694">
      <c r="A1694" s="30" t="s">
        <v>7757</v>
      </c>
      <c r="B1694" s="29" t="s">
        <v>7779</v>
      </c>
      <c r="C1694" s="30" t="s">
        <v>7780</v>
      </c>
      <c r="D1694" s="30" t="s">
        <v>2823</v>
      </c>
      <c r="E1694" s="30"/>
      <c r="F1694" s="30" t="s">
        <v>7183</v>
      </c>
      <c r="G1694" s="9" t="s">
        <v>14</v>
      </c>
      <c r="H1694" s="30" t="s">
        <v>100</v>
      </c>
      <c r="I1694" s="31"/>
    </row>
    <row r="1695">
      <c r="A1695" s="30" t="s">
        <v>7757</v>
      </c>
      <c r="B1695" s="29" t="s">
        <v>7781</v>
      </c>
      <c r="C1695" s="30" t="s">
        <v>7782</v>
      </c>
      <c r="D1695" s="30" t="s">
        <v>540</v>
      </c>
      <c r="E1695" s="30"/>
      <c r="F1695" s="30" t="s">
        <v>7783</v>
      </c>
      <c r="G1695" s="9" t="s">
        <v>14</v>
      </c>
      <c r="H1695" s="30" t="s">
        <v>100</v>
      </c>
      <c r="I1695" s="31"/>
    </row>
    <row r="1696">
      <c r="A1696" s="30" t="s">
        <v>7757</v>
      </c>
      <c r="B1696" s="29" t="s">
        <v>7781</v>
      </c>
      <c r="C1696" s="30" t="s">
        <v>7782</v>
      </c>
      <c r="D1696" s="30" t="s">
        <v>540</v>
      </c>
      <c r="E1696" s="30" t="s">
        <v>119</v>
      </c>
      <c r="F1696" s="30" t="s">
        <v>18</v>
      </c>
      <c r="G1696" s="9" t="s">
        <v>14</v>
      </c>
      <c r="H1696" s="30"/>
      <c r="I1696" s="31"/>
    </row>
    <row r="1697">
      <c r="A1697" s="30" t="s">
        <v>7757</v>
      </c>
      <c r="B1697" s="29" t="s">
        <v>7781</v>
      </c>
      <c r="C1697" s="30" t="s">
        <v>7782</v>
      </c>
      <c r="D1697" s="30" t="s">
        <v>540</v>
      </c>
      <c r="E1697" s="30" t="s">
        <v>119</v>
      </c>
      <c r="F1697" s="30" t="s">
        <v>149</v>
      </c>
      <c r="G1697" s="9" t="s">
        <v>14</v>
      </c>
      <c r="H1697" s="30"/>
      <c r="I1697" s="31"/>
    </row>
    <row r="1698">
      <c r="A1698" s="30" t="s">
        <v>7757</v>
      </c>
      <c r="B1698" s="29" t="s">
        <v>7781</v>
      </c>
      <c r="C1698" s="30" t="s">
        <v>7782</v>
      </c>
      <c r="D1698" s="30" t="s">
        <v>540</v>
      </c>
      <c r="E1698" s="30" t="s">
        <v>110</v>
      </c>
      <c r="F1698" s="30" t="s">
        <v>111</v>
      </c>
      <c r="G1698" s="9" t="s">
        <v>14</v>
      </c>
      <c r="H1698" s="30"/>
      <c r="I1698" s="31"/>
    </row>
    <row r="1699">
      <c r="A1699" s="30" t="s">
        <v>7757</v>
      </c>
      <c r="B1699" s="29" t="s">
        <v>7784</v>
      </c>
      <c r="C1699" s="30" t="s">
        <v>7785</v>
      </c>
      <c r="D1699" s="30" t="s">
        <v>1184</v>
      </c>
      <c r="E1699" s="30"/>
      <c r="F1699" s="30" t="s">
        <v>1430</v>
      </c>
      <c r="G1699" s="9" t="s">
        <v>14</v>
      </c>
      <c r="H1699" s="30" t="s">
        <v>100</v>
      </c>
      <c r="I1699" s="31"/>
    </row>
    <row r="1700">
      <c r="A1700" s="30" t="s">
        <v>7757</v>
      </c>
      <c r="B1700" s="29" t="s">
        <v>7784</v>
      </c>
      <c r="C1700" s="30" t="s">
        <v>7785</v>
      </c>
      <c r="D1700" s="30" t="s">
        <v>1184</v>
      </c>
      <c r="E1700" s="30" t="s">
        <v>334</v>
      </c>
      <c r="F1700" s="30" t="s">
        <v>18</v>
      </c>
      <c r="G1700" s="9" t="s">
        <v>14</v>
      </c>
      <c r="H1700" s="30"/>
      <c r="I1700" s="31"/>
    </row>
    <row r="1701">
      <c r="A1701" s="30" t="s">
        <v>7757</v>
      </c>
      <c r="B1701" s="29" t="s">
        <v>7784</v>
      </c>
      <c r="C1701" s="30" t="s">
        <v>7785</v>
      </c>
      <c r="D1701" s="30" t="s">
        <v>1184</v>
      </c>
      <c r="E1701" s="30" t="s">
        <v>119</v>
      </c>
      <c r="F1701" s="30" t="s">
        <v>101</v>
      </c>
      <c r="G1701" s="9" t="s">
        <v>14</v>
      </c>
      <c r="H1701" s="30"/>
      <c r="I1701" s="31"/>
    </row>
    <row r="1702">
      <c r="A1702" s="30" t="s">
        <v>7757</v>
      </c>
      <c r="B1702" s="29" t="s">
        <v>7786</v>
      </c>
      <c r="C1702" s="30" t="s">
        <v>7787</v>
      </c>
      <c r="D1702" s="30" t="s">
        <v>32</v>
      </c>
      <c r="E1702" s="30"/>
      <c r="F1702" s="30" t="s">
        <v>171</v>
      </c>
      <c r="G1702" s="9" t="s">
        <v>14</v>
      </c>
      <c r="H1702" s="30" t="s">
        <v>100</v>
      </c>
      <c r="I1702" s="31"/>
    </row>
    <row r="1703">
      <c r="A1703" s="30" t="s">
        <v>7757</v>
      </c>
      <c r="B1703" s="29" t="s">
        <v>7786</v>
      </c>
      <c r="C1703" s="30" t="s">
        <v>7787</v>
      </c>
      <c r="D1703" s="30" t="s">
        <v>32</v>
      </c>
      <c r="E1703" s="30" t="s">
        <v>7788</v>
      </c>
      <c r="F1703" s="30" t="s">
        <v>1771</v>
      </c>
      <c r="G1703" s="9" t="s">
        <v>14</v>
      </c>
      <c r="H1703" s="30"/>
      <c r="I1703" s="31"/>
    </row>
    <row r="1704">
      <c r="A1704" s="30" t="s">
        <v>7757</v>
      </c>
      <c r="B1704" s="29" t="s">
        <v>7786</v>
      </c>
      <c r="C1704" s="30" t="s">
        <v>7787</v>
      </c>
      <c r="D1704" s="30" t="s">
        <v>32</v>
      </c>
      <c r="E1704" s="30" t="s">
        <v>119</v>
      </c>
      <c r="F1704" s="30" t="s">
        <v>7495</v>
      </c>
      <c r="G1704" s="9" t="s">
        <v>14</v>
      </c>
      <c r="H1704" s="30"/>
      <c r="I1704" s="31"/>
    </row>
    <row r="1705">
      <c r="A1705" s="30" t="s">
        <v>7757</v>
      </c>
      <c r="B1705" s="29" t="s">
        <v>7786</v>
      </c>
      <c r="C1705" s="30" t="s">
        <v>7787</v>
      </c>
      <c r="D1705" s="30" t="s">
        <v>32</v>
      </c>
      <c r="E1705" s="30" t="s">
        <v>119</v>
      </c>
      <c r="F1705" s="30" t="s">
        <v>101</v>
      </c>
      <c r="G1705" s="9" t="s">
        <v>14</v>
      </c>
      <c r="H1705" s="30"/>
      <c r="I1705" s="31"/>
    </row>
    <row r="1706">
      <c r="A1706" s="30" t="s">
        <v>7757</v>
      </c>
      <c r="B1706" s="29" t="s">
        <v>7789</v>
      </c>
      <c r="C1706" s="30" t="s">
        <v>7790</v>
      </c>
      <c r="D1706" s="30" t="s">
        <v>182</v>
      </c>
      <c r="E1706" s="30"/>
      <c r="F1706" s="30" t="s">
        <v>747</v>
      </c>
      <c r="G1706" s="9" t="s">
        <v>14</v>
      </c>
      <c r="H1706" s="30" t="s">
        <v>100</v>
      </c>
      <c r="I1706" s="31"/>
    </row>
    <row r="1707">
      <c r="A1707" s="30" t="s">
        <v>7757</v>
      </c>
      <c r="B1707" s="29" t="s">
        <v>7789</v>
      </c>
      <c r="C1707" s="30" t="s">
        <v>7790</v>
      </c>
      <c r="D1707" s="30" t="s">
        <v>182</v>
      </c>
      <c r="E1707" s="30" t="s">
        <v>105</v>
      </c>
      <c r="F1707" s="30" t="s">
        <v>668</v>
      </c>
      <c r="G1707" s="9" t="s">
        <v>14</v>
      </c>
      <c r="H1707" s="30"/>
      <c r="I1707" s="31"/>
    </row>
    <row r="1708">
      <c r="A1708" s="30" t="s">
        <v>7791</v>
      </c>
      <c r="B1708" s="29" t="s">
        <v>7792</v>
      </c>
      <c r="C1708" s="30" t="s">
        <v>7793</v>
      </c>
      <c r="D1708" s="30" t="s">
        <v>907</v>
      </c>
      <c r="E1708" s="30" t="s">
        <v>1402</v>
      </c>
      <c r="F1708" s="30" t="s">
        <v>7794</v>
      </c>
      <c r="G1708" s="9" t="s">
        <v>14</v>
      </c>
      <c r="H1708" s="30"/>
      <c r="I1708" s="31"/>
    </row>
    <row r="1709">
      <c r="A1709" s="30" t="s">
        <v>7791</v>
      </c>
      <c r="B1709" s="29" t="s">
        <v>7795</v>
      </c>
      <c r="C1709" s="30" t="s">
        <v>7796</v>
      </c>
      <c r="D1709" s="30" t="s">
        <v>4717</v>
      </c>
      <c r="E1709" s="30" t="s">
        <v>5885</v>
      </c>
      <c r="F1709" s="30" t="s">
        <v>718</v>
      </c>
      <c r="G1709" s="9" t="s">
        <v>14</v>
      </c>
      <c r="H1709" s="30"/>
      <c r="I1709" s="31"/>
    </row>
    <row r="1710">
      <c r="A1710" s="30" t="s">
        <v>7791</v>
      </c>
      <c r="B1710" s="29" t="s">
        <v>7797</v>
      </c>
      <c r="C1710" s="30" t="s">
        <v>7798</v>
      </c>
      <c r="D1710" s="30" t="s">
        <v>311</v>
      </c>
      <c r="E1710" s="30" t="s">
        <v>42</v>
      </c>
      <c r="F1710" s="30" t="s">
        <v>1303</v>
      </c>
      <c r="G1710" s="9" t="s">
        <v>29</v>
      </c>
      <c r="H1710" s="30"/>
      <c r="I1710" s="31"/>
    </row>
    <row r="1711">
      <c r="A1711" s="30" t="s">
        <v>7791</v>
      </c>
      <c r="B1711" s="29" t="s">
        <v>7799</v>
      </c>
      <c r="C1711" s="30" t="s">
        <v>7800</v>
      </c>
      <c r="D1711" s="30" t="s">
        <v>665</v>
      </c>
      <c r="E1711" s="30"/>
      <c r="F1711" s="30" t="s">
        <v>7183</v>
      </c>
      <c r="G1711" s="9" t="s">
        <v>14</v>
      </c>
      <c r="H1711" s="30" t="s">
        <v>100</v>
      </c>
      <c r="I1711" s="31"/>
    </row>
    <row r="1712">
      <c r="A1712" s="30" t="s">
        <v>7791</v>
      </c>
      <c r="B1712" s="29" t="s">
        <v>7801</v>
      </c>
      <c r="C1712" s="30" t="s">
        <v>7802</v>
      </c>
      <c r="D1712" s="30" t="s">
        <v>7450</v>
      </c>
      <c r="E1712" s="30"/>
      <c r="F1712" s="30" t="s">
        <v>5969</v>
      </c>
      <c r="G1712" s="9" t="s">
        <v>14</v>
      </c>
      <c r="H1712" s="30" t="s">
        <v>100</v>
      </c>
      <c r="I1712" s="31"/>
    </row>
    <row r="1713">
      <c r="A1713" s="30" t="s">
        <v>7791</v>
      </c>
      <c r="B1713" s="29" t="s">
        <v>7801</v>
      </c>
      <c r="C1713" s="30" t="s">
        <v>7802</v>
      </c>
      <c r="D1713" s="30" t="s">
        <v>7450</v>
      </c>
      <c r="E1713" s="30" t="s">
        <v>5885</v>
      </c>
      <c r="F1713" s="30" t="s">
        <v>2843</v>
      </c>
      <c r="G1713" s="9" t="s">
        <v>14</v>
      </c>
      <c r="H1713" s="30"/>
      <c r="I1713" s="31"/>
    </row>
    <row r="1714">
      <c r="A1714" s="30" t="s">
        <v>7791</v>
      </c>
      <c r="B1714" s="29" t="s">
        <v>7801</v>
      </c>
      <c r="C1714" s="30" t="s">
        <v>7802</v>
      </c>
      <c r="D1714" s="30" t="s">
        <v>7450</v>
      </c>
      <c r="E1714" s="30" t="s">
        <v>1122</v>
      </c>
      <c r="F1714" s="30" t="s">
        <v>239</v>
      </c>
      <c r="G1714" s="9" t="s">
        <v>14</v>
      </c>
      <c r="H1714" s="30"/>
      <c r="I1714" s="31"/>
    </row>
    <row r="1715">
      <c r="A1715" s="30" t="s">
        <v>7791</v>
      </c>
      <c r="B1715" s="29" t="s">
        <v>7801</v>
      </c>
      <c r="C1715" s="30" t="s">
        <v>7802</v>
      </c>
      <c r="D1715" s="30" t="s">
        <v>7450</v>
      </c>
      <c r="E1715" s="30" t="s">
        <v>1122</v>
      </c>
      <c r="F1715" s="30" t="s">
        <v>308</v>
      </c>
      <c r="G1715" s="9" t="s">
        <v>14</v>
      </c>
      <c r="H1715" s="30"/>
      <c r="I1715" s="31"/>
    </row>
    <row r="1716">
      <c r="A1716" s="30" t="s">
        <v>7791</v>
      </c>
      <c r="B1716" s="29" t="s">
        <v>7803</v>
      </c>
      <c r="C1716" s="30" t="s">
        <v>7804</v>
      </c>
      <c r="D1716" s="30" t="s">
        <v>448</v>
      </c>
      <c r="E1716" s="30"/>
      <c r="F1716" s="30" t="s">
        <v>171</v>
      </c>
      <c r="G1716" s="9" t="s">
        <v>14</v>
      </c>
      <c r="H1716" s="30" t="s">
        <v>100</v>
      </c>
      <c r="I1716" s="31"/>
    </row>
    <row r="1717">
      <c r="A1717" s="30" t="s">
        <v>7791</v>
      </c>
      <c r="B1717" s="29" t="s">
        <v>7803</v>
      </c>
      <c r="C1717" s="30" t="s">
        <v>7804</v>
      </c>
      <c r="D1717" s="30" t="s">
        <v>448</v>
      </c>
      <c r="E1717" s="30" t="s">
        <v>1122</v>
      </c>
      <c r="F1717" s="30" t="s">
        <v>18</v>
      </c>
      <c r="G1717" s="9" t="s">
        <v>14</v>
      </c>
      <c r="H1717" s="30"/>
      <c r="I1717" s="31"/>
    </row>
    <row r="1718">
      <c r="A1718" s="30" t="s">
        <v>7791</v>
      </c>
      <c r="B1718" s="29" t="s">
        <v>7803</v>
      </c>
      <c r="C1718" s="30" t="s">
        <v>7804</v>
      </c>
      <c r="D1718" s="30" t="s">
        <v>448</v>
      </c>
      <c r="E1718" s="30" t="s">
        <v>119</v>
      </c>
      <c r="F1718" s="30" t="s">
        <v>132</v>
      </c>
      <c r="G1718" s="9" t="s">
        <v>14</v>
      </c>
      <c r="H1718" s="30"/>
      <c r="I1718" s="31"/>
    </row>
    <row r="1719">
      <c r="A1719" s="30" t="s">
        <v>7791</v>
      </c>
      <c r="B1719" s="29" t="s">
        <v>7805</v>
      </c>
      <c r="C1719" s="30" t="s">
        <v>7806</v>
      </c>
      <c r="D1719" s="30" t="s">
        <v>1849</v>
      </c>
      <c r="E1719" s="30" t="s">
        <v>38</v>
      </c>
      <c r="F1719" s="30" t="s">
        <v>18</v>
      </c>
      <c r="G1719" s="9" t="s">
        <v>14</v>
      </c>
      <c r="H1719" s="30"/>
      <c r="I1719" s="31"/>
    </row>
    <row r="1720">
      <c r="A1720" s="30" t="s">
        <v>7791</v>
      </c>
      <c r="B1720" s="29" t="s">
        <v>7807</v>
      </c>
      <c r="C1720" s="30" t="s">
        <v>7808</v>
      </c>
      <c r="D1720" s="30" t="s">
        <v>298</v>
      </c>
      <c r="E1720" s="30" t="s">
        <v>119</v>
      </c>
      <c r="F1720" s="30" t="s">
        <v>473</v>
      </c>
      <c r="G1720" s="9" t="s">
        <v>14</v>
      </c>
      <c r="H1720" s="30"/>
      <c r="I1720" s="31"/>
    </row>
    <row r="1721">
      <c r="A1721" s="30" t="s">
        <v>7791</v>
      </c>
      <c r="B1721" s="29" t="s">
        <v>7807</v>
      </c>
      <c r="C1721" s="30" t="s">
        <v>7808</v>
      </c>
      <c r="D1721" s="30" t="s">
        <v>298</v>
      </c>
      <c r="E1721" s="30" t="s">
        <v>90</v>
      </c>
      <c r="F1721" s="30" t="s">
        <v>111</v>
      </c>
      <c r="G1721" s="9" t="s">
        <v>14</v>
      </c>
      <c r="H1721" s="30"/>
      <c r="I1721" s="31"/>
    </row>
    <row r="1722">
      <c r="A1722" s="30" t="s">
        <v>7791</v>
      </c>
      <c r="B1722" s="29" t="s">
        <v>7809</v>
      </c>
      <c r="C1722" s="30" t="s">
        <v>7810</v>
      </c>
      <c r="D1722" s="30" t="s">
        <v>311</v>
      </c>
      <c r="E1722" s="30" t="s">
        <v>42</v>
      </c>
      <c r="F1722" s="30" t="s">
        <v>1303</v>
      </c>
      <c r="G1722" s="9" t="s">
        <v>29</v>
      </c>
      <c r="H1722" s="30"/>
      <c r="I1722" s="31"/>
    </row>
    <row r="1723">
      <c r="A1723" s="30" t="s">
        <v>7791</v>
      </c>
      <c r="B1723" s="29" t="s">
        <v>7811</v>
      </c>
      <c r="C1723" s="30" t="s">
        <v>7812</v>
      </c>
      <c r="D1723" s="30" t="s">
        <v>665</v>
      </c>
      <c r="E1723" s="30"/>
      <c r="F1723" s="30" t="s">
        <v>7183</v>
      </c>
      <c r="G1723" s="9" t="s">
        <v>14</v>
      </c>
      <c r="H1723" s="30" t="s">
        <v>100</v>
      </c>
      <c r="I1723" s="31"/>
    </row>
    <row r="1724">
      <c r="A1724" s="30" t="s">
        <v>7791</v>
      </c>
      <c r="B1724" s="29" t="s">
        <v>7813</v>
      </c>
      <c r="C1724" s="30" t="s">
        <v>7814</v>
      </c>
      <c r="D1724" s="30" t="s">
        <v>3926</v>
      </c>
      <c r="E1724" s="30" t="s">
        <v>38</v>
      </c>
      <c r="F1724" s="30" t="s">
        <v>18</v>
      </c>
      <c r="G1724" s="9" t="s">
        <v>14</v>
      </c>
      <c r="H1724" s="30"/>
      <c r="I1724" s="31"/>
    </row>
    <row r="1725">
      <c r="A1725" s="30" t="s">
        <v>7791</v>
      </c>
      <c r="B1725" s="29" t="s">
        <v>7813</v>
      </c>
      <c r="C1725" s="30" t="s">
        <v>7814</v>
      </c>
      <c r="D1725" s="30" t="s">
        <v>3926</v>
      </c>
      <c r="E1725" s="30" t="s">
        <v>7815</v>
      </c>
      <c r="F1725" s="30" t="s">
        <v>7816</v>
      </c>
      <c r="G1725" s="9" t="s">
        <v>14</v>
      </c>
      <c r="H1725" s="30"/>
      <c r="I1725" s="31"/>
    </row>
    <row r="1726">
      <c r="A1726" s="30" t="s">
        <v>7791</v>
      </c>
      <c r="B1726" s="29" t="s">
        <v>7817</v>
      </c>
      <c r="C1726" s="30" t="s">
        <v>7818</v>
      </c>
      <c r="D1726" s="30" t="s">
        <v>1464</v>
      </c>
      <c r="E1726" s="30"/>
      <c r="F1726" s="30" t="s">
        <v>171</v>
      </c>
      <c r="G1726" s="9" t="s">
        <v>14</v>
      </c>
      <c r="H1726" s="30" t="s">
        <v>100</v>
      </c>
      <c r="I1726" s="31"/>
    </row>
    <row r="1727">
      <c r="A1727" s="30" t="s">
        <v>7791</v>
      </c>
      <c r="B1727" s="29" t="s">
        <v>7819</v>
      </c>
      <c r="C1727" s="30" t="s">
        <v>7820</v>
      </c>
      <c r="D1727" s="30" t="s">
        <v>6340</v>
      </c>
      <c r="E1727" s="30" t="s">
        <v>344</v>
      </c>
      <c r="F1727" s="30" t="s">
        <v>2943</v>
      </c>
      <c r="G1727" s="9" t="s">
        <v>14</v>
      </c>
      <c r="H1727" s="30"/>
      <c r="I1727" s="31"/>
    </row>
    <row r="1728">
      <c r="A1728" s="30" t="s">
        <v>7791</v>
      </c>
      <c r="B1728" s="29" t="s">
        <v>7819</v>
      </c>
      <c r="C1728" s="30" t="s">
        <v>7820</v>
      </c>
      <c r="D1728" s="30" t="s">
        <v>6340</v>
      </c>
      <c r="E1728" s="30" t="s">
        <v>1210</v>
      </c>
      <c r="F1728" s="30" t="s">
        <v>741</v>
      </c>
      <c r="G1728" s="9" t="s">
        <v>14</v>
      </c>
      <c r="H1728" s="30"/>
      <c r="I1728" s="31"/>
    </row>
    <row r="1729">
      <c r="A1729" s="30" t="s">
        <v>7791</v>
      </c>
      <c r="B1729" s="29" t="s">
        <v>7821</v>
      </c>
      <c r="C1729" s="30" t="s">
        <v>7822</v>
      </c>
      <c r="D1729" s="30" t="s">
        <v>158</v>
      </c>
      <c r="E1729" s="30"/>
      <c r="F1729" s="30" t="s">
        <v>5872</v>
      </c>
      <c r="G1729" s="9" t="s">
        <v>14</v>
      </c>
      <c r="H1729" s="30" t="s">
        <v>100</v>
      </c>
      <c r="I1729" s="31"/>
    </row>
    <row r="1730">
      <c r="A1730" s="30" t="s">
        <v>7791</v>
      </c>
      <c r="B1730" s="29" t="s">
        <v>7821</v>
      </c>
      <c r="C1730" s="30" t="s">
        <v>7822</v>
      </c>
      <c r="D1730" s="30" t="s">
        <v>158</v>
      </c>
      <c r="E1730" s="30" t="s">
        <v>38</v>
      </c>
      <c r="F1730" s="30" t="s">
        <v>18</v>
      </c>
      <c r="G1730" s="9" t="s">
        <v>14</v>
      </c>
      <c r="H1730" s="30"/>
      <c r="I1730" s="31"/>
    </row>
    <row r="1731">
      <c r="A1731" s="30" t="s">
        <v>7791</v>
      </c>
      <c r="B1731" s="29" t="s">
        <v>7821</v>
      </c>
      <c r="C1731" s="30" t="s">
        <v>7822</v>
      </c>
      <c r="D1731" s="30" t="s">
        <v>158</v>
      </c>
      <c r="E1731" s="30" t="s">
        <v>125</v>
      </c>
      <c r="F1731" s="30" t="s">
        <v>101</v>
      </c>
      <c r="G1731" s="9" t="s">
        <v>14</v>
      </c>
      <c r="H1731" s="30"/>
      <c r="I1731" s="31"/>
    </row>
    <row r="1732">
      <c r="A1732" s="30" t="s">
        <v>7823</v>
      </c>
      <c r="B1732" s="29" t="s">
        <v>7824</v>
      </c>
      <c r="C1732" s="30" t="s">
        <v>7825</v>
      </c>
      <c r="D1732" s="30" t="s">
        <v>2168</v>
      </c>
      <c r="E1732" s="30" t="s">
        <v>7826</v>
      </c>
      <c r="F1732" s="30" t="s">
        <v>6782</v>
      </c>
      <c r="G1732" s="9" t="s">
        <v>14</v>
      </c>
      <c r="H1732" s="30"/>
      <c r="I1732" s="31"/>
    </row>
    <row r="1733">
      <c r="A1733" s="30" t="s">
        <v>7823</v>
      </c>
      <c r="B1733" s="29" t="s">
        <v>7824</v>
      </c>
      <c r="C1733" s="30" t="s">
        <v>7825</v>
      </c>
      <c r="D1733" s="30" t="s">
        <v>2168</v>
      </c>
      <c r="E1733" s="30" t="s">
        <v>7826</v>
      </c>
      <c r="F1733" s="30" t="s">
        <v>3046</v>
      </c>
      <c r="G1733" s="9" t="s">
        <v>14</v>
      </c>
      <c r="H1733" s="30"/>
      <c r="I1733" s="31"/>
    </row>
    <row r="1734">
      <c r="A1734" s="30" t="s">
        <v>7823</v>
      </c>
      <c r="B1734" s="29" t="s">
        <v>7827</v>
      </c>
      <c r="C1734" s="30" t="s">
        <v>7828</v>
      </c>
      <c r="D1734" s="30" t="s">
        <v>206</v>
      </c>
      <c r="E1734" s="30" t="s">
        <v>42</v>
      </c>
      <c r="F1734" s="30" t="s">
        <v>1303</v>
      </c>
      <c r="G1734" s="9" t="s">
        <v>29</v>
      </c>
      <c r="H1734" s="30"/>
      <c r="I1734" s="31"/>
    </row>
    <row r="1735">
      <c r="A1735" s="30" t="s">
        <v>7823</v>
      </c>
      <c r="B1735" s="29" t="s">
        <v>7829</v>
      </c>
      <c r="C1735" s="30" t="s">
        <v>7830</v>
      </c>
      <c r="D1735" s="30" t="s">
        <v>130</v>
      </c>
      <c r="E1735" s="30"/>
      <c r="F1735" s="30" t="s">
        <v>7183</v>
      </c>
      <c r="G1735" s="9" t="s">
        <v>14</v>
      </c>
      <c r="H1735" s="30" t="s">
        <v>100</v>
      </c>
      <c r="I1735" s="31"/>
    </row>
    <row r="1736">
      <c r="A1736" s="30" t="s">
        <v>7823</v>
      </c>
      <c r="B1736" s="29" t="s">
        <v>7831</v>
      </c>
      <c r="C1736" s="30" t="s">
        <v>7832</v>
      </c>
      <c r="D1736" s="30" t="s">
        <v>1132</v>
      </c>
      <c r="E1736" s="30"/>
      <c r="F1736" s="30" t="s">
        <v>5872</v>
      </c>
      <c r="G1736" s="9" t="s">
        <v>14</v>
      </c>
      <c r="H1736" s="30" t="s">
        <v>100</v>
      </c>
      <c r="I1736" s="31"/>
    </row>
    <row r="1737">
      <c r="A1737" s="30" t="s">
        <v>7823</v>
      </c>
      <c r="B1737" s="29" t="s">
        <v>7831</v>
      </c>
      <c r="C1737" s="30" t="s">
        <v>7832</v>
      </c>
      <c r="D1737" s="30" t="s">
        <v>1132</v>
      </c>
      <c r="E1737" s="30" t="s">
        <v>627</v>
      </c>
      <c r="F1737" s="30" t="s">
        <v>7833</v>
      </c>
      <c r="G1737" s="9" t="s">
        <v>14</v>
      </c>
      <c r="H1737" s="30"/>
      <c r="I1737" s="31"/>
    </row>
    <row r="1738">
      <c r="A1738" s="30" t="s">
        <v>7823</v>
      </c>
      <c r="B1738" s="29" t="s">
        <v>7834</v>
      </c>
      <c r="C1738" s="30" t="s">
        <v>7835</v>
      </c>
      <c r="D1738" s="30" t="s">
        <v>731</v>
      </c>
      <c r="E1738" s="30" t="s">
        <v>937</v>
      </c>
      <c r="F1738" s="30" t="s">
        <v>5939</v>
      </c>
      <c r="G1738" s="9" t="s">
        <v>14</v>
      </c>
      <c r="H1738" s="30"/>
      <c r="I1738" s="31"/>
    </row>
    <row r="1739">
      <c r="A1739" s="30" t="s">
        <v>7823</v>
      </c>
      <c r="B1739" s="29" t="s">
        <v>7834</v>
      </c>
      <c r="C1739" s="30" t="s">
        <v>7835</v>
      </c>
      <c r="D1739" s="30" t="s">
        <v>731</v>
      </c>
      <c r="E1739" s="30" t="s">
        <v>38</v>
      </c>
      <c r="F1739" s="30" t="s">
        <v>718</v>
      </c>
      <c r="G1739" s="9" t="s">
        <v>14</v>
      </c>
      <c r="H1739" s="30"/>
      <c r="I1739" s="31"/>
    </row>
    <row r="1740">
      <c r="A1740" s="30" t="s">
        <v>7823</v>
      </c>
      <c r="B1740" s="29" t="s">
        <v>7834</v>
      </c>
      <c r="C1740" s="30" t="s">
        <v>7835</v>
      </c>
      <c r="D1740" s="30" t="s">
        <v>731</v>
      </c>
      <c r="E1740" s="30" t="s">
        <v>409</v>
      </c>
      <c r="F1740" s="30" t="s">
        <v>258</v>
      </c>
      <c r="G1740" s="9" t="s">
        <v>14</v>
      </c>
      <c r="H1740" s="30"/>
      <c r="I1740" s="31"/>
    </row>
    <row r="1741">
      <c r="A1741" s="30" t="s">
        <v>7823</v>
      </c>
      <c r="B1741" s="29" t="s">
        <v>7836</v>
      </c>
      <c r="C1741" s="30" t="s">
        <v>7837</v>
      </c>
      <c r="D1741" s="30" t="s">
        <v>7609</v>
      </c>
      <c r="E1741" s="30"/>
      <c r="F1741" s="30" t="s">
        <v>171</v>
      </c>
      <c r="G1741" s="9" t="s">
        <v>14</v>
      </c>
      <c r="H1741" s="30" t="s">
        <v>100</v>
      </c>
      <c r="I1741" s="31"/>
    </row>
    <row r="1742">
      <c r="A1742" s="30" t="s">
        <v>7823</v>
      </c>
      <c r="B1742" s="29" t="s">
        <v>7836</v>
      </c>
      <c r="C1742" s="30" t="s">
        <v>7837</v>
      </c>
      <c r="D1742" s="30" t="s">
        <v>7609</v>
      </c>
      <c r="E1742" s="30" t="s">
        <v>4316</v>
      </c>
      <c r="F1742" s="30" t="s">
        <v>2843</v>
      </c>
      <c r="G1742" s="9" t="s">
        <v>14</v>
      </c>
      <c r="H1742" s="30"/>
      <c r="I1742" s="31"/>
    </row>
    <row r="1743">
      <c r="A1743" s="30" t="s">
        <v>7823</v>
      </c>
      <c r="B1743" s="29" t="s">
        <v>7836</v>
      </c>
      <c r="C1743" s="30" t="s">
        <v>7837</v>
      </c>
      <c r="D1743" s="30" t="s">
        <v>7609</v>
      </c>
      <c r="E1743" s="30" t="s">
        <v>2564</v>
      </c>
      <c r="F1743" s="30" t="s">
        <v>7838</v>
      </c>
      <c r="G1743" s="9" t="s">
        <v>14</v>
      </c>
      <c r="H1743" s="30"/>
      <c r="I1743" s="31"/>
    </row>
    <row r="1744">
      <c r="A1744" s="30" t="s">
        <v>7823</v>
      </c>
      <c r="B1744" s="29" t="s">
        <v>7839</v>
      </c>
      <c r="C1744" s="30" t="s">
        <v>7840</v>
      </c>
      <c r="D1744" s="30" t="s">
        <v>3948</v>
      </c>
      <c r="E1744" s="30" t="s">
        <v>7841</v>
      </c>
      <c r="F1744" s="30" t="s">
        <v>6106</v>
      </c>
      <c r="G1744" s="9" t="s">
        <v>14</v>
      </c>
      <c r="H1744" s="30"/>
      <c r="I1744" s="31"/>
    </row>
    <row r="1745">
      <c r="A1745" s="30" t="s">
        <v>7823</v>
      </c>
      <c r="B1745" s="29" t="s">
        <v>7839</v>
      </c>
      <c r="C1745" s="30" t="s">
        <v>7840</v>
      </c>
      <c r="D1745" s="30" t="s">
        <v>3948</v>
      </c>
      <c r="E1745" s="30" t="s">
        <v>7841</v>
      </c>
      <c r="F1745" s="30" t="s">
        <v>454</v>
      </c>
      <c r="G1745" s="9" t="s">
        <v>14</v>
      </c>
      <c r="H1745" s="30"/>
      <c r="I1745" s="31"/>
    </row>
    <row r="1746">
      <c r="A1746" s="30" t="s">
        <v>7823</v>
      </c>
      <c r="B1746" s="29" t="s">
        <v>7839</v>
      </c>
      <c r="C1746" s="30" t="s">
        <v>7840</v>
      </c>
      <c r="D1746" s="30" t="s">
        <v>3948</v>
      </c>
      <c r="E1746" s="30" t="s">
        <v>409</v>
      </c>
      <c r="F1746" s="30" t="s">
        <v>101</v>
      </c>
      <c r="G1746" s="9" t="s">
        <v>14</v>
      </c>
      <c r="H1746" s="30"/>
      <c r="I1746" s="31"/>
    </row>
    <row r="1747">
      <c r="A1747" s="30" t="s">
        <v>7823</v>
      </c>
      <c r="B1747" s="29" t="s">
        <v>7839</v>
      </c>
      <c r="C1747" s="30" t="s">
        <v>7840</v>
      </c>
      <c r="D1747" s="30" t="s">
        <v>3948</v>
      </c>
      <c r="E1747" s="30" t="s">
        <v>110</v>
      </c>
      <c r="F1747" s="30" t="s">
        <v>111</v>
      </c>
      <c r="G1747" s="9" t="s">
        <v>14</v>
      </c>
      <c r="H1747" s="30"/>
      <c r="I1747" s="31"/>
    </row>
    <row r="1748">
      <c r="A1748" s="30" t="s">
        <v>7823</v>
      </c>
      <c r="B1748" s="29" t="s">
        <v>7842</v>
      </c>
      <c r="C1748" s="30" t="s">
        <v>7843</v>
      </c>
      <c r="D1748" s="30" t="s">
        <v>907</v>
      </c>
      <c r="E1748" s="30"/>
      <c r="F1748" s="30" t="s">
        <v>5892</v>
      </c>
      <c r="G1748" s="9" t="s">
        <v>14</v>
      </c>
      <c r="H1748" s="30" t="s">
        <v>100</v>
      </c>
      <c r="I1748" s="31"/>
    </row>
    <row r="1749">
      <c r="A1749" s="30" t="s">
        <v>7823</v>
      </c>
      <c r="B1749" s="29" t="s">
        <v>7842</v>
      </c>
      <c r="C1749" s="30" t="s">
        <v>7843</v>
      </c>
      <c r="D1749" s="30" t="s">
        <v>907</v>
      </c>
      <c r="E1749" s="30" t="s">
        <v>2408</v>
      </c>
      <c r="F1749" s="30" t="s">
        <v>2409</v>
      </c>
      <c r="G1749" s="9" t="s">
        <v>14</v>
      </c>
      <c r="H1749" s="30"/>
      <c r="I1749" s="31"/>
    </row>
    <row r="1750">
      <c r="A1750" s="30" t="s">
        <v>7823</v>
      </c>
      <c r="B1750" s="29" t="s">
        <v>7842</v>
      </c>
      <c r="C1750" s="30" t="s">
        <v>7843</v>
      </c>
      <c r="D1750" s="30" t="s">
        <v>907</v>
      </c>
      <c r="E1750" s="30" t="s">
        <v>90</v>
      </c>
      <c r="F1750" s="30" t="s">
        <v>111</v>
      </c>
      <c r="G1750" s="9" t="s">
        <v>14</v>
      </c>
      <c r="H1750" s="30"/>
      <c r="I1750" s="31"/>
    </row>
    <row r="1751">
      <c r="A1751" s="30" t="s">
        <v>7823</v>
      </c>
      <c r="B1751" s="29" t="s">
        <v>7844</v>
      </c>
      <c r="C1751" s="30" t="s">
        <v>7845</v>
      </c>
      <c r="D1751" s="30" t="s">
        <v>761</v>
      </c>
      <c r="E1751" s="30" t="s">
        <v>7815</v>
      </c>
      <c r="F1751" s="30" t="s">
        <v>417</v>
      </c>
      <c r="G1751" s="9" t="s">
        <v>14</v>
      </c>
      <c r="H1751" s="30"/>
      <c r="I1751" s="31"/>
    </row>
    <row r="1752">
      <c r="A1752" s="30" t="s">
        <v>7823</v>
      </c>
      <c r="B1752" s="29" t="s">
        <v>7844</v>
      </c>
      <c r="C1752" s="30" t="s">
        <v>7845</v>
      </c>
      <c r="D1752" s="30" t="s">
        <v>761</v>
      </c>
      <c r="E1752" s="30" t="s">
        <v>7815</v>
      </c>
      <c r="F1752" s="30" t="s">
        <v>3415</v>
      </c>
      <c r="G1752" s="9" t="s">
        <v>14</v>
      </c>
      <c r="H1752" s="30"/>
      <c r="I1752" s="31"/>
    </row>
    <row r="1753">
      <c r="A1753" s="30" t="s">
        <v>7823</v>
      </c>
      <c r="B1753" s="29" t="s">
        <v>7844</v>
      </c>
      <c r="C1753" s="30" t="s">
        <v>7845</v>
      </c>
      <c r="D1753" s="30" t="s">
        <v>761</v>
      </c>
      <c r="E1753" s="30" t="s">
        <v>38</v>
      </c>
      <c r="F1753" s="30" t="s">
        <v>13</v>
      </c>
      <c r="G1753" s="9" t="s">
        <v>14</v>
      </c>
      <c r="H1753" s="30"/>
      <c r="I1753" s="31"/>
    </row>
    <row r="1754">
      <c r="A1754" s="30" t="s">
        <v>7823</v>
      </c>
      <c r="B1754" s="29" t="s">
        <v>7846</v>
      </c>
      <c r="C1754" s="30" t="s">
        <v>7847</v>
      </c>
      <c r="D1754" s="30" t="s">
        <v>158</v>
      </c>
      <c r="E1754" s="30" t="s">
        <v>38</v>
      </c>
      <c r="F1754" s="30" t="s">
        <v>5939</v>
      </c>
      <c r="G1754" s="9" t="s">
        <v>14</v>
      </c>
      <c r="H1754" s="30"/>
      <c r="I1754" s="31"/>
    </row>
    <row r="1755">
      <c r="A1755" s="30" t="s">
        <v>7823</v>
      </c>
      <c r="B1755" s="29" t="s">
        <v>7846</v>
      </c>
      <c r="C1755" s="30" t="s">
        <v>7847</v>
      </c>
      <c r="D1755" s="30" t="s">
        <v>158</v>
      </c>
      <c r="E1755" s="30" t="s">
        <v>38</v>
      </c>
      <c r="F1755" s="30" t="s">
        <v>18</v>
      </c>
      <c r="G1755" s="9" t="s">
        <v>14</v>
      </c>
      <c r="H1755" s="30"/>
      <c r="I1755" s="31"/>
    </row>
    <row r="1756">
      <c r="A1756" s="30" t="s">
        <v>7823</v>
      </c>
      <c r="B1756" s="29" t="s">
        <v>7846</v>
      </c>
      <c r="C1756" s="30" t="s">
        <v>7847</v>
      </c>
      <c r="D1756" s="30" t="s">
        <v>158</v>
      </c>
      <c r="E1756" s="30" t="s">
        <v>125</v>
      </c>
      <c r="F1756" s="30" t="s">
        <v>542</v>
      </c>
      <c r="G1756" s="9" t="s">
        <v>14</v>
      </c>
      <c r="H1756" s="30"/>
      <c r="I1756" s="31"/>
    </row>
    <row r="1757">
      <c r="A1757" s="30" t="s">
        <v>7823</v>
      </c>
      <c r="B1757" s="29" t="s">
        <v>7848</v>
      </c>
      <c r="C1757" s="30" t="s">
        <v>7849</v>
      </c>
      <c r="D1757" s="30" t="s">
        <v>1699</v>
      </c>
      <c r="E1757" s="30" t="s">
        <v>42</v>
      </c>
      <c r="F1757" s="30" t="s">
        <v>1303</v>
      </c>
      <c r="G1757" s="9" t="s">
        <v>29</v>
      </c>
      <c r="H1757" s="30"/>
      <c r="I1757" s="31"/>
    </row>
    <row r="1758">
      <c r="A1758" s="30" t="s">
        <v>7823</v>
      </c>
      <c r="B1758" s="29" t="s">
        <v>7850</v>
      </c>
      <c r="C1758" s="30" t="s">
        <v>7851</v>
      </c>
      <c r="D1758" s="30" t="s">
        <v>130</v>
      </c>
      <c r="E1758" s="30"/>
      <c r="F1758" s="30" t="s">
        <v>7183</v>
      </c>
      <c r="G1758" s="9" t="s">
        <v>14</v>
      </c>
      <c r="H1758" s="30" t="s">
        <v>100</v>
      </c>
      <c r="I1758" s="31"/>
    </row>
    <row r="1759">
      <c r="A1759" s="30" t="s">
        <v>7823</v>
      </c>
      <c r="B1759" s="29" t="s">
        <v>7852</v>
      </c>
      <c r="C1759" s="30" t="s">
        <v>7853</v>
      </c>
      <c r="D1759" s="30" t="s">
        <v>1319</v>
      </c>
      <c r="E1759" s="30"/>
      <c r="F1759" s="30" t="s">
        <v>5892</v>
      </c>
      <c r="G1759" s="9" t="s">
        <v>14</v>
      </c>
      <c r="H1759" s="30" t="s">
        <v>100</v>
      </c>
      <c r="I1759" s="31"/>
    </row>
    <row r="1760">
      <c r="A1760" s="30" t="s">
        <v>7823</v>
      </c>
      <c r="B1760" s="29" t="s">
        <v>7852</v>
      </c>
      <c r="C1760" s="30" t="s">
        <v>7853</v>
      </c>
      <c r="D1760" s="30" t="s">
        <v>1319</v>
      </c>
      <c r="E1760" s="30" t="s">
        <v>950</v>
      </c>
      <c r="F1760" s="30" t="s">
        <v>417</v>
      </c>
      <c r="G1760" s="9" t="s">
        <v>14</v>
      </c>
      <c r="H1760" s="30"/>
      <c r="I1760" s="31"/>
    </row>
    <row r="1761">
      <c r="A1761" s="30" t="s">
        <v>7823</v>
      </c>
      <c r="B1761" s="29" t="s">
        <v>7852</v>
      </c>
      <c r="C1761" s="30" t="s">
        <v>7853</v>
      </c>
      <c r="D1761" s="30" t="s">
        <v>1319</v>
      </c>
      <c r="E1761" s="30" t="s">
        <v>6936</v>
      </c>
      <c r="F1761" s="30" t="s">
        <v>7854</v>
      </c>
      <c r="G1761" s="9" t="s">
        <v>29</v>
      </c>
      <c r="H1761" s="30"/>
      <c r="I1761" s="31"/>
    </row>
    <row r="1762">
      <c r="A1762" s="30" t="s">
        <v>7823</v>
      </c>
      <c r="B1762" s="29" t="s">
        <v>7852</v>
      </c>
      <c r="C1762" s="30" t="s">
        <v>7853</v>
      </c>
      <c r="D1762" s="30" t="s">
        <v>1319</v>
      </c>
      <c r="E1762" s="30" t="s">
        <v>1456</v>
      </c>
      <c r="F1762" s="30" t="s">
        <v>7854</v>
      </c>
      <c r="G1762" s="9" t="s">
        <v>29</v>
      </c>
      <c r="H1762" s="30"/>
      <c r="I1762" s="31"/>
    </row>
    <row r="1763">
      <c r="A1763" s="30" t="s">
        <v>7823</v>
      </c>
      <c r="B1763" s="29" t="s">
        <v>7855</v>
      </c>
      <c r="C1763" s="30" t="s">
        <v>7856</v>
      </c>
      <c r="D1763" s="30" t="s">
        <v>1735</v>
      </c>
      <c r="E1763" s="30"/>
      <c r="F1763" s="30" t="s">
        <v>6651</v>
      </c>
      <c r="G1763" s="9" t="s">
        <v>14</v>
      </c>
      <c r="H1763" s="30" t="s">
        <v>100</v>
      </c>
      <c r="I1763" s="31"/>
    </row>
    <row r="1764">
      <c r="A1764" s="30" t="s">
        <v>7823</v>
      </c>
      <c r="B1764" s="29" t="s">
        <v>7855</v>
      </c>
      <c r="C1764" s="30" t="s">
        <v>7856</v>
      </c>
      <c r="D1764" s="30" t="s">
        <v>1735</v>
      </c>
      <c r="E1764" s="30" t="s">
        <v>334</v>
      </c>
      <c r="F1764" s="30" t="s">
        <v>454</v>
      </c>
      <c r="G1764" s="9" t="s">
        <v>14</v>
      </c>
      <c r="H1764" s="30"/>
      <c r="I1764" s="31"/>
    </row>
    <row r="1765">
      <c r="A1765" s="30" t="s">
        <v>7823</v>
      </c>
      <c r="B1765" s="29" t="s">
        <v>7855</v>
      </c>
      <c r="C1765" s="30" t="s">
        <v>7856</v>
      </c>
      <c r="D1765" s="30" t="s">
        <v>1735</v>
      </c>
      <c r="E1765" s="30" t="s">
        <v>47</v>
      </c>
      <c r="F1765" s="30" t="s">
        <v>809</v>
      </c>
      <c r="G1765" s="9" t="s">
        <v>14</v>
      </c>
      <c r="H1765" s="30"/>
      <c r="I1765" s="31"/>
    </row>
    <row r="1766">
      <c r="A1766" s="30" t="s">
        <v>7823</v>
      </c>
      <c r="B1766" s="29" t="s">
        <v>7857</v>
      </c>
      <c r="C1766" s="30" t="s">
        <v>7858</v>
      </c>
      <c r="D1766" s="30" t="s">
        <v>6340</v>
      </c>
      <c r="E1766" s="30"/>
      <c r="F1766" s="30" t="s">
        <v>1430</v>
      </c>
      <c r="G1766" s="9" t="s">
        <v>14</v>
      </c>
      <c r="H1766" s="30" t="s">
        <v>100</v>
      </c>
      <c r="I1766" s="31"/>
    </row>
    <row r="1767">
      <c r="A1767" s="30" t="s">
        <v>7823</v>
      </c>
      <c r="B1767" s="29" t="s">
        <v>7857</v>
      </c>
      <c r="C1767" s="30" t="s">
        <v>7858</v>
      </c>
      <c r="D1767" s="30" t="s">
        <v>6340</v>
      </c>
      <c r="E1767" s="30" t="s">
        <v>5418</v>
      </c>
      <c r="F1767" s="30" t="s">
        <v>33</v>
      </c>
      <c r="G1767" s="9" t="s">
        <v>14</v>
      </c>
      <c r="H1767" s="30"/>
      <c r="I1767" s="31"/>
    </row>
    <row r="1768">
      <c r="A1768" s="30" t="s">
        <v>7823</v>
      </c>
      <c r="B1768" s="29" t="s">
        <v>7859</v>
      </c>
      <c r="C1768" s="30" t="s">
        <v>7860</v>
      </c>
      <c r="D1768" s="30" t="s">
        <v>1562</v>
      </c>
      <c r="E1768" s="30" t="s">
        <v>38</v>
      </c>
      <c r="F1768" s="30" t="s">
        <v>13</v>
      </c>
      <c r="G1768" s="9" t="s">
        <v>14</v>
      </c>
      <c r="H1768" s="30"/>
      <c r="I1768" s="31"/>
    </row>
    <row r="1769">
      <c r="A1769" s="30" t="s">
        <v>7823</v>
      </c>
      <c r="B1769" s="29" t="s">
        <v>7859</v>
      </c>
      <c r="C1769" s="30" t="s">
        <v>7860</v>
      </c>
      <c r="D1769" s="30" t="s">
        <v>1562</v>
      </c>
      <c r="E1769" s="30" t="s">
        <v>38</v>
      </c>
      <c r="F1769" s="30" t="s">
        <v>127</v>
      </c>
      <c r="G1769" s="9" t="s">
        <v>14</v>
      </c>
      <c r="H1769" s="30"/>
      <c r="I1769" s="31"/>
    </row>
    <row r="1770">
      <c r="A1770" s="30" t="s">
        <v>7823</v>
      </c>
      <c r="B1770" s="29" t="s">
        <v>7861</v>
      </c>
      <c r="C1770" s="30" t="s">
        <v>7862</v>
      </c>
      <c r="D1770" s="30" t="s">
        <v>1319</v>
      </c>
      <c r="E1770" s="30"/>
      <c r="F1770" s="30" t="s">
        <v>7863</v>
      </c>
      <c r="G1770" s="9" t="s">
        <v>86</v>
      </c>
      <c r="H1770" s="30" t="s">
        <v>100</v>
      </c>
      <c r="I1770" s="31"/>
    </row>
    <row r="1771">
      <c r="A1771" s="30" t="s">
        <v>7823</v>
      </c>
      <c r="B1771" s="29" t="s">
        <v>7861</v>
      </c>
      <c r="C1771" s="30" t="s">
        <v>7862</v>
      </c>
      <c r="D1771" s="30" t="s">
        <v>1319</v>
      </c>
      <c r="E1771" s="30"/>
      <c r="F1771" s="30" t="s">
        <v>7864</v>
      </c>
      <c r="G1771" s="9" t="s">
        <v>86</v>
      </c>
      <c r="H1771" s="30" t="s">
        <v>100</v>
      </c>
      <c r="I1771" s="31"/>
    </row>
    <row r="1772">
      <c r="A1772" s="30" t="s">
        <v>7865</v>
      </c>
      <c r="B1772" s="29" t="s">
        <v>7866</v>
      </c>
      <c r="C1772" s="30" t="s">
        <v>7867</v>
      </c>
      <c r="D1772" s="30" t="s">
        <v>5335</v>
      </c>
      <c r="E1772" s="30" t="s">
        <v>38</v>
      </c>
      <c r="F1772" s="30" t="s">
        <v>4192</v>
      </c>
      <c r="G1772" s="9" t="s">
        <v>14</v>
      </c>
      <c r="H1772" s="30"/>
      <c r="I1772" s="31"/>
    </row>
    <row r="1773">
      <c r="A1773" s="30" t="s">
        <v>7865</v>
      </c>
      <c r="B1773" s="29" t="s">
        <v>7866</v>
      </c>
      <c r="C1773" s="30" t="s">
        <v>7868</v>
      </c>
      <c r="D1773" s="30" t="s">
        <v>5335</v>
      </c>
      <c r="E1773" s="30" t="s">
        <v>38</v>
      </c>
      <c r="F1773" s="30" t="s">
        <v>18</v>
      </c>
      <c r="G1773" s="9" t="s">
        <v>14</v>
      </c>
      <c r="H1773" s="30"/>
      <c r="I1773" s="31"/>
    </row>
    <row r="1774">
      <c r="A1774" s="30" t="s">
        <v>7865</v>
      </c>
      <c r="B1774" s="29" t="s">
        <v>7869</v>
      </c>
      <c r="C1774" s="30" t="s">
        <v>7870</v>
      </c>
      <c r="D1774" s="30" t="b">
        <v>1</v>
      </c>
      <c r="E1774" s="30" t="s">
        <v>7405</v>
      </c>
      <c r="F1774" s="30" t="s">
        <v>5884</v>
      </c>
      <c r="G1774" s="9" t="s">
        <v>14</v>
      </c>
      <c r="H1774" s="30"/>
      <c r="I1774" s="31"/>
    </row>
    <row r="1775">
      <c r="A1775" s="30" t="s">
        <v>7865</v>
      </c>
      <c r="B1775" s="29" t="s">
        <v>7869</v>
      </c>
      <c r="C1775" s="30" t="s">
        <v>7870</v>
      </c>
      <c r="D1775" s="30" t="b">
        <v>1</v>
      </c>
      <c r="E1775" s="30" t="s">
        <v>7871</v>
      </c>
      <c r="F1775" s="30" t="s">
        <v>3138</v>
      </c>
      <c r="G1775" s="9" t="s">
        <v>14</v>
      </c>
      <c r="H1775" s="30"/>
      <c r="I1775" s="31"/>
    </row>
    <row r="1776">
      <c r="A1776" s="30" t="s">
        <v>7865</v>
      </c>
      <c r="B1776" s="29" t="s">
        <v>7869</v>
      </c>
      <c r="C1776" s="30" t="s">
        <v>7870</v>
      </c>
      <c r="D1776" s="30" t="b">
        <v>1</v>
      </c>
      <c r="E1776" s="30" t="s">
        <v>7871</v>
      </c>
      <c r="F1776" s="30" t="s">
        <v>7872</v>
      </c>
      <c r="G1776" s="9" t="s">
        <v>14</v>
      </c>
      <c r="H1776" s="30"/>
      <c r="I1776" s="31"/>
    </row>
    <row r="1777">
      <c r="A1777" s="30" t="s">
        <v>7865</v>
      </c>
      <c r="B1777" s="29" t="s">
        <v>7873</v>
      </c>
      <c r="C1777" s="30" t="s">
        <v>7874</v>
      </c>
      <c r="D1777" s="30" t="s">
        <v>7875</v>
      </c>
      <c r="E1777" s="30" t="s">
        <v>5418</v>
      </c>
      <c r="F1777" s="30" t="s">
        <v>18</v>
      </c>
      <c r="G1777" s="9" t="s">
        <v>14</v>
      </c>
      <c r="H1777" s="30"/>
      <c r="I1777" s="31"/>
    </row>
    <row r="1778">
      <c r="A1778" s="30" t="s">
        <v>7865</v>
      </c>
      <c r="B1778" s="29" t="s">
        <v>7873</v>
      </c>
      <c r="C1778" s="30" t="s">
        <v>7874</v>
      </c>
      <c r="D1778" s="30" t="s">
        <v>7875</v>
      </c>
      <c r="E1778" s="30" t="s">
        <v>849</v>
      </c>
      <c r="F1778" s="30" t="s">
        <v>6003</v>
      </c>
      <c r="G1778" s="9" t="s">
        <v>14</v>
      </c>
      <c r="H1778" s="30"/>
      <c r="I1778" s="31"/>
    </row>
    <row r="1779">
      <c r="A1779" s="30" t="s">
        <v>7865</v>
      </c>
      <c r="B1779" s="29" t="s">
        <v>7876</v>
      </c>
      <c r="C1779" s="30" t="s">
        <v>7877</v>
      </c>
      <c r="D1779" s="30" t="s">
        <v>311</v>
      </c>
      <c r="E1779" s="30" t="s">
        <v>42</v>
      </c>
      <c r="F1779" s="30" t="s">
        <v>1303</v>
      </c>
      <c r="G1779" s="9" t="s">
        <v>29</v>
      </c>
      <c r="H1779" s="30"/>
      <c r="I1779" s="31"/>
    </row>
    <row r="1780">
      <c r="A1780" s="30" t="s">
        <v>7865</v>
      </c>
      <c r="B1780" s="29" t="s">
        <v>7878</v>
      </c>
      <c r="C1780" s="30" t="s">
        <v>7879</v>
      </c>
      <c r="D1780" s="30" t="s">
        <v>839</v>
      </c>
      <c r="E1780" s="30"/>
      <c r="F1780" s="30" t="s">
        <v>7183</v>
      </c>
      <c r="G1780" s="9" t="s">
        <v>14</v>
      </c>
      <c r="H1780" s="30" t="s">
        <v>100</v>
      </c>
      <c r="I1780" s="31"/>
    </row>
    <row r="1781">
      <c r="A1781" s="30" t="s">
        <v>7865</v>
      </c>
      <c r="B1781" s="29" t="s">
        <v>7880</v>
      </c>
      <c r="C1781" s="30" t="s">
        <v>7881</v>
      </c>
      <c r="D1781" s="30" t="s">
        <v>7882</v>
      </c>
      <c r="E1781" s="30"/>
      <c r="F1781" s="30" t="s">
        <v>1419</v>
      </c>
      <c r="G1781" s="9" t="s">
        <v>14</v>
      </c>
      <c r="H1781" s="30" t="s">
        <v>100</v>
      </c>
      <c r="I1781" s="31"/>
    </row>
    <row r="1782">
      <c r="A1782" s="30" t="s">
        <v>7865</v>
      </c>
      <c r="B1782" s="29" t="s">
        <v>7880</v>
      </c>
      <c r="C1782" s="30" t="s">
        <v>7881</v>
      </c>
      <c r="D1782" s="30" t="s">
        <v>7882</v>
      </c>
      <c r="E1782" s="30" t="s">
        <v>38</v>
      </c>
      <c r="F1782" s="30" t="s">
        <v>454</v>
      </c>
      <c r="G1782" s="9" t="s">
        <v>14</v>
      </c>
      <c r="H1782" s="30"/>
      <c r="I1782" s="31"/>
    </row>
    <row r="1783">
      <c r="A1783" s="30" t="s">
        <v>7865</v>
      </c>
      <c r="B1783" s="29" t="s">
        <v>7880</v>
      </c>
      <c r="C1783" s="30" t="s">
        <v>7881</v>
      </c>
      <c r="D1783" s="30" t="s">
        <v>7882</v>
      </c>
      <c r="E1783" s="30" t="s">
        <v>1894</v>
      </c>
      <c r="F1783" s="30" t="s">
        <v>417</v>
      </c>
      <c r="G1783" s="9" t="s">
        <v>14</v>
      </c>
      <c r="H1783" s="30"/>
      <c r="I1783" s="31"/>
    </row>
    <row r="1784">
      <c r="A1784" s="30" t="s">
        <v>7865</v>
      </c>
      <c r="B1784" s="29" t="s">
        <v>7883</v>
      </c>
      <c r="C1784" s="30" t="s">
        <v>7884</v>
      </c>
      <c r="D1784" s="30" t="s">
        <v>211</v>
      </c>
      <c r="E1784" s="30" t="s">
        <v>627</v>
      </c>
      <c r="F1784" s="30" t="s">
        <v>7157</v>
      </c>
      <c r="G1784" s="9" t="s">
        <v>29</v>
      </c>
      <c r="H1784" s="30"/>
      <c r="I1784" s="31"/>
    </row>
    <row r="1785">
      <c r="A1785" s="30" t="s">
        <v>7865</v>
      </c>
      <c r="B1785" s="29" t="s">
        <v>7885</v>
      </c>
      <c r="C1785" s="30" t="s">
        <v>7886</v>
      </c>
      <c r="D1785" s="30" t="s">
        <v>1562</v>
      </c>
      <c r="E1785" s="30"/>
      <c r="F1785" s="30" t="s">
        <v>171</v>
      </c>
      <c r="G1785" s="9" t="s">
        <v>86</v>
      </c>
      <c r="H1785" s="30" t="s">
        <v>100</v>
      </c>
      <c r="I1785" s="31"/>
    </row>
    <row r="1786">
      <c r="A1786" s="30" t="s">
        <v>7865</v>
      </c>
      <c r="B1786" s="29" t="s">
        <v>7885</v>
      </c>
      <c r="C1786" s="30" t="s">
        <v>7887</v>
      </c>
      <c r="D1786" s="30" t="s">
        <v>1562</v>
      </c>
      <c r="E1786" s="30" t="s">
        <v>7888</v>
      </c>
      <c r="F1786" s="30" t="s">
        <v>5973</v>
      </c>
      <c r="G1786" s="9" t="s">
        <v>86</v>
      </c>
      <c r="H1786" s="30"/>
      <c r="I1786" s="31"/>
    </row>
    <row r="1787">
      <c r="A1787" s="30" t="s">
        <v>7865</v>
      </c>
      <c r="B1787" s="29" t="s">
        <v>7885</v>
      </c>
      <c r="C1787" s="30" t="s">
        <v>7889</v>
      </c>
      <c r="D1787" s="30" t="s">
        <v>1562</v>
      </c>
      <c r="E1787" s="30" t="s">
        <v>7888</v>
      </c>
      <c r="F1787" s="30" t="s">
        <v>7890</v>
      </c>
      <c r="G1787" s="9" t="s">
        <v>86</v>
      </c>
      <c r="H1787" s="30"/>
      <c r="I1787" s="31"/>
    </row>
    <row r="1788">
      <c r="A1788" s="30" t="s">
        <v>7865</v>
      </c>
      <c r="B1788" s="29" t="s">
        <v>7891</v>
      </c>
      <c r="C1788" s="30" t="s">
        <v>7892</v>
      </c>
      <c r="D1788" s="30" t="s">
        <v>839</v>
      </c>
      <c r="E1788" s="30"/>
      <c r="F1788" s="30" t="s">
        <v>171</v>
      </c>
      <c r="G1788" s="9" t="s">
        <v>14</v>
      </c>
      <c r="H1788" s="30" t="s">
        <v>100</v>
      </c>
      <c r="I1788" s="31"/>
    </row>
    <row r="1789">
      <c r="A1789" s="30" t="s">
        <v>7865</v>
      </c>
      <c r="B1789" s="29" t="s">
        <v>7891</v>
      </c>
      <c r="C1789" s="30" t="s">
        <v>7892</v>
      </c>
      <c r="D1789" s="30" t="s">
        <v>839</v>
      </c>
      <c r="E1789" s="30" t="s">
        <v>38</v>
      </c>
      <c r="F1789" s="30" t="s">
        <v>718</v>
      </c>
      <c r="G1789" s="9" t="s">
        <v>14</v>
      </c>
      <c r="H1789" s="30"/>
      <c r="I1789" s="31"/>
    </row>
    <row r="1790">
      <c r="A1790" s="30" t="s">
        <v>7865</v>
      </c>
      <c r="B1790" s="29" t="s">
        <v>7891</v>
      </c>
      <c r="C1790" s="30" t="s">
        <v>7892</v>
      </c>
      <c r="D1790" s="30" t="s">
        <v>839</v>
      </c>
      <c r="E1790" s="30" t="s">
        <v>110</v>
      </c>
      <c r="F1790" s="30" t="s">
        <v>111</v>
      </c>
      <c r="G1790" s="9" t="s">
        <v>14</v>
      </c>
      <c r="H1790" s="30"/>
      <c r="I1790" s="31"/>
    </row>
    <row r="1791">
      <c r="A1791" s="30" t="s">
        <v>7865</v>
      </c>
      <c r="B1791" s="29" t="s">
        <v>7893</v>
      </c>
      <c r="C1791" s="30" t="s">
        <v>7894</v>
      </c>
      <c r="D1791" s="30" t="s">
        <v>1735</v>
      </c>
      <c r="E1791" s="30" t="s">
        <v>7895</v>
      </c>
      <c r="F1791" s="30" t="s">
        <v>7896</v>
      </c>
      <c r="G1791" s="9" t="s">
        <v>14</v>
      </c>
      <c r="H1791" s="30"/>
      <c r="I1791" s="31"/>
    </row>
    <row r="1792">
      <c r="A1792" s="30" t="s">
        <v>7865</v>
      </c>
      <c r="B1792" s="29" t="s">
        <v>7893</v>
      </c>
      <c r="C1792" s="30" t="s">
        <v>7894</v>
      </c>
      <c r="D1792" s="30" t="s">
        <v>1735</v>
      </c>
      <c r="E1792" s="30" t="s">
        <v>6044</v>
      </c>
      <c r="F1792" s="30" t="s">
        <v>809</v>
      </c>
      <c r="G1792" s="9" t="s">
        <v>14</v>
      </c>
      <c r="H1792" s="30"/>
      <c r="I1792" s="31"/>
    </row>
    <row r="1793">
      <c r="A1793" s="30" t="s">
        <v>7865</v>
      </c>
      <c r="B1793" s="29" t="s">
        <v>7897</v>
      </c>
      <c r="C1793" s="30" t="s">
        <v>7898</v>
      </c>
      <c r="D1793" s="30" t="s">
        <v>7899</v>
      </c>
      <c r="E1793" s="30" t="s">
        <v>42</v>
      </c>
      <c r="F1793" s="30" t="s">
        <v>1303</v>
      </c>
      <c r="G1793" s="9" t="s">
        <v>29</v>
      </c>
      <c r="H1793" s="30"/>
      <c r="I1793" s="31"/>
    </row>
    <row r="1794">
      <c r="A1794" s="30" t="s">
        <v>7865</v>
      </c>
      <c r="B1794" s="29" t="s">
        <v>7900</v>
      </c>
      <c r="C1794" s="30" t="s">
        <v>7901</v>
      </c>
      <c r="D1794" s="30" t="s">
        <v>651</v>
      </c>
      <c r="E1794" s="30"/>
      <c r="F1794" s="30" t="s">
        <v>7183</v>
      </c>
      <c r="G1794" s="9" t="s">
        <v>14</v>
      </c>
      <c r="H1794" s="30" t="s">
        <v>100</v>
      </c>
      <c r="I1794" s="31"/>
    </row>
    <row r="1795">
      <c r="A1795" s="30" t="s">
        <v>7865</v>
      </c>
      <c r="B1795" s="29" t="s">
        <v>7902</v>
      </c>
      <c r="C1795" s="30" t="s">
        <v>7903</v>
      </c>
      <c r="D1795" s="30" t="s">
        <v>3732</v>
      </c>
      <c r="E1795" s="30" t="s">
        <v>38</v>
      </c>
      <c r="F1795" s="30" t="s">
        <v>18</v>
      </c>
      <c r="G1795" s="9" t="s">
        <v>14</v>
      </c>
      <c r="H1795" s="30"/>
      <c r="I1795" s="31"/>
    </row>
    <row r="1796">
      <c r="A1796" s="30" t="s">
        <v>7865</v>
      </c>
      <c r="B1796" s="29" t="s">
        <v>7902</v>
      </c>
      <c r="C1796" s="30" t="s">
        <v>7903</v>
      </c>
      <c r="D1796" s="30" t="s">
        <v>3732</v>
      </c>
      <c r="E1796" s="30" t="s">
        <v>38</v>
      </c>
      <c r="F1796" s="30" t="s">
        <v>6594</v>
      </c>
      <c r="G1796" s="9" t="s">
        <v>14</v>
      </c>
      <c r="H1796" s="30"/>
      <c r="I1796" s="31"/>
    </row>
    <row r="1797">
      <c r="A1797" s="30" t="s">
        <v>7865</v>
      </c>
      <c r="B1797" s="29" t="s">
        <v>7904</v>
      </c>
      <c r="C1797" s="30" t="s">
        <v>7905</v>
      </c>
      <c r="D1797" s="30" t="s">
        <v>540</v>
      </c>
      <c r="E1797" s="30" t="s">
        <v>627</v>
      </c>
      <c r="F1797" s="30" t="s">
        <v>7157</v>
      </c>
      <c r="G1797" s="9" t="s">
        <v>14</v>
      </c>
      <c r="H1797" s="30"/>
      <c r="I1797" s="31"/>
    </row>
    <row r="1798">
      <c r="A1798" s="30" t="s">
        <v>7865</v>
      </c>
      <c r="B1798" s="29" t="s">
        <v>7904</v>
      </c>
      <c r="C1798" s="30" t="s">
        <v>7905</v>
      </c>
      <c r="D1798" s="30" t="s">
        <v>540</v>
      </c>
      <c r="E1798" s="30" t="s">
        <v>589</v>
      </c>
      <c r="F1798" s="30" t="s">
        <v>809</v>
      </c>
      <c r="G1798" s="9" t="s">
        <v>14</v>
      </c>
      <c r="H1798" s="30"/>
      <c r="I1798" s="31"/>
    </row>
    <row r="1799">
      <c r="A1799" s="30" t="s">
        <v>7906</v>
      </c>
      <c r="B1799" s="29" t="s">
        <v>7907</v>
      </c>
      <c r="C1799" s="30" t="s">
        <v>7908</v>
      </c>
      <c r="D1799" s="30" t="s">
        <v>839</v>
      </c>
      <c r="E1799" s="30"/>
      <c r="F1799" s="30" t="s">
        <v>5969</v>
      </c>
      <c r="G1799" s="9" t="s">
        <v>14</v>
      </c>
      <c r="H1799" s="30" t="s">
        <v>100</v>
      </c>
      <c r="I1799" s="31"/>
    </row>
    <row r="1800">
      <c r="A1800" s="30" t="s">
        <v>7906</v>
      </c>
      <c r="B1800" s="29" t="s">
        <v>7907</v>
      </c>
      <c r="C1800" s="30" t="s">
        <v>7908</v>
      </c>
      <c r="D1800" s="30" t="s">
        <v>839</v>
      </c>
      <c r="E1800" s="30" t="s">
        <v>166</v>
      </c>
      <c r="F1800" s="30" t="s">
        <v>119</v>
      </c>
      <c r="G1800" s="9" t="s">
        <v>14</v>
      </c>
      <c r="H1800" s="30"/>
      <c r="I1800" s="31"/>
    </row>
    <row r="1801">
      <c r="A1801" s="30" t="s">
        <v>7906</v>
      </c>
      <c r="B1801" s="29" t="s">
        <v>7907</v>
      </c>
      <c r="C1801" s="30" t="s">
        <v>7908</v>
      </c>
      <c r="D1801" s="30" t="s">
        <v>839</v>
      </c>
      <c r="E1801" s="30" t="s">
        <v>90</v>
      </c>
      <c r="F1801" s="30" t="s">
        <v>111</v>
      </c>
      <c r="G1801" s="9" t="s">
        <v>14</v>
      </c>
      <c r="H1801" s="30"/>
      <c r="I1801" s="31"/>
    </row>
    <row r="1802">
      <c r="A1802" s="30" t="s">
        <v>7906</v>
      </c>
      <c r="B1802" s="29" t="s">
        <v>7909</v>
      </c>
      <c r="C1802" s="30" t="s">
        <v>7910</v>
      </c>
      <c r="D1802" s="30" t="s">
        <v>2704</v>
      </c>
      <c r="E1802" s="30" t="s">
        <v>678</v>
      </c>
      <c r="F1802" s="30" t="s">
        <v>671</v>
      </c>
      <c r="G1802" s="9" t="s">
        <v>14</v>
      </c>
      <c r="H1802" s="30"/>
      <c r="I1802" s="31"/>
    </row>
    <row r="1803">
      <c r="A1803" s="30" t="s">
        <v>7906</v>
      </c>
      <c r="B1803" s="29" t="s">
        <v>7909</v>
      </c>
      <c r="C1803" s="30" t="s">
        <v>7910</v>
      </c>
      <c r="D1803" s="30" t="s">
        <v>2704</v>
      </c>
      <c r="E1803" s="30" t="s">
        <v>678</v>
      </c>
      <c r="F1803" s="30" t="s">
        <v>3388</v>
      </c>
      <c r="G1803" s="9" t="s">
        <v>14</v>
      </c>
      <c r="H1803" s="30"/>
      <c r="I1803" s="31"/>
    </row>
    <row r="1804">
      <c r="A1804" s="30" t="s">
        <v>7906</v>
      </c>
      <c r="B1804" s="29" t="s">
        <v>7909</v>
      </c>
      <c r="C1804" s="30" t="s">
        <v>7910</v>
      </c>
      <c r="D1804" s="30" t="s">
        <v>2704</v>
      </c>
      <c r="E1804" s="30" t="s">
        <v>38</v>
      </c>
      <c r="F1804" s="30" t="s">
        <v>1601</v>
      </c>
      <c r="G1804" s="9" t="s">
        <v>14</v>
      </c>
      <c r="H1804" s="30"/>
      <c r="I1804" s="31"/>
    </row>
    <row r="1805">
      <c r="A1805" s="30" t="s">
        <v>7906</v>
      </c>
      <c r="B1805" s="29" t="s">
        <v>7911</v>
      </c>
      <c r="C1805" s="30" t="s">
        <v>7912</v>
      </c>
      <c r="D1805" s="30" t="s">
        <v>311</v>
      </c>
      <c r="E1805" s="30" t="s">
        <v>6925</v>
      </c>
      <c r="F1805" s="30" t="s">
        <v>7105</v>
      </c>
      <c r="G1805" s="9" t="s">
        <v>29</v>
      </c>
      <c r="H1805" s="30"/>
      <c r="I1805" s="31"/>
    </row>
    <row r="1806">
      <c r="A1806" s="30" t="s">
        <v>7906</v>
      </c>
      <c r="B1806" s="29" t="s">
        <v>7913</v>
      </c>
      <c r="C1806" s="30" t="s">
        <v>7914</v>
      </c>
      <c r="D1806" s="30" t="s">
        <v>311</v>
      </c>
      <c r="E1806" s="30" t="s">
        <v>42</v>
      </c>
      <c r="F1806" s="30" t="s">
        <v>1303</v>
      </c>
      <c r="G1806" s="9" t="s">
        <v>29</v>
      </c>
      <c r="H1806" s="30"/>
      <c r="I1806" s="31"/>
    </row>
    <row r="1807">
      <c r="A1807" s="30" t="s">
        <v>7906</v>
      </c>
      <c r="B1807" s="29" t="s">
        <v>7915</v>
      </c>
      <c r="C1807" s="30" t="s">
        <v>7916</v>
      </c>
      <c r="D1807" s="30" t="s">
        <v>7382</v>
      </c>
      <c r="E1807" s="30"/>
      <c r="F1807" s="30" t="s">
        <v>7183</v>
      </c>
      <c r="G1807" s="9" t="s">
        <v>14</v>
      </c>
      <c r="H1807" s="30" t="s">
        <v>100</v>
      </c>
      <c r="I1807" s="31"/>
    </row>
    <row r="1808">
      <c r="A1808" s="30" t="s">
        <v>7906</v>
      </c>
      <c r="B1808" s="29" t="s">
        <v>7917</v>
      </c>
      <c r="C1808" s="30" t="s">
        <v>7918</v>
      </c>
      <c r="D1808" s="30" t="s">
        <v>3764</v>
      </c>
      <c r="E1808" s="30" t="s">
        <v>1790</v>
      </c>
      <c r="F1808" s="30" t="s">
        <v>43</v>
      </c>
      <c r="G1808" s="9" t="s">
        <v>14</v>
      </c>
      <c r="H1808" s="30"/>
      <c r="I1808" s="31"/>
    </row>
    <row r="1809">
      <c r="A1809" s="30" t="s">
        <v>7906</v>
      </c>
      <c r="B1809" s="29" t="s">
        <v>7917</v>
      </c>
      <c r="C1809" s="30" t="s">
        <v>7918</v>
      </c>
      <c r="D1809" s="30" t="s">
        <v>3764</v>
      </c>
      <c r="E1809" s="30" t="s">
        <v>125</v>
      </c>
      <c r="F1809" s="30" t="s">
        <v>240</v>
      </c>
      <c r="G1809" s="9" t="s">
        <v>14</v>
      </c>
      <c r="H1809" s="30"/>
      <c r="I1809" s="31"/>
    </row>
    <row r="1810">
      <c r="A1810" s="30" t="s">
        <v>7906</v>
      </c>
      <c r="B1810" s="29" t="s">
        <v>7917</v>
      </c>
      <c r="C1810" s="30" t="s">
        <v>7918</v>
      </c>
      <c r="D1810" s="30" t="s">
        <v>3764</v>
      </c>
      <c r="E1810" s="30" t="s">
        <v>1195</v>
      </c>
      <c r="F1810" s="30" t="s">
        <v>101</v>
      </c>
      <c r="G1810" s="9" t="s">
        <v>14</v>
      </c>
      <c r="H1810" s="30"/>
      <c r="I1810" s="31"/>
    </row>
    <row r="1811">
      <c r="A1811" s="30" t="s">
        <v>7906</v>
      </c>
      <c r="B1811" s="29" t="s">
        <v>7919</v>
      </c>
      <c r="C1811" s="30" t="s">
        <v>7920</v>
      </c>
      <c r="D1811" s="30" t="s">
        <v>7921</v>
      </c>
      <c r="E1811" s="30"/>
      <c r="F1811" s="30" t="s">
        <v>5872</v>
      </c>
      <c r="G1811" s="9" t="s">
        <v>14</v>
      </c>
      <c r="H1811" s="30" t="s">
        <v>100</v>
      </c>
      <c r="I1811" s="31"/>
    </row>
    <row r="1812">
      <c r="A1812" s="30" t="s">
        <v>7906</v>
      </c>
      <c r="B1812" s="29" t="s">
        <v>7919</v>
      </c>
      <c r="C1812" s="30" t="s">
        <v>7920</v>
      </c>
      <c r="D1812" s="30" t="s">
        <v>7921</v>
      </c>
      <c r="E1812" s="30" t="s">
        <v>166</v>
      </c>
      <c r="F1812" s="30" t="s">
        <v>119</v>
      </c>
      <c r="G1812" s="9" t="s">
        <v>14</v>
      </c>
      <c r="H1812" s="30"/>
      <c r="I1812" s="31"/>
    </row>
    <row r="1813">
      <c r="A1813" s="30" t="s">
        <v>7906</v>
      </c>
      <c r="B1813" s="29" t="s">
        <v>7919</v>
      </c>
      <c r="C1813" s="30" t="s">
        <v>7920</v>
      </c>
      <c r="D1813" s="30" t="s">
        <v>7921</v>
      </c>
      <c r="E1813" s="30" t="s">
        <v>90</v>
      </c>
      <c r="F1813" s="30" t="s">
        <v>111</v>
      </c>
      <c r="G1813" s="9" t="s">
        <v>14</v>
      </c>
      <c r="H1813" s="30"/>
      <c r="I1813" s="31"/>
    </row>
    <row r="1814">
      <c r="A1814" s="30" t="s">
        <v>7906</v>
      </c>
      <c r="B1814" s="29" t="s">
        <v>7922</v>
      </c>
      <c r="C1814" s="30" t="s">
        <v>7923</v>
      </c>
      <c r="D1814" s="30" t="s">
        <v>651</v>
      </c>
      <c r="E1814" s="30" t="s">
        <v>110</v>
      </c>
      <c r="F1814" s="30" t="s">
        <v>111</v>
      </c>
      <c r="G1814" s="9" t="s">
        <v>14</v>
      </c>
      <c r="H1814" s="30"/>
      <c r="I1814" s="31"/>
    </row>
    <row r="1815">
      <c r="A1815" s="30" t="s">
        <v>7906</v>
      </c>
      <c r="B1815" s="29" t="s">
        <v>7922</v>
      </c>
      <c r="C1815" s="30" t="s">
        <v>7923</v>
      </c>
      <c r="D1815" s="30" t="s">
        <v>651</v>
      </c>
      <c r="E1815" s="30" t="s">
        <v>239</v>
      </c>
      <c r="F1815" s="30" t="s">
        <v>240</v>
      </c>
      <c r="G1815" s="9" t="s">
        <v>14</v>
      </c>
      <c r="H1815" s="30"/>
      <c r="I1815" s="31"/>
    </row>
    <row r="1816">
      <c r="A1816" s="30" t="s">
        <v>7906</v>
      </c>
      <c r="B1816" s="29" t="s">
        <v>7924</v>
      </c>
      <c r="C1816" s="30" t="s">
        <v>7925</v>
      </c>
      <c r="D1816" s="30" t="s">
        <v>812</v>
      </c>
      <c r="E1816" s="30" t="s">
        <v>1527</v>
      </c>
      <c r="F1816" s="30" t="s">
        <v>119</v>
      </c>
      <c r="G1816" s="9" t="s">
        <v>14</v>
      </c>
      <c r="H1816" s="30"/>
      <c r="I1816" s="31"/>
    </row>
    <row r="1817">
      <c r="A1817" s="30" t="s">
        <v>7906</v>
      </c>
      <c r="B1817" s="29" t="s">
        <v>7924</v>
      </c>
      <c r="C1817" s="30" t="s">
        <v>7925</v>
      </c>
      <c r="D1817" s="30" t="s">
        <v>812</v>
      </c>
      <c r="E1817" s="30" t="s">
        <v>119</v>
      </c>
      <c r="F1817" s="30" t="s">
        <v>308</v>
      </c>
      <c r="G1817" s="9" t="s">
        <v>14</v>
      </c>
      <c r="H1817" s="30"/>
      <c r="I1817" s="31"/>
    </row>
    <row r="1818">
      <c r="A1818" s="30" t="s">
        <v>7906</v>
      </c>
      <c r="B1818" s="29" t="s">
        <v>7924</v>
      </c>
      <c r="C1818" s="30" t="s">
        <v>7925</v>
      </c>
      <c r="D1818" s="30" t="s">
        <v>812</v>
      </c>
      <c r="E1818" s="30" t="s">
        <v>7926</v>
      </c>
      <c r="F1818" s="30" t="s">
        <v>505</v>
      </c>
      <c r="G1818" s="9" t="s">
        <v>14</v>
      </c>
      <c r="H1818" s="30"/>
      <c r="I1818" s="31"/>
    </row>
    <row r="1819">
      <c r="A1819" s="30" t="s">
        <v>7906</v>
      </c>
      <c r="B1819" s="29" t="s">
        <v>7924</v>
      </c>
      <c r="C1819" s="30" t="s">
        <v>7925</v>
      </c>
      <c r="D1819" s="30" t="s">
        <v>812</v>
      </c>
      <c r="E1819" s="30" t="s">
        <v>4684</v>
      </c>
      <c r="F1819" s="30" t="s">
        <v>7927</v>
      </c>
      <c r="G1819" s="9" t="s">
        <v>14</v>
      </c>
      <c r="H1819" s="30"/>
      <c r="I1819" s="31"/>
    </row>
    <row r="1820">
      <c r="A1820" s="30" t="s">
        <v>7906</v>
      </c>
      <c r="B1820" s="29" t="s">
        <v>7928</v>
      </c>
      <c r="C1820" s="30" t="s">
        <v>7929</v>
      </c>
      <c r="D1820" s="30" t="s">
        <v>135</v>
      </c>
      <c r="E1820" s="30" t="s">
        <v>42</v>
      </c>
      <c r="F1820" s="30" t="s">
        <v>1303</v>
      </c>
      <c r="G1820" s="9" t="s">
        <v>29</v>
      </c>
      <c r="H1820" s="30"/>
      <c r="I1820" s="31"/>
    </row>
    <row r="1821">
      <c r="A1821" s="30" t="s">
        <v>7906</v>
      </c>
      <c r="B1821" s="29" t="s">
        <v>7930</v>
      </c>
      <c r="C1821" s="30" t="s">
        <v>7931</v>
      </c>
      <c r="D1821" s="30" t="s">
        <v>7382</v>
      </c>
      <c r="E1821" s="30"/>
      <c r="F1821" s="30" t="s">
        <v>7183</v>
      </c>
      <c r="G1821" s="9" t="s">
        <v>14</v>
      </c>
      <c r="H1821" s="30" t="s">
        <v>100</v>
      </c>
      <c r="I1821" s="31"/>
    </row>
    <row r="1822">
      <c r="A1822" s="30" t="s">
        <v>7906</v>
      </c>
      <c r="B1822" s="29" t="s">
        <v>7932</v>
      </c>
      <c r="C1822" s="30" t="s">
        <v>7933</v>
      </c>
      <c r="D1822" s="30" t="s">
        <v>1267</v>
      </c>
      <c r="E1822" s="30" t="s">
        <v>937</v>
      </c>
      <c r="F1822" s="30" t="s">
        <v>454</v>
      </c>
      <c r="G1822" s="9" t="s">
        <v>14</v>
      </c>
      <c r="H1822" s="30"/>
      <c r="I1822" s="31"/>
    </row>
    <row r="1823">
      <c r="A1823" s="30" t="s">
        <v>7906</v>
      </c>
      <c r="B1823" s="29" t="s">
        <v>7932</v>
      </c>
      <c r="C1823" s="30" t="s">
        <v>7933</v>
      </c>
      <c r="D1823" s="30" t="s">
        <v>1267</v>
      </c>
      <c r="E1823" s="30" t="s">
        <v>7934</v>
      </c>
      <c r="F1823" s="30" t="s">
        <v>417</v>
      </c>
      <c r="G1823" s="9" t="s">
        <v>14</v>
      </c>
      <c r="H1823" s="30"/>
      <c r="I1823" s="31"/>
    </row>
    <row r="1824">
      <c r="A1824" s="30" t="s">
        <v>7906</v>
      </c>
      <c r="B1824" s="29" t="s">
        <v>7932</v>
      </c>
      <c r="C1824" s="30" t="s">
        <v>7933</v>
      </c>
      <c r="D1824" s="30" t="s">
        <v>1267</v>
      </c>
      <c r="E1824" s="30" t="s">
        <v>7934</v>
      </c>
      <c r="F1824" s="30" t="s">
        <v>553</v>
      </c>
      <c r="G1824" s="9" t="s">
        <v>14</v>
      </c>
      <c r="H1824" s="30"/>
      <c r="I1824" s="31"/>
    </row>
    <row r="1825">
      <c r="A1825" s="30" t="s">
        <v>7906</v>
      </c>
      <c r="B1825" s="29" t="s">
        <v>7935</v>
      </c>
      <c r="C1825" s="30" t="s">
        <v>7936</v>
      </c>
      <c r="D1825" s="30" t="s">
        <v>7937</v>
      </c>
      <c r="E1825" s="30" t="s">
        <v>38</v>
      </c>
      <c r="F1825" s="30" t="s">
        <v>6772</v>
      </c>
      <c r="G1825" s="9" t="s">
        <v>14</v>
      </c>
      <c r="H1825" s="30"/>
      <c r="I1825" s="31"/>
    </row>
    <row r="1826">
      <c r="A1826" s="30" t="s">
        <v>7906</v>
      </c>
      <c r="B1826" s="29" t="s">
        <v>7935</v>
      </c>
      <c r="C1826" s="30" t="s">
        <v>7936</v>
      </c>
      <c r="D1826" s="30" t="s">
        <v>7937</v>
      </c>
      <c r="E1826" s="30" t="s">
        <v>7938</v>
      </c>
      <c r="F1826" s="30" t="s">
        <v>671</v>
      </c>
      <c r="G1826" s="9" t="s">
        <v>14</v>
      </c>
      <c r="H1826" s="30"/>
      <c r="I1826" s="31"/>
    </row>
    <row r="1827">
      <c r="A1827" s="30" t="s">
        <v>7906</v>
      </c>
      <c r="B1827" s="29" t="s">
        <v>7939</v>
      </c>
      <c r="C1827" s="30" t="s">
        <v>7940</v>
      </c>
      <c r="D1827" s="30" t="s">
        <v>7382</v>
      </c>
      <c r="E1827" s="30"/>
      <c r="F1827" s="30" t="s">
        <v>171</v>
      </c>
      <c r="G1827" s="9" t="s">
        <v>14</v>
      </c>
      <c r="H1827" s="30" t="s">
        <v>100</v>
      </c>
      <c r="I1827" s="31"/>
    </row>
    <row r="1828">
      <c r="A1828" s="30" t="s">
        <v>7906</v>
      </c>
      <c r="B1828" s="29" t="s">
        <v>7939</v>
      </c>
      <c r="C1828" s="30" t="s">
        <v>7940</v>
      </c>
      <c r="D1828" s="30" t="s">
        <v>7382</v>
      </c>
      <c r="E1828" s="30"/>
      <c r="F1828" s="30" t="s">
        <v>132</v>
      </c>
      <c r="G1828" s="9" t="s">
        <v>14</v>
      </c>
      <c r="H1828" s="30" t="s">
        <v>100</v>
      </c>
      <c r="I1828" s="31"/>
    </row>
    <row r="1829">
      <c r="A1829" s="30" t="s">
        <v>7906</v>
      </c>
      <c r="B1829" s="29" t="s">
        <v>7939</v>
      </c>
      <c r="C1829" s="30" t="s">
        <v>7940</v>
      </c>
      <c r="D1829" s="30" t="s">
        <v>7382</v>
      </c>
      <c r="E1829" s="30" t="s">
        <v>119</v>
      </c>
      <c r="F1829" s="30" t="s">
        <v>101</v>
      </c>
      <c r="G1829" s="9" t="s">
        <v>14</v>
      </c>
      <c r="H1829" s="30"/>
      <c r="I1829" s="31"/>
    </row>
    <row r="1830">
      <c r="A1830" s="30" t="s">
        <v>7906</v>
      </c>
      <c r="B1830" s="29" t="s">
        <v>7939</v>
      </c>
      <c r="C1830" s="30" t="s">
        <v>7940</v>
      </c>
      <c r="D1830" s="30" t="s">
        <v>7382</v>
      </c>
      <c r="E1830" s="30" t="s">
        <v>239</v>
      </c>
      <c r="F1830" s="30" t="s">
        <v>101</v>
      </c>
      <c r="G1830" s="9" t="s">
        <v>14</v>
      </c>
      <c r="H1830" s="30"/>
      <c r="I1830" s="31"/>
    </row>
    <row r="1831">
      <c r="A1831" s="30" t="s">
        <v>7906</v>
      </c>
      <c r="B1831" s="29" t="s">
        <v>7941</v>
      </c>
      <c r="C1831" s="30" t="s">
        <v>7942</v>
      </c>
      <c r="D1831" s="30" t="s">
        <v>7943</v>
      </c>
      <c r="E1831" s="30" t="s">
        <v>1163</v>
      </c>
      <c r="F1831" s="30" t="s">
        <v>7944</v>
      </c>
      <c r="G1831" s="9" t="s">
        <v>14</v>
      </c>
      <c r="H1831" s="30"/>
      <c r="I1831" s="31"/>
    </row>
    <row r="1832">
      <c r="A1832" s="30" t="s">
        <v>7906</v>
      </c>
      <c r="B1832" s="29" t="s">
        <v>7941</v>
      </c>
      <c r="C1832" s="30" t="s">
        <v>7942</v>
      </c>
      <c r="D1832" s="30" t="s">
        <v>7943</v>
      </c>
      <c r="E1832" s="30" t="s">
        <v>38</v>
      </c>
      <c r="F1832" s="30" t="s">
        <v>5939</v>
      </c>
      <c r="G1832" s="9" t="s">
        <v>14</v>
      </c>
      <c r="H1832" s="30"/>
      <c r="I1832" s="31"/>
    </row>
    <row r="1833">
      <c r="A1833" s="30" t="s">
        <v>7906</v>
      </c>
      <c r="B1833" s="29" t="s">
        <v>7941</v>
      </c>
      <c r="C1833" s="30" t="s">
        <v>7942</v>
      </c>
      <c r="D1833" s="30" t="s">
        <v>7943</v>
      </c>
      <c r="E1833" s="30" t="s">
        <v>38</v>
      </c>
      <c r="F1833" s="30" t="s">
        <v>3927</v>
      </c>
      <c r="G1833" s="9" t="s">
        <v>14</v>
      </c>
      <c r="H1833" s="30"/>
      <c r="I1833" s="31"/>
    </row>
    <row r="1834">
      <c r="A1834" s="30" t="s">
        <v>7906</v>
      </c>
      <c r="B1834" s="29" t="s">
        <v>7945</v>
      </c>
      <c r="C1834" s="30" t="s">
        <v>7946</v>
      </c>
      <c r="D1834" s="30" t="s">
        <v>7309</v>
      </c>
      <c r="E1834" s="30"/>
      <c r="F1834" s="30" t="s">
        <v>7947</v>
      </c>
      <c r="G1834" s="9" t="s">
        <v>14</v>
      </c>
      <c r="H1834" s="30" t="s">
        <v>100</v>
      </c>
      <c r="I1834" s="31"/>
    </row>
    <row r="1835">
      <c r="A1835" s="30" t="s">
        <v>7906</v>
      </c>
      <c r="B1835" s="29" t="s">
        <v>7945</v>
      </c>
      <c r="C1835" s="30" t="s">
        <v>7946</v>
      </c>
      <c r="D1835" s="30" t="s">
        <v>7309</v>
      </c>
      <c r="E1835" s="30" t="s">
        <v>1204</v>
      </c>
      <c r="F1835" s="30" t="s">
        <v>6775</v>
      </c>
      <c r="G1835" s="9" t="s">
        <v>14</v>
      </c>
      <c r="H1835" s="30"/>
      <c r="I1835" s="31"/>
    </row>
    <row r="1836">
      <c r="A1836" s="30" t="s">
        <v>7906</v>
      </c>
      <c r="B1836" s="29" t="s">
        <v>7948</v>
      </c>
      <c r="C1836" s="30" t="s">
        <v>7949</v>
      </c>
      <c r="D1836" s="30" t="s">
        <v>130</v>
      </c>
      <c r="E1836" s="30"/>
      <c r="F1836" s="30" t="s">
        <v>5892</v>
      </c>
      <c r="G1836" s="9" t="s">
        <v>14</v>
      </c>
      <c r="H1836" s="30" t="s">
        <v>100</v>
      </c>
      <c r="I1836" s="31"/>
    </row>
    <row r="1837">
      <c r="A1837" s="30" t="s">
        <v>7906</v>
      </c>
      <c r="B1837" s="29" t="s">
        <v>7948</v>
      </c>
      <c r="C1837" s="30" t="s">
        <v>7949</v>
      </c>
      <c r="D1837" s="30" t="s">
        <v>130</v>
      </c>
      <c r="E1837" s="30" t="s">
        <v>4316</v>
      </c>
      <c r="F1837" s="30" t="s">
        <v>202</v>
      </c>
      <c r="G1837" s="9" t="s">
        <v>14</v>
      </c>
      <c r="H1837" s="30"/>
      <c r="I1837" s="31"/>
    </row>
    <row r="1838">
      <c r="A1838" s="30" t="s">
        <v>7906</v>
      </c>
      <c r="B1838" s="29" t="s">
        <v>7948</v>
      </c>
      <c r="C1838" s="30" t="s">
        <v>7949</v>
      </c>
      <c r="D1838" s="30" t="s">
        <v>130</v>
      </c>
      <c r="E1838" s="30" t="s">
        <v>38</v>
      </c>
      <c r="F1838" s="30" t="s">
        <v>5939</v>
      </c>
      <c r="G1838" s="9" t="s">
        <v>14</v>
      </c>
      <c r="H1838" s="30"/>
      <c r="I1838" s="31"/>
    </row>
    <row r="1839">
      <c r="A1839" s="30" t="s">
        <v>7906</v>
      </c>
      <c r="B1839" s="29" t="s">
        <v>7948</v>
      </c>
      <c r="C1839" s="30" t="s">
        <v>7949</v>
      </c>
      <c r="D1839" s="30" t="s">
        <v>130</v>
      </c>
      <c r="E1839" s="30" t="s">
        <v>38</v>
      </c>
      <c r="F1839" s="30" t="s">
        <v>7292</v>
      </c>
      <c r="G1839" s="9" t="s">
        <v>14</v>
      </c>
      <c r="H1839" s="30"/>
      <c r="I1839" s="31"/>
    </row>
    <row r="1840">
      <c r="A1840" s="30" t="s">
        <v>7906</v>
      </c>
      <c r="B1840" s="29" t="s">
        <v>7950</v>
      </c>
      <c r="C1840" s="30" t="s">
        <v>7951</v>
      </c>
      <c r="D1840" s="30" t="s">
        <v>3394</v>
      </c>
      <c r="E1840" s="30"/>
      <c r="F1840" s="30" t="s">
        <v>171</v>
      </c>
      <c r="G1840" s="9" t="s">
        <v>14</v>
      </c>
      <c r="H1840" s="30" t="s">
        <v>100</v>
      </c>
      <c r="I1840" s="31"/>
    </row>
    <row r="1841">
      <c r="A1841" s="30" t="s">
        <v>7906</v>
      </c>
      <c r="B1841" s="29" t="s">
        <v>7950</v>
      </c>
      <c r="C1841" s="30" t="s">
        <v>7951</v>
      </c>
      <c r="D1841" s="30" t="s">
        <v>3394</v>
      </c>
      <c r="E1841" s="30" t="s">
        <v>7952</v>
      </c>
      <c r="F1841" s="30" t="s">
        <v>3501</v>
      </c>
      <c r="G1841" s="9" t="s">
        <v>14</v>
      </c>
      <c r="H1841" s="30"/>
      <c r="I1841" s="31"/>
    </row>
    <row r="1842">
      <c r="A1842" s="30" t="s">
        <v>7906</v>
      </c>
      <c r="B1842" s="29" t="s">
        <v>7953</v>
      </c>
      <c r="C1842" s="30" t="s">
        <v>7954</v>
      </c>
      <c r="D1842" s="30" t="s">
        <v>3283</v>
      </c>
      <c r="E1842" s="30" t="s">
        <v>950</v>
      </c>
      <c r="F1842" s="30" t="s">
        <v>3138</v>
      </c>
      <c r="G1842" s="9" t="s">
        <v>14</v>
      </c>
      <c r="H1842" s="30"/>
      <c r="I1842" s="31"/>
    </row>
    <row r="1843">
      <c r="A1843" s="30" t="s">
        <v>7906</v>
      </c>
      <c r="B1843" s="29" t="s">
        <v>7953</v>
      </c>
      <c r="C1843" s="30" t="s">
        <v>7954</v>
      </c>
      <c r="D1843" s="30" t="s">
        <v>3283</v>
      </c>
      <c r="E1843" s="30" t="s">
        <v>3557</v>
      </c>
      <c r="F1843" s="30" t="s">
        <v>5629</v>
      </c>
      <c r="G1843" s="9" t="s">
        <v>14</v>
      </c>
      <c r="H1843" s="30"/>
      <c r="I1843" s="31"/>
    </row>
    <row r="1844">
      <c r="A1844" s="30" t="s">
        <v>7906</v>
      </c>
      <c r="B1844" s="29" t="s">
        <v>7953</v>
      </c>
      <c r="C1844" s="30" t="s">
        <v>7954</v>
      </c>
      <c r="D1844" s="30" t="s">
        <v>3283</v>
      </c>
      <c r="E1844" s="30" t="s">
        <v>38</v>
      </c>
      <c r="F1844" s="30" t="s">
        <v>18</v>
      </c>
      <c r="G1844" s="9" t="s">
        <v>14</v>
      </c>
      <c r="H1844" s="30"/>
      <c r="I1844" s="31"/>
    </row>
    <row r="1845">
      <c r="A1845" s="30" t="s">
        <v>7906</v>
      </c>
      <c r="B1845" s="29" t="s">
        <v>7955</v>
      </c>
      <c r="C1845" s="30" t="s">
        <v>7956</v>
      </c>
      <c r="D1845" s="30" t="s">
        <v>256</v>
      </c>
      <c r="E1845" s="30"/>
      <c r="F1845" s="30" t="s">
        <v>5872</v>
      </c>
      <c r="G1845" s="9" t="s">
        <v>14</v>
      </c>
      <c r="H1845" s="30" t="s">
        <v>100</v>
      </c>
      <c r="I1845" s="31"/>
    </row>
    <row r="1846">
      <c r="A1846" s="30" t="s">
        <v>7906</v>
      </c>
      <c r="B1846" s="29" t="s">
        <v>7957</v>
      </c>
      <c r="C1846" s="30" t="s">
        <v>7958</v>
      </c>
      <c r="D1846" s="30" t="s">
        <v>256</v>
      </c>
      <c r="E1846" s="30"/>
      <c r="F1846" s="30" t="s">
        <v>7959</v>
      </c>
      <c r="G1846" s="9" t="s">
        <v>14</v>
      </c>
      <c r="H1846" s="30" t="s">
        <v>100</v>
      </c>
      <c r="I1846" s="31"/>
    </row>
    <row r="1847">
      <c r="A1847" s="30" t="s">
        <v>7960</v>
      </c>
      <c r="B1847" s="29" t="s">
        <v>7961</v>
      </c>
      <c r="C1847" s="30" t="s">
        <v>7962</v>
      </c>
      <c r="D1847" s="30" t="s">
        <v>540</v>
      </c>
      <c r="E1847" s="30" t="s">
        <v>38</v>
      </c>
      <c r="F1847" s="30" t="s">
        <v>18</v>
      </c>
      <c r="G1847" s="9" t="s">
        <v>14</v>
      </c>
      <c r="H1847" s="30"/>
      <c r="I1847" s="31"/>
    </row>
    <row r="1848">
      <c r="A1848" s="30" t="s">
        <v>7960</v>
      </c>
      <c r="B1848" s="29" t="s">
        <v>7961</v>
      </c>
      <c r="C1848" s="30" t="s">
        <v>7962</v>
      </c>
      <c r="D1848" s="30" t="s">
        <v>540</v>
      </c>
      <c r="E1848" s="30" t="s">
        <v>1477</v>
      </c>
      <c r="F1848" s="30" t="s">
        <v>239</v>
      </c>
      <c r="G1848" s="9" t="s">
        <v>14</v>
      </c>
      <c r="H1848" s="30"/>
      <c r="I1848" s="31"/>
    </row>
    <row r="1849">
      <c r="A1849" s="30" t="s">
        <v>7960</v>
      </c>
      <c r="B1849" s="29" t="s">
        <v>7961</v>
      </c>
      <c r="C1849" s="30" t="s">
        <v>7962</v>
      </c>
      <c r="D1849" s="30" t="s">
        <v>540</v>
      </c>
      <c r="E1849" s="30" t="s">
        <v>3291</v>
      </c>
      <c r="F1849" s="30" t="s">
        <v>239</v>
      </c>
      <c r="G1849" s="9" t="s">
        <v>14</v>
      </c>
      <c r="H1849" s="30"/>
      <c r="I1849" s="31"/>
    </row>
    <row r="1850">
      <c r="A1850" s="30" t="s">
        <v>7960</v>
      </c>
      <c r="B1850" s="29" t="s">
        <v>7963</v>
      </c>
      <c r="C1850" s="30" t="s">
        <v>7964</v>
      </c>
      <c r="D1850" s="30" t="s">
        <v>1464</v>
      </c>
      <c r="E1850" s="30" t="s">
        <v>119</v>
      </c>
      <c r="F1850" s="30" t="s">
        <v>13</v>
      </c>
      <c r="G1850" s="9" t="s">
        <v>14</v>
      </c>
      <c r="H1850" s="30"/>
      <c r="I1850" s="31"/>
    </row>
    <row r="1851">
      <c r="A1851" s="30" t="s">
        <v>7965</v>
      </c>
      <c r="B1851" s="29" t="s">
        <v>7966</v>
      </c>
      <c r="C1851" s="30" t="s">
        <v>7967</v>
      </c>
      <c r="D1851" s="30" t="s">
        <v>1306</v>
      </c>
      <c r="E1851" s="30" t="s">
        <v>5418</v>
      </c>
      <c r="F1851" s="30" t="s">
        <v>7968</v>
      </c>
      <c r="G1851" s="9" t="s">
        <v>14</v>
      </c>
      <c r="H1851" s="30"/>
      <c r="I1851" s="31"/>
    </row>
    <row r="1852">
      <c r="A1852" s="30" t="s">
        <v>7969</v>
      </c>
      <c r="B1852" s="29" t="s">
        <v>7970</v>
      </c>
      <c r="C1852" s="30" t="s">
        <v>7971</v>
      </c>
      <c r="D1852" s="30" t="s">
        <v>1952</v>
      </c>
      <c r="E1852" s="30" t="s">
        <v>1302</v>
      </c>
      <c r="F1852" s="30" t="s">
        <v>5884</v>
      </c>
      <c r="G1852" s="9" t="s">
        <v>14</v>
      </c>
      <c r="H1852" s="30"/>
      <c r="I1852" s="31"/>
    </row>
    <row r="1853">
      <c r="A1853" s="30" t="s">
        <v>7969</v>
      </c>
      <c r="B1853" s="29" t="s">
        <v>7970</v>
      </c>
      <c r="C1853" s="30" t="s">
        <v>7971</v>
      </c>
      <c r="D1853" s="30" t="s">
        <v>1952</v>
      </c>
      <c r="E1853" s="30" t="s">
        <v>1302</v>
      </c>
      <c r="F1853" s="30" t="s">
        <v>127</v>
      </c>
      <c r="G1853" s="9" t="s">
        <v>14</v>
      </c>
      <c r="H1853" s="30"/>
      <c r="I1853" s="31"/>
    </row>
    <row r="1854">
      <c r="A1854" s="30" t="s">
        <v>7969</v>
      </c>
      <c r="B1854" s="29" t="s">
        <v>7970</v>
      </c>
      <c r="C1854" s="30" t="s">
        <v>7971</v>
      </c>
      <c r="D1854" s="30" t="s">
        <v>1952</v>
      </c>
      <c r="E1854" s="30" t="s">
        <v>896</v>
      </c>
      <c r="F1854" s="30" t="s">
        <v>13</v>
      </c>
      <c r="G1854" s="9" t="s">
        <v>14</v>
      </c>
      <c r="H1854" s="30"/>
      <c r="I1854" s="31"/>
    </row>
    <row r="1855">
      <c r="A1855" s="30" t="s">
        <v>7969</v>
      </c>
      <c r="B1855" s="29" t="s">
        <v>7970</v>
      </c>
      <c r="C1855" s="30" t="s">
        <v>7971</v>
      </c>
      <c r="D1855" s="30" t="s">
        <v>1952</v>
      </c>
      <c r="E1855" s="30" t="s">
        <v>896</v>
      </c>
      <c r="F1855" s="30" t="s">
        <v>718</v>
      </c>
      <c r="G1855" s="9" t="s">
        <v>14</v>
      </c>
      <c r="H1855" s="30"/>
      <c r="I1855" s="31"/>
    </row>
    <row r="1856">
      <c r="A1856" s="30" t="s">
        <v>7969</v>
      </c>
      <c r="B1856" s="29" t="s">
        <v>7972</v>
      </c>
      <c r="C1856" s="30" t="s">
        <v>7973</v>
      </c>
      <c r="D1856" s="30" t="s">
        <v>1720</v>
      </c>
      <c r="E1856" s="30" t="s">
        <v>1302</v>
      </c>
      <c r="F1856" s="30" t="s">
        <v>7974</v>
      </c>
      <c r="G1856" s="9" t="s">
        <v>14</v>
      </c>
      <c r="H1856" s="30"/>
      <c r="I1856" s="31"/>
    </row>
    <row r="1857">
      <c r="A1857" s="30" t="s">
        <v>7969</v>
      </c>
      <c r="B1857" s="29" t="s">
        <v>7972</v>
      </c>
      <c r="C1857" s="30" t="s">
        <v>7973</v>
      </c>
      <c r="D1857" s="30" t="s">
        <v>1720</v>
      </c>
      <c r="E1857" s="30" t="s">
        <v>1302</v>
      </c>
      <c r="F1857" s="30" t="s">
        <v>258</v>
      </c>
      <c r="G1857" s="9" t="s">
        <v>14</v>
      </c>
      <c r="H1857" s="30"/>
      <c r="I1857" s="31"/>
    </row>
    <row r="1858">
      <c r="A1858" s="30" t="s">
        <v>7969</v>
      </c>
      <c r="B1858" s="29" t="s">
        <v>7972</v>
      </c>
      <c r="C1858" s="30" t="s">
        <v>7973</v>
      </c>
      <c r="D1858" s="30" t="s">
        <v>1720</v>
      </c>
      <c r="E1858" s="30" t="s">
        <v>38</v>
      </c>
      <c r="F1858" s="30" t="s">
        <v>741</v>
      </c>
      <c r="G1858" s="9" t="s">
        <v>14</v>
      </c>
      <c r="H1858" s="30"/>
      <c r="I1858" s="31"/>
    </row>
    <row r="1859">
      <c r="A1859" s="30" t="s">
        <v>7969</v>
      </c>
      <c r="B1859" s="29" t="s">
        <v>7972</v>
      </c>
      <c r="C1859" s="30" t="s">
        <v>7973</v>
      </c>
      <c r="D1859" s="30" t="s">
        <v>1720</v>
      </c>
      <c r="E1859" s="30" t="s">
        <v>38</v>
      </c>
      <c r="F1859" s="30" t="s">
        <v>718</v>
      </c>
      <c r="G1859" s="9" t="s">
        <v>14</v>
      </c>
      <c r="H1859" s="30"/>
      <c r="I1859" s="31"/>
    </row>
    <row r="1860">
      <c r="A1860" s="30" t="s">
        <v>7969</v>
      </c>
      <c r="B1860" s="29" t="s">
        <v>7975</v>
      </c>
      <c r="C1860" s="30" t="s">
        <v>7976</v>
      </c>
      <c r="D1860" s="30" t="s">
        <v>295</v>
      </c>
      <c r="E1860" s="30" t="s">
        <v>1302</v>
      </c>
      <c r="F1860" s="30" t="s">
        <v>5884</v>
      </c>
      <c r="G1860" s="9" t="s">
        <v>14</v>
      </c>
      <c r="H1860" s="30"/>
      <c r="I1860" s="31"/>
    </row>
    <row r="1861">
      <c r="A1861" s="30" t="s">
        <v>7969</v>
      </c>
      <c r="B1861" s="29" t="s">
        <v>7975</v>
      </c>
      <c r="C1861" s="30" t="s">
        <v>7976</v>
      </c>
      <c r="D1861" s="30" t="s">
        <v>295</v>
      </c>
      <c r="E1861" s="30" t="s">
        <v>1302</v>
      </c>
      <c r="F1861" s="30" t="s">
        <v>132</v>
      </c>
      <c r="G1861" s="9" t="s">
        <v>14</v>
      </c>
      <c r="H1861" s="30"/>
      <c r="I1861" s="31"/>
    </row>
    <row r="1862">
      <c r="A1862" s="30" t="s">
        <v>7969</v>
      </c>
      <c r="B1862" s="29" t="s">
        <v>7975</v>
      </c>
      <c r="C1862" s="30" t="s">
        <v>7976</v>
      </c>
      <c r="D1862" s="30" t="s">
        <v>295</v>
      </c>
      <c r="E1862" s="30" t="s">
        <v>38</v>
      </c>
      <c r="F1862" s="30" t="s">
        <v>18</v>
      </c>
      <c r="G1862" s="9" t="s">
        <v>14</v>
      </c>
      <c r="H1862" s="30"/>
      <c r="I1862" s="31"/>
    </row>
    <row r="1863">
      <c r="A1863" s="30" t="s">
        <v>7969</v>
      </c>
      <c r="B1863" s="29" t="s">
        <v>7977</v>
      </c>
      <c r="C1863" s="30" t="s">
        <v>7978</v>
      </c>
      <c r="D1863" s="30" t="s">
        <v>206</v>
      </c>
      <c r="E1863" s="30" t="s">
        <v>6925</v>
      </c>
      <c r="F1863" s="30" t="s">
        <v>7105</v>
      </c>
      <c r="G1863" s="9" t="s">
        <v>14</v>
      </c>
      <c r="H1863" s="30"/>
      <c r="I1863" s="31"/>
    </row>
    <row r="1864">
      <c r="A1864" s="30" t="s">
        <v>7969</v>
      </c>
      <c r="B1864" s="29" t="s">
        <v>7979</v>
      </c>
      <c r="C1864" s="30" t="s">
        <v>7980</v>
      </c>
      <c r="D1864" s="30" t="s">
        <v>206</v>
      </c>
      <c r="E1864" s="30" t="s">
        <v>42</v>
      </c>
      <c r="F1864" s="30" t="s">
        <v>1303</v>
      </c>
      <c r="G1864" s="9" t="s">
        <v>29</v>
      </c>
      <c r="H1864" s="30"/>
      <c r="I1864" s="31"/>
    </row>
    <row r="1865">
      <c r="A1865" s="30" t="s">
        <v>7969</v>
      </c>
      <c r="B1865" s="29" t="s">
        <v>7981</v>
      </c>
      <c r="C1865" s="30" t="s">
        <v>7982</v>
      </c>
      <c r="D1865" s="30" t="s">
        <v>1935</v>
      </c>
      <c r="E1865" s="30"/>
      <c r="F1865" s="30" t="s">
        <v>7183</v>
      </c>
      <c r="G1865" s="9" t="s">
        <v>14</v>
      </c>
      <c r="H1865" s="30" t="s">
        <v>100</v>
      </c>
      <c r="I1865" s="31"/>
    </row>
    <row r="1866">
      <c r="A1866" s="30" t="s">
        <v>7969</v>
      </c>
      <c r="B1866" s="29" t="s">
        <v>7983</v>
      </c>
      <c r="C1866" s="30" t="s">
        <v>7984</v>
      </c>
      <c r="D1866" s="30" t="s">
        <v>448</v>
      </c>
      <c r="E1866" s="30" t="s">
        <v>119</v>
      </c>
      <c r="F1866" s="30" t="s">
        <v>132</v>
      </c>
      <c r="G1866" s="9" t="s">
        <v>14</v>
      </c>
      <c r="H1866" s="30"/>
      <c r="I1866" s="31"/>
    </row>
    <row r="1867">
      <c r="A1867" s="30" t="s">
        <v>7969</v>
      </c>
      <c r="B1867" s="29" t="s">
        <v>7985</v>
      </c>
      <c r="C1867" s="30" t="s">
        <v>7986</v>
      </c>
      <c r="D1867" s="30" t="s">
        <v>140</v>
      </c>
      <c r="E1867" s="30" t="s">
        <v>119</v>
      </c>
      <c r="F1867" s="30" t="s">
        <v>741</v>
      </c>
      <c r="G1867" s="9" t="s">
        <v>14</v>
      </c>
      <c r="H1867" s="30"/>
      <c r="I1867" s="31"/>
    </row>
    <row r="1868">
      <c r="A1868" s="30" t="s">
        <v>7969</v>
      </c>
      <c r="B1868" s="29" t="s">
        <v>7985</v>
      </c>
      <c r="C1868" s="30" t="s">
        <v>7986</v>
      </c>
      <c r="D1868" s="30" t="s">
        <v>140</v>
      </c>
      <c r="E1868" s="30" t="s">
        <v>119</v>
      </c>
      <c r="F1868" s="30" t="s">
        <v>132</v>
      </c>
      <c r="G1868" s="9" t="s">
        <v>14</v>
      </c>
      <c r="H1868" s="30"/>
      <c r="I1868" s="31"/>
    </row>
    <row r="1869">
      <c r="A1869" s="30" t="s">
        <v>7969</v>
      </c>
      <c r="B1869" s="29" t="s">
        <v>7987</v>
      </c>
      <c r="C1869" s="30" t="s">
        <v>7988</v>
      </c>
      <c r="D1869" s="30" t="s">
        <v>838</v>
      </c>
      <c r="E1869" s="30"/>
      <c r="F1869" s="30" t="s">
        <v>171</v>
      </c>
      <c r="G1869" s="9" t="s">
        <v>14</v>
      </c>
      <c r="H1869" s="30" t="s">
        <v>100</v>
      </c>
      <c r="I1869" s="31"/>
    </row>
    <row r="1870">
      <c r="A1870" s="30" t="s">
        <v>7969</v>
      </c>
      <c r="B1870" s="29" t="s">
        <v>7987</v>
      </c>
      <c r="C1870" s="30" t="s">
        <v>7988</v>
      </c>
      <c r="D1870" s="30" t="s">
        <v>838</v>
      </c>
      <c r="E1870" s="30" t="s">
        <v>7989</v>
      </c>
      <c r="F1870" s="30" t="s">
        <v>101</v>
      </c>
      <c r="G1870" s="9" t="s">
        <v>14</v>
      </c>
      <c r="H1870" s="30"/>
      <c r="I1870" s="31"/>
    </row>
    <row r="1871">
      <c r="A1871" s="30" t="s">
        <v>7969</v>
      </c>
      <c r="B1871" s="29" t="s">
        <v>7987</v>
      </c>
      <c r="C1871" s="30" t="s">
        <v>7988</v>
      </c>
      <c r="D1871" s="30" t="s">
        <v>838</v>
      </c>
      <c r="E1871" s="30" t="s">
        <v>5978</v>
      </c>
      <c r="F1871" s="30" t="s">
        <v>350</v>
      </c>
      <c r="G1871" s="9" t="s">
        <v>14</v>
      </c>
      <c r="H1871" s="30"/>
      <c r="I1871" s="31"/>
    </row>
    <row r="1872">
      <c r="A1872" s="30" t="s">
        <v>7969</v>
      </c>
      <c r="B1872" s="29" t="s">
        <v>7990</v>
      </c>
      <c r="C1872" s="30" t="s">
        <v>7991</v>
      </c>
      <c r="D1872" s="30" t="s">
        <v>530</v>
      </c>
      <c r="E1872" s="30" t="s">
        <v>110</v>
      </c>
      <c r="F1872" s="30" t="s">
        <v>111</v>
      </c>
      <c r="G1872" s="9" t="s">
        <v>14</v>
      </c>
      <c r="H1872" s="30"/>
      <c r="I1872" s="31"/>
    </row>
    <row r="1873">
      <c r="A1873" s="30" t="s">
        <v>7969</v>
      </c>
      <c r="B1873" s="29" t="s">
        <v>7990</v>
      </c>
      <c r="C1873" s="30" t="s">
        <v>7991</v>
      </c>
      <c r="D1873" s="30" t="s">
        <v>530</v>
      </c>
      <c r="E1873" s="30" t="s">
        <v>705</v>
      </c>
      <c r="F1873" s="30" t="s">
        <v>6547</v>
      </c>
      <c r="G1873" s="9" t="s">
        <v>14</v>
      </c>
      <c r="H1873" s="30"/>
      <c r="I1873" s="31"/>
    </row>
    <row r="1874">
      <c r="A1874" s="30" t="s">
        <v>7969</v>
      </c>
      <c r="B1874" s="29" t="s">
        <v>7990</v>
      </c>
      <c r="C1874" s="30" t="s">
        <v>7991</v>
      </c>
      <c r="D1874" s="30" t="s">
        <v>530</v>
      </c>
      <c r="E1874" s="30" t="s">
        <v>4425</v>
      </c>
      <c r="F1874" s="30" t="s">
        <v>505</v>
      </c>
      <c r="G1874" s="9" t="s">
        <v>14</v>
      </c>
      <c r="H1874" s="30"/>
      <c r="I1874" s="31"/>
    </row>
    <row r="1875">
      <c r="A1875" s="30" t="s">
        <v>7969</v>
      </c>
      <c r="B1875" s="29" t="s">
        <v>7992</v>
      </c>
      <c r="C1875" s="30" t="s">
        <v>7993</v>
      </c>
      <c r="D1875" s="30" t="s">
        <v>321</v>
      </c>
      <c r="E1875" s="30" t="s">
        <v>2408</v>
      </c>
      <c r="F1875" s="30" t="s">
        <v>2409</v>
      </c>
      <c r="G1875" s="9" t="s">
        <v>14</v>
      </c>
      <c r="H1875" s="30"/>
      <c r="I1875" s="31"/>
    </row>
    <row r="1876">
      <c r="A1876" s="30" t="s">
        <v>7969</v>
      </c>
      <c r="B1876" s="29" t="s">
        <v>7992</v>
      </c>
      <c r="C1876" s="30" t="s">
        <v>7993</v>
      </c>
      <c r="D1876" s="30" t="s">
        <v>321</v>
      </c>
      <c r="E1876" s="30" t="s">
        <v>110</v>
      </c>
      <c r="F1876" s="30" t="s">
        <v>111</v>
      </c>
      <c r="G1876" s="9" t="s">
        <v>14</v>
      </c>
      <c r="H1876" s="30"/>
      <c r="I1876" s="31"/>
    </row>
    <row r="1877">
      <c r="A1877" s="30" t="s">
        <v>7969</v>
      </c>
      <c r="B1877" s="29" t="s">
        <v>7994</v>
      </c>
      <c r="C1877" s="30" t="s">
        <v>7995</v>
      </c>
      <c r="D1877" s="30" t="s">
        <v>7996</v>
      </c>
      <c r="E1877" s="30" t="s">
        <v>42</v>
      </c>
      <c r="F1877" s="30" t="s">
        <v>1303</v>
      </c>
      <c r="G1877" s="9" t="s">
        <v>29</v>
      </c>
      <c r="H1877" s="30"/>
      <c r="I1877" s="31"/>
    </row>
    <row r="1878">
      <c r="A1878" s="30" t="s">
        <v>7969</v>
      </c>
      <c r="B1878" s="29" t="s">
        <v>7997</v>
      </c>
      <c r="C1878" s="30" t="s">
        <v>7998</v>
      </c>
      <c r="D1878" s="30" t="s">
        <v>357</v>
      </c>
      <c r="E1878" s="30"/>
      <c r="F1878" s="30" t="s">
        <v>7183</v>
      </c>
      <c r="G1878" s="9" t="s">
        <v>14</v>
      </c>
      <c r="H1878" s="30" t="s">
        <v>100</v>
      </c>
      <c r="I1878" s="31"/>
    </row>
    <row r="1879">
      <c r="A1879" s="30" t="s">
        <v>7969</v>
      </c>
      <c r="B1879" s="29" t="s">
        <v>7999</v>
      </c>
      <c r="C1879" s="30" t="s">
        <v>8000</v>
      </c>
      <c r="D1879" s="30" t="s">
        <v>118</v>
      </c>
      <c r="E1879" s="30"/>
      <c r="F1879" s="30" t="s">
        <v>171</v>
      </c>
      <c r="G1879" s="9" t="s">
        <v>14</v>
      </c>
      <c r="H1879" s="30" t="s">
        <v>100</v>
      </c>
      <c r="I1879" s="31"/>
    </row>
    <row r="1880">
      <c r="A1880" s="30" t="s">
        <v>7969</v>
      </c>
      <c r="B1880" s="29" t="s">
        <v>7999</v>
      </c>
      <c r="C1880" s="30" t="s">
        <v>8000</v>
      </c>
      <c r="D1880" s="30" t="s">
        <v>118</v>
      </c>
      <c r="E1880" s="30" t="s">
        <v>7397</v>
      </c>
      <c r="F1880" s="30" t="s">
        <v>917</v>
      </c>
      <c r="G1880" s="9" t="s">
        <v>14</v>
      </c>
      <c r="H1880" s="30"/>
      <c r="I1880" s="31"/>
    </row>
    <row r="1881">
      <c r="A1881" s="30" t="s">
        <v>7969</v>
      </c>
      <c r="B1881" s="29" t="s">
        <v>7999</v>
      </c>
      <c r="C1881" s="30" t="s">
        <v>8000</v>
      </c>
      <c r="D1881" s="30" t="s">
        <v>118</v>
      </c>
      <c r="E1881" s="30" t="s">
        <v>4965</v>
      </c>
      <c r="F1881" s="30" t="s">
        <v>13</v>
      </c>
      <c r="G1881" s="9" t="s">
        <v>14</v>
      </c>
      <c r="H1881" s="30"/>
      <c r="I1881" s="31"/>
    </row>
    <row r="1882">
      <c r="A1882" s="30" t="s">
        <v>7969</v>
      </c>
      <c r="B1882" s="29" t="s">
        <v>8001</v>
      </c>
      <c r="C1882" s="30" t="s">
        <v>8002</v>
      </c>
      <c r="D1882" s="30" t="s">
        <v>871</v>
      </c>
      <c r="E1882" s="30"/>
      <c r="F1882" s="30" t="s">
        <v>171</v>
      </c>
      <c r="G1882" s="9" t="s">
        <v>14</v>
      </c>
      <c r="H1882" s="30" t="s">
        <v>100</v>
      </c>
      <c r="I1882" s="31"/>
    </row>
    <row r="1883">
      <c r="A1883" s="30" t="s">
        <v>7969</v>
      </c>
      <c r="B1883" s="29" t="s">
        <v>8001</v>
      </c>
      <c r="C1883" s="30" t="s">
        <v>8002</v>
      </c>
      <c r="D1883" s="30" t="s">
        <v>871</v>
      </c>
      <c r="E1883" s="30" t="s">
        <v>239</v>
      </c>
      <c r="F1883" s="30" t="s">
        <v>240</v>
      </c>
      <c r="G1883" s="9" t="s">
        <v>14</v>
      </c>
      <c r="H1883" s="30"/>
      <c r="I1883" s="31"/>
    </row>
    <row r="1884">
      <c r="A1884" s="30" t="s">
        <v>7969</v>
      </c>
      <c r="B1884" s="29" t="s">
        <v>8001</v>
      </c>
      <c r="C1884" s="30" t="s">
        <v>8002</v>
      </c>
      <c r="D1884" s="30" t="s">
        <v>871</v>
      </c>
      <c r="E1884" s="30" t="s">
        <v>5418</v>
      </c>
      <c r="F1884" s="30" t="s">
        <v>2843</v>
      </c>
      <c r="G1884" s="9" t="s">
        <v>14</v>
      </c>
      <c r="H1884" s="30"/>
      <c r="I1884" s="31"/>
    </row>
    <row r="1885">
      <c r="A1885" s="30" t="s">
        <v>7969</v>
      </c>
      <c r="B1885" s="29" t="s">
        <v>8001</v>
      </c>
      <c r="C1885" s="30" t="s">
        <v>8002</v>
      </c>
      <c r="D1885" s="30" t="s">
        <v>871</v>
      </c>
      <c r="E1885" s="30" t="s">
        <v>7213</v>
      </c>
      <c r="F1885" s="30" t="s">
        <v>1790</v>
      </c>
      <c r="G1885" s="9" t="s">
        <v>14</v>
      </c>
      <c r="H1885" s="30"/>
      <c r="I1885" s="31"/>
    </row>
    <row r="1886">
      <c r="A1886" s="30" t="s">
        <v>7969</v>
      </c>
      <c r="B1886" s="29" t="s">
        <v>8001</v>
      </c>
      <c r="C1886" s="30" t="s">
        <v>8002</v>
      </c>
      <c r="D1886" s="30" t="s">
        <v>871</v>
      </c>
      <c r="E1886" s="30" t="s">
        <v>4965</v>
      </c>
      <c r="F1886" s="30" t="s">
        <v>809</v>
      </c>
      <c r="G1886" s="9" t="s">
        <v>14</v>
      </c>
      <c r="H1886" s="30"/>
      <c r="I1886" s="31"/>
    </row>
    <row r="1887">
      <c r="A1887" s="30" t="s">
        <v>7969</v>
      </c>
      <c r="B1887" s="29" t="s">
        <v>8003</v>
      </c>
      <c r="C1887" s="30" t="s">
        <v>8004</v>
      </c>
      <c r="D1887" s="30" t="s">
        <v>556</v>
      </c>
      <c r="E1887" s="30" t="s">
        <v>8005</v>
      </c>
      <c r="F1887" s="30" t="s">
        <v>450</v>
      </c>
      <c r="G1887" s="9" t="s">
        <v>14</v>
      </c>
      <c r="H1887" s="30"/>
      <c r="I1887" s="31"/>
    </row>
    <row r="1888">
      <c r="A1888" s="30" t="s">
        <v>7969</v>
      </c>
      <c r="B1888" s="29" t="s">
        <v>8003</v>
      </c>
      <c r="C1888" s="30" t="s">
        <v>8004</v>
      </c>
      <c r="D1888" s="30" t="s">
        <v>556</v>
      </c>
      <c r="E1888" s="30" t="s">
        <v>6260</v>
      </c>
      <c r="F1888" s="30" t="s">
        <v>5881</v>
      </c>
      <c r="G1888" s="9" t="s">
        <v>14</v>
      </c>
      <c r="H1888" s="30"/>
      <c r="I1888" s="31"/>
    </row>
    <row r="1889">
      <c r="A1889" s="30" t="s">
        <v>7969</v>
      </c>
      <c r="B1889" s="29" t="s">
        <v>8003</v>
      </c>
      <c r="C1889" s="30" t="s">
        <v>8004</v>
      </c>
      <c r="D1889" s="30" t="s">
        <v>556</v>
      </c>
      <c r="E1889" s="30" t="s">
        <v>8006</v>
      </c>
      <c r="F1889" s="30" t="s">
        <v>3827</v>
      </c>
      <c r="G1889" s="9" t="s">
        <v>14</v>
      </c>
      <c r="H1889" s="30"/>
      <c r="I1889" s="31"/>
    </row>
    <row r="1890">
      <c r="A1890" s="30" t="s">
        <v>7969</v>
      </c>
      <c r="B1890" s="29" t="s">
        <v>8007</v>
      </c>
      <c r="C1890" s="30" t="s">
        <v>8008</v>
      </c>
      <c r="D1890" s="30" t="s">
        <v>471</v>
      </c>
      <c r="E1890" s="30"/>
      <c r="F1890" s="30" t="s">
        <v>1201</v>
      </c>
      <c r="G1890" s="9" t="s">
        <v>14</v>
      </c>
      <c r="H1890" s="30" t="s">
        <v>100</v>
      </c>
      <c r="I1890" s="31"/>
    </row>
    <row r="1891">
      <c r="A1891" s="30" t="s">
        <v>7969</v>
      </c>
      <c r="B1891" s="29" t="s">
        <v>8007</v>
      </c>
      <c r="C1891" s="30" t="s">
        <v>8008</v>
      </c>
      <c r="D1891" s="30" t="s">
        <v>471</v>
      </c>
      <c r="E1891" s="30" t="s">
        <v>5418</v>
      </c>
      <c r="F1891" s="30" t="s">
        <v>6525</v>
      </c>
      <c r="G1891" s="9" t="s">
        <v>14</v>
      </c>
      <c r="H1891" s="30"/>
      <c r="I1891" s="31"/>
    </row>
    <row r="1892">
      <c r="A1892" s="30" t="s">
        <v>7969</v>
      </c>
      <c r="B1892" s="29" t="s">
        <v>8007</v>
      </c>
      <c r="C1892" s="30" t="s">
        <v>8008</v>
      </c>
      <c r="D1892" s="30" t="s">
        <v>471</v>
      </c>
      <c r="E1892" s="30" t="s">
        <v>420</v>
      </c>
      <c r="F1892" s="30" t="s">
        <v>2852</v>
      </c>
      <c r="G1892" s="9" t="s">
        <v>14</v>
      </c>
      <c r="H1892" s="30"/>
      <c r="I1892" s="31"/>
    </row>
    <row r="1893">
      <c r="A1893" s="30" t="s">
        <v>7969</v>
      </c>
      <c r="B1893" s="29" t="s">
        <v>8009</v>
      </c>
      <c r="C1893" s="30" t="s">
        <v>8010</v>
      </c>
      <c r="D1893" s="30" t="s">
        <v>8011</v>
      </c>
      <c r="E1893" s="30"/>
      <c r="F1893" s="30" t="s">
        <v>5892</v>
      </c>
      <c r="G1893" s="9" t="s">
        <v>14</v>
      </c>
      <c r="H1893" s="30" t="s">
        <v>100</v>
      </c>
      <c r="I1893" s="31"/>
    </row>
    <row r="1894">
      <c r="A1894" s="30" t="s">
        <v>7969</v>
      </c>
      <c r="B1894" s="29" t="s">
        <v>8009</v>
      </c>
      <c r="C1894" s="30" t="s">
        <v>8010</v>
      </c>
      <c r="D1894" s="30" t="s">
        <v>8011</v>
      </c>
      <c r="E1894" s="30" t="s">
        <v>5944</v>
      </c>
      <c r="F1894" s="30" t="s">
        <v>13</v>
      </c>
      <c r="G1894" s="9" t="s">
        <v>14</v>
      </c>
      <c r="H1894" s="30"/>
      <c r="I1894" s="31"/>
    </row>
    <row r="1895">
      <c r="A1895" s="30" t="s">
        <v>7969</v>
      </c>
      <c r="B1895" s="29" t="s">
        <v>8012</v>
      </c>
      <c r="C1895" s="30" t="s">
        <v>8013</v>
      </c>
      <c r="D1895" s="30" t="s">
        <v>8014</v>
      </c>
      <c r="E1895" s="30"/>
      <c r="F1895" s="30" t="s">
        <v>747</v>
      </c>
      <c r="G1895" s="9" t="s">
        <v>86</v>
      </c>
      <c r="H1895" s="30" t="s">
        <v>100</v>
      </c>
      <c r="I1895" s="31"/>
    </row>
    <row r="1896">
      <c r="A1896" s="30" t="s">
        <v>7969</v>
      </c>
      <c r="B1896" s="29" t="s">
        <v>8015</v>
      </c>
      <c r="C1896" s="30" t="s">
        <v>8016</v>
      </c>
      <c r="D1896" s="30" t="s">
        <v>1699</v>
      </c>
      <c r="E1896" s="30" t="s">
        <v>6011</v>
      </c>
      <c r="F1896" s="30" t="s">
        <v>243</v>
      </c>
      <c r="G1896" s="9" t="s">
        <v>14</v>
      </c>
      <c r="H1896" s="30"/>
      <c r="I1896" s="31"/>
    </row>
    <row r="1897">
      <c r="A1897" s="30" t="s">
        <v>7969</v>
      </c>
      <c r="B1897" s="29" t="s">
        <v>8015</v>
      </c>
      <c r="C1897" s="30" t="s">
        <v>8016</v>
      </c>
      <c r="D1897" s="30" t="s">
        <v>1699</v>
      </c>
      <c r="E1897" s="30" t="s">
        <v>849</v>
      </c>
      <c r="F1897" s="30" t="s">
        <v>741</v>
      </c>
      <c r="G1897" s="9" t="s">
        <v>14</v>
      </c>
      <c r="H1897" s="30"/>
      <c r="I1897" s="31"/>
    </row>
    <row r="1898">
      <c r="A1898" s="30" t="s">
        <v>7969</v>
      </c>
      <c r="B1898" s="29" t="s">
        <v>8017</v>
      </c>
      <c r="C1898" s="30" t="s">
        <v>8018</v>
      </c>
      <c r="D1898" s="30" t="s">
        <v>4717</v>
      </c>
      <c r="E1898" s="30" t="s">
        <v>334</v>
      </c>
      <c r="F1898" s="30" t="s">
        <v>5939</v>
      </c>
      <c r="G1898" s="9" t="s">
        <v>14</v>
      </c>
      <c r="H1898" s="30"/>
      <c r="I1898" s="31"/>
    </row>
    <row r="1899">
      <c r="A1899" s="30" t="s">
        <v>7969</v>
      </c>
      <c r="B1899" s="29" t="s">
        <v>8017</v>
      </c>
      <c r="C1899" s="30" t="s">
        <v>8018</v>
      </c>
      <c r="D1899" s="30" t="s">
        <v>4717</v>
      </c>
      <c r="E1899" s="30" t="s">
        <v>334</v>
      </c>
      <c r="F1899" s="30" t="s">
        <v>202</v>
      </c>
      <c r="G1899" s="9" t="s">
        <v>14</v>
      </c>
      <c r="H1899" s="30"/>
      <c r="I1899" s="31"/>
    </row>
    <row r="1900">
      <c r="A1900" s="30" t="s">
        <v>7969</v>
      </c>
      <c r="B1900" s="29" t="s">
        <v>8017</v>
      </c>
      <c r="C1900" s="30" t="s">
        <v>8018</v>
      </c>
      <c r="D1900" s="30" t="s">
        <v>4717</v>
      </c>
      <c r="E1900" s="30" t="s">
        <v>8019</v>
      </c>
      <c r="F1900" s="30" t="s">
        <v>417</v>
      </c>
      <c r="G1900" s="9" t="s">
        <v>14</v>
      </c>
      <c r="H1900" s="30"/>
      <c r="I1900" s="31"/>
    </row>
    <row r="1901">
      <c r="A1901" s="30" t="s">
        <v>7969</v>
      </c>
      <c r="B1901" s="29" t="s">
        <v>8020</v>
      </c>
      <c r="C1901" s="30" t="s">
        <v>8021</v>
      </c>
      <c r="D1901" s="30" t="s">
        <v>3126</v>
      </c>
      <c r="E1901" s="30" t="s">
        <v>472</v>
      </c>
      <c r="F1901" s="30" t="s">
        <v>8022</v>
      </c>
      <c r="G1901" s="9" t="s">
        <v>14</v>
      </c>
      <c r="H1901" s="30"/>
      <c r="I1901" s="31"/>
    </row>
    <row r="1902">
      <c r="A1902" s="30" t="s">
        <v>7969</v>
      </c>
      <c r="B1902" s="29" t="s">
        <v>8020</v>
      </c>
      <c r="C1902" s="30" t="s">
        <v>8021</v>
      </c>
      <c r="D1902" s="30" t="s">
        <v>3126</v>
      </c>
      <c r="E1902" s="30" t="s">
        <v>6427</v>
      </c>
      <c r="F1902" s="30" t="s">
        <v>564</v>
      </c>
      <c r="G1902" s="9" t="s">
        <v>14</v>
      </c>
      <c r="H1902" s="30"/>
      <c r="I1902" s="31"/>
    </row>
    <row r="1903">
      <c r="A1903" s="30" t="s">
        <v>7969</v>
      </c>
      <c r="B1903" s="29" t="s">
        <v>8020</v>
      </c>
      <c r="C1903" s="30" t="s">
        <v>8021</v>
      </c>
      <c r="D1903" s="30" t="s">
        <v>3126</v>
      </c>
      <c r="E1903" s="30" t="s">
        <v>420</v>
      </c>
      <c r="F1903" s="30" t="s">
        <v>18</v>
      </c>
      <c r="G1903" s="9" t="s">
        <v>14</v>
      </c>
      <c r="H1903" s="30"/>
      <c r="I1903" s="31"/>
    </row>
    <row r="1904">
      <c r="A1904" s="30" t="s">
        <v>7969</v>
      </c>
      <c r="B1904" s="29" t="s">
        <v>8023</v>
      </c>
      <c r="C1904" s="30" t="s">
        <v>8024</v>
      </c>
      <c r="D1904" s="30" t="s">
        <v>8025</v>
      </c>
      <c r="E1904" s="30" t="s">
        <v>8026</v>
      </c>
      <c r="F1904" s="30" t="s">
        <v>552</v>
      </c>
      <c r="G1904" s="9" t="s">
        <v>14</v>
      </c>
      <c r="H1904" s="30"/>
      <c r="I1904" s="31"/>
    </row>
    <row r="1905">
      <c r="A1905" s="30" t="s">
        <v>7969</v>
      </c>
      <c r="B1905" s="29" t="s">
        <v>8023</v>
      </c>
      <c r="C1905" s="30" t="s">
        <v>8024</v>
      </c>
      <c r="D1905" s="30" t="s">
        <v>8025</v>
      </c>
      <c r="E1905" s="30" t="s">
        <v>6243</v>
      </c>
      <c r="F1905" s="30" t="s">
        <v>417</v>
      </c>
      <c r="G1905" s="9" t="s">
        <v>14</v>
      </c>
      <c r="H1905" s="30"/>
      <c r="I1905" s="31"/>
    </row>
    <row r="1906">
      <c r="A1906" s="30" t="s">
        <v>8027</v>
      </c>
      <c r="B1906" s="29" t="s">
        <v>8028</v>
      </c>
      <c r="C1906" s="30" t="s">
        <v>8029</v>
      </c>
      <c r="D1906" s="30" t="s">
        <v>790</v>
      </c>
      <c r="E1906" s="30" t="s">
        <v>5987</v>
      </c>
      <c r="F1906" s="30" t="s">
        <v>2477</v>
      </c>
      <c r="G1906" s="9" t="s">
        <v>14</v>
      </c>
      <c r="H1906" s="30"/>
      <c r="I1906" s="31"/>
    </row>
    <row r="1907">
      <c r="A1907" s="30" t="s">
        <v>8027</v>
      </c>
      <c r="B1907" s="29" t="s">
        <v>8028</v>
      </c>
      <c r="C1907" s="30" t="s">
        <v>8029</v>
      </c>
      <c r="D1907" s="30" t="s">
        <v>790</v>
      </c>
      <c r="E1907" s="30" t="s">
        <v>8030</v>
      </c>
      <c r="F1907" s="30" t="s">
        <v>564</v>
      </c>
      <c r="G1907" s="9" t="s">
        <v>14</v>
      </c>
      <c r="H1907" s="30"/>
      <c r="I1907" s="31"/>
    </row>
    <row r="1908">
      <c r="A1908" s="30" t="s">
        <v>8027</v>
      </c>
      <c r="B1908" s="29" t="s">
        <v>8031</v>
      </c>
      <c r="C1908" s="30" t="s">
        <v>8032</v>
      </c>
      <c r="D1908" s="30" t="s">
        <v>2505</v>
      </c>
      <c r="E1908" s="30" t="s">
        <v>5418</v>
      </c>
      <c r="F1908" s="30" t="s">
        <v>2843</v>
      </c>
      <c r="G1908" s="9" t="s">
        <v>14</v>
      </c>
      <c r="H1908" s="30"/>
      <c r="I1908" s="31"/>
    </row>
    <row r="1909">
      <c r="A1909" s="30" t="s">
        <v>8027</v>
      </c>
      <c r="B1909" s="29" t="s">
        <v>8031</v>
      </c>
      <c r="C1909" s="30" t="s">
        <v>8032</v>
      </c>
      <c r="D1909" s="30" t="s">
        <v>2505</v>
      </c>
      <c r="E1909" s="30" t="s">
        <v>8033</v>
      </c>
      <c r="F1909" s="30" t="s">
        <v>8034</v>
      </c>
      <c r="G1909" s="9" t="s">
        <v>14</v>
      </c>
      <c r="H1909" s="30"/>
      <c r="I1909" s="31"/>
    </row>
    <row r="1910">
      <c r="A1910" s="30" t="s">
        <v>8027</v>
      </c>
      <c r="B1910" s="29" t="s">
        <v>8035</v>
      </c>
      <c r="C1910" s="30" t="s">
        <v>8036</v>
      </c>
      <c r="D1910" s="30" t="s">
        <v>311</v>
      </c>
      <c r="E1910" s="30" t="s">
        <v>42</v>
      </c>
      <c r="F1910" s="30" t="s">
        <v>1303</v>
      </c>
      <c r="G1910" s="9" t="s">
        <v>29</v>
      </c>
      <c r="H1910" s="30"/>
      <c r="I1910" s="31"/>
    </row>
    <row r="1911">
      <c r="A1911" s="30" t="s">
        <v>8027</v>
      </c>
      <c r="B1911" s="29" t="s">
        <v>8037</v>
      </c>
      <c r="C1911" s="30" t="s">
        <v>8038</v>
      </c>
      <c r="D1911" s="30" t="s">
        <v>343</v>
      </c>
      <c r="E1911" s="30"/>
      <c r="F1911" s="30" t="s">
        <v>7183</v>
      </c>
      <c r="G1911" s="9" t="s">
        <v>14</v>
      </c>
      <c r="H1911" s="30" t="s">
        <v>100</v>
      </c>
      <c r="I1911" s="31"/>
    </row>
    <row r="1912">
      <c r="A1912" s="30" t="s">
        <v>8027</v>
      </c>
      <c r="B1912" s="29" t="s">
        <v>8039</v>
      </c>
      <c r="C1912" s="30" t="s">
        <v>8040</v>
      </c>
      <c r="D1912" s="30" t="s">
        <v>3283</v>
      </c>
      <c r="E1912" s="30" t="s">
        <v>5885</v>
      </c>
      <c r="F1912" s="30" t="s">
        <v>2843</v>
      </c>
      <c r="G1912" s="9" t="s">
        <v>14</v>
      </c>
      <c r="H1912" s="30"/>
      <c r="I1912" s="31"/>
    </row>
    <row r="1913">
      <c r="A1913" s="30" t="s">
        <v>8027</v>
      </c>
      <c r="B1913" s="29" t="s">
        <v>8039</v>
      </c>
      <c r="C1913" s="30" t="s">
        <v>8040</v>
      </c>
      <c r="D1913" s="30" t="s">
        <v>3283</v>
      </c>
      <c r="E1913" s="30" t="s">
        <v>239</v>
      </c>
      <c r="F1913" s="30" t="s">
        <v>240</v>
      </c>
      <c r="G1913" s="9" t="s">
        <v>14</v>
      </c>
      <c r="H1913" s="30"/>
      <c r="I1913" s="31"/>
    </row>
    <row r="1914">
      <c r="A1914" s="30" t="s">
        <v>8027</v>
      </c>
      <c r="B1914" s="29" t="s">
        <v>8039</v>
      </c>
      <c r="C1914" s="30" t="s">
        <v>8040</v>
      </c>
      <c r="D1914" s="30" t="s">
        <v>3283</v>
      </c>
      <c r="E1914" s="30" t="s">
        <v>334</v>
      </c>
      <c r="F1914" s="30" t="s">
        <v>7719</v>
      </c>
      <c r="G1914" s="9" t="s">
        <v>14</v>
      </c>
      <c r="H1914" s="30"/>
      <c r="I1914" s="31"/>
    </row>
    <row r="1915">
      <c r="A1915" s="30" t="s">
        <v>8027</v>
      </c>
      <c r="B1915" s="29" t="s">
        <v>8039</v>
      </c>
      <c r="C1915" s="30" t="s">
        <v>8040</v>
      </c>
      <c r="D1915" s="30" t="s">
        <v>3283</v>
      </c>
      <c r="E1915" s="30" t="s">
        <v>334</v>
      </c>
      <c r="F1915" s="30" t="s">
        <v>3198</v>
      </c>
      <c r="G1915" s="9" t="s">
        <v>14</v>
      </c>
      <c r="H1915" s="30"/>
      <c r="I1915" s="31"/>
    </row>
    <row r="1916">
      <c r="A1916" s="30" t="s">
        <v>8027</v>
      </c>
      <c r="B1916" s="29" t="s">
        <v>8041</v>
      </c>
      <c r="C1916" s="30" t="s">
        <v>8042</v>
      </c>
      <c r="D1916" s="30" t="s">
        <v>1746</v>
      </c>
      <c r="E1916" s="30"/>
      <c r="F1916" s="30" t="s">
        <v>171</v>
      </c>
      <c r="G1916" s="9" t="s">
        <v>14</v>
      </c>
      <c r="H1916" s="30" t="s">
        <v>100</v>
      </c>
      <c r="I1916" s="31"/>
    </row>
    <row r="1917">
      <c r="A1917" s="30" t="s">
        <v>8027</v>
      </c>
      <c r="B1917" s="29" t="s">
        <v>8041</v>
      </c>
      <c r="C1917" s="30" t="s">
        <v>8042</v>
      </c>
      <c r="D1917" s="30" t="s">
        <v>1746</v>
      </c>
      <c r="E1917" s="30"/>
      <c r="F1917" s="30" t="s">
        <v>132</v>
      </c>
      <c r="G1917" s="9" t="s">
        <v>14</v>
      </c>
      <c r="H1917" s="30" t="s">
        <v>100</v>
      </c>
      <c r="I1917" s="31"/>
    </row>
    <row r="1918">
      <c r="A1918" s="30" t="s">
        <v>8027</v>
      </c>
      <c r="B1918" s="29" t="s">
        <v>8041</v>
      </c>
      <c r="C1918" s="30" t="s">
        <v>8042</v>
      </c>
      <c r="D1918" s="30" t="s">
        <v>1746</v>
      </c>
      <c r="E1918" s="30" t="s">
        <v>8043</v>
      </c>
      <c r="F1918" s="30" t="s">
        <v>13</v>
      </c>
      <c r="G1918" s="9" t="s">
        <v>14</v>
      </c>
      <c r="H1918" s="30"/>
      <c r="I1918" s="31"/>
    </row>
    <row r="1919">
      <c r="A1919" s="30" t="s">
        <v>8027</v>
      </c>
      <c r="B1919" s="29" t="s">
        <v>8044</v>
      </c>
      <c r="C1919" s="30" t="s">
        <v>8045</v>
      </c>
      <c r="D1919" s="30" t="s">
        <v>567</v>
      </c>
      <c r="E1919" s="30"/>
      <c r="F1919" s="30" t="s">
        <v>1430</v>
      </c>
      <c r="G1919" s="9" t="s">
        <v>14</v>
      </c>
      <c r="H1919" s="30" t="s">
        <v>100</v>
      </c>
      <c r="I1919" s="31"/>
    </row>
    <row r="1920">
      <c r="A1920" s="30" t="s">
        <v>8027</v>
      </c>
      <c r="B1920" s="29" t="s">
        <v>8044</v>
      </c>
      <c r="C1920" s="30" t="s">
        <v>8045</v>
      </c>
      <c r="D1920" s="30" t="s">
        <v>567</v>
      </c>
      <c r="E1920" s="30" t="s">
        <v>119</v>
      </c>
      <c r="F1920" s="30" t="s">
        <v>473</v>
      </c>
      <c r="G1920" s="9" t="s">
        <v>14</v>
      </c>
      <c r="H1920" s="30"/>
      <c r="I1920" s="31"/>
    </row>
    <row r="1921">
      <c r="A1921" s="30" t="s">
        <v>8027</v>
      </c>
      <c r="B1921" s="29" t="s">
        <v>8044</v>
      </c>
      <c r="C1921" s="30" t="s">
        <v>8045</v>
      </c>
      <c r="D1921" s="30" t="s">
        <v>567</v>
      </c>
      <c r="E1921" s="30" t="s">
        <v>705</v>
      </c>
      <c r="F1921" s="30" t="s">
        <v>239</v>
      </c>
      <c r="G1921" s="9" t="s">
        <v>14</v>
      </c>
      <c r="H1921" s="30"/>
      <c r="I1921" s="31"/>
    </row>
    <row r="1922">
      <c r="A1922" s="30" t="s">
        <v>8027</v>
      </c>
      <c r="B1922" s="29" t="s">
        <v>8044</v>
      </c>
      <c r="C1922" s="30" t="s">
        <v>8045</v>
      </c>
      <c r="D1922" s="30" t="s">
        <v>567</v>
      </c>
      <c r="E1922" s="30" t="s">
        <v>8046</v>
      </c>
      <c r="F1922" s="30" t="s">
        <v>505</v>
      </c>
      <c r="G1922" s="9" t="s">
        <v>14</v>
      </c>
      <c r="H1922" s="30"/>
      <c r="I1922" s="31"/>
    </row>
    <row r="1923">
      <c r="A1923" s="30" t="s">
        <v>8027</v>
      </c>
      <c r="B1923" s="29" t="s">
        <v>8047</v>
      </c>
      <c r="C1923" s="30" t="s">
        <v>8048</v>
      </c>
      <c r="D1923" s="30" t="s">
        <v>343</v>
      </c>
      <c r="E1923" s="30"/>
      <c r="F1923" s="30" t="s">
        <v>6651</v>
      </c>
      <c r="G1923" s="9" t="s">
        <v>14</v>
      </c>
      <c r="H1923" s="30" t="s">
        <v>100</v>
      </c>
      <c r="I1923" s="31"/>
    </row>
    <row r="1924">
      <c r="A1924" s="30" t="s">
        <v>8027</v>
      </c>
      <c r="B1924" s="29" t="s">
        <v>8047</v>
      </c>
      <c r="C1924" s="30" t="s">
        <v>8048</v>
      </c>
      <c r="D1924" s="30" t="s">
        <v>343</v>
      </c>
      <c r="E1924" s="30" t="s">
        <v>5885</v>
      </c>
      <c r="F1924" s="30" t="s">
        <v>308</v>
      </c>
      <c r="G1924" s="9" t="s">
        <v>14</v>
      </c>
      <c r="H1924" s="30"/>
      <c r="I1924" s="31"/>
    </row>
    <row r="1925">
      <c r="A1925" s="30" t="s">
        <v>8027</v>
      </c>
      <c r="B1925" s="29" t="s">
        <v>8047</v>
      </c>
      <c r="C1925" s="30" t="s">
        <v>8048</v>
      </c>
      <c r="D1925" s="30" t="s">
        <v>343</v>
      </c>
      <c r="E1925" s="30" t="s">
        <v>110</v>
      </c>
      <c r="F1925" s="30" t="s">
        <v>111</v>
      </c>
      <c r="G1925" s="9" t="s">
        <v>14</v>
      </c>
      <c r="H1925" s="30"/>
      <c r="I1925" s="31"/>
    </row>
    <row r="1926">
      <c r="A1926" s="30" t="s">
        <v>8027</v>
      </c>
      <c r="B1926" s="29" t="s">
        <v>8047</v>
      </c>
      <c r="C1926" s="30" t="s">
        <v>8048</v>
      </c>
      <c r="D1926" s="30" t="s">
        <v>343</v>
      </c>
      <c r="E1926" s="30"/>
      <c r="F1926" s="30" t="s">
        <v>4965</v>
      </c>
      <c r="G1926" s="9" t="s">
        <v>14</v>
      </c>
      <c r="H1926" s="30" t="s">
        <v>100</v>
      </c>
      <c r="I1926" s="31"/>
    </row>
    <row r="1927">
      <c r="A1927" s="30" t="s">
        <v>8027</v>
      </c>
      <c r="B1927" s="29" t="s">
        <v>8049</v>
      </c>
      <c r="C1927" s="30" t="s">
        <v>8050</v>
      </c>
      <c r="D1927" s="30" t="s">
        <v>1348</v>
      </c>
      <c r="E1927" s="30" t="s">
        <v>6009</v>
      </c>
      <c r="F1927" s="30" t="s">
        <v>8051</v>
      </c>
      <c r="G1927" s="9" t="s">
        <v>14</v>
      </c>
      <c r="H1927" s="30"/>
      <c r="I1927" s="31"/>
    </row>
    <row r="1928">
      <c r="A1928" s="30" t="s">
        <v>8027</v>
      </c>
      <c r="B1928" s="29" t="s">
        <v>8049</v>
      </c>
      <c r="C1928" s="30" t="s">
        <v>8050</v>
      </c>
      <c r="D1928" s="30" t="s">
        <v>1348</v>
      </c>
      <c r="E1928" s="30" t="s">
        <v>3031</v>
      </c>
      <c r="F1928" s="30" t="s">
        <v>3138</v>
      </c>
      <c r="G1928" s="9" t="s">
        <v>14</v>
      </c>
      <c r="H1928" s="30"/>
      <c r="I1928" s="31"/>
    </row>
    <row r="1929">
      <c r="A1929" s="30" t="s">
        <v>8027</v>
      </c>
      <c r="B1929" s="29" t="s">
        <v>8049</v>
      </c>
      <c r="C1929" s="30" t="s">
        <v>8050</v>
      </c>
      <c r="D1929" s="30" t="s">
        <v>1348</v>
      </c>
      <c r="E1929" s="30" t="s">
        <v>3031</v>
      </c>
      <c r="F1929" s="30" t="s">
        <v>18</v>
      </c>
      <c r="G1929" s="9" t="s">
        <v>14</v>
      </c>
      <c r="H1929" s="30"/>
      <c r="I1929" s="31"/>
    </row>
    <row r="1930">
      <c r="A1930" s="30" t="s">
        <v>8027</v>
      </c>
      <c r="B1930" s="29" t="s">
        <v>8052</v>
      </c>
      <c r="C1930" s="30" t="s">
        <v>8053</v>
      </c>
      <c r="D1930" s="30" t="s">
        <v>608</v>
      </c>
      <c r="E1930" s="30" t="s">
        <v>119</v>
      </c>
      <c r="F1930" s="30" t="s">
        <v>473</v>
      </c>
      <c r="G1930" s="9" t="s">
        <v>14</v>
      </c>
      <c r="H1930" s="30"/>
      <c r="I1930" s="31"/>
    </row>
    <row r="1931">
      <c r="A1931" s="30" t="s">
        <v>8027</v>
      </c>
      <c r="B1931" s="29" t="s">
        <v>8052</v>
      </c>
      <c r="C1931" s="30" t="s">
        <v>8053</v>
      </c>
      <c r="D1931" s="30" t="s">
        <v>608</v>
      </c>
      <c r="E1931" s="30" t="s">
        <v>119</v>
      </c>
      <c r="F1931" s="30" t="s">
        <v>917</v>
      </c>
      <c r="G1931" s="9" t="s">
        <v>14</v>
      </c>
      <c r="H1931" s="30"/>
      <c r="I1931" s="31"/>
    </row>
    <row r="1932">
      <c r="A1932" s="30" t="s">
        <v>8027</v>
      </c>
      <c r="B1932" s="29" t="s">
        <v>8052</v>
      </c>
      <c r="C1932" s="30" t="s">
        <v>8053</v>
      </c>
      <c r="D1932" s="30" t="s">
        <v>608</v>
      </c>
      <c r="E1932" s="30" t="s">
        <v>7213</v>
      </c>
      <c r="F1932" s="30" t="s">
        <v>1790</v>
      </c>
      <c r="G1932" s="9" t="s">
        <v>14</v>
      </c>
      <c r="H1932" s="30"/>
      <c r="I1932" s="31"/>
    </row>
    <row r="1933">
      <c r="A1933" s="30" t="s">
        <v>8027</v>
      </c>
      <c r="B1933" s="29" t="s">
        <v>8054</v>
      </c>
      <c r="C1933" s="30" t="s">
        <v>8055</v>
      </c>
      <c r="D1933" s="30" t="s">
        <v>2697</v>
      </c>
      <c r="E1933" s="30" t="s">
        <v>110</v>
      </c>
      <c r="F1933" s="30" t="s">
        <v>111</v>
      </c>
      <c r="G1933" s="9" t="s">
        <v>14</v>
      </c>
      <c r="H1933" s="30"/>
      <c r="I1933" s="31"/>
    </row>
    <row r="1934">
      <c r="A1934" s="30" t="s">
        <v>8027</v>
      </c>
      <c r="B1934" s="29" t="s">
        <v>8054</v>
      </c>
      <c r="C1934" s="30" t="s">
        <v>8055</v>
      </c>
      <c r="D1934" s="30" t="s">
        <v>2697</v>
      </c>
      <c r="E1934" s="30" t="s">
        <v>8056</v>
      </c>
      <c r="F1934" s="30" t="s">
        <v>132</v>
      </c>
      <c r="G1934" s="9" t="s">
        <v>14</v>
      </c>
      <c r="H1934" s="30"/>
      <c r="I1934" s="31"/>
    </row>
    <row r="1935">
      <c r="A1935" s="30" t="s">
        <v>8027</v>
      </c>
      <c r="B1935" s="29" t="s">
        <v>8057</v>
      </c>
      <c r="C1935" s="30" t="s">
        <v>8058</v>
      </c>
      <c r="D1935" s="30" t="s">
        <v>11</v>
      </c>
      <c r="E1935" s="30" t="s">
        <v>42</v>
      </c>
      <c r="F1935" s="30" t="s">
        <v>1303</v>
      </c>
      <c r="G1935" s="9" t="s">
        <v>29</v>
      </c>
      <c r="H1935" s="30"/>
      <c r="I1935" s="31"/>
    </row>
    <row r="1936">
      <c r="A1936" s="30" t="s">
        <v>8027</v>
      </c>
      <c r="B1936" s="29" t="s">
        <v>8059</v>
      </c>
      <c r="C1936" s="30" t="s">
        <v>8060</v>
      </c>
      <c r="D1936" s="30" t="s">
        <v>2091</v>
      </c>
      <c r="E1936" s="30" t="s">
        <v>4316</v>
      </c>
      <c r="F1936" s="30" t="s">
        <v>454</v>
      </c>
      <c r="G1936" s="9" t="s">
        <v>14</v>
      </c>
      <c r="H1936" s="30"/>
      <c r="I1936" s="31"/>
    </row>
    <row r="1937">
      <c r="A1937" s="30" t="s">
        <v>8027</v>
      </c>
      <c r="B1937" s="29" t="s">
        <v>8059</v>
      </c>
      <c r="C1937" s="30" t="s">
        <v>8060</v>
      </c>
      <c r="D1937" s="30" t="s">
        <v>2091</v>
      </c>
      <c r="E1937" s="30" t="s">
        <v>4396</v>
      </c>
      <c r="F1937" s="30" t="s">
        <v>8061</v>
      </c>
      <c r="G1937" s="9" t="s">
        <v>14</v>
      </c>
      <c r="H1937" s="30"/>
      <c r="I1937" s="31"/>
    </row>
    <row r="1938">
      <c r="A1938" s="30" t="s">
        <v>8027</v>
      </c>
      <c r="B1938" s="29" t="s">
        <v>8059</v>
      </c>
      <c r="C1938" s="30" t="s">
        <v>8060</v>
      </c>
      <c r="D1938" s="30" t="s">
        <v>2091</v>
      </c>
      <c r="E1938" s="30" t="s">
        <v>8062</v>
      </c>
      <c r="F1938" s="30" t="s">
        <v>13</v>
      </c>
      <c r="G1938" s="9" t="s">
        <v>14</v>
      </c>
      <c r="H1938" s="30"/>
      <c r="I1938" s="31"/>
    </row>
    <row r="1939">
      <c r="A1939" s="30" t="s">
        <v>8027</v>
      </c>
      <c r="B1939" s="29" t="s">
        <v>8059</v>
      </c>
      <c r="C1939" s="30" t="s">
        <v>8060</v>
      </c>
      <c r="D1939" s="30" t="s">
        <v>2091</v>
      </c>
      <c r="E1939" s="30" t="s">
        <v>38</v>
      </c>
      <c r="F1939" s="30" t="s">
        <v>18</v>
      </c>
      <c r="G1939" s="9" t="s">
        <v>14</v>
      </c>
      <c r="H1939" s="30"/>
      <c r="I1939" s="31"/>
    </row>
    <row r="1940">
      <c r="A1940" s="30" t="s">
        <v>8027</v>
      </c>
      <c r="B1940" s="29" t="s">
        <v>8063</v>
      </c>
      <c r="C1940" s="30" t="s">
        <v>8064</v>
      </c>
      <c r="D1940" s="30" t="s">
        <v>1242</v>
      </c>
      <c r="E1940" s="30"/>
      <c r="F1940" s="30" t="s">
        <v>7183</v>
      </c>
      <c r="G1940" s="9" t="s">
        <v>14</v>
      </c>
      <c r="H1940" s="30" t="s">
        <v>100</v>
      </c>
      <c r="I1940" s="31"/>
    </row>
    <row r="1941">
      <c r="A1941" s="30" t="s">
        <v>8027</v>
      </c>
      <c r="B1941" s="29" t="s">
        <v>8065</v>
      </c>
      <c r="C1941" s="30" t="s">
        <v>8066</v>
      </c>
      <c r="D1941" s="30" t="s">
        <v>1242</v>
      </c>
      <c r="E1941" s="30"/>
      <c r="F1941" s="30" t="s">
        <v>5892</v>
      </c>
      <c r="G1941" s="9" t="s">
        <v>14</v>
      </c>
      <c r="H1941" s="30" t="s">
        <v>100</v>
      </c>
      <c r="I1941" s="31"/>
    </row>
    <row r="1942">
      <c r="A1942" s="30" t="s">
        <v>8027</v>
      </c>
      <c r="B1942" s="29" t="s">
        <v>8065</v>
      </c>
      <c r="C1942" s="30" t="s">
        <v>8066</v>
      </c>
      <c r="D1942" s="30" t="s">
        <v>1242</v>
      </c>
      <c r="E1942" s="30" t="s">
        <v>2408</v>
      </c>
      <c r="F1942" s="30" t="s">
        <v>8067</v>
      </c>
      <c r="G1942" s="9" t="s">
        <v>14</v>
      </c>
      <c r="H1942" s="30"/>
      <c r="I1942" s="31"/>
    </row>
    <row r="1943">
      <c r="A1943" s="30" t="s">
        <v>8027</v>
      </c>
      <c r="B1943" s="29" t="s">
        <v>8065</v>
      </c>
      <c r="C1943" s="30" t="s">
        <v>8066</v>
      </c>
      <c r="D1943" s="30" t="s">
        <v>1242</v>
      </c>
      <c r="E1943" s="30" t="s">
        <v>8068</v>
      </c>
      <c r="F1943" s="30" t="s">
        <v>280</v>
      </c>
      <c r="G1943" s="9" t="s">
        <v>14</v>
      </c>
      <c r="H1943" s="30"/>
      <c r="I1943" s="31"/>
    </row>
    <row r="1944">
      <c r="A1944" s="30" t="s">
        <v>8027</v>
      </c>
      <c r="B1944" s="29" t="s">
        <v>8065</v>
      </c>
      <c r="C1944" s="30" t="s">
        <v>8066</v>
      </c>
      <c r="D1944" s="30" t="s">
        <v>1242</v>
      </c>
      <c r="E1944" s="30" t="s">
        <v>90</v>
      </c>
      <c r="F1944" s="30" t="s">
        <v>111</v>
      </c>
      <c r="G1944" s="9" t="s">
        <v>14</v>
      </c>
      <c r="H1944" s="30"/>
      <c r="I1944" s="31"/>
    </row>
    <row r="1945">
      <c r="A1945" s="30" t="s">
        <v>8027</v>
      </c>
      <c r="B1945" s="29" t="s">
        <v>8069</v>
      </c>
      <c r="C1945" s="30" t="s">
        <v>8070</v>
      </c>
      <c r="D1945" s="30" t="s">
        <v>2369</v>
      </c>
      <c r="E1945" s="30"/>
      <c r="F1945" s="30" t="s">
        <v>171</v>
      </c>
      <c r="G1945" s="9" t="s">
        <v>14</v>
      </c>
      <c r="H1945" s="30" t="s">
        <v>100</v>
      </c>
      <c r="I1945" s="31"/>
    </row>
    <row r="1946">
      <c r="A1946" s="30" t="s">
        <v>8027</v>
      </c>
      <c r="B1946" s="29" t="s">
        <v>8069</v>
      </c>
      <c r="C1946" s="30" t="s">
        <v>8070</v>
      </c>
      <c r="D1946" s="30" t="s">
        <v>2369</v>
      </c>
      <c r="E1946" s="30" t="s">
        <v>119</v>
      </c>
      <c r="F1946" s="30" t="s">
        <v>8071</v>
      </c>
      <c r="G1946" s="9" t="s">
        <v>14</v>
      </c>
      <c r="H1946" s="30"/>
      <c r="I1946" s="31"/>
    </row>
    <row r="1947">
      <c r="A1947" s="30" t="s">
        <v>8027</v>
      </c>
      <c r="B1947" s="29" t="s">
        <v>8072</v>
      </c>
      <c r="C1947" s="30" t="s">
        <v>8073</v>
      </c>
      <c r="D1947" s="30" t="s">
        <v>373</v>
      </c>
      <c r="E1947" s="30"/>
      <c r="F1947" s="30" t="s">
        <v>5892</v>
      </c>
      <c r="G1947" s="9" t="s">
        <v>14</v>
      </c>
      <c r="H1947" s="30" t="s">
        <v>100</v>
      </c>
      <c r="I1947" s="31"/>
    </row>
    <row r="1948">
      <c r="A1948" s="30" t="s">
        <v>8027</v>
      </c>
      <c r="B1948" s="29" t="s">
        <v>8072</v>
      </c>
      <c r="C1948" s="30" t="s">
        <v>8073</v>
      </c>
      <c r="D1948" s="30" t="s">
        <v>373</v>
      </c>
      <c r="E1948" s="30" t="s">
        <v>15</v>
      </c>
      <c r="F1948" s="30" t="s">
        <v>8074</v>
      </c>
      <c r="G1948" s="9" t="s">
        <v>14</v>
      </c>
      <c r="H1948" s="30"/>
      <c r="I1948" s="31"/>
    </row>
    <row r="1949">
      <c r="A1949" s="30" t="s">
        <v>8027</v>
      </c>
      <c r="B1949" s="29" t="s">
        <v>8072</v>
      </c>
      <c r="C1949" s="30" t="s">
        <v>8073</v>
      </c>
      <c r="D1949" s="30" t="s">
        <v>373</v>
      </c>
      <c r="E1949" s="30" t="s">
        <v>5885</v>
      </c>
      <c r="F1949" s="30" t="s">
        <v>308</v>
      </c>
      <c r="G1949" s="9" t="s">
        <v>14</v>
      </c>
      <c r="H1949" s="30"/>
      <c r="I1949" s="31"/>
    </row>
    <row r="1950">
      <c r="A1950" s="30" t="s">
        <v>8027</v>
      </c>
      <c r="B1950" s="29" t="s">
        <v>8072</v>
      </c>
      <c r="C1950" s="30" t="s">
        <v>8073</v>
      </c>
      <c r="D1950" s="30" t="s">
        <v>373</v>
      </c>
      <c r="E1950" s="30" t="s">
        <v>90</v>
      </c>
      <c r="F1950" s="30" t="s">
        <v>111</v>
      </c>
      <c r="G1950" s="9" t="s">
        <v>14</v>
      </c>
      <c r="H1950" s="30"/>
      <c r="I1950" s="31"/>
    </row>
    <row r="1951">
      <c r="A1951" s="30" t="s">
        <v>8027</v>
      </c>
      <c r="B1951" s="29" t="s">
        <v>8075</v>
      </c>
      <c r="C1951" s="30" t="s">
        <v>8076</v>
      </c>
      <c r="D1951" s="30" t="s">
        <v>158</v>
      </c>
      <c r="E1951" s="30"/>
      <c r="F1951" s="30" t="s">
        <v>171</v>
      </c>
      <c r="G1951" s="9" t="s">
        <v>14</v>
      </c>
      <c r="H1951" s="30" t="s">
        <v>100</v>
      </c>
      <c r="I1951" s="31"/>
    </row>
    <row r="1952">
      <c r="A1952" s="30" t="s">
        <v>8027</v>
      </c>
      <c r="B1952" s="29" t="s">
        <v>8075</v>
      </c>
      <c r="C1952" s="30" t="s">
        <v>8076</v>
      </c>
      <c r="D1952" s="30" t="s">
        <v>158</v>
      </c>
      <c r="E1952" s="30" t="s">
        <v>38</v>
      </c>
      <c r="F1952" s="30" t="s">
        <v>18</v>
      </c>
      <c r="G1952" s="9" t="s">
        <v>14</v>
      </c>
      <c r="H1952" s="30"/>
      <c r="I1952" s="31"/>
    </row>
    <row r="1953">
      <c r="A1953" s="30" t="s">
        <v>8027</v>
      </c>
      <c r="B1953" s="29" t="s">
        <v>8075</v>
      </c>
      <c r="C1953" s="30" t="s">
        <v>8076</v>
      </c>
      <c r="D1953" s="30" t="s">
        <v>158</v>
      </c>
      <c r="E1953" s="30" t="s">
        <v>449</v>
      </c>
      <c r="F1953" s="30" t="s">
        <v>450</v>
      </c>
      <c r="G1953" s="9" t="s">
        <v>14</v>
      </c>
      <c r="H1953" s="30"/>
      <c r="I1953" s="31"/>
    </row>
    <row r="1954">
      <c r="A1954" s="30" t="s">
        <v>8027</v>
      </c>
      <c r="B1954" s="29" t="s">
        <v>8075</v>
      </c>
      <c r="C1954" s="30" t="s">
        <v>8076</v>
      </c>
      <c r="D1954" s="30" t="s">
        <v>158</v>
      </c>
      <c r="E1954" s="30" t="s">
        <v>8062</v>
      </c>
      <c r="F1954" s="30" t="s">
        <v>8077</v>
      </c>
      <c r="G1954" s="9" t="s">
        <v>14</v>
      </c>
      <c r="H1954" s="30"/>
      <c r="I1954" s="31"/>
    </row>
    <row r="1955">
      <c r="A1955" s="30" t="s">
        <v>8027</v>
      </c>
      <c r="B1955" s="29" t="s">
        <v>8078</v>
      </c>
      <c r="C1955" s="30" t="s">
        <v>8079</v>
      </c>
      <c r="D1955" s="30" t="s">
        <v>312</v>
      </c>
      <c r="E1955" s="30"/>
      <c r="F1955" s="30" t="s">
        <v>171</v>
      </c>
      <c r="G1955" s="9" t="s">
        <v>14</v>
      </c>
      <c r="H1955" s="30" t="s">
        <v>100</v>
      </c>
      <c r="I1955" s="31"/>
    </row>
    <row r="1956">
      <c r="A1956" s="30" t="s">
        <v>8027</v>
      </c>
      <c r="B1956" s="29" t="s">
        <v>8078</v>
      </c>
      <c r="C1956" s="30" t="s">
        <v>8079</v>
      </c>
      <c r="D1956" s="30" t="s">
        <v>312</v>
      </c>
      <c r="E1956" s="30" t="s">
        <v>1527</v>
      </c>
      <c r="F1956" s="30" t="s">
        <v>119</v>
      </c>
      <c r="G1956" s="9" t="s">
        <v>14</v>
      </c>
      <c r="H1956" s="30"/>
      <c r="I1956" s="31"/>
    </row>
    <row r="1957">
      <c r="A1957" s="30" t="s">
        <v>8027</v>
      </c>
      <c r="B1957" s="29" t="s">
        <v>8078</v>
      </c>
      <c r="C1957" s="30" t="s">
        <v>8079</v>
      </c>
      <c r="D1957" s="30" t="s">
        <v>312</v>
      </c>
      <c r="E1957" s="30" t="s">
        <v>119</v>
      </c>
      <c r="F1957" s="30" t="s">
        <v>132</v>
      </c>
      <c r="G1957" s="9" t="s">
        <v>14</v>
      </c>
      <c r="H1957" s="30"/>
      <c r="I1957" s="31"/>
    </row>
    <row r="1958">
      <c r="A1958" s="30" t="s">
        <v>8027</v>
      </c>
      <c r="B1958" s="29" t="s">
        <v>8080</v>
      </c>
      <c r="C1958" s="30" t="s">
        <v>8081</v>
      </c>
      <c r="D1958" s="30" t="s">
        <v>2095</v>
      </c>
      <c r="E1958" s="30"/>
      <c r="F1958" s="30" t="s">
        <v>5872</v>
      </c>
      <c r="G1958" s="9" t="s">
        <v>14</v>
      </c>
      <c r="H1958" s="30" t="s">
        <v>100</v>
      </c>
      <c r="I1958" s="31"/>
    </row>
    <row r="1959">
      <c r="A1959" s="30" t="s">
        <v>8027</v>
      </c>
      <c r="B1959" s="29" t="s">
        <v>8080</v>
      </c>
      <c r="C1959" s="30" t="s">
        <v>8081</v>
      </c>
      <c r="D1959" s="30" t="s">
        <v>2095</v>
      </c>
      <c r="E1959" s="30" t="s">
        <v>5418</v>
      </c>
      <c r="F1959" s="30" t="s">
        <v>2082</v>
      </c>
      <c r="G1959" s="9" t="s">
        <v>14</v>
      </c>
      <c r="H1959" s="30"/>
      <c r="I1959" s="31"/>
    </row>
    <row r="1960">
      <c r="A1960" s="30" t="s">
        <v>8027</v>
      </c>
      <c r="B1960" s="29" t="s">
        <v>8080</v>
      </c>
      <c r="C1960" s="30" t="s">
        <v>8081</v>
      </c>
      <c r="D1960" s="30" t="s">
        <v>2095</v>
      </c>
      <c r="E1960" s="30" t="s">
        <v>420</v>
      </c>
      <c r="F1960" s="30" t="s">
        <v>6003</v>
      </c>
      <c r="G1960" s="9" t="s">
        <v>14</v>
      </c>
      <c r="H1960" s="30"/>
      <c r="I1960" s="31"/>
    </row>
    <row r="1961">
      <c r="A1961" s="30" t="s">
        <v>8027</v>
      </c>
      <c r="B1961" s="29" t="s">
        <v>8082</v>
      </c>
      <c r="C1961" s="30" t="s">
        <v>8083</v>
      </c>
      <c r="D1961" s="30" t="s">
        <v>6340</v>
      </c>
      <c r="E1961" s="30"/>
      <c r="F1961" s="30" t="s">
        <v>6434</v>
      </c>
      <c r="G1961" s="9" t="s">
        <v>14</v>
      </c>
      <c r="H1961" s="30" t="s">
        <v>100</v>
      </c>
      <c r="I1961" s="31"/>
    </row>
    <row r="1962">
      <c r="A1962" s="30" t="s">
        <v>8027</v>
      </c>
      <c r="B1962" s="29" t="s">
        <v>8082</v>
      </c>
      <c r="C1962" s="30" t="s">
        <v>8084</v>
      </c>
      <c r="D1962" s="30" t="s">
        <v>6340</v>
      </c>
      <c r="E1962" s="30" t="s">
        <v>8085</v>
      </c>
      <c r="F1962" s="30" t="s">
        <v>6180</v>
      </c>
      <c r="G1962" s="9" t="s">
        <v>14</v>
      </c>
      <c r="H1962" s="30"/>
      <c r="I1962" s="31"/>
    </row>
    <row r="1963">
      <c r="A1963" s="30" t="s">
        <v>8027</v>
      </c>
      <c r="B1963" s="29" t="s">
        <v>8086</v>
      </c>
      <c r="C1963" s="30" t="s">
        <v>8087</v>
      </c>
      <c r="D1963" s="30" t="s">
        <v>8088</v>
      </c>
      <c r="E1963" s="30" t="s">
        <v>4751</v>
      </c>
      <c r="F1963" s="30" t="s">
        <v>2593</v>
      </c>
      <c r="G1963" s="9" t="s">
        <v>14</v>
      </c>
      <c r="H1963" s="30"/>
      <c r="I1963" s="31"/>
    </row>
    <row r="1964">
      <c r="A1964" s="30" t="s">
        <v>8027</v>
      </c>
      <c r="B1964" s="29" t="s">
        <v>8086</v>
      </c>
      <c r="C1964" s="30" t="s">
        <v>8087</v>
      </c>
      <c r="D1964" s="30" t="s">
        <v>8088</v>
      </c>
      <c r="E1964" s="30" t="s">
        <v>8089</v>
      </c>
      <c r="F1964" s="30" t="s">
        <v>8090</v>
      </c>
      <c r="G1964" s="9" t="s">
        <v>14</v>
      </c>
      <c r="H1964" s="30"/>
      <c r="I1964" s="31"/>
    </row>
    <row r="1965">
      <c r="A1965" s="30" t="s">
        <v>8027</v>
      </c>
      <c r="B1965" s="29" t="s">
        <v>8086</v>
      </c>
      <c r="C1965" s="30" t="s">
        <v>8087</v>
      </c>
      <c r="D1965" s="30" t="s">
        <v>8088</v>
      </c>
      <c r="E1965" s="30" t="s">
        <v>119</v>
      </c>
      <c r="F1965" s="30" t="s">
        <v>718</v>
      </c>
      <c r="G1965" s="9" t="s">
        <v>14</v>
      </c>
      <c r="H1965" s="30"/>
      <c r="I1965" s="31"/>
    </row>
    <row r="1966">
      <c r="A1966" s="30" t="s">
        <v>8027</v>
      </c>
      <c r="B1966" s="29" t="s">
        <v>8091</v>
      </c>
      <c r="C1966" s="30" t="s">
        <v>8092</v>
      </c>
      <c r="D1966" s="30" t="s">
        <v>140</v>
      </c>
      <c r="E1966" s="30" t="s">
        <v>5895</v>
      </c>
      <c r="F1966" s="30" t="s">
        <v>111</v>
      </c>
      <c r="G1966" s="9" t="s">
        <v>14</v>
      </c>
      <c r="H1966" s="30"/>
      <c r="I1966" s="31"/>
    </row>
    <row r="1967">
      <c r="A1967" s="30" t="s">
        <v>8027</v>
      </c>
      <c r="B1967" s="29" t="s">
        <v>8091</v>
      </c>
      <c r="C1967" s="30" t="s">
        <v>8092</v>
      </c>
      <c r="D1967" s="30" t="s">
        <v>140</v>
      </c>
      <c r="E1967" s="30" t="s">
        <v>5418</v>
      </c>
      <c r="F1967" s="30" t="s">
        <v>917</v>
      </c>
      <c r="G1967" s="9" t="s">
        <v>14</v>
      </c>
      <c r="H1967" s="30"/>
      <c r="I1967" s="31"/>
    </row>
    <row r="1968">
      <c r="A1968" s="30" t="s">
        <v>8027</v>
      </c>
      <c r="B1968" s="29" t="s">
        <v>8091</v>
      </c>
      <c r="C1968" s="30" t="s">
        <v>8092</v>
      </c>
      <c r="D1968" s="30" t="s">
        <v>140</v>
      </c>
      <c r="E1968" s="30" t="s">
        <v>38</v>
      </c>
      <c r="F1968" s="30" t="s">
        <v>132</v>
      </c>
      <c r="G1968" s="9" t="s">
        <v>14</v>
      </c>
      <c r="H1968" s="30"/>
      <c r="I1968" s="31"/>
    </row>
    <row r="1969">
      <c r="A1969" s="30" t="s">
        <v>8093</v>
      </c>
      <c r="B1969" s="29" t="s">
        <v>8094</v>
      </c>
      <c r="C1969" s="30" t="s">
        <v>8095</v>
      </c>
      <c r="D1969" s="30" t="s">
        <v>7937</v>
      </c>
      <c r="E1969" s="30" t="s">
        <v>5418</v>
      </c>
      <c r="F1969" s="30" t="s">
        <v>5939</v>
      </c>
      <c r="G1969" s="9" t="s">
        <v>14</v>
      </c>
      <c r="H1969" s="30"/>
      <c r="I1969" s="31"/>
    </row>
    <row r="1970">
      <c r="A1970" s="30" t="s">
        <v>8093</v>
      </c>
      <c r="B1970" s="29" t="s">
        <v>8094</v>
      </c>
      <c r="C1970" s="30" t="s">
        <v>8095</v>
      </c>
      <c r="D1970" s="30" t="s">
        <v>7937</v>
      </c>
      <c r="E1970" s="30" t="s">
        <v>5418</v>
      </c>
      <c r="F1970" s="30" t="s">
        <v>18</v>
      </c>
      <c r="G1970" s="9" t="s">
        <v>14</v>
      </c>
      <c r="H1970" s="30"/>
      <c r="I1970" s="31"/>
    </row>
    <row r="1971">
      <c r="A1971" s="30" t="s">
        <v>8093</v>
      </c>
      <c r="B1971" s="29" t="s">
        <v>8094</v>
      </c>
      <c r="C1971" s="30" t="s">
        <v>8095</v>
      </c>
      <c r="D1971" s="30" t="s">
        <v>7937</v>
      </c>
      <c r="E1971" s="30" t="s">
        <v>1600</v>
      </c>
      <c r="F1971" s="30" t="s">
        <v>3501</v>
      </c>
      <c r="G1971" s="9" t="s">
        <v>14</v>
      </c>
      <c r="H1971" s="30"/>
      <c r="I1971" s="31"/>
    </row>
    <row r="1972">
      <c r="A1972" s="30" t="s">
        <v>8093</v>
      </c>
      <c r="B1972" s="29" t="s">
        <v>8096</v>
      </c>
      <c r="C1972" s="30" t="s">
        <v>8097</v>
      </c>
      <c r="D1972" s="30" t="s">
        <v>238</v>
      </c>
      <c r="E1972" s="30" t="s">
        <v>5418</v>
      </c>
      <c r="F1972" s="30" t="s">
        <v>454</v>
      </c>
      <c r="G1972" s="9" t="s">
        <v>14</v>
      </c>
      <c r="H1972" s="30"/>
      <c r="I1972" s="31"/>
    </row>
    <row r="1973">
      <c r="A1973" s="30" t="s">
        <v>8093</v>
      </c>
      <c r="B1973" s="29" t="s">
        <v>8096</v>
      </c>
      <c r="C1973" s="30" t="s">
        <v>8097</v>
      </c>
      <c r="D1973" s="30" t="s">
        <v>238</v>
      </c>
      <c r="E1973" s="30" t="s">
        <v>1862</v>
      </c>
      <c r="F1973" s="30" t="s">
        <v>33</v>
      </c>
      <c r="G1973" s="9" t="s">
        <v>14</v>
      </c>
      <c r="H1973" s="30"/>
      <c r="I1973" s="31"/>
    </row>
    <row r="1974">
      <c r="A1974" s="30" t="s">
        <v>8093</v>
      </c>
      <c r="B1974" s="29" t="s">
        <v>8096</v>
      </c>
      <c r="C1974" s="30" t="s">
        <v>8097</v>
      </c>
      <c r="D1974" s="30" t="s">
        <v>238</v>
      </c>
      <c r="E1974" s="30" t="s">
        <v>38</v>
      </c>
      <c r="F1974" s="30" t="s">
        <v>18</v>
      </c>
      <c r="G1974" s="9" t="s">
        <v>14</v>
      </c>
      <c r="H1974" s="30"/>
      <c r="I1974" s="31"/>
    </row>
    <row r="1975">
      <c r="A1975" s="30" t="s">
        <v>8093</v>
      </c>
      <c r="B1975" s="29" t="s">
        <v>8098</v>
      </c>
      <c r="C1975" s="30" t="s">
        <v>8099</v>
      </c>
      <c r="D1975" s="30" t="s">
        <v>311</v>
      </c>
      <c r="E1975" s="30" t="s">
        <v>42</v>
      </c>
      <c r="F1975" s="30" t="s">
        <v>1303</v>
      </c>
      <c r="G1975" s="9" t="s">
        <v>29</v>
      </c>
      <c r="H1975" s="30"/>
      <c r="I1975" s="31"/>
    </row>
    <row r="1976">
      <c r="A1976" s="30" t="s">
        <v>8093</v>
      </c>
      <c r="B1976" s="29" t="s">
        <v>8100</v>
      </c>
      <c r="C1976" s="30" t="s">
        <v>8101</v>
      </c>
      <c r="D1976" s="30" t="s">
        <v>78</v>
      </c>
      <c r="E1976" s="30"/>
      <c r="F1976" s="30" t="s">
        <v>7183</v>
      </c>
      <c r="G1976" s="9" t="s">
        <v>14</v>
      </c>
      <c r="H1976" s="30" t="s">
        <v>100</v>
      </c>
      <c r="I1976" s="31"/>
    </row>
    <row r="1977">
      <c r="A1977" s="30" t="s">
        <v>8093</v>
      </c>
      <c r="B1977" s="29" t="s">
        <v>8102</v>
      </c>
      <c r="C1977" s="30" t="s">
        <v>8103</v>
      </c>
      <c r="D1977" s="30" t="s">
        <v>2447</v>
      </c>
      <c r="E1977" s="30"/>
      <c r="F1977" s="30" t="s">
        <v>5969</v>
      </c>
      <c r="G1977" s="9" t="s">
        <v>14</v>
      </c>
      <c r="H1977" s="30" t="s">
        <v>100</v>
      </c>
      <c r="I1977" s="31"/>
    </row>
    <row r="1978">
      <c r="A1978" s="30" t="s">
        <v>8093</v>
      </c>
      <c r="B1978" s="29" t="s">
        <v>8102</v>
      </c>
      <c r="C1978" s="30" t="s">
        <v>8103</v>
      </c>
      <c r="D1978" s="30" t="s">
        <v>2447</v>
      </c>
      <c r="E1978" s="30" t="s">
        <v>110</v>
      </c>
      <c r="F1978" s="30" t="s">
        <v>111</v>
      </c>
      <c r="G1978" s="9" t="s">
        <v>14</v>
      </c>
      <c r="H1978" s="30"/>
      <c r="I1978" s="31"/>
    </row>
    <row r="1979">
      <c r="A1979" s="30" t="s">
        <v>8093</v>
      </c>
      <c r="B1979" s="29" t="s">
        <v>8102</v>
      </c>
      <c r="C1979" s="30" t="s">
        <v>8103</v>
      </c>
      <c r="D1979" s="30" t="s">
        <v>2447</v>
      </c>
      <c r="E1979" s="30" t="s">
        <v>119</v>
      </c>
      <c r="F1979" s="30" t="s">
        <v>473</v>
      </c>
      <c r="G1979" s="9" t="s">
        <v>14</v>
      </c>
      <c r="H1979" s="30"/>
      <c r="I1979" s="31"/>
    </row>
    <row r="1980">
      <c r="A1980" s="30" t="s">
        <v>8093</v>
      </c>
      <c r="B1980" s="29" t="s">
        <v>8104</v>
      </c>
      <c r="C1980" s="30" t="s">
        <v>8105</v>
      </c>
      <c r="D1980" s="30" t="s">
        <v>6340</v>
      </c>
      <c r="E1980" s="30"/>
      <c r="F1980" s="30" t="s">
        <v>6516</v>
      </c>
      <c r="G1980" s="9" t="s">
        <v>14</v>
      </c>
      <c r="H1980" s="30" t="s">
        <v>100</v>
      </c>
      <c r="I1980" s="31"/>
    </row>
    <row r="1981">
      <c r="A1981" s="30" t="s">
        <v>8093</v>
      </c>
      <c r="B1981" s="29" t="s">
        <v>8104</v>
      </c>
      <c r="C1981" s="30" t="s">
        <v>8105</v>
      </c>
      <c r="D1981" s="30" t="s">
        <v>6340</v>
      </c>
      <c r="E1981" s="30" t="s">
        <v>6517</v>
      </c>
      <c r="F1981" s="30" t="s">
        <v>8106</v>
      </c>
      <c r="G1981" s="9" t="s">
        <v>14</v>
      </c>
      <c r="H1981" s="30"/>
      <c r="I1981" s="31"/>
    </row>
    <row r="1982">
      <c r="A1982" s="30" t="s">
        <v>8093</v>
      </c>
      <c r="B1982" s="29" t="s">
        <v>8107</v>
      </c>
      <c r="C1982" s="30" t="s">
        <v>8108</v>
      </c>
      <c r="D1982" s="30" t="s">
        <v>8109</v>
      </c>
      <c r="E1982" s="30"/>
      <c r="F1982" s="30" t="s">
        <v>5969</v>
      </c>
      <c r="G1982" s="9" t="s">
        <v>14</v>
      </c>
      <c r="H1982" s="30" t="s">
        <v>100</v>
      </c>
      <c r="I1982" s="31"/>
    </row>
    <row r="1983">
      <c r="A1983" s="30" t="s">
        <v>8093</v>
      </c>
      <c r="B1983" s="29" t="s">
        <v>8107</v>
      </c>
      <c r="C1983" s="30" t="s">
        <v>8108</v>
      </c>
      <c r="D1983" s="30" t="s">
        <v>8109</v>
      </c>
      <c r="E1983" s="30" t="s">
        <v>420</v>
      </c>
      <c r="F1983" s="30" t="s">
        <v>2411</v>
      </c>
      <c r="G1983" s="9" t="s">
        <v>14</v>
      </c>
      <c r="H1983" s="30"/>
      <c r="I1983" s="31"/>
    </row>
    <row r="1984">
      <c r="A1984" s="30" t="s">
        <v>8093</v>
      </c>
      <c r="B1984" s="29" t="s">
        <v>8110</v>
      </c>
      <c r="C1984" s="30" t="s">
        <v>8111</v>
      </c>
      <c r="D1984" s="30" t="s">
        <v>140</v>
      </c>
      <c r="E1984" s="30"/>
      <c r="F1984" s="30" t="s">
        <v>5892</v>
      </c>
      <c r="G1984" s="9" t="s">
        <v>14</v>
      </c>
      <c r="H1984" s="30" t="s">
        <v>100</v>
      </c>
      <c r="I1984" s="31"/>
    </row>
    <row r="1985">
      <c r="A1985" s="30" t="s">
        <v>8093</v>
      </c>
      <c r="B1985" s="29" t="s">
        <v>8110</v>
      </c>
      <c r="C1985" s="30" t="s">
        <v>8111</v>
      </c>
      <c r="D1985" s="30" t="s">
        <v>140</v>
      </c>
      <c r="E1985" s="30"/>
      <c r="F1985" s="30" t="s">
        <v>8112</v>
      </c>
      <c r="G1985" s="9" t="s">
        <v>86</v>
      </c>
      <c r="H1985" s="30" t="s">
        <v>100</v>
      </c>
      <c r="I1985" s="31"/>
    </row>
    <row r="1986">
      <c r="A1986" s="30" t="s">
        <v>8093</v>
      </c>
      <c r="B1986" s="29" t="s">
        <v>8110</v>
      </c>
      <c r="C1986" s="30" t="s">
        <v>8111</v>
      </c>
      <c r="D1986" s="30" t="s">
        <v>140</v>
      </c>
      <c r="E1986" s="30" t="s">
        <v>110</v>
      </c>
      <c r="F1986" s="30" t="s">
        <v>111</v>
      </c>
      <c r="G1986" s="9" t="s">
        <v>14</v>
      </c>
      <c r="H1986" s="30"/>
      <c r="I1986" s="31"/>
    </row>
    <row r="1987">
      <c r="A1987" s="30" t="s">
        <v>8093</v>
      </c>
      <c r="B1987" s="29" t="s">
        <v>8110</v>
      </c>
      <c r="C1987" s="30" t="s">
        <v>8111</v>
      </c>
      <c r="D1987" s="30" t="s">
        <v>140</v>
      </c>
      <c r="E1987" s="30" t="s">
        <v>4965</v>
      </c>
      <c r="F1987" s="30" t="s">
        <v>8113</v>
      </c>
      <c r="G1987" s="9" t="s">
        <v>14</v>
      </c>
      <c r="H1987" s="30"/>
      <c r="I1987" s="31"/>
    </row>
    <row r="1988">
      <c r="A1988" s="30" t="s">
        <v>8093</v>
      </c>
      <c r="B1988" s="29" t="s">
        <v>8114</v>
      </c>
      <c r="C1988" s="30" t="s">
        <v>8115</v>
      </c>
      <c r="D1988" s="30" t="s">
        <v>3386</v>
      </c>
      <c r="E1988" s="30" t="s">
        <v>7397</v>
      </c>
      <c r="F1988" s="30" t="s">
        <v>6822</v>
      </c>
      <c r="G1988" s="9" t="s">
        <v>14</v>
      </c>
      <c r="H1988" s="30"/>
      <c r="I1988" s="31"/>
    </row>
    <row r="1989">
      <c r="A1989" s="30" t="s">
        <v>8093</v>
      </c>
      <c r="B1989" s="29" t="s">
        <v>8114</v>
      </c>
      <c r="C1989" s="30" t="s">
        <v>8115</v>
      </c>
      <c r="D1989" s="30" t="s">
        <v>3386</v>
      </c>
      <c r="E1989" s="30" t="s">
        <v>2410</v>
      </c>
      <c r="F1989" s="30" t="s">
        <v>450</v>
      </c>
      <c r="G1989" s="9" t="s">
        <v>14</v>
      </c>
      <c r="H1989" s="30"/>
      <c r="I1989" s="31"/>
    </row>
    <row r="1990">
      <c r="A1990" s="30" t="s">
        <v>8093</v>
      </c>
      <c r="B1990" s="29" t="s">
        <v>8114</v>
      </c>
      <c r="C1990" s="30" t="s">
        <v>8115</v>
      </c>
      <c r="D1990" s="30" t="s">
        <v>3386</v>
      </c>
      <c r="E1990" s="30" t="s">
        <v>38</v>
      </c>
      <c r="F1990" s="30" t="s">
        <v>18</v>
      </c>
      <c r="G1990" s="9" t="s">
        <v>14</v>
      </c>
      <c r="H1990" s="30"/>
      <c r="I1990" s="31"/>
    </row>
    <row r="1991">
      <c r="A1991" s="30" t="s">
        <v>8093</v>
      </c>
      <c r="B1991" s="29" t="s">
        <v>8116</v>
      </c>
      <c r="C1991" s="30" t="s">
        <v>8117</v>
      </c>
      <c r="D1991" s="30" t="s">
        <v>1711</v>
      </c>
      <c r="E1991" s="30" t="s">
        <v>5418</v>
      </c>
      <c r="F1991" s="30" t="s">
        <v>454</v>
      </c>
      <c r="G1991" s="9" t="s">
        <v>14</v>
      </c>
      <c r="H1991" s="30"/>
      <c r="I1991" s="31"/>
    </row>
    <row r="1992">
      <c r="A1992" s="30" t="s">
        <v>8093</v>
      </c>
      <c r="B1992" s="29" t="s">
        <v>8116</v>
      </c>
      <c r="C1992" s="30" t="s">
        <v>8117</v>
      </c>
      <c r="D1992" s="30" t="s">
        <v>1711</v>
      </c>
      <c r="E1992" s="30" t="s">
        <v>436</v>
      </c>
      <c r="F1992" s="30" t="s">
        <v>101</v>
      </c>
      <c r="G1992" s="9" t="s">
        <v>14</v>
      </c>
      <c r="H1992" s="30"/>
      <c r="I1992" s="31"/>
    </row>
    <row r="1993">
      <c r="A1993" s="30" t="s">
        <v>8093</v>
      </c>
      <c r="B1993" s="29" t="s">
        <v>8118</v>
      </c>
      <c r="C1993" s="30" t="s">
        <v>8119</v>
      </c>
      <c r="D1993" s="30" t="s">
        <v>735</v>
      </c>
      <c r="E1993" s="30" t="s">
        <v>119</v>
      </c>
      <c r="F1993" s="30" t="s">
        <v>3025</v>
      </c>
      <c r="G1993" s="9" t="s">
        <v>14</v>
      </c>
      <c r="H1993" s="30"/>
      <c r="I1993" s="31"/>
    </row>
    <row r="1994">
      <c r="A1994" s="30" t="s">
        <v>8093</v>
      </c>
      <c r="B1994" s="29" t="s">
        <v>8118</v>
      </c>
      <c r="C1994" s="30" t="s">
        <v>8120</v>
      </c>
      <c r="D1994" s="30" t="s">
        <v>735</v>
      </c>
      <c r="E1994" s="30" t="s">
        <v>8121</v>
      </c>
      <c r="F1994" s="30" t="s">
        <v>8122</v>
      </c>
      <c r="G1994" s="9" t="s">
        <v>14</v>
      </c>
      <c r="H1994" s="30"/>
      <c r="I1994" s="31"/>
    </row>
    <row r="1995">
      <c r="A1995" s="30" t="s">
        <v>8093</v>
      </c>
      <c r="B1995" s="29" t="s">
        <v>8123</v>
      </c>
      <c r="C1995" s="30" t="s">
        <v>8124</v>
      </c>
      <c r="D1995" s="30" t="s">
        <v>2375</v>
      </c>
      <c r="E1995" s="30"/>
      <c r="F1995" s="30" t="s">
        <v>171</v>
      </c>
      <c r="G1995" s="9" t="s">
        <v>14</v>
      </c>
      <c r="H1995" s="30" t="s">
        <v>100</v>
      </c>
      <c r="I1995" s="31"/>
    </row>
    <row r="1996">
      <c r="A1996" s="30" t="s">
        <v>8093</v>
      </c>
      <c r="B1996" s="29" t="s">
        <v>8123</v>
      </c>
      <c r="C1996" s="30" t="s">
        <v>8124</v>
      </c>
      <c r="D1996" s="30" t="s">
        <v>2375</v>
      </c>
      <c r="E1996" s="30" t="s">
        <v>38</v>
      </c>
      <c r="F1996" s="30" t="s">
        <v>18</v>
      </c>
      <c r="G1996" s="9" t="s">
        <v>14</v>
      </c>
      <c r="H1996" s="30"/>
      <c r="I1996" s="31"/>
    </row>
    <row r="1997">
      <c r="A1997" s="30" t="s">
        <v>8093</v>
      </c>
      <c r="B1997" s="29" t="s">
        <v>8123</v>
      </c>
      <c r="C1997" s="30" t="s">
        <v>8124</v>
      </c>
      <c r="D1997" s="30" t="s">
        <v>2375</v>
      </c>
      <c r="E1997" s="30" t="s">
        <v>436</v>
      </c>
      <c r="F1997" s="30" t="s">
        <v>258</v>
      </c>
      <c r="G1997" s="9" t="s">
        <v>14</v>
      </c>
      <c r="H1997" s="30"/>
      <c r="I1997" s="31"/>
    </row>
    <row r="1998">
      <c r="A1998" s="30" t="s">
        <v>8093</v>
      </c>
      <c r="B1998" s="29" t="s">
        <v>8125</v>
      </c>
      <c r="C1998" s="30" t="s">
        <v>8126</v>
      </c>
      <c r="D1998" s="30" t="s">
        <v>6340</v>
      </c>
      <c r="E1998" s="30" t="s">
        <v>15</v>
      </c>
      <c r="F1998" s="30" t="s">
        <v>8127</v>
      </c>
      <c r="G1998" s="9" t="s">
        <v>14</v>
      </c>
      <c r="H1998" s="30"/>
      <c r="I1998" s="31"/>
    </row>
    <row r="1999">
      <c r="A1999" s="30" t="s">
        <v>8093</v>
      </c>
      <c r="B1999" s="29" t="s">
        <v>8128</v>
      </c>
      <c r="C1999" s="30" t="s">
        <v>8129</v>
      </c>
      <c r="D1999" s="30" t="s">
        <v>295</v>
      </c>
      <c r="E1999" s="30" t="s">
        <v>110</v>
      </c>
      <c r="F1999" s="30" t="s">
        <v>111</v>
      </c>
      <c r="G1999" s="9" t="s">
        <v>14</v>
      </c>
      <c r="H1999" s="30"/>
      <c r="I1999" s="31"/>
    </row>
    <row r="2000">
      <c r="A2000" s="30" t="s">
        <v>8093</v>
      </c>
      <c r="B2000" s="29" t="s">
        <v>8128</v>
      </c>
      <c r="C2000" s="30" t="s">
        <v>8129</v>
      </c>
      <c r="D2000" s="30" t="s">
        <v>295</v>
      </c>
      <c r="E2000" s="30" t="s">
        <v>119</v>
      </c>
      <c r="F2000" s="30" t="s">
        <v>917</v>
      </c>
      <c r="G2000" s="9" t="s">
        <v>14</v>
      </c>
      <c r="H2000" s="30"/>
      <c r="I2000" s="31"/>
    </row>
    <row r="2001">
      <c r="A2001" s="30" t="s">
        <v>8093</v>
      </c>
      <c r="B2001" s="29" t="s">
        <v>8128</v>
      </c>
      <c r="C2001" s="30" t="s">
        <v>8129</v>
      </c>
      <c r="D2001" s="30" t="s">
        <v>295</v>
      </c>
      <c r="E2001" s="30" t="s">
        <v>2970</v>
      </c>
      <c r="F2001" s="30" t="s">
        <v>300</v>
      </c>
      <c r="G2001" s="9" t="s">
        <v>14</v>
      </c>
      <c r="H2001" s="30"/>
      <c r="I2001" s="31"/>
    </row>
    <row r="2002">
      <c r="A2002" s="30" t="s">
        <v>8093</v>
      </c>
      <c r="B2002" s="29" t="s">
        <v>8130</v>
      </c>
      <c r="C2002" s="30" t="s">
        <v>8131</v>
      </c>
      <c r="D2002" s="30" t="s">
        <v>1746</v>
      </c>
      <c r="E2002" s="30" t="s">
        <v>110</v>
      </c>
      <c r="F2002" s="30" t="s">
        <v>111</v>
      </c>
      <c r="G2002" s="9" t="s">
        <v>14</v>
      </c>
      <c r="H2002" s="30"/>
      <c r="I2002" s="31"/>
    </row>
    <row r="2003">
      <c r="A2003" s="30" t="s">
        <v>8093</v>
      </c>
      <c r="B2003" s="29" t="s">
        <v>8130</v>
      </c>
      <c r="C2003" s="30" t="s">
        <v>8131</v>
      </c>
      <c r="D2003" s="30" t="s">
        <v>1746</v>
      </c>
      <c r="E2003" s="30" t="s">
        <v>8132</v>
      </c>
      <c r="F2003" s="30" t="s">
        <v>3463</v>
      </c>
      <c r="G2003" s="9" t="s">
        <v>14</v>
      </c>
      <c r="H2003" s="30"/>
      <c r="I2003" s="31"/>
    </row>
    <row r="2004">
      <c r="A2004" s="30" t="s">
        <v>8093</v>
      </c>
      <c r="B2004" s="29" t="s">
        <v>8130</v>
      </c>
      <c r="C2004" s="30" t="s">
        <v>8131</v>
      </c>
      <c r="D2004" s="30" t="s">
        <v>1746</v>
      </c>
      <c r="E2004" s="30" t="s">
        <v>5190</v>
      </c>
      <c r="F2004" s="30" t="s">
        <v>7727</v>
      </c>
      <c r="G2004" s="9" t="s">
        <v>14</v>
      </c>
      <c r="H2004" s="30"/>
      <c r="I2004" s="31"/>
    </row>
    <row r="2005">
      <c r="A2005" s="30" t="s">
        <v>8093</v>
      </c>
      <c r="B2005" s="29" t="s">
        <v>8133</v>
      </c>
      <c r="C2005" s="30" t="s">
        <v>8134</v>
      </c>
      <c r="D2005" s="30" t="s">
        <v>8135</v>
      </c>
      <c r="E2005" s="30" t="s">
        <v>42</v>
      </c>
      <c r="F2005" s="30" t="s">
        <v>1303</v>
      </c>
      <c r="G2005" s="9" t="s">
        <v>29</v>
      </c>
      <c r="H2005" s="30"/>
      <c r="I2005" s="31"/>
    </row>
    <row r="2006">
      <c r="A2006" s="30" t="s">
        <v>8093</v>
      </c>
      <c r="B2006" s="29" t="s">
        <v>8136</v>
      </c>
      <c r="C2006" s="30" t="s">
        <v>8137</v>
      </c>
      <c r="D2006" s="30" t="s">
        <v>1932</v>
      </c>
      <c r="E2006" s="30"/>
      <c r="F2006" s="30" t="s">
        <v>7183</v>
      </c>
      <c r="G2006" s="9" t="s">
        <v>14</v>
      </c>
      <c r="H2006" s="30" t="s">
        <v>100</v>
      </c>
      <c r="I2006" s="31"/>
    </row>
    <row r="2007">
      <c r="A2007" s="30" t="s">
        <v>8093</v>
      </c>
      <c r="B2007" s="29" t="s">
        <v>8138</v>
      </c>
      <c r="C2007" s="30" t="s">
        <v>8139</v>
      </c>
      <c r="D2007" s="30" t="b">
        <v>1</v>
      </c>
      <c r="E2007" s="30" t="s">
        <v>166</v>
      </c>
      <c r="F2007" s="30" t="s">
        <v>171</v>
      </c>
      <c r="G2007" s="9" t="s">
        <v>14</v>
      </c>
      <c r="H2007" s="30"/>
      <c r="I2007" s="31"/>
    </row>
    <row r="2008">
      <c r="A2008" s="30" t="s">
        <v>8093</v>
      </c>
      <c r="B2008" s="29" t="s">
        <v>8138</v>
      </c>
      <c r="C2008" s="30" t="s">
        <v>8139</v>
      </c>
      <c r="D2008" s="30" t="b">
        <v>1</v>
      </c>
      <c r="E2008" s="30" t="s">
        <v>773</v>
      </c>
      <c r="F2008" s="30" t="s">
        <v>184</v>
      </c>
      <c r="G2008" s="9" t="s">
        <v>29</v>
      </c>
      <c r="H2008" s="30"/>
      <c r="I2008" s="31"/>
    </row>
    <row r="2009">
      <c r="A2009" s="30" t="s">
        <v>8093</v>
      </c>
      <c r="B2009" s="29" t="s">
        <v>8138</v>
      </c>
      <c r="C2009" s="30" t="s">
        <v>8139</v>
      </c>
      <c r="D2009" s="30" t="b">
        <v>1</v>
      </c>
      <c r="E2009" s="30" t="s">
        <v>49</v>
      </c>
      <c r="F2009" s="30" t="s">
        <v>5227</v>
      </c>
      <c r="G2009" s="9" t="s">
        <v>14</v>
      </c>
      <c r="H2009" s="30"/>
      <c r="I2009" s="31"/>
    </row>
    <row r="2010">
      <c r="A2010" s="30" t="s">
        <v>8093</v>
      </c>
      <c r="B2010" s="29" t="s">
        <v>8140</v>
      </c>
      <c r="C2010" s="30" t="s">
        <v>8141</v>
      </c>
      <c r="D2010" s="30" t="s">
        <v>2375</v>
      </c>
      <c r="E2010" s="30" t="s">
        <v>409</v>
      </c>
      <c r="F2010" s="30" t="s">
        <v>258</v>
      </c>
      <c r="G2010" s="9" t="s">
        <v>14</v>
      </c>
      <c r="H2010" s="30"/>
      <c r="I2010" s="31"/>
    </row>
    <row r="2011">
      <c r="A2011" s="30" t="s">
        <v>8093</v>
      </c>
      <c r="B2011" s="29" t="s">
        <v>8140</v>
      </c>
      <c r="C2011" s="30" t="s">
        <v>8141</v>
      </c>
      <c r="D2011" s="30" t="s">
        <v>2375</v>
      </c>
      <c r="E2011" s="30" t="s">
        <v>38</v>
      </c>
      <c r="F2011" s="30" t="s">
        <v>5939</v>
      </c>
      <c r="G2011" s="9" t="s">
        <v>14</v>
      </c>
      <c r="H2011" s="30"/>
      <c r="I2011" s="31"/>
    </row>
    <row r="2012">
      <c r="A2012" s="30" t="s">
        <v>8093</v>
      </c>
      <c r="B2012" s="29" t="s">
        <v>8140</v>
      </c>
      <c r="C2012" s="30" t="s">
        <v>8141</v>
      </c>
      <c r="D2012" s="30" t="s">
        <v>2375</v>
      </c>
      <c r="E2012" s="30" t="s">
        <v>38</v>
      </c>
      <c r="F2012" s="30" t="s">
        <v>18</v>
      </c>
      <c r="G2012" s="9" t="s">
        <v>14</v>
      </c>
      <c r="H2012" s="30"/>
      <c r="I2012" s="31"/>
    </row>
    <row r="2013">
      <c r="A2013" s="30" t="s">
        <v>8093</v>
      </c>
      <c r="B2013" s="29" t="s">
        <v>8142</v>
      </c>
      <c r="C2013" s="30" t="s">
        <v>8143</v>
      </c>
      <c r="D2013" s="30" t="s">
        <v>1136</v>
      </c>
      <c r="E2013" s="30" t="s">
        <v>5885</v>
      </c>
      <c r="F2013" s="30" t="s">
        <v>767</v>
      </c>
      <c r="G2013" s="9" t="s">
        <v>14</v>
      </c>
      <c r="H2013" s="30"/>
      <c r="I2013" s="31"/>
    </row>
    <row r="2014">
      <c r="A2014" s="30" t="s">
        <v>8093</v>
      </c>
      <c r="B2014" s="29" t="s">
        <v>8142</v>
      </c>
      <c r="C2014" s="30" t="s">
        <v>8143</v>
      </c>
      <c r="D2014" s="30" t="s">
        <v>1136</v>
      </c>
      <c r="E2014" s="30" t="s">
        <v>436</v>
      </c>
      <c r="F2014" s="30" t="s">
        <v>1601</v>
      </c>
      <c r="G2014" s="9" t="s">
        <v>14</v>
      </c>
      <c r="H2014" s="30"/>
      <c r="I2014" s="31"/>
    </row>
    <row r="2015">
      <c r="A2015" s="30" t="s">
        <v>8093</v>
      </c>
      <c r="B2015" s="29" t="s">
        <v>8142</v>
      </c>
      <c r="C2015" s="30" t="s">
        <v>8143</v>
      </c>
      <c r="D2015" s="30" t="s">
        <v>1136</v>
      </c>
      <c r="E2015" s="30" t="s">
        <v>436</v>
      </c>
      <c r="F2015" s="30" t="s">
        <v>1303</v>
      </c>
      <c r="G2015" s="9" t="s">
        <v>14</v>
      </c>
      <c r="H2015" s="30"/>
      <c r="I2015" s="31"/>
    </row>
    <row r="2016">
      <c r="A2016" s="30" t="s">
        <v>8093</v>
      </c>
      <c r="B2016" s="29" t="s">
        <v>8144</v>
      </c>
      <c r="C2016" s="30" t="s">
        <v>8145</v>
      </c>
      <c r="D2016" s="30" t="s">
        <v>2527</v>
      </c>
      <c r="E2016" s="30" t="s">
        <v>5418</v>
      </c>
      <c r="F2016" s="30" t="s">
        <v>33</v>
      </c>
      <c r="G2016" s="9" t="s">
        <v>14</v>
      </c>
      <c r="H2016" s="30"/>
      <c r="I2016" s="31"/>
    </row>
    <row r="2017">
      <c r="A2017" s="30" t="s">
        <v>8093</v>
      </c>
      <c r="B2017" s="29" t="s">
        <v>8144</v>
      </c>
      <c r="C2017" s="30" t="s">
        <v>8145</v>
      </c>
      <c r="D2017" s="30" t="s">
        <v>2527</v>
      </c>
      <c r="E2017" s="30" t="s">
        <v>5274</v>
      </c>
      <c r="F2017" s="30" t="s">
        <v>542</v>
      </c>
      <c r="G2017" s="9" t="s">
        <v>14</v>
      </c>
      <c r="H2017" s="30"/>
      <c r="I2017" s="31"/>
    </row>
    <row r="2018">
      <c r="A2018" s="30" t="s">
        <v>8093</v>
      </c>
      <c r="B2018" s="29" t="s">
        <v>8144</v>
      </c>
      <c r="C2018" s="30" t="s">
        <v>8145</v>
      </c>
      <c r="D2018" s="30" t="s">
        <v>2527</v>
      </c>
      <c r="E2018" s="30" t="s">
        <v>950</v>
      </c>
      <c r="F2018" s="30" t="s">
        <v>450</v>
      </c>
      <c r="G2018" s="9" t="s">
        <v>14</v>
      </c>
      <c r="H2018" s="30"/>
      <c r="I2018" s="31"/>
    </row>
    <row r="2019">
      <c r="A2019" s="30" t="s">
        <v>8093</v>
      </c>
      <c r="B2019" s="29" t="s">
        <v>8146</v>
      </c>
      <c r="C2019" s="30" t="s">
        <v>8147</v>
      </c>
      <c r="D2019" s="30" t="s">
        <v>3669</v>
      </c>
      <c r="E2019" s="30"/>
      <c r="F2019" s="30" t="s">
        <v>747</v>
      </c>
      <c r="G2019" s="9" t="s">
        <v>86</v>
      </c>
      <c r="H2019" s="30" t="s">
        <v>100</v>
      </c>
      <c r="I2019" s="31"/>
    </row>
    <row r="2020">
      <c r="A2020" s="30" t="s">
        <v>8093</v>
      </c>
      <c r="B2020" s="29" t="s">
        <v>8148</v>
      </c>
      <c r="C2020" s="30" t="s">
        <v>8149</v>
      </c>
      <c r="D2020" s="30" t="s">
        <v>7560</v>
      </c>
      <c r="E2020" s="30"/>
      <c r="F2020" s="30" t="s">
        <v>1430</v>
      </c>
      <c r="G2020" s="9" t="s">
        <v>14</v>
      </c>
      <c r="H2020" s="30" t="s">
        <v>100</v>
      </c>
      <c r="I2020" s="31"/>
    </row>
    <row r="2021">
      <c r="A2021" s="30" t="s">
        <v>8093</v>
      </c>
      <c r="B2021" s="29" t="s">
        <v>8148</v>
      </c>
      <c r="C2021" s="30" t="s">
        <v>8149</v>
      </c>
      <c r="D2021" s="30" t="s">
        <v>7560</v>
      </c>
      <c r="E2021" s="30" t="s">
        <v>349</v>
      </c>
      <c r="F2021" s="30" t="s">
        <v>741</v>
      </c>
      <c r="G2021" s="9" t="s">
        <v>14</v>
      </c>
      <c r="H2021" s="30"/>
      <c r="I2021" s="31"/>
    </row>
    <row r="2022">
      <c r="A2022" s="30" t="s">
        <v>8093</v>
      </c>
      <c r="B2022" s="29" t="s">
        <v>8150</v>
      </c>
      <c r="C2022" s="30" t="s">
        <v>8151</v>
      </c>
      <c r="D2022" s="30" t="s">
        <v>2654</v>
      </c>
      <c r="E2022" s="30" t="s">
        <v>8152</v>
      </c>
      <c r="F2022" s="30" t="s">
        <v>243</v>
      </c>
      <c r="G2022" s="9" t="s">
        <v>14</v>
      </c>
      <c r="H2022" s="30"/>
      <c r="I2022" s="31"/>
    </row>
    <row r="2023">
      <c r="A2023" s="30" t="s">
        <v>8093</v>
      </c>
      <c r="B2023" s="29" t="s">
        <v>8150</v>
      </c>
      <c r="C2023" s="30" t="s">
        <v>8151</v>
      </c>
      <c r="D2023" s="30" t="s">
        <v>2654</v>
      </c>
      <c r="E2023" s="30" t="s">
        <v>38</v>
      </c>
      <c r="F2023" s="30" t="s">
        <v>7148</v>
      </c>
      <c r="G2023" s="9" t="s">
        <v>14</v>
      </c>
      <c r="H2023" s="30"/>
      <c r="I2023" s="31"/>
    </row>
    <row r="2024">
      <c r="A2024" s="30" t="s">
        <v>8093</v>
      </c>
      <c r="B2024" s="29" t="s">
        <v>8153</v>
      </c>
      <c r="C2024" s="30" t="s">
        <v>8154</v>
      </c>
      <c r="D2024" s="30" t="s">
        <v>295</v>
      </c>
      <c r="E2024" s="30" t="s">
        <v>8155</v>
      </c>
      <c r="F2024" s="30" t="s">
        <v>8156</v>
      </c>
      <c r="G2024" s="9" t="s">
        <v>14</v>
      </c>
      <c r="H2024" s="30"/>
      <c r="I2024" s="31"/>
    </row>
    <row r="2025">
      <c r="A2025" s="30" t="s">
        <v>8093</v>
      </c>
      <c r="B2025" s="29" t="s">
        <v>8153</v>
      </c>
      <c r="C2025" s="30" t="s">
        <v>8157</v>
      </c>
      <c r="D2025" s="30" t="s">
        <v>295</v>
      </c>
      <c r="E2025" s="30"/>
      <c r="F2025" s="30" t="s">
        <v>8158</v>
      </c>
      <c r="G2025" s="9" t="s">
        <v>14</v>
      </c>
      <c r="H2025" s="30" t="s">
        <v>100</v>
      </c>
      <c r="I2025" s="31"/>
    </row>
    <row r="2026">
      <c r="A2026" s="30" t="s">
        <v>8093</v>
      </c>
      <c r="B2026" s="29" t="s">
        <v>8159</v>
      </c>
      <c r="C2026" s="30" t="s">
        <v>8160</v>
      </c>
      <c r="D2026" s="30" t="s">
        <v>6731</v>
      </c>
      <c r="E2026" s="30" t="s">
        <v>4316</v>
      </c>
      <c r="F2026" s="30" t="s">
        <v>718</v>
      </c>
      <c r="G2026" s="9" t="s">
        <v>14</v>
      </c>
      <c r="H2026" s="30"/>
      <c r="I2026" s="31"/>
    </row>
    <row r="2027">
      <c r="A2027" s="30" t="s">
        <v>8093</v>
      </c>
      <c r="B2027" s="29" t="s">
        <v>8159</v>
      </c>
      <c r="C2027" s="30" t="s">
        <v>8160</v>
      </c>
      <c r="D2027" s="30" t="s">
        <v>6731</v>
      </c>
      <c r="E2027" s="30" t="s">
        <v>5978</v>
      </c>
      <c r="F2027" s="30" t="s">
        <v>350</v>
      </c>
      <c r="G2027" s="9" t="s">
        <v>14</v>
      </c>
      <c r="H2027" s="30"/>
      <c r="I2027" s="31"/>
    </row>
    <row r="2028">
      <c r="A2028" s="30" t="s">
        <v>8093</v>
      </c>
      <c r="B2028" s="29" t="s">
        <v>8159</v>
      </c>
      <c r="C2028" s="30" t="s">
        <v>8160</v>
      </c>
      <c r="D2028" s="30" t="s">
        <v>6731</v>
      </c>
      <c r="E2028" s="30" t="s">
        <v>334</v>
      </c>
      <c r="F2028" s="30" t="s">
        <v>7719</v>
      </c>
      <c r="G2028" s="9" t="s">
        <v>14</v>
      </c>
      <c r="H2028" s="30"/>
      <c r="I2028" s="31"/>
    </row>
    <row r="2029">
      <c r="A2029" s="30" t="s">
        <v>8093</v>
      </c>
      <c r="B2029" s="29" t="s">
        <v>8159</v>
      </c>
      <c r="C2029" s="30" t="s">
        <v>8160</v>
      </c>
      <c r="D2029" s="30" t="s">
        <v>6731</v>
      </c>
      <c r="E2029" s="30" t="s">
        <v>334</v>
      </c>
      <c r="F2029" s="30" t="s">
        <v>7292</v>
      </c>
      <c r="G2029" s="9" t="s">
        <v>14</v>
      </c>
      <c r="H2029" s="30"/>
      <c r="I2029" s="31"/>
    </row>
    <row r="2030">
      <c r="A2030" s="30" t="s">
        <v>8093</v>
      </c>
      <c r="B2030" s="29" t="s">
        <v>8161</v>
      </c>
      <c r="C2030" s="30" t="s">
        <v>8162</v>
      </c>
      <c r="D2030" s="30" t="s">
        <v>7560</v>
      </c>
      <c r="E2030" s="30" t="s">
        <v>8163</v>
      </c>
      <c r="F2030" s="30" t="s">
        <v>8164</v>
      </c>
      <c r="G2030" s="9" t="s">
        <v>14</v>
      </c>
      <c r="H2030" s="30"/>
      <c r="I2030" s="31"/>
    </row>
    <row r="2031">
      <c r="A2031" s="30" t="s">
        <v>8093</v>
      </c>
      <c r="B2031" s="29" t="s">
        <v>8161</v>
      </c>
      <c r="C2031" s="30" t="s">
        <v>8162</v>
      </c>
      <c r="D2031" s="30" t="s">
        <v>7560</v>
      </c>
      <c r="E2031" s="30" t="s">
        <v>349</v>
      </c>
      <c r="F2031" s="30" t="s">
        <v>741</v>
      </c>
      <c r="G2031" s="9" t="s">
        <v>14</v>
      </c>
      <c r="H2031" s="30"/>
      <c r="I2031" s="31"/>
    </row>
    <row r="2032">
      <c r="A2032" s="30" t="s">
        <v>8093</v>
      </c>
      <c r="B2032" s="29" t="s">
        <v>8165</v>
      </c>
      <c r="C2032" s="30" t="s">
        <v>8166</v>
      </c>
      <c r="D2032" s="30" t="s">
        <v>8167</v>
      </c>
      <c r="E2032" s="30" t="s">
        <v>6517</v>
      </c>
      <c r="F2032" s="30" t="s">
        <v>8164</v>
      </c>
      <c r="G2032" s="9" t="s">
        <v>14</v>
      </c>
      <c r="H2032" s="30"/>
      <c r="I2032" s="31"/>
    </row>
    <row r="2033">
      <c r="A2033" s="30" t="s">
        <v>8093</v>
      </c>
      <c r="B2033" s="29" t="s">
        <v>8168</v>
      </c>
      <c r="C2033" s="30" t="s">
        <v>8169</v>
      </c>
      <c r="D2033" s="30" t="s">
        <v>6340</v>
      </c>
      <c r="E2033" s="30"/>
      <c r="F2033" s="30" t="s">
        <v>6516</v>
      </c>
      <c r="G2033" s="9" t="s">
        <v>14</v>
      </c>
      <c r="H2033" s="30" t="s">
        <v>100</v>
      </c>
      <c r="I2033" s="31"/>
    </row>
    <row r="2034">
      <c r="A2034" s="30" t="s">
        <v>8093</v>
      </c>
      <c r="B2034" s="29" t="s">
        <v>8168</v>
      </c>
      <c r="C2034" s="30" t="s">
        <v>8169</v>
      </c>
      <c r="D2034" s="30" t="s">
        <v>6340</v>
      </c>
      <c r="E2034" s="30" t="s">
        <v>6517</v>
      </c>
      <c r="F2034" s="30" t="s">
        <v>8106</v>
      </c>
      <c r="G2034" s="9" t="s">
        <v>14</v>
      </c>
      <c r="H2034" s="30"/>
      <c r="I2034" s="31"/>
    </row>
    <row r="2035">
      <c r="A2035" s="30" t="s">
        <v>8093</v>
      </c>
      <c r="B2035" s="29" t="s">
        <v>8170</v>
      </c>
      <c r="C2035" s="30" t="s">
        <v>8171</v>
      </c>
      <c r="D2035" s="30" t="s">
        <v>6340</v>
      </c>
      <c r="E2035" s="30" t="s">
        <v>1465</v>
      </c>
      <c r="F2035" s="30" t="s">
        <v>300</v>
      </c>
      <c r="G2035" s="9" t="s">
        <v>14</v>
      </c>
      <c r="H2035" s="30"/>
      <c r="I2035" s="31"/>
    </row>
    <row r="2036">
      <c r="A2036" s="30" t="s">
        <v>8093</v>
      </c>
      <c r="B2036" s="29" t="s">
        <v>8172</v>
      </c>
      <c r="C2036" s="30" t="s">
        <v>8173</v>
      </c>
      <c r="D2036" s="30" t="s">
        <v>2736</v>
      </c>
      <c r="E2036" s="30" t="s">
        <v>828</v>
      </c>
      <c r="F2036" s="30" t="s">
        <v>6616</v>
      </c>
      <c r="G2036" s="9" t="s">
        <v>29</v>
      </c>
      <c r="H2036" s="30"/>
      <c r="I2036" s="31"/>
    </row>
    <row r="2037">
      <c r="A2037" s="30" t="s">
        <v>8093</v>
      </c>
      <c r="B2037" s="29" t="s">
        <v>8174</v>
      </c>
      <c r="C2037" s="30" t="s">
        <v>8175</v>
      </c>
      <c r="D2037" s="30" t="s">
        <v>6340</v>
      </c>
      <c r="E2037" s="30" t="s">
        <v>2476</v>
      </c>
      <c r="F2037" s="30" t="s">
        <v>2338</v>
      </c>
      <c r="G2037" s="9" t="s">
        <v>14</v>
      </c>
      <c r="H2037" s="30"/>
      <c r="I2037" s="31"/>
    </row>
    <row r="2038">
      <c r="A2038" s="30" t="s">
        <v>8093</v>
      </c>
      <c r="B2038" s="29" t="s">
        <v>8174</v>
      </c>
      <c r="C2038" s="30" t="s">
        <v>8175</v>
      </c>
      <c r="D2038" s="30" t="s">
        <v>6340</v>
      </c>
      <c r="E2038" s="30"/>
      <c r="F2038" s="30" t="s">
        <v>7711</v>
      </c>
      <c r="G2038" s="9" t="s">
        <v>14</v>
      </c>
      <c r="H2038" s="30" t="s">
        <v>100</v>
      </c>
      <c r="I2038" s="31"/>
    </row>
    <row r="2039">
      <c r="A2039" s="30" t="s">
        <v>8093</v>
      </c>
      <c r="B2039" s="29" t="s">
        <v>8174</v>
      </c>
      <c r="C2039" s="30" t="s">
        <v>8175</v>
      </c>
      <c r="D2039" s="30" t="s">
        <v>6340</v>
      </c>
      <c r="E2039" s="30" t="s">
        <v>5389</v>
      </c>
      <c r="F2039" s="30" t="s">
        <v>8176</v>
      </c>
      <c r="G2039" s="9" t="s">
        <v>14</v>
      </c>
      <c r="H2039" s="30"/>
      <c r="I2039" s="31"/>
    </row>
    <row r="2040">
      <c r="A2040" s="30" t="s">
        <v>8093</v>
      </c>
      <c r="B2040" s="29" t="s">
        <v>8174</v>
      </c>
      <c r="C2040" s="30" t="s">
        <v>8175</v>
      </c>
      <c r="D2040" s="30" t="s">
        <v>6340</v>
      </c>
      <c r="E2040" s="30" t="s">
        <v>5389</v>
      </c>
      <c r="F2040" s="30" t="s">
        <v>3827</v>
      </c>
      <c r="G2040" s="9" t="s">
        <v>14</v>
      </c>
      <c r="H2040" s="30"/>
      <c r="I2040" s="31"/>
    </row>
    <row r="2041">
      <c r="A2041" s="30" t="s">
        <v>8177</v>
      </c>
      <c r="B2041" s="29" t="s">
        <v>8178</v>
      </c>
      <c r="C2041" s="30" t="s">
        <v>8179</v>
      </c>
      <c r="D2041" s="30" t="s">
        <v>8180</v>
      </c>
      <c r="E2041" s="30" t="s">
        <v>42</v>
      </c>
      <c r="F2041" s="30" t="s">
        <v>1303</v>
      </c>
      <c r="G2041" s="9" t="s">
        <v>29</v>
      </c>
      <c r="H2041" s="30"/>
      <c r="I2041" s="31"/>
    </row>
    <row r="2042">
      <c r="A2042" s="30" t="s">
        <v>8177</v>
      </c>
      <c r="B2042" s="29" t="s">
        <v>8181</v>
      </c>
      <c r="C2042" s="30" t="s">
        <v>8182</v>
      </c>
      <c r="D2042" s="30" t="s">
        <v>3203</v>
      </c>
      <c r="E2042" s="30"/>
      <c r="F2042" s="30" t="s">
        <v>7183</v>
      </c>
      <c r="G2042" s="9" t="s">
        <v>14</v>
      </c>
      <c r="H2042" s="30" t="s">
        <v>100</v>
      </c>
      <c r="I2042" s="31"/>
    </row>
    <row r="2043">
      <c r="A2043" s="30" t="s">
        <v>8177</v>
      </c>
      <c r="B2043" s="29" t="s">
        <v>8183</v>
      </c>
      <c r="C2043" s="30" t="s">
        <v>8184</v>
      </c>
      <c r="D2043" s="30" t="s">
        <v>274</v>
      </c>
      <c r="E2043" s="30"/>
      <c r="F2043" s="30" t="s">
        <v>171</v>
      </c>
      <c r="G2043" s="9" t="s">
        <v>14</v>
      </c>
      <c r="H2043" s="30" t="s">
        <v>100</v>
      </c>
      <c r="I2043" s="31"/>
    </row>
    <row r="2044">
      <c r="A2044" s="30" t="s">
        <v>8177</v>
      </c>
      <c r="B2044" s="29" t="s">
        <v>8183</v>
      </c>
      <c r="C2044" s="30" t="s">
        <v>8184</v>
      </c>
      <c r="D2044" s="30" t="s">
        <v>274</v>
      </c>
      <c r="E2044" s="30"/>
      <c r="F2044" s="30" t="s">
        <v>132</v>
      </c>
      <c r="G2044" s="9" t="s">
        <v>14</v>
      </c>
      <c r="H2044" s="30" t="s">
        <v>100</v>
      </c>
      <c r="I2044" s="31"/>
    </row>
    <row r="2045">
      <c r="A2045" s="30" t="s">
        <v>8177</v>
      </c>
      <c r="B2045" s="29" t="s">
        <v>8183</v>
      </c>
      <c r="C2045" s="30" t="s">
        <v>8184</v>
      </c>
      <c r="D2045" s="30" t="s">
        <v>274</v>
      </c>
      <c r="E2045" s="30" t="s">
        <v>8185</v>
      </c>
      <c r="F2045" s="30" t="s">
        <v>8186</v>
      </c>
      <c r="G2045" s="9" t="s">
        <v>14</v>
      </c>
      <c r="H2045" s="30"/>
      <c r="I2045" s="31"/>
    </row>
    <row r="2046">
      <c r="A2046" s="30" t="s">
        <v>8177</v>
      </c>
      <c r="B2046" s="29" t="s">
        <v>8187</v>
      </c>
      <c r="C2046" s="30" t="s">
        <v>8188</v>
      </c>
      <c r="D2046" s="30" t="s">
        <v>295</v>
      </c>
      <c r="E2046" s="30" t="s">
        <v>2598</v>
      </c>
      <c r="F2046" s="30" t="s">
        <v>473</v>
      </c>
      <c r="G2046" s="9" t="s">
        <v>14</v>
      </c>
      <c r="H2046" s="30"/>
      <c r="I2046" s="31"/>
    </row>
    <row r="2047">
      <c r="A2047" s="30" t="s">
        <v>8177</v>
      </c>
      <c r="B2047" s="29" t="s">
        <v>8187</v>
      </c>
      <c r="C2047" s="30" t="s">
        <v>8188</v>
      </c>
      <c r="D2047" s="30" t="s">
        <v>295</v>
      </c>
      <c r="E2047" s="30"/>
      <c r="F2047" s="30" t="s">
        <v>171</v>
      </c>
      <c r="G2047" s="9" t="s">
        <v>14</v>
      </c>
      <c r="H2047" s="30" t="s">
        <v>100</v>
      </c>
      <c r="I2047" s="31"/>
    </row>
    <row r="2048">
      <c r="A2048" s="30" t="s">
        <v>8177</v>
      </c>
      <c r="B2048" s="29" t="s">
        <v>8187</v>
      </c>
      <c r="C2048" s="30" t="s">
        <v>8188</v>
      </c>
      <c r="D2048" s="30" t="s">
        <v>295</v>
      </c>
      <c r="E2048" s="30" t="s">
        <v>38</v>
      </c>
      <c r="F2048" s="30" t="s">
        <v>718</v>
      </c>
      <c r="G2048" s="9" t="s">
        <v>14</v>
      </c>
      <c r="H2048" s="30"/>
      <c r="I2048" s="31"/>
    </row>
    <row r="2049">
      <c r="A2049" s="30" t="s">
        <v>8177</v>
      </c>
      <c r="B2049" s="29" t="s">
        <v>8189</v>
      </c>
      <c r="C2049" s="30" t="s">
        <v>8190</v>
      </c>
      <c r="D2049" s="30" t="s">
        <v>471</v>
      </c>
      <c r="E2049" s="30" t="s">
        <v>8191</v>
      </c>
      <c r="F2049" s="30" t="s">
        <v>6782</v>
      </c>
      <c r="G2049" s="9" t="s">
        <v>14</v>
      </c>
      <c r="H2049" s="30"/>
      <c r="I2049" s="31"/>
    </row>
    <row r="2050">
      <c r="A2050" s="30" t="s">
        <v>8177</v>
      </c>
      <c r="B2050" s="29" t="s">
        <v>8192</v>
      </c>
      <c r="C2050" s="30" t="s">
        <v>8193</v>
      </c>
      <c r="D2050" s="30" t="s">
        <v>1097</v>
      </c>
      <c r="E2050" s="30"/>
      <c r="F2050" s="30" t="s">
        <v>171</v>
      </c>
      <c r="G2050" s="9" t="s">
        <v>14</v>
      </c>
      <c r="H2050" s="30" t="s">
        <v>100</v>
      </c>
      <c r="I2050" s="31"/>
    </row>
    <row r="2051">
      <c r="A2051" s="30" t="s">
        <v>8177</v>
      </c>
      <c r="B2051" s="29" t="s">
        <v>8192</v>
      </c>
      <c r="C2051" s="30" t="s">
        <v>8193</v>
      </c>
      <c r="D2051" s="30" t="s">
        <v>1097</v>
      </c>
      <c r="E2051" s="30" t="s">
        <v>4316</v>
      </c>
      <c r="F2051" s="30" t="s">
        <v>18</v>
      </c>
      <c r="G2051" s="9" t="s">
        <v>14</v>
      </c>
      <c r="H2051" s="30"/>
      <c r="I2051" s="31"/>
    </row>
    <row r="2052">
      <c r="A2052" s="30" t="s">
        <v>8177</v>
      </c>
      <c r="B2052" s="29" t="s">
        <v>8192</v>
      </c>
      <c r="C2052" s="30" t="s">
        <v>8193</v>
      </c>
      <c r="D2052" s="30" t="s">
        <v>1097</v>
      </c>
      <c r="E2052" s="30" t="s">
        <v>2666</v>
      </c>
      <c r="F2052" s="30" t="s">
        <v>13</v>
      </c>
      <c r="G2052" s="9" t="s">
        <v>14</v>
      </c>
      <c r="H2052" s="30"/>
      <c r="I2052" s="31"/>
    </row>
    <row r="2053">
      <c r="A2053" s="30" t="s">
        <v>8177</v>
      </c>
      <c r="B2053" s="29" t="s">
        <v>8194</v>
      </c>
      <c r="C2053" s="30" t="s">
        <v>8195</v>
      </c>
      <c r="D2053" s="30" t="s">
        <v>1335</v>
      </c>
      <c r="E2053" s="30" t="s">
        <v>110</v>
      </c>
      <c r="F2053" s="30" t="s">
        <v>111</v>
      </c>
      <c r="G2053" s="9" t="s">
        <v>14</v>
      </c>
      <c r="H2053" s="30"/>
      <c r="I2053" s="31"/>
    </row>
    <row r="2054">
      <c r="A2054" s="30" t="s">
        <v>8177</v>
      </c>
      <c r="B2054" s="29" t="s">
        <v>8194</v>
      </c>
      <c r="C2054" s="30" t="s">
        <v>8195</v>
      </c>
      <c r="D2054" s="30" t="s">
        <v>1335</v>
      </c>
      <c r="E2054" s="30" t="s">
        <v>8196</v>
      </c>
      <c r="F2054" s="30" t="s">
        <v>8197</v>
      </c>
      <c r="G2054" s="9" t="s">
        <v>14</v>
      </c>
      <c r="H2054" s="30"/>
      <c r="I2054" s="31"/>
    </row>
    <row r="2055">
      <c r="A2055" s="30" t="s">
        <v>8177</v>
      </c>
      <c r="B2055" s="29" t="s">
        <v>8194</v>
      </c>
      <c r="C2055" s="30" t="s">
        <v>8195</v>
      </c>
      <c r="D2055" s="30" t="s">
        <v>1335</v>
      </c>
      <c r="E2055" s="30" t="s">
        <v>119</v>
      </c>
      <c r="F2055" s="30" t="s">
        <v>330</v>
      </c>
      <c r="G2055" s="9" t="s">
        <v>14</v>
      </c>
      <c r="H2055" s="30"/>
      <c r="I2055" s="31"/>
    </row>
    <row r="2056">
      <c r="A2056" s="30" t="s">
        <v>8177</v>
      </c>
      <c r="B2056" s="29" t="s">
        <v>8198</v>
      </c>
      <c r="C2056" s="30" t="s">
        <v>8199</v>
      </c>
      <c r="D2056" s="30" t="s">
        <v>1242</v>
      </c>
      <c r="E2056" s="30" t="s">
        <v>253</v>
      </c>
      <c r="F2056" s="30" t="s">
        <v>4723</v>
      </c>
      <c r="G2056" s="9" t="s">
        <v>14</v>
      </c>
      <c r="H2056" s="30"/>
      <c r="I2056" s="31"/>
    </row>
    <row r="2057">
      <c r="A2057" s="30" t="s">
        <v>8177</v>
      </c>
      <c r="B2057" s="29" t="s">
        <v>8198</v>
      </c>
      <c r="C2057" s="30" t="s">
        <v>8199</v>
      </c>
      <c r="D2057" s="30" t="s">
        <v>1242</v>
      </c>
      <c r="E2057" s="30" t="s">
        <v>8068</v>
      </c>
      <c r="F2057" s="30" t="s">
        <v>2867</v>
      </c>
      <c r="G2057" s="9" t="s">
        <v>14</v>
      </c>
      <c r="H2057" s="30"/>
      <c r="I2057" s="31"/>
    </row>
    <row r="2058">
      <c r="A2058" s="30" t="s">
        <v>8177</v>
      </c>
      <c r="B2058" s="29" t="s">
        <v>8200</v>
      </c>
      <c r="C2058" s="30" t="s">
        <v>8201</v>
      </c>
      <c r="D2058" s="30" t="s">
        <v>3176</v>
      </c>
      <c r="E2058" s="30" t="s">
        <v>6506</v>
      </c>
      <c r="F2058" s="30" t="s">
        <v>171</v>
      </c>
      <c r="G2058" s="9" t="s">
        <v>14</v>
      </c>
      <c r="H2058" s="30"/>
      <c r="I2058" s="31"/>
    </row>
    <row r="2059">
      <c r="A2059" s="30" t="s">
        <v>8177</v>
      </c>
      <c r="B2059" s="29" t="s">
        <v>8200</v>
      </c>
      <c r="C2059" s="30" t="s">
        <v>8201</v>
      </c>
      <c r="D2059" s="30" t="s">
        <v>3176</v>
      </c>
      <c r="E2059" s="30" t="s">
        <v>110</v>
      </c>
      <c r="F2059" s="30" t="s">
        <v>111</v>
      </c>
      <c r="G2059" s="9" t="s">
        <v>14</v>
      </c>
      <c r="H2059" s="30"/>
      <c r="I2059" s="31"/>
    </row>
    <row r="2060">
      <c r="A2060" s="30" t="s">
        <v>8177</v>
      </c>
      <c r="B2060" s="29" t="s">
        <v>8200</v>
      </c>
      <c r="C2060" s="30" t="s">
        <v>8201</v>
      </c>
      <c r="D2060" s="30" t="s">
        <v>3176</v>
      </c>
      <c r="E2060" s="30" t="s">
        <v>38</v>
      </c>
      <c r="F2060" s="30" t="s">
        <v>18</v>
      </c>
      <c r="G2060" s="9" t="s">
        <v>14</v>
      </c>
      <c r="H2060" s="30"/>
      <c r="I2060" s="31"/>
    </row>
    <row r="2061">
      <c r="A2061" s="30" t="s">
        <v>8177</v>
      </c>
      <c r="B2061" s="29" t="s">
        <v>8202</v>
      </c>
      <c r="C2061" s="30" t="s">
        <v>8203</v>
      </c>
      <c r="D2061" s="30" t="s">
        <v>1176</v>
      </c>
      <c r="E2061" s="30" t="s">
        <v>42</v>
      </c>
      <c r="F2061" s="30" t="s">
        <v>1303</v>
      </c>
      <c r="G2061" s="9" t="s">
        <v>29</v>
      </c>
      <c r="H2061" s="30"/>
      <c r="I2061" s="31"/>
    </row>
    <row r="2062">
      <c r="A2062" s="30" t="s">
        <v>8177</v>
      </c>
      <c r="B2062" s="29" t="s">
        <v>8204</v>
      </c>
      <c r="C2062" s="30" t="s">
        <v>8205</v>
      </c>
      <c r="D2062" s="30" t="s">
        <v>3203</v>
      </c>
      <c r="E2062" s="30"/>
      <c r="F2062" s="30" t="s">
        <v>7183</v>
      </c>
      <c r="G2062" s="9" t="s">
        <v>14</v>
      </c>
      <c r="H2062" s="30" t="s">
        <v>100</v>
      </c>
      <c r="I2062" s="31"/>
    </row>
    <row r="2063">
      <c r="A2063" s="30" t="s">
        <v>8177</v>
      </c>
      <c r="B2063" s="29" t="s">
        <v>8206</v>
      </c>
      <c r="C2063" s="30" t="s">
        <v>8207</v>
      </c>
      <c r="D2063" s="30" t="s">
        <v>8109</v>
      </c>
      <c r="E2063" s="30" t="s">
        <v>257</v>
      </c>
      <c r="F2063" s="30" t="s">
        <v>3501</v>
      </c>
      <c r="G2063" s="9" t="s">
        <v>14</v>
      </c>
      <c r="H2063" s="30"/>
      <c r="I2063" s="31"/>
    </row>
    <row r="2064">
      <c r="A2064" s="30" t="s">
        <v>8177</v>
      </c>
      <c r="B2064" s="29" t="s">
        <v>8206</v>
      </c>
      <c r="C2064" s="30" t="s">
        <v>8207</v>
      </c>
      <c r="D2064" s="30" t="s">
        <v>8109</v>
      </c>
      <c r="E2064" s="30" t="s">
        <v>420</v>
      </c>
      <c r="F2064" s="30" t="s">
        <v>2411</v>
      </c>
      <c r="G2064" s="9" t="s">
        <v>14</v>
      </c>
      <c r="H2064" s="30"/>
      <c r="I2064" s="31"/>
    </row>
    <row r="2065">
      <c r="A2065" s="30" t="s">
        <v>8177</v>
      </c>
      <c r="B2065" s="29" t="s">
        <v>8206</v>
      </c>
      <c r="C2065" s="30" t="s">
        <v>8207</v>
      </c>
      <c r="D2065" s="30" t="s">
        <v>8109</v>
      </c>
      <c r="E2065" s="30" t="s">
        <v>5418</v>
      </c>
      <c r="F2065" s="30" t="s">
        <v>917</v>
      </c>
      <c r="G2065" s="9" t="s">
        <v>14</v>
      </c>
      <c r="H2065" s="30"/>
      <c r="I2065" s="31"/>
    </row>
    <row r="2066">
      <c r="A2066" s="30" t="s">
        <v>8177</v>
      </c>
      <c r="B2066" s="29" t="s">
        <v>8208</v>
      </c>
      <c r="C2066" s="30" t="s">
        <v>8209</v>
      </c>
      <c r="D2066" s="30" t="s">
        <v>2711</v>
      </c>
      <c r="E2066" s="30"/>
      <c r="F2066" s="30" t="s">
        <v>171</v>
      </c>
      <c r="G2066" s="9" t="s">
        <v>14</v>
      </c>
      <c r="H2066" s="30" t="s">
        <v>100</v>
      </c>
      <c r="I2066" s="31"/>
    </row>
    <row r="2067">
      <c r="A2067" s="30" t="s">
        <v>8177</v>
      </c>
      <c r="B2067" s="29" t="s">
        <v>8208</v>
      </c>
      <c r="C2067" s="30" t="s">
        <v>8209</v>
      </c>
      <c r="D2067" s="30" t="s">
        <v>2711</v>
      </c>
      <c r="E2067" s="30"/>
      <c r="F2067" s="30" t="s">
        <v>132</v>
      </c>
      <c r="G2067" s="9" t="s">
        <v>14</v>
      </c>
      <c r="H2067" s="30" t="s">
        <v>100</v>
      </c>
      <c r="I2067" s="31"/>
    </row>
    <row r="2068">
      <c r="A2068" s="30" t="s">
        <v>8177</v>
      </c>
      <c r="B2068" s="29" t="s">
        <v>8208</v>
      </c>
      <c r="C2068" s="30" t="s">
        <v>8209</v>
      </c>
      <c r="D2068" s="30" t="s">
        <v>2711</v>
      </c>
      <c r="E2068" s="30" t="s">
        <v>334</v>
      </c>
      <c r="F2068" s="30" t="s">
        <v>202</v>
      </c>
      <c r="G2068" s="9" t="s">
        <v>14</v>
      </c>
      <c r="H2068" s="30"/>
      <c r="I2068" s="31"/>
    </row>
    <row r="2069">
      <c r="A2069" s="30" t="s">
        <v>8177</v>
      </c>
      <c r="B2069" s="29" t="s">
        <v>8210</v>
      </c>
      <c r="C2069" s="30" t="s">
        <v>8211</v>
      </c>
      <c r="D2069" s="30" t="s">
        <v>8212</v>
      </c>
      <c r="E2069" s="30"/>
      <c r="F2069" s="30" t="s">
        <v>6651</v>
      </c>
      <c r="G2069" s="9" t="s">
        <v>14</v>
      </c>
      <c r="H2069" s="30" t="s">
        <v>100</v>
      </c>
      <c r="I2069" s="31"/>
    </row>
    <row r="2070">
      <c r="A2070" s="30" t="s">
        <v>8177</v>
      </c>
      <c r="B2070" s="29" t="s">
        <v>8210</v>
      </c>
      <c r="C2070" s="30" t="s">
        <v>8211</v>
      </c>
      <c r="D2070" s="30" t="s">
        <v>8212</v>
      </c>
      <c r="E2070" s="30" t="s">
        <v>4316</v>
      </c>
      <c r="F2070" s="30" t="s">
        <v>2843</v>
      </c>
      <c r="G2070" s="9" t="s">
        <v>14</v>
      </c>
      <c r="H2070" s="30"/>
      <c r="I2070" s="31"/>
    </row>
    <row r="2071">
      <c r="A2071" s="30" t="s">
        <v>8177</v>
      </c>
      <c r="B2071" s="29" t="s">
        <v>8210</v>
      </c>
      <c r="C2071" s="30" t="s">
        <v>8211</v>
      </c>
      <c r="D2071" s="30" t="s">
        <v>8212</v>
      </c>
      <c r="E2071" s="30" t="s">
        <v>8213</v>
      </c>
      <c r="F2071" s="30" t="s">
        <v>6349</v>
      </c>
      <c r="G2071" s="9" t="s">
        <v>14</v>
      </c>
      <c r="H2071" s="30"/>
      <c r="I2071" s="31"/>
    </row>
    <row r="2072">
      <c r="A2072" s="30" t="s">
        <v>8177</v>
      </c>
      <c r="B2072" s="29" t="s">
        <v>8210</v>
      </c>
      <c r="C2072" s="30" t="s">
        <v>8211</v>
      </c>
      <c r="D2072" s="30" t="s">
        <v>8212</v>
      </c>
      <c r="E2072" s="30" t="s">
        <v>344</v>
      </c>
      <c r="F2072" s="30" t="s">
        <v>450</v>
      </c>
      <c r="G2072" s="9" t="s">
        <v>14</v>
      </c>
      <c r="H2072" s="30"/>
      <c r="I2072" s="31"/>
    </row>
    <row r="2073">
      <c r="A2073" s="30" t="s">
        <v>8177</v>
      </c>
      <c r="B2073" s="29" t="s">
        <v>8214</v>
      </c>
      <c r="C2073" s="30" t="s">
        <v>8215</v>
      </c>
      <c r="D2073" s="30" t="s">
        <v>8216</v>
      </c>
      <c r="E2073" s="30"/>
      <c r="F2073" s="30" t="s">
        <v>171</v>
      </c>
      <c r="G2073" s="9" t="s">
        <v>14</v>
      </c>
      <c r="H2073" s="30" t="s">
        <v>100</v>
      </c>
      <c r="I2073" s="31"/>
    </row>
    <row r="2074">
      <c r="A2074" s="30" t="s">
        <v>8177</v>
      </c>
      <c r="B2074" s="29" t="s">
        <v>8214</v>
      </c>
      <c r="C2074" s="30" t="s">
        <v>8215</v>
      </c>
      <c r="D2074" s="30" t="s">
        <v>8216</v>
      </c>
      <c r="E2074" s="30" t="s">
        <v>8217</v>
      </c>
      <c r="F2074" s="30" t="s">
        <v>6855</v>
      </c>
      <c r="G2074" s="9" t="s">
        <v>14</v>
      </c>
      <c r="H2074" s="30"/>
      <c r="I2074" s="31"/>
    </row>
    <row r="2075">
      <c r="A2075" s="30" t="s">
        <v>8177</v>
      </c>
      <c r="B2075" s="29" t="s">
        <v>8214</v>
      </c>
      <c r="C2075" s="30" t="s">
        <v>8215</v>
      </c>
      <c r="D2075" s="30" t="s">
        <v>8216</v>
      </c>
      <c r="E2075" s="30" t="s">
        <v>4570</v>
      </c>
      <c r="F2075" s="30" t="s">
        <v>101</v>
      </c>
      <c r="G2075" s="9" t="s">
        <v>14</v>
      </c>
      <c r="H2075" s="30"/>
      <c r="I2075" s="31"/>
    </row>
    <row r="2076">
      <c r="A2076" s="30" t="s">
        <v>8177</v>
      </c>
      <c r="B2076" s="29" t="s">
        <v>8218</v>
      </c>
      <c r="C2076" s="30" t="s">
        <v>8219</v>
      </c>
      <c r="D2076" s="30" t="s">
        <v>147</v>
      </c>
      <c r="E2076" s="30"/>
      <c r="F2076" s="30" t="s">
        <v>1430</v>
      </c>
      <c r="G2076" s="9" t="s">
        <v>14</v>
      </c>
      <c r="H2076" s="30" t="s">
        <v>100</v>
      </c>
      <c r="I2076" s="31"/>
    </row>
    <row r="2077">
      <c r="A2077" s="30" t="s">
        <v>8177</v>
      </c>
      <c r="B2077" s="29" t="s">
        <v>8218</v>
      </c>
      <c r="C2077" s="30" t="s">
        <v>8219</v>
      </c>
      <c r="D2077" s="30" t="s">
        <v>147</v>
      </c>
      <c r="E2077" s="30" t="s">
        <v>110</v>
      </c>
      <c r="F2077" s="30" t="s">
        <v>111</v>
      </c>
      <c r="G2077" s="9" t="s">
        <v>14</v>
      </c>
      <c r="H2077" s="30"/>
      <c r="I2077" s="31"/>
    </row>
    <row r="2078">
      <c r="A2078" s="30" t="s">
        <v>8177</v>
      </c>
      <c r="B2078" s="29" t="s">
        <v>8218</v>
      </c>
      <c r="C2078" s="30" t="s">
        <v>8219</v>
      </c>
      <c r="D2078" s="30" t="s">
        <v>147</v>
      </c>
      <c r="E2078" s="30" t="s">
        <v>119</v>
      </c>
      <c r="F2078" s="30" t="s">
        <v>18</v>
      </c>
      <c r="G2078" s="9" t="s">
        <v>14</v>
      </c>
      <c r="H2078" s="30"/>
      <c r="I2078" s="31"/>
    </row>
    <row r="2079">
      <c r="A2079" s="30" t="s">
        <v>8220</v>
      </c>
      <c r="B2079" s="29" t="s">
        <v>8221</v>
      </c>
      <c r="C2079" s="30" t="s">
        <v>8222</v>
      </c>
      <c r="D2079" s="30" t="s">
        <v>8223</v>
      </c>
      <c r="E2079" s="30" t="s">
        <v>3533</v>
      </c>
      <c r="F2079" s="30" t="s">
        <v>2411</v>
      </c>
      <c r="G2079" s="9" t="s">
        <v>14</v>
      </c>
      <c r="H2079" s="30"/>
      <c r="I2079" s="31"/>
    </row>
    <row r="2080">
      <c r="A2080" s="30" t="s">
        <v>8220</v>
      </c>
      <c r="B2080" s="29" t="s">
        <v>8221</v>
      </c>
      <c r="C2080" s="30" t="s">
        <v>8224</v>
      </c>
      <c r="D2080" s="30" t="s">
        <v>8223</v>
      </c>
      <c r="E2080" s="30" t="s">
        <v>7164</v>
      </c>
      <c r="F2080" s="30" t="s">
        <v>38</v>
      </c>
      <c r="G2080" s="9" t="s">
        <v>14</v>
      </c>
      <c r="H2080" s="30"/>
      <c r="I2080" s="31"/>
    </row>
    <row r="2081">
      <c r="A2081" s="30" t="s">
        <v>8220</v>
      </c>
      <c r="B2081" s="29" t="s">
        <v>8225</v>
      </c>
      <c r="C2081" s="30" t="s">
        <v>8226</v>
      </c>
      <c r="D2081" s="30" t="s">
        <v>1020</v>
      </c>
      <c r="E2081" s="30" t="s">
        <v>42</v>
      </c>
      <c r="F2081" s="30" t="s">
        <v>1303</v>
      </c>
      <c r="G2081" s="9" t="s">
        <v>29</v>
      </c>
      <c r="H2081" s="30"/>
      <c r="I2081" s="31"/>
    </row>
    <row r="2082">
      <c r="A2082" s="30" t="s">
        <v>8220</v>
      </c>
      <c r="B2082" s="29" t="s">
        <v>8227</v>
      </c>
      <c r="C2082" s="30" t="s">
        <v>7581</v>
      </c>
      <c r="D2082" s="30" t="s">
        <v>7382</v>
      </c>
      <c r="E2082" s="30"/>
      <c r="F2082" s="30" t="s">
        <v>7183</v>
      </c>
      <c r="G2082" s="9" t="s">
        <v>14</v>
      </c>
      <c r="H2082" s="30" t="s">
        <v>100</v>
      </c>
      <c r="I2082" s="31"/>
    </row>
    <row r="2083">
      <c r="A2083" s="30" t="s">
        <v>8220</v>
      </c>
      <c r="B2083" s="29" t="s">
        <v>8228</v>
      </c>
      <c r="C2083" s="30" t="s">
        <v>8229</v>
      </c>
      <c r="D2083" s="30" t="s">
        <v>158</v>
      </c>
      <c r="E2083" s="30" t="s">
        <v>8230</v>
      </c>
      <c r="F2083" s="30" t="s">
        <v>5881</v>
      </c>
      <c r="G2083" s="9" t="s">
        <v>14</v>
      </c>
      <c r="H2083" s="30"/>
      <c r="I2083" s="31"/>
    </row>
    <row r="2084">
      <c r="A2084" s="30" t="s">
        <v>8220</v>
      </c>
      <c r="B2084" s="29" t="s">
        <v>8228</v>
      </c>
      <c r="C2084" s="30" t="s">
        <v>8229</v>
      </c>
      <c r="D2084" s="30" t="s">
        <v>158</v>
      </c>
      <c r="E2084" s="30" t="s">
        <v>1717</v>
      </c>
      <c r="F2084" s="30" t="s">
        <v>5939</v>
      </c>
      <c r="G2084" s="9" t="s">
        <v>14</v>
      </c>
      <c r="H2084" s="30"/>
      <c r="I2084" s="31"/>
    </row>
    <row r="2085">
      <c r="A2085" s="30" t="s">
        <v>8220</v>
      </c>
      <c r="B2085" s="29" t="s">
        <v>8228</v>
      </c>
      <c r="C2085" s="30" t="s">
        <v>8229</v>
      </c>
      <c r="D2085" s="30" t="s">
        <v>158</v>
      </c>
      <c r="E2085" s="30" t="s">
        <v>38</v>
      </c>
      <c r="F2085" s="30" t="s">
        <v>718</v>
      </c>
      <c r="G2085" s="9" t="s">
        <v>14</v>
      </c>
      <c r="H2085" s="30"/>
      <c r="I2085" s="31"/>
    </row>
    <row r="2086">
      <c r="A2086" s="30" t="s">
        <v>8220</v>
      </c>
      <c r="B2086" s="29" t="s">
        <v>8231</v>
      </c>
      <c r="C2086" s="30" t="s">
        <v>8232</v>
      </c>
      <c r="D2086" s="30" t="s">
        <v>3176</v>
      </c>
      <c r="E2086" s="30" t="s">
        <v>5418</v>
      </c>
      <c r="F2086" s="30" t="s">
        <v>2843</v>
      </c>
      <c r="G2086" s="9" t="s">
        <v>14</v>
      </c>
      <c r="H2086" s="30"/>
      <c r="I2086" s="31"/>
    </row>
    <row r="2087">
      <c r="A2087" s="30" t="s">
        <v>8220</v>
      </c>
      <c r="B2087" s="29" t="s">
        <v>8231</v>
      </c>
      <c r="C2087" s="30" t="s">
        <v>8232</v>
      </c>
      <c r="D2087" s="30" t="s">
        <v>3176</v>
      </c>
      <c r="E2087" s="30" t="s">
        <v>38</v>
      </c>
      <c r="F2087" s="30" t="s">
        <v>18</v>
      </c>
      <c r="G2087" s="9" t="s">
        <v>14</v>
      </c>
      <c r="H2087" s="30"/>
      <c r="I2087" s="31"/>
    </row>
    <row r="2088">
      <c r="A2088" s="30" t="s">
        <v>8220</v>
      </c>
      <c r="B2088" s="29" t="s">
        <v>8233</v>
      </c>
      <c r="C2088" s="30" t="s">
        <v>8234</v>
      </c>
      <c r="D2088" s="30" t="s">
        <v>3948</v>
      </c>
      <c r="E2088" s="30" t="s">
        <v>5418</v>
      </c>
      <c r="F2088" s="30" t="s">
        <v>454</v>
      </c>
      <c r="G2088" s="9" t="s">
        <v>14</v>
      </c>
      <c r="H2088" s="30"/>
      <c r="I2088" s="31"/>
    </row>
    <row r="2089">
      <c r="A2089" s="30" t="s">
        <v>8220</v>
      </c>
      <c r="B2089" s="29" t="s">
        <v>8233</v>
      </c>
      <c r="C2089" s="30" t="s">
        <v>8234</v>
      </c>
      <c r="D2089" s="30" t="s">
        <v>3948</v>
      </c>
      <c r="E2089" s="30" t="s">
        <v>409</v>
      </c>
      <c r="F2089" s="30" t="s">
        <v>101</v>
      </c>
      <c r="G2089" s="9" t="s">
        <v>14</v>
      </c>
      <c r="H2089" s="30"/>
      <c r="I2089" s="31"/>
    </row>
    <row r="2090">
      <c r="A2090" s="30" t="s">
        <v>8220</v>
      </c>
      <c r="B2090" s="29" t="s">
        <v>8233</v>
      </c>
      <c r="C2090" s="30" t="s">
        <v>8234</v>
      </c>
      <c r="D2090" s="30" t="s">
        <v>3948</v>
      </c>
      <c r="E2090" s="30" t="s">
        <v>38</v>
      </c>
      <c r="F2090" s="30" t="s">
        <v>18</v>
      </c>
      <c r="G2090" s="9" t="s">
        <v>14</v>
      </c>
      <c r="H2090" s="30"/>
      <c r="I2090" s="31"/>
    </row>
    <row r="2091">
      <c r="A2091" s="30" t="s">
        <v>8220</v>
      </c>
      <c r="B2091" s="29" t="s">
        <v>8235</v>
      </c>
      <c r="C2091" s="30" t="s">
        <v>8236</v>
      </c>
      <c r="D2091" s="30" t="s">
        <v>7875</v>
      </c>
      <c r="E2091" s="30"/>
      <c r="F2091" s="30" t="s">
        <v>171</v>
      </c>
      <c r="G2091" s="9" t="s">
        <v>14</v>
      </c>
      <c r="H2091" s="30" t="s">
        <v>100</v>
      </c>
      <c r="I2091" s="31"/>
    </row>
    <row r="2092">
      <c r="A2092" s="30" t="s">
        <v>8220</v>
      </c>
      <c r="B2092" s="29" t="s">
        <v>8235</v>
      </c>
      <c r="C2092" s="30" t="s">
        <v>8236</v>
      </c>
      <c r="D2092" s="30" t="s">
        <v>7875</v>
      </c>
      <c r="E2092" s="30" t="s">
        <v>4316</v>
      </c>
      <c r="F2092" s="30" t="s">
        <v>202</v>
      </c>
      <c r="G2092" s="9" t="s">
        <v>14</v>
      </c>
      <c r="H2092" s="30"/>
      <c r="I2092" s="31"/>
    </row>
    <row r="2093">
      <c r="A2093" s="30" t="s">
        <v>8220</v>
      </c>
      <c r="B2093" s="29" t="s">
        <v>8237</v>
      </c>
      <c r="C2093" s="30" t="s">
        <v>8238</v>
      </c>
      <c r="D2093" s="30" t="s">
        <v>8239</v>
      </c>
      <c r="E2093" s="30" t="s">
        <v>349</v>
      </c>
      <c r="F2093" s="30" t="s">
        <v>741</v>
      </c>
      <c r="G2093" s="9" t="s">
        <v>14</v>
      </c>
      <c r="H2093" s="30"/>
      <c r="I2093" s="31"/>
    </row>
    <row r="2094">
      <c r="A2094" s="30" t="s">
        <v>8220</v>
      </c>
      <c r="B2094" s="29" t="s">
        <v>8240</v>
      </c>
      <c r="C2094" s="30" t="s">
        <v>8241</v>
      </c>
      <c r="D2094" s="30" t="s">
        <v>6641</v>
      </c>
      <c r="E2094" s="30" t="s">
        <v>4316</v>
      </c>
      <c r="F2094" s="30" t="s">
        <v>2843</v>
      </c>
      <c r="G2094" s="9" t="s">
        <v>14</v>
      </c>
      <c r="H2094" s="30"/>
      <c r="I2094" s="31"/>
    </row>
    <row r="2095">
      <c r="A2095" s="30" t="s">
        <v>8220</v>
      </c>
      <c r="B2095" s="29" t="s">
        <v>8240</v>
      </c>
      <c r="C2095" s="30" t="s">
        <v>8241</v>
      </c>
      <c r="D2095" s="30" t="s">
        <v>6641</v>
      </c>
      <c r="E2095" s="30" t="s">
        <v>349</v>
      </c>
      <c r="F2095" s="30" t="s">
        <v>350</v>
      </c>
      <c r="G2095" s="9" t="s">
        <v>14</v>
      </c>
      <c r="H2095" s="30"/>
      <c r="I2095" s="31"/>
    </row>
    <row r="2096">
      <c r="A2096" s="30" t="s">
        <v>8220</v>
      </c>
      <c r="B2096" s="29" t="s">
        <v>8240</v>
      </c>
      <c r="C2096" s="30" t="s">
        <v>8241</v>
      </c>
      <c r="D2096" s="30" t="s">
        <v>6641</v>
      </c>
      <c r="E2096" s="30" t="s">
        <v>38</v>
      </c>
      <c r="F2096" s="30" t="s">
        <v>741</v>
      </c>
      <c r="G2096" s="9" t="s">
        <v>14</v>
      </c>
      <c r="H2096" s="30"/>
      <c r="I2096" s="31"/>
    </row>
    <row r="2097">
      <c r="A2097" s="30" t="s">
        <v>8220</v>
      </c>
      <c r="B2097" s="29" t="s">
        <v>8242</v>
      </c>
      <c r="C2097" s="30" t="s">
        <v>8243</v>
      </c>
      <c r="D2097" s="30" t="s">
        <v>1699</v>
      </c>
      <c r="E2097" s="30"/>
      <c r="F2097" s="30" t="s">
        <v>747</v>
      </c>
      <c r="G2097" s="9" t="s">
        <v>86</v>
      </c>
      <c r="H2097" s="30" t="s">
        <v>100</v>
      </c>
      <c r="I2097" s="31"/>
    </row>
    <row r="2098">
      <c r="A2098" s="30" t="s">
        <v>8220</v>
      </c>
      <c r="B2098" s="29" t="s">
        <v>8244</v>
      </c>
      <c r="C2098" s="30" t="s">
        <v>8245</v>
      </c>
      <c r="D2098" s="30" t="s">
        <v>6340</v>
      </c>
      <c r="E2098" s="30" t="s">
        <v>6454</v>
      </c>
      <c r="F2098" s="30" t="s">
        <v>6455</v>
      </c>
      <c r="G2098" s="9" t="s">
        <v>14</v>
      </c>
      <c r="H2098" s="30"/>
      <c r="I2098" s="31"/>
    </row>
    <row r="2099">
      <c r="A2099" s="30" t="s">
        <v>8220</v>
      </c>
      <c r="B2099" s="29" t="s">
        <v>8244</v>
      </c>
      <c r="C2099" s="30" t="s">
        <v>8245</v>
      </c>
      <c r="D2099" s="30" t="s">
        <v>6340</v>
      </c>
      <c r="E2099" s="30" t="s">
        <v>420</v>
      </c>
      <c r="F2099" s="30" t="s">
        <v>450</v>
      </c>
      <c r="G2099" s="9" t="s">
        <v>14</v>
      </c>
      <c r="H2099" s="30"/>
      <c r="I2099" s="31"/>
    </row>
    <row r="2100">
      <c r="A2100" s="30" t="s">
        <v>8220</v>
      </c>
      <c r="B2100" s="29" t="s">
        <v>8246</v>
      </c>
      <c r="C2100" s="30" t="s">
        <v>8247</v>
      </c>
      <c r="D2100" s="30" t="s">
        <v>114</v>
      </c>
      <c r="E2100" s="30" t="s">
        <v>119</v>
      </c>
      <c r="F2100" s="30" t="s">
        <v>132</v>
      </c>
      <c r="G2100" s="9" t="s">
        <v>14</v>
      </c>
      <c r="H2100" s="30"/>
      <c r="I2100" s="31"/>
    </row>
    <row r="2101">
      <c r="A2101" s="30" t="s">
        <v>8220</v>
      </c>
      <c r="B2101" s="29" t="s">
        <v>8246</v>
      </c>
      <c r="C2101" s="30" t="s">
        <v>8247</v>
      </c>
      <c r="D2101" s="30" t="s">
        <v>114</v>
      </c>
      <c r="E2101" s="30" t="s">
        <v>3666</v>
      </c>
      <c r="F2101" s="30" t="s">
        <v>101</v>
      </c>
      <c r="G2101" s="9" t="s">
        <v>14</v>
      </c>
      <c r="H2101" s="30"/>
      <c r="I2101" s="31"/>
    </row>
    <row r="2102">
      <c r="A2102" s="30" t="s">
        <v>8220</v>
      </c>
      <c r="B2102" s="29" t="s">
        <v>8246</v>
      </c>
      <c r="C2102" s="30" t="s">
        <v>8247</v>
      </c>
      <c r="D2102" s="30" t="s">
        <v>114</v>
      </c>
      <c r="E2102" s="30" t="s">
        <v>119</v>
      </c>
      <c r="F2102" s="30" t="s">
        <v>8106</v>
      </c>
      <c r="G2102" s="9" t="s">
        <v>14</v>
      </c>
      <c r="H2102" s="30"/>
      <c r="I2102" s="31"/>
    </row>
    <row r="2103">
      <c r="A2103" s="30" t="s">
        <v>8220</v>
      </c>
      <c r="B2103" s="29" t="s">
        <v>8248</v>
      </c>
      <c r="C2103" s="30" t="s">
        <v>8249</v>
      </c>
      <c r="D2103" s="30" t="s">
        <v>1932</v>
      </c>
      <c r="E2103" s="30" t="s">
        <v>110</v>
      </c>
      <c r="F2103" s="30" t="s">
        <v>119</v>
      </c>
      <c r="G2103" s="9" t="s">
        <v>14</v>
      </c>
      <c r="H2103" s="30"/>
      <c r="I2103" s="31"/>
    </row>
    <row r="2104">
      <c r="A2104" s="30" t="s">
        <v>8220</v>
      </c>
      <c r="B2104" s="29" t="s">
        <v>8248</v>
      </c>
      <c r="C2104" s="30" t="s">
        <v>8249</v>
      </c>
      <c r="D2104" s="30" t="s">
        <v>1932</v>
      </c>
      <c r="E2104" s="30" t="s">
        <v>7058</v>
      </c>
      <c r="F2104" s="30" t="s">
        <v>132</v>
      </c>
      <c r="G2104" s="9" t="s">
        <v>14</v>
      </c>
      <c r="H2104" s="30"/>
      <c r="I2104" s="31"/>
    </row>
    <row r="2105">
      <c r="A2105" s="30" t="s">
        <v>8220</v>
      </c>
      <c r="B2105" s="29" t="s">
        <v>8250</v>
      </c>
      <c r="C2105" s="30" t="s">
        <v>8205</v>
      </c>
      <c r="D2105" s="30" t="s">
        <v>3203</v>
      </c>
      <c r="E2105" s="30"/>
      <c r="F2105" s="30" t="s">
        <v>7183</v>
      </c>
      <c r="G2105" s="9" t="s">
        <v>14</v>
      </c>
      <c r="H2105" s="30" t="s">
        <v>100</v>
      </c>
      <c r="I2105" s="31"/>
    </row>
    <row r="2106">
      <c r="A2106" s="30" t="s">
        <v>8220</v>
      </c>
      <c r="B2106" s="29" t="s">
        <v>8251</v>
      </c>
      <c r="C2106" s="30" t="s">
        <v>8252</v>
      </c>
      <c r="D2106" s="30" t="s">
        <v>5947</v>
      </c>
      <c r="E2106" s="30"/>
      <c r="F2106" s="30" t="s">
        <v>5892</v>
      </c>
      <c r="G2106" s="9" t="s">
        <v>14</v>
      </c>
      <c r="H2106" s="30" t="s">
        <v>100</v>
      </c>
      <c r="I2106" s="31"/>
    </row>
    <row r="2107">
      <c r="A2107" s="30" t="s">
        <v>8220</v>
      </c>
      <c r="B2107" s="29" t="s">
        <v>8253</v>
      </c>
      <c r="C2107" s="30" t="s">
        <v>8254</v>
      </c>
      <c r="D2107" s="30" t="s">
        <v>761</v>
      </c>
      <c r="E2107" s="30"/>
      <c r="F2107" s="30" t="s">
        <v>1430</v>
      </c>
      <c r="G2107" s="9" t="s">
        <v>14</v>
      </c>
      <c r="H2107" s="30" t="s">
        <v>100</v>
      </c>
      <c r="I2107" s="31"/>
    </row>
    <row r="2108">
      <c r="A2108" s="30" t="s">
        <v>8220</v>
      </c>
      <c r="B2108" s="29" t="s">
        <v>8253</v>
      </c>
      <c r="C2108" s="30" t="s">
        <v>8254</v>
      </c>
      <c r="D2108" s="30" t="s">
        <v>761</v>
      </c>
      <c r="E2108" s="30" t="s">
        <v>334</v>
      </c>
      <c r="F2108" s="30" t="s">
        <v>202</v>
      </c>
      <c r="G2108" s="9" t="s">
        <v>14</v>
      </c>
      <c r="H2108" s="30"/>
      <c r="I2108" s="31"/>
    </row>
    <row r="2109">
      <c r="A2109" s="30" t="s">
        <v>8220</v>
      </c>
      <c r="B2109" s="29" t="s">
        <v>8253</v>
      </c>
      <c r="C2109" s="30" t="s">
        <v>8254</v>
      </c>
      <c r="D2109" s="30" t="s">
        <v>761</v>
      </c>
      <c r="E2109" s="30" t="s">
        <v>334</v>
      </c>
      <c r="F2109" s="30" t="s">
        <v>132</v>
      </c>
      <c r="G2109" s="9" t="s">
        <v>14</v>
      </c>
      <c r="H2109" s="30"/>
      <c r="I2109" s="31"/>
    </row>
    <row r="2110">
      <c r="A2110" s="30" t="s">
        <v>8220</v>
      </c>
      <c r="B2110" s="29" t="s">
        <v>8255</v>
      </c>
      <c r="C2110" s="30" t="s">
        <v>8256</v>
      </c>
      <c r="D2110" s="30" t="s">
        <v>822</v>
      </c>
      <c r="E2110" s="30"/>
      <c r="F2110" s="30" t="s">
        <v>18</v>
      </c>
      <c r="G2110" s="9" t="s">
        <v>14</v>
      </c>
      <c r="H2110" s="30" t="s">
        <v>38</v>
      </c>
      <c r="I2110" s="31"/>
    </row>
    <row r="2111">
      <c r="A2111" s="30" t="s">
        <v>8220</v>
      </c>
      <c r="B2111" s="29" t="s">
        <v>8257</v>
      </c>
      <c r="C2111" s="30" t="s">
        <v>8258</v>
      </c>
      <c r="D2111" s="30" t="s">
        <v>8259</v>
      </c>
      <c r="E2111" s="30" t="s">
        <v>349</v>
      </c>
      <c r="F2111" s="30" t="s">
        <v>132</v>
      </c>
      <c r="G2111" s="9" t="s">
        <v>14</v>
      </c>
      <c r="H2111" s="30"/>
      <c r="I2111" s="31"/>
    </row>
    <row r="2112">
      <c r="A2112" s="30" t="s">
        <v>8220</v>
      </c>
      <c r="B2112" s="29" t="s">
        <v>8260</v>
      </c>
      <c r="C2112" s="30" t="s">
        <v>8261</v>
      </c>
      <c r="D2112" s="30" t="s">
        <v>1379</v>
      </c>
      <c r="E2112" s="30"/>
      <c r="F2112" s="30" t="s">
        <v>171</v>
      </c>
      <c r="G2112" s="9" t="s">
        <v>14</v>
      </c>
      <c r="H2112" s="30" t="s">
        <v>100</v>
      </c>
      <c r="I2112" s="31"/>
    </row>
    <row r="2113">
      <c r="A2113" s="30" t="s">
        <v>8220</v>
      </c>
      <c r="B2113" s="29" t="s">
        <v>8260</v>
      </c>
      <c r="C2113" s="30" t="s">
        <v>8261</v>
      </c>
      <c r="D2113" s="30" t="s">
        <v>1379</v>
      </c>
      <c r="E2113" s="30" t="s">
        <v>4316</v>
      </c>
      <c r="F2113" s="30" t="s">
        <v>454</v>
      </c>
      <c r="G2113" s="9" t="s">
        <v>14</v>
      </c>
      <c r="H2113" s="30"/>
      <c r="I2113" s="31"/>
    </row>
    <row r="2114">
      <c r="A2114" s="30" t="s">
        <v>8220</v>
      </c>
      <c r="B2114" s="29" t="s">
        <v>8260</v>
      </c>
      <c r="C2114" s="30" t="s">
        <v>8261</v>
      </c>
      <c r="D2114" s="30" t="s">
        <v>1379</v>
      </c>
      <c r="E2114" s="30" t="s">
        <v>38</v>
      </c>
      <c r="F2114" s="30" t="s">
        <v>18</v>
      </c>
      <c r="G2114" s="9" t="s">
        <v>14</v>
      </c>
      <c r="H2114" s="30"/>
      <c r="I2114" s="31"/>
    </row>
    <row r="2115">
      <c r="A2115" s="30" t="s">
        <v>8220</v>
      </c>
      <c r="B2115" s="29" t="s">
        <v>8262</v>
      </c>
      <c r="C2115" s="30" t="s">
        <v>8263</v>
      </c>
      <c r="D2115" s="30" t="s">
        <v>6619</v>
      </c>
      <c r="E2115" s="30"/>
      <c r="F2115" s="30" t="s">
        <v>5872</v>
      </c>
      <c r="G2115" s="9" t="s">
        <v>14</v>
      </c>
      <c r="H2115" s="30" t="s">
        <v>100</v>
      </c>
      <c r="I2115" s="31"/>
    </row>
    <row r="2116">
      <c r="A2116" s="30" t="s">
        <v>8220</v>
      </c>
      <c r="B2116" s="29" t="s">
        <v>8262</v>
      </c>
      <c r="C2116" s="30" t="s">
        <v>8264</v>
      </c>
      <c r="D2116" s="30" t="s">
        <v>6619</v>
      </c>
      <c r="E2116" s="30" t="s">
        <v>7164</v>
      </c>
      <c r="F2116" s="30" t="s">
        <v>38</v>
      </c>
      <c r="G2116" s="9" t="s">
        <v>14</v>
      </c>
      <c r="H2116" s="30"/>
      <c r="I2116" s="31"/>
    </row>
    <row r="2117">
      <c r="A2117" s="30" t="s">
        <v>8220</v>
      </c>
      <c r="B2117" s="29" t="s">
        <v>8265</v>
      </c>
      <c r="C2117" s="30" t="s">
        <v>8266</v>
      </c>
      <c r="D2117" s="30" t="s">
        <v>476</v>
      </c>
      <c r="E2117" s="30"/>
      <c r="F2117" s="30" t="s">
        <v>5892</v>
      </c>
      <c r="G2117" s="9" t="s">
        <v>14</v>
      </c>
      <c r="H2117" s="30" t="s">
        <v>100</v>
      </c>
      <c r="I2117" s="31"/>
    </row>
    <row r="2118">
      <c r="A2118" s="30" t="s">
        <v>8220</v>
      </c>
      <c r="B2118" s="29" t="s">
        <v>8265</v>
      </c>
      <c r="C2118" s="30" t="s">
        <v>8266</v>
      </c>
      <c r="D2118" s="30" t="s">
        <v>476</v>
      </c>
      <c r="E2118" s="30" t="s">
        <v>4316</v>
      </c>
      <c r="F2118" s="30" t="s">
        <v>33</v>
      </c>
      <c r="G2118" s="9" t="s">
        <v>14</v>
      </c>
      <c r="H2118" s="30"/>
      <c r="I2118" s="31"/>
    </row>
    <row r="2119">
      <c r="A2119" s="30" t="s">
        <v>8220</v>
      </c>
      <c r="B2119" s="29" t="s">
        <v>8265</v>
      </c>
      <c r="C2119" s="30" t="s">
        <v>8266</v>
      </c>
      <c r="D2119" s="30" t="s">
        <v>476</v>
      </c>
      <c r="E2119" s="30" t="s">
        <v>8267</v>
      </c>
      <c r="F2119" s="30" t="s">
        <v>417</v>
      </c>
      <c r="G2119" s="9" t="s">
        <v>14</v>
      </c>
      <c r="H2119" s="30"/>
      <c r="I2119" s="31"/>
    </row>
    <row r="2120">
      <c r="A2120" s="30" t="s">
        <v>8220</v>
      </c>
      <c r="B2120" s="29" t="s">
        <v>8265</v>
      </c>
      <c r="C2120" s="30" t="s">
        <v>8266</v>
      </c>
      <c r="D2120" s="30" t="s">
        <v>476</v>
      </c>
      <c r="E2120" s="30" t="s">
        <v>8268</v>
      </c>
      <c r="F2120" s="30" t="s">
        <v>13</v>
      </c>
      <c r="G2120" s="9" t="s">
        <v>14</v>
      </c>
      <c r="H2120" s="30"/>
      <c r="I2120" s="31"/>
    </row>
    <row r="2121">
      <c r="A2121" s="30" t="s">
        <v>8220</v>
      </c>
      <c r="B2121" s="29" t="s">
        <v>8269</v>
      </c>
      <c r="C2121" s="30" t="s">
        <v>8270</v>
      </c>
      <c r="D2121" s="30" t="s">
        <v>2375</v>
      </c>
      <c r="E2121" s="30"/>
      <c r="F2121" s="30" t="s">
        <v>2096</v>
      </c>
      <c r="G2121" s="9" t="s">
        <v>14</v>
      </c>
      <c r="H2121" s="30" t="s">
        <v>100</v>
      </c>
      <c r="I2121" s="31"/>
    </row>
    <row r="2122">
      <c r="A2122" s="30" t="s">
        <v>8220</v>
      </c>
      <c r="B2122" s="29" t="s">
        <v>8269</v>
      </c>
      <c r="C2122" s="30" t="s">
        <v>8270</v>
      </c>
      <c r="D2122" s="30" t="s">
        <v>2375</v>
      </c>
      <c r="E2122" s="30" t="s">
        <v>119</v>
      </c>
      <c r="F2122" s="30" t="s">
        <v>473</v>
      </c>
      <c r="G2122" s="9" t="s">
        <v>14</v>
      </c>
      <c r="H2122" s="30"/>
      <c r="I2122" s="31"/>
    </row>
    <row r="2123">
      <c r="A2123" s="30" t="s">
        <v>8220</v>
      </c>
      <c r="B2123" s="29" t="s">
        <v>8271</v>
      </c>
      <c r="C2123" s="30" t="s">
        <v>8272</v>
      </c>
      <c r="D2123" s="30" t="s">
        <v>4731</v>
      </c>
      <c r="E2123" s="30" t="s">
        <v>5987</v>
      </c>
      <c r="F2123" s="30" t="s">
        <v>2477</v>
      </c>
      <c r="G2123" s="9" t="s">
        <v>14</v>
      </c>
      <c r="H2123" s="30"/>
      <c r="I2123" s="31"/>
    </row>
    <row r="2124">
      <c r="A2124" s="30" t="s">
        <v>8220</v>
      </c>
      <c r="B2124" s="29" t="s">
        <v>8271</v>
      </c>
      <c r="C2124" s="30" t="s">
        <v>8272</v>
      </c>
      <c r="D2124" s="30" t="s">
        <v>4731</v>
      </c>
      <c r="E2124" s="30" t="s">
        <v>6427</v>
      </c>
      <c r="F2124" s="30" t="s">
        <v>8158</v>
      </c>
      <c r="G2124" s="9" t="s">
        <v>14</v>
      </c>
      <c r="H2124" s="30"/>
      <c r="I2124" s="31"/>
    </row>
    <row r="2125">
      <c r="A2125" s="30" t="s">
        <v>8220</v>
      </c>
      <c r="B2125" s="29" t="s">
        <v>8271</v>
      </c>
      <c r="C2125" s="30" t="s">
        <v>8272</v>
      </c>
      <c r="D2125" s="30" t="s">
        <v>4731</v>
      </c>
      <c r="E2125" s="30" t="s">
        <v>38</v>
      </c>
      <c r="F2125" s="30" t="s">
        <v>18</v>
      </c>
      <c r="G2125" s="9" t="s">
        <v>14</v>
      </c>
      <c r="H2125" s="30"/>
      <c r="I2125" s="31"/>
    </row>
    <row r="2126">
      <c r="A2126" s="30" t="s">
        <v>8273</v>
      </c>
      <c r="B2126" s="29" t="s">
        <v>8274</v>
      </c>
      <c r="C2126" s="30" t="s">
        <v>8275</v>
      </c>
      <c r="D2126" s="30" t="s">
        <v>235</v>
      </c>
      <c r="E2126" s="30" t="s">
        <v>241</v>
      </c>
      <c r="F2126" s="30" t="s">
        <v>8276</v>
      </c>
      <c r="G2126" s="9" t="s">
        <v>14</v>
      </c>
      <c r="H2126" s="30"/>
      <c r="I2126" s="31"/>
    </row>
    <row r="2127">
      <c r="A2127" s="30" t="s">
        <v>8273</v>
      </c>
      <c r="B2127" s="29" t="s">
        <v>8277</v>
      </c>
      <c r="C2127" s="30" t="s">
        <v>8278</v>
      </c>
      <c r="D2127" s="30" t="s">
        <v>468</v>
      </c>
      <c r="E2127" s="30" t="s">
        <v>119</v>
      </c>
      <c r="F2127" s="30" t="s">
        <v>917</v>
      </c>
      <c r="G2127" s="9" t="s">
        <v>14</v>
      </c>
      <c r="H2127" s="30"/>
      <c r="I2127" s="31"/>
    </row>
    <row r="2128">
      <c r="A2128" s="30" t="s">
        <v>8273</v>
      </c>
      <c r="B2128" s="29" t="s">
        <v>8277</v>
      </c>
      <c r="C2128" s="30" t="s">
        <v>8278</v>
      </c>
      <c r="D2128" s="30" t="s">
        <v>468</v>
      </c>
      <c r="E2128" s="30" t="s">
        <v>1163</v>
      </c>
      <c r="F2128" s="30" t="s">
        <v>2852</v>
      </c>
      <c r="G2128" s="9" t="s">
        <v>14</v>
      </c>
      <c r="H2128" s="30"/>
      <c r="I2128" s="31"/>
    </row>
    <row r="2129">
      <c r="A2129" s="30" t="s">
        <v>8273</v>
      </c>
      <c r="B2129" s="29" t="s">
        <v>8279</v>
      </c>
      <c r="C2129" s="30" t="s">
        <v>8280</v>
      </c>
      <c r="D2129" s="30" t="s">
        <v>135</v>
      </c>
      <c r="E2129" s="30" t="s">
        <v>8281</v>
      </c>
      <c r="F2129" s="30" t="s">
        <v>6160</v>
      </c>
      <c r="G2129" s="9" t="s">
        <v>14</v>
      </c>
      <c r="H2129" s="30"/>
      <c r="I2129" s="31"/>
    </row>
    <row r="2130">
      <c r="A2130" s="30" t="s">
        <v>8273</v>
      </c>
      <c r="B2130" s="29" t="s">
        <v>8279</v>
      </c>
      <c r="C2130" s="30" t="s">
        <v>8280</v>
      </c>
      <c r="D2130" s="30" t="s">
        <v>78</v>
      </c>
      <c r="E2130" s="30" t="s">
        <v>8281</v>
      </c>
      <c r="F2130" s="30" t="s">
        <v>6160</v>
      </c>
      <c r="G2130" s="9" t="s">
        <v>14</v>
      </c>
      <c r="H2130" s="30"/>
      <c r="I2130" s="31"/>
    </row>
    <row r="2131">
      <c r="A2131" s="30" t="s">
        <v>8282</v>
      </c>
      <c r="B2131" s="29" t="s">
        <v>8283</v>
      </c>
      <c r="C2131" s="30" t="s">
        <v>8284</v>
      </c>
      <c r="D2131" s="30" t="s">
        <v>3315</v>
      </c>
      <c r="E2131" s="30" t="s">
        <v>349</v>
      </c>
      <c r="F2131" s="30" t="s">
        <v>6237</v>
      </c>
      <c r="G2131" s="9" t="s">
        <v>14</v>
      </c>
      <c r="H2131" s="30"/>
      <c r="I2131" s="31"/>
    </row>
    <row r="2132">
      <c r="A2132" s="30" t="s">
        <v>8285</v>
      </c>
      <c r="B2132" s="29" t="s">
        <v>8286</v>
      </c>
      <c r="C2132" s="30" t="s">
        <v>8287</v>
      </c>
      <c r="D2132" s="30" t="s">
        <v>642</v>
      </c>
      <c r="E2132" s="30" t="s">
        <v>42</v>
      </c>
      <c r="F2132" s="30" t="s">
        <v>1303</v>
      </c>
      <c r="G2132" s="9" t="s">
        <v>29</v>
      </c>
      <c r="H2132" s="30"/>
      <c r="I2132" s="31"/>
    </row>
    <row r="2133">
      <c r="A2133" s="30" t="s">
        <v>8285</v>
      </c>
      <c r="B2133" s="29" t="s">
        <v>8288</v>
      </c>
      <c r="C2133" s="30" t="s">
        <v>8289</v>
      </c>
      <c r="D2133" s="30" t="s">
        <v>1932</v>
      </c>
      <c r="E2133" s="30"/>
      <c r="F2133" s="30" t="s">
        <v>7183</v>
      </c>
      <c r="G2133" s="9" t="s">
        <v>14</v>
      </c>
      <c r="H2133" s="30" t="s">
        <v>100</v>
      </c>
      <c r="I2133" s="31"/>
    </row>
    <row r="2134">
      <c r="A2134" s="30" t="s">
        <v>8285</v>
      </c>
      <c r="B2134" s="29" t="s">
        <v>8290</v>
      </c>
      <c r="C2134" s="30" t="s">
        <v>8291</v>
      </c>
      <c r="D2134" s="30" t="s">
        <v>3732</v>
      </c>
      <c r="E2134" s="30"/>
      <c r="F2134" s="30" t="s">
        <v>18</v>
      </c>
      <c r="G2134" s="9" t="s">
        <v>14</v>
      </c>
      <c r="H2134" s="30" t="s">
        <v>253</v>
      </c>
      <c r="I2134" s="31"/>
    </row>
    <row r="2135">
      <c r="A2135" s="30" t="s">
        <v>8285</v>
      </c>
      <c r="B2135" s="29" t="s">
        <v>8292</v>
      </c>
      <c r="C2135" s="30" t="s">
        <v>8293</v>
      </c>
      <c r="D2135" s="30" t="s">
        <v>812</v>
      </c>
      <c r="E2135" s="30" t="s">
        <v>8294</v>
      </c>
      <c r="F2135" s="30" t="s">
        <v>111</v>
      </c>
      <c r="G2135" s="9" t="s">
        <v>14</v>
      </c>
      <c r="H2135" s="30"/>
      <c r="I2135" s="31"/>
    </row>
    <row r="2136">
      <c r="A2136" s="30" t="s">
        <v>8285</v>
      </c>
      <c r="B2136" s="29" t="s">
        <v>8292</v>
      </c>
      <c r="C2136" s="30" t="s">
        <v>8293</v>
      </c>
      <c r="D2136" s="30" t="s">
        <v>812</v>
      </c>
      <c r="E2136" s="30" t="s">
        <v>4684</v>
      </c>
      <c r="F2136" s="30" t="s">
        <v>239</v>
      </c>
      <c r="G2136" s="9" t="s">
        <v>14</v>
      </c>
      <c r="H2136" s="30"/>
      <c r="I2136" s="31"/>
    </row>
    <row r="2137">
      <c r="A2137" s="30" t="s">
        <v>8285</v>
      </c>
      <c r="B2137" s="29" t="s">
        <v>8295</v>
      </c>
      <c r="C2137" s="30" t="s">
        <v>8296</v>
      </c>
      <c r="D2137" s="30" t="s">
        <v>321</v>
      </c>
      <c r="E2137" s="30" t="s">
        <v>119</v>
      </c>
      <c r="F2137" s="30" t="s">
        <v>473</v>
      </c>
      <c r="G2137" s="9" t="s">
        <v>14</v>
      </c>
      <c r="H2137" s="30"/>
      <c r="I2137" s="31"/>
    </row>
    <row r="2138">
      <c r="A2138" s="30" t="s">
        <v>8285</v>
      </c>
      <c r="B2138" s="29" t="s">
        <v>8295</v>
      </c>
      <c r="C2138" s="30" t="s">
        <v>8296</v>
      </c>
      <c r="D2138" s="30" t="s">
        <v>321</v>
      </c>
      <c r="E2138" s="30" t="s">
        <v>4316</v>
      </c>
      <c r="F2138" s="30" t="s">
        <v>917</v>
      </c>
      <c r="G2138" s="9" t="s">
        <v>14</v>
      </c>
      <c r="H2138" s="30"/>
      <c r="I2138" s="31"/>
    </row>
    <row r="2139">
      <c r="A2139" s="30" t="s">
        <v>8285</v>
      </c>
      <c r="B2139" s="29" t="s">
        <v>8295</v>
      </c>
      <c r="C2139" s="30" t="s">
        <v>8296</v>
      </c>
      <c r="D2139" s="30" t="s">
        <v>321</v>
      </c>
      <c r="E2139" s="30" t="s">
        <v>705</v>
      </c>
      <c r="F2139" s="30" t="s">
        <v>7723</v>
      </c>
      <c r="G2139" s="9" t="s">
        <v>14</v>
      </c>
      <c r="H2139" s="30"/>
      <c r="I2139" s="31"/>
    </row>
    <row r="2140">
      <c r="A2140" s="30" t="s">
        <v>8285</v>
      </c>
      <c r="B2140" s="29" t="s">
        <v>8297</v>
      </c>
      <c r="C2140" s="30" t="s">
        <v>8298</v>
      </c>
      <c r="D2140" s="30" t="s">
        <v>2375</v>
      </c>
      <c r="E2140" s="30"/>
      <c r="F2140" s="30" t="s">
        <v>6434</v>
      </c>
      <c r="G2140" s="9" t="s">
        <v>14</v>
      </c>
      <c r="H2140" s="30" t="s">
        <v>100</v>
      </c>
      <c r="I2140" s="31"/>
    </row>
    <row r="2141">
      <c r="A2141" s="30" t="s">
        <v>8285</v>
      </c>
      <c r="B2141" s="29" t="s">
        <v>8297</v>
      </c>
      <c r="C2141" s="30" t="s">
        <v>8298</v>
      </c>
      <c r="D2141" s="30" t="s">
        <v>2375</v>
      </c>
      <c r="E2141" s="30" t="s">
        <v>119</v>
      </c>
      <c r="F2141" s="30" t="s">
        <v>149</v>
      </c>
      <c r="G2141" s="9" t="s">
        <v>14</v>
      </c>
      <c r="H2141" s="30"/>
      <c r="I2141" s="31"/>
    </row>
    <row r="2142">
      <c r="A2142" s="30" t="s">
        <v>8285</v>
      </c>
      <c r="B2142" s="29" t="s">
        <v>8299</v>
      </c>
      <c r="C2142" s="30" t="s">
        <v>8300</v>
      </c>
      <c r="D2142" s="30" t="s">
        <v>1752</v>
      </c>
      <c r="E2142" s="30" t="s">
        <v>42</v>
      </c>
      <c r="F2142" s="30" t="s">
        <v>1303</v>
      </c>
      <c r="G2142" s="9" t="s">
        <v>29</v>
      </c>
      <c r="H2142" s="30"/>
      <c r="I2142" s="31"/>
    </row>
    <row r="2143">
      <c r="A2143" s="30" t="s">
        <v>8285</v>
      </c>
      <c r="B2143" s="29" t="s">
        <v>8301</v>
      </c>
      <c r="C2143" s="30" t="s">
        <v>8302</v>
      </c>
      <c r="D2143" s="30" t="s">
        <v>1932</v>
      </c>
      <c r="E2143" s="30"/>
      <c r="F2143" s="30" t="s">
        <v>7183</v>
      </c>
      <c r="G2143" s="9" t="s">
        <v>14</v>
      </c>
      <c r="H2143" s="30" t="s">
        <v>100</v>
      </c>
      <c r="I2143" s="31"/>
    </row>
    <row r="2144">
      <c r="A2144" s="30" t="s">
        <v>8285</v>
      </c>
      <c r="B2144" s="29" t="s">
        <v>8303</v>
      </c>
      <c r="C2144" s="30" t="s">
        <v>8304</v>
      </c>
      <c r="D2144" s="30" t="s">
        <v>7882</v>
      </c>
      <c r="E2144" s="30" t="s">
        <v>5885</v>
      </c>
      <c r="F2144" s="30" t="s">
        <v>202</v>
      </c>
      <c r="G2144" s="9" t="s">
        <v>14</v>
      </c>
      <c r="H2144" s="30"/>
      <c r="I2144" s="31"/>
    </row>
    <row r="2145">
      <c r="A2145" s="30" t="s">
        <v>8285</v>
      </c>
      <c r="B2145" s="29" t="s">
        <v>8303</v>
      </c>
      <c r="C2145" s="30" t="s">
        <v>8304</v>
      </c>
      <c r="D2145" s="30" t="s">
        <v>7882</v>
      </c>
      <c r="E2145" s="30" t="s">
        <v>3973</v>
      </c>
      <c r="F2145" s="30" t="s">
        <v>417</v>
      </c>
      <c r="G2145" s="9" t="s">
        <v>14</v>
      </c>
      <c r="H2145" s="30"/>
      <c r="I2145" s="31"/>
    </row>
    <row r="2146">
      <c r="A2146" s="30" t="s">
        <v>8285</v>
      </c>
      <c r="B2146" s="29" t="s">
        <v>8303</v>
      </c>
      <c r="C2146" s="30" t="s">
        <v>8304</v>
      </c>
      <c r="D2146" s="30" t="s">
        <v>7882</v>
      </c>
      <c r="E2146" s="30" t="s">
        <v>349</v>
      </c>
      <c r="F2146" s="30" t="s">
        <v>6349</v>
      </c>
      <c r="G2146" s="9" t="s">
        <v>14</v>
      </c>
      <c r="H2146" s="30"/>
      <c r="I2146" s="31"/>
    </row>
    <row r="2147">
      <c r="A2147" s="30" t="s">
        <v>8285</v>
      </c>
      <c r="B2147" s="29" t="s">
        <v>8305</v>
      </c>
      <c r="C2147" s="30" t="s">
        <v>8306</v>
      </c>
      <c r="D2147" s="30" t="s">
        <v>1020</v>
      </c>
      <c r="E2147" s="30"/>
      <c r="F2147" s="30" t="s">
        <v>747</v>
      </c>
      <c r="G2147" s="9" t="s">
        <v>86</v>
      </c>
      <c r="H2147" s="30" t="s">
        <v>100</v>
      </c>
      <c r="I2147" s="31"/>
    </row>
    <row r="2148">
      <c r="A2148" s="30" t="s">
        <v>8285</v>
      </c>
      <c r="B2148" s="29" t="s">
        <v>8305</v>
      </c>
      <c r="C2148" s="30" t="s">
        <v>8306</v>
      </c>
      <c r="D2148" s="30" t="s">
        <v>1020</v>
      </c>
      <c r="E2148" s="30" t="s">
        <v>420</v>
      </c>
      <c r="F2148" s="30" t="s">
        <v>6171</v>
      </c>
      <c r="G2148" s="9" t="s">
        <v>86</v>
      </c>
      <c r="H2148" s="30"/>
      <c r="I2148" s="31"/>
    </row>
    <row r="2149">
      <c r="A2149" s="30" t="s">
        <v>8285</v>
      </c>
      <c r="B2149" s="29" t="s">
        <v>8305</v>
      </c>
      <c r="C2149" s="30" t="s">
        <v>8306</v>
      </c>
      <c r="D2149" s="30" t="s">
        <v>1020</v>
      </c>
      <c r="E2149" s="30" t="s">
        <v>119</v>
      </c>
      <c r="F2149" s="30" t="s">
        <v>4485</v>
      </c>
      <c r="G2149" s="9" t="s">
        <v>86</v>
      </c>
      <c r="H2149" s="30"/>
      <c r="I2149" s="31"/>
    </row>
    <row r="2150">
      <c r="A2150" s="30" t="s">
        <v>8285</v>
      </c>
      <c r="B2150" s="29" t="s">
        <v>8307</v>
      </c>
      <c r="C2150" s="30" t="s">
        <v>8308</v>
      </c>
      <c r="D2150" s="30" t="s">
        <v>5879</v>
      </c>
      <c r="E2150" s="30" t="s">
        <v>436</v>
      </c>
      <c r="F2150" s="30" t="s">
        <v>741</v>
      </c>
      <c r="G2150" s="9" t="s">
        <v>14</v>
      </c>
      <c r="H2150" s="30"/>
      <c r="I2150" s="31"/>
    </row>
    <row r="2151">
      <c r="A2151" s="30" t="s">
        <v>8285</v>
      </c>
      <c r="B2151" s="29" t="s">
        <v>8307</v>
      </c>
      <c r="C2151" s="30" t="s">
        <v>8308</v>
      </c>
      <c r="D2151" s="30" t="s">
        <v>5879</v>
      </c>
      <c r="E2151" s="30" t="s">
        <v>436</v>
      </c>
      <c r="F2151" s="30" t="s">
        <v>149</v>
      </c>
      <c r="G2151" s="9" t="s">
        <v>14</v>
      </c>
      <c r="H2151" s="30"/>
      <c r="I2151" s="31"/>
    </row>
    <row r="2152">
      <c r="A2152" s="30" t="s">
        <v>8309</v>
      </c>
      <c r="B2152" s="29" t="s">
        <v>8310</v>
      </c>
      <c r="C2152" s="30" t="s">
        <v>8311</v>
      </c>
      <c r="D2152" s="30" t="s">
        <v>471</v>
      </c>
      <c r="E2152" s="30" t="s">
        <v>5418</v>
      </c>
      <c r="F2152" s="30" t="s">
        <v>454</v>
      </c>
      <c r="G2152" s="9" t="s">
        <v>14</v>
      </c>
      <c r="H2152" s="30"/>
      <c r="I2152" s="31"/>
    </row>
    <row r="2153">
      <c r="A2153" s="30" t="s">
        <v>8309</v>
      </c>
      <c r="B2153" s="29" t="s">
        <v>8310</v>
      </c>
      <c r="C2153" s="30" t="s">
        <v>8311</v>
      </c>
      <c r="D2153" s="30" t="s">
        <v>471</v>
      </c>
      <c r="E2153" s="30" t="s">
        <v>1302</v>
      </c>
      <c r="F2153" s="30" t="s">
        <v>18</v>
      </c>
      <c r="G2153" s="9" t="s">
        <v>14</v>
      </c>
      <c r="H2153" s="30"/>
      <c r="I2153" s="31"/>
    </row>
    <row r="2154">
      <c r="A2154" s="30" t="s">
        <v>8309</v>
      </c>
      <c r="B2154" s="29" t="s">
        <v>8310</v>
      </c>
      <c r="C2154" s="30" t="s">
        <v>8311</v>
      </c>
      <c r="D2154" s="30" t="s">
        <v>471</v>
      </c>
      <c r="E2154" s="30" t="s">
        <v>241</v>
      </c>
      <c r="F2154" s="30" t="s">
        <v>8312</v>
      </c>
      <c r="G2154" s="9" t="s">
        <v>14</v>
      </c>
      <c r="H2154" s="30"/>
      <c r="I2154" s="31"/>
    </row>
    <row r="2155">
      <c r="A2155" s="30" t="s">
        <v>8309</v>
      </c>
      <c r="B2155" s="29" t="s">
        <v>8313</v>
      </c>
      <c r="C2155" s="30" t="s">
        <v>8314</v>
      </c>
      <c r="D2155" s="30" t="s">
        <v>5576</v>
      </c>
      <c r="E2155" s="30" t="s">
        <v>42</v>
      </c>
      <c r="F2155" s="30" t="s">
        <v>1303</v>
      </c>
      <c r="G2155" s="9" t="s">
        <v>29</v>
      </c>
      <c r="H2155" s="30"/>
      <c r="I2155" s="31"/>
    </row>
    <row r="2156">
      <c r="A2156" s="30" t="s">
        <v>8309</v>
      </c>
      <c r="B2156" s="29" t="s">
        <v>8315</v>
      </c>
      <c r="C2156" s="30" t="s">
        <v>7516</v>
      </c>
      <c r="D2156" s="30" t="s">
        <v>1932</v>
      </c>
      <c r="E2156" s="30"/>
      <c r="F2156" s="30" t="s">
        <v>7183</v>
      </c>
      <c r="G2156" s="9" t="s">
        <v>14</v>
      </c>
      <c r="H2156" s="30" t="s">
        <v>100</v>
      </c>
      <c r="I2156" s="31"/>
    </row>
    <row r="2157">
      <c r="A2157" s="30" t="s">
        <v>8309</v>
      </c>
      <c r="B2157" s="29" t="s">
        <v>8316</v>
      </c>
      <c r="C2157" s="30" t="s">
        <v>8317</v>
      </c>
      <c r="D2157" s="30" t="s">
        <v>2375</v>
      </c>
      <c r="E2157" s="30"/>
      <c r="F2157" s="30" t="s">
        <v>6516</v>
      </c>
      <c r="G2157" s="9" t="s">
        <v>14</v>
      </c>
      <c r="H2157" s="30" t="s">
        <v>100</v>
      </c>
      <c r="I2157" s="31"/>
    </row>
    <row r="2158">
      <c r="A2158" s="30" t="s">
        <v>8309</v>
      </c>
      <c r="B2158" s="29" t="s">
        <v>8316</v>
      </c>
      <c r="C2158" s="30" t="s">
        <v>8317</v>
      </c>
      <c r="D2158" s="30" t="s">
        <v>2375</v>
      </c>
      <c r="E2158" s="30" t="s">
        <v>6517</v>
      </c>
      <c r="F2158" s="30" t="s">
        <v>350</v>
      </c>
      <c r="G2158" s="9" t="s">
        <v>14</v>
      </c>
      <c r="H2158" s="30"/>
      <c r="I2158" s="31"/>
    </row>
    <row r="2159">
      <c r="A2159" s="30" t="s">
        <v>8309</v>
      </c>
      <c r="B2159" s="29" t="s">
        <v>8318</v>
      </c>
      <c r="C2159" s="30" t="s">
        <v>8319</v>
      </c>
      <c r="D2159" s="30" t="s">
        <v>1136</v>
      </c>
      <c r="E2159" s="30"/>
      <c r="F2159" s="30" t="s">
        <v>171</v>
      </c>
      <c r="G2159" s="9" t="s">
        <v>14</v>
      </c>
      <c r="H2159" s="30" t="s">
        <v>100</v>
      </c>
      <c r="I2159" s="31"/>
    </row>
    <row r="2160">
      <c r="A2160" s="30" t="s">
        <v>8309</v>
      </c>
      <c r="B2160" s="29" t="s">
        <v>8318</v>
      </c>
      <c r="C2160" s="30" t="s">
        <v>8319</v>
      </c>
      <c r="D2160" s="30" t="s">
        <v>1136</v>
      </c>
      <c r="E2160" s="30" t="s">
        <v>119</v>
      </c>
      <c r="F2160" s="30" t="s">
        <v>132</v>
      </c>
      <c r="G2160" s="9" t="s">
        <v>14</v>
      </c>
      <c r="H2160" s="30"/>
      <c r="I2160" s="31"/>
    </row>
    <row r="2161">
      <c r="A2161" s="30" t="s">
        <v>8309</v>
      </c>
      <c r="B2161" s="29" t="s">
        <v>8318</v>
      </c>
      <c r="C2161" s="30" t="s">
        <v>8319</v>
      </c>
      <c r="D2161" s="30" t="s">
        <v>1136</v>
      </c>
      <c r="E2161" s="30" t="s">
        <v>1862</v>
      </c>
      <c r="F2161" s="30" t="s">
        <v>33</v>
      </c>
      <c r="G2161" s="9" t="s">
        <v>14</v>
      </c>
      <c r="H2161" s="30"/>
      <c r="I2161" s="31"/>
    </row>
    <row r="2162">
      <c r="A2162" s="30" t="s">
        <v>8309</v>
      </c>
      <c r="B2162" s="29" t="s">
        <v>8318</v>
      </c>
      <c r="C2162" s="30" t="s">
        <v>8319</v>
      </c>
      <c r="D2162" s="30" t="s">
        <v>1136</v>
      </c>
      <c r="E2162" s="30" t="s">
        <v>38</v>
      </c>
      <c r="F2162" s="30" t="s">
        <v>18</v>
      </c>
      <c r="G2162" s="9" t="s">
        <v>14</v>
      </c>
      <c r="H2162" s="30"/>
      <c r="I2162" s="31"/>
    </row>
    <row r="2163">
      <c r="A2163" s="30" t="s">
        <v>8309</v>
      </c>
      <c r="B2163" s="29" t="s">
        <v>8320</v>
      </c>
      <c r="C2163" s="30" t="s">
        <v>8321</v>
      </c>
      <c r="D2163" s="30" t="s">
        <v>7450</v>
      </c>
      <c r="E2163" s="30"/>
      <c r="F2163" s="30" t="s">
        <v>171</v>
      </c>
      <c r="G2163" s="9" t="s">
        <v>14</v>
      </c>
      <c r="H2163" s="30" t="s">
        <v>100</v>
      </c>
      <c r="I2163" s="31"/>
    </row>
    <row r="2164">
      <c r="A2164" s="30" t="s">
        <v>8309</v>
      </c>
      <c r="B2164" s="29" t="s">
        <v>8320</v>
      </c>
      <c r="C2164" s="30" t="s">
        <v>8321</v>
      </c>
      <c r="D2164" s="30" t="s">
        <v>7450</v>
      </c>
      <c r="E2164" s="30" t="s">
        <v>436</v>
      </c>
      <c r="F2164" s="30" t="s">
        <v>101</v>
      </c>
      <c r="G2164" s="9" t="s">
        <v>14</v>
      </c>
      <c r="H2164" s="30"/>
      <c r="I2164" s="31"/>
    </row>
    <row r="2165">
      <c r="A2165" s="30" t="s">
        <v>8309</v>
      </c>
      <c r="B2165" s="29" t="s">
        <v>8320</v>
      </c>
      <c r="C2165" s="30" t="s">
        <v>8321</v>
      </c>
      <c r="D2165" s="30" t="s">
        <v>7450</v>
      </c>
      <c r="E2165" s="30" t="s">
        <v>90</v>
      </c>
      <c r="F2165" s="30" t="s">
        <v>111</v>
      </c>
      <c r="G2165" s="9" t="s">
        <v>14</v>
      </c>
      <c r="H2165" s="30"/>
      <c r="I2165" s="31"/>
    </row>
    <row r="2166">
      <c r="A2166" s="30" t="s">
        <v>8309</v>
      </c>
      <c r="B2166" s="29" t="s">
        <v>8322</v>
      </c>
      <c r="C2166" s="30" t="s">
        <v>8323</v>
      </c>
      <c r="D2166" s="30" t="s">
        <v>727</v>
      </c>
      <c r="E2166" s="30"/>
      <c r="F2166" s="30" t="s">
        <v>2096</v>
      </c>
      <c r="G2166" s="9" t="s">
        <v>14</v>
      </c>
      <c r="H2166" s="30" t="s">
        <v>100</v>
      </c>
      <c r="I2166" s="31"/>
    </row>
    <row r="2167">
      <c r="A2167" s="30" t="s">
        <v>8309</v>
      </c>
      <c r="B2167" s="29" t="s">
        <v>8322</v>
      </c>
      <c r="C2167" s="30" t="s">
        <v>8323</v>
      </c>
      <c r="D2167" s="30" t="s">
        <v>727</v>
      </c>
      <c r="E2167" s="30" t="s">
        <v>6603</v>
      </c>
      <c r="F2167" s="30" t="s">
        <v>111</v>
      </c>
      <c r="G2167" s="9" t="s">
        <v>14</v>
      </c>
      <c r="H2167" s="30"/>
      <c r="I2167" s="31"/>
    </row>
    <row r="2168">
      <c r="A2168" s="30" t="s">
        <v>8309</v>
      </c>
      <c r="B2168" s="29" t="s">
        <v>8324</v>
      </c>
      <c r="C2168" s="30" t="s">
        <v>8325</v>
      </c>
      <c r="D2168" s="30" t="s">
        <v>556</v>
      </c>
      <c r="E2168" s="30" t="s">
        <v>38</v>
      </c>
      <c r="F2168" s="30" t="s">
        <v>741</v>
      </c>
      <c r="G2168" s="9" t="s">
        <v>14</v>
      </c>
      <c r="H2168" s="30"/>
      <c r="I2168" s="31"/>
    </row>
    <row r="2169">
      <c r="A2169" s="30" t="s">
        <v>8309</v>
      </c>
      <c r="B2169" s="29" t="s">
        <v>8326</v>
      </c>
      <c r="C2169" s="30" t="s">
        <v>8327</v>
      </c>
      <c r="D2169" s="30" t="s">
        <v>5383</v>
      </c>
      <c r="E2169" s="30"/>
      <c r="F2169" s="30" t="s">
        <v>171</v>
      </c>
      <c r="G2169" s="9" t="s">
        <v>14</v>
      </c>
      <c r="H2169" s="30" t="s">
        <v>100</v>
      </c>
      <c r="I2169" s="31"/>
    </row>
    <row r="2170">
      <c r="A2170" s="30" t="s">
        <v>8309</v>
      </c>
      <c r="B2170" s="29" t="s">
        <v>8328</v>
      </c>
      <c r="C2170" s="30" t="s">
        <v>8329</v>
      </c>
      <c r="D2170" s="30" t="s">
        <v>8330</v>
      </c>
      <c r="E2170" s="30" t="s">
        <v>38</v>
      </c>
      <c r="F2170" s="30" t="s">
        <v>18</v>
      </c>
      <c r="G2170" s="9" t="s">
        <v>14</v>
      </c>
      <c r="H2170" s="30"/>
      <c r="I2170" s="31"/>
    </row>
    <row r="2171">
      <c r="A2171" s="30" t="s">
        <v>8309</v>
      </c>
      <c r="B2171" s="29" t="s">
        <v>8328</v>
      </c>
      <c r="C2171" s="30" t="s">
        <v>8329</v>
      </c>
      <c r="D2171" s="30" t="s">
        <v>8330</v>
      </c>
      <c r="E2171" s="30" t="s">
        <v>3750</v>
      </c>
      <c r="F2171" s="30" t="s">
        <v>542</v>
      </c>
      <c r="G2171" s="9" t="s">
        <v>14</v>
      </c>
      <c r="H2171" s="30"/>
      <c r="I2171" s="31"/>
    </row>
    <row r="2172">
      <c r="A2172" s="30" t="s">
        <v>8309</v>
      </c>
      <c r="B2172" s="29" t="s">
        <v>8331</v>
      </c>
      <c r="C2172" s="30" t="s">
        <v>8332</v>
      </c>
      <c r="D2172" s="30" t="s">
        <v>211</v>
      </c>
      <c r="E2172" s="30" t="s">
        <v>42</v>
      </c>
      <c r="F2172" s="30" t="s">
        <v>1303</v>
      </c>
      <c r="G2172" s="9" t="s">
        <v>29</v>
      </c>
      <c r="H2172" s="30"/>
      <c r="I2172" s="31"/>
    </row>
    <row r="2173">
      <c r="A2173" s="30" t="s">
        <v>8309</v>
      </c>
      <c r="B2173" s="29" t="s">
        <v>8333</v>
      </c>
      <c r="C2173" s="30" t="s">
        <v>7659</v>
      </c>
      <c r="D2173" s="30" t="s">
        <v>5386</v>
      </c>
      <c r="E2173" s="30"/>
      <c r="F2173" s="30" t="s">
        <v>7183</v>
      </c>
      <c r="G2173" s="9" t="s">
        <v>14</v>
      </c>
      <c r="H2173" s="30" t="s">
        <v>100</v>
      </c>
      <c r="I2173" s="31"/>
    </row>
    <row r="2174">
      <c r="A2174" s="30" t="s">
        <v>8309</v>
      </c>
      <c r="B2174" s="29" t="s">
        <v>8334</v>
      </c>
      <c r="C2174" s="30" t="s">
        <v>8335</v>
      </c>
      <c r="D2174" s="30" t="s">
        <v>7156</v>
      </c>
      <c r="E2174" s="30" t="s">
        <v>119</v>
      </c>
      <c r="F2174" s="30" t="s">
        <v>101</v>
      </c>
      <c r="G2174" s="9" t="s">
        <v>14</v>
      </c>
      <c r="H2174" s="30"/>
      <c r="I2174" s="31"/>
    </row>
    <row r="2175">
      <c r="A2175" s="30" t="s">
        <v>8309</v>
      </c>
      <c r="B2175" s="29" t="s">
        <v>8334</v>
      </c>
      <c r="C2175" s="30" t="s">
        <v>8335</v>
      </c>
      <c r="D2175" s="30" t="s">
        <v>7156</v>
      </c>
      <c r="E2175" s="30" t="s">
        <v>119</v>
      </c>
      <c r="F2175" s="30" t="s">
        <v>5939</v>
      </c>
      <c r="G2175" s="9" t="s">
        <v>14</v>
      </c>
      <c r="H2175" s="30"/>
      <c r="I2175" s="31"/>
    </row>
    <row r="2176">
      <c r="A2176" s="30" t="s">
        <v>8309</v>
      </c>
      <c r="B2176" s="29" t="s">
        <v>8336</v>
      </c>
      <c r="C2176" s="30" t="s">
        <v>8337</v>
      </c>
      <c r="D2176" s="30" t="s">
        <v>8259</v>
      </c>
      <c r="E2176" s="30" t="s">
        <v>7397</v>
      </c>
      <c r="F2176" s="30" t="s">
        <v>454</v>
      </c>
      <c r="G2176" s="9" t="s">
        <v>14</v>
      </c>
      <c r="H2176" s="30"/>
      <c r="I2176" s="31"/>
    </row>
    <row r="2177">
      <c r="A2177" s="30" t="s">
        <v>8309</v>
      </c>
      <c r="B2177" s="29" t="s">
        <v>8336</v>
      </c>
      <c r="C2177" s="30" t="s">
        <v>8337</v>
      </c>
      <c r="D2177" s="30" t="s">
        <v>8259</v>
      </c>
      <c r="E2177" s="30" t="s">
        <v>349</v>
      </c>
      <c r="F2177" s="30" t="s">
        <v>6349</v>
      </c>
      <c r="G2177" s="9" t="s">
        <v>14</v>
      </c>
      <c r="H2177" s="30"/>
      <c r="I2177" s="31"/>
    </row>
    <row r="2178">
      <c r="A2178" s="30" t="s">
        <v>8309</v>
      </c>
      <c r="B2178" s="29" t="s">
        <v>8338</v>
      </c>
      <c r="C2178" s="30" t="s">
        <v>8339</v>
      </c>
      <c r="D2178" s="30" t="s">
        <v>5036</v>
      </c>
      <c r="E2178" s="30"/>
      <c r="F2178" s="30" t="s">
        <v>171</v>
      </c>
      <c r="G2178" s="9" t="s">
        <v>14</v>
      </c>
      <c r="H2178" s="30" t="s">
        <v>100</v>
      </c>
      <c r="I2178" s="31"/>
    </row>
    <row r="2179">
      <c r="A2179" s="30" t="s">
        <v>8309</v>
      </c>
      <c r="B2179" s="29" t="s">
        <v>8338</v>
      </c>
      <c r="C2179" s="30" t="s">
        <v>8339</v>
      </c>
      <c r="D2179" s="30" t="s">
        <v>5036</v>
      </c>
      <c r="E2179" s="30" t="s">
        <v>15</v>
      </c>
      <c r="F2179" s="30" t="s">
        <v>8340</v>
      </c>
      <c r="G2179" s="20" t="s">
        <v>86</v>
      </c>
      <c r="H2179" s="30"/>
      <c r="I2179" s="31"/>
    </row>
    <row r="2180">
      <c r="A2180" s="30" t="s">
        <v>8309</v>
      </c>
      <c r="B2180" s="29" t="s">
        <v>8338</v>
      </c>
      <c r="C2180" s="30" t="s">
        <v>8339</v>
      </c>
      <c r="D2180" s="30" t="s">
        <v>5036</v>
      </c>
      <c r="E2180" s="30" t="s">
        <v>6558</v>
      </c>
      <c r="F2180" s="30" t="s">
        <v>119</v>
      </c>
      <c r="G2180" s="9" t="s">
        <v>14</v>
      </c>
      <c r="H2180" s="30"/>
      <c r="I2180" s="31"/>
    </row>
    <row r="2181">
      <c r="A2181" s="30" t="s">
        <v>8309</v>
      </c>
      <c r="B2181" s="29" t="s">
        <v>8341</v>
      </c>
      <c r="C2181" s="30" t="s">
        <v>8342</v>
      </c>
      <c r="D2181" s="30" t="s">
        <v>508</v>
      </c>
      <c r="E2181" s="30"/>
      <c r="F2181" s="30" t="s">
        <v>171</v>
      </c>
      <c r="G2181" s="9" t="s">
        <v>14</v>
      </c>
      <c r="H2181" s="30" t="s">
        <v>100</v>
      </c>
      <c r="I2181" s="31"/>
    </row>
    <row r="2182">
      <c r="A2182" s="30" t="s">
        <v>8309</v>
      </c>
      <c r="B2182" s="29" t="s">
        <v>8341</v>
      </c>
      <c r="C2182" s="30" t="s">
        <v>8342</v>
      </c>
      <c r="D2182" s="30" t="s">
        <v>508</v>
      </c>
      <c r="E2182" s="30" t="s">
        <v>110</v>
      </c>
      <c r="F2182" s="30" t="s">
        <v>111</v>
      </c>
      <c r="G2182" s="9" t="s">
        <v>14</v>
      </c>
      <c r="H2182" s="30"/>
      <c r="I2182" s="31"/>
    </row>
    <row r="2183">
      <c r="A2183" s="30" t="s">
        <v>8309</v>
      </c>
      <c r="B2183" s="29" t="s">
        <v>8341</v>
      </c>
      <c r="C2183" s="30" t="s">
        <v>8342</v>
      </c>
      <c r="D2183" s="30" t="s">
        <v>508</v>
      </c>
      <c r="E2183" s="30" t="s">
        <v>119</v>
      </c>
      <c r="F2183" s="30" t="s">
        <v>280</v>
      </c>
      <c r="G2183" s="9" t="s">
        <v>14</v>
      </c>
      <c r="H2183" s="30"/>
      <c r="I2183" s="31"/>
    </row>
    <row r="2184">
      <c r="A2184" s="30" t="s">
        <v>8309</v>
      </c>
      <c r="B2184" s="29" t="s">
        <v>8343</v>
      </c>
      <c r="C2184" s="30" t="s">
        <v>8344</v>
      </c>
      <c r="D2184" s="30" t="s">
        <v>1932</v>
      </c>
      <c r="E2184" s="30"/>
      <c r="F2184" s="30" t="s">
        <v>171</v>
      </c>
      <c r="G2184" s="9" t="s">
        <v>14</v>
      </c>
      <c r="H2184" s="30" t="s">
        <v>100</v>
      </c>
      <c r="I2184" s="31"/>
    </row>
    <row r="2185">
      <c r="A2185" s="30" t="s">
        <v>8309</v>
      </c>
      <c r="B2185" s="29" t="s">
        <v>8343</v>
      </c>
      <c r="C2185" s="30" t="s">
        <v>8344</v>
      </c>
      <c r="D2185" s="30" t="s">
        <v>1932</v>
      </c>
      <c r="E2185" s="30" t="s">
        <v>15</v>
      </c>
      <c r="F2185" s="30" t="s">
        <v>6855</v>
      </c>
      <c r="G2185" s="9" t="s">
        <v>14</v>
      </c>
      <c r="H2185" s="30"/>
      <c r="I2185" s="31"/>
    </row>
    <row r="2186">
      <c r="A2186" s="30" t="s">
        <v>8309</v>
      </c>
      <c r="B2186" s="29" t="s">
        <v>8343</v>
      </c>
      <c r="C2186" s="30" t="s">
        <v>8344</v>
      </c>
      <c r="D2186" s="30" t="s">
        <v>1932</v>
      </c>
      <c r="E2186" s="30" t="s">
        <v>7058</v>
      </c>
      <c r="F2186" s="30" t="s">
        <v>101</v>
      </c>
      <c r="G2186" s="9" t="s">
        <v>14</v>
      </c>
      <c r="H2186" s="30"/>
      <c r="I2186" s="31"/>
    </row>
    <row r="2187">
      <c r="A2187" s="30" t="s">
        <v>8309</v>
      </c>
      <c r="B2187" s="29" t="s">
        <v>8343</v>
      </c>
      <c r="C2187" s="30" t="s">
        <v>8344</v>
      </c>
      <c r="D2187" s="30" t="s">
        <v>1932</v>
      </c>
      <c r="E2187" s="30" t="s">
        <v>7058</v>
      </c>
      <c r="F2187" s="30" t="s">
        <v>132</v>
      </c>
      <c r="G2187" s="9" t="s">
        <v>14</v>
      </c>
      <c r="H2187" s="30"/>
      <c r="I2187" s="31"/>
    </row>
    <row r="2188">
      <c r="A2188" s="30" t="s">
        <v>8309</v>
      </c>
      <c r="B2188" s="29" t="s">
        <v>8345</v>
      </c>
      <c r="C2188" s="30" t="s">
        <v>8346</v>
      </c>
      <c r="D2188" s="30" t="s">
        <v>1279</v>
      </c>
      <c r="E2188" s="30" t="s">
        <v>6454</v>
      </c>
      <c r="F2188" s="30" t="s">
        <v>542</v>
      </c>
      <c r="G2188" s="9" t="s">
        <v>14</v>
      </c>
      <c r="H2188" s="30"/>
      <c r="I2188" s="31"/>
    </row>
    <row r="2189">
      <c r="A2189" s="30" t="s">
        <v>8309</v>
      </c>
      <c r="B2189" s="29" t="s">
        <v>8347</v>
      </c>
      <c r="C2189" s="30" t="s">
        <v>8348</v>
      </c>
      <c r="D2189" s="30" t="s">
        <v>559</v>
      </c>
      <c r="E2189" s="30"/>
      <c r="F2189" s="30" t="s">
        <v>747</v>
      </c>
      <c r="G2189" s="9" t="s">
        <v>86</v>
      </c>
      <c r="H2189" s="30" t="s">
        <v>100</v>
      </c>
      <c r="I2189" s="31"/>
    </row>
    <row r="2190">
      <c r="A2190" s="30" t="s">
        <v>8309</v>
      </c>
      <c r="B2190" s="29" t="s">
        <v>8349</v>
      </c>
      <c r="C2190" s="30" t="s">
        <v>8350</v>
      </c>
      <c r="D2190" s="30" t="s">
        <v>822</v>
      </c>
      <c r="E2190" s="30" t="s">
        <v>8351</v>
      </c>
      <c r="F2190" s="30" t="s">
        <v>239</v>
      </c>
      <c r="G2190" s="9" t="s">
        <v>14</v>
      </c>
      <c r="H2190" s="30"/>
      <c r="I2190" s="31"/>
    </row>
    <row r="2191">
      <c r="A2191" s="30" t="s">
        <v>8309</v>
      </c>
      <c r="B2191" s="29" t="s">
        <v>8349</v>
      </c>
      <c r="C2191" s="30" t="s">
        <v>8350</v>
      </c>
      <c r="D2191" s="30" t="s">
        <v>822</v>
      </c>
      <c r="E2191" s="30" t="s">
        <v>705</v>
      </c>
      <c r="F2191" s="30" t="s">
        <v>6056</v>
      </c>
      <c r="G2191" s="9" t="s">
        <v>14</v>
      </c>
      <c r="H2191" s="30"/>
      <c r="I2191" s="31"/>
    </row>
    <row r="2192">
      <c r="A2192" s="30" t="s">
        <v>8309</v>
      </c>
      <c r="B2192" s="29" t="s">
        <v>8352</v>
      </c>
      <c r="C2192" s="30" t="s">
        <v>8353</v>
      </c>
      <c r="D2192" s="30" t="s">
        <v>2375</v>
      </c>
      <c r="E2192" s="30"/>
      <c r="F2192" s="30" t="s">
        <v>6516</v>
      </c>
      <c r="G2192" s="9" t="s">
        <v>14</v>
      </c>
      <c r="H2192" s="30" t="s">
        <v>100</v>
      </c>
      <c r="I2192" s="31"/>
    </row>
    <row r="2193">
      <c r="A2193" s="30" t="s">
        <v>8309</v>
      </c>
      <c r="B2193" s="29" t="s">
        <v>8354</v>
      </c>
      <c r="C2193" s="30" t="s">
        <v>8355</v>
      </c>
      <c r="D2193" s="30" t="s">
        <v>2375</v>
      </c>
      <c r="E2193" s="30" t="s">
        <v>6202</v>
      </c>
      <c r="F2193" s="30" t="s">
        <v>8356</v>
      </c>
      <c r="G2193" s="9" t="s">
        <v>14</v>
      </c>
      <c r="H2193" s="30"/>
      <c r="I2193" s="31"/>
    </row>
    <row r="2194">
      <c r="A2194" s="30" t="s">
        <v>8309</v>
      </c>
      <c r="B2194" s="29" t="s">
        <v>8354</v>
      </c>
      <c r="C2194" s="30" t="s">
        <v>8355</v>
      </c>
      <c r="D2194" s="30" t="s">
        <v>2375</v>
      </c>
      <c r="E2194" s="30"/>
      <c r="F2194" s="30" t="s">
        <v>6516</v>
      </c>
      <c r="G2194" s="9" t="s">
        <v>14</v>
      </c>
      <c r="H2194" s="30" t="s">
        <v>100</v>
      </c>
      <c r="I2194" s="31"/>
    </row>
    <row r="2195">
      <c r="A2195" s="30" t="s">
        <v>8309</v>
      </c>
      <c r="B2195" s="29" t="s">
        <v>8357</v>
      </c>
      <c r="C2195" s="30" t="s">
        <v>8358</v>
      </c>
      <c r="D2195" s="30" t="s">
        <v>2375</v>
      </c>
      <c r="E2195" s="30" t="s">
        <v>2476</v>
      </c>
      <c r="F2195" s="30" t="s">
        <v>1771</v>
      </c>
      <c r="G2195" s="9" t="s">
        <v>14</v>
      </c>
      <c r="H2195" s="30"/>
      <c r="I2195" s="31"/>
    </row>
    <row r="2196">
      <c r="A2196" s="30" t="s">
        <v>8309</v>
      </c>
      <c r="B2196" s="29" t="s">
        <v>8357</v>
      </c>
      <c r="C2196" s="30" t="s">
        <v>8358</v>
      </c>
      <c r="D2196" s="30" t="s">
        <v>2375</v>
      </c>
      <c r="E2196" s="30" t="s">
        <v>119</v>
      </c>
      <c r="F2196" s="30" t="s">
        <v>18</v>
      </c>
      <c r="G2196" s="9" t="s">
        <v>14</v>
      </c>
      <c r="H2196" s="30"/>
      <c r="I2196" s="31"/>
    </row>
    <row r="2197">
      <c r="A2197" s="30" t="s">
        <v>8359</v>
      </c>
      <c r="B2197" s="29" t="s">
        <v>8360</v>
      </c>
      <c r="C2197" s="30" t="s">
        <v>8361</v>
      </c>
      <c r="D2197" s="30" t="s">
        <v>321</v>
      </c>
      <c r="E2197" s="30" t="s">
        <v>42</v>
      </c>
      <c r="F2197" s="30" t="s">
        <v>1303</v>
      </c>
      <c r="G2197" s="9" t="s">
        <v>29</v>
      </c>
      <c r="H2197" s="30"/>
      <c r="I2197" s="31"/>
    </row>
    <row r="2198">
      <c r="A2198" s="30" t="s">
        <v>8359</v>
      </c>
      <c r="B2198" s="29" t="s">
        <v>8362</v>
      </c>
      <c r="C2198" s="30" t="s">
        <v>8363</v>
      </c>
      <c r="D2198" s="30" t="s">
        <v>83</v>
      </c>
      <c r="E2198" s="30"/>
      <c r="F2198" s="30" t="s">
        <v>7183</v>
      </c>
      <c r="G2198" s="9" t="s">
        <v>14</v>
      </c>
      <c r="H2198" s="30" t="s">
        <v>100</v>
      </c>
      <c r="I2198" s="31"/>
    </row>
    <row r="2199">
      <c r="A2199" s="30" t="s">
        <v>8359</v>
      </c>
      <c r="B2199" s="29" t="s">
        <v>8364</v>
      </c>
      <c r="C2199" s="30" t="s">
        <v>8365</v>
      </c>
      <c r="D2199" s="30" t="s">
        <v>158</v>
      </c>
      <c r="E2199" s="30"/>
      <c r="F2199" s="30" t="s">
        <v>6516</v>
      </c>
      <c r="G2199" s="9" t="s">
        <v>14</v>
      </c>
      <c r="H2199" s="30" t="s">
        <v>100</v>
      </c>
      <c r="I2199" s="31"/>
    </row>
    <row r="2200">
      <c r="A2200" s="30" t="s">
        <v>8359</v>
      </c>
      <c r="B2200" s="29" t="s">
        <v>8364</v>
      </c>
      <c r="C2200" s="30" t="s">
        <v>8365</v>
      </c>
      <c r="D2200" s="30" t="s">
        <v>158</v>
      </c>
      <c r="E2200" s="30" t="s">
        <v>6517</v>
      </c>
      <c r="F2200" s="30" t="s">
        <v>149</v>
      </c>
      <c r="G2200" s="9" t="s">
        <v>14</v>
      </c>
      <c r="H2200" s="30"/>
      <c r="I2200" s="31"/>
    </row>
    <row r="2201">
      <c r="A2201" s="30" t="s">
        <v>8359</v>
      </c>
      <c r="B2201" s="29" t="s">
        <v>8366</v>
      </c>
      <c r="C2201" s="30" t="s">
        <v>8367</v>
      </c>
      <c r="D2201" s="30" t="s">
        <v>412</v>
      </c>
      <c r="E2201" s="30" t="s">
        <v>5047</v>
      </c>
      <c r="F2201" s="30" t="s">
        <v>671</v>
      </c>
      <c r="G2201" s="9" t="s">
        <v>14</v>
      </c>
      <c r="H2201" s="30"/>
      <c r="I2201" s="31"/>
    </row>
    <row r="2202">
      <c r="A2202" s="30" t="s">
        <v>8359</v>
      </c>
      <c r="B2202" s="29" t="s">
        <v>8366</v>
      </c>
      <c r="C2202" s="30" t="s">
        <v>8367</v>
      </c>
      <c r="D2202" s="30" t="s">
        <v>412</v>
      </c>
      <c r="E2202" s="30" t="s">
        <v>241</v>
      </c>
      <c r="F2202" s="30" t="s">
        <v>33</v>
      </c>
      <c r="G2202" s="9" t="s">
        <v>14</v>
      </c>
      <c r="H2202" s="30"/>
      <c r="I2202" s="31"/>
    </row>
    <row r="2203">
      <c r="A2203" s="30" t="s">
        <v>8359</v>
      </c>
      <c r="B2203" s="29" t="s">
        <v>8368</v>
      </c>
      <c r="C2203" s="30" t="s">
        <v>8369</v>
      </c>
      <c r="D2203" s="30" t="s">
        <v>2091</v>
      </c>
      <c r="E2203" s="30"/>
      <c r="F2203" s="30" t="s">
        <v>6328</v>
      </c>
      <c r="G2203" s="9" t="s">
        <v>14</v>
      </c>
      <c r="H2203" s="30" t="s">
        <v>100</v>
      </c>
      <c r="I2203" s="31"/>
    </row>
    <row r="2204">
      <c r="A2204" s="30" t="s">
        <v>8359</v>
      </c>
      <c r="B2204" s="29" t="s">
        <v>8368</v>
      </c>
      <c r="C2204" s="30" t="s">
        <v>8369</v>
      </c>
      <c r="D2204" s="30" t="s">
        <v>2091</v>
      </c>
      <c r="E2204" s="30" t="s">
        <v>5418</v>
      </c>
      <c r="F2204" s="30" t="s">
        <v>454</v>
      </c>
      <c r="G2204" s="9" t="s">
        <v>14</v>
      </c>
      <c r="H2204" s="30"/>
      <c r="I2204" s="31"/>
    </row>
    <row r="2205">
      <c r="A2205" s="30" t="s">
        <v>8359</v>
      </c>
      <c r="B2205" s="29" t="s">
        <v>8368</v>
      </c>
      <c r="C2205" s="30" t="s">
        <v>8369</v>
      </c>
      <c r="D2205" s="30" t="s">
        <v>2091</v>
      </c>
      <c r="E2205" s="30" t="s">
        <v>38</v>
      </c>
      <c r="F2205" s="30" t="s">
        <v>18</v>
      </c>
      <c r="G2205" s="9" t="s">
        <v>14</v>
      </c>
      <c r="H2205" s="30"/>
      <c r="I2205" s="31"/>
    </row>
    <row r="2206">
      <c r="A2206" s="30" t="s">
        <v>8359</v>
      </c>
      <c r="B2206" s="29" t="s">
        <v>8370</v>
      </c>
      <c r="C2206" s="30" t="s">
        <v>8371</v>
      </c>
      <c r="D2206" s="30" t="s">
        <v>1678</v>
      </c>
      <c r="E2206" s="30" t="s">
        <v>5885</v>
      </c>
      <c r="F2206" s="30" t="s">
        <v>454</v>
      </c>
      <c r="G2206" s="9" t="s">
        <v>14</v>
      </c>
      <c r="H2206" s="30"/>
      <c r="I2206" s="31"/>
    </row>
    <row r="2207">
      <c r="A2207" s="30" t="s">
        <v>8359</v>
      </c>
      <c r="B2207" s="29" t="s">
        <v>8370</v>
      </c>
      <c r="C2207" s="30" t="s">
        <v>8371</v>
      </c>
      <c r="D2207" s="30" t="s">
        <v>1678</v>
      </c>
      <c r="E2207" s="30" t="s">
        <v>1490</v>
      </c>
      <c r="F2207" s="30" t="s">
        <v>2943</v>
      </c>
      <c r="G2207" s="9" t="s">
        <v>14</v>
      </c>
      <c r="H2207" s="30"/>
      <c r="I2207" s="31"/>
    </row>
    <row r="2208">
      <c r="A2208" s="30" t="s">
        <v>8359</v>
      </c>
      <c r="B2208" s="29" t="s">
        <v>8370</v>
      </c>
      <c r="C2208" s="30" t="s">
        <v>8371</v>
      </c>
      <c r="D2208" s="30" t="s">
        <v>1678</v>
      </c>
      <c r="E2208" s="30" t="s">
        <v>38</v>
      </c>
      <c r="F2208" s="30" t="s">
        <v>18</v>
      </c>
      <c r="G2208" s="9" t="s">
        <v>14</v>
      </c>
      <c r="H2208" s="30"/>
      <c r="I2208" s="31"/>
    </row>
    <row r="2209">
      <c r="A2209" s="30" t="s">
        <v>8359</v>
      </c>
      <c r="B2209" s="29" t="s">
        <v>8372</v>
      </c>
      <c r="C2209" s="30" t="s">
        <v>8373</v>
      </c>
      <c r="D2209" s="30" t="s">
        <v>3948</v>
      </c>
      <c r="E2209" s="30" t="s">
        <v>38</v>
      </c>
      <c r="F2209" s="30" t="s">
        <v>5939</v>
      </c>
      <c r="G2209" s="9" t="s">
        <v>14</v>
      </c>
      <c r="H2209" s="30"/>
      <c r="I2209" s="31"/>
    </row>
    <row r="2210">
      <c r="A2210" s="30" t="s">
        <v>8359</v>
      </c>
      <c r="B2210" s="29" t="s">
        <v>8372</v>
      </c>
      <c r="C2210" s="30" t="s">
        <v>8373</v>
      </c>
      <c r="D2210" s="30" t="s">
        <v>3948</v>
      </c>
      <c r="E2210" s="30"/>
      <c r="F2210" s="30" t="s">
        <v>18</v>
      </c>
      <c r="G2210" s="9" t="s">
        <v>14</v>
      </c>
      <c r="H2210" s="30" t="s">
        <v>100</v>
      </c>
      <c r="I2210" s="31"/>
    </row>
    <row r="2211">
      <c r="A2211" s="30" t="s">
        <v>8359</v>
      </c>
      <c r="B2211" s="29" t="s">
        <v>8372</v>
      </c>
      <c r="C2211" s="30" t="s">
        <v>8373</v>
      </c>
      <c r="D2211" s="30" t="s">
        <v>3948</v>
      </c>
      <c r="E2211" s="30" t="s">
        <v>7279</v>
      </c>
      <c r="F2211" s="30" t="s">
        <v>239</v>
      </c>
      <c r="G2211" s="9" t="s">
        <v>14</v>
      </c>
      <c r="H2211" s="30"/>
      <c r="I2211" s="31"/>
    </row>
    <row r="2212">
      <c r="A2212" s="30" t="s">
        <v>8359</v>
      </c>
      <c r="B2212" s="29" t="s">
        <v>8372</v>
      </c>
      <c r="C2212" s="30" t="s">
        <v>8373</v>
      </c>
      <c r="D2212" s="30" t="s">
        <v>3948</v>
      </c>
      <c r="E2212" s="30" t="s">
        <v>241</v>
      </c>
      <c r="F2212" s="30" t="s">
        <v>33</v>
      </c>
      <c r="G2212" s="9" t="s">
        <v>14</v>
      </c>
      <c r="H2212" s="30"/>
      <c r="I2212" s="31"/>
    </row>
    <row r="2213">
      <c r="A2213" s="30" t="s">
        <v>8359</v>
      </c>
      <c r="B2213" s="29" t="s">
        <v>8374</v>
      </c>
      <c r="C2213" s="30" t="s">
        <v>8375</v>
      </c>
      <c r="D2213" s="30" t="s">
        <v>1557</v>
      </c>
      <c r="E2213" s="30" t="s">
        <v>110</v>
      </c>
      <c r="F2213" s="30" t="s">
        <v>111</v>
      </c>
      <c r="G2213" s="9" t="s">
        <v>14</v>
      </c>
      <c r="H2213" s="30"/>
      <c r="I2213" s="31"/>
    </row>
    <row r="2214">
      <c r="A2214" s="30" t="s">
        <v>8359</v>
      </c>
      <c r="B2214" s="29" t="s">
        <v>8376</v>
      </c>
      <c r="C2214" s="30" t="s">
        <v>8377</v>
      </c>
      <c r="D2214" s="30" t="s">
        <v>321</v>
      </c>
      <c r="E2214" s="30" t="s">
        <v>42</v>
      </c>
      <c r="F2214" s="30" t="s">
        <v>1303</v>
      </c>
      <c r="G2214" s="9" t="s">
        <v>29</v>
      </c>
      <c r="H2214" s="30"/>
      <c r="I2214" s="31"/>
    </row>
    <row r="2215">
      <c r="A2215" s="30" t="s">
        <v>8359</v>
      </c>
      <c r="B2215" s="29" t="s">
        <v>8378</v>
      </c>
      <c r="C2215" s="30" t="s">
        <v>8379</v>
      </c>
      <c r="D2215" s="30" t="s">
        <v>135</v>
      </c>
      <c r="E2215" s="30"/>
      <c r="F2215" s="30" t="s">
        <v>7183</v>
      </c>
      <c r="G2215" s="9" t="s">
        <v>14</v>
      </c>
      <c r="H2215" s="30" t="s">
        <v>100</v>
      </c>
      <c r="I2215" s="31"/>
    </row>
    <row r="2216">
      <c r="A2216" s="30" t="s">
        <v>8359</v>
      </c>
      <c r="B2216" s="29" t="s">
        <v>8380</v>
      </c>
      <c r="C2216" s="30" t="s">
        <v>8381</v>
      </c>
      <c r="D2216" s="30" t="s">
        <v>158</v>
      </c>
      <c r="E2216" s="30" t="s">
        <v>449</v>
      </c>
      <c r="F2216" s="30" t="s">
        <v>8382</v>
      </c>
      <c r="G2216" s="9" t="s">
        <v>14</v>
      </c>
      <c r="H2216" s="30"/>
      <c r="I2216" s="31"/>
    </row>
    <row r="2217">
      <c r="A2217" s="30" t="s">
        <v>8359</v>
      </c>
      <c r="B2217" s="29" t="s">
        <v>8380</v>
      </c>
      <c r="C2217" s="30" t="s">
        <v>8381</v>
      </c>
      <c r="D2217" s="30" t="s">
        <v>158</v>
      </c>
      <c r="E2217" s="30" t="s">
        <v>8383</v>
      </c>
      <c r="F2217" s="30" t="s">
        <v>3558</v>
      </c>
      <c r="G2217" s="9" t="s">
        <v>14</v>
      </c>
      <c r="H2217" s="30"/>
      <c r="I2217" s="31"/>
    </row>
    <row r="2218">
      <c r="A2218" s="30" t="s">
        <v>8359</v>
      </c>
      <c r="B2218" s="29" t="s">
        <v>8380</v>
      </c>
      <c r="C2218" s="30" t="s">
        <v>8381</v>
      </c>
      <c r="D2218" s="30" t="s">
        <v>158</v>
      </c>
      <c r="E2218" s="30" t="s">
        <v>136</v>
      </c>
      <c r="F2218" s="30" t="s">
        <v>8384</v>
      </c>
      <c r="G2218" s="9" t="s">
        <v>14</v>
      </c>
      <c r="H2218" s="30"/>
      <c r="I2218" s="31"/>
    </row>
    <row r="2219">
      <c r="A2219" s="30" t="s">
        <v>8359</v>
      </c>
      <c r="B2219" s="29" t="s">
        <v>8385</v>
      </c>
      <c r="C2219" s="30" t="s">
        <v>8386</v>
      </c>
      <c r="D2219" s="30" t="s">
        <v>295</v>
      </c>
      <c r="E2219" s="30"/>
      <c r="F2219" s="30" t="s">
        <v>747</v>
      </c>
      <c r="G2219" s="9" t="s">
        <v>86</v>
      </c>
      <c r="H2219" s="30" t="s">
        <v>100</v>
      </c>
      <c r="I2219" s="31"/>
    </row>
    <row r="2220">
      <c r="A2220" s="30" t="s">
        <v>8359</v>
      </c>
      <c r="B2220" s="29" t="s">
        <v>8385</v>
      </c>
      <c r="C2220" s="30" t="s">
        <v>8387</v>
      </c>
      <c r="D2220" s="30" t="s">
        <v>295</v>
      </c>
      <c r="E2220" s="30" t="s">
        <v>15</v>
      </c>
      <c r="F2220" s="30" t="s">
        <v>8388</v>
      </c>
      <c r="G2220" s="20" t="s">
        <v>14</v>
      </c>
      <c r="H2220" s="30"/>
      <c r="I2220" s="31"/>
    </row>
    <row r="2221">
      <c r="A2221" s="30" t="s">
        <v>8359</v>
      </c>
      <c r="B2221" s="29" t="s">
        <v>8389</v>
      </c>
      <c r="C2221" s="30" t="s">
        <v>8390</v>
      </c>
      <c r="D2221" s="30" t="s">
        <v>298</v>
      </c>
      <c r="E2221" s="30"/>
      <c r="F2221" s="30" t="s">
        <v>171</v>
      </c>
      <c r="G2221" s="9" t="s">
        <v>14</v>
      </c>
      <c r="H2221" s="30" t="s">
        <v>100</v>
      </c>
      <c r="I2221" s="31"/>
    </row>
    <row r="2222">
      <c r="A2222" s="30" t="s">
        <v>8359</v>
      </c>
      <c r="B2222" s="29" t="s">
        <v>8389</v>
      </c>
      <c r="C2222" s="30" t="s">
        <v>8390</v>
      </c>
      <c r="D2222" s="30" t="s">
        <v>298</v>
      </c>
      <c r="E2222" s="30" t="s">
        <v>5190</v>
      </c>
      <c r="F2222" s="30" t="s">
        <v>239</v>
      </c>
      <c r="G2222" s="9" t="s">
        <v>14</v>
      </c>
      <c r="H2222" s="30"/>
      <c r="I2222" s="31"/>
    </row>
    <row r="2223">
      <c r="A2223" s="30" t="s">
        <v>8359</v>
      </c>
      <c r="B2223" s="29" t="s">
        <v>8389</v>
      </c>
      <c r="C2223" s="30" t="s">
        <v>8390</v>
      </c>
      <c r="D2223" s="30" t="s">
        <v>298</v>
      </c>
      <c r="E2223" s="30" t="s">
        <v>705</v>
      </c>
      <c r="F2223" s="30" t="s">
        <v>505</v>
      </c>
      <c r="G2223" s="9" t="s">
        <v>14</v>
      </c>
      <c r="H2223" s="30"/>
      <c r="I2223" s="31"/>
    </row>
    <row r="2224">
      <c r="A2224" s="30" t="s">
        <v>8359</v>
      </c>
      <c r="B2224" s="29" t="s">
        <v>8389</v>
      </c>
      <c r="C2224" s="30" t="s">
        <v>8390</v>
      </c>
      <c r="D2224" s="30" t="s">
        <v>298</v>
      </c>
      <c r="E2224" s="30" t="s">
        <v>110</v>
      </c>
      <c r="F2224" s="30" t="s">
        <v>111</v>
      </c>
      <c r="G2224" s="9" t="s">
        <v>14</v>
      </c>
      <c r="H2224" s="30"/>
      <c r="I2224" s="31"/>
    </row>
    <row r="2225">
      <c r="A2225" s="30" t="s">
        <v>8359</v>
      </c>
      <c r="B2225" s="29" t="s">
        <v>8391</v>
      </c>
      <c r="C2225" s="30" t="s">
        <v>8392</v>
      </c>
      <c r="D2225" s="30" t="s">
        <v>633</v>
      </c>
      <c r="E2225" s="30"/>
      <c r="F2225" s="30" t="s">
        <v>1419</v>
      </c>
      <c r="G2225" s="9" t="s">
        <v>14</v>
      </c>
      <c r="H2225" s="30" t="s">
        <v>100</v>
      </c>
      <c r="I2225" s="31"/>
    </row>
    <row r="2226">
      <c r="A2226" s="30" t="s">
        <v>8359</v>
      </c>
      <c r="B2226" s="29" t="s">
        <v>8391</v>
      </c>
      <c r="C2226" s="30" t="s">
        <v>8392</v>
      </c>
      <c r="D2226" s="30" t="s">
        <v>633</v>
      </c>
      <c r="E2226" s="30" t="s">
        <v>5418</v>
      </c>
      <c r="F2226" s="30" t="s">
        <v>18</v>
      </c>
      <c r="G2226" s="9" t="s">
        <v>14</v>
      </c>
      <c r="H2226" s="30"/>
      <c r="I2226" s="31"/>
    </row>
    <row r="2227">
      <c r="A2227" s="30" t="s">
        <v>8359</v>
      </c>
      <c r="B2227" s="29" t="s">
        <v>8393</v>
      </c>
      <c r="C2227" s="30" t="s">
        <v>8394</v>
      </c>
      <c r="D2227" s="30" t="s">
        <v>135</v>
      </c>
      <c r="E2227" s="30"/>
      <c r="F2227" s="30" t="s">
        <v>171</v>
      </c>
      <c r="G2227" s="9" t="s">
        <v>14</v>
      </c>
      <c r="H2227" s="30" t="s">
        <v>100</v>
      </c>
      <c r="I2227" s="31"/>
    </row>
    <row r="2228">
      <c r="A2228" s="30" t="s">
        <v>8359</v>
      </c>
      <c r="B2228" s="29" t="s">
        <v>8393</v>
      </c>
      <c r="C2228" s="30" t="s">
        <v>8394</v>
      </c>
      <c r="D2228" s="30" t="s">
        <v>135</v>
      </c>
      <c r="E2228" s="30" t="s">
        <v>259</v>
      </c>
      <c r="F2228" s="30" t="s">
        <v>718</v>
      </c>
      <c r="G2228" s="9" t="s">
        <v>14</v>
      </c>
      <c r="H2228" s="30"/>
      <c r="I2228" s="31"/>
    </row>
    <row r="2229">
      <c r="A2229" s="30" t="s">
        <v>8359</v>
      </c>
      <c r="B2229" s="29" t="s">
        <v>8393</v>
      </c>
      <c r="C2229" s="30" t="s">
        <v>8394</v>
      </c>
      <c r="D2229" s="30" t="s">
        <v>135</v>
      </c>
      <c r="E2229" s="30" t="s">
        <v>110</v>
      </c>
      <c r="F2229" s="30" t="s">
        <v>111</v>
      </c>
      <c r="G2229" s="9" t="s">
        <v>14</v>
      </c>
      <c r="H2229" s="30"/>
      <c r="I2229" s="31"/>
    </row>
    <row r="2230">
      <c r="A2230" s="30" t="s">
        <v>8359</v>
      </c>
      <c r="B2230" s="29" t="s">
        <v>8395</v>
      </c>
      <c r="C2230" s="30" t="s">
        <v>8396</v>
      </c>
      <c r="D2230" s="30" t="s">
        <v>357</v>
      </c>
      <c r="E2230" s="30"/>
      <c r="F2230" s="30" t="s">
        <v>171</v>
      </c>
      <c r="G2230" s="9" t="s">
        <v>14</v>
      </c>
      <c r="H2230" s="30" t="s">
        <v>100</v>
      </c>
      <c r="I2230" s="31"/>
    </row>
    <row r="2231">
      <c r="A2231" s="30" t="s">
        <v>8359</v>
      </c>
      <c r="B2231" s="29" t="s">
        <v>8395</v>
      </c>
      <c r="C2231" s="30" t="s">
        <v>8396</v>
      </c>
      <c r="D2231" s="30" t="s">
        <v>357</v>
      </c>
      <c r="E2231" s="30" t="s">
        <v>1527</v>
      </c>
      <c r="F2231" s="30" t="s">
        <v>119</v>
      </c>
      <c r="G2231" s="9" t="s">
        <v>14</v>
      </c>
      <c r="H2231" s="30"/>
      <c r="I2231" s="31"/>
    </row>
    <row r="2232">
      <c r="A2232" s="30" t="s">
        <v>8359</v>
      </c>
      <c r="B2232" s="29" t="s">
        <v>8395</v>
      </c>
      <c r="C2232" s="30" t="s">
        <v>8396</v>
      </c>
      <c r="D2232" s="30" t="s">
        <v>357</v>
      </c>
      <c r="E2232" s="30" t="s">
        <v>90</v>
      </c>
      <c r="F2232" s="30" t="s">
        <v>111</v>
      </c>
      <c r="G2232" s="9" t="s">
        <v>14</v>
      </c>
      <c r="H2232" s="30"/>
      <c r="I2232" s="31"/>
    </row>
    <row r="2233">
      <c r="A2233" s="30" t="s">
        <v>8359</v>
      </c>
      <c r="B2233" s="29" t="s">
        <v>8397</v>
      </c>
      <c r="C2233" s="30" t="s">
        <v>8398</v>
      </c>
      <c r="D2233" s="30" t="s">
        <v>731</v>
      </c>
      <c r="E2233" s="30" t="s">
        <v>5885</v>
      </c>
      <c r="F2233" s="30" t="s">
        <v>308</v>
      </c>
      <c r="G2233" s="9" t="s">
        <v>14</v>
      </c>
      <c r="H2233" s="30"/>
      <c r="I2233" s="31"/>
    </row>
    <row r="2234">
      <c r="A2234" s="30" t="s">
        <v>8359</v>
      </c>
      <c r="B2234" s="29" t="s">
        <v>8397</v>
      </c>
      <c r="C2234" s="30" t="s">
        <v>8398</v>
      </c>
      <c r="D2234" s="30" t="s">
        <v>731</v>
      </c>
      <c r="E2234" s="30" t="s">
        <v>409</v>
      </c>
      <c r="F2234" s="30" t="s">
        <v>101</v>
      </c>
      <c r="G2234" s="9" t="s">
        <v>14</v>
      </c>
      <c r="H2234" s="30"/>
      <c r="I2234" s="31"/>
    </row>
    <row r="2235">
      <c r="A2235" s="30" t="s">
        <v>8359</v>
      </c>
      <c r="B2235" s="29" t="s">
        <v>8399</v>
      </c>
      <c r="C2235" s="30" t="s">
        <v>8400</v>
      </c>
      <c r="D2235" s="30" t="s">
        <v>83</v>
      </c>
      <c r="E2235" s="30"/>
      <c r="F2235" s="30" t="s">
        <v>171</v>
      </c>
      <c r="G2235" s="9" t="s">
        <v>14</v>
      </c>
      <c r="H2235" s="30" t="s">
        <v>100</v>
      </c>
      <c r="I2235" s="31"/>
    </row>
    <row r="2236">
      <c r="A2236" s="30" t="s">
        <v>8359</v>
      </c>
      <c r="B2236" s="29" t="s">
        <v>8399</v>
      </c>
      <c r="C2236" s="30" t="s">
        <v>8400</v>
      </c>
      <c r="D2236" s="30" t="s">
        <v>83</v>
      </c>
      <c r="E2236" s="30" t="s">
        <v>4109</v>
      </c>
      <c r="F2236" s="30" t="s">
        <v>101</v>
      </c>
      <c r="G2236" s="9" t="s">
        <v>14</v>
      </c>
      <c r="H2236" s="30"/>
      <c r="I2236" s="31"/>
    </row>
    <row r="2237">
      <c r="A2237" s="30" t="s">
        <v>8359</v>
      </c>
      <c r="B2237" s="29" t="s">
        <v>8399</v>
      </c>
      <c r="C2237" s="30" t="s">
        <v>8400</v>
      </c>
      <c r="D2237" s="30" t="s">
        <v>83</v>
      </c>
      <c r="E2237" s="30" t="s">
        <v>119</v>
      </c>
      <c r="F2237" s="30" t="s">
        <v>917</v>
      </c>
      <c r="G2237" s="9" t="s">
        <v>14</v>
      </c>
      <c r="H2237" s="30"/>
      <c r="I2237" s="31"/>
    </row>
    <row r="2238">
      <c r="A2238" s="30" t="s">
        <v>8359</v>
      </c>
      <c r="B2238" s="29" t="s">
        <v>8401</v>
      </c>
      <c r="C2238" s="30" t="s">
        <v>8402</v>
      </c>
      <c r="D2238" s="30" t="s">
        <v>158</v>
      </c>
      <c r="E2238" s="30"/>
      <c r="F2238" s="30" t="s">
        <v>6516</v>
      </c>
      <c r="G2238" s="9" t="s">
        <v>14</v>
      </c>
      <c r="H2238" s="30" t="s">
        <v>100</v>
      </c>
      <c r="I2238" s="31"/>
    </row>
    <row r="2239">
      <c r="A2239" s="30" t="s">
        <v>8359</v>
      </c>
      <c r="B2239" s="29" t="s">
        <v>8401</v>
      </c>
      <c r="C2239" s="30" t="s">
        <v>8402</v>
      </c>
      <c r="D2239" s="30" t="s">
        <v>158</v>
      </c>
      <c r="E2239" s="30" t="s">
        <v>6517</v>
      </c>
      <c r="F2239" s="30" t="s">
        <v>350</v>
      </c>
      <c r="G2239" s="9" t="s">
        <v>14</v>
      </c>
      <c r="H2239" s="30"/>
      <c r="I2239" s="31"/>
    </row>
    <row r="2240">
      <c r="A2240" s="30" t="s">
        <v>8359</v>
      </c>
      <c r="B2240" s="29" t="s">
        <v>8403</v>
      </c>
      <c r="C2240" s="30" t="s">
        <v>8404</v>
      </c>
      <c r="D2240" s="30" t="s">
        <v>158</v>
      </c>
      <c r="E2240" s="30" t="s">
        <v>6202</v>
      </c>
      <c r="F2240" s="30" t="s">
        <v>8356</v>
      </c>
      <c r="G2240" s="9" t="s">
        <v>14</v>
      </c>
      <c r="H2240" s="30"/>
      <c r="I2240" s="31"/>
    </row>
    <row r="2241">
      <c r="A2241" s="30" t="s">
        <v>8359</v>
      </c>
      <c r="B2241" s="29" t="s">
        <v>8403</v>
      </c>
      <c r="C2241" s="30" t="s">
        <v>8404</v>
      </c>
      <c r="D2241" s="30" t="s">
        <v>158</v>
      </c>
      <c r="E2241" s="30"/>
      <c r="F2241" s="30" t="s">
        <v>6516</v>
      </c>
      <c r="G2241" s="9" t="s">
        <v>14</v>
      </c>
      <c r="H2241" s="30" t="s">
        <v>100</v>
      </c>
      <c r="I2241" s="31"/>
    </row>
    <row r="2242">
      <c r="A2242" s="34">
        <v>45269.0</v>
      </c>
      <c r="B2242" s="29" t="s">
        <v>8405</v>
      </c>
      <c r="C2242" s="30" t="s">
        <v>8406</v>
      </c>
      <c r="D2242" s="30" t="s">
        <v>118</v>
      </c>
      <c r="E2242" s="30" t="s">
        <v>42</v>
      </c>
      <c r="F2242" s="30" t="s">
        <v>1303</v>
      </c>
      <c r="G2242" s="9" t="s">
        <v>29</v>
      </c>
      <c r="H2242" s="30"/>
      <c r="I2242" s="31"/>
    </row>
    <row r="2243">
      <c r="A2243" s="34">
        <v>45269.0</v>
      </c>
      <c r="B2243" s="29" t="s">
        <v>8407</v>
      </c>
      <c r="C2243" s="30" t="s">
        <v>8408</v>
      </c>
      <c r="D2243" s="30" t="s">
        <v>3141</v>
      </c>
      <c r="E2243" s="30"/>
      <c r="F2243" s="30" t="s">
        <v>7183</v>
      </c>
      <c r="G2243" s="9" t="s">
        <v>14</v>
      </c>
      <c r="H2243" s="30" t="s">
        <v>100</v>
      </c>
      <c r="I2243" s="31"/>
    </row>
    <row r="2244">
      <c r="A2244" s="34">
        <v>45269.0</v>
      </c>
      <c r="B2244" s="29" t="s">
        <v>8409</v>
      </c>
      <c r="C2244" s="30" t="s">
        <v>8410</v>
      </c>
      <c r="D2244" s="30" t="s">
        <v>611</v>
      </c>
      <c r="E2244" s="30"/>
      <c r="F2244" s="30" t="s">
        <v>7783</v>
      </c>
      <c r="G2244" s="9" t="s">
        <v>14</v>
      </c>
      <c r="H2244" s="30" t="s">
        <v>100</v>
      </c>
      <c r="I2244" s="31"/>
    </row>
    <row r="2245">
      <c r="A2245" s="34">
        <v>45269.0</v>
      </c>
      <c r="B2245" s="29" t="s">
        <v>8409</v>
      </c>
      <c r="C2245" s="30" t="s">
        <v>8410</v>
      </c>
      <c r="D2245" s="30" t="s">
        <v>611</v>
      </c>
      <c r="E2245" s="30" t="s">
        <v>6169</v>
      </c>
      <c r="F2245" s="30" t="s">
        <v>6237</v>
      </c>
      <c r="G2245" s="9" t="s">
        <v>14</v>
      </c>
      <c r="H2245" s="30"/>
      <c r="I2245" s="31"/>
    </row>
    <row r="2246">
      <c r="A2246" s="34">
        <v>45269.0</v>
      </c>
      <c r="B2246" s="29" t="s">
        <v>8409</v>
      </c>
      <c r="C2246" s="30" t="s">
        <v>8410</v>
      </c>
      <c r="D2246" s="30" t="s">
        <v>611</v>
      </c>
      <c r="E2246" s="30" t="s">
        <v>119</v>
      </c>
      <c r="F2246" s="30" t="s">
        <v>18</v>
      </c>
      <c r="G2246" s="9" t="s">
        <v>14</v>
      </c>
      <c r="H2246" s="30"/>
      <c r="I2246" s="31"/>
    </row>
    <row r="2247">
      <c r="A2247" s="34">
        <v>45269.0</v>
      </c>
      <c r="B2247" s="29" t="s">
        <v>8411</v>
      </c>
      <c r="C2247" s="30" t="s">
        <v>8412</v>
      </c>
      <c r="D2247" s="30" t="s">
        <v>8413</v>
      </c>
      <c r="E2247" s="30" t="s">
        <v>8414</v>
      </c>
      <c r="F2247" s="30" t="s">
        <v>3025</v>
      </c>
      <c r="G2247" s="9" t="s">
        <v>14</v>
      </c>
      <c r="H2247" s="30"/>
      <c r="I2247" s="31"/>
    </row>
    <row r="2248">
      <c r="A2248" s="34">
        <v>45269.0</v>
      </c>
      <c r="B2248" s="29" t="s">
        <v>8415</v>
      </c>
      <c r="C2248" s="30" t="s">
        <v>8416</v>
      </c>
      <c r="D2248" s="30" t="s">
        <v>508</v>
      </c>
      <c r="E2248" s="30"/>
      <c r="F2248" s="30" t="s">
        <v>171</v>
      </c>
      <c r="G2248" s="9" t="s">
        <v>14</v>
      </c>
      <c r="H2248" s="30" t="s">
        <v>100</v>
      </c>
      <c r="I2248" s="31"/>
    </row>
    <row r="2249">
      <c r="A2249" s="34">
        <v>45269.0</v>
      </c>
      <c r="B2249" s="29" t="s">
        <v>8415</v>
      </c>
      <c r="C2249" s="30" t="s">
        <v>8416</v>
      </c>
      <c r="D2249" s="30" t="s">
        <v>508</v>
      </c>
      <c r="E2249" s="30" t="s">
        <v>950</v>
      </c>
      <c r="F2249" s="30" t="s">
        <v>8417</v>
      </c>
      <c r="G2249" s="9" t="s">
        <v>14</v>
      </c>
      <c r="H2249" s="30"/>
      <c r="I2249" s="31"/>
    </row>
    <row r="2250">
      <c r="A2250" s="34">
        <v>45269.0</v>
      </c>
      <c r="B2250" s="29" t="s">
        <v>8418</v>
      </c>
      <c r="C2250" s="30" t="s">
        <v>8419</v>
      </c>
      <c r="D2250" s="30" t="s">
        <v>5386</v>
      </c>
      <c r="E2250" s="30"/>
      <c r="F2250" s="30" t="s">
        <v>5892</v>
      </c>
      <c r="G2250" s="9" t="s">
        <v>14</v>
      </c>
      <c r="H2250" s="30" t="s">
        <v>100</v>
      </c>
      <c r="I2250" s="31"/>
    </row>
    <row r="2251">
      <c r="A2251" s="34">
        <v>45269.0</v>
      </c>
      <c r="B2251" s="29" t="s">
        <v>8418</v>
      </c>
      <c r="C2251" s="30" t="s">
        <v>8419</v>
      </c>
      <c r="D2251" s="30" t="s">
        <v>5386</v>
      </c>
      <c r="E2251" s="30"/>
      <c r="F2251" s="30" t="s">
        <v>8112</v>
      </c>
      <c r="G2251" s="9" t="s">
        <v>86</v>
      </c>
      <c r="H2251" s="30" t="s">
        <v>100</v>
      </c>
      <c r="I2251" s="31"/>
    </row>
    <row r="2252">
      <c r="A2252" s="34">
        <v>45269.0</v>
      </c>
      <c r="B2252" s="29" t="s">
        <v>8418</v>
      </c>
      <c r="C2252" s="30" t="s">
        <v>8419</v>
      </c>
      <c r="D2252" s="30" t="s">
        <v>5386</v>
      </c>
      <c r="E2252" s="30" t="s">
        <v>8420</v>
      </c>
      <c r="F2252" s="30" t="s">
        <v>473</v>
      </c>
      <c r="G2252" s="9" t="s">
        <v>14</v>
      </c>
      <c r="H2252" s="30"/>
      <c r="I2252" s="31"/>
    </row>
    <row r="2253">
      <c r="A2253" s="34">
        <v>45269.0</v>
      </c>
      <c r="B2253" s="29" t="s">
        <v>8421</v>
      </c>
      <c r="C2253" s="30" t="s">
        <v>8422</v>
      </c>
      <c r="D2253" s="30" t="s">
        <v>3315</v>
      </c>
      <c r="E2253" s="30" t="s">
        <v>8423</v>
      </c>
      <c r="F2253" s="30" t="s">
        <v>8424</v>
      </c>
      <c r="G2253" s="9" t="s">
        <v>14</v>
      </c>
      <c r="H2253" s="30"/>
      <c r="I2253" s="31"/>
    </row>
    <row r="2254">
      <c r="A2254" s="34">
        <v>45269.0</v>
      </c>
      <c r="B2254" s="29" t="s">
        <v>8421</v>
      </c>
      <c r="C2254" s="30" t="s">
        <v>8422</v>
      </c>
      <c r="D2254" s="30" t="s">
        <v>3315</v>
      </c>
      <c r="E2254" s="30" t="s">
        <v>3973</v>
      </c>
      <c r="F2254" s="30" t="s">
        <v>417</v>
      </c>
      <c r="G2254" s="9" t="s">
        <v>14</v>
      </c>
      <c r="H2254" s="30"/>
      <c r="I2254" s="31"/>
    </row>
    <row r="2255">
      <c r="A2255" s="34">
        <v>45269.0</v>
      </c>
      <c r="B2255" s="29" t="s">
        <v>8421</v>
      </c>
      <c r="C2255" s="30" t="s">
        <v>8422</v>
      </c>
      <c r="D2255" s="30" t="s">
        <v>3315</v>
      </c>
      <c r="E2255" s="30" t="s">
        <v>349</v>
      </c>
      <c r="F2255" s="30" t="s">
        <v>149</v>
      </c>
      <c r="G2255" s="9" t="s">
        <v>14</v>
      </c>
      <c r="H2255" s="30"/>
      <c r="I2255" s="31"/>
    </row>
    <row r="2256">
      <c r="A2256" s="34">
        <v>45269.0</v>
      </c>
      <c r="B2256" s="29" t="s">
        <v>8425</v>
      </c>
      <c r="C2256" s="30" t="s">
        <v>8426</v>
      </c>
      <c r="D2256" s="30" t="s">
        <v>106</v>
      </c>
      <c r="E2256" s="30"/>
      <c r="F2256" s="30" t="s">
        <v>171</v>
      </c>
      <c r="G2256" s="9" t="s">
        <v>14</v>
      </c>
      <c r="H2256" s="30" t="s">
        <v>100</v>
      </c>
      <c r="I2256" s="31"/>
    </row>
    <row r="2257">
      <c r="A2257" s="34">
        <v>45269.0</v>
      </c>
      <c r="B2257" s="29" t="s">
        <v>8425</v>
      </c>
      <c r="C2257" s="30" t="s">
        <v>8426</v>
      </c>
      <c r="D2257" s="30" t="s">
        <v>106</v>
      </c>
      <c r="E2257" s="30" t="s">
        <v>5418</v>
      </c>
      <c r="F2257" s="30" t="s">
        <v>48</v>
      </c>
      <c r="G2257" s="9" t="s">
        <v>14</v>
      </c>
      <c r="H2257" s="30"/>
      <c r="I2257" s="31"/>
    </row>
    <row r="2258">
      <c r="A2258" s="34">
        <v>45269.0</v>
      </c>
      <c r="B2258" s="29" t="s">
        <v>8425</v>
      </c>
      <c r="C2258" s="30" t="s">
        <v>8426</v>
      </c>
      <c r="D2258" s="30" t="s">
        <v>106</v>
      </c>
      <c r="E2258" s="30" t="s">
        <v>8427</v>
      </c>
      <c r="F2258" s="30" t="s">
        <v>33</v>
      </c>
      <c r="G2258" s="9" t="s">
        <v>14</v>
      </c>
      <c r="H2258" s="30"/>
      <c r="I2258" s="31"/>
    </row>
    <row r="2259">
      <c r="A2259" s="34">
        <v>45269.0</v>
      </c>
      <c r="B2259" s="29" t="s">
        <v>8428</v>
      </c>
      <c r="C2259" s="30" t="s">
        <v>8429</v>
      </c>
      <c r="D2259" s="30" t="s">
        <v>365</v>
      </c>
      <c r="E2259" s="30"/>
      <c r="F2259" s="30" t="s">
        <v>512</v>
      </c>
      <c r="G2259" s="9" t="s">
        <v>14</v>
      </c>
      <c r="H2259" s="30" t="s">
        <v>100</v>
      </c>
      <c r="I2259" s="31"/>
    </row>
    <row r="2260">
      <c r="A2260" s="34">
        <v>45269.0</v>
      </c>
      <c r="B2260" s="29" t="s">
        <v>8428</v>
      </c>
      <c r="C2260" s="30" t="s">
        <v>8429</v>
      </c>
      <c r="D2260" s="30" t="s">
        <v>365</v>
      </c>
      <c r="E2260" s="30" t="s">
        <v>38</v>
      </c>
      <c r="F2260" s="30" t="s">
        <v>3198</v>
      </c>
      <c r="G2260" s="9" t="s">
        <v>14</v>
      </c>
      <c r="H2260" s="30"/>
      <c r="I2260" s="31"/>
    </row>
    <row r="2261">
      <c r="A2261" s="34">
        <v>45269.0</v>
      </c>
      <c r="B2261" s="29" t="s">
        <v>8430</v>
      </c>
      <c r="C2261" s="30" t="s">
        <v>8431</v>
      </c>
      <c r="D2261" s="30" t="s">
        <v>405</v>
      </c>
      <c r="E2261" s="30" t="s">
        <v>4316</v>
      </c>
      <c r="F2261" s="30" t="s">
        <v>202</v>
      </c>
      <c r="G2261" s="9" t="s">
        <v>14</v>
      </c>
      <c r="H2261" s="30"/>
      <c r="I2261" s="31"/>
    </row>
    <row r="2262">
      <c r="A2262" s="34">
        <v>45269.0</v>
      </c>
      <c r="B2262" s="29" t="s">
        <v>8432</v>
      </c>
      <c r="C2262" s="30" t="s">
        <v>8433</v>
      </c>
      <c r="D2262" s="30" t="s">
        <v>235</v>
      </c>
      <c r="E2262" s="30" t="s">
        <v>110</v>
      </c>
      <c r="F2262" s="30" t="s">
        <v>111</v>
      </c>
      <c r="G2262" s="9" t="s">
        <v>14</v>
      </c>
      <c r="H2262" s="30"/>
      <c r="I2262" s="31"/>
    </row>
    <row r="2263">
      <c r="A2263" s="34">
        <v>45269.0</v>
      </c>
      <c r="B2263" s="29" t="s">
        <v>8434</v>
      </c>
      <c r="C2263" s="30" t="s">
        <v>8435</v>
      </c>
      <c r="D2263" s="30" t="s">
        <v>3764</v>
      </c>
      <c r="E2263" s="30" t="s">
        <v>110</v>
      </c>
      <c r="F2263" s="30" t="s">
        <v>111</v>
      </c>
      <c r="G2263" s="9" t="s">
        <v>14</v>
      </c>
      <c r="H2263" s="30"/>
      <c r="I2263" s="31"/>
    </row>
    <row r="2264">
      <c r="A2264" s="34">
        <v>45269.0</v>
      </c>
      <c r="B2264" s="29" t="s">
        <v>8434</v>
      </c>
      <c r="C2264" s="30" t="s">
        <v>8435</v>
      </c>
      <c r="D2264" s="30" t="s">
        <v>3764</v>
      </c>
      <c r="E2264" s="30" t="s">
        <v>5254</v>
      </c>
      <c r="F2264" s="30" t="s">
        <v>7554</v>
      </c>
      <c r="G2264" s="9" t="s">
        <v>14</v>
      </c>
      <c r="H2264" s="30"/>
      <c r="I2264" s="31"/>
    </row>
    <row r="2265">
      <c r="A2265" s="34">
        <v>45269.0</v>
      </c>
      <c r="B2265" s="29" t="s">
        <v>8434</v>
      </c>
      <c r="C2265" s="30" t="s">
        <v>8435</v>
      </c>
      <c r="D2265" s="30" t="s">
        <v>3764</v>
      </c>
      <c r="E2265" s="30" t="s">
        <v>8436</v>
      </c>
      <c r="F2265" s="30" t="s">
        <v>917</v>
      </c>
      <c r="G2265" s="9" t="s">
        <v>14</v>
      </c>
      <c r="H2265" s="30"/>
      <c r="I2265" s="31"/>
    </row>
    <row r="2266">
      <c r="A2266" s="34">
        <v>45269.0</v>
      </c>
      <c r="B2266" s="29" t="s">
        <v>8437</v>
      </c>
      <c r="C2266" s="30" t="s">
        <v>8438</v>
      </c>
      <c r="D2266" s="30" t="s">
        <v>1989</v>
      </c>
      <c r="E2266" s="30" t="s">
        <v>38</v>
      </c>
      <c r="F2266" s="30" t="s">
        <v>6403</v>
      </c>
      <c r="G2266" s="9" t="s">
        <v>14</v>
      </c>
      <c r="H2266" s="30"/>
      <c r="I2266" s="31"/>
    </row>
    <row r="2267">
      <c r="A2267" s="34">
        <v>45269.0</v>
      </c>
      <c r="B2267" s="29" t="s">
        <v>8437</v>
      </c>
      <c r="C2267" s="30" t="s">
        <v>8438</v>
      </c>
      <c r="D2267" s="30" t="s">
        <v>1989</v>
      </c>
      <c r="E2267" s="30" t="s">
        <v>850</v>
      </c>
      <c r="F2267" s="30" t="s">
        <v>6594</v>
      </c>
      <c r="G2267" s="9" t="s">
        <v>14</v>
      </c>
      <c r="H2267" s="30"/>
      <c r="I2267" s="31"/>
    </row>
    <row r="2268">
      <c r="A2268" s="34">
        <v>45269.0</v>
      </c>
      <c r="B2268" s="29" t="s">
        <v>8439</v>
      </c>
      <c r="C2268" s="30" t="s">
        <v>8440</v>
      </c>
      <c r="D2268" s="30" t="s">
        <v>2946</v>
      </c>
      <c r="E2268" s="30" t="s">
        <v>349</v>
      </c>
      <c r="F2268" s="30" t="s">
        <v>542</v>
      </c>
      <c r="G2268" s="9" t="s">
        <v>14</v>
      </c>
      <c r="H2268" s="30"/>
      <c r="I2268" s="31"/>
    </row>
    <row r="2269">
      <c r="A2269" s="34">
        <v>45269.0</v>
      </c>
      <c r="B2269" s="29" t="s">
        <v>8439</v>
      </c>
      <c r="C2269" s="30" t="s">
        <v>8440</v>
      </c>
      <c r="D2269" s="30" t="s">
        <v>2946</v>
      </c>
      <c r="E2269" s="30" t="s">
        <v>38</v>
      </c>
      <c r="F2269" s="30" t="s">
        <v>18</v>
      </c>
      <c r="G2269" s="9" t="s">
        <v>14</v>
      </c>
      <c r="H2269" s="30"/>
      <c r="I2269" s="31"/>
    </row>
    <row r="2270">
      <c r="A2270" s="34">
        <v>45269.0</v>
      </c>
      <c r="B2270" s="29" t="s">
        <v>8441</v>
      </c>
      <c r="C2270" s="30" t="s">
        <v>8442</v>
      </c>
      <c r="D2270" s="30" t="s">
        <v>8443</v>
      </c>
      <c r="E2270" s="30" t="s">
        <v>42</v>
      </c>
      <c r="F2270" s="30" t="s">
        <v>1303</v>
      </c>
      <c r="G2270" s="9" t="s">
        <v>29</v>
      </c>
      <c r="H2270" s="30"/>
      <c r="I2270" s="31"/>
    </row>
    <row r="2271">
      <c r="A2271" s="34">
        <v>45269.0</v>
      </c>
      <c r="B2271" s="29" t="s">
        <v>8444</v>
      </c>
      <c r="C2271" s="30" t="s">
        <v>8445</v>
      </c>
      <c r="D2271" s="30" t="s">
        <v>2697</v>
      </c>
      <c r="E2271" s="30" t="s">
        <v>6506</v>
      </c>
      <c r="F2271" s="30" t="s">
        <v>171</v>
      </c>
      <c r="G2271" s="9" t="s">
        <v>14</v>
      </c>
      <c r="H2271" s="30"/>
      <c r="I2271" s="31"/>
    </row>
    <row r="2272">
      <c r="A2272" s="34">
        <v>45269.0</v>
      </c>
      <c r="B2272" s="29" t="s">
        <v>8444</v>
      </c>
      <c r="C2272" s="30" t="s">
        <v>8445</v>
      </c>
      <c r="D2272" s="30" t="s">
        <v>2697</v>
      </c>
      <c r="E2272" s="30" t="s">
        <v>6546</v>
      </c>
      <c r="F2272" s="30" t="s">
        <v>120</v>
      </c>
      <c r="G2272" s="9" t="s">
        <v>14</v>
      </c>
      <c r="H2272" s="30"/>
      <c r="I2272" s="31"/>
    </row>
    <row r="2273">
      <c r="A2273" s="34">
        <v>45269.0</v>
      </c>
      <c r="B2273" s="29" t="s">
        <v>8444</v>
      </c>
      <c r="C2273" s="30" t="s">
        <v>8445</v>
      </c>
      <c r="D2273" s="30" t="s">
        <v>2697</v>
      </c>
      <c r="E2273" s="30" t="s">
        <v>259</v>
      </c>
      <c r="F2273" s="30" t="s">
        <v>330</v>
      </c>
      <c r="G2273" s="9" t="s">
        <v>14</v>
      </c>
      <c r="H2273" s="30"/>
      <c r="I2273" s="31"/>
    </row>
    <row r="2274">
      <c r="A2274" s="34">
        <v>45269.0</v>
      </c>
      <c r="B2274" s="29" t="s">
        <v>8446</v>
      </c>
      <c r="C2274" s="30" t="s">
        <v>8447</v>
      </c>
      <c r="D2274" s="30" t="s">
        <v>3141</v>
      </c>
      <c r="E2274" s="30"/>
      <c r="F2274" s="30" t="s">
        <v>7183</v>
      </c>
      <c r="G2274" s="9" t="s">
        <v>14</v>
      </c>
      <c r="H2274" s="30" t="s">
        <v>100</v>
      </c>
      <c r="I2274" s="31"/>
    </row>
    <row r="2275">
      <c r="A2275" s="34">
        <v>45269.0</v>
      </c>
      <c r="B2275" s="29" t="s">
        <v>8448</v>
      </c>
      <c r="C2275" s="30" t="s">
        <v>8449</v>
      </c>
      <c r="D2275" s="30" t="s">
        <v>445</v>
      </c>
      <c r="E2275" s="30"/>
      <c r="F2275" s="30" t="s">
        <v>171</v>
      </c>
      <c r="G2275" s="9" t="s">
        <v>14</v>
      </c>
      <c r="H2275" s="30" t="s">
        <v>100</v>
      </c>
      <c r="I2275" s="31"/>
    </row>
    <row r="2276">
      <c r="A2276" s="34">
        <v>45269.0</v>
      </c>
      <c r="B2276" s="29" t="s">
        <v>8448</v>
      </c>
      <c r="C2276" s="30" t="s">
        <v>8449</v>
      </c>
      <c r="D2276" s="30" t="s">
        <v>445</v>
      </c>
      <c r="E2276" s="30" t="s">
        <v>1790</v>
      </c>
      <c r="F2276" s="30" t="s">
        <v>8450</v>
      </c>
      <c r="G2276" s="9" t="s">
        <v>14</v>
      </c>
      <c r="H2276" s="30"/>
      <c r="I2276" s="31"/>
    </row>
    <row r="2277">
      <c r="A2277" s="34">
        <v>45269.0</v>
      </c>
      <c r="B2277" s="29" t="s">
        <v>8448</v>
      </c>
      <c r="C2277" s="30" t="s">
        <v>8449</v>
      </c>
      <c r="D2277" s="30" t="s">
        <v>445</v>
      </c>
      <c r="E2277" s="30" t="s">
        <v>119</v>
      </c>
      <c r="F2277" s="30" t="s">
        <v>149</v>
      </c>
      <c r="G2277" s="9" t="s">
        <v>14</v>
      </c>
      <c r="H2277" s="30"/>
      <c r="I2277" s="31"/>
    </row>
    <row r="2278">
      <c r="A2278" s="34">
        <v>45269.0</v>
      </c>
      <c r="B2278" s="29" t="s">
        <v>8451</v>
      </c>
      <c r="C2278" s="30" t="s">
        <v>8452</v>
      </c>
      <c r="D2278" s="30" t="s">
        <v>848</v>
      </c>
      <c r="E2278" s="30" t="s">
        <v>5885</v>
      </c>
      <c r="F2278" s="30" t="s">
        <v>202</v>
      </c>
      <c r="G2278" s="9" t="s">
        <v>14</v>
      </c>
      <c r="H2278" s="30"/>
      <c r="I2278" s="31"/>
    </row>
    <row r="2279">
      <c r="A2279" s="34">
        <v>45269.0</v>
      </c>
      <c r="B2279" s="29" t="s">
        <v>8451</v>
      </c>
      <c r="C2279" s="30" t="s">
        <v>8452</v>
      </c>
      <c r="D2279" s="30" t="s">
        <v>848</v>
      </c>
      <c r="E2279" s="30" t="s">
        <v>125</v>
      </c>
      <c r="F2279" s="30" t="s">
        <v>101</v>
      </c>
      <c r="G2279" s="9" t="s">
        <v>14</v>
      </c>
      <c r="H2279" s="30"/>
      <c r="I2279" s="31"/>
    </row>
    <row r="2280">
      <c r="A2280" s="34">
        <v>45269.0</v>
      </c>
      <c r="B2280" s="29" t="s">
        <v>8451</v>
      </c>
      <c r="C2280" s="30" t="s">
        <v>8452</v>
      </c>
      <c r="D2280" s="30" t="s">
        <v>848</v>
      </c>
      <c r="E2280" s="30" t="s">
        <v>349</v>
      </c>
      <c r="F2280" s="30" t="s">
        <v>6349</v>
      </c>
      <c r="G2280" s="9" t="s">
        <v>14</v>
      </c>
      <c r="H2280" s="30"/>
      <c r="I2280" s="31"/>
    </row>
    <row r="2281">
      <c r="A2281" s="34">
        <v>45269.0</v>
      </c>
      <c r="B2281" s="29" t="s">
        <v>8453</v>
      </c>
      <c r="C2281" s="30" t="s">
        <v>8454</v>
      </c>
      <c r="D2281" s="30" t="s">
        <v>822</v>
      </c>
      <c r="E2281" s="30"/>
      <c r="F2281" s="30" t="s">
        <v>171</v>
      </c>
      <c r="G2281" s="9" t="s">
        <v>14</v>
      </c>
      <c r="H2281" s="30" t="s">
        <v>100</v>
      </c>
      <c r="I2281" s="31"/>
    </row>
    <row r="2282">
      <c r="A2282" s="34">
        <v>45269.0</v>
      </c>
      <c r="B2282" s="29" t="s">
        <v>8453</v>
      </c>
      <c r="C2282" s="30" t="s">
        <v>8454</v>
      </c>
      <c r="D2282" s="30" t="s">
        <v>822</v>
      </c>
      <c r="E2282" s="30" t="s">
        <v>4316</v>
      </c>
      <c r="F2282" s="30" t="s">
        <v>202</v>
      </c>
      <c r="G2282" s="9" t="s">
        <v>14</v>
      </c>
      <c r="H2282" s="30"/>
      <c r="I2282" s="31"/>
    </row>
    <row r="2283">
      <c r="A2283" s="34">
        <v>45269.0</v>
      </c>
      <c r="B2283" s="29" t="s">
        <v>8453</v>
      </c>
      <c r="C2283" s="30" t="s">
        <v>8454</v>
      </c>
      <c r="D2283" s="30" t="s">
        <v>822</v>
      </c>
      <c r="E2283" s="30" t="s">
        <v>38</v>
      </c>
      <c r="F2283" s="30" t="s">
        <v>7292</v>
      </c>
      <c r="G2283" s="9" t="s">
        <v>14</v>
      </c>
      <c r="H2283" s="30"/>
      <c r="I2283" s="31"/>
    </row>
    <row r="2284">
      <c r="A2284" s="34">
        <v>45269.0</v>
      </c>
      <c r="B2284" s="29" t="s">
        <v>8453</v>
      </c>
      <c r="C2284" s="30" t="s">
        <v>8454</v>
      </c>
      <c r="D2284" s="30" t="s">
        <v>822</v>
      </c>
      <c r="E2284" s="30" t="s">
        <v>90</v>
      </c>
      <c r="F2284" s="30" t="s">
        <v>111</v>
      </c>
      <c r="G2284" s="9" t="s">
        <v>14</v>
      </c>
      <c r="H2284" s="30"/>
      <c r="I2284" s="31"/>
    </row>
    <row r="2285">
      <c r="A2285" s="34">
        <v>45269.0</v>
      </c>
      <c r="B2285" s="29" t="s">
        <v>8455</v>
      </c>
      <c r="C2285" s="30" t="s">
        <v>8456</v>
      </c>
      <c r="D2285" s="30" t="s">
        <v>665</v>
      </c>
      <c r="E2285" s="30"/>
      <c r="F2285" s="30" t="s">
        <v>171</v>
      </c>
      <c r="G2285" s="9" t="s">
        <v>14</v>
      </c>
      <c r="H2285" s="30" t="s">
        <v>100</v>
      </c>
      <c r="I2285" s="31"/>
    </row>
    <row r="2286">
      <c r="A2286" s="34">
        <v>45269.0</v>
      </c>
      <c r="B2286" s="29" t="s">
        <v>8455</v>
      </c>
      <c r="C2286" s="30" t="s">
        <v>8456</v>
      </c>
      <c r="D2286" s="30" t="s">
        <v>665</v>
      </c>
      <c r="E2286" s="30" t="s">
        <v>110</v>
      </c>
      <c r="F2286" s="30" t="s">
        <v>111</v>
      </c>
      <c r="G2286" s="9" t="s">
        <v>14</v>
      </c>
      <c r="H2286" s="30"/>
      <c r="I2286" s="31"/>
    </row>
    <row r="2287">
      <c r="A2287" s="34">
        <v>45269.0</v>
      </c>
      <c r="B2287" s="29" t="s">
        <v>8455</v>
      </c>
      <c r="C2287" s="30" t="s">
        <v>8456</v>
      </c>
      <c r="D2287" s="30" t="s">
        <v>665</v>
      </c>
      <c r="E2287" s="30" t="s">
        <v>5418</v>
      </c>
      <c r="F2287" s="30" t="s">
        <v>1364</v>
      </c>
      <c r="G2287" s="9" t="s">
        <v>14</v>
      </c>
      <c r="H2287" s="30"/>
      <c r="I2287" s="31"/>
    </row>
    <row r="2288">
      <c r="A2288" s="34">
        <v>45269.0</v>
      </c>
      <c r="B2288" s="29" t="s">
        <v>8455</v>
      </c>
      <c r="C2288" s="30" t="s">
        <v>8456</v>
      </c>
      <c r="D2288" s="30" t="s">
        <v>665</v>
      </c>
      <c r="E2288" s="30" t="s">
        <v>436</v>
      </c>
      <c r="F2288" s="30" t="s">
        <v>101</v>
      </c>
      <c r="G2288" s="9" t="s">
        <v>14</v>
      </c>
      <c r="H2288" s="30"/>
      <c r="I2288" s="31"/>
    </row>
    <row r="2289">
      <c r="A2289" s="34">
        <v>45269.0</v>
      </c>
      <c r="B2289" s="29" t="s">
        <v>8455</v>
      </c>
      <c r="C2289" s="30" t="s">
        <v>8457</v>
      </c>
      <c r="D2289" s="30" t="s">
        <v>193</v>
      </c>
      <c r="E2289" s="30" t="s">
        <v>7279</v>
      </c>
      <c r="F2289" s="30" t="s">
        <v>239</v>
      </c>
      <c r="G2289" s="9" t="s">
        <v>14</v>
      </c>
      <c r="H2289" s="30"/>
      <c r="I2289" s="31"/>
    </row>
    <row r="2290">
      <c r="A2290" s="34">
        <v>45269.0</v>
      </c>
      <c r="B2290" s="29" t="s">
        <v>8458</v>
      </c>
      <c r="C2290" s="30" t="s">
        <v>8457</v>
      </c>
      <c r="D2290" s="30" t="s">
        <v>193</v>
      </c>
      <c r="E2290" s="30" t="s">
        <v>241</v>
      </c>
      <c r="F2290" s="30" t="s">
        <v>7020</v>
      </c>
      <c r="G2290" s="9" t="s">
        <v>14</v>
      </c>
      <c r="H2290" s="30"/>
      <c r="I2290" s="31"/>
    </row>
    <row r="2291">
      <c r="A2291" s="34">
        <v>45269.0</v>
      </c>
      <c r="B2291" s="29" t="s">
        <v>8459</v>
      </c>
      <c r="C2291" s="30" t="s">
        <v>8460</v>
      </c>
      <c r="D2291" s="30" t="s">
        <v>118</v>
      </c>
      <c r="E2291" s="30" t="s">
        <v>705</v>
      </c>
      <c r="F2291" s="30" t="s">
        <v>8461</v>
      </c>
      <c r="G2291" s="9" t="s">
        <v>14</v>
      </c>
      <c r="H2291" s="30"/>
      <c r="I2291" s="31"/>
    </row>
    <row r="2292">
      <c r="A2292" s="34">
        <v>45269.0</v>
      </c>
      <c r="B2292" s="29" t="s">
        <v>8459</v>
      </c>
      <c r="C2292" s="30" t="s">
        <v>8460</v>
      </c>
      <c r="D2292" s="30" t="s">
        <v>118</v>
      </c>
      <c r="E2292" s="30" t="s">
        <v>6492</v>
      </c>
      <c r="F2292" s="30" t="s">
        <v>542</v>
      </c>
      <c r="G2292" s="9" t="s">
        <v>14</v>
      </c>
      <c r="H2292" s="30"/>
      <c r="I2292" s="31"/>
    </row>
    <row r="2293">
      <c r="A2293" s="34">
        <v>45269.0</v>
      </c>
      <c r="B2293" s="29" t="s">
        <v>8462</v>
      </c>
      <c r="C2293" s="30" t="s">
        <v>8463</v>
      </c>
      <c r="D2293" s="30" t="s">
        <v>3141</v>
      </c>
      <c r="E2293" s="30"/>
      <c r="F2293" s="30" t="s">
        <v>1430</v>
      </c>
      <c r="G2293" s="9" t="s">
        <v>14</v>
      </c>
      <c r="H2293" s="30" t="s">
        <v>100</v>
      </c>
      <c r="I2293" s="31"/>
    </row>
    <row r="2294">
      <c r="A2294" s="34">
        <v>45269.0</v>
      </c>
      <c r="B2294" s="29" t="s">
        <v>8462</v>
      </c>
      <c r="C2294" s="30" t="s">
        <v>8463</v>
      </c>
      <c r="D2294" s="30" t="s">
        <v>3141</v>
      </c>
      <c r="E2294" s="30" t="s">
        <v>1223</v>
      </c>
      <c r="F2294" s="30" t="s">
        <v>48</v>
      </c>
      <c r="G2294" s="9" t="s">
        <v>14</v>
      </c>
      <c r="H2294" s="30"/>
      <c r="I2294" s="31"/>
    </row>
    <row r="2295">
      <c r="A2295" s="34">
        <v>45269.0</v>
      </c>
      <c r="B2295" s="29" t="s">
        <v>8464</v>
      </c>
      <c r="C2295" s="30" t="s">
        <v>8465</v>
      </c>
      <c r="D2295" s="30" t="s">
        <v>1728</v>
      </c>
      <c r="E2295" s="30"/>
      <c r="F2295" s="30" t="s">
        <v>6412</v>
      </c>
      <c r="G2295" s="9" t="s">
        <v>86</v>
      </c>
      <c r="H2295" s="30" t="s">
        <v>100</v>
      </c>
      <c r="I2295" s="31"/>
    </row>
    <row r="2296">
      <c r="A2296" s="34">
        <v>45269.0</v>
      </c>
      <c r="B2296" s="29" t="s">
        <v>8464</v>
      </c>
      <c r="C2296" s="30" t="s">
        <v>8465</v>
      </c>
      <c r="D2296" s="30" t="s">
        <v>839</v>
      </c>
      <c r="E2296" s="30"/>
      <c r="F2296" s="30" t="s">
        <v>6412</v>
      </c>
      <c r="G2296" s="9" t="s">
        <v>86</v>
      </c>
      <c r="H2296" s="30" t="s">
        <v>100</v>
      </c>
      <c r="I2296" s="31"/>
    </row>
    <row r="2297">
      <c r="A2297" s="34">
        <v>45269.0</v>
      </c>
      <c r="B2297" s="29" t="s">
        <v>8466</v>
      </c>
      <c r="C2297" s="30" t="s">
        <v>8467</v>
      </c>
      <c r="D2297" s="30" t="s">
        <v>1093</v>
      </c>
      <c r="E2297" s="30" t="s">
        <v>8468</v>
      </c>
      <c r="F2297" s="30" t="s">
        <v>6822</v>
      </c>
      <c r="G2297" s="9" t="s">
        <v>14</v>
      </c>
      <c r="H2297" s="30"/>
      <c r="I2297" s="31"/>
    </row>
    <row r="2298">
      <c r="A2298" s="34">
        <v>45269.0</v>
      </c>
      <c r="B2298" s="29" t="s">
        <v>8469</v>
      </c>
      <c r="C2298" s="30" t="s">
        <v>8470</v>
      </c>
      <c r="D2298" s="30" t="s">
        <v>1452</v>
      </c>
      <c r="E2298" s="30" t="s">
        <v>334</v>
      </c>
      <c r="F2298" s="30" t="s">
        <v>5939</v>
      </c>
      <c r="G2298" s="9" t="s">
        <v>14</v>
      </c>
      <c r="H2298" s="30"/>
      <c r="I2298" s="31"/>
    </row>
    <row r="2299">
      <c r="A2299" s="34">
        <v>45269.0</v>
      </c>
      <c r="B2299" s="29" t="s">
        <v>8469</v>
      </c>
      <c r="C2299" s="30" t="s">
        <v>8470</v>
      </c>
      <c r="D2299" s="30" t="s">
        <v>1452</v>
      </c>
      <c r="E2299" s="30" t="s">
        <v>334</v>
      </c>
      <c r="F2299" s="30" t="s">
        <v>7117</v>
      </c>
      <c r="G2299" s="9" t="s">
        <v>14</v>
      </c>
      <c r="H2299" s="30"/>
      <c r="I2299" s="31"/>
    </row>
    <row r="2300">
      <c r="A2300" s="34">
        <v>45269.0</v>
      </c>
      <c r="B2300" s="29" t="s">
        <v>8471</v>
      </c>
      <c r="C2300" s="30" t="s">
        <v>8472</v>
      </c>
      <c r="D2300" s="30" t="s">
        <v>5818</v>
      </c>
      <c r="E2300" s="30" t="s">
        <v>420</v>
      </c>
      <c r="F2300" s="30" t="s">
        <v>2593</v>
      </c>
      <c r="G2300" s="9" t="s">
        <v>14</v>
      </c>
      <c r="H2300" s="30"/>
      <c r="I2300" s="31"/>
    </row>
    <row r="2301">
      <c r="A2301" s="34">
        <v>45239.0</v>
      </c>
      <c r="B2301" s="29" t="s">
        <v>8473</v>
      </c>
      <c r="C2301" s="30" t="s">
        <v>8474</v>
      </c>
      <c r="D2301" s="30" t="s">
        <v>2654</v>
      </c>
      <c r="E2301" s="30" t="s">
        <v>436</v>
      </c>
      <c r="F2301" s="30" t="s">
        <v>5884</v>
      </c>
      <c r="G2301" s="9" t="s">
        <v>14</v>
      </c>
      <c r="H2301" s="30"/>
      <c r="I2301" s="31"/>
    </row>
    <row r="2302">
      <c r="A2302" s="34">
        <v>45239.0</v>
      </c>
      <c r="B2302" s="29" t="s">
        <v>8473</v>
      </c>
      <c r="C2302" s="30" t="s">
        <v>8474</v>
      </c>
      <c r="D2302" s="30" t="s">
        <v>2654</v>
      </c>
      <c r="E2302" s="30" t="s">
        <v>38</v>
      </c>
      <c r="F2302" s="30" t="s">
        <v>741</v>
      </c>
      <c r="G2302" s="9" t="s">
        <v>14</v>
      </c>
      <c r="H2302" s="30"/>
      <c r="I2302" s="31"/>
    </row>
    <row r="2303">
      <c r="A2303" s="34">
        <v>45239.0</v>
      </c>
      <c r="B2303" s="29" t="s">
        <v>8473</v>
      </c>
      <c r="C2303" s="30" t="s">
        <v>8474</v>
      </c>
      <c r="D2303" s="30" t="s">
        <v>2654</v>
      </c>
      <c r="E2303" s="30" t="s">
        <v>38</v>
      </c>
      <c r="F2303" s="30" t="s">
        <v>8475</v>
      </c>
      <c r="G2303" s="9" t="s">
        <v>14</v>
      </c>
      <c r="H2303" s="30"/>
      <c r="I2303" s="31"/>
    </row>
    <row r="2304">
      <c r="A2304" s="34">
        <v>45239.0</v>
      </c>
      <c r="B2304" s="29" t="s">
        <v>8473</v>
      </c>
      <c r="C2304" s="30" t="s">
        <v>8474</v>
      </c>
      <c r="D2304" s="30" t="s">
        <v>2654</v>
      </c>
      <c r="E2304" s="30"/>
      <c r="F2304" s="30" t="s">
        <v>781</v>
      </c>
      <c r="G2304" s="9" t="s">
        <v>14</v>
      </c>
      <c r="H2304" s="30" t="s">
        <v>253</v>
      </c>
      <c r="I2304" s="31"/>
    </row>
    <row r="2305">
      <c r="A2305" s="34">
        <v>45239.0</v>
      </c>
      <c r="B2305" s="29" t="s">
        <v>8476</v>
      </c>
      <c r="C2305" s="30" t="s">
        <v>8477</v>
      </c>
      <c r="D2305" s="30" t="s">
        <v>1242</v>
      </c>
      <c r="E2305" s="30" t="s">
        <v>42</v>
      </c>
      <c r="F2305" s="30" t="s">
        <v>1303</v>
      </c>
      <c r="G2305" s="9" t="s">
        <v>29</v>
      </c>
      <c r="H2305" s="30"/>
      <c r="I2305" s="31"/>
    </row>
    <row r="2306">
      <c r="A2306" s="34">
        <v>45239.0</v>
      </c>
      <c r="B2306" s="29" t="s">
        <v>8478</v>
      </c>
      <c r="C2306" s="30" t="s">
        <v>8479</v>
      </c>
      <c r="D2306" s="30" t="s">
        <v>114</v>
      </c>
      <c r="E2306" s="30"/>
      <c r="F2306" s="30" t="s">
        <v>7183</v>
      </c>
      <c r="G2306" s="9" t="s">
        <v>14</v>
      </c>
      <c r="H2306" s="30" t="s">
        <v>100</v>
      </c>
      <c r="I2306" s="31"/>
    </row>
    <row r="2307">
      <c r="A2307" s="34">
        <v>45239.0</v>
      </c>
      <c r="B2307" s="29" t="s">
        <v>8480</v>
      </c>
      <c r="C2307" s="30" t="s">
        <v>8481</v>
      </c>
      <c r="D2307" s="30" t="s">
        <v>225</v>
      </c>
      <c r="E2307" s="30" t="s">
        <v>1406</v>
      </c>
      <c r="F2307" s="30" t="s">
        <v>5884</v>
      </c>
      <c r="G2307" s="9" t="s">
        <v>14</v>
      </c>
      <c r="H2307" s="30"/>
      <c r="I2307" s="31"/>
    </row>
    <row r="2308">
      <c r="A2308" s="34">
        <v>45239.0</v>
      </c>
      <c r="B2308" s="29" t="s">
        <v>8480</v>
      </c>
      <c r="C2308" s="30" t="s">
        <v>8481</v>
      </c>
      <c r="D2308" s="30" t="s">
        <v>225</v>
      </c>
      <c r="E2308" s="30" t="s">
        <v>1406</v>
      </c>
      <c r="F2308" s="30" t="s">
        <v>5876</v>
      </c>
      <c r="G2308" s="9" t="s">
        <v>14</v>
      </c>
      <c r="H2308" s="30"/>
      <c r="I2308" s="31"/>
    </row>
    <row r="2309">
      <c r="A2309" s="34">
        <v>45239.0</v>
      </c>
      <c r="B2309" s="29" t="s">
        <v>8480</v>
      </c>
      <c r="C2309" s="30" t="s">
        <v>8481</v>
      </c>
      <c r="D2309" s="30" t="s">
        <v>225</v>
      </c>
      <c r="E2309" s="30" t="s">
        <v>5944</v>
      </c>
      <c r="F2309" s="30" t="s">
        <v>5881</v>
      </c>
      <c r="G2309" s="9" t="s">
        <v>14</v>
      </c>
      <c r="H2309" s="30"/>
      <c r="I2309" s="31"/>
    </row>
    <row r="2310">
      <c r="A2310" s="34">
        <v>45239.0</v>
      </c>
      <c r="B2310" s="29" t="s">
        <v>8482</v>
      </c>
      <c r="C2310" s="30" t="s">
        <v>8483</v>
      </c>
      <c r="D2310" s="30" t="s">
        <v>1335</v>
      </c>
      <c r="E2310" s="30"/>
      <c r="F2310" s="30" t="s">
        <v>1430</v>
      </c>
      <c r="G2310" s="9" t="s">
        <v>14</v>
      </c>
      <c r="H2310" s="30" t="s">
        <v>100</v>
      </c>
      <c r="I2310" s="31"/>
    </row>
    <row r="2311">
      <c r="A2311" s="34">
        <v>45239.0</v>
      </c>
      <c r="B2311" s="29" t="s">
        <v>8482</v>
      </c>
      <c r="C2311" s="30" t="s">
        <v>8483</v>
      </c>
      <c r="D2311" s="30" t="s">
        <v>1335</v>
      </c>
      <c r="E2311" s="30" t="s">
        <v>436</v>
      </c>
      <c r="F2311" s="30" t="s">
        <v>33</v>
      </c>
      <c r="G2311" s="9" t="s">
        <v>14</v>
      </c>
      <c r="H2311" s="30"/>
      <c r="I2311" s="31"/>
    </row>
    <row r="2312">
      <c r="A2312" s="34">
        <v>45239.0</v>
      </c>
      <c r="B2312" s="29" t="s">
        <v>8482</v>
      </c>
      <c r="C2312" s="30" t="s">
        <v>8483</v>
      </c>
      <c r="D2312" s="30" t="s">
        <v>1335</v>
      </c>
      <c r="E2312" s="30" t="s">
        <v>119</v>
      </c>
      <c r="F2312" s="30" t="s">
        <v>149</v>
      </c>
      <c r="G2312" s="9" t="s">
        <v>14</v>
      </c>
      <c r="H2312" s="30"/>
      <c r="I2312" s="31"/>
    </row>
    <row r="2313">
      <c r="A2313" s="34">
        <v>45239.0</v>
      </c>
      <c r="B2313" s="29" t="s">
        <v>8484</v>
      </c>
      <c r="C2313" s="30" t="s">
        <v>8485</v>
      </c>
      <c r="D2313" s="30" t="s">
        <v>4731</v>
      </c>
      <c r="E2313" s="30" t="s">
        <v>38</v>
      </c>
      <c r="F2313" s="30" t="s">
        <v>5939</v>
      </c>
      <c r="G2313" s="9" t="s">
        <v>14</v>
      </c>
      <c r="H2313" s="30"/>
      <c r="I2313" s="31"/>
    </row>
    <row r="2314">
      <c r="A2314" s="34">
        <v>45239.0</v>
      </c>
      <c r="B2314" s="29" t="s">
        <v>8484</v>
      </c>
      <c r="C2314" s="30" t="s">
        <v>8485</v>
      </c>
      <c r="D2314" s="30" t="s">
        <v>4731</v>
      </c>
      <c r="E2314" s="30" t="s">
        <v>38</v>
      </c>
      <c r="F2314" s="30" t="s">
        <v>18</v>
      </c>
      <c r="G2314" s="9" t="s">
        <v>14</v>
      </c>
      <c r="H2314" s="30"/>
      <c r="I2314" s="31"/>
    </row>
    <row r="2315">
      <c r="A2315" s="34">
        <v>45239.0</v>
      </c>
      <c r="B2315" s="29" t="s">
        <v>8486</v>
      </c>
      <c r="C2315" s="30" t="s">
        <v>8487</v>
      </c>
      <c r="D2315" s="30" t="s">
        <v>2369</v>
      </c>
      <c r="E2315" s="30" t="s">
        <v>38</v>
      </c>
      <c r="F2315" s="30" t="s">
        <v>18</v>
      </c>
      <c r="G2315" s="9" t="s">
        <v>14</v>
      </c>
      <c r="H2315" s="30"/>
      <c r="I2315" s="31"/>
    </row>
    <row r="2316">
      <c r="A2316" s="34">
        <v>45239.0</v>
      </c>
      <c r="B2316" s="29" t="s">
        <v>8486</v>
      </c>
      <c r="C2316" s="30" t="s">
        <v>8487</v>
      </c>
      <c r="D2316" s="30" t="s">
        <v>2369</v>
      </c>
      <c r="E2316" s="30" t="s">
        <v>436</v>
      </c>
      <c r="F2316" s="30" t="s">
        <v>258</v>
      </c>
      <c r="G2316" s="9" t="s">
        <v>14</v>
      </c>
      <c r="H2316" s="30"/>
      <c r="I2316" s="31"/>
    </row>
    <row r="2317">
      <c r="A2317" s="34">
        <v>45239.0</v>
      </c>
      <c r="B2317" s="29" t="s">
        <v>8488</v>
      </c>
      <c r="C2317" s="30" t="s">
        <v>8489</v>
      </c>
      <c r="D2317" s="30" t="s">
        <v>874</v>
      </c>
      <c r="E2317" s="30" t="s">
        <v>110</v>
      </c>
      <c r="F2317" s="30" t="s">
        <v>111</v>
      </c>
      <c r="G2317" s="9" t="s">
        <v>14</v>
      </c>
      <c r="H2317" s="30"/>
      <c r="I2317" s="31"/>
    </row>
    <row r="2318">
      <c r="A2318" s="34">
        <v>45239.0</v>
      </c>
      <c r="B2318" s="29" t="s">
        <v>8488</v>
      </c>
      <c r="C2318" s="30" t="s">
        <v>8489</v>
      </c>
      <c r="D2318" s="30" t="s">
        <v>874</v>
      </c>
      <c r="E2318" s="30" t="s">
        <v>8213</v>
      </c>
      <c r="F2318" s="30" t="s">
        <v>33</v>
      </c>
      <c r="G2318" s="9" t="s">
        <v>14</v>
      </c>
      <c r="H2318" s="30"/>
      <c r="I2318" s="31"/>
    </row>
    <row r="2319">
      <c r="A2319" s="34">
        <v>45239.0</v>
      </c>
      <c r="B2319" s="29" t="s">
        <v>8488</v>
      </c>
      <c r="C2319" s="30" t="s">
        <v>8489</v>
      </c>
      <c r="D2319" s="30" t="s">
        <v>874</v>
      </c>
      <c r="E2319" s="30" t="s">
        <v>349</v>
      </c>
      <c r="F2319" s="30" t="s">
        <v>13</v>
      </c>
      <c r="G2319" s="9" t="s">
        <v>14</v>
      </c>
      <c r="H2319" s="30"/>
      <c r="I2319" s="31"/>
    </row>
    <row r="2320">
      <c r="A2320" s="34">
        <v>45239.0</v>
      </c>
      <c r="B2320" s="29" t="s">
        <v>8488</v>
      </c>
      <c r="C2320" s="30" t="s">
        <v>8489</v>
      </c>
      <c r="D2320" s="30" t="s">
        <v>874</v>
      </c>
      <c r="E2320" s="30" t="s">
        <v>119</v>
      </c>
      <c r="F2320" s="30" t="s">
        <v>13</v>
      </c>
      <c r="G2320" s="9" t="s">
        <v>14</v>
      </c>
      <c r="H2320" s="30"/>
      <c r="I2320" s="31"/>
    </row>
    <row r="2321">
      <c r="A2321" s="34">
        <v>45239.0</v>
      </c>
      <c r="B2321" s="29" t="s">
        <v>8488</v>
      </c>
      <c r="C2321" s="30" t="s">
        <v>8489</v>
      </c>
      <c r="D2321" s="30" t="s">
        <v>874</v>
      </c>
      <c r="E2321" s="30" t="s">
        <v>5418</v>
      </c>
      <c r="F2321" s="30" t="s">
        <v>917</v>
      </c>
      <c r="G2321" s="9" t="s">
        <v>14</v>
      </c>
      <c r="H2321" s="30"/>
      <c r="I2321" s="31"/>
    </row>
    <row r="2322">
      <c r="A2322" s="34">
        <v>45239.0</v>
      </c>
      <c r="B2322" s="29" t="s">
        <v>8490</v>
      </c>
      <c r="C2322" s="30" t="s">
        <v>8491</v>
      </c>
      <c r="D2322" s="30" t="s">
        <v>3386</v>
      </c>
      <c r="E2322" s="30"/>
      <c r="F2322" s="30" t="s">
        <v>171</v>
      </c>
      <c r="G2322" s="9" t="s">
        <v>14</v>
      </c>
      <c r="H2322" s="30" t="s">
        <v>100</v>
      </c>
      <c r="I2322" s="31"/>
    </row>
    <row r="2323">
      <c r="A2323" s="34">
        <v>45239.0</v>
      </c>
      <c r="B2323" s="29" t="s">
        <v>8490</v>
      </c>
      <c r="C2323" s="30" t="s">
        <v>8491</v>
      </c>
      <c r="D2323" s="30" t="s">
        <v>3386</v>
      </c>
      <c r="E2323" s="30" t="s">
        <v>6073</v>
      </c>
      <c r="F2323" s="30" t="s">
        <v>6822</v>
      </c>
      <c r="G2323" s="9" t="s">
        <v>29</v>
      </c>
      <c r="H2323" s="30"/>
      <c r="I2323" s="31"/>
    </row>
    <row r="2324">
      <c r="A2324" s="34">
        <v>45239.0</v>
      </c>
      <c r="B2324" s="29" t="s">
        <v>8490</v>
      </c>
      <c r="C2324" s="30" t="s">
        <v>8491</v>
      </c>
      <c r="D2324" s="30" t="s">
        <v>3386</v>
      </c>
      <c r="E2324" s="30" t="s">
        <v>3973</v>
      </c>
      <c r="F2324" s="30" t="s">
        <v>2961</v>
      </c>
      <c r="G2324" s="9" t="s">
        <v>29</v>
      </c>
      <c r="H2324" s="30"/>
      <c r="I2324" s="31"/>
    </row>
    <row r="2325">
      <c r="A2325" s="34">
        <v>45239.0</v>
      </c>
      <c r="B2325" s="29" t="s">
        <v>8492</v>
      </c>
      <c r="C2325" s="30" t="s">
        <v>8493</v>
      </c>
      <c r="D2325" s="30" t="s">
        <v>642</v>
      </c>
      <c r="E2325" s="30" t="s">
        <v>110</v>
      </c>
      <c r="F2325" s="30" t="s">
        <v>111</v>
      </c>
      <c r="G2325" s="9" t="s">
        <v>14</v>
      </c>
      <c r="H2325" s="30"/>
      <c r="I2325" s="31"/>
    </row>
    <row r="2326">
      <c r="A2326" s="34">
        <v>45239.0</v>
      </c>
      <c r="B2326" s="29" t="s">
        <v>8492</v>
      </c>
      <c r="C2326" s="30" t="s">
        <v>8493</v>
      </c>
      <c r="D2326" s="30" t="s">
        <v>642</v>
      </c>
      <c r="E2326" s="30" t="s">
        <v>1069</v>
      </c>
      <c r="F2326" s="30" t="s">
        <v>132</v>
      </c>
      <c r="G2326" s="9" t="s">
        <v>14</v>
      </c>
      <c r="H2326" s="30"/>
      <c r="I2326" s="31"/>
    </row>
    <row r="2327">
      <c r="A2327" s="34">
        <v>45239.0</v>
      </c>
      <c r="B2327" s="29" t="s">
        <v>8494</v>
      </c>
      <c r="C2327" s="30" t="s">
        <v>8495</v>
      </c>
      <c r="D2327" s="30" t="s">
        <v>584</v>
      </c>
      <c r="E2327" s="30" t="s">
        <v>259</v>
      </c>
      <c r="F2327" s="30" t="s">
        <v>917</v>
      </c>
      <c r="G2327" s="9" t="s">
        <v>14</v>
      </c>
      <c r="H2327" s="30"/>
      <c r="I2327" s="31"/>
    </row>
    <row r="2328">
      <c r="A2328" s="34">
        <v>45239.0</v>
      </c>
      <c r="B2328" s="29" t="s">
        <v>8494</v>
      </c>
      <c r="C2328" s="30" t="s">
        <v>8495</v>
      </c>
      <c r="D2328" s="30" t="s">
        <v>584</v>
      </c>
      <c r="E2328" s="30" t="s">
        <v>90</v>
      </c>
      <c r="F2328" s="30" t="s">
        <v>111</v>
      </c>
      <c r="G2328" s="9" t="s">
        <v>14</v>
      </c>
      <c r="H2328" s="30"/>
      <c r="I2328" s="31"/>
    </row>
    <row r="2329">
      <c r="A2329" s="34">
        <v>45239.0</v>
      </c>
      <c r="B2329" s="29" t="s">
        <v>8496</v>
      </c>
      <c r="C2329" s="30" t="s">
        <v>8497</v>
      </c>
      <c r="D2329" s="30" t="s">
        <v>1952</v>
      </c>
      <c r="E2329" s="30" t="s">
        <v>42</v>
      </c>
      <c r="F2329" s="30" t="s">
        <v>1303</v>
      </c>
      <c r="G2329" s="9" t="s">
        <v>29</v>
      </c>
      <c r="H2329" s="30"/>
      <c r="I2329" s="31"/>
    </row>
    <row r="2330">
      <c r="A2330" s="34">
        <v>45239.0</v>
      </c>
      <c r="B2330" s="29" t="s">
        <v>8498</v>
      </c>
      <c r="C2330" s="30" t="s">
        <v>8499</v>
      </c>
      <c r="D2330" s="30" t="s">
        <v>114</v>
      </c>
      <c r="E2330" s="30"/>
      <c r="F2330" s="30" t="s">
        <v>7183</v>
      </c>
      <c r="G2330" s="9" t="s">
        <v>14</v>
      </c>
      <c r="H2330" s="30" t="s">
        <v>100</v>
      </c>
      <c r="I2330" s="31"/>
    </row>
    <row r="2331">
      <c r="A2331" s="34">
        <v>45239.0</v>
      </c>
      <c r="B2331" s="29" t="s">
        <v>8500</v>
      </c>
      <c r="C2331" s="30" t="s">
        <v>8501</v>
      </c>
      <c r="D2331" s="30" t="s">
        <v>1259</v>
      </c>
      <c r="E2331" s="30"/>
      <c r="F2331" s="30" t="s">
        <v>171</v>
      </c>
      <c r="G2331" s="9" t="s">
        <v>14</v>
      </c>
      <c r="H2331" s="30" t="s">
        <v>100</v>
      </c>
      <c r="I2331" s="31"/>
    </row>
    <row r="2332">
      <c r="A2332" s="34">
        <v>45239.0</v>
      </c>
      <c r="B2332" s="29" t="s">
        <v>8500</v>
      </c>
      <c r="C2332" s="30" t="s">
        <v>8501</v>
      </c>
      <c r="D2332" s="30" t="s">
        <v>1259</v>
      </c>
      <c r="E2332" s="30" t="s">
        <v>110</v>
      </c>
      <c r="F2332" s="30" t="s">
        <v>91</v>
      </c>
      <c r="G2332" s="9" t="s">
        <v>14</v>
      </c>
      <c r="H2332" s="30"/>
      <c r="I2332" s="31"/>
    </row>
    <row r="2333">
      <c r="A2333" s="34">
        <v>45239.0</v>
      </c>
      <c r="B2333" s="29" t="s">
        <v>8500</v>
      </c>
      <c r="C2333" s="30" t="s">
        <v>8501</v>
      </c>
      <c r="D2333" s="30" t="s">
        <v>1259</v>
      </c>
      <c r="E2333" s="30" t="s">
        <v>91</v>
      </c>
      <c r="F2333" s="30" t="s">
        <v>1800</v>
      </c>
      <c r="G2333" s="9" t="s">
        <v>29</v>
      </c>
      <c r="H2333" s="30"/>
      <c r="I2333" s="31"/>
    </row>
    <row r="2334">
      <c r="A2334" s="34">
        <v>45239.0</v>
      </c>
      <c r="B2334" s="29" t="s">
        <v>8500</v>
      </c>
      <c r="C2334" s="30" t="s">
        <v>8501</v>
      </c>
      <c r="D2334" s="30" t="s">
        <v>1259</v>
      </c>
      <c r="E2334" s="30" t="s">
        <v>38</v>
      </c>
      <c r="F2334" s="30" t="s">
        <v>18</v>
      </c>
      <c r="G2334" s="9" t="s">
        <v>14</v>
      </c>
      <c r="H2334" s="30"/>
      <c r="I2334" s="31"/>
    </row>
    <row r="2335">
      <c r="A2335" s="34">
        <v>45239.0</v>
      </c>
      <c r="B2335" s="29" t="s">
        <v>8502</v>
      </c>
      <c r="C2335" s="30" t="s">
        <v>8503</v>
      </c>
      <c r="D2335" s="30" t="s">
        <v>303</v>
      </c>
      <c r="E2335" s="30"/>
      <c r="F2335" s="30" t="s">
        <v>1430</v>
      </c>
      <c r="G2335" s="9" t="s">
        <v>14</v>
      </c>
      <c r="H2335" s="30" t="s">
        <v>100</v>
      </c>
      <c r="I2335" s="31"/>
    </row>
    <row r="2336">
      <c r="A2336" s="34">
        <v>45239.0</v>
      </c>
      <c r="B2336" s="29" t="s">
        <v>8502</v>
      </c>
      <c r="C2336" s="30" t="s">
        <v>8503</v>
      </c>
      <c r="D2336" s="30" t="s">
        <v>303</v>
      </c>
      <c r="E2336" s="30" t="s">
        <v>38</v>
      </c>
      <c r="F2336" s="30" t="s">
        <v>101</v>
      </c>
      <c r="G2336" s="9" t="s">
        <v>14</v>
      </c>
      <c r="H2336" s="30"/>
      <c r="I2336" s="31"/>
    </row>
    <row r="2337">
      <c r="A2337" s="34">
        <v>45239.0</v>
      </c>
      <c r="B2337" s="29" t="s">
        <v>8504</v>
      </c>
      <c r="C2337" s="30" t="s">
        <v>8505</v>
      </c>
      <c r="D2337" s="30" t="s">
        <v>5710</v>
      </c>
      <c r="E2337" s="30"/>
      <c r="F2337" s="30" t="s">
        <v>747</v>
      </c>
      <c r="G2337" s="9" t="s">
        <v>86</v>
      </c>
      <c r="H2337" s="30" t="s">
        <v>100</v>
      </c>
      <c r="I2337" s="31"/>
    </row>
    <row r="2338">
      <c r="A2338" s="34">
        <v>45239.0</v>
      </c>
      <c r="B2338" s="29" t="s">
        <v>8504</v>
      </c>
      <c r="C2338" s="30" t="s">
        <v>8505</v>
      </c>
      <c r="D2338" s="30" t="s">
        <v>5710</v>
      </c>
      <c r="E2338" s="30" t="s">
        <v>259</v>
      </c>
      <c r="F2338" s="30" t="s">
        <v>152</v>
      </c>
      <c r="G2338" s="9" t="s">
        <v>86</v>
      </c>
      <c r="H2338" s="30"/>
      <c r="I2338" s="31"/>
    </row>
    <row r="2339">
      <c r="A2339" s="34">
        <v>45239.0</v>
      </c>
      <c r="B2339" s="29" t="s">
        <v>8506</v>
      </c>
      <c r="C2339" s="30" t="s">
        <v>8507</v>
      </c>
      <c r="D2339" s="30" t="s">
        <v>2736</v>
      </c>
      <c r="E2339" s="30"/>
      <c r="F2339" s="30" t="s">
        <v>5981</v>
      </c>
      <c r="G2339" s="9" t="s">
        <v>14</v>
      </c>
      <c r="H2339" s="30" t="s">
        <v>100</v>
      </c>
      <c r="I2339" s="31"/>
    </row>
    <row r="2340">
      <c r="A2340" s="34">
        <v>45239.0</v>
      </c>
      <c r="B2340" s="29" t="s">
        <v>8506</v>
      </c>
      <c r="C2340" s="30" t="s">
        <v>8507</v>
      </c>
      <c r="D2340" s="30" t="s">
        <v>2736</v>
      </c>
      <c r="E2340" s="30" t="s">
        <v>8508</v>
      </c>
      <c r="F2340" s="30" t="s">
        <v>542</v>
      </c>
      <c r="G2340" s="9" t="s">
        <v>14</v>
      </c>
      <c r="H2340" s="30"/>
      <c r="I2340" s="31"/>
    </row>
    <row r="2341">
      <c r="A2341" s="34">
        <v>45239.0</v>
      </c>
      <c r="B2341" s="29" t="s">
        <v>8506</v>
      </c>
      <c r="C2341" s="30" t="s">
        <v>8507</v>
      </c>
      <c r="D2341" s="30" t="s">
        <v>2736</v>
      </c>
      <c r="E2341" s="30" t="s">
        <v>38</v>
      </c>
      <c r="F2341" s="30" t="s">
        <v>18</v>
      </c>
      <c r="G2341" s="9" t="s">
        <v>14</v>
      </c>
      <c r="H2341" s="30"/>
      <c r="I2341" s="31"/>
    </row>
    <row r="2342">
      <c r="A2342" s="34">
        <v>45239.0</v>
      </c>
      <c r="B2342" s="29" t="s">
        <v>8509</v>
      </c>
      <c r="C2342" s="30" t="s">
        <v>8510</v>
      </c>
      <c r="D2342" s="30" t="s">
        <v>114</v>
      </c>
      <c r="E2342" s="30"/>
      <c r="F2342" s="30" t="s">
        <v>171</v>
      </c>
      <c r="G2342" s="9" t="s">
        <v>14</v>
      </c>
      <c r="H2342" s="30" t="s">
        <v>100</v>
      </c>
      <c r="I2342" s="31"/>
    </row>
    <row r="2343">
      <c r="A2343" s="34">
        <v>45239.0</v>
      </c>
      <c r="B2343" s="29" t="s">
        <v>8509</v>
      </c>
      <c r="C2343" s="30" t="s">
        <v>8510</v>
      </c>
      <c r="D2343" s="30" t="s">
        <v>114</v>
      </c>
      <c r="E2343" s="30"/>
      <c r="F2343" s="30" t="s">
        <v>127</v>
      </c>
      <c r="G2343" s="9" t="s">
        <v>14</v>
      </c>
      <c r="H2343" s="30" t="s">
        <v>100</v>
      </c>
      <c r="I2343" s="31"/>
    </row>
    <row r="2344">
      <c r="A2344" s="34">
        <v>45239.0</v>
      </c>
      <c r="B2344" s="29" t="s">
        <v>8509</v>
      </c>
      <c r="C2344" s="30" t="s">
        <v>8510</v>
      </c>
      <c r="D2344" s="30" t="s">
        <v>114</v>
      </c>
      <c r="E2344" s="30" t="s">
        <v>259</v>
      </c>
      <c r="F2344" s="30" t="s">
        <v>1344</v>
      </c>
      <c r="G2344" s="9" t="s">
        <v>14</v>
      </c>
      <c r="H2344" s="30"/>
      <c r="I2344" s="31"/>
    </row>
    <row r="2345">
      <c r="A2345" s="34">
        <v>45239.0</v>
      </c>
      <c r="B2345" s="29" t="s">
        <v>8509</v>
      </c>
      <c r="C2345" s="30" t="s">
        <v>8510</v>
      </c>
      <c r="D2345" s="30" t="s">
        <v>114</v>
      </c>
      <c r="E2345" s="30" t="s">
        <v>90</v>
      </c>
      <c r="F2345" s="30" t="s">
        <v>111</v>
      </c>
      <c r="G2345" s="9" t="s">
        <v>14</v>
      </c>
      <c r="H2345" s="30"/>
      <c r="I2345" s="31"/>
    </row>
    <row r="2346">
      <c r="A2346" s="34">
        <v>45239.0</v>
      </c>
      <c r="B2346" s="29" t="s">
        <v>8511</v>
      </c>
      <c r="C2346" s="30" t="s">
        <v>8512</v>
      </c>
      <c r="D2346" s="30" t="s">
        <v>740</v>
      </c>
      <c r="E2346" s="30"/>
      <c r="F2346" s="30" t="s">
        <v>747</v>
      </c>
      <c r="G2346" s="9" t="s">
        <v>86</v>
      </c>
      <c r="H2346" s="30" t="s">
        <v>100</v>
      </c>
      <c r="I2346" s="31"/>
    </row>
    <row r="2347">
      <c r="A2347" s="34">
        <v>45239.0</v>
      </c>
      <c r="B2347" s="29" t="s">
        <v>8513</v>
      </c>
      <c r="C2347" s="30" t="s">
        <v>8514</v>
      </c>
      <c r="D2347" s="30" t="s">
        <v>2757</v>
      </c>
      <c r="E2347" s="30"/>
      <c r="F2347" s="30" t="s">
        <v>6328</v>
      </c>
      <c r="G2347" s="9" t="s">
        <v>14</v>
      </c>
      <c r="H2347" s="30" t="s">
        <v>100</v>
      </c>
      <c r="I2347" s="31"/>
    </row>
    <row r="2348">
      <c r="A2348" s="34">
        <v>45239.0</v>
      </c>
      <c r="B2348" s="29" t="s">
        <v>8513</v>
      </c>
      <c r="C2348" s="30" t="s">
        <v>8514</v>
      </c>
      <c r="D2348" s="30" t="s">
        <v>2757</v>
      </c>
      <c r="E2348" s="30" t="s">
        <v>4206</v>
      </c>
      <c r="F2348" s="30" t="s">
        <v>6772</v>
      </c>
      <c r="G2348" s="9" t="s">
        <v>14</v>
      </c>
      <c r="H2348" s="30"/>
      <c r="I2348" s="31"/>
    </row>
    <row r="2349">
      <c r="A2349" s="34">
        <v>45239.0</v>
      </c>
      <c r="B2349" s="29" t="s">
        <v>8515</v>
      </c>
      <c r="C2349" s="30" t="s">
        <v>8516</v>
      </c>
      <c r="D2349" s="30" t="s">
        <v>2054</v>
      </c>
      <c r="E2349" s="30"/>
      <c r="F2349" s="30" t="s">
        <v>1430</v>
      </c>
      <c r="G2349" s="9" t="s">
        <v>14</v>
      </c>
      <c r="H2349" s="30" t="s">
        <v>100</v>
      </c>
      <c r="I2349" s="31"/>
    </row>
    <row r="2350">
      <c r="A2350" s="34">
        <v>45239.0</v>
      </c>
      <c r="B2350" s="29" t="s">
        <v>8515</v>
      </c>
      <c r="C2350" s="30" t="s">
        <v>8516</v>
      </c>
      <c r="D2350" s="30" t="s">
        <v>2054</v>
      </c>
      <c r="E2350" s="30" t="s">
        <v>4316</v>
      </c>
      <c r="F2350" s="30" t="s">
        <v>18</v>
      </c>
      <c r="G2350" s="9" t="s">
        <v>14</v>
      </c>
      <c r="H2350" s="30"/>
      <c r="I2350" s="31"/>
    </row>
    <row r="2351">
      <c r="A2351" s="34">
        <v>45239.0</v>
      </c>
      <c r="B2351" s="29" t="s">
        <v>8515</v>
      </c>
      <c r="C2351" s="30" t="s">
        <v>8516</v>
      </c>
      <c r="D2351" s="30" t="s">
        <v>2054</v>
      </c>
      <c r="E2351" s="30" t="s">
        <v>2737</v>
      </c>
      <c r="F2351" s="30" t="s">
        <v>33</v>
      </c>
      <c r="G2351" s="9" t="s">
        <v>14</v>
      </c>
      <c r="H2351" s="30"/>
      <c r="I2351" s="31"/>
    </row>
    <row r="2352">
      <c r="A2352" s="34">
        <v>45239.0</v>
      </c>
      <c r="B2352" s="29" t="s">
        <v>8515</v>
      </c>
      <c r="C2352" s="30" t="s">
        <v>8516</v>
      </c>
      <c r="D2352" s="30" t="s">
        <v>2054</v>
      </c>
      <c r="E2352" s="30" t="s">
        <v>1790</v>
      </c>
      <c r="F2352" s="30" t="s">
        <v>8450</v>
      </c>
      <c r="G2352" s="9" t="s">
        <v>14</v>
      </c>
      <c r="H2352" s="30"/>
      <c r="I2352" s="31"/>
    </row>
    <row r="2353">
      <c r="A2353" s="34">
        <v>45239.0</v>
      </c>
      <c r="B2353" s="29" t="s">
        <v>8517</v>
      </c>
      <c r="C2353" s="30" t="s">
        <v>8518</v>
      </c>
      <c r="D2353" s="30" t="s">
        <v>1132</v>
      </c>
      <c r="E2353" s="30"/>
      <c r="F2353" s="30" t="s">
        <v>6328</v>
      </c>
      <c r="G2353" s="9" t="s">
        <v>14</v>
      </c>
      <c r="H2353" s="30" t="s">
        <v>100</v>
      </c>
      <c r="I2353" s="31"/>
    </row>
    <row r="2354">
      <c r="A2354" s="34">
        <v>45239.0</v>
      </c>
      <c r="B2354" s="29" t="s">
        <v>8517</v>
      </c>
      <c r="C2354" s="30" t="s">
        <v>8518</v>
      </c>
      <c r="D2354" s="30" t="s">
        <v>1132</v>
      </c>
      <c r="E2354" s="30" t="s">
        <v>6427</v>
      </c>
      <c r="F2354" s="30" t="s">
        <v>8519</v>
      </c>
      <c r="G2354" s="9" t="s">
        <v>14</v>
      </c>
      <c r="H2354" s="30"/>
      <c r="I2354" s="31"/>
    </row>
    <row r="2355">
      <c r="A2355" s="34">
        <v>45239.0</v>
      </c>
      <c r="B2355" s="29" t="s">
        <v>8520</v>
      </c>
      <c r="C2355" s="30" t="s">
        <v>8521</v>
      </c>
      <c r="D2355" s="30" t="s">
        <v>4717</v>
      </c>
      <c r="E2355" s="30" t="s">
        <v>349</v>
      </c>
      <c r="F2355" s="30" t="s">
        <v>149</v>
      </c>
      <c r="G2355" s="9" t="s">
        <v>14</v>
      </c>
      <c r="H2355" s="30"/>
      <c r="I2355" s="31"/>
    </row>
    <row r="2356">
      <c r="A2356" s="34">
        <v>45239.0</v>
      </c>
      <c r="B2356" s="29" t="s">
        <v>8522</v>
      </c>
      <c r="C2356" s="30" t="s">
        <v>8523</v>
      </c>
      <c r="D2356" s="30" t="s">
        <v>2054</v>
      </c>
      <c r="E2356" s="30" t="s">
        <v>38</v>
      </c>
      <c r="F2356" s="30" t="s">
        <v>149</v>
      </c>
      <c r="G2356" s="9" t="s">
        <v>14</v>
      </c>
      <c r="H2356" s="30"/>
      <c r="I2356" s="31"/>
    </row>
    <row r="2357">
      <c r="A2357" s="34">
        <v>45239.0</v>
      </c>
      <c r="B2357" s="29" t="s">
        <v>8522</v>
      </c>
      <c r="C2357" s="30" t="s">
        <v>8523</v>
      </c>
      <c r="D2357" s="30" t="s">
        <v>2054</v>
      </c>
      <c r="E2357" s="30" t="s">
        <v>1790</v>
      </c>
      <c r="F2357" s="30" t="s">
        <v>8450</v>
      </c>
      <c r="G2357" s="9" t="s">
        <v>14</v>
      </c>
      <c r="H2357" s="30"/>
      <c r="I2357" s="31"/>
    </row>
    <row r="2358">
      <c r="A2358" s="34">
        <v>45208.0</v>
      </c>
      <c r="B2358" s="29" t="s">
        <v>8524</v>
      </c>
      <c r="C2358" s="30" t="s">
        <v>8525</v>
      </c>
      <c r="D2358" s="30" t="s">
        <v>2168</v>
      </c>
      <c r="E2358" s="30" t="s">
        <v>5895</v>
      </c>
      <c r="F2358" s="30" t="s">
        <v>111</v>
      </c>
      <c r="G2358" s="9" t="s">
        <v>14</v>
      </c>
      <c r="H2358" s="30"/>
      <c r="I2358" s="31"/>
    </row>
    <row r="2359">
      <c r="A2359" s="34">
        <v>45208.0</v>
      </c>
      <c r="B2359" s="29" t="s">
        <v>8524</v>
      </c>
      <c r="C2359" s="30" t="s">
        <v>8526</v>
      </c>
      <c r="D2359" s="30" t="s">
        <v>2168</v>
      </c>
      <c r="E2359" s="30" t="s">
        <v>8527</v>
      </c>
      <c r="F2359" s="30" t="s">
        <v>38</v>
      </c>
      <c r="G2359" s="9" t="s">
        <v>14</v>
      </c>
      <c r="H2359" s="30"/>
      <c r="I2359" s="31"/>
    </row>
    <row r="2360">
      <c r="A2360" s="34">
        <v>45208.0</v>
      </c>
      <c r="B2360" s="29" t="s">
        <v>8524</v>
      </c>
      <c r="C2360" s="30" t="s">
        <v>8528</v>
      </c>
      <c r="D2360" s="30" t="s">
        <v>2168</v>
      </c>
      <c r="E2360" s="30" t="s">
        <v>38</v>
      </c>
      <c r="F2360" s="30" t="s">
        <v>8384</v>
      </c>
      <c r="G2360" s="9" t="s">
        <v>14</v>
      </c>
      <c r="H2360" s="30"/>
      <c r="I2360" s="31"/>
    </row>
    <row r="2361">
      <c r="A2361" s="34">
        <v>45208.0</v>
      </c>
      <c r="B2361" s="29" t="s">
        <v>8529</v>
      </c>
      <c r="C2361" s="30" t="s">
        <v>8530</v>
      </c>
      <c r="D2361" s="30" t="s">
        <v>457</v>
      </c>
      <c r="E2361" s="30" t="s">
        <v>349</v>
      </c>
      <c r="F2361" s="30" t="s">
        <v>350</v>
      </c>
      <c r="G2361" s="9" t="s">
        <v>14</v>
      </c>
      <c r="H2361" s="30"/>
      <c r="I2361" s="31"/>
    </row>
    <row r="2362">
      <c r="A2362" s="34">
        <v>45178.0</v>
      </c>
      <c r="B2362" s="29" t="s">
        <v>8531</v>
      </c>
      <c r="C2362" s="30" t="s">
        <v>8532</v>
      </c>
      <c r="D2362" s="30" t="s">
        <v>2054</v>
      </c>
      <c r="E2362" s="30"/>
      <c r="F2362" s="30" t="s">
        <v>8533</v>
      </c>
      <c r="G2362" s="9" t="s">
        <v>14</v>
      </c>
      <c r="H2362" s="30" t="s">
        <v>8534</v>
      </c>
      <c r="I2362" s="31"/>
    </row>
    <row r="2363">
      <c r="A2363" s="34">
        <v>45178.0</v>
      </c>
      <c r="B2363" s="29" t="s">
        <v>8531</v>
      </c>
      <c r="C2363" s="30" t="s">
        <v>8532</v>
      </c>
      <c r="D2363" s="30" t="s">
        <v>2054</v>
      </c>
      <c r="E2363" s="30" t="s">
        <v>119</v>
      </c>
      <c r="F2363" s="30" t="s">
        <v>101</v>
      </c>
      <c r="G2363" s="9" t="s">
        <v>14</v>
      </c>
      <c r="H2363" s="30"/>
      <c r="I2363" s="31"/>
    </row>
    <row r="2364">
      <c r="A2364" s="34">
        <v>45147.0</v>
      </c>
      <c r="B2364" s="29" t="s">
        <v>8535</v>
      </c>
      <c r="C2364" s="30" t="s">
        <v>8536</v>
      </c>
      <c r="D2364" s="30" t="s">
        <v>6781</v>
      </c>
      <c r="E2364" s="30"/>
      <c r="F2364" s="30" t="s">
        <v>7864</v>
      </c>
      <c r="G2364" s="9" t="s">
        <v>86</v>
      </c>
      <c r="H2364" s="30" t="s">
        <v>100</v>
      </c>
      <c r="I2364" s="31"/>
    </row>
    <row r="2365">
      <c r="A2365" s="34">
        <v>45147.0</v>
      </c>
      <c r="B2365" s="29" t="s">
        <v>8537</v>
      </c>
      <c r="C2365" s="30" t="s">
        <v>8538</v>
      </c>
      <c r="D2365" s="30" t="s">
        <v>3256</v>
      </c>
      <c r="E2365" s="30" t="s">
        <v>42</v>
      </c>
      <c r="F2365" s="30" t="s">
        <v>1303</v>
      </c>
      <c r="G2365" s="9" t="s">
        <v>29</v>
      </c>
      <c r="H2365" s="30"/>
      <c r="I2365" s="31"/>
    </row>
    <row r="2366">
      <c r="A2366" s="34">
        <v>45147.0</v>
      </c>
      <c r="B2366" s="29" t="s">
        <v>8539</v>
      </c>
      <c r="C2366" s="30" t="s">
        <v>8540</v>
      </c>
      <c r="D2366" s="30" t="b">
        <v>1</v>
      </c>
      <c r="E2366" s="30"/>
      <c r="F2366" s="30" t="s">
        <v>7183</v>
      </c>
      <c r="G2366" s="9" t="s">
        <v>14</v>
      </c>
      <c r="H2366" s="30" t="s">
        <v>100</v>
      </c>
      <c r="I2366" s="31"/>
    </row>
    <row r="2367">
      <c r="A2367" s="34">
        <v>45147.0</v>
      </c>
      <c r="B2367" s="29" t="s">
        <v>8541</v>
      </c>
      <c r="C2367" s="30" t="s">
        <v>8542</v>
      </c>
      <c r="D2367" s="30" t="b">
        <v>1</v>
      </c>
      <c r="E2367" s="30" t="s">
        <v>560</v>
      </c>
      <c r="F2367" s="30" t="s">
        <v>171</v>
      </c>
      <c r="G2367" s="9" t="s">
        <v>14</v>
      </c>
      <c r="H2367" s="30"/>
      <c r="I2367" s="31"/>
    </row>
    <row r="2368">
      <c r="A2368" s="34">
        <v>45147.0</v>
      </c>
      <c r="B2368" s="29" t="s">
        <v>8541</v>
      </c>
      <c r="C2368" s="30" t="s">
        <v>8542</v>
      </c>
      <c r="D2368" s="30" t="b">
        <v>1</v>
      </c>
      <c r="E2368" s="30" t="s">
        <v>6034</v>
      </c>
      <c r="F2368" s="30" t="s">
        <v>111</v>
      </c>
      <c r="G2368" s="9" t="s">
        <v>14</v>
      </c>
      <c r="H2368" s="30"/>
      <c r="I2368" s="31"/>
    </row>
    <row r="2369">
      <c r="A2369" s="34">
        <v>45147.0</v>
      </c>
      <c r="B2369" s="29" t="s">
        <v>8541</v>
      </c>
      <c r="C2369" s="30" t="s">
        <v>8542</v>
      </c>
      <c r="D2369" s="30" t="b">
        <v>1</v>
      </c>
      <c r="E2369" s="30" t="s">
        <v>8543</v>
      </c>
      <c r="F2369" s="30" t="s">
        <v>718</v>
      </c>
      <c r="G2369" s="9" t="s">
        <v>14</v>
      </c>
      <c r="H2369" s="30"/>
      <c r="I2369" s="31"/>
    </row>
    <row r="2370">
      <c r="A2370" s="34">
        <v>45147.0</v>
      </c>
      <c r="B2370" s="29" t="s">
        <v>8544</v>
      </c>
      <c r="C2370" s="30" t="s">
        <v>8545</v>
      </c>
      <c r="D2370" s="30" t="s">
        <v>3764</v>
      </c>
      <c r="E2370" s="30"/>
      <c r="F2370" s="30" t="s">
        <v>1430</v>
      </c>
      <c r="G2370" s="9" t="s">
        <v>14</v>
      </c>
      <c r="H2370" s="30" t="s">
        <v>100</v>
      </c>
      <c r="I2370" s="31"/>
    </row>
    <row r="2371">
      <c r="A2371" s="34">
        <v>45147.0</v>
      </c>
      <c r="B2371" s="29" t="s">
        <v>8544</v>
      </c>
      <c r="C2371" s="30" t="s">
        <v>8545</v>
      </c>
      <c r="D2371" s="30" t="s">
        <v>3764</v>
      </c>
      <c r="E2371" s="30" t="s">
        <v>119</v>
      </c>
      <c r="F2371" s="30" t="s">
        <v>473</v>
      </c>
      <c r="G2371" s="9" t="s">
        <v>14</v>
      </c>
      <c r="H2371" s="30"/>
      <c r="I2371" s="31"/>
    </row>
    <row r="2372">
      <c r="A2372" s="34">
        <v>45147.0</v>
      </c>
      <c r="B2372" s="29" t="s">
        <v>8544</v>
      </c>
      <c r="C2372" s="30" t="s">
        <v>8545</v>
      </c>
      <c r="D2372" s="30" t="s">
        <v>3764</v>
      </c>
      <c r="E2372" s="30" t="s">
        <v>8546</v>
      </c>
      <c r="F2372" s="30" t="s">
        <v>101</v>
      </c>
      <c r="G2372" s="9" t="s">
        <v>14</v>
      </c>
      <c r="H2372" s="30"/>
      <c r="I2372" s="31"/>
    </row>
    <row r="2373">
      <c r="A2373" s="34">
        <v>45147.0</v>
      </c>
      <c r="B2373" s="29" t="s">
        <v>8547</v>
      </c>
      <c r="C2373" s="30" t="s">
        <v>8548</v>
      </c>
      <c r="D2373" s="30" t="s">
        <v>5022</v>
      </c>
      <c r="E2373" s="30"/>
      <c r="F2373" s="30" t="s">
        <v>171</v>
      </c>
      <c r="G2373" s="9" t="s">
        <v>14</v>
      </c>
      <c r="H2373" s="30" t="s">
        <v>100</v>
      </c>
      <c r="I2373" s="31"/>
    </row>
    <row r="2374">
      <c r="A2374" s="34">
        <v>45147.0</v>
      </c>
      <c r="B2374" s="29" t="s">
        <v>8547</v>
      </c>
      <c r="C2374" s="30" t="s">
        <v>8548</v>
      </c>
      <c r="D2374" s="30" t="s">
        <v>5022</v>
      </c>
      <c r="E2374" s="30" t="s">
        <v>38</v>
      </c>
      <c r="F2374" s="30" t="s">
        <v>18</v>
      </c>
      <c r="G2374" s="9" t="s">
        <v>14</v>
      </c>
      <c r="H2374" s="30"/>
      <c r="I2374" s="31"/>
    </row>
    <row r="2375">
      <c r="A2375" s="34">
        <v>45147.0</v>
      </c>
      <c r="B2375" s="29" t="s">
        <v>8547</v>
      </c>
      <c r="C2375" s="30" t="s">
        <v>8548</v>
      </c>
      <c r="D2375" s="30" t="s">
        <v>5022</v>
      </c>
      <c r="E2375" s="30" t="s">
        <v>8549</v>
      </c>
      <c r="F2375" s="30" t="s">
        <v>8382</v>
      </c>
      <c r="G2375" s="9" t="s">
        <v>14</v>
      </c>
      <c r="H2375" s="30"/>
      <c r="I2375" s="31"/>
    </row>
    <row r="2376">
      <c r="A2376" s="34">
        <v>45147.0</v>
      </c>
      <c r="B2376" s="29" t="s">
        <v>8550</v>
      </c>
      <c r="C2376" s="30" t="s">
        <v>8551</v>
      </c>
      <c r="D2376" s="30" t="s">
        <v>158</v>
      </c>
      <c r="E2376" s="30" t="s">
        <v>5895</v>
      </c>
      <c r="F2376" s="30" t="s">
        <v>111</v>
      </c>
      <c r="G2376" s="9" t="s">
        <v>14</v>
      </c>
      <c r="H2376" s="30"/>
      <c r="I2376" s="31"/>
    </row>
    <row r="2377">
      <c r="A2377" s="34">
        <v>45147.0</v>
      </c>
      <c r="B2377" s="29" t="s">
        <v>8550</v>
      </c>
      <c r="C2377" s="30" t="s">
        <v>8552</v>
      </c>
      <c r="D2377" s="30" t="s">
        <v>158</v>
      </c>
      <c r="E2377" s="30" t="s">
        <v>354</v>
      </c>
      <c r="F2377" s="30" t="s">
        <v>809</v>
      </c>
      <c r="G2377" s="9" t="s">
        <v>14</v>
      </c>
      <c r="H2377" s="30"/>
      <c r="I2377" s="31"/>
    </row>
    <row r="2378">
      <c r="A2378" s="34">
        <v>45147.0</v>
      </c>
      <c r="B2378" s="29" t="s">
        <v>8553</v>
      </c>
      <c r="C2378" s="30" t="s">
        <v>8554</v>
      </c>
      <c r="D2378" s="30" t="s">
        <v>859</v>
      </c>
      <c r="E2378" s="30" t="s">
        <v>119</v>
      </c>
      <c r="F2378" s="30" t="s">
        <v>718</v>
      </c>
      <c r="G2378" s="9" t="s">
        <v>14</v>
      </c>
      <c r="H2378" s="30"/>
      <c r="I2378" s="31"/>
    </row>
    <row r="2379">
      <c r="A2379" s="34">
        <v>45147.0</v>
      </c>
      <c r="B2379" s="29" t="s">
        <v>8553</v>
      </c>
      <c r="C2379" s="30" t="s">
        <v>8554</v>
      </c>
      <c r="D2379" s="30" t="s">
        <v>859</v>
      </c>
      <c r="E2379" s="30" t="s">
        <v>420</v>
      </c>
      <c r="F2379" s="30" t="s">
        <v>8555</v>
      </c>
      <c r="G2379" s="9" t="s">
        <v>14</v>
      </c>
      <c r="H2379" s="30"/>
      <c r="I2379" s="31"/>
    </row>
    <row r="2380">
      <c r="A2380" s="34">
        <v>45147.0</v>
      </c>
      <c r="B2380" s="29" t="s">
        <v>8556</v>
      </c>
      <c r="C2380" s="30" t="s">
        <v>8557</v>
      </c>
      <c r="D2380" s="30" t="s">
        <v>140</v>
      </c>
      <c r="E2380" s="30" t="s">
        <v>119</v>
      </c>
      <c r="F2380" s="30" t="s">
        <v>473</v>
      </c>
      <c r="G2380" s="9" t="s">
        <v>14</v>
      </c>
      <c r="H2380" s="30"/>
      <c r="I2380" s="31"/>
    </row>
    <row r="2381">
      <c r="A2381" s="34">
        <v>45147.0</v>
      </c>
      <c r="B2381" s="29" t="s">
        <v>8556</v>
      </c>
      <c r="C2381" s="30" t="s">
        <v>8557</v>
      </c>
      <c r="D2381" s="30" t="s">
        <v>140</v>
      </c>
      <c r="E2381" s="30" t="s">
        <v>119</v>
      </c>
      <c r="F2381" s="30" t="s">
        <v>3593</v>
      </c>
      <c r="G2381" s="9" t="s">
        <v>14</v>
      </c>
      <c r="H2381" s="30"/>
      <c r="I2381" s="31"/>
    </row>
    <row r="2382">
      <c r="A2382" s="34">
        <v>45147.0</v>
      </c>
      <c r="B2382" s="29" t="s">
        <v>8556</v>
      </c>
      <c r="C2382" s="30" t="s">
        <v>8557</v>
      </c>
      <c r="D2382" s="30" t="s">
        <v>140</v>
      </c>
      <c r="E2382" s="30" t="s">
        <v>90</v>
      </c>
      <c r="F2382" s="30" t="s">
        <v>111</v>
      </c>
      <c r="G2382" s="9" t="s">
        <v>14</v>
      </c>
      <c r="H2382" s="30"/>
      <c r="I2382" s="31"/>
    </row>
    <row r="2383">
      <c r="A2383" s="34">
        <v>45147.0</v>
      </c>
      <c r="B2383" s="29" t="s">
        <v>8558</v>
      </c>
      <c r="C2383" s="30" t="s">
        <v>8559</v>
      </c>
      <c r="D2383" s="30" t="s">
        <v>3256</v>
      </c>
      <c r="E2383" s="30" t="s">
        <v>42</v>
      </c>
      <c r="F2383" s="30" t="s">
        <v>1303</v>
      </c>
      <c r="G2383" s="9" t="s">
        <v>29</v>
      </c>
      <c r="H2383" s="30"/>
      <c r="I2383" s="31"/>
    </row>
    <row r="2384">
      <c r="A2384" s="34">
        <v>45147.0</v>
      </c>
      <c r="B2384" s="29" t="s">
        <v>8560</v>
      </c>
      <c r="C2384" s="30" t="s">
        <v>8561</v>
      </c>
      <c r="D2384" s="30" t="s">
        <v>4010</v>
      </c>
      <c r="E2384" s="30"/>
      <c r="F2384" s="30" t="s">
        <v>7183</v>
      </c>
      <c r="G2384" s="9" t="s">
        <v>14</v>
      </c>
      <c r="H2384" s="30" t="s">
        <v>100</v>
      </c>
      <c r="I2384" s="31"/>
    </row>
    <row r="2385">
      <c r="A2385" s="34">
        <v>45147.0</v>
      </c>
      <c r="B2385" s="29" t="s">
        <v>8562</v>
      </c>
      <c r="C2385" s="30" t="s">
        <v>8563</v>
      </c>
      <c r="D2385" s="30" t="s">
        <v>481</v>
      </c>
      <c r="E2385" s="30" t="s">
        <v>436</v>
      </c>
      <c r="F2385" s="30" t="s">
        <v>5939</v>
      </c>
      <c r="G2385" s="9" t="s">
        <v>14</v>
      </c>
      <c r="H2385" s="30"/>
      <c r="I2385" s="31"/>
    </row>
    <row r="2386">
      <c r="A2386" s="34">
        <v>45147.0</v>
      </c>
      <c r="B2386" s="29" t="s">
        <v>8564</v>
      </c>
      <c r="C2386" s="30" t="s">
        <v>8565</v>
      </c>
      <c r="D2386" s="30" t="s">
        <v>540</v>
      </c>
      <c r="E2386" s="30" t="s">
        <v>8566</v>
      </c>
      <c r="F2386" s="30" t="s">
        <v>7650</v>
      </c>
      <c r="G2386" s="9" t="s">
        <v>14</v>
      </c>
      <c r="H2386" s="30"/>
      <c r="I2386" s="31"/>
    </row>
    <row r="2387">
      <c r="A2387" s="34">
        <v>45147.0</v>
      </c>
      <c r="B2387" s="29" t="s">
        <v>8564</v>
      </c>
      <c r="C2387" s="30" t="s">
        <v>8565</v>
      </c>
      <c r="D2387" s="30" t="s">
        <v>540</v>
      </c>
      <c r="E2387" s="30" t="s">
        <v>420</v>
      </c>
      <c r="F2387" s="30" t="s">
        <v>417</v>
      </c>
      <c r="G2387" s="9" t="s">
        <v>14</v>
      </c>
      <c r="H2387" s="30"/>
      <c r="I2387" s="31"/>
    </row>
    <row r="2388">
      <c r="A2388" s="34">
        <v>45147.0</v>
      </c>
      <c r="B2388" s="29" t="s">
        <v>8567</v>
      </c>
      <c r="C2388" s="30" t="s">
        <v>8568</v>
      </c>
      <c r="D2388" s="30" t="s">
        <v>3256</v>
      </c>
      <c r="E2388" s="30"/>
      <c r="F2388" s="30" t="s">
        <v>1430</v>
      </c>
      <c r="G2388" s="9" t="s">
        <v>14</v>
      </c>
      <c r="H2388" s="30" t="s">
        <v>100</v>
      </c>
      <c r="I2388" s="31"/>
    </row>
    <row r="2389">
      <c r="A2389" s="34">
        <v>45147.0</v>
      </c>
      <c r="B2389" s="29" t="s">
        <v>8567</v>
      </c>
      <c r="C2389" s="30" t="s">
        <v>8568</v>
      </c>
      <c r="D2389" s="30" t="s">
        <v>3256</v>
      </c>
      <c r="E2389" s="30" t="s">
        <v>4316</v>
      </c>
      <c r="F2389" s="30" t="s">
        <v>330</v>
      </c>
      <c r="G2389" s="9" t="s">
        <v>14</v>
      </c>
      <c r="H2389" s="30"/>
      <c r="I2389" s="31"/>
    </row>
    <row r="2390">
      <c r="A2390" s="34">
        <v>45147.0</v>
      </c>
      <c r="B2390" s="29" t="s">
        <v>8569</v>
      </c>
      <c r="C2390" s="30" t="s">
        <v>8570</v>
      </c>
      <c r="D2390" s="30" t="s">
        <v>1020</v>
      </c>
      <c r="E2390" s="30"/>
      <c r="F2390" s="30" t="s">
        <v>6148</v>
      </c>
      <c r="G2390" s="9" t="s">
        <v>14</v>
      </c>
      <c r="H2390" s="30" t="s">
        <v>100</v>
      </c>
      <c r="I2390" s="31"/>
    </row>
    <row r="2391">
      <c r="A2391" s="34">
        <v>45147.0</v>
      </c>
      <c r="B2391" s="29" t="s">
        <v>8569</v>
      </c>
      <c r="C2391" s="30" t="s">
        <v>8570</v>
      </c>
      <c r="D2391" s="30" t="s">
        <v>1020</v>
      </c>
      <c r="E2391" s="30" t="s">
        <v>420</v>
      </c>
      <c r="F2391" s="30" t="s">
        <v>33</v>
      </c>
      <c r="G2391" s="9" t="s">
        <v>14</v>
      </c>
      <c r="H2391" s="30"/>
      <c r="I2391" s="31"/>
    </row>
    <row r="2392">
      <c r="A2392" s="34">
        <v>45147.0</v>
      </c>
      <c r="B2392" s="29" t="s">
        <v>8569</v>
      </c>
      <c r="C2392" s="30" t="s">
        <v>8570</v>
      </c>
      <c r="D2392" s="30" t="s">
        <v>1020</v>
      </c>
      <c r="E2392" s="30" t="s">
        <v>1527</v>
      </c>
      <c r="F2392" s="30" t="s">
        <v>119</v>
      </c>
      <c r="G2392" s="9" t="s">
        <v>14</v>
      </c>
      <c r="H2392" s="30"/>
      <c r="I2392" s="31"/>
    </row>
    <row r="2393">
      <c r="A2393" s="34">
        <v>45147.0</v>
      </c>
      <c r="B2393" s="29" t="s">
        <v>8571</v>
      </c>
      <c r="C2393" s="30" t="s">
        <v>8572</v>
      </c>
      <c r="D2393" s="30" t="s">
        <v>1949</v>
      </c>
      <c r="E2393" s="30"/>
      <c r="F2393" s="30" t="s">
        <v>1430</v>
      </c>
      <c r="G2393" s="9" t="s">
        <v>14</v>
      </c>
      <c r="H2393" s="30" t="s">
        <v>100</v>
      </c>
      <c r="I2393" s="31"/>
    </row>
    <row r="2394">
      <c r="A2394" s="34">
        <v>45147.0</v>
      </c>
      <c r="B2394" s="29" t="s">
        <v>8571</v>
      </c>
      <c r="C2394" s="30" t="s">
        <v>8572</v>
      </c>
      <c r="D2394" s="30" t="s">
        <v>1949</v>
      </c>
      <c r="E2394" s="30" t="s">
        <v>1717</v>
      </c>
      <c r="F2394" s="30" t="s">
        <v>6646</v>
      </c>
      <c r="G2394" s="9" t="s">
        <v>14</v>
      </c>
      <c r="H2394" s="30"/>
      <c r="I2394" s="31"/>
    </row>
    <row r="2395">
      <c r="A2395" s="34">
        <v>45147.0</v>
      </c>
      <c r="B2395" s="29" t="s">
        <v>8571</v>
      </c>
      <c r="C2395" s="30" t="s">
        <v>8572</v>
      </c>
      <c r="D2395" s="30" t="s">
        <v>1949</v>
      </c>
      <c r="E2395" s="30" t="s">
        <v>38</v>
      </c>
      <c r="F2395" s="30" t="s">
        <v>8573</v>
      </c>
      <c r="G2395" s="9" t="s">
        <v>14</v>
      </c>
      <c r="H2395" s="30"/>
      <c r="I2395" s="31"/>
    </row>
    <row r="2396">
      <c r="A2396" s="34">
        <v>45147.0</v>
      </c>
      <c r="B2396" s="29" t="s">
        <v>8574</v>
      </c>
      <c r="C2396" s="30" t="s">
        <v>8575</v>
      </c>
      <c r="D2396" s="30" t="s">
        <v>5879</v>
      </c>
      <c r="E2396" s="30"/>
      <c r="F2396" s="30" t="s">
        <v>171</v>
      </c>
      <c r="G2396" s="9" t="s">
        <v>14</v>
      </c>
      <c r="H2396" s="30" t="s">
        <v>100</v>
      </c>
      <c r="I2396" s="31"/>
    </row>
    <row r="2397">
      <c r="A2397" s="34">
        <v>45147.0</v>
      </c>
      <c r="B2397" s="29" t="s">
        <v>8574</v>
      </c>
      <c r="C2397" s="30" t="s">
        <v>8575</v>
      </c>
      <c r="D2397" s="30" t="s">
        <v>5879</v>
      </c>
      <c r="E2397" s="30"/>
      <c r="F2397" s="30" t="s">
        <v>132</v>
      </c>
      <c r="G2397" s="9" t="s">
        <v>14</v>
      </c>
      <c r="H2397" s="30" t="s">
        <v>100</v>
      </c>
      <c r="I2397" s="31"/>
    </row>
    <row r="2398">
      <c r="A2398" s="34">
        <v>45147.0</v>
      </c>
      <c r="B2398" s="29" t="s">
        <v>8574</v>
      </c>
      <c r="C2398" s="30" t="s">
        <v>8575</v>
      </c>
      <c r="D2398" s="30" t="s">
        <v>5879</v>
      </c>
      <c r="E2398" s="30" t="s">
        <v>4206</v>
      </c>
      <c r="F2398" s="30" t="s">
        <v>6772</v>
      </c>
      <c r="G2398" s="9" t="s">
        <v>14</v>
      </c>
      <c r="H2398" s="30"/>
      <c r="I2398" s="31"/>
    </row>
    <row r="2399">
      <c r="A2399" s="34">
        <v>45147.0</v>
      </c>
      <c r="B2399" s="29" t="s">
        <v>8576</v>
      </c>
      <c r="C2399" s="30" t="s">
        <v>8577</v>
      </c>
      <c r="D2399" s="30" t="s">
        <v>3659</v>
      </c>
      <c r="E2399" s="30" t="s">
        <v>119</v>
      </c>
      <c r="F2399" s="30" t="s">
        <v>18</v>
      </c>
      <c r="G2399" s="9" t="s">
        <v>14</v>
      </c>
      <c r="H2399" s="30"/>
      <c r="I2399" s="31"/>
    </row>
    <row r="2400">
      <c r="A2400" s="34">
        <v>45147.0</v>
      </c>
      <c r="B2400" s="29" t="s">
        <v>8578</v>
      </c>
      <c r="C2400" s="30" t="s">
        <v>8579</v>
      </c>
      <c r="D2400" s="30" t="s">
        <v>1932</v>
      </c>
      <c r="E2400" s="30" t="s">
        <v>15</v>
      </c>
      <c r="F2400" s="30" t="s">
        <v>171</v>
      </c>
      <c r="G2400" s="9" t="s">
        <v>14</v>
      </c>
      <c r="H2400" s="30"/>
      <c r="I2400" s="31"/>
    </row>
    <row r="2401">
      <c r="A2401" s="34">
        <v>45147.0</v>
      </c>
      <c r="B2401" s="29" t="s">
        <v>8578</v>
      </c>
      <c r="C2401" s="30" t="s">
        <v>8580</v>
      </c>
      <c r="D2401" s="30" t="s">
        <v>1932</v>
      </c>
      <c r="E2401" s="30" t="s">
        <v>7058</v>
      </c>
      <c r="F2401" s="30" t="s">
        <v>101</v>
      </c>
      <c r="G2401" s="9" t="s">
        <v>14</v>
      </c>
      <c r="H2401" s="30"/>
      <c r="I2401" s="31"/>
    </row>
    <row r="2402">
      <c r="A2402" s="34">
        <v>45147.0</v>
      </c>
      <c r="B2402" s="29" t="s">
        <v>8578</v>
      </c>
      <c r="C2402" s="30" t="s">
        <v>8581</v>
      </c>
      <c r="D2402" s="30" t="s">
        <v>1932</v>
      </c>
      <c r="E2402" s="30" t="s">
        <v>6684</v>
      </c>
      <c r="F2402" s="30" t="s">
        <v>6160</v>
      </c>
      <c r="G2402" s="9" t="s">
        <v>14</v>
      </c>
      <c r="H2402" s="30"/>
      <c r="I2402" s="31"/>
    </row>
    <row r="2403">
      <c r="A2403" s="34">
        <v>45147.0</v>
      </c>
      <c r="B2403" s="29" t="s">
        <v>8582</v>
      </c>
      <c r="C2403" s="30" t="s">
        <v>8583</v>
      </c>
      <c r="D2403" s="30" t="s">
        <v>3421</v>
      </c>
      <c r="E2403" s="30"/>
      <c r="F2403" s="30" t="s">
        <v>101</v>
      </c>
      <c r="G2403" s="9" t="s">
        <v>14</v>
      </c>
      <c r="H2403" s="30" t="s">
        <v>100</v>
      </c>
      <c r="I2403" s="31"/>
    </row>
    <row r="2404">
      <c r="A2404" s="34">
        <v>45147.0</v>
      </c>
      <c r="B2404" s="29" t="s">
        <v>8582</v>
      </c>
      <c r="C2404" s="30" t="s">
        <v>8583</v>
      </c>
      <c r="D2404" s="30" t="s">
        <v>3421</v>
      </c>
      <c r="E2404" s="30" t="s">
        <v>8584</v>
      </c>
      <c r="F2404" s="30" t="s">
        <v>7650</v>
      </c>
      <c r="G2404" s="9" t="s">
        <v>14</v>
      </c>
      <c r="H2404" s="30"/>
      <c r="I2404" s="31"/>
    </row>
    <row r="2405">
      <c r="A2405" s="34">
        <v>45147.0</v>
      </c>
      <c r="B2405" s="29" t="s">
        <v>8582</v>
      </c>
      <c r="C2405" s="30" t="s">
        <v>8583</v>
      </c>
      <c r="D2405" s="30" t="s">
        <v>3421</v>
      </c>
      <c r="E2405" s="30" t="s">
        <v>8585</v>
      </c>
      <c r="F2405" s="30" t="s">
        <v>194</v>
      </c>
      <c r="G2405" s="9" t="s">
        <v>29</v>
      </c>
      <c r="H2405" s="30"/>
      <c r="I2405" s="31"/>
    </row>
    <row r="2406">
      <c r="A2406" s="34">
        <v>45147.0</v>
      </c>
      <c r="B2406" s="29" t="s">
        <v>8586</v>
      </c>
      <c r="C2406" s="30" t="s">
        <v>8587</v>
      </c>
      <c r="D2406" s="30" t="s">
        <v>2375</v>
      </c>
      <c r="E2406" s="30" t="s">
        <v>119</v>
      </c>
      <c r="F2406" s="30" t="s">
        <v>18</v>
      </c>
      <c r="G2406" s="9" t="s">
        <v>14</v>
      </c>
      <c r="H2406" s="30"/>
      <c r="I2406" s="31"/>
    </row>
    <row r="2407">
      <c r="A2407" s="34">
        <v>45147.0</v>
      </c>
      <c r="B2407" s="29" t="s">
        <v>8588</v>
      </c>
      <c r="C2407" s="30" t="s">
        <v>8589</v>
      </c>
      <c r="D2407" s="30" t="s">
        <v>746</v>
      </c>
      <c r="E2407" s="30"/>
      <c r="F2407" s="30" t="s">
        <v>6160</v>
      </c>
      <c r="G2407" s="9" t="s">
        <v>14</v>
      </c>
      <c r="H2407" s="30" t="s">
        <v>15</v>
      </c>
      <c r="I2407" s="31"/>
    </row>
    <row r="2408">
      <c r="A2408" s="34">
        <v>45147.0</v>
      </c>
      <c r="B2408" s="29" t="s">
        <v>8588</v>
      </c>
      <c r="C2408" s="30" t="s">
        <v>8589</v>
      </c>
      <c r="D2408" s="30" t="s">
        <v>1728</v>
      </c>
      <c r="E2408" s="30"/>
      <c r="F2408" s="30" t="s">
        <v>6160</v>
      </c>
      <c r="G2408" s="9" t="s">
        <v>14</v>
      </c>
      <c r="H2408" s="30" t="s">
        <v>15</v>
      </c>
      <c r="I2408" s="31"/>
    </row>
    <row r="2409">
      <c r="A2409" s="34">
        <v>45147.0</v>
      </c>
      <c r="B2409" s="29" t="s">
        <v>8590</v>
      </c>
      <c r="C2409" s="30" t="s">
        <v>8591</v>
      </c>
      <c r="D2409" s="30" t="s">
        <v>2091</v>
      </c>
      <c r="E2409" s="30"/>
      <c r="F2409" s="30" t="s">
        <v>781</v>
      </c>
      <c r="G2409" s="9" t="s">
        <v>14</v>
      </c>
      <c r="H2409" s="30" t="s">
        <v>100</v>
      </c>
      <c r="I2409" s="31"/>
    </row>
    <row r="2410">
      <c r="A2410" s="34">
        <v>45147.0</v>
      </c>
      <c r="B2410" s="29" t="s">
        <v>8592</v>
      </c>
      <c r="C2410" s="30" t="s">
        <v>8593</v>
      </c>
      <c r="D2410" s="30" t="s">
        <v>1176</v>
      </c>
      <c r="E2410" s="30" t="s">
        <v>105</v>
      </c>
      <c r="F2410" s="30" t="s">
        <v>8594</v>
      </c>
      <c r="G2410" s="9" t="s">
        <v>86</v>
      </c>
      <c r="H2410" s="30"/>
      <c r="I2410" s="31"/>
    </row>
    <row r="2411">
      <c r="A2411" s="34">
        <v>45116.0</v>
      </c>
      <c r="B2411" s="29" t="s">
        <v>8595</v>
      </c>
      <c r="C2411" s="30" t="s">
        <v>8596</v>
      </c>
      <c r="D2411" s="30" t="s">
        <v>2375</v>
      </c>
      <c r="E2411" s="30" t="s">
        <v>1163</v>
      </c>
      <c r="F2411" s="30" t="s">
        <v>3403</v>
      </c>
      <c r="G2411" s="9" t="s">
        <v>14</v>
      </c>
      <c r="H2411" s="30"/>
      <c r="I2411" s="31"/>
    </row>
    <row r="2412">
      <c r="A2412" s="34">
        <v>45116.0</v>
      </c>
      <c r="B2412" s="29" t="s">
        <v>8597</v>
      </c>
      <c r="C2412" s="30" t="s">
        <v>8598</v>
      </c>
      <c r="D2412" s="30" t="s">
        <v>1989</v>
      </c>
      <c r="E2412" s="30" t="s">
        <v>38</v>
      </c>
      <c r="F2412" s="30" t="s">
        <v>718</v>
      </c>
      <c r="G2412" s="9" t="s">
        <v>14</v>
      </c>
      <c r="H2412" s="30"/>
      <c r="I2412" s="31"/>
    </row>
    <row r="2413">
      <c r="A2413" s="34">
        <v>45116.0</v>
      </c>
      <c r="B2413" s="29" t="s">
        <v>8597</v>
      </c>
      <c r="C2413" s="30" t="s">
        <v>8599</v>
      </c>
      <c r="D2413" s="30" t="s">
        <v>1989</v>
      </c>
      <c r="E2413" s="30" t="s">
        <v>349</v>
      </c>
      <c r="F2413" s="30" t="s">
        <v>6349</v>
      </c>
      <c r="G2413" s="9" t="s">
        <v>14</v>
      </c>
      <c r="H2413" s="30"/>
      <c r="I2413" s="31"/>
    </row>
    <row r="2414">
      <c r="A2414" s="34">
        <v>45116.0</v>
      </c>
      <c r="B2414" s="29" t="s">
        <v>8600</v>
      </c>
      <c r="C2414" s="30" t="s">
        <v>8601</v>
      </c>
      <c r="D2414" s="30" t="s">
        <v>1132</v>
      </c>
      <c r="E2414" s="30" t="s">
        <v>105</v>
      </c>
      <c r="F2414" s="30" t="s">
        <v>747</v>
      </c>
      <c r="G2414" s="9" t="s">
        <v>86</v>
      </c>
      <c r="H2414" s="30"/>
      <c r="I2414" s="31"/>
    </row>
    <row r="2415">
      <c r="A2415" s="34">
        <v>45116.0</v>
      </c>
      <c r="B2415" s="29" t="s">
        <v>8600</v>
      </c>
      <c r="C2415" s="30" t="s">
        <v>8601</v>
      </c>
      <c r="D2415" s="30" t="s">
        <v>1132</v>
      </c>
      <c r="E2415" s="30" t="s">
        <v>8602</v>
      </c>
      <c r="F2415" s="30" t="s">
        <v>6056</v>
      </c>
      <c r="G2415" s="9" t="s">
        <v>86</v>
      </c>
      <c r="H2415" s="30"/>
      <c r="I2415" s="31"/>
    </row>
    <row r="2416">
      <c r="A2416" s="34">
        <v>45116.0</v>
      </c>
      <c r="B2416" s="29" t="s">
        <v>8603</v>
      </c>
      <c r="C2416" s="30" t="s">
        <v>8604</v>
      </c>
      <c r="D2416" s="30" t="s">
        <v>3421</v>
      </c>
      <c r="E2416" s="30" t="s">
        <v>8584</v>
      </c>
      <c r="F2416" s="30" t="s">
        <v>7838</v>
      </c>
      <c r="G2416" s="9" t="s">
        <v>14</v>
      </c>
      <c r="H2416" s="30"/>
      <c r="I2416" s="31"/>
    </row>
    <row r="2417">
      <c r="A2417" s="34">
        <v>45116.0</v>
      </c>
      <c r="B2417" s="29" t="s">
        <v>8603</v>
      </c>
      <c r="C2417" s="30" t="s">
        <v>8604</v>
      </c>
      <c r="D2417" s="30" t="s">
        <v>3421</v>
      </c>
      <c r="E2417" s="30" t="s">
        <v>4344</v>
      </c>
      <c r="F2417" s="30" t="s">
        <v>417</v>
      </c>
      <c r="G2417" s="9" t="s">
        <v>14</v>
      </c>
      <c r="H2417" s="30"/>
      <c r="I2417" s="31"/>
    </row>
    <row r="2418">
      <c r="A2418" s="34">
        <v>45116.0</v>
      </c>
      <c r="B2418" s="29" t="s">
        <v>8603</v>
      </c>
      <c r="C2418" s="30" t="s">
        <v>8604</v>
      </c>
      <c r="D2418" s="30" t="s">
        <v>3421</v>
      </c>
      <c r="E2418" s="30" t="s">
        <v>8585</v>
      </c>
      <c r="F2418" s="30" t="s">
        <v>194</v>
      </c>
      <c r="G2418" s="9" t="s">
        <v>29</v>
      </c>
      <c r="H2418" s="30"/>
      <c r="I2418" s="31"/>
    </row>
    <row r="2419">
      <c r="A2419" s="34">
        <v>45116.0</v>
      </c>
      <c r="B2419" s="29" t="s">
        <v>8605</v>
      </c>
      <c r="C2419" s="30" t="s">
        <v>8606</v>
      </c>
      <c r="D2419" s="30" t="s">
        <v>540</v>
      </c>
      <c r="E2419" s="30"/>
      <c r="F2419" s="30" t="s">
        <v>5972</v>
      </c>
      <c r="G2419" s="9" t="s">
        <v>86</v>
      </c>
      <c r="H2419" s="30" t="s">
        <v>100</v>
      </c>
      <c r="I2419" s="31"/>
    </row>
    <row r="2420">
      <c r="A2420" s="34">
        <v>45116.0</v>
      </c>
      <c r="B2420" s="29" t="s">
        <v>8605</v>
      </c>
      <c r="C2420" s="30" t="s">
        <v>8606</v>
      </c>
      <c r="D2420" s="30" t="s">
        <v>540</v>
      </c>
      <c r="E2420" s="30" t="s">
        <v>8607</v>
      </c>
      <c r="F2420" s="30" t="s">
        <v>6170</v>
      </c>
      <c r="G2420" s="9" t="s">
        <v>86</v>
      </c>
      <c r="H2420" s="30"/>
      <c r="I2420" s="31"/>
    </row>
    <row r="2421">
      <c r="A2421" s="34">
        <v>45116.0</v>
      </c>
      <c r="B2421" s="29" t="s">
        <v>8608</v>
      </c>
      <c r="C2421" s="30" t="s">
        <v>8609</v>
      </c>
      <c r="D2421" s="30" t="s">
        <v>457</v>
      </c>
      <c r="E2421" s="30" t="s">
        <v>560</v>
      </c>
      <c r="F2421" s="30" t="s">
        <v>101</v>
      </c>
      <c r="G2421" s="9" t="s">
        <v>14</v>
      </c>
      <c r="H2421" s="30"/>
      <c r="I2421" s="31"/>
    </row>
    <row r="2422">
      <c r="A2422" s="34">
        <v>45116.0</v>
      </c>
      <c r="B2422" s="29" t="s">
        <v>8608</v>
      </c>
      <c r="C2422" s="30" t="s">
        <v>8609</v>
      </c>
      <c r="D2422" s="30" t="s">
        <v>457</v>
      </c>
      <c r="E2422" s="30" t="s">
        <v>334</v>
      </c>
      <c r="F2422" s="30" t="s">
        <v>2843</v>
      </c>
      <c r="G2422" s="9" t="s">
        <v>14</v>
      </c>
      <c r="H2422" s="30"/>
      <c r="I2422" s="31"/>
    </row>
    <row r="2423">
      <c r="A2423" s="34">
        <v>45116.0</v>
      </c>
      <c r="B2423" s="29" t="s">
        <v>8608</v>
      </c>
      <c r="C2423" s="30" t="s">
        <v>8609</v>
      </c>
      <c r="D2423" s="30" t="s">
        <v>457</v>
      </c>
      <c r="E2423" s="30" t="s">
        <v>38</v>
      </c>
      <c r="F2423" s="30" t="s">
        <v>101</v>
      </c>
      <c r="G2423" s="9" t="s">
        <v>14</v>
      </c>
      <c r="H2423" s="30"/>
      <c r="I2423" s="31"/>
    </row>
    <row r="2424">
      <c r="A2424" s="34">
        <v>45116.0</v>
      </c>
      <c r="B2424" s="29" t="s">
        <v>8610</v>
      </c>
      <c r="C2424" s="30" t="s">
        <v>8611</v>
      </c>
      <c r="D2424" s="30" t="s">
        <v>800</v>
      </c>
      <c r="E2424" s="30" t="s">
        <v>42</v>
      </c>
      <c r="F2424" s="30" t="s">
        <v>1303</v>
      </c>
      <c r="G2424" s="9" t="s">
        <v>29</v>
      </c>
      <c r="H2424" s="30"/>
      <c r="I2424" s="31"/>
    </row>
    <row r="2425">
      <c r="A2425" s="34">
        <v>45116.0</v>
      </c>
      <c r="B2425" s="29" t="s">
        <v>8612</v>
      </c>
      <c r="C2425" s="30" t="s">
        <v>8613</v>
      </c>
      <c r="D2425" s="30" t="s">
        <v>1799</v>
      </c>
      <c r="E2425" s="30"/>
      <c r="F2425" s="30" t="s">
        <v>7183</v>
      </c>
      <c r="G2425" s="9" t="s">
        <v>14</v>
      </c>
      <c r="H2425" s="30" t="s">
        <v>100</v>
      </c>
      <c r="I2425" s="31"/>
    </row>
    <row r="2426">
      <c r="A2426" s="34">
        <v>45116.0</v>
      </c>
      <c r="B2426" s="29" t="s">
        <v>8614</v>
      </c>
      <c r="C2426" s="30" t="s">
        <v>8615</v>
      </c>
      <c r="D2426" s="30" t="s">
        <v>595</v>
      </c>
      <c r="E2426" s="30" t="s">
        <v>436</v>
      </c>
      <c r="F2426" s="30" t="s">
        <v>5939</v>
      </c>
      <c r="G2426" s="9" t="s">
        <v>14</v>
      </c>
      <c r="H2426" s="30"/>
      <c r="I2426" s="31"/>
    </row>
    <row r="2427">
      <c r="A2427" s="34">
        <v>45116.0</v>
      </c>
      <c r="B2427" s="29" t="s">
        <v>8614</v>
      </c>
      <c r="C2427" s="30" t="s">
        <v>8615</v>
      </c>
      <c r="D2427" s="30" t="s">
        <v>595</v>
      </c>
      <c r="E2427" s="30" t="s">
        <v>436</v>
      </c>
      <c r="F2427" s="30" t="s">
        <v>18</v>
      </c>
      <c r="G2427" s="9" t="s">
        <v>14</v>
      </c>
      <c r="H2427" s="30"/>
      <c r="I2427" s="31"/>
    </row>
    <row r="2428">
      <c r="A2428" s="34">
        <v>45116.0</v>
      </c>
      <c r="B2428" s="29" t="s">
        <v>8616</v>
      </c>
      <c r="C2428" s="30" t="s">
        <v>8617</v>
      </c>
      <c r="D2428" s="30" t="s">
        <v>3918</v>
      </c>
      <c r="E2428" s="30"/>
      <c r="F2428" s="30" t="s">
        <v>6328</v>
      </c>
      <c r="G2428" s="9" t="s">
        <v>14</v>
      </c>
      <c r="H2428" s="30" t="s">
        <v>100</v>
      </c>
      <c r="I2428" s="31"/>
    </row>
    <row r="2429">
      <c r="A2429" s="34">
        <v>45116.0</v>
      </c>
      <c r="B2429" s="29" t="s">
        <v>8616</v>
      </c>
      <c r="C2429" s="30" t="s">
        <v>8617</v>
      </c>
      <c r="D2429" s="30" t="s">
        <v>3918</v>
      </c>
      <c r="E2429" s="30" t="s">
        <v>38</v>
      </c>
      <c r="F2429" s="30" t="s">
        <v>5939</v>
      </c>
      <c r="G2429" s="9" t="s">
        <v>14</v>
      </c>
      <c r="H2429" s="30"/>
      <c r="I2429" s="31"/>
    </row>
    <row r="2430">
      <c r="A2430" s="34">
        <v>45116.0</v>
      </c>
      <c r="B2430" s="29" t="s">
        <v>8616</v>
      </c>
      <c r="C2430" s="30" t="s">
        <v>8617</v>
      </c>
      <c r="D2430" s="30" t="s">
        <v>3918</v>
      </c>
      <c r="E2430" s="30" t="s">
        <v>38</v>
      </c>
      <c r="F2430" s="30" t="s">
        <v>7292</v>
      </c>
      <c r="G2430" s="9" t="s">
        <v>14</v>
      </c>
      <c r="H2430" s="30"/>
      <c r="I2430" s="31"/>
    </row>
    <row r="2431">
      <c r="A2431" s="34">
        <v>45116.0</v>
      </c>
      <c r="B2431" s="29" t="s">
        <v>8616</v>
      </c>
      <c r="C2431" s="30" t="s">
        <v>8617</v>
      </c>
      <c r="D2431" s="30" t="s">
        <v>3918</v>
      </c>
      <c r="E2431" s="30" t="s">
        <v>6616</v>
      </c>
      <c r="F2431" s="30" t="s">
        <v>6403</v>
      </c>
      <c r="G2431" s="9" t="s">
        <v>14</v>
      </c>
      <c r="H2431" s="30"/>
      <c r="I2431" s="31"/>
    </row>
    <row r="2432">
      <c r="A2432" s="34">
        <v>45116.0</v>
      </c>
      <c r="B2432" s="29" t="s">
        <v>8618</v>
      </c>
      <c r="C2432" s="30" t="s">
        <v>8619</v>
      </c>
      <c r="D2432" s="30" t="s">
        <v>3283</v>
      </c>
      <c r="E2432" s="30" t="s">
        <v>627</v>
      </c>
      <c r="F2432" s="30" t="s">
        <v>1148</v>
      </c>
      <c r="G2432" s="9" t="s">
        <v>14</v>
      </c>
      <c r="H2432" s="30"/>
      <c r="I2432" s="31"/>
    </row>
    <row r="2433">
      <c r="A2433" s="34">
        <v>45116.0</v>
      </c>
      <c r="B2433" s="29" t="s">
        <v>8618</v>
      </c>
      <c r="C2433" s="30" t="s">
        <v>8619</v>
      </c>
      <c r="D2433" s="30" t="s">
        <v>3283</v>
      </c>
      <c r="E2433" s="30" t="s">
        <v>1402</v>
      </c>
      <c r="F2433" s="30" t="s">
        <v>1403</v>
      </c>
      <c r="G2433" s="9" t="s">
        <v>14</v>
      </c>
      <c r="H2433" s="30"/>
      <c r="I2433" s="31"/>
    </row>
    <row r="2434">
      <c r="A2434" s="34">
        <v>45116.0</v>
      </c>
      <c r="B2434" s="29" t="s">
        <v>8618</v>
      </c>
      <c r="C2434" s="30" t="s">
        <v>8619</v>
      </c>
      <c r="D2434" s="30" t="s">
        <v>3283</v>
      </c>
      <c r="E2434" s="30" t="s">
        <v>420</v>
      </c>
      <c r="F2434" s="30" t="s">
        <v>564</v>
      </c>
      <c r="G2434" s="9" t="s">
        <v>14</v>
      </c>
      <c r="H2434" s="30"/>
      <c r="I2434" s="31"/>
    </row>
    <row r="2435">
      <c r="A2435" s="34">
        <v>45116.0</v>
      </c>
      <c r="B2435" s="29" t="s">
        <v>8620</v>
      </c>
      <c r="C2435" s="30" t="s">
        <v>8621</v>
      </c>
      <c r="D2435" s="30" t="s">
        <v>158</v>
      </c>
      <c r="E2435" s="30" t="s">
        <v>8622</v>
      </c>
      <c r="F2435" s="30" t="s">
        <v>1321</v>
      </c>
      <c r="G2435" s="9" t="s">
        <v>14</v>
      </c>
      <c r="H2435" s="30"/>
      <c r="I2435" s="31"/>
    </row>
    <row r="2436">
      <c r="A2436" s="34">
        <v>45116.0</v>
      </c>
      <c r="B2436" s="29" t="s">
        <v>8623</v>
      </c>
      <c r="C2436" s="30" t="s">
        <v>8624</v>
      </c>
      <c r="D2436" s="30" t="s">
        <v>114</v>
      </c>
      <c r="E2436" s="30" t="s">
        <v>110</v>
      </c>
      <c r="F2436" s="30" t="s">
        <v>111</v>
      </c>
      <c r="G2436" s="9" t="s">
        <v>14</v>
      </c>
      <c r="H2436" s="30"/>
      <c r="I2436" s="31"/>
    </row>
    <row r="2437">
      <c r="A2437" s="34">
        <v>45116.0</v>
      </c>
      <c r="B2437" s="29" t="s">
        <v>8623</v>
      </c>
      <c r="C2437" s="30" t="s">
        <v>8624</v>
      </c>
      <c r="D2437" s="30" t="s">
        <v>114</v>
      </c>
      <c r="E2437" s="30" t="s">
        <v>8625</v>
      </c>
      <c r="F2437" s="30" t="s">
        <v>2943</v>
      </c>
      <c r="G2437" s="9" t="s">
        <v>14</v>
      </c>
      <c r="H2437" s="30"/>
      <c r="I2437" s="31"/>
    </row>
    <row r="2438">
      <c r="A2438" s="34">
        <v>45116.0</v>
      </c>
      <c r="B2438" s="29" t="s">
        <v>8623</v>
      </c>
      <c r="C2438" s="30" t="s">
        <v>8624</v>
      </c>
      <c r="D2438" s="30" t="s">
        <v>114</v>
      </c>
      <c r="E2438" s="30" t="s">
        <v>8626</v>
      </c>
      <c r="F2438" s="30" t="s">
        <v>542</v>
      </c>
      <c r="G2438" s="9" t="s">
        <v>14</v>
      </c>
      <c r="H2438" s="30"/>
      <c r="I2438" s="31"/>
    </row>
    <row r="2439">
      <c r="A2439" s="34">
        <v>45116.0</v>
      </c>
      <c r="B2439" s="29" t="s">
        <v>8623</v>
      </c>
      <c r="C2439" s="30" t="s">
        <v>8624</v>
      </c>
      <c r="D2439" s="30" t="s">
        <v>114</v>
      </c>
      <c r="E2439" s="30" t="s">
        <v>38</v>
      </c>
      <c r="F2439" s="30" t="s">
        <v>13</v>
      </c>
      <c r="G2439" s="9" t="s">
        <v>14</v>
      </c>
      <c r="H2439" s="30"/>
      <c r="I2439" s="31"/>
    </row>
    <row r="2440">
      <c r="A2440" s="34">
        <v>45116.0</v>
      </c>
      <c r="B2440" s="29" t="s">
        <v>8623</v>
      </c>
      <c r="C2440" s="30" t="s">
        <v>8624</v>
      </c>
      <c r="D2440" s="30" t="s">
        <v>114</v>
      </c>
      <c r="E2440" s="30" t="s">
        <v>119</v>
      </c>
      <c r="F2440" s="30" t="s">
        <v>6180</v>
      </c>
      <c r="G2440" s="9" t="s">
        <v>14</v>
      </c>
      <c r="H2440" s="30"/>
      <c r="I2440" s="31"/>
    </row>
    <row r="2441">
      <c r="A2441" s="34">
        <v>45116.0</v>
      </c>
      <c r="B2441" s="29" t="s">
        <v>8627</v>
      </c>
      <c r="C2441" s="30" t="s">
        <v>8628</v>
      </c>
      <c r="D2441" s="30" t="s">
        <v>267</v>
      </c>
      <c r="E2441" s="30" t="s">
        <v>110</v>
      </c>
      <c r="F2441" s="30" t="s">
        <v>111</v>
      </c>
      <c r="G2441" s="9" t="s">
        <v>14</v>
      </c>
      <c r="H2441" s="30"/>
      <c r="I2441" s="31"/>
    </row>
    <row r="2442">
      <c r="A2442" s="34">
        <v>45116.0</v>
      </c>
      <c r="B2442" s="29" t="s">
        <v>8629</v>
      </c>
      <c r="C2442" s="30" t="s">
        <v>8630</v>
      </c>
      <c r="D2442" s="30" t="s">
        <v>1259</v>
      </c>
      <c r="E2442" s="30" t="s">
        <v>42</v>
      </c>
      <c r="F2442" s="30" t="s">
        <v>1303</v>
      </c>
      <c r="G2442" s="9" t="s">
        <v>29</v>
      </c>
      <c r="H2442" s="30"/>
      <c r="I2442" s="31"/>
    </row>
    <row r="2443">
      <c r="A2443" s="34">
        <v>45116.0</v>
      </c>
      <c r="B2443" s="29" t="s">
        <v>8631</v>
      </c>
      <c r="C2443" s="30" t="s">
        <v>8632</v>
      </c>
      <c r="D2443" s="30" t="s">
        <v>1666</v>
      </c>
      <c r="E2443" s="30" t="s">
        <v>8633</v>
      </c>
      <c r="F2443" s="30" t="s">
        <v>6403</v>
      </c>
      <c r="G2443" s="9" t="s">
        <v>14</v>
      </c>
      <c r="H2443" s="30"/>
      <c r="I2443" s="31"/>
    </row>
    <row r="2444">
      <c r="A2444" s="34">
        <v>45116.0</v>
      </c>
      <c r="B2444" s="29" t="s">
        <v>8634</v>
      </c>
      <c r="C2444" s="30" t="s">
        <v>8635</v>
      </c>
      <c r="D2444" s="30" t="s">
        <v>838</v>
      </c>
      <c r="E2444" s="30"/>
      <c r="F2444" s="30" t="s">
        <v>7183</v>
      </c>
      <c r="G2444" s="9" t="s">
        <v>14</v>
      </c>
      <c r="H2444" s="30" t="s">
        <v>100</v>
      </c>
      <c r="I2444" s="31"/>
    </row>
    <row r="2445">
      <c r="A2445" s="34">
        <v>45116.0</v>
      </c>
      <c r="B2445" s="29" t="s">
        <v>8636</v>
      </c>
      <c r="C2445" s="30" t="s">
        <v>8637</v>
      </c>
      <c r="D2445" s="30" t="s">
        <v>8638</v>
      </c>
      <c r="E2445" s="30"/>
      <c r="F2445" s="30" t="s">
        <v>101</v>
      </c>
      <c r="G2445" s="9" t="s">
        <v>14</v>
      </c>
      <c r="H2445" s="30" t="s">
        <v>100</v>
      </c>
      <c r="I2445" s="31"/>
    </row>
    <row r="2446">
      <c r="A2446" s="34">
        <v>45116.0</v>
      </c>
      <c r="B2446" s="29" t="s">
        <v>8636</v>
      </c>
      <c r="C2446" s="30" t="s">
        <v>8637</v>
      </c>
      <c r="D2446" s="30" t="s">
        <v>8638</v>
      </c>
      <c r="E2446" s="30"/>
      <c r="F2446" s="30" t="s">
        <v>132</v>
      </c>
      <c r="G2446" s="9" t="s">
        <v>14</v>
      </c>
      <c r="H2446" s="30" t="s">
        <v>100</v>
      </c>
      <c r="I2446" s="31"/>
    </row>
    <row r="2447">
      <c r="A2447" s="34">
        <v>45116.0</v>
      </c>
      <c r="B2447" s="29" t="s">
        <v>8639</v>
      </c>
      <c r="C2447" s="30" t="s">
        <v>8640</v>
      </c>
      <c r="D2447" s="30" t="s">
        <v>874</v>
      </c>
      <c r="E2447" s="30"/>
      <c r="F2447" s="30" t="s">
        <v>1419</v>
      </c>
      <c r="G2447" s="9" t="s">
        <v>14</v>
      </c>
      <c r="H2447" s="30" t="s">
        <v>100</v>
      </c>
      <c r="I2447" s="31"/>
    </row>
    <row r="2448">
      <c r="A2448" s="34">
        <v>45116.0</v>
      </c>
      <c r="B2448" s="29" t="s">
        <v>8639</v>
      </c>
      <c r="C2448" s="30" t="s">
        <v>8640</v>
      </c>
      <c r="D2448" s="30" t="s">
        <v>874</v>
      </c>
      <c r="E2448" s="30" t="s">
        <v>110</v>
      </c>
      <c r="F2448" s="30" t="s">
        <v>111</v>
      </c>
      <c r="G2448" s="9" t="s">
        <v>14</v>
      </c>
      <c r="H2448" s="30"/>
      <c r="I2448" s="31"/>
    </row>
    <row r="2449">
      <c r="A2449" s="34">
        <v>45116.0</v>
      </c>
      <c r="B2449" s="29" t="s">
        <v>8641</v>
      </c>
      <c r="C2449" s="30" t="s">
        <v>8642</v>
      </c>
      <c r="D2449" s="30" t="s">
        <v>445</v>
      </c>
      <c r="E2449" s="30"/>
      <c r="F2449" s="30" t="s">
        <v>1419</v>
      </c>
      <c r="G2449" s="9" t="s">
        <v>14</v>
      </c>
      <c r="H2449" s="30" t="s">
        <v>100</v>
      </c>
      <c r="I2449" s="31"/>
    </row>
    <row r="2450">
      <c r="A2450" s="34">
        <v>45116.0</v>
      </c>
      <c r="B2450" s="29" t="s">
        <v>8641</v>
      </c>
      <c r="C2450" s="30" t="s">
        <v>8642</v>
      </c>
      <c r="D2450" s="30" t="s">
        <v>445</v>
      </c>
      <c r="E2450" s="30" t="s">
        <v>119</v>
      </c>
      <c r="F2450" s="30" t="s">
        <v>473</v>
      </c>
      <c r="G2450" s="9" t="s">
        <v>14</v>
      </c>
      <c r="H2450" s="30"/>
      <c r="I2450" s="31"/>
    </row>
    <row r="2451">
      <c r="A2451" s="34">
        <v>45116.0</v>
      </c>
      <c r="B2451" s="29" t="s">
        <v>8641</v>
      </c>
      <c r="C2451" s="30" t="s">
        <v>8642</v>
      </c>
      <c r="D2451" s="30" t="s">
        <v>445</v>
      </c>
      <c r="E2451" s="30" t="s">
        <v>436</v>
      </c>
      <c r="F2451" s="30" t="s">
        <v>101</v>
      </c>
      <c r="G2451" s="9" t="s">
        <v>14</v>
      </c>
      <c r="H2451" s="30"/>
      <c r="I2451" s="31"/>
    </row>
    <row r="2452">
      <c r="A2452" s="34">
        <v>45116.0</v>
      </c>
      <c r="B2452" s="29" t="s">
        <v>8641</v>
      </c>
      <c r="C2452" s="30" t="s">
        <v>8642</v>
      </c>
      <c r="D2452" s="30" t="s">
        <v>445</v>
      </c>
      <c r="E2452" s="30" t="s">
        <v>110</v>
      </c>
      <c r="F2452" s="30" t="s">
        <v>111</v>
      </c>
      <c r="G2452" s="9" t="s">
        <v>14</v>
      </c>
      <c r="H2452" s="30"/>
      <c r="I2452" s="31"/>
    </row>
    <row r="2453">
      <c r="A2453" s="34">
        <v>45116.0</v>
      </c>
      <c r="B2453" s="29" t="s">
        <v>8643</v>
      </c>
      <c r="C2453" s="30" t="s">
        <v>8644</v>
      </c>
      <c r="D2453" s="30" t="s">
        <v>2091</v>
      </c>
      <c r="E2453" s="30"/>
      <c r="F2453" s="30" t="s">
        <v>6328</v>
      </c>
      <c r="G2453" s="9" t="s">
        <v>14</v>
      </c>
      <c r="H2453" s="30" t="s">
        <v>100</v>
      </c>
      <c r="I2453" s="31"/>
    </row>
    <row r="2454">
      <c r="A2454" s="34">
        <v>45116.0</v>
      </c>
      <c r="B2454" s="29" t="s">
        <v>8645</v>
      </c>
      <c r="C2454" s="30" t="s">
        <v>8646</v>
      </c>
      <c r="D2454" s="30" t="s">
        <v>2736</v>
      </c>
      <c r="E2454" s="30"/>
      <c r="F2454" s="30" t="s">
        <v>171</v>
      </c>
      <c r="G2454" s="9" t="s">
        <v>14</v>
      </c>
      <c r="H2454" s="30" t="s">
        <v>100</v>
      </c>
      <c r="I2454" s="31"/>
    </row>
    <row r="2455">
      <c r="A2455" s="34">
        <v>45116.0</v>
      </c>
      <c r="B2455" s="29" t="s">
        <v>8645</v>
      </c>
      <c r="C2455" s="30" t="s">
        <v>8646</v>
      </c>
      <c r="D2455" s="30" t="s">
        <v>2736</v>
      </c>
      <c r="E2455" s="30" t="s">
        <v>38</v>
      </c>
      <c r="F2455" s="30" t="s">
        <v>473</v>
      </c>
      <c r="G2455" s="9" t="s">
        <v>14</v>
      </c>
      <c r="H2455" s="30"/>
      <c r="I2455" s="31"/>
    </row>
    <row r="2456">
      <c r="A2456" s="34">
        <v>45116.0</v>
      </c>
      <c r="B2456" s="29" t="s">
        <v>8645</v>
      </c>
      <c r="C2456" s="30" t="s">
        <v>8646</v>
      </c>
      <c r="D2456" s="30" t="s">
        <v>2736</v>
      </c>
      <c r="E2456" s="30" t="s">
        <v>38</v>
      </c>
      <c r="F2456" s="30" t="s">
        <v>454</v>
      </c>
      <c r="G2456" s="9" t="s">
        <v>14</v>
      </c>
      <c r="H2456" s="30"/>
      <c r="I2456" s="31"/>
    </row>
    <row r="2457">
      <c r="A2457" s="34">
        <v>45086.0</v>
      </c>
      <c r="B2457" s="29" t="s">
        <v>8647</v>
      </c>
      <c r="C2457" s="30" t="s">
        <v>8648</v>
      </c>
      <c r="D2457" s="30" t="s">
        <v>611</v>
      </c>
      <c r="E2457" s="30" t="s">
        <v>42</v>
      </c>
      <c r="F2457" s="30" t="s">
        <v>1303</v>
      </c>
      <c r="G2457" s="9" t="s">
        <v>29</v>
      </c>
      <c r="H2457" s="30"/>
      <c r="I2457" s="31"/>
    </row>
    <row r="2458">
      <c r="A2458" s="34">
        <v>45086.0</v>
      </c>
      <c r="B2458" s="29" t="s">
        <v>8649</v>
      </c>
      <c r="C2458" s="30" t="s">
        <v>8650</v>
      </c>
      <c r="D2458" s="30" t="s">
        <v>1728</v>
      </c>
      <c r="E2458" s="30"/>
      <c r="F2458" s="30" t="s">
        <v>7183</v>
      </c>
      <c r="G2458" s="9" t="s">
        <v>14</v>
      </c>
      <c r="H2458" s="30" t="s">
        <v>100</v>
      </c>
      <c r="I2458" s="31"/>
    </row>
    <row r="2459">
      <c r="A2459" s="34">
        <v>45086.0</v>
      </c>
      <c r="B2459" s="29" t="s">
        <v>8651</v>
      </c>
      <c r="C2459" s="30" t="s">
        <v>8652</v>
      </c>
      <c r="D2459" s="30" t="s">
        <v>32</v>
      </c>
      <c r="E2459" s="30" t="s">
        <v>38</v>
      </c>
      <c r="F2459" s="30" t="s">
        <v>767</v>
      </c>
      <c r="G2459" s="9" t="s">
        <v>14</v>
      </c>
      <c r="H2459" s="30"/>
      <c r="I2459" s="31"/>
    </row>
    <row r="2460">
      <c r="A2460" s="34">
        <v>45086.0</v>
      </c>
      <c r="B2460" s="29" t="s">
        <v>8651</v>
      </c>
      <c r="C2460" s="30" t="s">
        <v>8652</v>
      </c>
      <c r="D2460" s="30" t="s">
        <v>32</v>
      </c>
      <c r="E2460" s="30" t="s">
        <v>8508</v>
      </c>
      <c r="F2460" s="30" t="s">
        <v>101</v>
      </c>
      <c r="G2460" s="9" t="s">
        <v>14</v>
      </c>
      <c r="H2460" s="30"/>
      <c r="I2460" s="31"/>
    </row>
    <row r="2461">
      <c r="A2461" s="34">
        <v>45086.0</v>
      </c>
      <c r="B2461" s="29" t="s">
        <v>8653</v>
      </c>
      <c r="C2461" s="30" t="s">
        <v>8654</v>
      </c>
      <c r="D2461" s="30" t="s">
        <v>230</v>
      </c>
      <c r="E2461" s="30" t="s">
        <v>15</v>
      </c>
      <c r="F2461" s="30" t="s">
        <v>48</v>
      </c>
      <c r="G2461" s="9" t="s">
        <v>14</v>
      </c>
      <c r="H2461" s="30"/>
      <c r="I2461" s="31"/>
    </row>
    <row r="2462">
      <c r="A2462" s="34">
        <v>45086.0</v>
      </c>
      <c r="B2462" s="29" t="s">
        <v>8653</v>
      </c>
      <c r="C2462" s="30" t="s">
        <v>8654</v>
      </c>
      <c r="D2462" s="30" t="s">
        <v>147</v>
      </c>
      <c r="E2462" s="30" t="s">
        <v>15</v>
      </c>
      <c r="F2462" s="30" t="s">
        <v>48</v>
      </c>
      <c r="G2462" s="9" t="s">
        <v>14</v>
      </c>
      <c r="H2462" s="30"/>
      <c r="I2462" s="31"/>
    </row>
    <row r="2463">
      <c r="A2463" s="34">
        <v>45086.0</v>
      </c>
      <c r="B2463" s="29" t="s">
        <v>8653</v>
      </c>
      <c r="C2463" s="30" t="s">
        <v>8654</v>
      </c>
      <c r="D2463" s="30" t="s">
        <v>2610</v>
      </c>
      <c r="E2463" s="30" t="s">
        <v>15</v>
      </c>
      <c r="F2463" s="30" t="s">
        <v>48</v>
      </c>
      <c r="G2463" s="9" t="s">
        <v>14</v>
      </c>
      <c r="H2463" s="30"/>
      <c r="I2463" s="31"/>
    </row>
    <row r="2464">
      <c r="A2464" s="34">
        <v>45086.0</v>
      </c>
      <c r="B2464" s="29" t="s">
        <v>8655</v>
      </c>
      <c r="C2464" s="30" t="s">
        <v>8656</v>
      </c>
      <c r="D2464" s="30" t="s">
        <v>211</v>
      </c>
      <c r="E2464" s="30" t="s">
        <v>8414</v>
      </c>
      <c r="F2464" s="30" t="s">
        <v>18</v>
      </c>
      <c r="G2464" s="9" t="s">
        <v>14</v>
      </c>
      <c r="H2464" s="30"/>
      <c r="I2464" s="31"/>
    </row>
    <row r="2465">
      <c r="A2465" s="34">
        <v>45086.0</v>
      </c>
      <c r="B2465" s="29" t="s">
        <v>8657</v>
      </c>
      <c r="C2465" s="30" t="s">
        <v>8658</v>
      </c>
      <c r="D2465" s="30" t="s">
        <v>899</v>
      </c>
      <c r="E2465" s="30"/>
      <c r="F2465" s="30" t="s">
        <v>747</v>
      </c>
      <c r="G2465" s="9" t="s">
        <v>86</v>
      </c>
      <c r="H2465" s="30" t="s">
        <v>100</v>
      </c>
      <c r="I2465" s="31"/>
    </row>
    <row r="2466">
      <c r="A2466" s="34">
        <v>45086.0</v>
      </c>
      <c r="B2466" s="29" t="s">
        <v>8657</v>
      </c>
      <c r="C2466" s="30" t="s">
        <v>8658</v>
      </c>
      <c r="D2466" s="30" t="s">
        <v>899</v>
      </c>
      <c r="E2466" s="30" t="s">
        <v>315</v>
      </c>
      <c r="F2466" s="30" t="s">
        <v>6052</v>
      </c>
      <c r="G2466" s="9" t="s">
        <v>86</v>
      </c>
      <c r="H2466" s="30"/>
      <c r="I2466" s="31"/>
    </row>
    <row r="2467">
      <c r="A2467" s="34">
        <v>45086.0</v>
      </c>
      <c r="B2467" s="29" t="s">
        <v>8659</v>
      </c>
      <c r="C2467" s="30" t="s">
        <v>8660</v>
      </c>
      <c r="D2467" s="30" t="s">
        <v>2375</v>
      </c>
      <c r="E2467" s="30" t="s">
        <v>53</v>
      </c>
      <c r="F2467" s="30" t="s">
        <v>1321</v>
      </c>
      <c r="G2467" s="9" t="s">
        <v>14</v>
      </c>
      <c r="H2467" s="30"/>
      <c r="I2467" s="31"/>
    </row>
    <row r="2468">
      <c r="A2468" s="34">
        <v>45086.0</v>
      </c>
      <c r="B2468" s="29" t="s">
        <v>8659</v>
      </c>
      <c r="C2468" s="30" t="s">
        <v>8660</v>
      </c>
      <c r="D2468" s="30" t="s">
        <v>2375</v>
      </c>
      <c r="E2468" s="30" t="s">
        <v>2476</v>
      </c>
      <c r="F2468" s="30" t="s">
        <v>8661</v>
      </c>
      <c r="G2468" s="9" t="s">
        <v>14</v>
      </c>
      <c r="H2468" s="30"/>
      <c r="I2468" s="31"/>
    </row>
    <row r="2469">
      <c r="A2469" s="34">
        <v>45086.0</v>
      </c>
      <c r="B2469" s="29" t="s">
        <v>8662</v>
      </c>
      <c r="C2469" s="30" t="s">
        <v>8663</v>
      </c>
      <c r="D2469" s="30" t="s">
        <v>3735</v>
      </c>
      <c r="E2469" s="30" t="s">
        <v>950</v>
      </c>
      <c r="F2469" s="30" t="s">
        <v>542</v>
      </c>
      <c r="G2469" s="9" t="s">
        <v>14</v>
      </c>
      <c r="H2469" s="30"/>
      <c r="I2469" s="31"/>
    </row>
    <row r="2470">
      <c r="A2470" s="34">
        <v>45086.0</v>
      </c>
      <c r="B2470" s="29" t="s">
        <v>8662</v>
      </c>
      <c r="C2470" s="30" t="s">
        <v>8663</v>
      </c>
      <c r="D2470" s="30" t="s">
        <v>3735</v>
      </c>
      <c r="E2470" s="30" t="s">
        <v>8664</v>
      </c>
      <c r="F2470" s="30" t="s">
        <v>5939</v>
      </c>
      <c r="G2470" s="9" t="s">
        <v>14</v>
      </c>
      <c r="H2470" s="30"/>
      <c r="I2470" s="31"/>
    </row>
    <row r="2471">
      <c r="A2471" s="34">
        <v>45086.0</v>
      </c>
      <c r="B2471" s="29" t="s">
        <v>8662</v>
      </c>
      <c r="C2471" s="30" t="s">
        <v>8663</v>
      </c>
      <c r="D2471" s="30" t="s">
        <v>3735</v>
      </c>
      <c r="E2471" s="30" t="s">
        <v>420</v>
      </c>
      <c r="F2471" s="30" t="s">
        <v>718</v>
      </c>
      <c r="G2471" s="9" t="s">
        <v>14</v>
      </c>
      <c r="H2471" s="30"/>
      <c r="I2471" s="31"/>
    </row>
    <row r="2472">
      <c r="A2472" s="34">
        <v>45086.0</v>
      </c>
      <c r="B2472" s="29" t="s">
        <v>8665</v>
      </c>
      <c r="C2472" s="30" t="s">
        <v>8666</v>
      </c>
      <c r="D2472" s="30" t="s">
        <v>3179</v>
      </c>
      <c r="E2472" s="30" t="s">
        <v>38</v>
      </c>
      <c r="F2472" s="30" t="s">
        <v>5939</v>
      </c>
      <c r="G2472" s="9" t="s">
        <v>14</v>
      </c>
      <c r="H2472" s="30"/>
      <c r="I2472" s="31"/>
    </row>
    <row r="2473">
      <c r="A2473" s="34">
        <v>45086.0</v>
      </c>
      <c r="B2473" s="29" t="s">
        <v>8665</v>
      </c>
      <c r="C2473" s="30" t="s">
        <v>8666</v>
      </c>
      <c r="D2473" s="30" t="s">
        <v>3179</v>
      </c>
      <c r="E2473" s="30" t="s">
        <v>349</v>
      </c>
      <c r="F2473" s="30" t="s">
        <v>350</v>
      </c>
      <c r="G2473" s="9" t="s">
        <v>14</v>
      </c>
      <c r="H2473" s="30"/>
      <c r="I2473" s="31"/>
    </row>
    <row r="2474">
      <c r="A2474" s="34">
        <v>45086.0</v>
      </c>
      <c r="B2474" s="29" t="s">
        <v>8667</v>
      </c>
      <c r="C2474" s="30" t="s">
        <v>8668</v>
      </c>
      <c r="D2474" s="30" t="s">
        <v>754</v>
      </c>
      <c r="E2474" s="30" t="s">
        <v>110</v>
      </c>
      <c r="F2474" s="30" t="s">
        <v>111</v>
      </c>
      <c r="G2474" s="9" t="s">
        <v>14</v>
      </c>
      <c r="H2474" s="30"/>
      <c r="I2474" s="31"/>
    </row>
    <row r="2475">
      <c r="A2475" s="34">
        <v>45086.0</v>
      </c>
      <c r="B2475" s="29" t="s">
        <v>8667</v>
      </c>
      <c r="C2475" s="30" t="s">
        <v>8668</v>
      </c>
      <c r="D2475" s="30" t="s">
        <v>754</v>
      </c>
      <c r="E2475" s="30" t="s">
        <v>119</v>
      </c>
      <c r="F2475" s="30" t="s">
        <v>132</v>
      </c>
      <c r="G2475" s="9" t="s">
        <v>14</v>
      </c>
      <c r="H2475" s="30"/>
      <c r="I2475" s="31"/>
    </row>
    <row r="2476">
      <c r="A2476" s="34">
        <v>45086.0</v>
      </c>
      <c r="B2476" s="29" t="s">
        <v>8669</v>
      </c>
      <c r="C2476" s="30" t="s">
        <v>8670</v>
      </c>
      <c r="D2476" s="30" t="s">
        <v>611</v>
      </c>
      <c r="E2476" s="30" t="s">
        <v>42</v>
      </c>
      <c r="F2476" s="30" t="s">
        <v>1303</v>
      </c>
      <c r="G2476" s="9" t="s">
        <v>29</v>
      </c>
      <c r="H2476" s="30"/>
      <c r="I2476" s="31"/>
    </row>
    <row r="2477">
      <c r="A2477" s="34">
        <v>45086.0</v>
      </c>
      <c r="B2477" s="29" t="s">
        <v>8671</v>
      </c>
      <c r="C2477" s="30" t="s">
        <v>8672</v>
      </c>
      <c r="D2477" s="30" t="s">
        <v>1728</v>
      </c>
      <c r="E2477" s="30"/>
      <c r="F2477" s="30" t="s">
        <v>7183</v>
      </c>
      <c r="G2477" s="9" t="s">
        <v>14</v>
      </c>
      <c r="H2477" s="30" t="s">
        <v>100</v>
      </c>
      <c r="I2477" s="31"/>
    </row>
    <row r="2478">
      <c r="A2478" s="34">
        <v>45086.0</v>
      </c>
      <c r="B2478" s="29" t="s">
        <v>8673</v>
      </c>
      <c r="C2478" s="30" t="s">
        <v>8674</v>
      </c>
      <c r="D2478" s="30" t="s">
        <v>786</v>
      </c>
      <c r="E2478" s="30"/>
      <c r="F2478" s="30" t="s">
        <v>6328</v>
      </c>
      <c r="G2478" s="9" t="s">
        <v>14</v>
      </c>
      <c r="H2478" s="30" t="s">
        <v>100</v>
      </c>
      <c r="I2478" s="31"/>
    </row>
    <row r="2479">
      <c r="A2479" s="34">
        <v>45086.0</v>
      </c>
      <c r="B2479" s="29" t="s">
        <v>8673</v>
      </c>
      <c r="C2479" s="30" t="s">
        <v>8674</v>
      </c>
      <c r="D2479" s="30" t="s">
        <v>786</v>
      </c>
      <c r="E2479" s="30"/>
      <c r="F2479" s="30" t="s">
        <v>132</v>
      </c>
      <c r="G2479" s="9" t="s">
        <v>14</v>
      </c>
      <c r="H2479" s="30" t="s">
        <v>100</v>
      </c>
      <c r="I2479" s="31"/>
    </row>
    <row r="2480">
      <c r="A2480" s="34">
        <v>45086.0</v>
      </c>
      <c r="B2480" s="29" t="s">
        <v>8673</v>
      </c>
      <c r="C2480" s="30" t="s">
        <v>8674</v>
      </c>
      <c r="D2480" s="30" t="s">
        <v>786</v>
      </c>
      <c r="E2480" s="30" t="s">
        <v>4316</v>
      </c>
      <c r="F2480" s="30" t="s">
        <v>202</v>
      </c>
      <c r="G2480" s="9" t="s">
        <v>14</v>
      </c>
      <c r="H2480" s="30"/>
      <c r="I2480" s="31"/>
    </row>
    <row r="2481">
      <c r="A2481" s="34">
        <v>45086.0</v>
      </c>
      <c r="B2481" s="29" t="s">
        <v>8675</v>
      </c>
      <c r="C2481" s="30" t="s">
        <v>8676</v>
      </c>
      <c r="D2481" s="30" t="s">
        <v>3692</v>
      </c>
      <c r="E2481" s="30" t="s">
        <v>127</v>
      </c>
      <c r="F2481" s="30" t="s">
        <v>38</v>
      </c>
      <c r="G2481" s="9" t="s">
        <v>14</v>
      </c>
      <c r="H2481" s="30"/>
      <c r="I2481" s="31"/>
    </row>
    <row r="2482">
      <c r="A2482" s="34">
        <v>45086.0</v>
      </c>
      <c r="B2482" s="29" t="s">
        <v>8677</v>
      </c>
      <c r="C2482" s="30" t="s">
        <v>8678</v>
      </c>
      <c r="D2482" s="30" t="s">
        <v>916</v>
      </c>
      <c r="E2482" s="30"/>
      <c r="F2482" s="30" t="s">
        <v>6328</v>
      </c>
      <c r="G2482" s="9" t="s">
        <v>14</v>
      </c>
      <c r="H2482" s="30" t="s">
        <v>100</v>
      </c>
      <c r="I2482" s="31"/>
    </row>
    <row r="2483">
      <c r="A2483" s="34">
        <v>45086.0</v>
      </c>
      <c r="B2483" s="29" t="s">
        <v>8677</v>
      </c>
      <c r="C2483" s="30" t="s">
        <v>8678</v>
      </c>
      <c r="D2483" s="30" t="s">
        <v>916</v>
      </c>
      <c r="E2483" s="30" t="s">
        <v>4316</v>
      </c>
      <c r="F2483" s="30" t="s">
        <v>202</v>
      </c>
      <c r="G2483" s="9" t="s">
        <v>14</v>
      </c>
      <c r="H2483" s="30"/>
      <c r="I2483" s="31"/>
    </row>
    <row r="2484">
      <c r="A2484" s="34">
        <v>45086.0</v>
      </c>
      <c r="B2484" s="29" t="s">
        <v>8679</v>
      </c>
      <c r="C2484" s="30" t="s">
        <v>8680</v>
      </c>
      <c r="D2484" s="30" t="s">
        <v>78</v>
      </c>
      <c r="E2484" s="30"/>
      <c r="F2484" s="30" t="s">
        <v>1430</v>
      </c>
      <c r="G2484" s="9" t="s">
        <v>14</v>
      </c>
      <c r="H2484" s="30" t="s">
        <v>100</v>
      </c>
      <c r="I2484" s="31"/>
    </row>
    <row r="2485">
      <c r="A2485" s="34">
        <v>45086.0</v>
      </c>
      <c r="B2485" s="29" t="s">
        <v>8681</v>
      </c>
      <c r="C2485" s="30" t="s">
        <v>8682</v>
      </c>
      <c r="D2485" s="30" t="s">
        <v>859</v>
      </c>
      <c r="E2485" s="30"/>
      <c r="F2485" s="30" t="s">
        <v>171</v>
      </c>
      <c r="G2485" s="9" t="s">
        <v>14</v>
      </c>
      <c r="H2485" s="30" t="s">
        <v>100</v>
      </c>
      <c r="I2485" s="31"/>
    </row>
    <row r="2486">
      <c r="A2486" s="34">
        <v>45086.0</v>
      </c>
      <c r="B2486" s="29" t="s">
        <v>8681</v>
      </c>
      <c r="C2486" s="30" t="s">
        <v>8682</v>
      </c>
      <c r="D2486" s="30" t="s">
        <v>859</v>
      </c>
      <c r="E2486" s="30" t="s">
        <v>110</v>
      </c>
      <c r="F2486" s="30" t="s">
        <v>111</v>
      </c>
      <c r="G2486" s="9" t="s">
        <v>14</v>
      </c>
      <c r="H2486" s="30"/>
      <c r="I2486" s="31"/>
    </row>
    <row r="2487">
      <c r="A2487" s="34">
        <v>45086.0</v>
      </c>
      <c r="B2487" s="29" t="s">
        <v>8681</v>
      </c>
      <c r="C2487" s="30" t="s">
        <v>8682</v>
      </c>
      <c r="D2487" s="30" t="s">
        <v>859</v>
      </c>
      <c r="E2487" s="30" t="s">
        <v>119</v>
      </c>
      <c r="F2487" s="30" t="s">
        <v>18</v>
      </c>
      <c r="G2487" s="9" t="s">
        <v>14</v>
      </c>
      <c r="H2487" s="30"/>
      <c r="I2487" s="31"/>
    </row>
    <row r="2488">
      <c r="A2488" s="34">
        <v>45086.0</v>
      </c>
      <c r="B2488" s="29" t="s">
        <v>8683</v>
      </c>
      <c r="C2488" s="30" t="s">
        <v>8684</v>
      </c>
      <c r="D2488" s="30" t="s">
        <v>325</v>
      </c>
      <c r="E2488" s="30" t="s">
        <v>105</v>
      </c>
      <c r="F2488" s="30" t="s">
        <v>747</v>
      </c>
      <c r="G2488" s="9" t="s">
        <v>86</v>
      </c>
      <c r="H2488" s="30"/>
      <c r="I2488" s="31"/>
    </row>
    <row r="2489">
      <c r="A2489" s="34">
        <v>45086.0</v>
      </c>
      <c r="B2489" s="29" t="s">
        <v>8683</v>
      </c>
      <c r="C2489" s="30" t="s">
        <v>8685</v>
      </c>
      <c r="D2489" s="30" t="s">
        <v>325</v>
      </c>
      <c r="E2489" s="30" t="s">
        <v>6855</v>
      </c>
      <c r="F2489" s="30" t="s">
        <v>7491</v>
      </c>
      <c r="G2489" s="9" t="s">
        <v>86</v>
      </c>
      <c r="H2489" s="30"/>
      <c r="I2489" s="31"/>
    </row>
    <row r="2490">
      <c r="A2490" s="34">
        <v>45086.0</v>
      </c>
      <c r="B2490" s="29" t="s">
        <v>8686</v>
      </c>
      <c r="C2490" s="30" t="s">
        <v>8687</v>
      </c>
      <c r="D2490" s="30" t="s">
        <v>432</v>
      </c>
      <c r="E2490" s="30"/>
      <c r="F2490" s="30" t="s">
        <v>5872</v>
      </c>
      <c r="G2490" s="9" t="s">
        <v>14</v>
      </c>
      <c r="H2490" s="30" t="s">
        <v>100</v>
      </c>
      <c r="I2490" s="31"/>
    </row>
    <row r="2491">
      <c r="A2491" s="34">
        <v>45086.0</v>
      </c>
      <c r="B2491" s="29" t="s">
        <v>8686</v>
      </c>
      <c r="C2491" s="30" t="s">
        <v>8687</v>
      </c>
      <c r="D2491" s="30" t="s">
        <v>432</v>
      </c>
      <c r="E2491" s="30" t="s">
        <v>38</v>
      </c>
      <c r="F2491" s="30" t="s">
        <v>473</v>
      </c>
      <c r="G2491" s="9" t="s">
        <v>14</v>
      </c>
      <c r="H2491" s="30"/>
      <c r="I2491" s="31"/>
    </row>
    <row r="2492">
      <c r="A2492" s="34">
        <v>45086.0</v>
      </c>
      <c r="B2492" s="29" t="s">
        <v>8686</v>
      </c>
      <c r="C2492" s="30" t="s">
        <v>8687</v>
      </c>
      <c r="D2492" s="30" t="s">
        <v>432</v>
      </c>
      <c r="E2492" s="30" t="s">
        <v>38</v>
      </c>
      <c r="F2492" s="30" t="s">
        <v>917</v>
      </c>
      <c r="G2492" s="9" t="s">
        <v>14</v>
      </c>
      <c r="H2492" s="30"/>
      <c r="I2492" s="31"/>
    </row>
    <row r="2493">
      <c r="A2493" s="34">
        <v>45086.0</v>
      </c>
      <c r="B2493" s="29" t="s">
        <v>8688</v>
      </c>
      <c r="C2493" s="30" t="s">
        <v>8689</v>
      </c>
      <c r="D2493" s="30" t="s">
        <v>8690</v>
      </c>
      <c r="E2493" s="30" t="s">
        <v>7736</v>
      </c>
      <c r="F2493" s="30" t="s">
        <v>8691</v>
      </c>
      <c r="G2493" s="9" t="s">
        <v>86</v>
      </c>
      <c r="H2493" s="30"/>
      <c r="I2493" s="31"/>
    </row>
    <row r="2494">
      <c r="A2494" s="34">
        <v>45055.0</v>
      </c>
      <c r="B2494" s="29" t="s">
        <v>8692</v>
      </c>
      <c r="C2494" s="30" t="s">
        <v>8693</v>
      </c>
      <c r="D2494" s="30" t="s">
        <v>329</v>
      </c>
      <c r="E2494" s="30" t="s">
        <v>42</v>
      </c>
      <c r="F2494" s="30" t="s">
        <v>1303</v>
      </c>
      <c r="G2494" s="9" t="s">
        <v>29</v>
      </c>
      <c r="H2494" s="30"/>
      <c r="I2494" s="31"/>
    </row>
    <row r="2495">
      <c r="A2495" s="34">
        <v>45055.0</v>
      </c>
      <c r="B2495" s="29" t="s">
        <v>8694</v>
      </c>
      <c r="C2495" s="30" t="s">
        <v>8695</v>
      </c>
      <c r="D2495" s="30" t="s">
        <v>615</v>
      </c>
      <c r="E2495" s="30"/>
      <c r="F2495" s="30" t="s">
        <v>7183</v>
      </c>
      <c r="G2495" s="9" t="s">
        <v>14</v>
      </c>
      <c r="H2495" s="30" t="s">
        <v>100</v>
      </c>
      <c r="I2495" s="31"/>
    </row>
    <row r="2496">
      <c r="A2496" s="34">
        <v>45055.0</v>
      </c>
      <c r="B2496" s="29" t="s">
        <v>8696</v>
      </c>
      <c r="C2496" s="30" t="s">
        <v>8697</v>
      </c>
      <c r="D2496" s="30" t="s">
        <v>357</v>
      </c>
      <c r="E2496" s="30" t="s">
        <v>6603</v>
      </c>
      <c r="F2496" s="30" t="s">
        <v>111</v>
      </c>
      <c r="G2496" s="9" t="s">
        <v>14</v>
      </c>
      <c r="H2496" s="30"/>
      <c r="I2496" s="31"/>
    </row>
    <row r="2497">
      <c r="A2497" s="34">
        <v>45055.0</v>
      </c>
      <c r="B2497" s="29" t="s">
        <v>8696</v>
      </c>
      <c r="C2497" s="30" t="s">
        <v>8697</v>
      </c>
      <c r="D2497" s="30" t="s">
        <v>357</v>
      </c>
      <c r="E2497" s="30" t="s">
        <v>4684</v>
      </c>
      <c r="F2497" s="30" t="s">
        <v>101</v>
      </c>
      <c r="G2497" s="9" t="s">
        <v>14</v>
      </c>
      <c r="H2497" s="30"/>
      <c r="I2497" s="31"/>
    </row>
    <row r="2498">
      <c r="A2498" s="34">
        <v>45055.0</v>
      </c>
      <c r="B2498" s="29" t="s">
        <v>8698</v>
      </c>
      <c r="C2498" s="30" t="s">
        <v>8699</v>
      </c>
      <c r="D2498" s="30" t="s">
        <v>611</v>
      </c>
      <c r="E2498" s="30"/>
      <c r="F2498" s="30" t="s">
        <v>747</v>
      </c>
      <c r="G2498" s="9" t="s">
        <v>86</v>
      </c>
      <c r="H2498" s="30" t="s">
        <v>100</v>
      </c>
      <c r="I2498" s="31"/>
    </row>
    <row r="2499">
      <c r="A2499" s="34">
        <v>45055.0</v>
      </c>
      <c r="B2499" s="29" t="s">
        <v>8698</v>
      </c>
      <c r="C2499" s="30" t="s">
        <v>8699</v>
      </c>
      <c r="D2499" s="30" t="s">
        <v>611</v>
      </c>
      <c r="E2499" s="30" t="s">
        <v>8700</v>
      </c>
      <c r="F2499" s="30" t="s">
        <v>6214</v>
      </c>
      <c r="G2499" s="9" t="s">
        <v>86</v>
      </c>
      <c r="H2499" s="30"/>
      <c r="I2499" s="31"/>
    </row>
    <row r="2500">
      <c r="A2500" s="34">
        <v>45055.0</v>
      </c>
      <c r="B2500" s="29" t="s">
        <v>8698</v>
      </c>
      <c r="C2500" s="30" t="s">
        <v>8699</v>
      </c>
      <c r="D2500" s="30" t="s">
        <v>611</v>
      </c>
      <c r="E2500" s="30" t="s">
        <v>119</v>
      </c>
      <c r="F2500" s="30" t="s">
        <v>8701</v>
      </c>
      <c r="G2500" s="9" t="s">
        <v>86</v>
      </c>
      <c r="H2500" s="30"/>
      <c r="I2500" s="31"/>
    </row>
    <row r="2501">
      <c r="A2501" s="34">
        <v>45055.0</v>
      </c>
      <c r="B2501" s="29" t="s">
        <v>8702</v>
      </c>
      <c r="C2501" s="30" t="s">
        <v>8703</v>
      </c>
      <c r="D2501" s="30" t="s">
        <v>2168</v>
      </c>
      <c r="E2501" s="30" t="s">
        <v>1810</v>
      </c>
      <c r="F2501" s="30" t="s">
        <v>564</v>
      </c>
      <c r="G2501" s="9" t="s">
        <v>14</v>
      </c>
      <c r="H2501" s="30"/>
      <c r="I2501" s="31"/>
    </row>
    <row r="2502">
      <c r="A2502" s="34">
        <v>45055.0</v>
      </c>
      <c r="B2502" s="29" t="s">
        <v>8702</v>
      </c>
      <c r="C2502" s="30" t="s">
        <v>8703</v>
      </c>
      <c r="D2502" s="30" t="s">
        <v>2168</v>
      </c>
      <c r="E2502" s="30" t="s">
        <v>5944</v>
      </c>
      <c r="F2502" s="30" t="s">
        <v>5881</v>
      </c>
      <c r="G2502" s="9" t="s">
        <v>14</v>
      </c>
      <c r="H2502" s="30"/>
      <c r="I2502" s="31"/>
    </row>
    <row r="2503">
      <c r="A2503" s="34">
        <v>45055.0</v>
      </c>
      <c r="B2503" s="29" t="s">
        <v>8704</v>
      </c>
      <c r="C2503" s="30" t="s">
        <v>8705</v>
      </c>
      <c r="D2503" s="30" t="s">
        <v>6312</v>
      </c>
      <c r="E2503" s="30" t="s">
        <v>4672</v>
      </c>
      <c r="F2503" s="30" t="s">
        <v>6170</v>
      </c>
      <c r="G2503" s="9" t="s">
        <v>86</v>
      </c>
      <c r="H2503" s="30"/>
      <c r="I2503" s="31"/>
    </row>
    <row r="2504">
      <c r="A2504" s="34">
        <v>45055.0</v>
      </c>
      <c r="B2504" s="29" t="s">
        <v>8704</v>
      </c>
      <c r="C2504" s="30" t="s">
        <v>8705</v>
      </c>
      <c r="D2504" s="30" t="s">
        <v>6312</v>
      </c>
      <c r="E2504" s="30" t="s">
        <v>8706</v>
      </c>
      <c r="F2504" s="30" t="s">
        <v>8701</v>
      </c>
      <c r="G2504" s="9" t="s">
        <v>86</v>
      </c>
      <c r="H2504" s="30"/>
      <c r="I2504" s="31"/>
    </row>
    <row r="2505">
      <c r="A2505" s="34">
        <v>45055.0</v>
      </c>
      <c r="B2505" s="29" t="s">
        <v>8704</v>
      </c>
      <c r="C2505" s="30" t="s">
        <v>8705</v>
      </c>
      <c r="D2505" s="30" t="s">
        <v>6312</v>
      </c>
      <c r="E2505" s="30" t="s">
        <v>2852</v>
      </c>
      <c r="F2505" s="30" t="s">
        <v>8707</v>
      </c>
      <c r="G2505" s="9" t="s">
        <v>86</v>
      </c>
      <c r="H2505" s="30"/>
      <c r="I2505" s="31"/>
    </row>
    <row r="2506">
      <c r="A2506" s="34">
        <v>45055.0</v>
      </c>
      <c r="B2506" s="29" t="s">
        <v>8708</v>
      </c>
      <c r="C2506" s="30" t="s">
        <v>8709</v>
      </c>
      <c r="D2506" s="30" t="s">
        <v>3008</v>
      </c>
      <c r="E2506" s="30" t="s">
        <v>38</v>
      </c>
      <c r="F2506" s="30" t="s">
        <v>5939</v>
      </c>
      <c r="G2506" s="9" t="s">
        <v>14</v>
      </c>
      <c r="H2506" s="30"/>
      <c r="I2506" s="31"/>
    </row>
    <row r="2507">
      <c r="A2507" s="34">
        <v>45055.0</v>
      </c>
      <c r="B2507" s="29" t="s">
        <v>8708</v>
      </c>
      <c r="C2507" s="30" t="s">
        <v>8709</v>
      </c>
      <c r="D2507" s="30" t="s">
        <v>3008</v>
      </c>
      <c r="E2507" s="30" t="s">
        <v>349</v>
      </c>
      <c r="F2507" s="30" t="s">
        <v>741</v>
      </c>
      <c r="G2507" s="9" t="s">
        <v>14</v>
      </c>
      <c r="H2507" s="30"/>
      <c r="I2507" s="31"/>
    </row>
    <row r="2508">
      <c r="A2508" s="34">
        <v>45055.0</v>
      </c>
      <c r="B2508" s="29" t="s">
        <v>8708</v>
      </c>
      <c r="C2508" s="30" t="s">
        <v>8709</v>
      </c>
      <c r="D2508" s="30" t="s">
        <v>3008</v>
      </c>
      <c r="E2508" s="30" t="s">
        <v>349</v>
      </c>
      <c r="F2508" s="30" t="s">
        <v>5876</v>
      </c>
      <c r="G2508" s="9" t="s">
        <v>14</v>
      </c>
      <c r="H2508" s="30"/>
      <c r="I2508" s="31"/>
    </row>
    <row r="2509">
      <c r="A2509" s="34">
        <v>45055.0</v>
      </c>
      <c r="B2509" s="29" t="s">
        <v>8710</v>
      </c>
      <c r="C2509" s="30" t="s">
        <v>8711</v>
      </c>
      <c r="D2509" s="30" t="s">
        <v>182</v>
      </c>
      <c r="E2509" s="30" t="s">
        <v>42</v>
      </c>
      <c r="F2509" s="30" t="s">
        <v>1303</v>
      </c>
      <c r="G2509" s="9" t="s">
        <v>29</v>
      </c>
      <c r="H2509" s="30"/>
      <c r="I2509" s="31"/>
    </row>
    <row r="2510">
      <c r="A2510" s="34">
        <v>45055.0</v>
      </c>
      <c r="B2510" s="29" t="s">
        <v>8712</v>
      </c>
      <c r="C2510" s="30" t="s">
        <v>8713</v>
      </c>
      <c r="D2510" s="30" t="s">
        <v>1952</v>
      </c>
      <c r="E2510" s="30"/>
      <c r="F2510" s="30" t="s">
        <v>7183</v>
      </c>
      <c r="G2510" s="9" t="s">
        <v>14</v>
      </c>
      <c r="H2510" s="30" t="s">
        <v>100</v>
      </c>
      <c r="I2510" s="31"/>
    </row>
    <row r="2511">
      <c r="A2511" s="34">
        <v>45055.0</v>
      </c>
      <c r="B2511" s="29" t="s">
        <v>8714</v>
      </c>
      <c r="C2511" s="30" t="s">
        <v>8715</v>
      </c>
      <c r="D2511" s="30" t="s">
        <v>812</v>
      </c>
      <c r="E2511" s="30" t="s">
        <v>662</v>
      </c>
      <c r="F2511" s="30" t="s">
        <v>2044</v>
      </c>
      <c r="G2511" s="9" t="s">
        <v>14</v>
      </c>
      <c r="H2511" s="30"/>
      <c r="I2511" s="31"/>
    </row>
    <row r="2512">
      <c r="A2512" s="34">
        <v>45055.0</v>
      </c>
      <c r="B2512" s="29" t="s">
        <v>8714</v>
      </c>
      <c r="C2512" s="30" t="s">
        <v>8715</v>
      </c>
      <c r="D2512" s="30" t="s">
        <v>812</v>
      </c>
      <c r="E2512" s="30" t="s">
        <v>90</v>
      </c>
      <c r="F2512" s="30" t="s">
        <v>111</v>
      </c>
      <c r="G2512" s="9" t="s">
        <v>14</v>
      </c>
      <c r="H2512" s="30"/>
      <c r="I2512" s="31"/>
    </row>
    <row r="2513">
      <c r="A2513" s="34">
        <v>45055.0</v>
      </c>
      <c r="B2513" s="29" t="s">
        <v>8716</v>
      </c>
      <c r="C2513" s="30" t="s">
        <v>8717</v>
      </c>
      <c r="D2513" s="30" t="s">
        <v>871</v>
      </c>
      <c r="E2513" s="30"/>
      <c r="F2513" s="30" t="s">
        <v>171</v>
      </c>
      <c r="G2513" s="9" t="s">
        <v>14</v>
      </c>
      <c r="H2513" s="30" t="s">
        <v>100</v>
      </c>
      <c r="I2513" s="31"/>
    </row>
    <row r="2514">
      <c r="A2514" s="34">
        <v>45055.0</v>
      </c>
      <c r="B2514" s="29" t="s">
        <v>8716</v>
      </c>
      <c r="C2514" s="30" t="s">
        <v>8717</v>
      </c>
      <c r="D2514" s="30" t="s">
        <v>871</v>
      </c>
      <c r="E2514" s="30" t="s">
        <v>183</v>
      </c>
      <c r="F2514" s="30" t="s">
        <v>111</v>
      </c>
      <c r="G2514" s="9" t="s">
        <v>14</v>
      </c>
      <c r="H2514" s="30"/>
      <c r="I2514" s="31"/>
    </row>
    <row r="2515">
      <c r="A2515" s="34">
        <v>45055.0</v>
      </c>
      <c r="B2515" s="29" t="s">
        <v>8716</v>
      </c>
      <c r="C2515" s="30" t="s">
        <v>8717</v>
      </c>
      <c r="D2515" s="30" t="s">
        <v>871</v>
      </c>
      <c r="E2515" s="30" t="s">
        <v>436</v>
      </c>
      <c r="F2515" s="30" t="s">
        <v>33</v>
      </c>
      <c r="G2515" s="9" t="s">
        <v>14</v>
      </c>
      <c r="H2515" s="30"/>
      <c r="I2515" s="31"/>
    </row>
    <row r="2516">
      <c r="A2516" s="34">
        <v>45055.0</v>
      </c>
      <c r="B2516" s="29" t="s">
        <v>8718</v>
      </c>
      <c r="C2516" s="30" t="s">
        <v>8719</v>
      </c>
      <c r="D2516" s="30" t="s">
        <v>3256</v>
      </c>
      <c r="E2516" s="30" t="s">
        <v>5418</v>
      </c>
      <c r="F2516" s="30" t="s">
        <v>454</v>
      </c>
      <c r="G2516" s="9" t="s">
        <v>14</v>
      </c>
      <c r="H2516" s="30"/>
      <c r="I2516" s="31"/>
    </row>
    <row r="2517">
      <c r="A2517" s="34">
        <v>45055.0</v>
      </c>
      <c r="B2517" s="29" t="s">
        <v>8720</v>
      </c>
      <c r="C2517" s="30" t="s">
        <v>8721</v>
      </c>
      <c r="D2517" s="30" t="s">
        <v>949</v>
      </c>
      <c r="E2517" s="30"/>
      <c r="F2517" s="30" t="s">
        <v>6434</v>
      </c>
      <c r="G2517" s="9" t="s">
        <v>14</v>
      </c>
      <c r="H2517" s="30" t="s">
        <v>100</v>
      </c>
      <c r="I2517" s="31"/>
    </row>
    <row r="2518">
      <c r="A2518" s="34">
        <v>45055.0</v>
      </c>
      <c r="B2518" s="29" t="s">
        <v>8720</v>
      </c>
      <c r="C2518" s="30" t="s">
        <v>8721</v>
      </c>
      <c r="D2518" s="30" t="s">
        <v>949</v>
      </c>
      <c r="E2518" s="30"/>
      <c r="F2518" s="30" t="s">
        <v>127</v>
      </c>
      <c r="G2518" s="9" t="s">
        <v>14</v>
      </c>
      <c r="H2518" s="30" t="s">
        <v>100</v>
      </c>
      <c r="I2518" s="31"/>
    </row>
    <row r="2519">
      <c r="A2519" s="34">
        <v>45055.0</v>
      </c>
      <c r="B2519" s="29" t="s">
        <v>8720</v>
      </c>
      <c r="C2519" s="30" t="s">
        <v>8721</v>
      </c>
      <c r="D2519" s="30" t="s">
        <v>949</v>
      </c>
      <c r="E2519" s="30" t="s">
        <v>896</v>
      </c>
      <c r="F2519" s="30" t="s">
        <v>718</v>
      </c>
      <c r="G2519" s="9" t="s">
        <v>14</v>
      </c>
      <c r="H2519" s="30"/>
      <c r="I2519" s="31"/>
    </row>
    <row r="2520">
      <c r="A2520" s="34">
        <v>45055.0</v>
      </c>
      <c r="B2520" s="29" t="s">
        <v>8720</v>
      </c>
      <c r="C2520" s="30" t="s">
        <v>8721</v>
      </c>
      <c r="D2520" s="30" t="s">
        <v>949</v>
      </c>
      <c r="E2520" s="30" t="s">
        <v>436</v>
      </c>
      <c r="F2520" s="30" t="s">
        <v>13</v>
      </c>
      <c r="G2520" s="9" t="s">
        <v>14</v>
      </c>
      <c r="H2520" s="30"/>
      <c r="I2520" s="31"/>
    </row>
    <row r="2521">
      <c r="A2521" s="34">
        <v>45055.0</v>
      </c>
      <c r="B2521" s="29" t="s">
        <v>8722</v>
      </c>
      <c r="C2521" s="30" t="s">
        <v>8723</v>
      </c>
      <c r="D2521" s="30" t="s">
        <v>907</v>
      </c>
      <c r="E2521" s="30"/>
      <c r="F2521" s="30" t="s">
        <v>1430</v>
      </c>
      <c r="G2521" s="9" t="s">
        <v>14</v>
      </c>
      <c r="H2521" s="30" t="s">
        <v>100</v>
      </c>
      <c r="I2521" s="31"/>
    </row>
    <row r="2522">
      <c r="A2522" s="34">
        <v>45055.0</v>
      </c>
      <c r="B2522" s="29" t="s">
        <v>8722</v>
      </c>
      <c r="C2522" s="30" t="s">
        <v>8723</v>
      </c>
      <c r="D2522" s="30" t="s">
        <v>907</v>
      </c>
      <c r="E2522" s="30" t="s">
        <v>259</v>
      </c>
      <c r="F2522" s="30" t="s">
        <v>473</v>
      </c>
      <c r="G2522" s="9" t="s">
        <v>14</v>
      </c>
      <c r="H2522" s="30"/>
      <c r="I2522" s="31"/>
    </row>
    <row r="2523">
      <c r="A2523" s="34">
        <v>45055.0</v>
      </c>
      <c r="B2523" s="29" t="s">
        <v>8722</v>
      </c>
      <c r="C2523" s="30" t="s">
        <v>8723</v>
      </c>
      <c r="D2523" s="30" t="s">
        <v>907</v>
      </c>
      <c r="E2523" s="30" t="s">
        <v>259</v>
      </c>
      <c r="F2523" s="30" t="s">
        <v>18</v>
      </c>
      <c r="G2523" s="9" t="s">
        <v>14</v>
      </c>
      <c r="H2523" s="30"/>
      <c r="I2523" s="31"/>
    </row>
    <row r="2524">
      <c r="A2524" s="34">
        <v>45055.0</v>
      </c>
      <c r="B2524" s="29" t="s">
        <v>8722</v>
      </c>
      <c r="C2524" s="30" t="s">
        <v>8723</v>
      </c>
      <c r="D2524" s="30" t="s">
        <v>907</v>
      </c>
      <c r="E2524" s="30" t="s">
        <v>5274</v>
      </c>
      <c r="F2524" s="30" t="s">
        <v>542</v>
      </c>
      <c r="G2524" s="9" t="s">
        <v>14</v>
      </c>
      <c r="H2524" s="30"/>
      <c r="I2524" s="31"/>
    </row>
    <row r="2525">
      <c r="A2525" s="34">
        <v>45055.0</v>
      </c>
      <c r="B2525" s="29" t="s">
        <v>8724</v>
      </c>
      <c r="C2525" s="30" t="s">
        <v>8725</v>
      </c>
      <c r="D2525" s="30" t="s">
        <v>867</v>
      </c>
      <c r="E2525" s="30"/>
      <c r="F2525" s="30" t="s">
        <v>747</v>
      </c>
      <c r="G2525" s="9" t="s">
        <v>86</v>
      </c>
      <c r="H2525" s="30" t="s">
        <v>100</v>
      </c>
      <c r="I2525" s="31"/>
    </row>
    <row r="2526">
      <c r="A2526" s="34">
        <v>45055.0</v>
      </c>
      <c r="B2526" s="29" t="s">
        <v>8726</v>
      </c>
      <c r="C2526" s="30" t="s">
        <v>8727</v>
      </c>
      <c r="D2526" s="30" t="s">
        <v>3850</v>
      </c>
      <c r="E2526" s="30"/>
      <c r="F2526" s="30" t="s">
        <v>101</v>
      </c>
      <c r="G2526" s="9" t="s">
        <v>14</v>
      </c>
      <c r="H2526" s="30" t="s">
        <v>100</v>
      </c>
      <c r="I2526" s="31"/>
    </row>
    <row r="2527">
      <c r="A2527" s="34">
        <v>45055.0</v>
      </c>
      <c r="B2527" s="29" t="s">
        <v>8728</v>
      </c>
      <c r="C2527" s="30" t="s">
        <v>8729</v>
      </c>
      <c r="D2527" s="30" t="s">
        <v>1587</v>
      </c>
      <c r="E2527" s="30" t="s">
        <v>110</v>
      </c>
      <c r="F2527" s="30" t="s">
        <v>111</v>
      </c>
      <c r="G2527" s="9" t="s">
        <v>14</v>
      </c>
      <c r="H2527" s="30"/>
      <c r="I2527" s="31"/>
    </row>
    <row r="2528">
      <c r="A2528" s="34">
        <v>45055.0</v>
      </c>
      <c r="B2528" s="29" t="s">
        <v>8728</v>
      </c>
      <c r="C2528" s="30" t="s">
        <v>8729</v>
      </c>
      <c r="D2528" s="30" t="s">
        <v>1587</v>
      </c>
      <c r="E2528" s="30" t="s">
        <v>7535</v>
      </c>
      <c r="F2528" s="30" t="s">
        <v>781</v>
      </c>
      <c r="G2528" s="9" t="s">
        <v>14</v>
      </c>
      <c r="H2528" s="30"/>
      <c r="I2528" s="31"/>
    </row>
    <row r="2529">
      <c r="A2529" s="34">
        <v>45055.0</v>
      </c>
      <c r="B2529" s="29" t="s">
        <v>8730</v>
      </c>
      <c r="C2529" s="30" t="s">
        <v>8731</v>
      </c>
      <c r="D2529" s="30" t="s">
        <v>2610</v>
      </c>
      <c r="E2529" s="30" t="s">
        <v>110</v>
      </c>
      <c r="F2529" s="30" t="s">
        <v>111</v>
      </c>
      <c r="G2529" s="9" t="s">
        <v>14</v>
      </c>
      <c r="H2529" s="30"/>
      <c r="I2529" s="31"/>
    </row>
    <row r="2530">
      <c r="A2530" s="34">
        <v>45055.0</v>
      </c>
      <c r="B2530" s="29" t="s">
        <v>8732</v>
      </c>
      <c r="C2530" s="30" t="s">
        <v>8733</v>
      </c>
      <c r="D2530" s="30" t="s">
        <v>8734</v>
      </c>
      <c r="E2530" s="30" t="s">
        <v>6427</v>
      </c>
      <c r="F2530" s="30" t="s">
        <v>8735</v>
      </c>
      <c r="G2530" s="9" t="s">
        <v>29</v>
      </c>
      <c r="H2530" s="30"/>
      <c r="I2530" s="31"/>
    </row>
    <row r="2531">
      <c r="A2531" s="34">
        <v>45055.0</v>
      </c>
      <c r="B2531" s="29" t="s">
        <v>8736</v>
      </c>
      <c r="C2531" s="30" t="s">
        <v>8737</v>
      </c>
      <c r="D2531" s="30" t="s">
        <v>1952</v>
      </c>
      <c r="E2531" s="30" t="s">
        <v>8738</v>
      </c>
      <c r="F2531" s="30" t="s">
        <v>781</v>
      </c>
      <c r="G2531" s="9" t="s">
        <v>14</v>
      </c>
      <c r="H2531" s="30"/>
      <c r="I2531" s="31"/>
    </row>
    <row r="2532">
      <c r="A2532" s="34">
        <v>45055.0</v>
      </c>
      <c r="B2532" s="29" t="s">
        <v>8739</v>
      </c>
      <c r="C2532" s="30" t="s">
        <v>8740</v>
      </c>
      <c r="D2532" s="30" t="s">
        <v>468</v>
      </c>
      <c r="E2532" s="30" t="s">
        <v>119</v>
      </c>
      <c r="F2532" s="30" t="s">
        <v>8741</v>
      </c>
      <c r="G2532" s="9" t="s">
        <v>14</v>
      </c>
      <c r="H2532" s="30"/>
      <c r="I2532" s="31"/>
    </row>
    <row r="2533">
      <c r="A2533" s="34">
        <v>45055.0</v>
      </c>
      <c r="B2533" s="29" t="s">
        <v>8739</v>
      </c>
      <c r="C2533" s="30" t="s">
        <v>8740</v>
      </c>
      <c r="D2533" s="30" t="s">
        <v>468</v>
      </c>
      <c r="E2533" s="30" t="s">
        <v>8742</v>
      </c>
      <c r="F2533" s="30" t="s">
        <v>843</v>
      </c>
      <c r="G2533" s="9" t="s">
        <v>14</v>
      </c>
      <c r="H2533" s="30"/>
      <c r="I2533" s="31"/>
    </row>
    <row r="2534">
      <c r="A2534" s="34">
        <v>45025.0</v>
      </c>
      <c r="B2534" s="29" t="s">
        <v>8743</v>
      </c>
      <c r="C2534" s="30" t="s">
        <v>8744</v>
      </c>
      <c r="D2534" s="30" t="s">
        <v>137</v>
      </c>
      <c r="E2534" s="30" t="s">
        <v>42</v>
      </c>
      <c r="F2534" s="30" t="s">
        <v>1303</v>
      </c>
      <c r="G2534" s="9" t="s">
        <v>29</v>
      </c>
      <c r="H2534" s="30"/>
      <c r="I2534" s="31"/>
    </row>
    <row r="2535">
      <c r="A2535" s="34">
        <v>45025.0</v>
      </c>
      <c r="B2535" s="29" t="s">
        <v>8745</v>
      </c>
      <c r="C2535" s="30" t="s">
        <v>8746</v>
      </c>
      <c r="D2535" s="30" t="s">
        <v>1799</v>
      </c>
      <c r="E2535" s="30"/>
      <c r="F2535" s="30" t="s">
        <v>7183</v>
      </c>
      <c r="G2535" s="9" t="s">
        <v>14</v>
      </c>
      <c r="H2535" s="30" t="s">
        <v>100</v>
      </c>
      <c r="I2535" s="31"/>
    </row>
    <row r="2536">
      <c r="A2536" s="34">
        <v>45025.0</v>
      </c>
      <c r="B2536" s="29" t="s">
        <v>8747</v>
      </c>
      <c r="C2536" s="30" t="s">
        <v>8748</v>
      </c>
      <c r="D2536" s="30" t="s">
        <v>3834</v>
      </c>
      <c r="E2536" s="30"/>
      <c r="F2536" s="30" t="s">
        <v>7783</v>
      </c>
      <c r="G2536" s="9" t="s">
        <v>14</v>
      </c>
      <c r="H2536" s="30" t="s">
        <v>100</v>
      </c>
      <c r="I2536" s="31"/>
    </row>
    <row r="2537">
      <c r="A2537" s="34">
        <v>45025.0</v>
      </c>
      <c r="B2537" s="29" t="s">
        <v>8747</v>
      </c>
      <c r="C2537" s="30" t="s">
        <v>8748</v>
      </c>
      <c r="D2537" s="30" t="s">
        <v>3834</v>
      </c>
      <c r="E2537" s="30" t="s">
        <v>110</v>
      </c>
      <c r="F2537" s="30" t="s">
        <v>111</v>
      </c>
      <c r="G2537" s="9" t="s">
        <v>14</v>
      </c>
      <c r="H2537" s="30"/>
      <c r="I2537" s="31"/>
    </row>
    <row r="2538">
      <c r="A2538" s="34">
        <v>45025.0</v>
      </c>
      <c r="B2538" s="29" t="s">
        <v>8747</v>
      </c>
      <c r="C2538" s="30" t="s">
        <v>8748</v>
      </c>
      <c r="D2538" s="30" t="s">
        <v>3834</v>
      </c>
      <c r="E2538" s="30" t="s">
        <v>1936</v>
      </c>
      <c r="F2538" s="30" t="s">
        <v>119</v>
      </c>
      <c r="G2538" s="9" t="s">
        <v>14</v>
      </c>
      <c r="H2538" s="30"/>
      <c r="I2538" s="31"/>
    </row>
    <row r="2539">
      <c r="A2539" s="34">
        <v>45025.0</v>
      </c>
      <c r="B2539" s="29" t="s">
        <v>8749</v>
      </c>
      <c r="C2539" s="30" t="s">
        <v>8750</v>
      </c>
      <c r="D2539" s="30" t="s">
        <v>2369</v>
      </c>
      <c r="E2539" s="30" t="s">
        <v>6178</v>
      </c>
      <c r="F2539" s="30" t="s">
        <v>111</v>
      </c>
      <c r="G2539" s="9" t="s">
        <v>14</v>
      </c>
      <c r="H2539" s="30"/>
      <c r="I2539" s="31"/>
    </row>
    <row r="2540">
      <c r="A2540" s="34">
        <v>45025.0</v>
      </c>
      <c r="B2540" s="29" t="s">
        <v>8749</v>
      </c>
      <c r="C2540" s="30" t="s">
        <v>8750</v>
      </c>
      <c r="D2540" s="30" t="s">
        <v>2369</v>
      </c>
      <c r="E2540" s="30"/>
      <c r="F2540" s="30" t="s">
        <v>8751</v>
      </c>
      <c r="G2540" s="9" t="s">
        <v>86</v>
      </c>
      <c r="H2540" s="30" t="s">
        <v>100</v>
      </c>
      <c r="I2540" s="31"/>
    </row>
    <row r="2541">
      <c r="A2541" s="34">
        <v>45025.0</v>
      </c>
      <c r="B2541" s="29" t="s">
        <v>8749</v>
      </c>
      <c r="C2541" s="30" t="s">
        <v>8750</v>
      </c>
      <c r="D2541" s="30" t="s">
        <v>2369</v>
      </c>
      <c r="E2541" s="30" t="s">
        <v>125</v>
      </c>
      <c r="F2541" s="30" t="s">
        <v>473</v>
      </c>
      <c r="G2541" s="9" t="s">
        <v>14</v>
      </c>
      <c r="H2541" s="30"/>
      <c r="I2541" s="31"/>
    </row>
    <row r="2542">
      <c r="A2542" s="34">
        <v>45025.0</v>
      </c>
      <c r="B2542" s="29" t="s">
        <v>8752</v>
      </c>
      <c r="C2542" s="30" t="s">
        <v>8753</v>
      </c>
      <c r="D2542" s="30" t="s">
        <v>137</v>
      </c>
      <c r="E2542" s="30" t="s">
        <v>42</v>
      </c>
      <c r="F2542" s="30" t="s">
        <v>1303</v>
      </c>
      <c r="G2542" s="9" t="s">
        <v>29</v>
      </c>
      <c r="H2542" s="30"/>
      <c r="I2542" s="31"/>
    </row>
    <row r="2543">
      <c r="A2543" s="34">
        <v>45025.0</v>
      </c>
      <c r="B2543" s="29" t="s">
        <v>8754</v>
      </c>
      <c r="C2543" s="30" t="s">
        <v>8755</v>
      </c>
      <c r="D2543" s="30" t="s">
        <v>1799</v>
      </c>
      <c r="E2543" s="30"/>
      <c r="F2543" s="30" t="s">
        <v>7183</v>
      </c>
      <c r="G2543" s="9" t="s">
        <v>14</v>
      </c>
      <c r="H2543" s="30" t="s">
        <v>100</v>
      </c>
      <c r="I2543" s="31"/>
    </row>
    <row r="2544">
      <c r="A2544" s="34">
        <v>45025.0</v>
      </c>
      <c r="B2544" s="29" t="s">
        <v>8756</v>
      </c>
      <c r="C2544" s="30" t="s">
        <v>8757</v>
      </c>
      <c r="D2544" s="30" t="s">
        <v>3444</v>
      </c>
      <c r="E2544" s="30" t="s">
        <v>110</v>
      </c>
      <c r="F2544" s="30" t="s">
        <v>111</v>
      </c>
      <c r="G2544" s="9" t="s">
        <v>14</v>
      </c>
      <c r="H2544" s="30"/>
      <c r="I2544" s="31"/>
    </row>
    <row r="2545">
      <c r="A2545" s="34">
        <v>45025.0</v>
      </c>
      <c r="B2545" s="29" t="s">
        <v>8756</v>
      </c>
      <c r="C2545" s="30" t="s">
        <v>8757</v>
      </c>
      <c r="D2545" s="30" t="s">
        <v>3444</v>
      </c>
      <c r="E2545" s="30" t="s">
        <v>519</v>
      </c>
      <c r="F2545" s="30" t="s">
        <v>119</v>
      </c>
      <c r="G2545" s="9" t="s">
        <v>14</v>
      </c>
      <c r="H2545" s="30"/>
      <c r="I2545" s="31"/>
    </row>
    <row r="2546">
      <c r="A2546" s="34">
        <v>45025.0</v>
      </c>
      <c r="B2546" s="29" t="s">
        <v>8758</v>
      </c>
      <c r="C2546" s="30" t="s">
        <v>8759</v>
      </c>
      <c r="D2546" s="30" t="s">
        <v>508</v>
      </c>
      <c r="E2546" s="30"/>
      <c r="F2546" s="30" t="s">
        <v>171</v>
      </c>
      <c r="G2546" s="9" t="s">
        <v>14</v>
      </c>
      <c r="H2546" s="30" t="s">
        <v>100</v>
      </c>
      <c r="I2546" s="31"/>
    </row>
    <row r="2547">
      <c r="A2547" s="34">
        <v>45025.0</v>
      </c>
      <c r="B2547" s="29" t="s">
        <v>8758</v>
      </c>
      <c r="C2547" s="30" t="s">
        <v>8759</v>
      </c>
      <c r="D2547" s="30" t="s">
        <v>508</v>
      </c>
      <c r="E2547" s="30" t="s">
        <v>38</v>
      </c>
      <c r="F2547" s="30" t="s">
        <v>18</v>
      </c>
      <c r="G2547" s="9" t="s">
        <v>14</v>
      </c>
      <c r="H2547" s="30"/>
      <c r="I2547" s="31"/>
    </row>
    <row r="2548">
      <c r="A2548" s="34">
        <v>45025.0</v>
      </c>
      <c r="B2548" s="29" t="s">
        <v>8758</v>
      </c>
      <c r="C2548" s="30" t="s">
        <v>8759</v>
      </c>
      <c r="D2548" s="30" t="s">
        <v>508</v>
      </c>
      <c r="E2548" s="30" t="s">
        <v>8760</v>
      </c>
      <c r="F2548" s="30" t="s">
        <v>450</v>
      </c>
      <c r="G2548" s="9" t="s">
        <v>14</v>
      </c>
      <c r="H2548" s="30"/>
      <c r="I2548" s="31"/>
    </row>
    <row r="2549">
      <c r="A2549" s="34">
        <v>45025.0</v>
      </c>
      <c r="B2549" s="29" t="s">
        <v>8758</v>
      </c>
      <c r="C2549" s="30" t="s">
        <v>8759</v>
      </c>
      <c r="D2549" s="30" t="s">
        <v>508</v>
      </c>
      <c r="E2549" s="30" t="s">
        <v>420</v>
      </c>
      <c r="F2549" s="30" t="s">
        <v>5629</v>
      </c>
      <c r="G2549" s="9" t="s">
        <v>14</v>
      </c>
      <c r="H2549" s="30"/>
      <c r="I2549" s="31"/>
    </row>
    <row r="2550">
      <c r="A2550" s="34">
        <v>45025.0</v>
      </c>
      <c r="B2550" s="29" t="s">
        <v>8761</v>
      </c>
      <c r="C2550" s="30" t="s">
        <v>8762</v>
      </c>
      <c r="D2550" s="30" t="s">
        <v>611</v>
      </c>
      <c r="E2550" s="30"/>
      <c r="F2550" s="30" t="s">
        <v>1419</v>
      </c>
      <c r="G2550" s="9" t="s">
        <v>14</v>
      </c>
      <c r="H2550" s="30" t="s">
        <v>100</v>
      </c>
      <c r="I2550" s="31"/>
    </row>
    <row r="2551">
      <c r="A2551" s="34">
        <v>45025.0</v>
      </c>
      <c r="B2551" s="29" t="s">
        <v>8761</v>
      </c>
      <c r="C2551" s="30" t="s">
        <v>8762</v>
      </c>
      <c r="D2551" s="30" t="s">
        <v>611</v>
      </c>
      <c r="E2551" s="30" t="s">
        <v>90</v>
      </c>
      <c r="F2551" s="30" t="s">
        <v>111</v>
      </c>
      <c r="G2551" s="9" t="s">
        <v>14</v>
      </c>
      <c r="H2551" s="30"/>
      <c r="I2551" s="31"/>
    </row>
    <row r="2552">
      <c r="A2552" s="34">
        <v>45025.0</v>
      </c>
      <c r="B2552" s="29" t="s">
        <v>8761</v>
      </c>
      <c r="C2552" s="30" t="s">
        <v>8762</v>
      </c>
      <c r="D2552" s="30" t="s">
        <v>611</v>
      </c>
      <c r="E2552" s="30" t="s">
        <v>436</v>
      </c>
      <c r="F2552" s="30" t="s">
        <v>33</v>
      </c>
      <c r="G2552" s="9" t="s">
        <v>14</v>
      </c>
      <c r="H2552" s="30"/>
      <c r="I2552" s="31"/>
    </row>
    <row r="2553">
      <c r="A2553" s="34">
        <v>45025.0</v>
      </c>
      <c r="B2553" s="29" t="s">
        <v>8763</v>
      </c>
      <c r="C2553" s="30" t="s">
        <v>8764</v>
      </c>
      <c r="D2553" s="30" t="s">
        <v>1132</v>
      </c>
      <c r="E2553" s="30"/>
      <c r="F2553" s="30" t="s">
        <v>6354</v>
      </c>
      <c r="G2553" s="9" t="s">
        <v>86</v>
      </c>
      <c r="H2553" s="30" t="s">
        <v>100</v>
      </c>
      <c r="I2553" s="31"/>
    </row>
    <row r="2554">
      <c r="A2554" s="34">
        <v>45025.0</v>
      </c>
      <c r="B2554" s="29" t="s">
        <v>8763</v>
      </c>
      <c r="C2554" s="30" t="s">
        <v>8764</v>
      </c>
      <c r="D2554" s="30" t="s">
        <v>1132</v>
      </c>
      <c r="E2554" s="30" t="s">
        <v>6427</v>
      </c>
      <c r="F2554" s="30" t="s">
        <v>8765</v>
      </c>
      <c r="G2554" s="9" t="s">
        <v>86</v>
      </c>
      <c r="H2554" s="30"/>
      <c r="I2554" s="31"/>
    </row>
    <row r="2555">
      <c r="A2555" s="34">
        <v>45025.0</v>
      </c>
      <c r="B2555" s="29" t="s">
        <v>8763</v>
      </c>
      <c r="C2555" s="30" t="s">
        <v>8764</v>
      </c>
      <c r="D2555" s="30" t="s">
        <v>1132</v>
      </c>
      <c r="E2555" s="30" t="s">
        <v>5987</v>
      </c>
      <c r="F2555" s="30" t="s">
        <v>662</v>
      </c>
      <c r="G2555" s="9" t="s">
        <v>86</v>
      </c>
      <c r="H2555" s="30"/>
      <c r="I2555" s="31"/>
    </row>
    <row r="2556">
      <c r="A2556" s="34">
        <v>44994.0</v>
      </c>
      <c r="B2556" s="29" t="s">
        <v>8766</v>
      </c>
      <c r="C2556" s="30" t="s">
        <v>8767</v>
      </c>
      <c r="D2556" s="30" t="s">
        <v>1562</v>
      </c>
      <c r="E2556" s="30" t="s">
        <v>119</v>
      </c>
      <c r="F2556" s="30" t="s">
        <v>8768</v>
      </c>
      <c r="G2556" s="9" t="s">
        <v>14</v>
      </c>
      <c r="H2556" s="30"/>
      <c r="I2556" s="31"/>
    </row>
    <row r="2557">
      <c r="A2557" s="34">
        <v>44935.0</v>
      </c>
      <c r="B2557" s="29" t="s">
        <v>8769</v>
      </c>
      <c r="C2557" s="30" t="s">
        <v>8770</v>
      </c>
      <c r="D2557" s="30" t="s">
        <v>481</v>
      </c>
      <c r="E2557" s="30"/>
      <c r="F2557" s="30" t="s">
        <v>5969</v>
      </c>
      <c r="G2557" s="9" t="s">
        <v>14</v>
      </c>
      <c r="H2557" s="30" t="s">
        <v>100</v>
      </c>
      <c r="I2557" s="31"/>
    </row>
    <row r="2558">
      <c r="A2558" s="34">
        <v>44935.0</v>
      </c>
      <c r="B2558" s="29" t="s">
        <v>8769</v>
      </c>
      <c r="C2558" s="30" t="s">
        <v>8770</v>
      </c>
      <c r="D2558" s="30" t="s">
        <v>481</v>
      </c>
      <c r="E2558" s="30" t="s">
        <v>8771</v>
      </c>
      <c r="F2558" s="30" t="s">
        <v>6642</v>
      </c>
      <c r="G2558" s="9" t="s">
        <v>14</v>
      </c>
      <c r="H2558" s="30"/>
      <c r="I2558" s="31"/>
    </row>
    <row r="2559">
      <c r="A2559" s="34">
        <v>44935.0</v>
      </c>
      <c r="B2559" s="29" t="s">
        <v>8769</v>
      </c>
      <c r="C2559" s="30" t="s">
        <v>8770</v>
      </c>
      <c r="D2559" s="30" t="s">
        <v>481</v>
      </c>
      <c r="E2559" s="30" t="s">
        <v>105</v>
      </c>
      <c r="F2559" s="30" t="s">
        <v>542</v>
      </c>
      <c r="G2559" s="9" t="s">
        <v>14</v>
      </c>
      <c r="H2559" s="30"/>
      <c r="I2559" s="31"/>
    </row>
    <row r="2560">
      <c r="A2560" s="34">
        <v>44935.0</v>
      </c>
      <c r="B2560" s="29" t="s">
        <v>8769</v>
      </c>
      <c r="C2560" s="30" t="s">
        <v>8770</v>
      </c>
      <c r="D2560" s="30" t="s">
        <v>481</v>
      </c>
      <c r="E2560" s="30" t="s">
        <v>8772</v>
      </c>
      <c r="F2560" s="30" t="s">
        <v>33</v>
      </c>
      <c r="G2560" s="9" t="s">
        <v>14</v>
      </c>
      <c r="H2560" s="30"/>
      <c r="I2560" s="31"/>
    </row>
    <row r="2561">
      <c r="A2561" s="34">
        <v>44935.0</v>
      </c>
      <c r="B2561" s="29" t="s">
        <v>8773</v>
      </c>
      <c r="C2561" s="30" t="s">
        <v>8774</v>
      </c>
      <c r="D2561" s="30" t="s">
        <v>1132</v>
      </c>
      <c r="E2561" s="30" t="s">
        <v>6427</v>
      </c>
      <c r="F2561" s="30" t="s">
        <v>8775</v>
      </c>
      <c r="G2561" s="9" t="s">
        <v>86</v>
      </c>
      <c r="H2561" s="30"/>
      <c r="I2561" s="31"/>
    </row>
    <row r="2562">
      <c r="A2562" s="34">
        <v>44935.0</v>
      </c>
      <c r="B2562" s="29" t="s">
        <v>8773</v>
      </c>
      <c r="C2562" s="30" t="s">
        <v>8774</v>
      </c>
      <c r="D2562" s="30" t="s">
        <v>1132</v>
      </c>
      <c r="E2562" s="30" t="s">
        <v>5987</v>
      </c>
      <c r="F2562" s="30" t="s">
        <v>662</v>
      </c>
      <c r="G2562" s="9" t="s">
        <v>86</v>
      </c>
      <c r="H2562" s="30"/>
      <c r="I2562" s="31"/>
    </row>
    <row r="2563">
      <c r="A2563" s="34">
        <v>44935.0</v>
      </c>
      <c r="B2563" s="29" t="s">
        <v>8776</v>
      </c>
      <c r="C2563" s="30" t="s">
        <v>8777</v>
      </c>
      <c r="D2563" s="30" t="s">
        <v>147</v>
      </c>
      <c r="E2563" s="30" t="s">
        <v>290</v>
      </c>
      <c r="F2563" s="30" t="s">
        <v>8778</v>
      </c>
      <c r="G2563" s="9" t="s">
        <v>14</v>
      </c>
      <c r="H2563" s="30"/>
      <c r="I2563" s="31"/>
    </row>
    <row r="2564">
      <c r="A2564" s="34">
        <v>44935.0</v>
      </c>
      <c r="B2564" s="29" t="s">
        <v>8776</v>
      </c>
      <c r="C2564" s="30" t="s">
        <v>8777</v>
      </c>
      <c r="D2564" s="30" t="s">
        <v>147</v>
      </c>
      <c r="E2564" s="30" t="s">
        <v>6603</v>
      </c>
      <c r="F2564" s="30" t="s">
        <v>111</v>
      </c>
      <c r="G2564" s="9" t="s">
        <v>14</v>
      </c>
      <c r="H2564" s="30"/>
      <c r="I2564" s="31"/>
    </row>
    <row r="2565">
      <c r="A2565" s="34">
        <v>44935.0</v>
      </c>
      <c r="B2565" s="29" t="s">
        <v>8779</v>
      </c>
      <c r="C2565" s="30" t="s">
        <v>8780</v>
      </c>
      <c r="D2565" s="30" t="s">
        <v>3126</v>
      </c>
      <c r="E2565" s="30" t="s">
        <v>42</v>
      </c>
      <c r="F2565" s="30" t="s">
        <v>1303</v>
      </c>
      <c r="G2565" s="9" t="s">
        <v>29</v>
      </c>
      <c r="H2565" s="30"/>
      <c r="I2565" s="31"/>
    </row>
    <row r="2566">
      <c r="A2566" s="34">
        <v>44935.0</v>
      </c>
      <c r="B2566" s="29" t="s">
        <v>8781</v>
      </c>
      <c r="C2566" s="30" t="s">
        <v>8782</v>
      </c>
      <c r="D2566" s="30" t="s">
        <v>2697</v>
      </c>
      <c r="E2566" s="30"/>
      <c r="F2566" s="30" t="s">
        <v>7783</v>
      </c>
      <c r="G2566" s="9" t="s">
        <v>14</v>
      </c>
      <c r="H2566" s="30" t="s">
        <v>100</v>
      </c>
      <c r="I2566" s="31"/>
    </row>
    <row r="2567">
      <c r="A2567" s="34">
        <v>44935.0</v>
      </c>
      <c r="B2567" s="29" t="s">
        <v>8781</v>
      </c>
      <c r="C2567" s="30" t="s">
        <v>8782</v>
      </c>
      <c r="D2567" s="30" t="s">
        <v>2697</v>
      </c>
      <c r="E2567" s="30" t="s">
        <v>4372</v>
      </c>
      <c r="F2567" s="30" t="s">
        <v>505</v>
      </c>
      <c r="G2567" s="9" t="s">
        <v>14</v>
      </c>
      <c r="H2567" s="30"/>
      <c r="I2567" s="31"/>
    </row>
    <row r="2568">
      <c r="A2568" s="34">
        <v>44935.0</v>
      </c>
      <c r="B2568" s="29" t="s">
        <v>8781</v>
      </c>
      <c r="C2568" s="30" t="s">
        <v>8782</v>
      </c>
      <c r="D2568" s="30" t="s">
        <v>2697</v>
      </c>
      <c r="E2568" s="30" t="s">
        <v>119</v>
      </c>
      <c r="F2568" s="30" t="s">
        <v>33</v>
      </c>
      <c r="G2568" s="9" t="s">
        <v>14</v>
      </c>
      <c r="H2568" s="30"/>
      <c r="I2568" s="31"/>
    </row>
    <row r="2569">
      <c r="A2569" s="34">
        <v>44935.0</v>
      </c>
      <c r="B2569" s="29" t="s">
        <v>8783</v>
      </c>
      <c r="C2569" s="30" t="s">
        <v>8613</v>
      </c>
      <c r="D2569" s="30" t="s">
        <v>1799</v>
      </c>
      <c r="E2569" s="30"/>
      <c r="F2569" s="30" t="s">
        <v>7183</v>
      </c>
      <c r="G2569" s="9" t="s">
        <v>14</v>
      </c>
      <c r="H2569" s="30" t="s">
        <v>100</v>
      </c>
      <c r="I2569" s="31"/>
    </row>
    <row r="2570">
      <c r="A2570" s="34">
        <v>44935.0</v>
      </c>
      <c r="B2570" s="29" t="s">
        <v>8784</v>
      </c>
      <c r="C2570" s="30" t="s">
        <v>8785</v>
      </c>
      <c r="D2570" s="30" t="s">
        <v>1989</v>
      </c>
      <c r="E2570" s="30"/>
      <c r="F2570" s="30" t="s">
        <v>6328</v>
      </c>
      <c r="G2570" s="9" t="s">
        <v>14</v>
      </c>
      <c r="H2570" s="30" t="s">
        <v>100</v>
      </c>
      <c r="I2570" s="31"/>
    </row>
    <row r="2571">
      <c r="A2571" s="34">
        <v>44935.0</v>
      </c>
      <c r="B2571" s="29" t="s">
        <v>8784</v>
      </c>
      <c r="C2571" s="30" t="s">
        <v>8785</v>
      </c>
      <c r="D2571" s="30" t="s">
        <v>1989</v>
      </c>
      <c r="E2571" s="30" t="s">
        <v>349</v>
      </c>
      <c r="F2571" s="30" t="s">
        <v>350</v>
      </c>
      <c r="G2571" s="9" t="s">
        <v>14</v>
      </c>
      <c r="H2571" s="30"/>
      <c r="I2571" s="31"/>
    </row>
    <row r="2572">
      <c r="A2572" s="34">
        <v>44935.0</v>
      </c>
      <c r="B2572" s="29" t="s">
        <v>8784</v>
      </c>
      <c r="C2572" s="30" t="s">
        <v>8785</v>
      </c>
      <c r="D2572" s="30" t="s">
        <v>1989</v>
      </c>
      <c r="E2572" s="30" t="s">
        <v>334</v>
      </c>
      <c r="F2572" s="30" t="s">
        <v>5939</v>
      </c>
      <c r="G2572" s="9" t="s">
        <v>14</v>
      </c>
      <c r="H2572" s="30"/>
      <c r="I2572" s="31"/>
    </row>
    <row r="2573">
      <c r="A2573" s="34">
        <v>44935.0</v>
      </c>
      <c r="B2573" s="29" t="s">
        <v>8784</v>
      </c>
      <c r="C2573" s="30" t="s">
        <v>8785</v>
      </c>
      <c r="D2573" s="30" t="s">
        <v>1989</v>
      </c>
      <c r="E2573" s="30" t="s">
        <v>334</v>
      </c>
      <c r="F2573" s="30" t="s">
        <v>202</v>
      </c>
      <c r="G2573" s="9" t="s">
        <v>14</v>
      </c>
      <c r="H2573" s="30"/>
      <c r="I2573" s="31"/>
    </row>
    <row r="2574">
      <c r="A2574" s="34">
        <v>44935.0</v>
      </c>
      <c r="B2574" s="29" t="s">
        <v>8786</v>
      </c>
      <c r="C2574" s="30" t="s">
        <v>8787</v>
      </c>
      <c r="D2574" s="30" t="s">
        <v>2375</v>
      </c>
      <c r="E2574" s="30" t="s">
        <v>105</v>
      </c>
      <c r="F2574" s="30" t="s">
        <v>7428</v>
      </c>
      <c r="G2574" s="9" t="s">
        <v>29</v>
      </c>
      <c r="H2574" s="30"/>
      <c r="I2574" s="31"/>
    </row>
    <row r="2575">
      <c r="A2575" s="34">
        <v>44935.0</v>
      </c>
      <c r="B2575" s="29" t="s">
        <v>8788</v>
      </c>
      <c r="C2575" s="30" t="s">
        <v>8789</v>
      </c>
      <c r="D2575" s="30" t="s">
        <v>1728</v>
      </c>
      <c r="E2575" s="30"/>
      <c r="F2575" s="30" t="s">
        <v>747</v>
      </c>
      <c r="G2575" s="9" t="s">
        <v>86</v>
      </c>
      <c r="H2575" s="30" t="s">
        <v>100</v>
      </c>
      <c r="I2575" s="31"/>
    </row>
    <row r="2576">
      <c r="A2576" s="34">
        <v>44935.0</v>
      </c>
      <c r="B2576" s="29" t="s">
        <v>8788</v>
      </c>
      <c r="C2576" s="30" t="s">
        <v>8789</v>
      </c>
      <c r="D2576" s="30" t="s">
        <v>1728</v>
      </c>
      <c r="E2576" s="30" t="s">
        <v>125</v>
      </c>
      <c r="F2576" s="30" t="s">
        <v>6052</v>
      </c>
      <c r="G2576" s="9" t="s">
        <v>86</v>
      </c>
      <c r="H2576" s="30"/>
      <c r="I2576" s="31"/>
    </row>
    <row r="2577">
      <c r="A2577" s="34">
        <v>44935.0</v>
      </c>
      <c r="B2577" s="29" t="s">
        <v>8788</v>
      </c>
      <c r="C2577" s="30" t="s">
        <v>8789</v>
      </c>
      <c r="D2577" s="30" t="s">
        <v>1728</v>
      </c>
      <c r="E2577" s="30" t="s">
        <v>1862</v>
      </c>
      <c r="F2577" s="30" t="s">
        <v>437</v>
      </c>
      <c r="G2577" s="9" t="s">
        <v>86</v>
      </c>
      <c r="H2577" s="30"/>
      <c r="I2577" s="31"/>
    </row>
    <row r="2578">
      <c r="A2578" s="34">
        <v>44935.0</v>
      </c>
      <c r="B2578" s="29" t="s">
        <v>8790</v>
      </c>
      <c r="C2578" s="30" t="s">
        <v>8791</v>
      </c>
      <c r="D2578" s="30" t="s">
        <v>8792</v>
      </c>
      <c r="E2578" s="30" t="s">
        <v>4969</v>
      </c>
      <c r="F2578" s="30" t="s">
        <v>38</v>
      </c>
      <c r="G2578" s="9" t="s">
        <v>14</v>
      </c>
      <c r="H2578" s="30"/>
      <c r="I2578" s="31"/>
    </row>
    <row r="2579">
      <c r="A2579" s="34">
        <v>44935.0</v>
      </c>
      <c r="B2579" s="29" t="s">
        <v>8790</v>
      </c>
      <c r="C2579" s="30" t="s">
        <v>8791</v>
      </c>
      <c r="D2579" s="30" t="s">
        <v>8792</v>
      </c>
      <c r="E2579" s="30" t="s">
        <v>5418</v>
      </c>
      <c r="F2579" s="30" t="s">
        <v>18</v>
      </c>
      <c r="G2579" s="9" t="s">
        <v>14</v>
      </c>
      <c r="H2579" s="30"/>
      <c r="I2579" s="31"/>
    </row>
    <row r="2580">
      <c r="A2580" s="34">
        <v>44935.0</v>
      </c>
      <c r="B2580" s="29" t="s">
        <v>8793</v>
      </c>
      <c r="C2580" s="30" t="s">
        <v>8794</v>
      </c>
      <c r="D2580" s="30" t="s">
        <v>311</v>
      </c>
      <c r="E2580" s="30" t="s">
        <v>110</v>
      </c>
      <c r="F2580" s="30" t="s">
        <v>111</v>
      </c>
      <c r="G2580" s="9" t="s">
        <v>14</v>
      </c>
      <c r="H2580" s="30"/>
      <c r="I2580" s="31"/>
    </row>
    <row r="2581">
      <c r="A2581" s="34">
        <v>44935.0</v>
      </c>
      <c r="B2581" s="29" t="s">
        <v>8793</v>
      </c>
      <c r="C2581" s="30" t="s">
        <v>8794</v>
      </c>
      <c r="D2581" s="30" t="s">
        <v>311</v>
      </c>
      <c r="E2581" s="30" t="s">
        <v>8795</v>
      </c>
      <c r="F2581" s="30" t="s">
        <v>8796</v>
      </c>
      <c r="G2581" s="9" t="s">
        <v>14</v>
      </c>
      <c r="H2581" s="30"/>
      <c r="I2581" s="31"/>
    </row>
    <row r="2582">
      <c r="A2582" s="34">
        <v>44935.0</v>
      </c>
      <c r="B2582" s="29" t="s">
        <v>8797</v>
      </c>
      <c r="C2582" s="30" t="s">
        <v>8798</v>
      </c>
      <c r="D2582" s="30" t="s">
        <v>343</v>
      </c>
      <c r="E2582" s="30" t="s">
        <v>110</v>
      </c>
      <c r="F2582" s="30" t="s">
        <v>111</v>
      </c>
      <c r="G2582" s="9" t="s">
        <v>14</v>
      </c>
      <c r="H2582" s="30"/>
      <c r="I2582" s="31"/>
    </row>
    <row r="2583">
      <c r="A2583" s="34">
        <v>44935.0</v>
      </c>
      <c r="B2583" s="29" t="s">
        <v>8797</v>
      </c>
      <c r="C2583" s="30" t="s">
        <v>8799</v>
      </c>
      <c r="D2583" s="30" t="s">
        <v>343</v>
      </c>
      <c r="E2583" s="30" t="s">
        <v>253</v>
      </c>
      <c r="F2583" s="30" t="s">
        <v>4723</v>
      </c>
      <c r="G2583" s="9" t="s">
        <v>14</v>
      </c>
      <c r="H2583" s="30"/>
      <c r="I2583" s="31"/>
    </row>
    <row r="2584">
      <c r="A2584" s="34">
        <v>44935.0</v>
      </c>
      <c r="B2584" s="29" t="s">
        <v>8797</v>
      </c>
      <c r="C2584" s="30" t="s">
        <v>8800</v>
      </c>
      <c r="D2584" s="30" t="s">
        <v>343</v>
      </c>
      <c r="E2584" s="30" t="s">
        <v>308</v>
      </c>
      <c r="F2584" s="30" t="s">
        <v>473</v>
      </c>
      <c r="G2584" s="9" t="s">
        <v>14</v>
      </c>
      <c r="H2584" s="30"/>
      <c r="I2584" s="31"/>
    </row>
    <row r="2585">
      <c r="A2585" s="34">
        <v>44935.0</v>
      </c>
      <c r="B2585" s="29" t="s">
        <v>8801</v>
      </c>
      <c r="C2585" s="30" t="s">
        <v>8802</v>
      </c>
      <c r="D2585" s="30" t="s">
        <v>907</v>
      </c>
      <c r="E2585" s="30" t="s">
        <v>42</v>
      </c>
      <c r="F2585" s="30" t="s">
        <v>1303</v>
      </c>
      <c r="G2585" s="9" t="s">
        <v>29</v>
      </c>
      <c r="H2585" s="30"/>
      <c r="I2585" s="31"/>
    </row>
    <row r="2586">
      <c r="A2586" s="34">
        <v>44935.0</v>
      </c>
      <c r="B2586" s="29" t="s">
        <v>8803</v>
      </c>
      <c r="C2586" s="30" t="s">
        <v>8804</v>
      </c>
      <c r="D2586" s="30" t="s">
        <v>1799</v>
      </c>
      <c r="E2586" s="30"/>
      <c r="F2586" s="30" t="s">
        <v>7183</v>
      </c>
      <c r="G2586" s="9" t="s">
        <v>14</v>
      </c>
      <c r="H2586" s="30" t="s">
        <v>100</v>
      </c>
      <c r="I2586" s="31"/>
    </row>
    <row r="2587">
      <c r="A2587" s="34">
        <v>44935.0</v>
      </c>
      <c r="B2587" s="29" t="s">
        <v>8805</v>
      </c>
      <c r="C2587" s="30" t="s">
        <v>8806</v>
      </c>
      <c r="D2587" s="30" t="s">
        <v>106</v>
      </c>
      <c r="E2587" s="30"/>
      <c r="F2587" s="30" t="s">
        <v>171</v>
      </c>
      <c r="G2587" s="9" t="s">
        <v>14</v>
      </c>
      <c r="H2587" s="30" t="s">
        <v>100</v>
      </c>
      <c r="I2587" s="31"/>
    </row>
    <row r="2588">
      <c r="A2588" s="34">
        <v>44935.0</v>
      </c>
      <c r="B2588" s="29" t="s">
        <v>8805</v>
      </c>
      <c r="C2588" s="30" t="s">
        <v>8806</v>
      </c>
      <c r="D2588" s="30" t="s">
        <v>106</v>
      </c>
      <c r="E2588" s="30" t="s">
        <v>7332</v>
      </c>
      <c r="F2588" s="30" t="s">
        <v>119</v>
      </c>
      <c r="G2588" s="9" t="s">
        <v>14</v>
      </c>
      <c r="H2588" s="30"/>
      <c r="I2588" s="31"/>
    </row>
    <row r="2589">
      <c r="A2589" s="34">
        <v>44935.0</v>
      </c>
      <c r="B2589" s="29" t="s">
        <v>8805</v>
      </c>
      <c r="C2589" s="30" t="s">
        <v>8806</v>
      </c>
      <c r="D2589" s="30" t="s">
        <v>106</v>
      </c>
      <c r="E2589" s="30" t="s">
        <v>1782</v>
      </c>
      <c r="F2589" s="30" t="s">
        <v>1321</v>
      </c>
      <c r="G2589" s="9" t="s">
        <v>14</v>
      </c>
      <c r="H2589" s="30"/>
      <c r="I2589" s="31"/>
    </row>
    <row r="2590">
      <c r="A2590" s="34">
        <v>44935.0</v>
      </c>
      <c r="B2590" s="29" t="s">
        <v>8807</v>
      </c>
      <c r="C2590" s="30" t="s">
        <v>8808</v>
      </c>
      <c r="D2590" s="30" t="s">
        <v>3444</v>
      </c>
      <c r="E2590" s="30"/>
      <c r="F2590" s="30" t="s">
        <v>1419</v>
      </c>
      <c r="G2590" s="9" t="s">
        <v>14</v>
      </c>
      <c r="H2590" s="30" t="s">
        <v>100</v>
      </c>
      <c r="I2590" s="31"/>
    </row>
    <row r="2591">
      <c r="A2591" s="34">
        <v>44935.0</v>
      </c>
      <c r="B2591" s="29" t="s">
        <v>8807</v>
      </c>
      <c r="C2591" s="30" t="s">
        <v>8808</v>
      </c>
      <c r="D2591" s="30" t="s">
        <v>3444</v>
      </c>
      <c r="E2591" s="30" t="s">
        <v>110</v>
      </c>
      <c r="F2591" s="30" t="s">
        <v>111</v>
      </c>
      <c r="G2591" s="9" t="s">
        <v>14</v>
      </c>
      <c r="H2591" s="30"/>
      <c r="I2591" s="31"/>
    </row>
    <row r="2592">
      <c r="A2592" s="34">
        <v>44935.0</v>
      </c>
      <c r="B2592" s="29" t="s">
        <v>8807</v>
      </c>
      <c r="C2592" s="30" t="s">
        <v>8808</v>
      </c>
      <c r="D2592" s="30" t="s">
        <v>3444</v>
      </c>
      <c r="E2592" s="30" t="s">
        <v>5418</v>
      </c>
      <c r="F2592" s="30" t="s">
        <v>33</v>
      </c>
      <c r="G2592" s="9" t="s">
        <v>14</v>
      </c>
      <c r="H2592" s="30"/>
      <c r="I2592" s="31"/>
    </row>
    <row r="2593">
      <c r="A2593" s="34">
        <v>44935.0</v>
      </c>
      <c r="B2593" s="29" t="s">
        <v>8809</v>
      </c>
      <c r="C2593" s="30" t="s">
        <v>8810</v>
      </c>
      <c r="D2593" s="30" t="s">
        <v>731</v>
      </c>
      <c r="E2593" s="30"/>
      <c r="F2593" s="30" t="s">
        <v>8811</v>
      </c>
      <c r="G2593" s="9" t="s">
        <v>14</v>
      </c>
      <c r="H2593" s="30" t="s">
        <v>100</v>
      </c>
      <c r="I2593" s="31"/>
    </row>
    <row r="2594">
      <c r="A2594" s="34">
        <v>44935.0</v>
      </c>
      <c r="B2594" s="29" t="s">
        <v>8809</v>
      </c>
      <c r="C2594" s="30" t="s">
        <v>8810</v>
      </c>
      <c r="D2594" s="30" t="s">
        <v>731</v>
      </c>
      <c r="E2594" s="30"/>
      <c r="F2594" s="30" t="s">
        <v>132</v>
      </c>
      <c r="G2594" s="9" t="s">
        <v>14</v>
      </c>
      <c r="H2594" s="30" t="s">
        <v>100</v>
      </c>
      <c r="I2594" s="31"/>
    </row>
    <row r="2595">
      <c r="A2595" s="34">
        <v>44935.0</v>
      </c>
      <c r="B2595" s="29" t="s">
        <v>8809</v>
      </c>
      <c r="C2595" s="30" t="s">
        <v>8810</v>
      </c>
      <c r="D2595" s="30" t="s">
        <v>731</v>
      </c>
      <c r="E2595" s="30" t="s">
        <v>5885</v>
      </c>
      <c r="F2595" s="30" t="s">
        <v>2843</v>
      </c>
      <c r="G2595" s="9" t="s">
        <v>14</v>
      </c>
      <c r="H2595" s="30"/>
      <c r="I2595" s="31"/>
    </row>
    <row r="2596">
      <c r="A2596" s="34">
        <v>44935.0</v>
      </c>
      <c r="B2596" s="29" t="s">
        <v>8812</v>
      </c>
      <c r="C2596" s="30" t="s">
        <v>8813</v>
      </c>
      <c r="D2596" s="30" t="s">
        <v>547</v>
      </c>
      <c r="E2596" s="30"/>
      <c r="F2596" s="30" t="s">
        <v>1079</v>
      </c>
      <c r="G2596" s="9" t="s">
        <v>14</v>
      </c>
      <c r="H2596" s="30" t="s">
        <v>100</v>
      </c>
      <c r="I2596" s="31"/>
    </row>
    <row r="2597">
      <c r="A2597" s="34">
        <v>44935.0</v>
      </c>
      <c r="B2597" s="29" t="s">
        <v>8812</v>
      </c>
      <c r="C2597" s="30" t="s">
        <v>8813</v>
      </c>
      <c r="D2597" s="30" t="s">
        <v>547</v>
      </c>
      <c r="E2597" s="30"/>
      <c r="F2597" s="30" t="s">
        <v>8814</v>
      </c>
      <c r="G2597" s="9" t="s">
        <v>14</v>
      </c>
      <c r="H2597" s="30" t="s">
        <v>100</v>
      </c>
      <c r="I2597" s="31"/>
    </row>
    <row r="2598">
      <c r="A2598" s="34">
        <v>44935.0</v>
      </c>
      <c r="B2598" s="29" t="s">
        <v>8812</v>
      </c>
      <c r="C2598" s="30" t="s">
        <v>8813</v>
      </c>
      <c r="D2598" s="30" t="s">
        <v>547</v>
      </c>
      <c r="E2598" s="30" t="s">
        <v>4316</v>
      </c>
      <c r="F2598" s="30" t="s">
        <v>202</v>
      </c>
      <c r="G2598" s="9" t="s">
        <v>14</v>
      </c>
      <c r="H2598" s="30"/>
      <c r="I2598" s="31"/>
    </row>
    <row r="2599">
      <c r="A2599" s="34">
        <v>44935.0</v>
      </c>
      <c r="B2599" s="29" t="s">
        <v>8812</v>
      </c>
      <c r="C2599" s="30" t="s">
        <v>8813</v>
      </c>
      <c r="D2599" s="30" t="s">
        <v>547</v>
      </c>
      <c r="E2599" s="30" t="s">
        <v>6568</v>
      </c>
      <c r="F2599" s="30" t="s">
        <v>781</v>
      </c>
      <c r="G2599" s="9" t="s">
        <v>14</v>
      </c>
      <c r="H2599" s="30"/>
      <c r="I2599" s="31"/>
    </row>
    <row r="2600">
      <c r="A2600" s="34">
        <v>44935.0</v>
      </c>
      <c r="B2600" s="29" t="s">
        <v>8815</v>
      </c>
      <c r="C2600" s="30" t="s">
        <v>8816</v>
      </c>
      <c r="D2600" s="30" t="s">
        <v>2369</v>
      </c>
      <c r="E2600" s="30"/>
      <c r="F2600" s="30" t="s">
        <v>6148</v>
      </c>
      <c r="G2600" s="9" t="s">
        <v>14</v>
      </c>
      <c r="H2600" s="30" t="s">
        <v>100</v>
      </c>
      <c r="I2600" s="31"/>
    </row>
    <row r="2601">
      <c r="A2601" s="34">
        <v>44935.0</v>
      </c>
      <c r="B2601" s="29" t="s">
        <v>8815</v>
      </c>
      <c r="C2601" s="30" t="s">
        <v>8816</v>
      </c>
      <c r="D2601" s="30" t="s">
        <v>2369</v>
      </c>
      <c r="E2601" s="30"/>
      <c r="F2601" s="30" t="s">
        <v>127</v>
      </c>
      <c r="G2601" s="9" t="s">
        <v>14</v>
      </c>
      <c r="H2601" s="30" t="s">
        <v>100</v>
      </c>
      <c r="I2601" s="31"/>
    </row>
    <row r="2602">
      <c r="A2602" s="34">
        <v>44935.0</v>
      </c>
      <c r="B2602" s="29" t="s">
        <v>8815</v>
      </c>
      <c r="C2602" s="30" t="s">
        <v>8816</v>
      </c>
      <c r="D2602" s="30" t="s">
        <v>2369</v>
      </c>
      <c r="E2602" s="30" t="s">
        <v>6034</v>
      </c>
      <c r="F2602" s="30" t="s">
        <v>119</v>
      </c>
      <c r="G2602" s="9" t="s">
        <v>14</v>
      </c>
      <c r="H2602" s="30"/>
      <c r="I2602" s="31"/>
    </row>
    <row r="2603">
      <c r="A2603" s="34">
        <v>44935.0</v>
      </c>
      <c r="B2603" s="29" t="s">
        <v>8815</v>
      </c>
      <c r="C2603" s="30" t="s">
        <v>8816</v>
      </c>
      <c r="D2603" s="30" t="s">
        <v>2369</v>
      </c>
      <c r="E2603" s="30" t="s">
        <v>119</v>
      </c>
      <c r="F2603" s="30" t="s">
        <v>1049</v>
      </c>
      <c r="G2603" s="9" t="s">
        <v>14</v>
      </c>
      <c r="H2603" s="30"/>
      <c r="I2603" s="31"/>
    </row>
    <row r="2604">
      <c r="A2604" s="34">
        <v>44935.0</v>
      </c>
      <c r="B2604" s="29" t="s">
        <v>8817</v>
      </c>
      <c r="C2604" s="30" t="s">
        <v>8818</v>
      </c>
      <c r="D2604" s="30" t="s">
        <v>74</v>
      </c>
      <c r="E2604" s="30"/>
      <c r="F2604" s="30" t="s">
        <v>747</v>
      </c>
      <c r="G2604" s="9" t="s">
        <v>86</v>
      </c>
      <c r="H2604" s="30" t="s">
        <v>100</v>
      </c>
      <c r="I2604" s="31"/>
    </row>
    <row r="2605">
      <c r="A2605" s="34">
        <v>44935.0</v>
      </c>
      <c r="B2605" s="29" t="s">
        <v>8819</v>
      </c>
      <c r="C2605" s="30" t="s">
        <v>8820</v>
      </c>
      <c r="D2605" s="30" t="s">
        <v>158</v>
      </c>
      <c r="E2605" s="30" t="s">
        <v>105</v>
      </c>
      <c r="F2605" s="30" t="s">
        <v>7428</v>
      </c>
      <c r="G2605" s="9" t="s">
        <v>29</v>
      </c>
      <c r="H2605" s="30"/>
      <c r="I2605" s="31"/>
    </row>
    <row r="2606">
      <c r="A2606" s="34">
        <v>44935.0</v>
      </c>
      <c r="B2606" s="29" t="s">
        <v>8819</v>
      </c>
      <c r="C2606" s="30" t="s">
        <v>8821</v>
      </c>
      <c r="D2606" s="30" t="s">
        <v>118</v>
      </c>
      <c r="E2606" s="30" t="s">
        <v>1782</v>
      </c>
      <c r="F2606" s="30" t="s">
        <v>8822</v>
      </c>
      <c r="G2606" s="9" t="s">
        <v>29</v>
      </c>
      <c r="H2606" s="30"/>
      <c r="I2606" s="31"/>
    </row>
    <row r="2607">
      <c r="A2607" s="30" t="s">
        <v>8823</v>
      </c>
      <c r="B2607" s="29" t="s">
        <v>8824</v>
      </c>
      <c r="C2607" s="30" t="s">
        <v>8821</v>
      </c>
      <c r="D2607" s="30" t="s">
        <v>106</v>
      </c>
      <c r="E2607" s="30" t="s">
        <v>1782</v>
      </c>
      <c r="F2607" s="30" t="s">
        <v>8822</v>
      </c>
      <c r="G2607" s="9" t="s">
        <v>29</v>
      </c>
      <c r="H2607" s="30"/>
      <c r="I2607" s="31"/>
    </row>
    <row r="2608">
      <c r="A2608" s="30" t="s">
        <v>8823</v>
      </c>
      <c r="B2608" s="29" t="s">
        <v>8825</v>
      </c>
      <c r="C2608" s="30" t="s">
        <v>8826</v>
      </c>
      <c r="D2608" s="30" t="s">
        <v>3343</v>
      </c>
      <c r="E2608" s="30" t="s">
        <v>315</v>
      </c>
      <c r="F2608" s="30" t="s">
        <v>316</v>
      </c>
      <c r="G2608" s="9" t="s">
        <v>14</v>
      </c>
      <c r="H2608" s="30"/>
      <c r="I2608" s="31"/>
    </row>
    <row r="2609">
      <c r="A2609" s="30" t="s">
        <v>8823</v>
      </c>
      <c r="B2609" s="29" t="s">
        <v>8825</v>
      </c>
      <c r="C2609" s="30" t="s">
        <v>8826</v>
      </c>
      <c r="D2609" s="30" t="s">
        <v>3343</v>
      </c>
      <c r="E2609" s="30" t="s">
        <v>1862</v>
      </c>
      <c r="F2609" s="30" t="s">
        <v>7020</v>
      </c>
      <c r="G2609" s="9" t="s">
        <v>14</v>
      </c>
      <c r="H2609" s="30"/>
      <c r="I2609" s="31"/>
    </row>
    <row r="2610">
      <c r="A2610" s="30" t="s">
        <v>8823</v>
      </c>
      <c r="B2610" s="29" t="s">
        <v>8827</v>
      </c>
      <c r="C2610" s="30" t="s">
        <v>8828</v>
      </c>
      <c r="D2610" s="30" t="s">
        <v>143</v>
      </c>
      <c r="E2610" s="30" t="s">
        <v>47</v>
      </c>
      <c r="F2610" s="30" t="s">
        <v>7428</v>
      </c>
      <c r="G2610" s="9" t="s">
        <v>14</v>
      </c>
      <c r="H2610" s="30"/>
      <c r="I2610" s="31"/>
    </row>
    <row r="2611">
      <c r="A2611" s="30" t="s">
        <v>8823</v>
      </c>
      <c r="B2611" s="29" t="s">
        <v>8829</v>
      </c>
      <c r="C2611" s="30" t="s">
        <v>8830</v>
      </c>
      <c r="D2611" s="30" t="s">
        <v>267</v>
      </c>
      <c r="E2611" s="30" t="s">
        <v>8831</v>
      </c>
      <c r="F2611" s="30" t="s">
        <v>3138</v>
      </c>
      <c r="G2611" s="9" t="s">
        <v>14</v>
      </c>
      <c r="H2611" s="30"/>
      <c r="I2611" s="31"/>
    </row>
    <row r="2612">
      <c r="A2612" s="30" t="s">
        <v>8823</v>
      </c>
      <c r="B2612" s="29" t="s">
        <v>8829</v>
      </c>
      <c r="C2612" s="30" t="s">
        <v>8830</v>
      </c>
      <c r="D2612" s="30" t="s">
        <v>267</v>
      </c>
      <c r="E2612" s="30" t="s">
        <v>8831</v>
      </c>
      <c r="F2612" s="30" t="s">
        <v>3415</v>
      </c>
      <c r="G2612" s="9" t="s">
        <v>14</v>
      </c>
      <c r="H2612" s="30"/>
      <c r="I2612" s="31"/>
    </row>
    <row r="2613">
      <c r="A2613" s="30" t="s">
        <v>8823</v>
      </c>
      <c r="B2613" s="29" t="s">
        <v>8832</v>
      </c>
      <c r="C2613" s="30" t="s">
        <v>8833</v>
      </c>
      <c r="D2613" s="30" t="s">
        <v>746</v>
      </c>
      <c r="E2613" s="30" t="s">
        <v>42</v>
      </c>
      <c r="F2613" s="30" t="s">
        <v>1303</v>
      </c>
      <c r="G2613" s="9" t="s">
        <v>29</v>
      </c>
      <c r="H2613" s="30"/>
      <c r="I2613" s="31"/>
    </row>
    <row r="2614">
      <c r="A2614" s="30" t="s">
        <v>8823</v>
      </c>
      <c r="B2614" s="29" t="s">
        <v>8834</v>
      </c>
      <c r="C2614" s="30" t="s">
        <v>8835</v>
      </c>
      <c r="D2614" s="30" t="s">
        <v>567</v>
      </c>
      <c r="E2614" s="30"/>
      <c r="F2614" s="30" t="s">
        <v>7183</v>
      </c>
      <c r="G2614" s="9" t="s">
        <v>14</v>
      </c>
      <c r="H2614" s="30" t="s">
        <v>100</v>
      </c>
      <c r="I2614" s="31"/>
    </row>
    <row r="2615">
      <c r="A2615" s="30" t="s">
        <v>8823</v>
      </c>
      <c r="B2615" s="29" t="s">
        <v>8836</v>
      </c>
      <c r="C2615" s="30" t="s">
        <v>8837</v>
      </c>
      <c r="D2615" s="30" t="s">
        <v>389</v>
      </c>
      <c r="E2615" s="30" t="s">
        <v>1717</v>
      </c>
      <c r="F2615" s="30" t="s">
        <v>8838</v>
      </c>
      <c r="G2615" s="9" t="s">
        <v>14</v>
      </c>
      <c r="H2615" s="30"/>
      <c r="I2615" s="31"/>
    </row>
    <row r="2616">
      <c r="A2616" s="30" t="s">
        <v>8823</v>
      </c>
      <c r="B2616" s="29" t="s">
        <v>8836</v>
      </c>
      <c r="C2616" s="30" t="s">
        <v>8837</v>
      </c>
      <c r="D2616" s="30" t="s">
        <v>389</v>
      </c>
      <c r="E2616" s="30" t="s">
        <v>5418</v>
      </c>
      <c r="F2616" s="30" t="s">
        <v>5939</v>
      </c>
      <c r="G2616" s="9" t="s">
        <v>14</v>
      </c>
      <c r="H2616" s="30"/>
      <c r="I2616" s="31"/>
    </row>
    <row r="2617">
      <c r="A2617" s="30" t="s">
        <v>8823</v>
      </c>
      <c r="B2617" s="29" t="s">
        <v>8839</v>
      </c>
      <c r="C2617" s="30" t="s">
        <v>8840</v>
      </c>
      <c r="D2617" s="30" t="s">
        <v>970</v>
      </c>
      <c r="E2617" s="30" t="s">
        <v>47</v>
      </c>
      <c r="F2617" s="30" t="s">
        <v>8022</v>
      </c>
      <c r="G2617" s="9" t="s">
        <v>29</v>
      </c>
      <c r="H2617" s="30"/>
      <c r="I2617" s="31"/>
    </row>
    <row r="2618">
      <c r="A2618" s="30" t="s">
        <v>8823</v>
      </c>
      <c r="B2618" s="29" t="s">
        <v>8841</v>
      </c>
      <c r="C2618" s="30" t="s">
        <v>8842</v>
      </c>
      <c r="D2618" s="30" t="s">
        <v>206</v>
      </c>
      <c r="E2618" s="30" t="s">
        <v>47</v>
      </c>
      <c r="F2618" s="30" t="s">
        <v>7428</v>
      </c>
      <c r="G2618" s="9" t="s">
        <v>29</v>
      </c>
      <c r="H2618" s="30"/>
      <c r="I2618" s="31"/>
    </row>
    <row r="2619">
      <c r="A2619" s="30" t="s">
        <v>8823</v>
      </c>
      <c r="B2619" s="29" t="s">
        <v>8843</v>
      </c>
      <c r="C2619" s="30" t="s">
        <v>8844</v>
      </c>
      <c r="D2619" s="30" t="s">
        <v>303</v>
      </c>
      <c r="E2619" s="30"/>
      <c r="F2619" s="30" t="s">
        <v>171</v>
      </c>
      <c r="G2619" s="9" t="s">
        <v>14</v>
      </c>
      <c r="H2619" s="30" t="s">
        <v>100</v>
      </c>
      <c r="I2619" s="31"/>
    </row>
    <row r="2620">
      <c r="A2620" s="30" t="s">
        <v>8823</v>
      </c>
      <c r="B2620" s="29" t="s">
        <v>8843</v>
      </c>
      <c r="C2620" s="30" t="s">
        <v>8844</v>
      </c>
      <c r="D2620" s="30" t="s">
        <v>303</v>
      </c>
      <c r="E2620" s="30" t="s">
        <v>119</v>
      </c>
      <c r="F2620" s="30" t="s">
        <v>18</v>
      </c>
      <c r="G2620" s="9" t="s">
        <v>14</v>
      </c>
      <c r="H2620" s="30"/>
      <c r="I2620" s="31"/>
    </row>
    <row r="2621">
      <c r="A2621" s="30" t="s">
        <v>8823</v>
      </c>
      <c r="B2621" s="29" t="s">
        <v>8843</v>
      </c>
      <c r="C2621" s="30" t="s">
        <v>8844</v>
      </c>
      <c r="D2621" s="30" t="s">
        <v>303</v>
      </c>
      <c r="E2621" s="30" t="s">
        <v>110</v>
      </c>
      <c r="F2621" s="30" t="s">
        <v>111</v>
      </c>
      <c r="G2621" s="9" t="s">
        <v>14</v>
      </c>
      <c r="H2621" s="30"/>
      <c r="I2621" s="31"/>
    </row>
    <row r="2622">
      <c r="A2622" s="30" t="s">
        <v>8823</v>
      </c>
      <c r="B2622" s="29" t="s">
        <v>8845</v>
      </c>
      <c r="C2622" s="30" t="s">
        <v>8846</v>
      </c>
      <c r="D2622" s="30" t="s">
        <v>8847</v>
      </c>
      <c r="E2622" s="30" t="s">
        <v>344</v>
      </c>
      <c r="F2622" s="30" t="s">
        <v>2943</v>
      </c>
      <c r="G2622" s="9" t="s">
        <v>14</v>
      </c>
      <c r="H2622" s="30"/>
      <c r="I2622" s="31"/>
    </row>
    <row r="2623">
      <c r="A2623" s="30" t="s">
        <v>8823</v>
      </c>
      <c r="B2623" s="29" t="s">
        <v>8845</v>
      </c>
      <c r="C2623" s="30" t="s">
        <v>8846</v>
      </c>
      <c r="D2623" s="30" t="s">
        <v>8847</v>
      </c>
      <c r="E2623" s="30" t="s">
        <v>38</v>
      </c>
      <c r="F2623" s="30" t="s">
        <v>8848</v>
      </c>
      <c r="G2623" s="9" t="s">
        <v>14</v>
      </c>
      <c r="H2623" s="30"/>
      <c r="I2623" s="31"/>
    </row>
    <row r="2624">
      <c r="A2624" s="30" t="s">
        <v>8823</v>
      </c>
      <c r="B2624" s="29" t="s">
        <v>8849</v>
      </c>
      <c r="C2624" s="30" t="s">
        <v>8850</v>
      </c>
      <c r="D2624" s="30" t="s">
        <v>2708</v>
      </c>
      <c r="E2624" s="30"/>
      <c r="F2624" s="30" t="s">
        <v>171</v>
      </c>
      <c r="G2624" s="9" t="s">
        <v>14</v>
      </c>
      <c r="H2624" s="30" t="s">
        <v>100</v>
      </c>
      <c r="I2624" s="31"/>
    </row>
    <row r="2625">
      <c r="A2625" s="30" t="s">
        <v>8823</v>
      </c>
      <c r="B2625" s="29" t="s">
        <v>8849</v>
      </c>
      <c r="C2625" s="30" t="s">
        <v>8850</v>
      </c>
      <c r="D2625" s="30" t="s">
        <v>2708</v>
      </c>
      <c r="E2625" s="30" t="s">
        <v>119</v>
      </c>
      <c r="F2625" s="30" t="s">
        <v>473</v>
      </c>
      <c r="G2625" s="9" t="s">
        <v>14</v>
      </c>
      <c r="H2625" s="30"/>
      <c r="I2625" s="31"/>
    </row>
    <row r="2626">
      <c r="A2626" s="30" t="s">
        <v>8823</v>
      </c>
      <c r="B2626" s="29" t="s">
        <v>8849</v>
      </c>
      <c r="C2626" s="30" t="s">
        <v>8850</v>
      </c>
      <c r="D2626" s="30" t="s">
        <v>2708</v>
      </c>
      <c r="E2626" s="30" t="s">
        <v>90</v>
      </c>
      <c r="F2626" s="30" t="s">
        <v>111</v>
      </c>
      <c r="G2626" s="9" t="s">
        <v>14</v>
      </c>
      <c r="H2626" s="30"/>
      <c r="I2626" s="31"/>
    </row>
    <row r="2627">
      <c r="A2627" s="30" t="s">
        <v>8823</v>
      </c>
      <c r="B2627" s="29" t="s">
        <v>8851</v>
      </c>
      <c r="C2627" s="30" t="s">
        <v>8852</v>
      </c>
      <c r="D2627" s="30" t="s">
        <v>2726</v>
      </c>
      <c r="E2627" s="30" t="s">
        <v>42</v>
      </c>
      <c r="F2627" s="30" t="s">
        <v>1303</v>
      </c>
      <c r="G2627" s="9" t="s">
        <v>29</v>
      </c>
      <c r="H2627" s="30"/>
      <c r="I2627" s="31"/>
    </row>
    <row r="2628">
      <c r="A2628" s="30" t="s">
        <v>8823</v>
      </c>
      <c r="B2628" s="29" t="s">
        <v>8853</v>
      </c>
      <c r="C2628" s="30" t="s">
        <v>8854</v>
      </c>
      <c r="D2628" s="30" t="s">
        <v>567</v>
      </c>
      <c r="E2628" s="30"/>
      <c r="F2628" s="30" t="s">
        <v>7183</v>
      </c>
      <c r="G2628" s="9" t="s">
        <v>14</v>
      </c>
      <c r="H2628" s="30" t="s">
        <v>100</v>
      </c>
      <c r="I2628" s="31"/>
    </row>
    <row r="2629">
      <c r="A2629" s="30" t="s">
        <v>8823</v>
      </c>
      <c r="B2629" s="29" t="s">
        <v>8855</v>
      </c>
      <c r="C2629" s="30" t="s">
        <v>8856</v>
      </c>
      <c r="D2629" s="30" t="s">
        <v>1076</v>
      </c>
      <c r="E2629" s="30"/>
      <c r="F2629" s="30" t="s">
        <v>171</v>
      </c>
      <c r="G2629" s="9" t="s">
        <v>14</v>
      </c>
      <c r="H2629" s="30" t="s">
        <v>100</v>
      </c>
      <c r="I2629" s="31"/>
    </row>
    <row r="2630">
      <c r="A2630" s="30" t="s">
        <v>8823</v>
      </c>
      <c r="B2630" s="29" t="s">
        <v>8855</v>
      </c>
      <c r="C2630" s="30" t="s">
        <v>8857</v>
      </c>
      <c r="D2630" s="30" t="s">
        <v>1076</v>
      </c>
      <c r="E2630" s="30" t="s">
        <v>110</v>
      </c>
      <c r="F2630" s="30" t="s">
        <v>111</v>
      </c>
      <c r="G2630" s="9" t="s">
        <v>14</v>
      </c>
      <c r="H2630" s="30"/>
      <c r="I2630" s="31"/>
    </row>
    <row r="2631">
      <c r="A2631" s="30" t="s">
        <v>8823</v>
      </c>
      <c r="B2631" s="29" t="s">
        <v>8855</v>
      </c>
      <c r="C2631" s="30" t="s">
        <v>8858</v>
      </c>
      <c r="D2631" s="30" t="s">
        <v>1076</v>
      </c>
      <c r="E2631" s="30" t="s">
        <v>119</v>
      </c>
      <c r="F2631" s="30" t="s">
        <v>132</v>
      </c>
      <c r="G2631" s="9" t="s">
        <v>14</v>
      </c>
      <c r="H2631" s="30"/>
      <c r="I2631" s="31"/>
    </row>
    <row r="2632">
      <c r="A2632" s="30" t="s">
        <v>8823</v>
      </c>
      <c r="B2632" s="29" t="s">
        <v>8859</v>
      </c>
      <c r="C2632" s="30" t="s">
        <v>8860</v>
      </c>
      <c r="D2632" s="30" t="s">
        <v>567</v>
      </c>
      <c r="E2632" s="30"/>
      <c r="F2632" s="30" t="s">
        <v>171</v>
      </c>
      <c r="G2632" s="9" t="s">
        <v>14</v>
      </c>
      <c r="H2632" s="30" t="s">
        <v>100</v>
      </c>
      <c r="I2632" s="31"/>
    </row>
    <row r="2633">
      <c r="A2633" s="30" t="s">
        <v>8823</v>
      </c>
      <c r="B2633" s="29" t="s">
        <v>8859</v>
      </c>
      <c r="C2633" s="30" t="s">
        <v>8860</v>
      </c>
      <c r="D2633" s="30" t="s">
        <v>567</v>
      </c>
      <c r="E2633" s="30"/>
      <c r="F2633" s="30" t="s">
        <v>132</v>
      </c>
      <c r="G2633" s="9" t="s">
        <v>14</v>
      </c>
      <c r="H2633" s="30" t="s">
        <v>100</v>
      </c>
      <c r="I2633" s="31"/>
    </row>
    <row r="2634">
      <c r="A2634" s="30" t="s">
        <v>8823</v>
      </c>
      <c r="B2634" s="29" t="s">
        <v>8859</v>
      </c>
      <c r="C2634" s="30" t="s">
        <v>8860</v>
      </c>
      <c r="D2634" s="30" t="s">
        <v>567</v>
      </c>
      <c r="E2634" s="30" t="s">
        <v>705</v>
      </c>
      <c r="F2634" s="30" t="s">
        <v>2064</v>
      </c>
      <c r="G2634" s="9" t="s">
        <v>14</v>
      </c>
      <c r="H2634" s="30"/>
      <c r="I2634" s="31"/>
    </row>
    <row r="2635">
      <c r="A2635" s="30" t="s">
        <v>8823</v>
      </c>
      <c r="B2635" s="29" t="s">
        <v>8859</v>
      </c>
      <c r="C2635" s="30" t="s">
        <v>8860</v>
      </c>
      <c r="D2635" s="30" t="s">
        <v>567</v>
      </c>
      <c r="E2635" s="30" t="s">
        <v>4643</v>
      </c>
      <c r="F2635" s="30" t="s">
        <v>2064</v>
      </c>
      <c r="G2635" s="9" t="s">
        <v>14</v>
      </c>
      <c r="H2635" s="30"/>
      <c r="I2635" s="31"/>
    </row>
    <row r="2636">
      <c r="A2636" s="30" t="s">
        <v>8823</v>
      </c>
      <c r="B2636" s="29" t="s">
        <v>8861</v>
      </c>
      <c r="C2636" s="30" t="s">
        <v>8862</v>
      </c>
      <c r="D2636" s="30" t="s">
        <v>6744</v>
      </c>
      <c r="E2636" s="30"/>
      <c r="F2636" s="30" t="s">
        <v>6328</v>
      </c>
      <c r="G2636" s="9" t="s">
        <v>14</v>
      </c>
      <c r="H2636" s="30" t="s">
        <v>100</v>
      </c>
      <c r="I2636" s="31"/>
    </row>
    <row r="2637">
      <c r="A2637" s="30" t="s">
        <v>8823</v>
      </c>
      <c r="B2637" s="29" t="s">
        <v>8861</v>
      </c>
      <c r="C2637" s="30" t="s">
        <v>8862</v>
      </c>
      <c r="D2637" s="30" t="s">
        <v>6744</v>
      </c>
      <c r="E2637" s="30" t="s">
        <v>349</v>
      </c>
      <c r="F2637" s="30" t="s">
        <v>350</v>
      </c>
      <c r="G2637" s="9" t="s">
        <v>14</v>
      </c>
      <c r="H2637" s="30"/>
      <c r="I2637" s="31"/>
    </row>
    <row r="2638">
      <c r="A2638" s="30" t="s">
        <v>8823</v>
      </c>
      <c r="B2638" s="29" t="s">
        <v>8863</v>
      </c>
      <c r="C2638" s="30" t="s">
        <v>8864</v>
      </c>
      <c r="D2638" s="30" t="s">
        <v>6781</v>
      </c>
      <c r="E2638" s="30"/>
      <c r="F2638" s="30" t="s">
        <v>2096</v>
      </c>
      <c r="G2638" s="9" t="s">
        <v>14</v>
      </c>
      <c r="H2638" s="30" t="s">
        <v>100</v>
      </c>
      <c r="I2638" s="31"/>
    </row>
    <row r="2639">
      <c r="A2639" s="30" t="s">
        <v>8823</v>
      </c>
      <c r="B2639" s="29" t="s">
        <v>8863</v>
      </c>
      <c r="C2639" s="30" t="s">
        <v>8864</v>
      </c>
      <c r="D2639" s="30" t="s">
        <v>6781</v>
      </c>
      <c r="E2639" s="30" t="s">
        <v>119</v>
      </c>
      <c r="F2639" s="30" t="s">
        <v>8865</v>
      </c>
      <c r="G2639" s="9" t="s">
        <v>14</v>
      </c>
      <c r="H2639" s="30"/>
      <c r="I2639" s="31"/>
    </row>
    <row r="2640">
      <c r="A2640" s="30" t="s">
        <v>8823</v>
      </c>
      <c r="B2640" s="29" t="s">
        <v>8866</v>
      </c>
      <c r="C2640" s="30" t="s">
        <v>8867</v>
      </c>
      <c r="D2640" s="30" t="s">
        <v>2485</v>
      </c>
      <c r="E2640" s="30"/>
      <c r="F2640" s="30" t="s">
        <v>6328</v>
      </c>
      <c r="G2640" s="9" t="s">
        <v>14</v>
      </c>
      <c r="H2640" s="30" t="s">
        <v>100</v>
      </c>
      <c r="I2640" s="31"/>
    </row>
    <row r="2641">
      <c r="A2641" s="30" t="s">
        <v>8823</v>
      </c>
      <c r="B2641" s="29" t="s">
        <v>8866</v>
      </c>
      <c r="C2641" s="30" t="s">
        <v>8867</v>
      </c>
      <c r="D2641" s="30" t="s">
        <v>2485</v>
      </c>
      <c r="E2641" s="30" t="s">
        <v>4316</v>
      </c>
      <c r="F2641" s="30" t="s">
        <v>2843</v>
      </c>
      <c r="G2641" s="9" t="s">
        <v>14</v>
      </c>
      <c r="H2641" s="30"/>
      <c r="I2641" s="31"/>
    </row>
    <row r="2642">
      <c r="A2642" s="30" t="s">
        <v>8823</v>
      </c>
      <c r="B2642" s="29" t="s">
        <v>8866</v>
      </c>
      <c r="C2642" s="30" t="s">
        <v>8867</v>
      </c>
      <c r="D2642" s="30" t="s">
        <v>2485</v>
      </c>
      <c r="E2642" s="30" t="s">
        <v>8868</v>
      </c>
      <c r="F2642" s="30" t="s">
        <v>6858</v>
      </c>
      <c r="G2642" s="9" t="s">
        <v>14</v>
      </c>
      <c r="H2642" s="30"/>
      <c r="I2642" s="31"/>
    </row>
    <row r="2643">
      <c r="A2643" s="30" t="s">
        <v>8823</v>
      </c>
      <c r="B2643" s="29" t="s">
        <v>8866</v>
      </c>
      <c r="C2643" s="30" t="s">
        <v>8867</v>
      </c>
      <c r="D2643" s="30" t="s">
        <v>2485</v>
      </c>
      <c r="E2643" s="30" t="s">
        <v>119</v>
      </c>
      <c r="F2643" s="30" t="s">
        <v>3927</v>
      </c>
      <c r="G2643" s="9" t="s">
        <v>14</v>
      </c>
      <c r="H2643" s="30"/>
      <c r="I2643" s="31"/>
    </row>
    <row r="2644">
      <c r="A2644" s="30" t="s">
        <v>8823</v>
      </c>
      <c r="B2644" s="29" t="s">
        <v>8869</v>
      </c>
      <c r="C2644" s="30" t="s">
        <v>8870</v>
      </c>
      <c r="D2644" s="30" t="s">
        <v>137</v>
      </c>
      <c r="E2644" s="30"/>
      <c r="F2644" s="30" t="s">
        <v>5892</v>
      </c>
      <c r="G2644" s="9" t="s">
        <v>14</v>
      </c>
      <c r="H2644" s="30" t="s">
        <v>100</v>
      </c>
      <c r="I2644" s="31"/>
    </row>
    <row r="2645">
      <c r="A2645" s="30" t="s">
        <v>8823</v>
      </c>
      <c r="B2645" s="29" t="s">
        <v>8869</v>
      </c>
      <c r="C2645" s="30" t="s">
        <v>8870</v>
      </c>
      <c r="D2645" s="30" t="s">
        <v>137</v>
      </c>
      <c r="E2645" s="30" t="s">
        <v>8871</v>
      </c>
      <c r="F2645" s="30" t="s">
        <v>965</v>
      </c>
      <c r="G2645" s="9" t="s">
        <v>14</v>
      </c>
      <c r="H2645" s="30"/>
      <c r="I2645" s="31"/>
    </row>
    <row r="2646">
      <c r="A2646" s="30" t="s">
        <v>8823</v>
      </c>
      <c r="B2646" s="29" t="s">
        <v>8872</v>
      </c>
      <c r="C2646" s="30" t="s">
        <v>8873</v>
      </c>
      <c r="D2646" s="30" t="s">
        <v>3126</v>
      </c>
      <c r="E2646" s="30" t="s">
        <v>828</v>
      </c>
      <c r="F2646" s="30" t="s">
        <v>7285</v>
      </c>
      <c r="G2646" s="9" t="s">
        <v>14</v>
      </c>
      <c r="H2646" s="30"/>
      <c r="I2646" s="31"/>
    </row>
    <row r="2647">
      <c r="A2647" s="30" t="s">
        <v>8823</v>
      </c>
      <c r="B2647" s="29" t="s">
        <v>8872</v>
      </c>
      <c r="C2647" s="30" t="s">
        <v>8873</v>
      </c>
      <c r="D2647" s="30" t="s">
        <v>3126</v>
      </c>
      <c r="E2647" s="30" t="s">
        <v>38</v>
      </c>
      <c r="F2647" s="30" t="s">
        <v>149</v>
      </c>
      <c r="G2647" s="9" t="s">
        <v>14</v>
      </c>
      <c r="H2647" s="30"/>
      <c r="I2647" s="31"/>
    </row>
    <row r="2648">
      <c r="A2648" s="30" t="s">
        <v>8823</v>
      </c>
      <c r="B2648" s="29" t="s">
        <v>8874</v>
      </c>
      <c r="C2648" s="30" t="s">
        <v>8875</v>
      </c>
      <c r="D2648" s="30" t="s">
        <v>1132</v>
      </c>
      <c r="E2648" s="30"/>
      <c r="F2648" s="30" t="s">
        <v>6395</v>
      </c>
      <c r="G2648" s="9" t="s">
        <v>86</v>
      </c>
      <c r="H2648" s="30" t="s">
        <v>100</v>
      </c>
      <c r="I2648" s="31"/>
    </row>
    <row r="2649">
      <c r="A2649" s="30" t="s">
        <v>8823</v>
      </c>
      <c r="B2649" s="29" t="s">
        <v>8874</v>
      </c>
      <c r="C2649" s="30" t="s">
        <v>8875</v>
      </c>
      <c r="D2649" s="30" t="s">
        <v>1132</v>
      </c>
      <c r="E2649" s="30" t="s">
        <v>6174</v>
      </c>
      <c r="F2649" s="30" t="s">
        <v>8876</v>
      </c>
      <c r="G2649" s="9" t="s">
        <v>86</v>
      </c>
      <c r="H2649" s="30"/>
      <c r="I2649" s="31"/>
    </row>
    <row r="2650">
      <c r="A2650" s="30" t="s">
        <v>8823</v>
      </c>
      <c r="B2650" s="29" t="s">
        <v>8874</v>
      </c>
      <c r="C2650" s="30" t="s">
        <v>8875</v>
      </c>
      <c r="D2650" s="30" t="s">
        <v>1132</v>
      </c>
      <c r="E2650" s="30" t="s">
        <v>6427</v>
      </c>
      <c r="F2650" s="30" t="s">
        <v>8877</v>
      </c>
      <c r="G2650" s="9" t="s">
        <v>86</v>
      </c>
      <c r="H2650" s="30"/>
      <c r="I2650" s="31"/>
    </row>
    <row r="2651">
      <c r="A2651" s="30" t="s">
        <v>8878</v>
      </c>
      <c r="B2651" s="29" t="s">
        <v>8879</v>
      </c>
      <c r="C2651" s="30" t="s">
        <v>8880</v>
      </c>
      <c r="D2651" s="30" t="s">
        <v>1728</v>
      </c>
      <c r="E2651" s="30" t="s">
        <v>47</v>
      </c>
      <c r="F2651" s="30" t="s">
        <v>8022</v>
      </c>
      <c r="G2651" s="9" t="s">
        <v>29</v>
      </c>
      <c r="H2651" s="30"/>
      <c r="I2651" s="31"/>
    </row>
    <row r="2652">
      <c r="A2652" s="30" t="s">
        <v>8878</v>
      </c>
      <c r="B2652" s="29" t="s">
        <v>8881</v>
      </c>
      <c r="C2652" s="30" t="s">
        <v>8882</v>
      </c>
      <c r="D2652" s="30" t="s">
        <v>427</v>
      </c>
      <c r="E2652" s="30" t="s">
        <v>15</v>
      </c>
      <c r="F2652" s="30" t="s">
        <v>6495</v>
      </c>
      <c r="G2652" s="9" t="s">
        <v>14</v>
      </c>
      <c r="H2652" s="30"/>
      <c r="I2652" s="31"/>
    </row>
    <row r="2653">
      <c r="A2653" s="30" t="s">
        <v>8878</v>
      </c>
      <c r="B2653" s="29" t="s">
        <v>8883</v>
      </c>
      <c r="C2653" s="30" t="s">
        <v>8884</v>
      </c>
      <c r="D2653" s="30" t="s">
        <v>839</v>
      </c>
      <c r="E2653" s="30" t="s">
        <v>47</v>
      </c>
      <c r="F2653" s="30" t="s">
        <v>7428</v>
      </c>
      <c r="G2653" s="9" t="s">
        <v>29</v>
      </c>
      <c r="H2653" s="30"/>
      <c r="I2653" s="31"/>
    </row>
    <row r="2654">
      <c r="A2654" s="30" t="s">
        <v>8878</v>
      </c>
      <c r="B2654" s="29" t="s">
        <v>8885</v>
      </c>
      <c r="C2654" s="30" t="s">
        <v>8886</v>
      </c>
      <c r="D2654" s="30" t="s">
        <v>6781</v>
      </c>
      <c r="E2654" s="30" t="s">
        <v>42</v>
      </c>
      <c r="F2654" s="30" t="s">
        <v>1303</v>
      </c>
      <c r="G2654" s="9" t="s">
        <v>29</v>
      </c>
      <c r="H2654" s="30"/>
      <c r="I2654" s="31"/>
    </row>
    <row r="2655">
      <c r="A2655" s="30" t="s">
        <v>8878</v>
      </c>
      <c r="B2655" s="29" t="s">
        <v>8887</v>
      </c>
      <c r="C2655" s="30" t="s">
        <v>8888</v>
      </c>
      <c r="D2655" s="30" t="s">
        <v>1952</v>
      </c>
      <c r="E2655" s="30"/>
      <c r="F2655" s="30" t="s">
        <v>7183</v>
      </c>
      <c r="G2655" s="9" t="s">
        <v>14</v>
      </c>
      <c r="H2655" s="30" t="s">
        <v>100</v>
      </c>
      <c r="I2655" s="31"/>
    </row>
    <row r="2656">
      <c r="A2656" s="30" t="s">
        <v>8878</v>
      </c>
      <c r="B2656" s="29" t="s">
        <v>8889</v>
      </c>
      <c r="C2656" s="30" t="s">
        <v>8890</v>
      </c>
      <c r="D2656" s="30" t="s">
        <v>2604</v>
      </c>
      <c r="E2656" s="30"/>
      <c r="F2656" s="30" t="s">
        <v>7783</v>
      </c>
      <c r="G2656" s="9" t="s">
        <v>14</v>
      </c>
      <c r="H2656" s="30" t="s">
        <v>100</v>
      </c>
      <c r="I2656" s="31"/>
    </row>
    <row r="2657">
      <c r="A2657" s="30" t="s">
        <v>8878</v>
      </c>
      <c r="B2657" s="29" t="s">
        <v>8891</v>
      </c>
      <c r="C2657" s="30" t="s">
        <v>8892</v>
      </c>
      <c r="D2657" s="30" t="s">
        <v>6781</v>
      </c>
      <c r="E2657" s="30"/>
      <c r="F2657" s="30" t="s">
        <v>6516</v>
      </c>
      <c r="G2657" s="9" t="s">
        <v>14</v>
      </c>
      <c r="H2657" s="30" t="s">
        <v>100</v>
      </c>
      <c r="I2657" s="31"/>
    </row>
    <row r="2658">
      <c r="A2658" s="30" t="s">
        <v>8878</v>
      </c>
      <c r="B2658" s="29" t="s">
        <v>8891</v>
      </c>
      <c r="C2658" s="30" t="s">
        <v>8892</v>
      </c>
      <c r="D2658" s="30" t="s">
        <v>6781</v>
      </c>
      <c r="E2658" s="30" t="s">
        <v>6517</v>
      </c>
      <c r="F2658" s="30" t="s">
        <v>350</v>
      </c>
      <c r="G2658" s="9" t="s">
        <v>14</v>
      </c>
      <c r="H2658" s="30"/>
      <c r="I2658" s="31"/>
    </row>
    <row r="2659">
      <c r="A2659" s="30" t="s">
        <v>8878</v>
      </c>
      <c r="B2659" s="29" t="s">
        <v>8893</v>
      </c>
      <c r="C2659" s="30" t="s">
        <v>8894</v>
      </c>
      <c r="D2659" s="30" t="s">
        <v>1464</v>
      </c>
      <c r="E2659" s="30"/>
      <c r="F2659" s="30" t="s">
        <v>6745</v>
      </c>
      <c r="G2659" s="9" t="s">
        <v>14</v>
      </c>
      <c r="H2659" s="30" t="s">
        <v>100</v>
      </c>
      <c r="I2659" s="31"/>
    </row>
    <row r="2660">
      <c r="A2660" s="30" t="s">
        <v>8878</v>
      </c>
      <c r="B2660" s="29" t="s">
        <v>8893</v>
      </c>
      <c r="C2660" s="30" t="s">
        <v>8894</v>
      </c>
      <c r="D2660" s="30" t="s">
        <v>1464</v>
      </c>
      <c r="E2660" s="30" t="s">
        <v>38</v>
      </c>
      <c r="F2660" s="30" t="s">
        <v>6237</v>
      </c>
      <c r="G2660" s="9" t="s">
        <v>14</v>
      </c>
      <c r="H2660" s="30"/>
      <c r="I2660" s="31"/>
    </row>
    <row r="2661">
      <c r="A2661" s="30" t="s">
        <v>8878</v>
      </c>
      <c r="B2661" s="29" t="s">
        <v>8893</v>
      </c>
      <c r="C2661" s="30" t="s">
        <v>8894</v>
      </c>
      <c r="D2661" s="30" t="s">
        <v>1464</v>
      </c>
      <c r="E2661" s="30" t="s">
        <v>119</v>
      </c>
      <c r="F2661" s="30" t="s">
        <v>741</v>
      </c>
      <c r="G2661" s="9" t="s">
        <v>14</v>
      </c>
      <c r="H2661" s="30"/>
      <c r="I2661" s="31"/>
    </row>
    <row r="2662">
      <c r="A2662" s="30" t="s">
        <v>8878</v>
      </c>
      <c r="B2662" s="29" t="s">
        <v>8895</v>
      </c>
      <c r="C2662" s="30" t="s">
        <v>8896</v>
      </c>
      <c r="D2662" s="30" t="s">
        <v>415</v>
      </c>
      <c r="E2662" s="30"/>
      <c r="F2662" s="30" t="s">
        <v>171</v>
      </c>
      <c r="G2662" s="9" t="s">
        <v>14</v>
      </c>
      <c r="H2662" s="30" t="s">
        <v>100</v>
      </c>
      <c r="I2662" s="31"/>
    </row>
    <row r="2663">
      <c r="A2663" s="30" t="s">
        <v>8878</v>
      </c>
      <c r="B2663" s="29" t="s">
        <v>8895</v>
      </c>
      <c r="C2663" s="30" t="s">
        <v>8896</v>
      </c>
      <c r="D2663" s="30" t="s">
        <v>415</v>
      </c>
      <c r="E2663" s="30" t="s">
        <v>119</v>
      </c>
      <c r="F2663" s="30" t="s">
        <v>18</v>
      </c>
      <c r="G2663" s="9" t="s">
        <v>14</v>
      </c>
      <c r="H2663" s="30"/>
      <c r="I2663" s="31"/>
    </row>
    <row r="2664">
      <c r="A2664" s="30" t="s">
        <v>8878</v>
      </c>
      <c r="B2664" s="29" t="s">
        <v>8895</v>
      </c>
      <c r="C2664" s="30" t="s">
        <v>8896</v>
      </c>
      <c r="D2664" s="30" t="s">
        <v>415</v>
      </c>
      <c r="E2664" s="30" t="s">
        <v>110</v>
      </c>
      <c r="F2664" s="30" t="s">
        <v>111</v>
      </c>
      <c r="G2664" s="9" t="s">
        <v>14</v>
      </c>
      <c r="H2664" s="30"/>
      <c r="I2664" s="31"/>
    </row>
    <row r="2665">
      <c r="A2665" s="30" t="s">
        <v>8878</v>
      </c>
      <c r="B2665" s="29" t="s">
        <v>8897</v>
      </c>
      <c r="C2665" s="30" t="s">
        <v>8898</v>
      </c>
      <c r="D2665" s="30" t="s">
        <v>2252</v>
      </c>
      <c r="E2665" s="30"/>
      <c r="F2665" s="30" t="s">
        <v>512</v>
      </c>
      <c r="G2665" s="9" t="s">
        <v>14</v>
      </c>
      <c r="H2665" s="30" t="s">
        <v>100</v>
      </c>
      <c r="I2665" s="31"/>
    </row>
    <row r="2666">
      <c r="A2666" s="30" t="s">
        <v>8878</v>
      </c>
      <c r="B2666" s="29" t="s">
        <v>8897</v>
      </c>
      <c r="C2666" s="30" t="s">
        <v>8898</v>
      </c>
      <c r="D2666" s="30" t="s">
        <v>2252</v>
      </c>
      <c r="E2666" s="30" t="s">
        <v>6169</v>
      </c>
      <c r="F2666" s="30" t="s">
        <v>6237</v>
      </c>
      <c r="G2666" s="9" t="s">
        <v>14</v>
      </c>
      <c r="H2666" s="30"/>
      <c r="I2666" s="31"/>
    </row>
    <row r="2667">
      <c r="A2667" s="30" t="s">
        <v>8878</v>
      </c>
      <c r="B2667" s="29" t="s">
        <v>8897</v>
      </c>
      <c r="C2667" s="30" t="s">
        <v>8898</v>
      </c>
      <c r="D2667" s="30" t="s">
        <v>2252</v>
      </c>
      <c r="E2667" s="30" t="s">
        <v>5418</v>
      </c>
      <c r="F2667" s="30" t="s">
        <v>33</v>
      </c>
      <c r="G2667" s="9" t="s">
        <v>14</v>
      </c>
      <c r="H2667" s="30"/>
      <c r="I2667" s="31"/>
    </row>
    <row r="2668">
      <c r="A2668" s="30" t="s">
        <v>8878</v>
      </c>
      <c r="B2668" s="29" t="s">
        <v>8897</v>
      </c>
      <c r="C2668" s="30" t="s">
        <v>8898</v>
      </c>
      <c r="D2668" s="30" t="s">
        <v>2252</v>
      </c>
      <c r="E2668" s="30" t="s">
        <v>4372</v>
      </c>
      <c r="F2668" s="30" t="s">
        <v>505</v>
      </c>
      <c r="G2668" s="9" t="s">
        <v>14</v>
      </c>
      <c r="H2668" s="30"/>
      <c r="I2668" s="31"/>
    </row>
    <row r="2669">
      <c r="A2669" s="30" t="s">
        <v>8878</v>
      </c>
      <c r="B2669" s="29" t="s">
        <v>8899</v>
      </c>
      <c r="C2669" s="30" t="s">
        <v>8900</v>
      </c>
      <c r="D2669" s="30" t="s">
        <v>5964</v>
      </c>
      <c r="E2669" s="30"/>
      <c r="F2669" s="30" t="s">
        <v>171</v>
      </c>
      <c r="G2669" s="9" t="s">
        <v>14</v>
      </c>
      <c r="H2669" s="30" t="s">
        <v>100</v>
      </c>
      <c r="I2669" s="31"/>
    </row>
    <row r="2670">
      <c r="A2670" s="30" t="s">
        <v>8878</v>
      </c>
      <c r="B2670" s="29" t="s">
        <v>8901</v>
      </c>
      <c r="C2670" s="30" t="s">
        <v>8902</v>
      </c>
      <c r="D2670" s="30" t="s">
        <v>377</v>
      </c>
      <c r="E2670" s="30" t="s">
        <v>110</v>
      </c>
      <c r="F2670" s="30" t="s">
        <v>111</v>
      </c>
      <c r="G2670" s="9" t="s">
        <v>14</v>
      </c>
      <c r="H2670" s="30"/>
      <c r="I2670" s="31"/>
    </row>
    <row r="2671">
      <c r="A2671" s="30" t="s">
        <v>8878</v>
      </c>
      <c r="B2671" s="29" t="s">
        <v>8903</v>
      </c>
      <c r="C2671" s="30" t="s">
        <v>8904</v>
      </c>
      <c r="D2671" s="30" t="s">
        <v>6781</v>
      </c>
      <c r="E2671" s="30" t="s">
        <v>42</v>
      </c>
      <c r="F2671" s="30" t="s">
        <v>1303</v>
      </c>
      <c r="G2671" s="9" t="s">
        <v>29</v>
      </c>
      <c r="H2671" s="30"/>
      <c r="I2671" s="31"/>
    </row>
    <row r="2672">
      <c r="A2672" s="30" t="s">
        <v>8878</v>
      </c>
      <c r="B2672" s="29" t="s">
        <v>8905</v>
      </c>
      <c r="C2672" s="30" t="s">
        <v>8906</v>
      </c>
      <c r="D2672" s="30" t="s">
        <v>106</v>
      </c>
      <c r="E2672" s="30"/>
      <c r="F2672" s="30" t="s">
        <v>7183</v>
      </c>
      <c r="G2672" s="9" t="s">
        <v>14</v>
      </c>
      <c r="H2672" s="30" t="s">
        <v>100</v>
      </c>
      <c r="I2672" s="31"/>
    </row>
    <row r="2673">
      <c r="A2673" s="30" t="s">
        <v>8878</v>
      </c>
      <c r="B2673" s="29" t="s">
        <v>8907</v>
      </c>
      <c r="C2673" s="30" t="s">
        <v>8908</v>
      </c>
      <c r="D2673" s="30" t="s">
        <v>6744</v>
      </c>
      <c r="E2673" s="30" t="s">
        <v>5418</v>
      </c>
      <c r="F2673" s="30" t="s">
        <v>6822</v>
      </c>
      <c r="G2673" s="9" t="s">
        <v>29</v>
      </c>
      <c r="H2673" s="30"/>
      <c r="I2673" s="31"/>
    </row>
    <row r="2674">
      <c r="A2674" s="30" t="s">
        <v>8878</v>
      </c>
      <c r="B2674" s="29" t="s">
        <v>8907</v>
      </c>
      <c r="C2674" s="30" t="s">
        <v>8908</v>
      </c>
      <c r="D2674" s="30" t="s">
        <v>6744</v>
      </c>
      <c r="E2674" s="30" t="s">
        <v>8909</v>
      </c>
      <c r="F2674" s="30" t="s">
        <v>220</v>
      </c>
      <c r="G2674" s="9" t="s">
        <v>29</v>
      </c>
      <c r="H2674" s="30"/>
      <c r="I2674" s="31"/>
    </row>
    <row r="2675">
      <c r="A2675" s="30" t="s">
        <v>8878</v>
      </c>
      <c r="B2675" s="29" t="s">
        <v>8907</v>
      </c>
      <c r="C2675" s="30" t="s">
        <v>8908</v>
      </c>
      <c r="D2675" s="30" t="s">
        <v>6744</v>
      </c>
      <c r="E2675" s="30" t="s">
        <v>349</v>
      </c>
      <c r="F2675" s="30" t="s">
        <v>350</v>
      </c>
      <c r="G2675" s="9" t="s">
        <v>14</v>
      </c>
      <c r="H2675" s="30"/>
      <c r="I2675" s="31"/>
    </row>
    <row r="2676">
      <c r="A2676" s="30" t="s">
        <v>8878</v>
      </c>
      <c r="B2676" s="29" t="s">
        <v>8910</v>
      </c>
      <c r="C2676" s="30" t="s">
        <v>8911</v>
      </c>
      <c r="D2676" s="30" t="s">
        <v>874</v>
      </c>
      <c r="E2676" s="30"/>
      <c r="F2676" s="30" t="s">
        <v>171</v>
      </c>
      <c r="G2676" s="9" t="s">
        <v>14</v>
      </c>
      <c r="H2676" s="30" t="s">
        <v>100</v>
      </c>
      <c r="I2676" s="31"/>
    </row>
    <row r="2677">
      <c r="A2677" s="30" t="s">
        <v>8878</v>
      </c>
      <c r="B2677" s="29" t="s">
        <v>8910</v>
      </c>
      <c r="C2677" s="30" t="s">
        <v>8911</v>
      </c>
      <c r="D2677" s="30" t="s">
        <v>874</v>
      </c>
      <c r="E2677" s="30" t="s">
        <v>119</v>
      </c>
      <c r="F2677" s="30" t="s">
        <v>18</v>
      </c>
      <c r="G2677" s="9" t="s">
        <v>14</v>
      </c>
      <c r="H2677" s="30"/>
      <c r="I2677" s="31"/>
    </row>
    <row r="2678">
      <c r="A2678" s="30" t="s">
        <v>8878</v>
      </c>
      <c r="B2678" s="29" t="s">
        <v>8910</v>
      </c>
      <c r="C2678" s="30" t="s">
        <v>8911</v>
      </c>
      <c r="D2678" s="30" t="s">
        <v>874</v>
      </c>
      <c r="E2678" s="30" t="s">
        <v>90</v>
      </c>
      <c r="F2678" s="30" t="s">
        <v>111</v>
      </c>
      <c r="G2678" s="9" t="s">
        <v>14</v>
      </c>
      <c r="H2678" s="30"/>
      <c r="I2678" s="31"/>
    </row>
    <row r="2679">
      <c r="A2679" s="30" t="s">
        <v>8878</v>
      </c>
      <c r="B2679" s="29" t="s">
        <v>8912</v>
      </c>
      <c r="C2679" s="30" t="s">
        <v>8913</v>
      </c>
      <c r="D2679" s="30" t="s">
        <v>8914</v>
      </c>
      <c r="E2679" s="30" t="s">
        <v>1163</v>
      </c>
      <c r="F2679" s="30" t="s">
        <v>6260</v>
      </c>
      <c r="G2679" s="9" t="s">
        <v>14</v>
      </c>
      <c r="H2679" s="30"/>
      <c r="I2679" s="31"/>
    </row>
    <row r="2680">
      <c r="A2680" s="30" t="s">
        <v>8878</v>
      </c>
      <c r="B2680" s="29" t="s">
        <v>8912</v>
      </c>
      <c r="C2680" s="30" t="s">
        <v>8913</v>
      </c>
      <c r="D2680" s="30" t="s">
        <v>8914</v>
      </c>
      <c r="E2680" s="30" t="s">
        <v>8915</v>
      </c>
      <c r="F2680" s="30" t="s">
        <v>8916</v>
      </c>
      <c r="G2680" s="9" t="s">
        <v>14</v>
      </c>
      <c r="H2680" s="30"/>
      <c r="I2680" s="31"/>
    </row>
    <row r="2681">
      <c r="A2681" s="30" t="s">
        <v>8878</v>
      </c>
      <c r="B2681" s="29" t="s">
        <v>8917</v>
      </c>
      <c r="C2681" s="30" t="s">
        <v>8918</v>
      </c>
      <c r="D2681" s="30" t="s">
        <v>471</v>
      </c>
      <c r="E2681" s="30" t="s">
        <v>15</v>
      </c>
      <c r="F2681" s="30" t="s">
        <v>8919</v>
      </c>
      <c r="G2681" s="9" t="s">
        <v>14</v>
      </c>
      <c r="H2681" s="30"/>
      <c r="I2681" s="31"/>
    </row>
    <row r="2682">
      <c r="A2682" s="30" t="s">
        <v>8878</v>
      </c>
      <c r="B2682" s="29" t="s">
        <v>8917</v>
      </c>
      <c r="C2682" s="30" t="s">
        <v>8918</v>
      </c>
      <c r="D2682" s="30" t="s">
        <v>2369</v>
      </c>
      <c r="E2682" s="30" t="s">
        <v>15</v>
      </c>
      <c r="F2682" s="30" t="s">
        <v>8919</v>
      </c>
      <c r="G2682" s="9" t="s">
        <v>14</v>
      </c>
      <c r="H2682" s="30"/>
      <c r="I2682" s="31"/>
    </row>
    <row r="2683">
      <c r="A2683" s="30" t="s">
        <v>8878</v>
      </c>
      <c r="B2683" s="29" t="s">
        <v>8917</v>
      </c>
      <c r="C2683" s="30" t="s">
        <v>8918</v>
      </c>
      <c r="D2683" s="30" t="s">
        <v>471</v>
      </c>
      <c r="E2683" s="30" t="s">
        <v>8920</v>
      </c>
      <c r="F2683" s="30" t="s">
        <v>6855</v>
      </c>
      <c r="G2683" s="9" t="s">
        <v>14</v>
      </c>
      <c r="H2683" s="30"/>
      <c r="I2683" s="31"/>
    </row>
    <row r="2684">
      <c r="A2684" s="30" t="s">
        <v>8878</v>
      </c>
      <c r="B2684" s="29" t="s">
        <v>8917</v>
      </c>
      <c r="C2684" s="30" t="s">
        <v>8918</v>
      </c>
      <c r="D2684" s="30" t="s">
        <v>2369</v>
      </c>
      <c r="E2684" s="30" t="s">
        <v>8920</v>
      </c>
      <c r="F2684" s="30" t="s">
        <v>6855</v>
      </c>
      <c r="G2684" s="9" t="s">
        <v>14</v>
      </c>
      <c r="H2684" s="30"/>
      <c r="I2684" s="31"/>
    </row>
    <row r="2685">
      <c r="A2685" s="30" t="s">
        <v>8878</v>
      </c>
      <c r="B2685" s="29" t="s">
        <v>8921</v>
      </c>
      <c r="C2685" s="30" t="s">
        <v>8922</v>
      </c>
      <c r="D2685" s="30" t="s">
        <v>1666</v>
      </c>
      <c r="E2685" s="30" t="s">
        <v>8923</v>
      </c>
      <c r="F2685" s="30" t="s">
        <v>6403</v>
      </c>
      <c r="G2685" s="9" t="s">
        <v>14</v>
      </c>
      <c r="H2685" s="30"/>
      <c r="I2685" s="31"/>
    </row>
    <row r="2686">
      <c r="A2686" s="30" t="s">
        <v>8878</v>
      </c>
      <c r="B2686" s="29" t="s">
        <v>8924</v>
      </c>
      <c r="C2686" s="30" t="s">
        <v>8925</v>
      </c>
      <c r="D2686" s="30" t="s">
        <v>3288</v>
      </c>
      <c r="E2686" s="30" t="s">
        <v>5418</v>
      </c>
      <c r="F2686" s="30" t="s">
        <v>202</v>
      </c>
      <c r="G2686" s="9" t="s">
        <v>14</v>
      </c>
      <c r="H2686" s="30"/>
      <c r="I2686" s="31"/>
    </row>
    <row r="2687">
      <c r="A2687" s="30" t="s">
        <v>8878</v>
      </c>
      <c r="B2687" s="29" t="s">
        <v>8926</v>
      </c>
      <c r="C2687" s="30" t="s">
        <v>8927</v>
      </c>
      <c r="D2687" s="30" t="s">
        <v>665</v>
      </c>
      <c r="E2687" s="30"/>
      <c r="F2687" s="30" t="s">
        <v>171</v>
      </c>
      <c r="G2687" s="9" t="s">
        <v>14</v>
      </c>
      <c r="H2687" s="30" t="s">
        <v>100</v>
      </c>
      <c r="I2687" s="31"/>
    </row>
    <row r="2688">
      <c r="A2688" s="30" t="s">
        <v>8878</v>
      </c>
      <c r="B2688" s="29" t="s">
        <v>8926</v>
      </c>
      <c r="C2688" s="30" t="s">
        <v>8927</v>
      </c>
      <c r="D2688" s="30" t="s">
        <v>665</v>
      </c>
      <c r="E2688" s="30" t="s">
        <v>8928</v>
      </c>
      <c r="F2688" s="30" t="s">
        <v>6855</v>
      </c>
      <c r="G2688" s="9" t="s">
        <v>14</v>
      </c>
      <c r="H2688" s="30"/>
      <c r="I2688" s="31"/>
    </row>
    <row r="2689">
      <c r="A2689" s="30" t="s">
        <v>8878</v>
      </c>
      <c r="B2689" s="29" t="s">
        <v>8926</v>
      </c>
      <c r="C2689" s="30" t="s">
        <v>8927</v>
      </c>
      <c r="D2689" s="30" t="s">
        <v>665</v>
      </c>
      <c r="E2689" s="30" t="s">
        <v>8929</v>
      </c>
      <c r="F2689" s="30" t="s">
        <v>239</v>
      </c>
      <c r="G2689" s="9" t="s">
        <v>14</v>
      </c>
      <c r="H2689" s="30"/>
      <c r="I2689" s="31"/>
    </row>
    <row r="2690">
      <c r="A2690" s="30" t="s">
        <v>8878</v>
      </c>
      <c r="B2690" s="29" t="s">
        <v>8926</v>
      </c>
      <c r="C2690" s="30" t="s">
        <v>8927</v>
      </c>
      <c r="D2690" s="30" t="s">
        <v>665</v>
      </c>
      <c r="E2690" s="30" t="s">
        <v>8930</v>
      </c>
      <c r="F2690" s="30" t="s">
        <v>101</v>
      </c>
      <c r="G2690" s="9" t="s">
        <v>14</v>
      </c>
      <c r="H2690" s="30"/>
      <c r="I2690" s="31"/>
    </row>
    <row r="2691">
      <c r="A2691" s="30" t="s">
        <v>8878</v>
      </c>
      <c r="B2691" s="29" t="s">
        <v>8931</v>
      </c>
      <c r="C2691" s="30" t="s">
        <v>8932</v>
      </c>
      <c r="D2691" s="30" t="s">
        <v>432</v>
      </c>
      <c r="E2691" s="30"/>
      <c r="F2691" s="30" t="s">
        <v>171</v>
      </c>
      <c r="G2691" s="9" t="s">
        <v>14</v>
      </c>
      <c r="H2691" s="30" t="s">
        <v>100</v>
      </c>
      <c r="I2691" s="31"/>
    </row>
    <row r="2692">
      <c r="A2692" s="30" t="s">
        <v>8878</v>
      </c>
      <c r="B2692" s="29" t="s">
        <v>8931</v>
      </c>
      <c r="C2692" s="30" t="s">
        <v>8932</v>
      </c>
      <c r="D2692" s="30" t="s">
        <v>432</v>
      </c>
      <c r="E2692" s="30" t="s">
        <v>110</v>
      </c>
      <c r="F2692" s="30" t="s">
        <v>111</v>
      </c>
      <c r="G2692" s="9" t="s">
        <v>14</v>
      </c>
      <c r="H2692" s="30"/>
      <c r="I2692" s="31"/>
    </row>
    <row r="2693">
      <c r="A2693" s="30" t="s">
        <v>8878</v>
      </c>
      <c r="B2693" s="29" t="s">
        <v>8931</v>
      </c>
      <c r="C2693" s="30" t="s">
        <v>8932</v>
      </c>
      <c r="D2693" s="30" t="s">
        <v>432</v>
      </c>
      <c r="E2693" s="30" t="s">
        <v>5885</v>
      </c>
      <c r="F2693" s="30" t="s">
        <v>18</v>
      </c>
      <c r="G2693" s="9" t="s">
        <v>14</v>
      </c>
      <c r="H2693" s="30"/>
      <c r="I2693" s="31"/>
    </row>
    <row r="2694">
      <c r="A2694" s="30" t="s">
        <v>8878</v>
      </c>
      <c r="B2694" s="29" t="s">
        <v>8931</v>
      </c>
      <c r="C2694" s="30" t="s">
        <v>8932</v>
      </c>
      <c r="D2694" s="30" t="s">
        <v>432</v>
      </c>
      <c r="E2694" s="30" t="s">
        <v>3666</v>
      </c>
      <c r="F2694" s="30" t="s">
        <v>8933</v>
      </c>
      <c r="G2694" s="9" t="s">
        <v>14</v>
      </c>
      <c r="H2694" s="30"/>
      <c r="I2694" s="31"/>
    </row>
    <row r="2695">
      <c r="A2695" s="30" t="s">
        <v>8878</v>
      </c>
      <c r="B2695" s="29" t="s">
        <v>8934</v>
      </c>
      <c r="C2695" s="30" t="s">
        <v>8935</v>
      </c>
      <c r="D2695" s="30" t="s">
        <v>2610</v>
      </c>
      <c r="E2695" s="30"/>
      <c r="F2695" s="30" t="s">
        <v>101</v>
      </c>
      <c r="G2695" s="9" t="s">
        <v>14</v>
      </c>
      <c r="H2695" s="30" t="s">
        <v>100</v>
      </c>
      <c r="I2695" s="31"/>
    </row>
    <row r="2696">
      <c r="A2696" s="30" t="s">
        <v>8878</v>
      </c>
      <c r="B2696" s="29" t="s">
        <v>8934</v>
      </c>
      <c r="C2696" s="30" t="s">
        <v>8935</v>
      </c>
      <c r="D2696" s="30" t="s">
        <v>2610</v>
      </c>
      <c r="E2696" s="30" t="s">
        <v>4965</v>
      </c>
      <c r="F2696" s="30" t="s">
        <v>258</v>
      </c>
      <c r="G2696" s="9" t="s">
        <v>14</v>
      </c>
      <c r="H2696" s="30"/>
      <c r="I2696" s="31"/>
    </row>
    <row r="2697">
      <c r="A2697" s="30" t="s">
        <v>8878</v>
      </c>
      <c r="B2697" s="29" t="s">
        <v>8936</v>
      </c>
      <c r="C2697" s="30" t="s">
        <v>8937</v>
      </c>
      <c r="D2697" s="30" t="s">
        <v>6781</v>
      </c>
      <c r="E2697" s="30"/>
      <c r="F2697" s="30" t="s">
        <v>6516</v>
      </c>
      <c r="G2697" s="9" t="s">
        <v>14</v>
      </c>
      <c r="H2697" s="30" t="s">
        <v>100</v>
      </c>
      <c r="I2697" s="31"/>
    </row>
    <row r="2698">
      <c r="A2698" s="30" t="s">
        <v>8878</v>
      </c>
      <c r="B2698" s="29" t="s">
        <v>8936</v>
      </c>
      <c r="C2698" s="30" t="s">
        <v>8937</v>
      </c>
      <c r="D2698" s="30" t="s">
        <v>6781</v>
      </c>
      <c r="E2698" s="30" t="s">
        <v>6517</v>
      </c>
      <c r="F2698" s="30" t="s">
        <v>350</v>
      </c>
      <c r="G2698" s="9" t="s">
        <v>14</v>
      </c>
      <c r="H2698" s="30"/>
      <c r="I2698" s="31"/>
    </row>
    <row r="2699">
      <c r="A2699" s="30" t="s">
        <v>8878</v>
      </c>
      <c r="B2699" s="29" t="s">
        <v>8938</v>
      </c>
      <c r="C2699" s="30" t="s">
        <v>8939</v>
      </c>
      <c r="D2699" s="30" t="s">
        <v>6781</v>
      </c>
      <c r="E2699" s="30" t="s">
        <v>6202</v>
      </c>
      <c r="F2699" s="30" t="s">
        <v>8356</v>
      </c>
      <c r="G2699" s="9" t="s">
        <v>14</v>
      </c>
      <c r="H2699" s="30"/>
      <c r="I2699" s="31"/>
    </row>
    <row r="2700">
      <c r="A2700" s="30" t="s">
        <v>8878</v>
      </c>
      <c r="B2700" s="29" t="s">
        <v>8938</v>
      </c>
      <c r="C2700" s="30" t="s">
        <v>8939</v>
      </c>
      <c r="D2700" s="30" t="s">
        <v>6781</v>
      </c>
      <c r="E2700" s="30"/>
      <c r="F2700" s="30" t="s">
        <v>6516</v>
      </c>
      <c r="G2700" s="9" t="s">
        <v>14</v>
      </c>
      <c r="H2700" s="30" t="s">
        <v>100</v>
      </c>
      <c r="I2700" s="31"/>
    </row>
    <row r="2701">
      <c r="A2701" s="30" t="s">
        <v>8878</v>
      </c>
      <c r="B2701" s="29" t="s">
        <v>8940</v>
      </c>
      <c r="C2701" s="30" t="s">
        <v>8941</v>
      </c>
      <c r="D2701" s="30" t="s">
        <v>1728</v>
      </c>
      <c r="E2701" s="30" t="s">
        <v>8942</v>
      </c>
      <c r="F2701" s="30" t="s">
        <v>5939</v>
      </c>
      <c r="G2701" s="9" t="s">
        <v>14</v>
      </c>
      <c r="H2701" s="30"/>
      <c r="I2701" s="31"/>
    </row>
    <row r="2702">
      <c r="A2702" s="30" t="s">
        <v>8878</v>
      </c>
      <c r="B2702" s="29" t="s">
        <v>8940</v>
      </c>
      <c r="C2702" s="30" t="s">
        <v>8941</v>
      </c>
      <c r="D2702" s="30" t="s">
        <v>1728</v>
      </c>
      <c r="E2702" s="30" t="s">
        <v>5885</v>
      </c>
      <c r="F2702" s="30" t="s">
        <v>33</v>
      </c>
      <c r="G2702" s="9" t="s">
        <v>14</v>
      </c>
      <c r="H2702" s="30"/>
      <c r="I2702" s="31"/>
    </row>
    <row r="2703">
      <c r="A2703" s="30" t="s">
        <v>8878</v>
      </c>
      <c r="B2703" s="29" t="s">
        <v>8940</v>
      </c>
      <c r="C2703" s="30" t="s">
        <v>8941</v>
      </c>
      <c r="D2703" s="30" t="s">
        <v>1728</v>
      </c>
      <c r="E2703" s="30" t="s">
        <v>2476</v>
      </c>
      <c r="F2703" s="30" t="s">
        <v>8943</v>
      </c>
      <c r="G2703" s="9" t="s">
        <v>14</v>
      </c>
      <c r="H2703" s="30"/>
      <c r="I2703" s="31"/>
    </row>
    <row r="2704">
      <c r="A2704" s="30" t="s">
        <v>8878</v>
      </c>
      <c r="B2704" s="29" t="s">
        <v>8944</v>
      </c>
      <c r="C2704" s="30" t="s">
        <v>8945</v>
      </c>
      <c r="D2704" s="30" t="s">
        <v>570</v>
      </c>
      <c r="E2704" s="30" t="s">
        <v>4344</v>
      </c>
      <c r="F2704" s="30" t="s">
        <v>8946</v>
      </c>
      <c r="G2704" s="9" t="s">
        <v>29</v>
      </c>
      <c r="H2704" s="30"/>
      <c r="I2704" s="31"/>
    </row>
    <row r="2705">
      <c r="A2705" s="30" t="s">
        <v>8878</v>
      </c>
      <c r="B2705" s="29" t="s">
        <v>8947</v>
      </c>
      <c r="C2705" s="30" t="s">
        <v>8948</v>
      </c>
      <c r="D2705" s="30" t="s">
        <v>6781</v>
      </c>
      <c r="E2705" s="30" t="s">
        <v>2476</v>
      </c>
      <c r="F2705" s="30" t="s">
        <v>8949</v>
      </c>
      <c r="G2705" s="9" t="s">
        <v>14</v>
      </c>
      <c r="H2705" s="30"/>
      <c r="I2705" s="31"/>
    </row>
    <row r="2706">
      <c r="A2706" s="30" t="s">
        <v>8878</v>
      </c>
      <c r="B2706" s="29" t="s">
        <v>8947</v>
      </c>
      <c r="C2706" s="30" t="s">
        <v>8948</v>
      </c>
      <c r="D2706" s="30" t="s">
        <v>6781</v>
      </c>
      <c r="E2706" s="30" t="s">
        <v>3275</v>
      </c>
      <c r="F2706" s="30" t="s">
        <v>8950</v>
      </c>
      <c r="G2706" s="9" t="s">
        <v>14</v>
      </c>
      <c r="H2706" s="30"/>
      <c r="I2706" s="31"/>
    </row>
    <row r="2707">
      <c r="A2707" s="30" t="s">
        <v>8878</v>
      </c>
      <c r="B2707" s="29" t="s">
        <v>8951</v>
      </c>
      <c r="C2707" s="30" t="s">
        <v>8952</v>
      </c>
      <c r="D2707" s="30" t="s">
        <v>235</v>
      </c>
      <c r="E2707" s="30" t="s">
        <v>8953</v>
      </c>
      <c r="F2707" s="30" t="s">
        <v>486</v>
      </c>
      <c r="G2707" s="9" t="s">
        <v>14</v>
      </c>
      <c r="H2707" s="30"/>
      <c r="I2707" s="31"/>
    </row>
    <row r="2708">
      <c r="A2708" s="30" t="s">
        <v>8878</v>
      </c>
      <c r="B2708" s="29" t="s">
        <v>8951</v>
      </c>
      <c r="C2708" s="30" t="s">
        <v>8952</v>
      </c>
      <c r="D2708" s="30" t="s">
        <v>235</v>
      </c>
      <c r="E2708" s="30" t="s">
        <v>8953</v>
      </c>
      <c r="F2708" s="30" t="s">
        <v>308</v>
      </c>
      <c r="G2708" s="9" t="s">
        <v>14</v>
      </c>
      <c r="H2708" s="30"/>
      <c r="I2708" s="31"/>
    </row>
    <row r="2709">
      <c r="A2709" s="30" t="s">
        <v>8954</v>
      </c>
      <c r="B2709" s="29" t="s">
        <v>8955</v>
      </c>
      <c r="C2709" s="30" t="s">
        <v>8956</v>
      </c>
      <c r="D2709" s="30" t="s">
        <v>2264</v>
      </c>
      <c r="E2709" s="30" t="s">
        <v>6517</v>
      </c>
      <c r="F2709" s="30" t="s">
        <v>429</v>
      </c>
      <c r="G2709" s="9" t="s">
        <v>29</v>
      </c>
      <c r="H2709" s="30"/>
      <c r="I2709" s="31"/>
    </row>
    <row r="2710">
      <c r="A2710" s="30" t="s">
        <v>8954</v>
      </c>
      <c r="B2710" s="29" t="s">
        <v>8957</v>
      </c>
      <c r="C2710" s="30" t="s">
        <v>8958</v>
      </c>
      <c r="D2710" s="30" t="s">
        <v>7182</v>
      </c>
      <c r="E2710" s="30" t="s">
        <v>47</v>
      </c>
      <c r="F2710" s="30" t="s">
        <v>7428</v>
      </c>
      <c r="G2710" s="9" t="s">
        <v>29</v>
      </c>
      <c r="H2710" s="30"/>
      <c r="I2710" s="31"/>
    </row>
    <row r="2711">
      <c r="A2711" s="30" t="s">
        <v>8954</v>
      </c>
      <c r="B2711" s="29" t="s">
        <v>8959</v>
      </c>
      <c r="C2711" s="30" t="s">
        <v>8960</v>
      </c>
      <c r="D2711" s="30" t="s">
        <v>32</v>
      </c>
      <c r="E2711" s="30" t="s">
        <v>5047</v>
      </c>
      <c r="F2711" s="30" t="s">
        <v>8961</v>
      </c>
      <c r="G2711" s="9" t="s">
        <v>29</v>
      </c>
      <c r="H2711" s="30"/>
      <c r="I2711" s="31"/>
    </row>
    <row r="2712">
      <c r="A2712" s="30" t="s">
        <v>8954</v>
      </c>
      <c r="B2712" s="29" t="s">
        <v>8959</v>
      </c>
      <c r="C2712" s="30" t="s">
        <v>8960</v>
      </c>
      <c r="D2712" s="30" t="s">
        <v>32</v>
      </c>
      <c r="E2712" s="30" t="s">
        <v>3557</v>
      </c>
      <c r="F2712" s="30" t="s">
        <v>7854</v>
      </c>
      <c r="G2712" s="9" t="s">
        <v>29</v>
      </c>
      <c r="H2712" s="30"/>
      <c r="I2712" s="31"/>
    </row>
    <row r="2713">
      <c r="A2713" s="30" t="s">
        <v>8954</v>
      </c>
      <c r="B2713" s="29" t="s">
        <v>8959</v>
      </c>
      <c r="C2713" s="30" t="s">
        <v>8960</v>
      </c>
      <c r="D2713" s="30" t="s">
        <v>32</v>
      </c>
      <c r="E2713" s="30" t="s">
        <v>1069</v>
      </c>
      <c r="F2713" s="30" t="s">
        <v>6221</v>
      </c>
      <c r="G2713" s="9" t="s">
        <v>29</v>
      </c>
      <c r="H2713" s="30"/>
      <c r="I2713" s="31"/>
    </row>
    <row r="2714">
      <c r="A2714" s="30" t="s">
        <v>8954</v>
      </c>
      <c r="B2714" s="29" t="s">
        <v>8962</v>
      </c>
      <c r="C2714" s="30" t="s">
        <v>8963</v>
      </c>
      <c r="D2714" s="30" t="s">
        <v>740</v>
      </c>
      <c r="E2714" s="30"/>
      <c r="F2714" s="30" t="s">
        <v>47</v>
      </c>
      <c r="G2714" s="9" t="s">
        <v>29</v>
      </c>
      <c r="H2714" s="30" t="s">
        <v>808</v>
      </c>
      <c r="I2714" s="31"/>
    </row>
    <row r="2715">
      <c r="A2715" s="30" t="s">
        <v>8954</v>
      </c>
      <c r="B2715" s="29" t="s">
        <v>8964</v>
      </c>
      <c r="C2715" s="30" t="s">
        <v>8965</v>
      </c>
      <c r="D2715" s="30" t="s">
        <v>11</v>
      </c>
      <c r="E2715" s="30" t="s">
        <v>47</v>
      </c>
      <c r="F2715" s="30" t="s">
        <v>7428</v>
      </c>
      <c r="G2715" s="9" t="s">
        <v>29</v>
      </c>
      <c r="H2715" s="30"/>
      <c r="I2715" s="31"/>
    </row>
    <row r="2716">
      <c r="A2716" s="30" t="s">
        <v>8954</v>
      </c>
      <c r="B2716" s="29" t="s">
        <v>8966</v>
      </c>
      <c r="C2716" s="30" t="s">
        <v>8967</v>
      </c>
      <c r="D2716" s="30" t="s">
        <v>1898</v>
      </c>
      <c r="E2716" s="30" t="s">
        <v>5418</v>
      </c>
      <c r="F2716" s="30" t="s">
        <v>18</v>
      </c>
      <c r="G2716" s="9" t="s">
        <v>29</v>
      </c>
      <c r="H2716" s="30"/>
      <c r="I2716" s="31"/>
    </row>
    <row r="2717">
      <c r="A2717" s="30" t="s">
        <v>8954</v>
      </c>
      <c r="B2717" s="29" t="s">
        <v>8966</v>
      </c>
      <c r="C2717" s="30" t="s">
        <v>8967</v>
      </c>
      <c r="D2717" s="30" t="s">
        <v>1898</v>
      </c>
      <c r="E2717" s="30" t="s">
        <v>8968</v>
      </c>
      <c r="F2717" s="30" t="s">
        <v>8969</v>
      </c>
      <c r="G2717" s="9" t="s">
        <v>14</v>
      </c>
      <c r="H2717" s="30"/>
      <c r="I2717" s="31"/>
    </row>
    <row r="2718">
      <c r="A2718" s="30" t="s">
        <v>8954</v>
      </c>
      <c r="B2718" s="29" t="s">
        <v>8970</v>
      </c>
      <c r="C2718" s="30" t="s">
        <v>8971</v>
      </c>
      <c r="D2718" s="30" t="s">
        <v>8972</v>
      </c>
      <c r="E2718" s="30" t="s">
        <v>42</v>
      </c>
      <c r="F2718" s="30" t="s">
        <v>1303</v>
      </c>
      <c r="G2718" s="9" t="s">
        <v>29</v>
      </c>
      <c r="H2718" s="30"/>
      <c r="I2718" s="31"/>
    </row>
    <row r="2719">
      <c r="A2719" s="30" t="s">
        <v>8954</v>
      </c>
      <c r="B2719" s="29" t="s">
        <v>8973</v>
      </c>
      <c r="C2719" s="30" t="s">
        <v>8974</v>
      </c>
      <c r="D2719" s="30" t="s">
        <v>3203</v>
      </c>
      <c r="E2719" s="30"/>
      <c r="F2719" s="30" t="s">
        <v>7183</v>
      </c>
      <c r="G2719" s="9" t="s">
        <v>14</v>
      </c>
      <c r="H2719" s="30" t="s">
        <v>100</v>
      </c>
      <c r="I2719" s="31"/>
    </row>
    <row r="2720">
      <c r="A2720" s="30" t="s">
        <v>8954</v>
      </c>
      <c r="B2720" s="29" t="s">
        <v>8975</v>
      </c>
      <c r="C2720" s="30" t="s">
        <v>8976</v>
      </c>
      <c r="D2720" s="30" t="s">
        <v>8330</v>
      </c>
      <c r="E2720" s="30"/>
      <c r="F2720" s="30" t="s">
        <v>171</v>
      </c>
      <c r="G2720" s="9" t="s">
        <v>14</v>
      </c>
      <c r="H2720" s="30" t="s">
        <v>100</v>
      </c>
      <c r="I2720" s="31"/>
    </row>
    <row r="2721">
      <c r="A2721" s="30" t="s">
        <v>8954</v>
      </c>
      <c r="B2721" s="29" t="s">
        <v>8975</v>
      </c>
      <c r="C2721" s="30" t="s">
        <v>8976</v>
      </c>
      <c r="D2721" s="30" t="s">
        <v>8330</v>
      </c>
      <c r="E2721" s="30" t="s">
        <v>110</v>
      </c>
      <c r="F2721" s="30" t="s">
        <v>111</v>
      </c>
      <c r="G2721" s="9" t="s">
        <v>14</v>
      </c>
      <c r="H2721" s="30"/>
      <c r="I2721" s="31"/>
    </row>
    <row r="2722">
      <c r="A2722" s="30" t="s">
        <v>8954</v>
      </c>
      <c r="B2722" s="29" t="s">
        <v>8975</v>
      </c>
      <c r="C2722" s="30" t="s">
        <v>8976</v>
      </c>
      <c r="D2722" s="30" t="s">
        <v>8330</v>
      </c>
      <c r="E2722" s="30" t="s">
        <v>38</v>
      </c>
      <c r="F2722" s="30" t="s">
        <v>18</v>
      </c>
      <c r="G2722" s="9" t="s">
        <v>14</v>
      </c>
      <c r="H2722" s="30"/>
      <c r="I2722" s="31"/>
    </row>
    <row r="2723">
      <c r="A2723" s="30" t="s">
        <v>8954</v>
      </c>
      <c r="B2723" s="29" t="s">
        <v>8977</v>
      </c>
      <c r="C2723" s="30" t="s">
        <v>8978</v>
      </c>
      <c r="D2723" s="30" t="s">
        <v>608</v>
      </c>
      <c r="E2723" s="30" t="s">
        <v>8979</v>
      </c>
      <c r="F2723" s="30" t="s">
        <v>7148</v>
      </c>
      <c r="G2723" s="9" t="s">
        <v>14</v>
      </c>
      <c r="H2723" s="30"/>
      <c r="I2723" s="31"/>
    </row>
    <row r="2724">
      <c r="A2724" s="30" t="s">
        <v>8954</v>
      </c>
      <c r="B2724" s="29" t="s">
        <v>8977</v>
      </c>
      <c r="C2724" s="30" t="s">
        <v>8978</v>
      </c>
      <c r="D2724" s="30" t="s">
        <v>608</v>
      </c>
      <c r="E2724" s="30" t="s">
        <v>3580</v>
      </c>
      <c r="F2724" s="30" t="s">
        <v>8946</v>
      </c>
      <c r="G2724" s="9" t="s">
        <v>14</v>
      </c>
      <c r="H2724" s="30"/>
      <c r="I2724" s="31"/>
    </row>
    <row r="2725">
      <c r="A2725" s="30" t="s">
        <v>8954</v>
      </c>
      <c r="B2725" s="29" t="s">
        <v>8980</v>
      </c>
      <c r="C2725" s="30" t="s">
        <v>8981</v>
      </c>
      <c r="D2725" s="30" t="s">
        <v>1410</v>
      </c>
      <c r="E2725" s="30" t="s">
        <v>436</v>
      </c>
      <c r="F2725" s="30" t="s">
        <v>5939</v>
      </c>
      <c r="G2725" s="9" t="s">
        <v>14</v>
      </c>
      <c r="H2725" s="30"/>
      <c r="I2725" s="31"/>
    </row>
    <row r="2726">
      <c r="A2726" s="30" t="s">
        <v>8954</v>
      </c>
      <c r="B2726" s="29" t="s">
        <v>8980</v>
      </c>
      <c r="C2726" s="30" t="s">
        <v>8981</v>
      </c>
      <c r="D2726" s="30" t="s">
        <v>1410</v>
      </c>
      <c r="E2726" s="30" t="s">
        <v>420</v>
      </c>
      <c r="F2726" s="30" t="s">
        <v>454</v>
      </c>
      <c r="G2726" s="9" t="s">
        <v>14</v>
      </c>
      <c r="H2726" s="30"/>
      <c r="I2726" s="31"/>
    </row>
    <row r="2727">
      <c r="A2727" s="30" t="s">
        <v>8954</v>
      </c>
      <c r="B2727" s="29" t="s">
        <v>8980</v>
      </c>
      <c r="C2727" s="30" t="s">
        <v>8981</v>
      </c>
      <c r="D2727" s="30" t="s">
        <v>1410</v>
      </c>
      <c r="E2727" s="30" t="s">
        <v>436</v>
      </c>
      <c r="F2727" s="30" t="s">
        <v>18</v>
      </c>
      <c r="G2727" s="9" t="s">
        <v>14</v>
      </c>
      <c r="H2727" s="30"/>
      <c r="I2727" s="31"/>
    </row>
    <row r="2728">
      <c r="A2728" s="30" t="s">
        <v>8954</v>
      </c>
      <c r="B2728" s="29" t="s">
        <v>8982</v>
      </c>
      <c r="C2728" s="30" t="s">
        <v>8983</v>
      </c>
      <c r="D2728" s="30" t="s">
        <v>5386</v>
      </c>
      <c r="E2728" s="30" t="s">
        <v>42</v>
      </c>
      <c r="F2728" s="30" t="s">
        <v>1303</v>
      </c>
      <c r="G2728" s="9" t="s">
        <v>29</v>
      </c>
      <c r="H2728" s="30"/>
      <c r="I2728" s="31"/>
    </row>
    <row r="2729">
      <c r="A2729" s="30" t="s">
        <v>8954</v>
      </c>
      <c r="B2729" s="29" t="s">
        <v>8984</v>
      </c>
      <c r="C2729" s="30" t="s">
        <v>8985</v>
      </c>
      <c r="D2729" s="30" t="s">
        <v>3203</v>
      </c>
      <c r="E2729" s="30"/>
      <c r="F2729" s="30" t="s">
        <v>7183</v>
      </c>
      <c r="G2729" s="9" t="s">
        <v>14</v>
      </c>
      <c r="H2729" s="30" t="s">
        <v>100</v>
      </c>
      <c r="I2729" s="31"/>
    </row>
    <row r="2730">
      <c r="A2730" s="30" t="s">
        <v>8954</v>
      </c>
      <c r="B2730" s="29" t="s">
        <v>8986</v>
      </c>
      <c r="C2730" s="30" t="s">
        <v>8987</v>
      </c>
      <c r="D2730" s="30" t="s">
        <v>859</v>
      </c>
      <c r="E2730" s="30" t="s">
        <v>5885</v>
      </c>
      <c r="F2730" s="30" t="s">
        <v>718</v>
      </c>
      <c r="G2730" s="9" t="s">
        <v>14</v>
      </c>
      <c r="H2730" s="30"/>
      <c r="I2730" s="31"/>
    </row>
    <row r="2731">
      <c r="A2731" s="30" t="s">
        <v>8954</v>
      </c>
      <c r="B2731" s="29" t="s">
        <v>8986</v>
      </c>
      <c r="C2731" s="30" t="s">
        <v>8987</v>
      </c>
      <c r="D2731" s="30" t="s">
        <v>859</v>
      </c>
      <c r="E2731" s="30" t="s">
        <v>8988</v>
      </c>
      <c r="F2731" s="30" t="s">
        <v>6858</v>
      </c>
      <c r="G2731" s="9" t="s">
        <v>14</v>
      </c>
      <c r="H2731" s="30"/>
      <c r="I2731" s="31"/>
    </row>
    <row r="2732">
      <c r="A2732" s="30" t="s">
        <v>8954</v>
      </c>
      <c r="B2732" s="29" t="s">
        <v>8986</v>
      </c>
      <c r="C2732" s="30" t="s">
        <v>8987</v>
      </c>
      <c r="D2732" s="30" t="s">
        <v>859</v>
      </c>
      <c r="E2732" s="30" t="s">
        <v>110</v>
      </c>
      <c r="F2732" s="30" t="s">
        <v>111</v>
      </c>
      <c r="G2732" s="9" t="s">
        <v>14</v>
      </c>
      <c r="H2732" s="30"/>
      <c r="I2732" s="31"/>
    </row>
    <row r="2733">
      <c r="A2733" s="30" t="s">
        <v>8954</v>
      </c>
      <c r="B2733" s="29" t="s">
        <v>8989</v>
      </c>
      <c r="C2733" s="30" t="s">
        <v>8990</v>
      </c>
      <c r="D2733" s="30" t="s">
        <v>2485</v>
      </c>
      <c r="E2733" s="30" t="s">
        <v>4316</v>
      </c>
      <c r="F2733" s="30" t="s">
        <v>2843</v>
      </c>
      <c r="G2733" s="9" t="s">
        <v>14</v>
      </c>
      <c r="H2733" s="30"/>
      <c r="I2733" s="31"/>
    </row>
    <row r="2734">
      <c r="A2734" s="30" t="s">
        <v>8954</v>
      </c>
      <c r="B2734" s="29" t="s">
        <v>8989</v>
      </c>
      <c r="C2734" s="30" t="s">
        <v>8990</v>
      </c>
      <c r="D2734" s="30" t="s">
        <v>2485</v>
      </c>
      <c r="E2734" s="30" t="s">
        <v>1122</v>
      </c>
      <c r="F2734" s="30" t="s">
        <v>6858</v>
      </c>
      <c r="G2734" s="9" t="s">
        <v>14</v>
      </c>
      <c r="H2734" s="30"/>
      <c r="I2734" s="31"/>
    </row>
    <row r="2735">
      <c r="A2735" s="30" t="s">
        <v>8954</v>
      </c>
      <c r="B2735" s="29" t="s">
        <v>8989</v>
      </c>
      <c r="C2735" s="30" t="s">
        <v>8990</v>
      </c>
      <c r="D2735" s="30" t="s">
        <v>2485</v>
      </c>
      <c r="E2735" s="30" t="s">
        <v>119</v>
      </c>
      <c r="F2735" s="30" t="s">
        <v>5939</v>
      </c>
      <c r="G2735" s="9" t="s">
        <v>14</v>
      </c>
      <c r="H2735" s="30"/>
      <c r="I2735" s="31"/>
    </row>
    <row r="2736">
      <c r="A2736" s="30" t="s">
        <v>8954</v>
      </c>
      <c r="B2736" s="29" t="s">
        <v>8989</v>
      </c>
      <c r="C2736" s="30" t="s">
        <v>8990</v>
      </c>
      <c r="D2736" s="30" t="s">
        <v>2485</v>
      </c>
      <c r="E2736" s="30" t="s">
        <v>119</v>
      </c>
      <c r="F2736" s="30" t="s">
        <v>18</v>
      </c>
      <c r="G2736" s="9" t="s">
        <v>14</v>
      </c>
      <c r="H2736" s="30"/>
      <c r="I2736" s="31"/>
    </row>
    <row r="2737">
      <c r="A2737" s="30" t="s">
        <v>8954</v>
      </c>
      <c r="B2737" s="29" t="s">
        <v>8989</v>
      </c>
      <c r="C2737" s="30" t="s">
        <v>8990</v>
      </c>
      <c r="D2737" s="30" t="s">
        <v>2485</v>
      </c>
      <c r="E2737" s="30" t="s">
        <v>119</v>
      </c>
      <c r="F2737" s="30" t="s">
        <v>149</v>
      </c>
      <c r="G2737" s="9" t="s">
        <v>14</v>
      </c>
      <c r="H2737" s="30"/>
      <c r="I2737" s="31"/>
    </row>
    <row r="2738">
      <c r="A2738" s="30" t="s">
        <v>8954</v>
      </c>
      <c r="B2738" s="29" t="s">
        <v>8991</v>
      </c>
      <c r="C2738" s="30" t="s">
        <v>8992</v>
      </c>
      <c r="D2738" s="30" t="s">
        <v>2447</v>
      </c>
      <c r="E2738" s="30" t="s">
        <v>8993</v>
      </c>
      <c r="F2738" s="30" t="s">
        <v>671</v>
      </c>
      <c r="G2738" s="9" t="s">
        <v>14</v>
      </c>
      <c r="H2738" s="30"/>
      <c r="I2738" s="31"/>
    </row>
    <row r="2739">
      <c r="A2739" s="30" t="s">
        <v>8954</v>
      </c>
      <c r="B2739" s="29" t="s">
        <v>8991</v>
      </c>
      <c r="C2739" s="30" t="s">
        <v>8992</v>
      </c>
      <c r="D2739" s="30" t="s">
        <v>2447</v>
      </c>
      <c r="E2739" s="30" t="s">
        <v>8994</v>
      </c>
      <c r="F2739" s="30" t="s">
        <v>3558</v>
      </c>
      <c r="G2739" s="9" t="s">
        <v>14</v>
      </c>
      <c r="H2739" s="30"/>
      <c r="I2739" s="31"/>
    </row>
    <row r="2740">
      <c r="A2740" s="30" t="s">
        <v>8954</v>
      </c>
      <c r="B2740" s="29" t="s">
        <v>8991</v>
      </c>
      <c r="C2740" s="30" t="s">
        <v>8992</v>
      </c>
      <c r="D2740" s="30" t="s">
        <v>2447</v>
      </c>
      <c r="E2740" s="30" t="s">
        <v>519</v>
      </c>
      <c r="F2740" s="30" t="s">
        <v>18</v>
      </c>
      <c r="G2740" s="9" t="s">
        <v>14</v>
      </c>
      <c r="H2740" s="30"/>
      <c r="I2740" s="31"/>
    </row>
    <row r="2741">
      <c r="A2741" s="30" t="s">
        <v>8954</v>
      </c>
      <c r="B2741" s="29" t="s">
        <v>8995</v>
      </c>
      <c r="C2741" s="30" t="s">
        <v>8996</v>
      </c>
      <c r="D2741" s="30" t="s">
        <v>2035</v>
      </c>
      <c r="E2741" s="30" t="s">
        <v>2564</v>
      </c>
      <c r="F2741" s="30" t="s">
        <v>7650</v>
      </c>
      <c r="G2741" s="9" t="s">
        <v>14</v>
      </c>
      <c r="H2741" s="30"/>
      <c r="I2741" s="31"/>
    </row>
    <row r="2742">
      <c r="A2742" s="30" t="s">
        <v>8954</v>
      </c>
      <c r="B2742" s="29" t="s">
        <v>8995</v>
      </c>
      <c r="C2742" s="30" t="s">
        <v>8996</v>
      </c>
      <c r="D2742" s="30" t="s">
        <v>2035</v>
      </c>
      <c r="E2742" s="30" t="s">
        <v>2410</v>
      </c>
      <c r="F2742" s="30" t="s">
        <v>671</v>
      </c>
      <c r="G2742" s="9" t="s">
        <v>14</v>
      </c>
      <c r="H2742" s="30"/>
      <c r="I2742" s="31"/>
    </row>
    <row r="2743">
      <c r="A2743" s="30" t="s">
        <v>8954</v>
      </c>
      <c r="B2743" s="29" t="s">
        <v>8995</v>
      </c>
      <c r="C2743" s="30" t="s">
        <v>8996</v>
      </c>
      <c r="D2743" s="30" t="s">
        <v>2035</v>
      </c>
      <c r="E2743" s="30" t="s">
        <v>6237</v>
      </c>
      <c r="F2743" s="30" t="s">
        <v>18</v>
      </c>
      <c r="G2743" s="9" t="s">
        <v>14</v>
      </c>
      <c r="H2743" s="30"/>
      <c r="I2743" s="31"/>
    </row>
    <row r="2744">
      <c r="A2744" s="30" t="s">
        <v>8954</v>
      </c>
      <c r="B2744" s="29" t="s">
        <v>8997</v>
      </c>
      <c r="C2744" s="30" t="s">
        <v>8998</v>
      </c>
      <c r="D2744" s="30" t="s">
        <v>3408</v>
      </c>
      <c r="E2744" s="30" t="s">
        <v>15</v>
      </c>
      <c r="F2744" s="30" t="s">
        <v>5986</v>
      </c>
      <c r="G2744" s="9" t="s">
        <v>14</v>
      </c>
      <c r="H2744" s="30"/>
      <c r="I2744" s="31"/>
    </row>
    <row r="2745">
      <c r="A2745" s="30" t="s">
        <v>8954</v>
      </c>
      <c r="B2745" s="29" t="s">
        <v>8997</v>
      </c>
      <c r="C2745" s="30" t="s">
        <v>8998</v>
      </c>
      <c r="D2745" s="30" t="s">
        <v>3408</v>
      </c>
      <c r="E2745" s="30" t="s">
        <v>6855</v>
      </c>
      <c r="F2745" s="30" t="s">
        <v>171</v>
      </c>
      <c r="G2745" s="9" t="s">
        <v>14</v>
      </c>
      <c r="H2745" s="30"/>
      <c r="I2745" s="31"/>
    </row>
    <row r="2746">
      <c r="A2746" s="30" t="s">
        <v>8954</v>
      </c>
      <c r="B2746" s="29" t="s">
        <v>8997</v>
      </c>
      <c r="C2746" s="30" t="s">
        <v>8998</v>
      </c>
      <c r="D2746" s="30" t="s">
        <v>3408</v>
      </c>
      <c r="E2746" s="30" t="s">
        <v>4528</v>
      </c>
      <c r="F2746" s="30" t="s">
        <v>101</v>
      </c>
      <c r="G2746" s="9" t="s">
        <v>14</v>
      </c>
      <c r="H2746" s="30"/>
      <c r="I2746" s="31"/>
    </row>
    <row r="2747">
      <c r="A2747" s="30" t="s">
        <v>8954</v>
      </c>
      <c r="B2747" s="29" t="s">
        <v>8999</v>
      </c>
      <c r="C2747" s="30" t="s">
        <v>9000</v>
      </c>
      <c r="D2747" s="30" t="s">
        <v>286</v>
      </c>
      <c r="E2747" s="30"/>
      <c r="F2747" s="30" t="s">
        <v>5872</v>
      </c>
      <c r="G2747" s="9" t="s">
        <v>14</v>
      </c>
      <c r="H2747" s="30" t="s">
        <v>100</v>
      </c>
      <c r="I2747" s="31"/>
    </row>
    <row r="2748">
      <c r="A2748" s="30" t="s">
        <v>8954</v>
      </c>
      <c r="B2748" s="29" t="s">
        <v>8999</v>
      </c>
      <c r="C2748" s="30" t="s">
        <v>9000</v>
      </c>
      <c r="D2748" s="30" t="s">
        <v>286</v>
      </c>
      <c r="E2748" s="30" t="s">
        <v>7934</v>
      </c>
      <c r="F2748" s="30" t="s">
        <v>9001</v>
      </c>
      <c r="G2748" s="9" t="s">
        <v>14</v>
      </c>
      <c r="H2748" s="30"/>
      <c r="I2748" s="31"/>
    </row>
    <row r="2749">
      <c r="A2749" s="30" t="s">
        <v>8954</v>
      </c>
      <c r="B2749" s="29" t="s">
        <v>8999</v>
      </c>
      <c r="C2749" s="30" t="s">
        <v>9000</v>
      </c>
      <c r="D2749" s="30" t="s">
        <v>286</v>
      </c>
      <c r="E2749" s="30" t="s">
        <v>9002</v>
      </c>
      <c r="F2749" s="30" t="s">
        <v>9003</v>
      </c>
      <c r="G2749" s="9" t="s">
        <v>14</v>
      </c>
      <c r="H2749" s="30"/>
      <c r="I2749" s="31"/>
    </row>
    <row r="2750">
      <c r="A2750" s="30" t="s">
        <v>8954</v>
      </c>
      <c r="B2750" s="29" t="s">
        <v>9004</v>
      </c>
      <c r="C2750" s="30" t="s">
        <v>9005</v>
      </c>
      <c r="D2750" s="30" t="s">
        <v>1562</v>
      </c>
      <c r="E2750" s="30"/>
      <c r="F2750" s="30" t="s">
        <v>171</v>
      </c>
      <c r="G2750" s="9" t="s">
        <v>14</v>
      </c>
      <c r="H2750" s="30" t="s">
        <v>100</v>
      </c>
      <c r="I2750" s="31"/>
    </row>
    <row r="2751">
      <c r="A2751" s="30" t="s">
        <v>8954</v>
      </c>
      <c r="B2751" s="29" t="s">
        <v>9004</v>
      </c>
      <c r="C2751" s="30" t="s">
        <v>9005</v>
      </c>
      <c r="D2751" s="30" t="s">
        <v>1562</v>
      </c>
      <c r="E2751" s="30" t="s">
        <v>110</v>
      </c>
      <c r="F2751" s="30" t="s">
        <v>111</v>
      </c>
      <c r="G2751" s="9" t="s">
        <v>14</v>
      </c>
      <c r="H2751" s="30"/>
      <c r="I2751" s="31"/>
    </row>
    <row r="2752">
      <c r="A2752" s="30" t="s">
        <v>8954</v>
      </c>
      <c r="B2752" s="29" t="s">
        <v>9004</v>
      </c>
      <c r="C2752" s="30" t="s">
        <v>9005</v>
      </c>
      <c r="D2752" s="30" t="s">
        <v>1562</v>
      </c>
      <c r="E2752" s="30" t="s">
        <v>9006</v>
      </c>
      <c r="F2752" s="30" t="s">
        <v>542</v>
      </c>
      <c r="G2752" s="9" t="s">
        <v>14</v>
      </c>
      <c r="H2752" s="30"/>
      <c r="I2752" s="31"/>
    </row>
    <row r="2753">
      <c r="A2753" s="30" t="s">
        <v>8954</v>
      </c>
      <c r="B2753" s="29" t="s">
        <v>9007</v>
      </c>
      <c r="C2753" s="30" t="s">
        <v>9008</v>
      </c>
      <c r="D2753" s="30" t="s">
        <v>2054</v>
      </c>
      <c r="E2753" s="30"/>
      <c r="F2753" s="30" t="s">
        <v>2096</v>
      </c>
      <c r="G2753" s="9" t="s">
        <v>14</v>
      </c>
      <c r="H2753" s="30" t="s">
        <v>100</v>
      </c>
      <c r="I2753" s="31"/>
    </row>
    <row r="2754">
      <c r="A2754" s="30" t="s">
        <v>8954</v>
      </c>
      <c r="B2754" s="29" t="s">
        <v>9007</v>
      </c>
      <c r="C2754" s="30" t="s">
        <v>9008</v>
      </c>
      <c r="D2754" s="30" t="s">
        <v>2054</v>
      </c>
      <c r="E2754" s="30"/>
      <c r="F2754" s="30" t="s">
        <v>132</v>
      </c>
      <c r="G2754" s="9" t="s">
        <v>14</v>
      </c>
      <c r="H2754" s="30" t="s">
        <v>100</v>
      </c>
      <c r="I2754" s="31"/>
    </row>
    <row r="2755">
      <c r="A2755" s="30" t="s">
        <v>8954</v>
      </c>
      <c r="B2755" s="29" t="s">
        <v>9007</v>
      </c>
      <c r="C2755" s="30" t="s">
        <v>9008</v>
      </c>
      <c r="D2755" s="30" t="s">
        <v>2054</v>
      </c>
      <c r="E2755" s="30" t="s">
        <v>6034</v>
      </c>
      <c r="F2755" s="30" t="s">
        <v>119</v>
      </c>
      <c r="G2755" s="9" t="s">
        <v>14</v>
      </c>
      <c r="H2755" s="30"/>
      <c r="I2755" s="31"/>
    </row>
    <row r="2756">
      <c r="A2756" s="30" t="s">
        <v>8954</v>
      </c>
      <c r="B2756" s="29" t="s">
        <v>9009</v>
      </c>
      <c r="C2756" s="30" t="s">
        <v>9010</v>
      </c>
      <c r="D2756" s="30" t="s">
        <v>949</v>
      </c>
      <c r="E2756" s="30" t="s">
        <v>4316</v>
      </c>
      <c r="F2756" s="30" t="s">
        <v>202</v>
      </c>
      <c r="G2756" s="9" t="s">
        <v>14</v>
      </c>
      <c r="H2756" s="30"/>
      <c r="I2756" s="31"/>
    </row>
    <row r="2757">
      <c r="A2757" s="30" t="s">
        <v>8954</v>
      </c>
      <c r="B2757" s="29" t="s">
        <v>9011</v>
      </c>
      <c r="C2757" s="30" t="s">
        <v>9012</v>
      </c>
      <c r="D2757" s="30" t="s">
        <v>746</v>
      </c>
      <c r="E2757" s="30" t="s">
        <v>125</v>
      </c>
      <c r="F2757" s="30" t="s">
        <v>18</v>
      </c>
      <c r="G2757" s="9" t="s">
        <v>14</v>
      </c>
      <c r="H2757" s="30"/>
      <c r="I2757" s="31"/>
    </row>
    <row r="2758">
      <c r="A2758" s="30" t="s">
        <v>8954</v>
      </c>
      <c r="B2758" s="29" t="s">
        <v>9011</v>
      </c>
      <c r="C2758" s="30" t="s">
        <v>9012</v>
      </c>
      <c r="D2758" s="30" t="s">
        <v>746</v>
      </c>
      <c r="E2758" s="30" t="s">
        <v>9013</v>
      </c>
      <c r="F2758" s="30" t="s">
        <v>3138</v>
      </c>
      <c r="G2758" s="9" t="s">
        <v>14</v>
      </c>
      <c r="H2758" s="30"/>
      <c r="I2758" s="31"/>
    </row>
    <row r="2759">
      <c r="A2759" s="30" t="s">
        <v>8954</v>
      </c>
      <c r="B2759" s="29" t="s">
        <v>9011</v>
      </c>
      <c r="C2759" s="30" t="s">
        <v>9012</v>
      </c>
      <c r="D2759" s="30" t="s">
        <v>746</v>
      </c>
      <c r="E2759" s="30" t="s">
        <v>9013</v>
      </c>
      <c r="F2759" s="30" t="s">
        <v>3415</v>
      </c>
      <c r="G2759" s="9" t="s">
        <v>14</v>
      </c>
      <c r="H2759" s="30"/>
      <c r="I2759" s="31"/>
    </row>
    <row r="2760">
      <c r="A2760" s="30" t="s">
        <v>9014</v>
      </c>
      <c r="B2760" s="29" t="s">
        <v>9015</v>
      </c>
      <c r="C2760" s="30" t="s">
        <v>9016</v>
      </c>
      <c r="D2760" s="30" t="s">
        <v>619</v>
      </c>
      <c r="E2760" s="30" t="s">
        <v>9017</v>
      </c>
      <c r="F2760" s="30" t="s">
        <v>6403</v>
      </c>
      <c r="G2760" s="9" t="s">
        <v>29</v>
      </c>
      <c r="H2760" s="30"/>
      <c r="I2760" s="31"/>
    </row>
    <row r="2761">
      <c r="A2761" s="30" t="s">
        <v>9014</v>
      </c>
      <c r="B2761" s="29" t="s">
        <v>9015</v>
      </c>
      <c r="C2761" s="30" t="s">
        <v>9018</v>
      </c>
      <c r="D2761" s="30" t="s">
        <v>619</v>
      </c>
      <c r="E2761" s="30" t="s">
        <v>9019</v>
      </c>
      <c r="F2761" s="30" t="s">
        <v>220</v>
      </c>
      <c r="G2761" s="9" t="s">
        <v>29</v>
      </c>
      <c r="H2761" s="30"/>
      <c r="I2761" s="31"/>
    </row>
    <row r="2762">
      <c r="A2762" s="30" t="s">
        <v>9014</v>
      </c>
      <c r="B2762" s="29" t="s">
        <v>9020</v>
      </c>
      <c r="C2762" s="30" t="s">
        <v>8971</v>
      </c>
      <c r="D2762" s="30" t="s">
        <v>8972</v>
      </c>
      <c r="E2762" s="30" t="s">
        <v>42</v>
      </c>
      <c r="F2762" s="30" t="s">
        <v>1303</v>
      </c>
      <c r="G2762" s="9" t="s">
        <v>29</v>
      </c>
      <c r="H2762" s="30"/>
      <c r="I2762" s="31"/>
    </row>
    <row r="2763">
      <c r="A2763" s="30" t="s">
        <v>9014</v>
      </c>
      <c r="B2763" s="29" t="s">
        <v>9021</v>
      </c>
      <c r="C2763" s="30" t="s">
        <v>9022</v>
      </c>
      <c r="D2763" s="30" t="s">
        <v>1557</v>
      </c>
      <c r="E2763" s="30"/>
      <c r="F2763" s="30" t="s">
        <v>7183</v>
      </c>
      <c r="G2763" s="9" t="s">
        <v>14</v>
      </c>
      <c r="H2763" s="30" t="s">
        <v>100</v>
      </c>
      <c r="I2763" s="31"/>
    </row>
    <row r="2764">
      <c r="A2764" s="30" t="s">
        <v>9014</v>
      </c>
      <c r="B2764" s="29" t="s">
        <v>9023</v>
      </c>
      <c r="C2764" s="30" t="s">
        <v>9024</v>
      </c>
      <c r="D2764" s="30" t="s">
        <v>357</v>
      </c>
      <c r="E2764" s="30"/>
      <c r="F2764" s="30" t="s">
        <v>5969</v>
      </c>
      <c r="G2764" s="9" t="s">
        <v>14</v>
      </c>
      <c r="H2764" s="30" t="s">
        <v>100</v>
      </c>
      <c r="I2764" s="31"/>
    </row>
    <row r="2765">
      <c r="A2765" s="30" t="s">
        <v>9014</v>
      </c>
      <c r="B2765" s="29" t="s">
        <v>9023</v>
      </c>
      <c r="C2765" s="30" t="s">
        <v>9024</v>
      </c>
      <c r="D2765" s="30" t="s">
        <v>357</v>
      </c>
      <c r="E2765" s="30" t="s">
        <v>5885</v>
      </c>
      <c r="F2765" s="30" t="s">
        <v>119</v>
      </c>
      <c r="G2765" s="9" t="s">
        <v>14</v>
      </c>
      <c r="H2765" s="30"/>
      <c r="I2765" s="31"/>
    </row>
    <row r="2766">
      <c r="A2766" s="30" t="s">
        <v>9014</v>
      </c>
      <c r="B2766" s="29" t="s">
        <v>9023</v>
      </c>
      <c r="C2766" s="30" t="s">
        <v>9024</v>
      </c>
      <c r="D2766" s="30" t="s">
        <v>357</v>
      </c>
      <c r="E2766" s="30" t="s">
        <v>4684</v>
      </c>
      <c r="F2766" s="30" t="s">
        <v>33</v>
      </c>
      <c r="G2766" s="9" t="s">
        <v>14</v>
      </c>
      <c r="H2766" s="30"/>
      <c r="I2766" s="31"/>
    </row>
    <row r="2767">
      <c r="A2767" s="30" t="s">
        <v>9014</v>
      </c>
      <c r="B2767" s="29" t="s">
        <v>9025</v>
      </c>
      <c r="C2767" s="30" t="s">
        <v>9026</v>
      </c>
      <c r="D2767" s="30" t="s">
        <v>9027</v>
      </c>
      <c r="E2767" s="30"/>
      <c r="F2767" s="30" t="s">
        <v>6745</v>
      </c>
      <c r="G2767" s="9" t="s">
        <v>14</v>
      </c>
      <c r="H2767" s="30" t="s">
        <v>100</v>
      </c>
      <c r="I2767" s="31"/>
    </row>
    <row r="2768">
      <c r="A2768" s="30" t="s">
        <v>9014</v>
      </c>
      <c r="B2768" s="29" t="s">
        <v>9025</v>
      </c>
      <c r="C2768" s="30" t="s">
        <v>9026</v>
      </c>
      <c r="D2768" s="30" t="s">
        <v>9027</v>
      </c>
      <c r="E2768" s="30" t="s">
        <v>38</v>
      </c>
      <c r="F2768" s="30" t="s">
        <v>33</v>
      </c>
      <c r="G2768" s="9" t="s">
        <v>14</v>
      </c>
      <c r="H2768" s="30"/>
      <c r="I2768" s="31"/>
    </row>
    <row r="2769">
      <c r="A2769" s="30" t="s">
        <v>9014</v>
      </c>
      <c r="B2769" s="29" t="s">
        <v>9025</v>
      </c>
      <c r="C2769" s="30" t="s">
        <v>9026</v>
      </c>
      <c r="D2769" s="30" t="s">
        <v>9027</v>
      </c>
      <c r="E2769" s="30" t="s">
        <v>9028</v>
      </c>
      <c r="F2769" s="30" t="s">
        <v>9029</v>
      </c>
      <c r="G2769" s="9" t="s">
        <v>14</v>
      </c>
      <c r="H2769" s="30"/>
      <c r="I2769" s="31"/>
    </row>
    <row r="2770">
      <c r="A2770" s="30" t="s">
        <v>9014</v>
      </c>
      <c r="B2770" s="29" t="s">
        <v>9030</v>
      </c>
      <c r="C2770" s="30" t="s">
        <v>9031</v>
      </c>
      <c r="D2770" s="30" t="s">
        <v>642</v>
      </c>
      <c r="E2770" s="30"/>
      <c r="F2770" s="30" t="s">
        <v>749</v>
      </c>
      <c r="G2770" s="9" t="s">
        <v>86</v>
      </c>
      <c r="H2770" s="30" t="s">
        <v>100</v>
      </c>
      <c r="I2770" s="31"/>
    </row>
    <row r="2771">
      <c r="A2771" s="30" t="s">
        <v>9014</v>
      </c>
      <c r="B2771" s="29" t="s">
        <v>9030</v>
      </c>
      <c r="C2771" s="30" t="s">
        <v>9031</v>
      </c>
      <c r="D2771" s="30" t="s">
        <v>642</v>
      </c>
      <c r="E2771" s="30" t="s">
        <v>110</v>
      </c>
      <c r="F2771" s="30" t="s">
        <v>111</v>
      </c>
      <c r="G2771" s="9" t="s">
        <v>14</v>
      </c>
      <c r="H2771" s="30"/>
      <c r="I2771" s="31"/>
    </row>
    <row r="2772">
      <c r="A2772" s="30" t="s">
        <v>9014</v>
      </c>
      <c r="B2772" s="29" t="s">
        <v>9030</v>
      </c>
      <c r="C2772" s="30" t="s">
        <v>9031</v>
      </c>
      <c r="D2772" s="30" t="s">
        <v>642</v>
      </c>
      <c r="E2772" s="30" t="s">
        <v>6568</v>
      </c>
      <c r="F2772" s="30" t="s">
        <v>119</v>
      </c>
      <c r="G2772" s="9" t="s">
        <v>14</v>
      </c>
      <c r="H2772" s="30"/>
      <c r="I2772" s="31"/>
    </row>
    <row r="2773">
      <c r="A2773" s="30" t="s">
        <v>9014</v>
      </c>
      <c r="B2773" s="29" t="s">
        <v>9032</v>
      </c>
      <c r="C2773" s="30" t="s">
        <v>9033</v>
      </c>
      <c r="D2773" s="30" t="s">
        <v>9034</v>
      </c>
      <c r="E2773" s="30"/>
      <c r="F2773" s="30" t="s">
        <v>512</v>
      </c>
      <c r="G2773" s="9" t="s">
        <v>14</v>
      </c>
      <c r="H2773" s="30" t="s">
        <v>100</v>
      </c>
      <c r="I2773" s="31"/>
    </row>
    <row r="2774">
      <c r="A2774" s="30" t="s">
        <v>9014</v>
      </c>
      <c r="B2774" s="29" t="s">
        <v>9032</v>
      </c>
      <c r="C2774" s="30" t="s">
        <v>9033</v>
      </c>
      <c r="D2774" s="30" t="s">
        <v>9034</v>
      </c>
      <c r="E2774" s="30" t="s">
        <v>4316</v>
      </c>
      <c r="F2774" s="30" t="s">
        <v>781</v>
      </c>
      <c r="G2774" s="9" t="s">
        <v>14</v>
      </c>
      <c r="H2774" s="30"/>
      <c r="I2774" s="31"/>
    </row>
    <row r="2775">
      <c r="A2775" s="30" t="s">
        <v>9014</v>
      </c>
      <c r="B2775" s="29" t="s">
        <v>9032</v>
      </c>
      <c r="C2775" s="30" t="s">
        <v>9033</v>
      </c>
      <c r="D2775" s="30" t="s">
        <v>9034</v>
      </c>
      <c r="E2775" s="30" t="s">
        <v>9035</v>
      </c>
      <c r="F2775" s="30" t="s">
        <v>6003</v>
      </c>
      <c r="G2775" s="9" t="s">
        <v>14</v>
      </c>
      <c r="H2775" s="30"/>
      <c r="I2775" s="31"/>
    </row>
    <row r="2776">
      <c r="A2776" s="30" t="s">
        <v>9014</v>
      </c>
      <c r="B2776" s="29" t="s">
        <v>9036</v>
      </c>
      <c r="C2776" s="30" t="s">
        <v>9037</v>
      </c>
      <c r="D2776" s="30" t="s">
        <v>1557</v>
      </c>
      <c r="E2776" s="30"/>
      <c r="F2776" s="30" t="s">
        <v>1419</v>
      </c>
      <c r="G2776" s="9" t="s">
        <v>14</v>
      </c>
      <c r="H2776" s="30" t="s">
        <v>100</v>
      </c>
      <c r="I2776" s="31"/>
    </row>
    <row r="2777">
      <c r="A2777" s="30" t="s">
        <v>9014</v>
      </c>
      <c r="B2777" s="29" t="s">
        <v>9036</v>
      </c>
      <c r="C2777" s="30" t="s">
        <v>9037</v>
      </c>
      <c r="D2777" s="30" t="s">
        <v>1557</v>
      </c>
      <c r="E2777" s="30" t="s">
        <v>5418</v>
      </c>
      <c r="F2777" s="30" t="s">
        <v>454</v>
      </c>
      <c r="G2777" s="9" t="s">
        <v>14</v>
      </c>
      <c r="H2777" s="30"/>
      <c r="I2777" s="31"/>
    </row>
    <row r="2778">
      <c r="A2778" s="30" t="s">
        <v>9014</v>
      </c>
      <c r="B2778" s="29" t="s">
        <v>9036</v>
      </c>
      <c r="C2778" s="30" t="s">
        <v>9037</v>
      </c>
      <c r="D2778" s="30" t="s">
        <v>1557</v>
      </c>
      <c r="E2778" s="30" t="s">
        <v>9038</v>
      </c>
      <c r="F2778" s="30" t="s">
        <v>101</v>
      </c>
      <c r="G2778" s="9" t="s">
        <v>14</v>
      </c>
      <c r="H2778" s="30"/>
      <c r="I2778" s="31"/>
    </row>
    <row r="2779">
      <c r="A2779" s="30" t="s">
        <v>9014</v>
      </c>
      <c r="B2779" s="29" t="s">
        <v>9036</v>
      </c>
      <c r="C2779" s="30" t="s">
        <v>9037</v>
      </c>
      <c r="D2779" s="30" t="s">
        <v>1557</v>
      </c>
      <c r="E2779" s="30" t="s">
        <v>110</v>
      </c>
      <c r="F2779" s="30" t="s">
        <v>111</v>
      </c>
      <c r="G2779" s="9" t="s">
        <v>14</v>
      </c>
      <c r="H2779" s="30"/>
      <c r="I2779" s="31"/>
    </row>
    <row r="2780">
      <c r="A2780" s="30" t="s">
        <v>9014</v>
      </c>
      <c r="B2780" s="29" t="s">
        <v>9039</v>
      </c>
      <c r="C2780" s="30" t="s">
        <v>9040</v>
      </c>
      <c r="D2780" s="30" t="s">
        <v>62</v>
      </c>
      <c r="E2780" s="30"/>
      <c r="F2780" s="30" t="s">
        <v>6328</v>
      </c>
      <c r="G2780" s="9" t="s">
        <v>14</v>
      </c>
      <c r="H2780" s="30" t="s">
        <v>100</v>
      </c>
      <c r="I2780" s="31"/>
    </row>
    <row r="2781">
      <c r="A2781" s="30" t="s">
        <v>9014</v>
      </c>
      <c r="B2781" s="29" t="s">
        <v>9039</v>
      </c>
      <c r="C2781" s="30" t="s">
        <v>9040</v>
      </c>
      <c r="D2781" s="30" t="s">
        <v>62</v>
      </c>
      <c r="E2781" s="30" t="s">
        <v>4316</v>
      </c>
      <c r="F2781" s="30" t="s">
        <v>9041</v>
      </c>
      <c r="G2781" s="9" t="s">
        <v>14</v>
      </c>
      <c r="H2781" s="30"/>
      <c r="I2781" s="31"/>
    </row>
    <row r="2782">
      <c r="A2782" s="30" t="s">
        <v>9014</v>
      </c>
      <c r="B2782" s="29" t="s">
        <v>9039</v>
      </c>
      <c r="C2782" s="30" t="s">
        <v>9040</v>
      </c>
      <c r="D2782" s="30" t="s">
        <v>62</v>
      </c>
      <c r="E2782" s="30" t="s">
        <v>259</v>
      </c>
      <c r="F2782" s="30" t="s">
        <v>5884</v>
      </c>
      <c r="G2782" s="9" t="s">
        <v>14</v>
      </c>
      <c r="H2782" s="30"/>
      <c r="I2782" s="31"/>
    </row>
    <row r="2783">
      <c r="A2783" s="30" t="s">
        <v>9014</v>
      </c>
      <c r="B2783" s="29" t="s">
        <v>9039</v>
      </c>
      <c r="C2783" s="30" t="s">
        <v>9040</v>
      </c>
      <c r="D2783" s="30" t="s">
        <v>62</v>
      </c>
      <c r="E2783" s="30" t="s">
        <v>119</v>
      </c>
      <c r="F2783" s="30" t="s">
        <v>5876</v>
      </c>
      <c r="G2783" s="9" t="s">
        <v>14</v>
      </c>
      <c r="H2783" s="30"/>
      <c r="I2783" s="31"/>
    </row>
    <row r="2784">
      <c r="A2784" s="30" t="s">
        <v>9014</v>
      </c>
      <c r="B2784" s="29" t="s">
        <v>9042</v>
      </c>
      <c r="C2784" s="30" t="s">
        <v>9043</v>
      </c>
      <c r="D2784" s="30" t="s">
        <v>1283</v>
      </c>
      <c r="E2784" s="30" t="s">
        <v>5047</v>
      </c>
      <c r="F2784" s="30" t="s">
        <v>6224</v>
      </c>
      <c r="G2784" s="9" t="s">
        <v>14</v>
      </c>
      <c r="H2784" s="30"/>
      <c r="I2784" s="31"/>
    </row>
    <row r="2785">
      <c r="A2785" s="30" t="s">
        <v>9014</v>
      </c>
      <c r="B2785" s="29" t="s">
        <v>9042</v>
      </c>
      <c r="C2785" s="30" t="s">
        <v>9043</v>
      </c>
      <c r="D2785" s="30" t="s">
        <v>1283</v>
      </c>
      <c r="E2785" s="30" t="s">
        <v>1195</v>
      </c>
      <c r="F2785" s="30" t="s">
        <v>1073</v>
      </c>
      <c r="G2785" s="9" t="s">
        <v>14</v>
      </c>
      <c r="H2785" s="30"/>
      <c r="I2785" s="31"/>
    </row>
    <row r="2786">
      <c r="A2786" s="30" t="s">
        <v>9014</v>
      </c>
      <c r="B2786" s="29" t="s">
        <v>9044</v>
      </c>
      <c r="C2786" s="30" t="s">
        <v>9045</v>
      </c>
      <c r="D2786" s="30" t="s">
        <v>5947</v>
      </c>
      <c r="E2786" s="30" t="s">
        <v>428</v>
      </c>
      <c r="F2786" s="30" t="s">
        <v>429</v>
      </c>
      <c r="G2786" s="9" t="s">
        <v>29</v>
      </c>
      <c r="H2786" s="30"/>
      <c r="I2786" s="31"/>
    </row>
    <row r="2787">
      <c r="A2787" s="30" t="s">
        <v>9014</v>
      </c>
      <c r="B2787" s="29" t="s">
        <v>9046</v>
      </c>
      <c r="C2787" s="30" t="s">
        <v>9047</v>
      </c>
      <c r="D2787" s="30" t="s">
        <v>1711</v>
      </c>
      <c r="E2787" s="30" t="s">
        <v>5418</v>
      </c>
      <c r="F2787" s="30" t="s">
        <v>202</v>
      </c>
      <c r="G2787" s="9" t="s">
        <v>14</v>
      </c>
      <c r="H2787" s="30"/>
      <c r="I2787" s="31"/>
    </row>
    <row r="2788">
      <c r="A2788" s="30" t="s">
        <v>9014</v>
      </c>
      <c r="B2788" s="29" t="s">
        <v>9048</v>
      </c>
      <c r="C2788" s="30" t="s">
        <v>9049</v>
      </c>
      <c r="D2788" s="30" t="s">
        <v>2224</v>
      </c>
      <c r="E2788" s="30" t="s">
        <v>5418</v>
      </c>
      <c r="F2788" s="30" t="s">
        <v>2843</v>
      </c>
      <c r="G2788" s="9" t="s">
        <v>14</v>
      </c>
      <c r="H2788" s="30"/>
      <c r="I2788" s="31"/>
    </row>
    <row r="2789">
      <c r="A2789" s="30" t="s">
        <v>9014</v>
      </c>
      <c r="B2789" s="29" t="s">
        <v>9048</v>
      </c>
      <c r="C2789" s="30" t="s">
        <v>9049</v>
      </c>
      <c r="D2789" s="30" t="s">
        <v>2224</v>
      </c>
      <c r="E2789" s="30" t="s">
        <v>2376</v>
      </c>
      <c r="F2789" s="30" t="s">
        <v>4015</v>
      </c>
      <c r="G2789" s="9" t="s">
        <v>14</v>
      </c>
      <c r="H2789" s="30"/>
      <c r="I2789" s="31"/>
    </row>
    <row r="2790">
      <c r="A2790" s="30" t="s">
        <v>9014</v>
      </c>
      <c r="B2790" s="29" t="s">
        <v>9050</v>
      </c>
      <c r="C2790" s="30" t="s">
        <v>9051</v>
      </c>
      <c r="D2790" s="30" t="s">
        <v>78</v>
      </c>
      <c r="E2790" s="30" t="s">
        <v>110</v>
      </c>
      <c r="F2790" s="30" t="s">
        <v>111</v>
      </c>
      <c r="G2790" s="9" t="s">
        <v>14</v>
      </c>
      <c r="H2790" s="30"/>
      <c r="I2790" s="31"/>
    </row>
    <row r="2791">
      <c r="A2791" s="30" t="s">
        <v>9014</v>
      </c>
      <c r="B2791" s="29" t="s">
        <v>9050</v>
      </c>
      <c r="C2791" s="30" t="s">
        <v>9051</v>
      </c>
      <c r="D2791" s="30" t="s">
        <v>78</v>
      </c>
      <c r="E2791" s="30" t="s">
        <v>9052</v>
      </c>
      <c r="F2791" s="30" t="s">
        <v>2843</v>
      </c>
      <c r="G2791" s="9" t="s">
        <v>14</v>
      </c>
      <c r="H2791" s="30"/>
      <c r="I2791" s="31"/>
    </row>
    <row r="2792">
      <c r="A2792" s="30" t="s">
        <v>9014</v>
      </c>
      <c r="B2792" s="29" t="s">
        <v>9050</v>
      </c>
      <c r="C2792" s="30" t="s">
        <v>9051</v>
      </c>
      <c r="D2792" s="30" t="s">
        <v>78</v>
      </c>
      <c r="E2792" s="30" t="s">
        <v>8197</v>
      </c>
      <c r="F2792" s="30" t="s">
        <v>374</v>
      </c>
      <c r="G2792" s="9" t="s">
        <v>14</v>
      </c>
      <c r="H2792" s="30"/>
      <c r="I2792" s="31"/>
    </row>
    <row r="2793">
      <c r="A2793" s="30" t="s">
        <v>9014</v>
      </c>
      <c r="B2793" s="29" t="s">
        <v>9053</v>
      </c>
      <c r="C2793" s="30" t="s">
        <v>9054</v>
      </c>
      <c r="D2793" s="30" t="s">
        <v>800</v>
      </c>
      <c r="E2793" s="30" t="s">
        <v>42</v>
      </c>
      <c r="F2793" s="30" t="s">
        <v>1303</v>
      </c>
      <c r="G2793" s="9" t="s">
        <v>29</v>
      </c>
      <c r="H2793" s="30"/>
      <c r="I2793" s="31"/>
    </row>
    <row r="2794">
      <c r="A2794" s="30" t="s">
        <v>9014</v>
      </c>
      <c r="B2794" s="29" t="s">
        <v>9055</v>
      </c>
      <c r="C2794" s="30" t="s">
        <v>9056</v>
      </c>
      <c r="D2794" s="30" t="s">
        <v>1557</v>
      </c>
      <c r="E2794" s="30"/>
      <c r="F2794" s="30" t="s">
        <v>7183</v>
      </c>
      <c r="G2794" s="9" t="s">
        <v>14</v>
      </c>
      <c r="H2794" s="30" t="s">
        <v>100</v>
      </c>
      <c r="I2794" s="31"/>
    </row>
    <row r="2795">
      <c r="A2795" s="30" t="s">
        <v>9014</v>
      </c>
      <c r="B2795" s="29" t="s">
        <v>9057</v>
      </c>
      <c r="C2795" s="30" t="s">
        <v>9058</v>
      </c>
      <c r="D2795" s="30" t="s">
        <v>6781</v>
      </c>
      <c r="E2795" s="30" t="s">
        <v>2476</v>
      </c>
      <c r="F2795" s="30" t="s">
        <v>8661</v>
      </c>
      <c r="G2795" s="9" t="s">
        <v>14</v>
      </c>
      <c r="H2795" s="30"/>
      <c r="I2795" s="31"/>
    </row>
    <row r="2796">
      <c r="A2796" s="30" t="s">
        <v>9014</v>
      </c>
      <c r="B2796" s="29" t="s">
        <v>9057</v>
      </c>
      <c r="C2796" s="30" t="s">
        <v>9058</v>
      </c>
      <c r="D2796" s="30" t="s">
        <v>6781</v>
      </c>
      <c r="E2796" s="30" t="s">
        <v>6454</v>
      </c>
      <c r="F2796" s="30" t="s">
        <v>6455</v>
      </c>
      <c r="G2796" s="9" t="s">
        <v>14</v>
      </c>
      <c r="H2796" s="30"/>
      <c r="I2796" s="31"/>
    </row>
    <row r="2797">
      <c r="A2797" s="30" t="s">
        <v>9014</v>
      </c>
      <c r="B2797" s="29" t="s">
        <v>9057</v>
      </c>
      <c r="C2797" s="30" t="s">
        <v>9058</v>
      </c>
      <c r="D2797" s="30" t="s">
        <v>6781</v>
      </c>
      <c r="E2797" s="30" t="s">
        <v>344</v>
      </c>
      <c r="F2797" s="30" t="s">
        <v>450</v>
      </c>
      <c r="G2797" s="9" t="s">
        <v>14</v>
      </c>
      <c r="H2797" s="30"/>
      <c r="I2797" s="31"/>
    </row>
    <row r="2798">
      <c r="A2798" s="30" t="s">
        <v>9014</v>
      </c>
      <c r="B2798" s="29" t="s">
        <v>9057</v>
      </c>
      <c r="C2798" s="30" t="s">
        <v>9058</v>
      </c>
      <c r="D2798" s="30" t="s">
        <v>6781</v>
      </c>
      <c r="E2798" s="30" t="s">
        <v>136</v>
      </c>
      <c r="F2798" s="30" t="s">
        <v>6495</v>
      </c>
      <c r="G2798" s="9" t="s">
        <v>14</v>
      </c>
      <c r="H2798" s="30"/>
      <c r="I2798" s="31"/>
    </row>
    <row r="2799">
      <c r="A2799" s="30" t="s">
        <v>9014</v>
      </c>
      <c r="B2799" s="29" t="s">
        <v>9059</v>
      </c>
      <c r="C2799" s="30" t="s">
        <v>9060</v>
      </c>
      <c r="D2799" s="30" t="s">
        <v>303</v>
      </c>
      <c r="E2799" s="30" t="s">
        <v>15</v>
      </c>
      <c r="F2799" s="30" t="s">
        <v>8919</v>
      </c>
      <c r="G2799" s="9" t="s">
        <v>14</v>
      </c>
      <c r="H2799" s="30"/>
      <c r="I2799" s="31"/>
    </row>
    <row r="2800">
      <c r="A2800" s="30" t="s">
        <v>9014</v>
      </c>
      <c r="B2800" s="29" t="s">
        <v>9059</v>
      </c>
      <c r="C2800" s="30" t="s">
        <v>9060</v>
      </c>
      <c r="D2800" s="30" t="s">
        <v>303</v>
      </c>
      <c r="E2800" s="30" t="s">
        <v>9061</v>
      </c>
      <c r="F2800" s="30" t="s">
        <v>6855</v>
      </c>
      <c r="G2800" s="9" t="s">
        <v>14</v>
      </c>
      <c r="H2800" s="30"/>
      <c r="I2800" s="31"/>
    </row>
    <row r="2801">
      <c r="A2801" s="30" t="s">
        <v>9014</v>
      </c>
      <c r="B2801" s="29" t="s">
        <v>9059</v>
      </c>
      <c r="C2801" s="30" t="s">
        <v>9060</v>
      </c>
      <c r="D2801" s="30" t="s">
        <v>5760</v>
      </c>
      <c r="E2801" s="30" t="s">
        <v>15</v>
      </c>
      <c r="F2801" s="30" t="s">
        <v>8919</v>
      </c>
      <c r="G2801" s="9" t="s">
        <v>14</v>
      </c>
      <c r="H2801" s="30"/>
      <c r="I2801" s="31"/>
    </row>
    <row r="2802">
      <c r="A2802" s="30" t="s">
        <v>9014</v>
      </c>
      <c r="B2802" s="29" t="s">
        <v>9059</v>
      </c>
      <c r="C2802" s="30" t="s">
        <v>9060</v>
      </c>
      <c r="D2802" s="30" t="s">
        <v>5760</v>
      </c>
      <c r="E2802" s="30" t="s">
        <v>9061</v>
      </c>
      <c r="F2802" s="30" t="s">
        <v>6855</v>
      </c>
      <c r="G2802" s="9" t="s">
        <v>14</v>
      </c>
      <c r="H2802" s="30"/>
      <c r="I2802" s="31"/>
    </row>
    <row r="2803">
      <c r="A2803" s="30" t="s">
        <v>9014</v>
      </c>
      <c r="B2803" s="29" t="s">
        <v>9059</v>
      </c>
      <c r="C2803" s="30" t="s">
        <v>9060</v>
      </c>
      <c r="D2803" s="30" t="s">
        <v>5091</v>
      </c>
      <c r="E2803" s="30" t="s">
        <v>15</v>
      </c>
      <c r="F2803" s="30" t="s">
        <v>8919</v>
      </c>
      <c r="G2803" s="9" t="s">
        <v>14</v>
      </c>
      <c r="H2803" s="30"/>
      <c r="I2803" s="31"/>
    </row>
    <row r="2804">
      <c r="A2804" s="30" t="s">
        <v>9014</v>
      </c>
      <c r="B2804" s="29" t="s">
        <v>9059</v>
      </c>
      <c r="C2804" s="30" t="s">
        <v>9060</v>
      </c>
      <c r="D2804" s="30" t="s">
        <v>5091</v>
      </c>
      <c r="E2804" s="30" t="s">
        <v>9061</v>
      </c>
      <c r="F2804" s="30" t="s">
        <v>6855</v>
      </c>
      <c r="G2804" s="9" t="s">
        <v>14</v>
      </c>
      <c r="H2804" s="30"/>
      <c r="I2804" s="31"/>
    </row>
    <row r="2805">
      <c r="A2805" s="30" t="s">
        <v>9014</v>
      </c>
      <c r="B2805" s="29" t="s">
        <v>9062</v>
      </c>
      <c r="C2805" s="30" t="s">
        <v>9063</v>
      </c>
      <c r="D2805" s="30" t="s">
        <v>457</v>
      </c>
      <c r="E2805" s="30"/>
      <c r="F2805" s="30" t="s">
        <v>5872</v>
      </c>
      <c r="G2805" s="9" t="s">
        <v>14</v>
      </c>
      <c r="H2805" s="30" t="s">
        <v>100</v>
      </c>
      <c r="I2805" s="31"/>
    </row>
    <row r="2806">
      <c r="A2806" s="30" t="s">
        <v>9014</v>
      </c>
      <c r="B2806" s="29" t="s">
        <v>9062</v>
      </c>
      <c r="C2806" s="30" t="s">
        <v>9063</v>
      </c>
      <c r="D2806" s="30" t="s">
        <v>457</v>
      </c>
      <c r="E2806" s="30" t="s">
        <v>9064</v>
      </c>
      <c r="F2806" s="30" t="s">
        <v>8164</v>
      </c>
      <c r="G2806" s="9" t="s">
        <v>14</v>
      </c>
      <c r="H2806" s="30"/>
      <c r="I2806" s="31"/>
    </row>
    <row r="2807">
      <c r="A2807" s="30" t="s">
        <v>9014</v>
      </c>
      <c r="B2807" s="29" t="s">
        <v>9065</v>
      </c>
      <c r="C2807" s="30" t="s">
        <v>9066</v>
      </c>
      <c r="D2807" s="30" t="s">
        <v>3541</v>
      </c>
      <c r="E2807" s="30" t="s">
        <v>420</v>
      </c>
      <c r="F2807" s="30" t="s">
        <v>5884</v>
      </c>
      <c r="G2807" s="9" t="s">
        <v>14</v>
      </c>
      <c r="H2807" s="30"/>
      <c r="I2807" s="31"/>
    </row>
    <row r="2808">
      <c r="A2808" s="30" t="s">
        <v>9014</v>
      </c>
      <c r="B2808" s="29" t="s">
        <v>9065</v>
      </c>
      <c r="C2808" s="30" t="s">
        <v>9066</v>
      </c>
      <c r="D2808" s="30" t="s">
        <v>3541</v>
      </c>
      <c r="E2808" s="30" t="s">
        <v>420</v>
      </c>
      <c r="F2808" s="30" t="s">
        <v>2655</v>
      </c>
      <c r="G2808" s="9" t="s">
        <v>14</v>
      </c>
      <c r="H2808" s="30"/>
      <c r="I2808" s="31"/>
    </row>
    <row r="2809">
      <c r="A2809" s="30" t="s">
        <v>9014</v>
      </c>
      <c r="B2809" s="29" t="s">
        <v>9065</v>
      </c>
      <c r="C2809" s="30" t="s">
        <v>9066</v>
      </c>
      <c r="D2809" s="30" t="s">
        <v>3541</v>
      </c>
      <c r="E2809" s="30" t="s">
        <v>38</v>
      </c>
      <c r="F2809" s="30" t="s">
        <v>7719</v>
      </c>
      <c r="G2809" s="9" t="s">
        <v>14</v>
      </c>
      <c r="H2809" s="30"/>
      <c r="I2809" s="31"/>
    </row>
    <row r="2810">
      <c r="A2810" s="30" t="s">
        <v>9014</v>
      </c>
      <c r="B2810" s="29" t="s">
        <v>9065</v>
      </c>
      <c r="C2810" s="30" t="s">
        <v>9066</v>
      </c>
      <c r="D2810" s="30" t="s">
        <v>3541</v>
      </c>
      <c r="E2810" s="30" t="s">
        <v>5885</v>
      </c>
      <c r="F2810" s="30" t="s">
        <v>6525</v>
      </c>
      <c r="G2810" s="9" t="s">
        <v>14</v>
      </c>
      <c r="H2810" s="30"/>
      <c r="I2810" s="31"/>
    </row>
    <row r="2811">
      <c r="A2811" s="30" t="s">
        <v>9014</v>
      </c>
      <c r="B2811" s="29" t="s">
        <v>9067</v>
      </c>
      <c r="C2811" s="30" t="s">
        <v>9068</v>
      </c>
      <c r="D2811" s="30" t="s">
        <v>267</v>
      </c>
      <c r="E2811" s="30" t="s">
        <v>105</v>
      </c>
      <c r="F2811" s="30" t="s">
        <v>747</v>
      </c>
      <c r="G2811" s="9" t="s">
        <v>86</v>
      </c>
      <c r="H2811" s="30"/>
      <c r="I2811" s="31"/>
    </row>
    <row r="2812">
      <c r="A2812" s="30" t="s">
        <v>9014</v>
      </c>
      <c r="B2812" s="29" t="s">
        <v>9067</v>
      </c>
      <c r="C2812" s="30" t="s">
        <v>9069</v>
      </c>
      <c r="D2812" s="30" t="s">
        <v>267</v>
      </c>
      <c r="E2812" s="30" t="s">
        <v>6855</v>
      </c>
      <c r="F2812" s="30" t="s">
        <v>7491</v>
      </c>
      <c r="G2812" s="9" t="s">
        <v>86</v>
      </c>
      <c r="H2812" s="30"/>
      <c r="I2812" s="31"/>
    </row>
    <row r="2813">
      <c r="A2813" s="30" t="s">
        <v>9014</v>
      </c>
      <c r="B2813" s="29" t="s">
        <v>9070</v>
      </c>
      <c r="C2813" s="30" t="s">
        <v>9071</v>
      </c>
      <c r="D2813" s="30" t="s">
        <v>871</v>
      </c>
      <c r="E2813" s="30"/>
      <c r="F2813" s="30" t="s">
        <v>6148</v>
      </c>
      <c r="G2813" s="9" t="s">
        <v>14</v>
      </c>
      <c r="H2813" s="30" t="s">
        <v>100</v>
      </c>
      <c r="I2813" s="31"/>
    </row>
    <row r="2814">
      <c r="A2814" s="30" t="s">
        <v>9014</v>
      </c>
      <c r="B2814" s="29" t="s">
        <v>9070</v>
      </c>
      <c r="C2814" s="30" t="s">
        <v>9071</v>
      </c>
      <c r="D2814" s="30" t="s">
        <v>871</v>
      </c>
      <c r="E2814" s="30" t="s">
        <v>110</v>
      </c>
      <c r="F2814" s="30" t="s">
        <v>111</v>
      </c>
      <c r="G2814" s="9" t="s">
        <v>14</v>
      </c>
      <c r="H2814" s="30"/>
      <c r="I2814" s="31"/>
    </row>
    <row r="2815">
      <c r="A2815" s="30" t="s">
        <v>9014</v>
      </c>
      <c r="B2815" s="29" t="s">
        <v>9070</v>
      </c>
      <c r="C2815" s="30" t="s">
        <v>9071</v>
      </c>
      <c r="D2815" s="30" t="s">
        <v>871</v>
      </c>
      <c r="E2815" s="30" t="s">
        <v>436</v>
      </c>
      <c r="F2815" s="30" t="s">
        <v>18</v>
      </c>
      <c r="G2815" s="9" t="s">
        <v>14</v>
      </c>
      <c r="H2815" s="30"/>
      <c r="I2815" s="31"/>
    </row>
    <row r="2816">
      <c r="A2816" s="30" t="s">
        <v>9014</v>
      </c>
      <c r="B2816" s="29" t="s">
        <v>9072</v>
      </c>
      <c r="C2816" s="30" t="s">
        <v>9073</v>
      </c>
      <c r="D2816" s="30" t="s">
        <v>7302</v>
      </c>
      <c r="E2816" s="30"/>
      <c r="F2816" s="30" t="s">
        <v>5986</v>
      </c>
      <c r="G2816" s="9" t="s">
        <v>14</v>
      </c>
      <c r="H2816" s="30" t="s">
        <v>100</v>
      </c>
      <c r="I2816" s="31"/>
    </row>
    <row r="2817">
      <c r="A2817" s="30" t="s">
        <v>9014</v>
      </c>
      <c r="B2817" s="29" t="s">
        <v>9072</v>
      </c>
      <c r="C2817" s="30" t="s">
        <v>9073</v>
      </c>
      <c r="D2817" s="30" t="s">
        <v>7302</v>
      </c>
      <c r="E2817" s="30" t="s">
        <v>3780</v>
      </c>
      <c r="F2817" s="30" t="s">
        <v>7106</v>
      </c>
      <c r="G2817" s="9" t="s">
        <v>14</v>
      </c>
      <c r="H2817" s="30"/>
      <c r="I2817" s="31"/>
    </row>
    <row r="2818">
      <c r="A2818" s="30" t="s">
        <v>9014</v>
      </c>
      <c r="B2818" s="29" t="s">
        <v>9072</v>
      </c>
      <c r="C2818" s="30" t="s">
        <v>9073</v>
      </c>
      <c r="D2818" s="30" t="s">
        <v>83</v>
      </c>
      <c r="E2818" s="30"/>
      <c r="F2818" s="30" t="s">
        <v>5986</v>
      </c>
      <c r="G2818" s="9" t="s">
        <v>14</v>
      </c>
      <c r="H2818" s="30" t="s">
        <v>100</v>
      </c>
      <c r="I2818" s="31"/>
    </row>
    <row r="2819">
      <c r="A2819" s="30" t="s">
        <v>9014</v>
      </c>
      <c r="B2819" s="29" t="s">
        <v>9072</v>
      </c>
      <c r="C2819" s="30" t="s">
        <v>9073</v>
      </c>
      <c r="D2819" s="30" t="s">
        <v>83</v>
      </c>
      <c r="E2819" s="30" t="s">
        <v>3780</v>
      </c>
      <c r="F2819" s="30" t="s">
        <v>7106</v>
      </c>
      <c r="G2819" s="9" t="s">
        <v>14</v>
      </c>
      <c r="H2819" s="30"/>
      <c r="I2819" s="31"/>
    </row>
    <row r="2820">
      <c r="A2820" s="30" t="s">
        <v>9014</v>
      </c>
      <c r="B2820" s="29" t="s">
        <v>9074</v>
      </c>
      <c r="C2820" s="30" t="s">
        <v>9075</v>
      </c>
      <c r="D2820" s="30" t="s">
        <v>189</v>
      </c>
      <c r="E2820" s="30"/>
      <c r="F2820" s="30" t="s">
        <v>171</v>
      </c>
      <c r="G2820" s="9" t="s">
        <v>14</v>
      </c>
      <c r="H2820" s="30" t="s">
        <v>100</v>
      </c>
      <c r="I2820" s="31"/>
    </row>
    <row r="2821">
      <c r="A2821" s="30" t="s">
        <v>9014</v>
      </c>
      <c r="B2821" s="29" t="s">
        <v>9074</v>
      </c>
      <c r="C2821" s="30" t="s">
        <v>9075</v>
      </c>
      <c r="D2821" s="30" t="s">
        <v>189</v>
      </c>
      <c r="E2821" s="30" t="s">
        <v>110</v>
      </c>
      <c r="F2821" s="30" t="s">
        <v>111</v>
      </c>
      <c r="G2821" s="9" t="s">
        <v>14</v>
      </c>
      <c r="H2821" s="30"/>
      <c r="I2821" s="31"/>
    </row>
    <row r="2822">
      <c r="A2822" s="30" t="s">
        <v>9014</v>
      </c>
      <c r="B2822" s="29" t="s">
        <v>9074</v>
      </c>
      <c r="C2822" s="30" t="s">
        <v>9075</v>
      </c>
      <c r="D2822" s="30" t="s">
        <v>189</v>
      </c>
      <c r="E2822" s="30" t="s">
        <v>241</v>
      </c>
      <c r="F2822" s="30" t="s">
        <v>1771</v>
      </c>
      <c r="G2822" s="9" t="s">
        <v>14</v>
      </c>
      <c r="H2822" s="30"/>
      <c r="I2822" s="31"/>
    </row>
    <row r="2823">
      <c r="A2823" s="30" t="s">
        <v>9076</v>
      </c>
      <c r="B2823" s="29" t="s">
        <v>9077</v>
      </c>
      <c r="C2823" s="30" t="s">
        <v>9078</v>
      </c>
      <c r="D2823" s="30" t="s">
        <v>9079</v>
      </c>
      <c r="E2823" s="30"/>
      <c r="F2823" s="30" t="s">
        <v>6160</v>
      </c>
      <c r="G2823" s="9" t="s">
        <v>14</v>
      </c>
      <c r="H2823" s="30" t="s">
        <v>100</v>
      </c>
      <c r="I2823" s="31"/>
    </row>
    <row r="2824">
      <c r="A2824" s="30" t="s">
        <v>9076</v>
      </c>
      <c r="B2824" s="29" t="s">
        <v>9077</v>
      </c>
      <c r="C2824" s="30" t="s">
        <v>9078</v>
      </c>
      <c r="D2824" s="30" t="s">
        <v>9079</v>
      </c>
      <c r="E2824" s="30" t="s">
        <v>7624</v>
      </c>
      <c r="F2824" s="30" t="s">
        <v>718</v>
      </c>
      <c r="G2824" s="9" t="s">
        <v>14</v>
      </c>
      <c r="H2824" s="30"/>
      <c r="I2824" s="31"/>
    </row>
    <row r="2825">
      <c r="A2825" s="30" t="s">
        <v>9076</v>
      </c>
      <c r="B2825" s="29" t="s">
        <v>9080</v>
      </c>
      <c r="C2825" s="30" t="s">
        <v>9081</v>
      </c>
      <c r="D2825" s="30" t="s">
        <v>1546</v>
      </c>
      <c r="E2825" s="30" t="s">
        <v>4316</v>
      </c>
      <c r="F2825" s="30" t="s">
        <v>2843</v>
      </c>
      <c r="G2825" s="9" t="s">
        <v>14</v>
      </c>
      <c r="H2825" s="30"/>
      <c r="I2825" s="31"/>
    </row>
    <row r="2826">
      <c r="A2826" s="30" t="s">
        <v>9076</v>
      </c>
      <c r="B2826" s="29" t="s">
        <v>9080</v>
      </c>
      <c r="C2826" s="30" t="s">
        <v>9081</v>
      </c>
      <c r="D2826" s="30" t="s">
        <v>1546</v>
      </c>
      <c r="E2826" s="30" t="s">
        <v>1220</v>
      </c>
      <c r="F2826" s="30" t="s">
        <v>9082</v>
      </c>
      <c r="G2826" s="9" t="s">
        <v>14</v>
      </c>
      <c r="H2826" s="30"/>
      <c r="I2826" s="31"/>
    </row>
    <row r="2827">
      <c r="A2827" s="30" t="s">
        <v>9076</v>
      </c>
      <c r="B2827" s="29" t="s">
        <v>9080</v>
      </c>
      <c r="C2827" s="30" t="s">
        <v>9081</v>
      </c>
      <c r="D2827" s="30" t="s">
        <v>1546</v>
      </c>
      <c r="E2827" s="30" t="s">
        <v>349</v>
      </c>
      <c r="F2827" s="30" t="s">
        <v>6349</v>
      </c>
      <c r="G2827" s="9" t="s">
        <v>14</v>
      </c>
      <c r="H2827" s="30"/>
      <c r="I2827" s="31"/>
    </row>
    <row r="2828">
      <c r="A2828" s="30" t="s">
        <v>9083</v>
      </c>
      <c r="B2828" s="29" t="s">
        <v>9084</v>
      </c>
      <c r="C2828" s="30" t="s">
        <v>9085</v>
      </c>
      <c r="D2828" s="30" t="s">
        <v>32</v>
      </c>
      <c r="E2828" s="30" t="s">
        <v>119</v>
      </c>
      <c r="F2828" s="30" t="s">
        <v>9086</v>
      </c>
      <c r="G2828" s="9" t="s">
        <v>14</v>
      </c>
      <c r="H2828" s="30"/>
      <c r="I2828" s="31"/>
    </row>
    <row r="2829">
      <c r="A2829" s="30" t="s">
        <v>9083</v>
      </c>
      <c r="B2829" s="29" t="s">
        <v>9084</v>
      </c>
      <c r="C2829" s="30" t="s">
        <v>9085</v>
      </c>
      <c r="D2829" s="30" t="s">
        <v>32</v>
      </c>
      <c r="E2829" s="30" t="s">
        <v>241</v>
      </c>
      <c r="F2829" s="30" t="s">
        <v>33</v>
      </c>
      <c r="G2829" s="9" t="s">
        <v>14</v>
      </c>
      <c r="H2829" s="30"/>
      <c r="I2829" s="31"/>
    </row>
    <row r="2830">
      <c r="A2830" s="30" t="s">
        <v>9083</v>
      </c>
      <c r="B2830" s="29" t="s">
        <v>9087</v>
      </c>
      <c r="C2830" s="30" t="s">
        <v>9088</v>
      </c>
      <c r="D2830" s="30" t="s">
        <v>435</v>
      </c>
      <c r="E2830" s="30" t="s">
        <v>1550</v>
      </c>
      <c r="F2830" s="30" t="s">
        <v>4963</v>
      </c>
      <c r="G2830" s="9" t="s">
        <v>14</v>
      </c>
      <c r="H2830" s="30"/>
      <c r="I2830" s="31"/>
    </row>
    <row r="2831">
      <c r="A2831" s="30" t="s">
        <v>9083</v>
      </c>
      <c r="B2831" s="29" t="s">
        <v>9087</v>
      </c>
      <c r="C2831" s="30" t="s">
        <v>9088</v>
      </c>
      <c r="D2831" s="30" t="s">
        <v>435</v>
      </c>
      <c r="E2831" s="30"/>
      <c r="F2831" s="30" t="s">
        <v>6160</v>
      </c>
      <c r="G2831" s="9" t="s">
        <v>14</v>
      </c>
      <c r="H2831" s="30" t="s">
        <v>15</v>
      </c>
      <c r="I2831" s="31"/>
    </row>
    <row r="2832">
      <c r="A2832" s="30" t="s">
        <v>9083</v>
      </c>
      <c r="B2832" s="29" t="s">
        <v>9087</v>
      </c>
      <c r="C2832" s="30" t="s">
        <v>9088</v>
      </c>
      <c r="D2832" s="30" t="s">
        <v>412</v>
      </c>
      <c r="E2832" s="30" t="s">
        <v>1550</v>
      </c>
      <c r="F2832" s="30" t="s">
        <v>4963</v>
      </c>
      <c r="G2832" s="9" t="s">
        <v>14</v>
      </c>
      <c r="H2832" s="30"/>
      <c r="I2832" s="31"/>
    </row>
    <row r="2833">
      <c r="A2833" s="30" t="s">
        <v>9083</v>
      </c>
      <c r="B2833" s="29" t="s">
        <v>9087</v>
      </c>
      <c r="C2833" s="30" t="s">
        <v>9088</v>
      </c>
      <c r="D2833" s="30" t="s">
        <v>412</v>
      </c>
      <c r="E2833" s="30"/>
      <c r="F2833" s="30" t="s">
        <v>6160</v>
      </c>
      <c r="G2833" s="9" t="s">
        <v>14</v>
      </c>
      <c r="H2833" s="30" t="s">
        <v>15</v>
      </c>
      <c r="I2833" s="31"/>
    </row>
    <row r="2834">
      <c r="A2834" s="30" t="s">
        <v>9089</v>
      </c>
      <c r="B2834" s="29" t="s">
        <v>9090</v>
      </c>
      <c r="C2834" s="30" t="s">
        <v>9091</v>
      </c>
      <c r="D2834" s="30" t="s">
        <v>812</v>
      </c>
      <c r="E2834" s="30" t="s">
        <v>47</v>
      </c>
      <c r="F2834" s="30" t="s">
        <v>7428</v>
      </c>
      <c r="G2834" s="9" t="s">
        <v>14</v>
      </c>
      <c r="H2834" s="30"/>
      <c r="I2834" s="31"/>
    </row>
    <row r="2835">
      <c r="A2835" s="30" t="s">
        <v>9089</v>
      </c>
      <c r="B2835" s="29" t="s">
        <v>9092</v>
      </c>
      <c r="C2835" s="30" t="s">
        <v>9093</v>
      </c>
      <c r="D2835" s="30" t="s">
        <v>83</v>
      </c>
      <c r="E2835" s="30" t="s">
        <v>9094</v>
      </c>
      <c r="F2835" s="30" t="s">
        <v>9095</v>
      </c>
      <c r="G2835" s="9" t="s">
        <v>14</v>
      </c>
      <c r="H2835" s="30"/>
      <c r="I2835" s="31"/>
    </row>
    <row r="2836">
      <c r="A2836" s="30" t="s">
        <v>9089</v>
      </c>
      <c r="B2836" s="29" t="s">
        <v>9096</v>
      </c>
      <c r="C2836" s="30" t="s">
        <v>9097</v>
      </c>
      <c r="D2836" s="30" t="s">
        <v>3628</v>
      </c>
      <c r="E2836" s="30" t="s">
        <v>449</v>
      </c>
      <c r="F2836" s="30" t="s">
        <v>2943</v>
      </c>
      <c r="G2836" s="9" t="s">
        <v>14</v>
      </c>
      <c r="H2836" s="30"/>
      <c r="I2836" s="31"/>
    </row>
    <row r="2837">
      <c r="A2837" s="30" t="s">
        <v>9089</v>
      </c>
      <c r="B2837" s="29" t="s">
        <v>9096</v>
      </c>
      <c r="C2837" s="30" t="s">
        <v>9097</v>
      </c>
      <c r="D2837" s="30" t="s">
        <v>3628</v>
      </c>
      <c r="E2837" s="30" t="s">
        <v>38</v>
      </c>
      <c r="F2837" s="30" t="s">
        <v>18</v>
      </c>
      <c r="G2837" s="9" t="s">
        <v>14</v>
      </c>
      <c r="H2837" s="30"/>
      <c r="I2837" s="31"/>
    </row>
    <row r="2838">
      <c r="A2838" s="30" t="s">
        <v>9089</v>
      </c>
      <c r="B2838" s="29" t="s">
        <v>9098</v>
      </c>
      <c r="C2838" s="30" t="s">
        <v>9099</v>
      </c>
      <c r="D2838" s="30" t="s">
        <v>9100</v>
      </c>
      <c r="E2838" s="30" t="s">
        <v>7397</v>
      </c>
      <c r="F2838" s="30" t="s">
        <v>2082</v>
      </c>
      <c r="G2838" s="9" t="s">
        <v>14</v>
      </c>
      <c r="H2838" s="30"/>
      <c r="I2838" s="31"/>
    </row>
    <row r="2839">
      <c r="A2839" s="30" t="s">
        <v>9089</v>
      </c>
      <c r="B2839" s="29" t="s">
        <v>9098</v>
      </c>
      <c r="C2839" s="30" t="s">
        <v>9099</v>
      </c>
      <c r="D2839" s="30" t="s">
        <v>9100</v>
      </c>
      <c r="E2839" s="30" t="s">
        <v>950</v>
      </c>
      <c r="F2839" s="30" t="s">
        <v>450</v>
      </c>
      <c r="G2839" s="9" t="s">
        <v>14</v>
      </c>
      <c r="H2839" s="30"/>
      <c r="I2839" s="31"/>
    </row>
    <row r="2840">
      <c r="A2840" s="30" t="s">
        <v>9089</v>
      </c>
      <c r="B2840" s="29" t="s">
        <v>9101</v>
      </c>
      <c r="C2840" s="30" t="s">
        <v>9102</v>
      </c>
      <c r="D2840" s="30" t="s">
        <v>1370</v>
      </c>
      <c r="E2840" s="30" t="s">
        <v>4316</v>
      </c>
      <c r="F2840" s="30" t="s">
        <v>454</v>
      </c>
      <c r="G2840" s="9" t="s">
        <v>14</v>
      </c>
      <c r="H2840" s="30"/>
      <c r="I2840" s="31"/>
    </row>
    <row r="2841">
      <c r="A2841" s="30" t="s">
        <v>9089</v>
      </c>
      <c r="B2841" s="29" t="s">
        <v>9101</v>
      </c>
      <c r="C2841" s="30" t="s">
        <v>9102</v>
      </c>
      <c r="D2841" s="30" t="s">
        <v>1370</v>
      </c>
      <c r="E2841" s="30" t="s">
        <v>38</v>
      </c>
      <c r="F2841" s="30" t="s">
        <v>5908</v>
      </c>
      <c r="G2841" s="9" t="s">
        <v>14</v>
      </c>
      <c r="H2841" s="30"/>
      <c r="I2841" s="31"/>
    </row>
    <row r="2842">
      <c r="A2842" s="30" t="s">
        <v>9089</v>
      </c>
      <c r="B2842" s="29" t="s">
        <v>9101</v>
      </c>
      <c r="C2842" s="30" t="s">
        <v>9102</v>
      </c>
      <c r="D2842" s="30" t="s">
        <v>1370</v>
      </c>
      <c r="E2842" s="30" t="s">
        <v>334</v>
      </c>
      <c r="F2842" s="30" t="s">
        <v>18</v>
      </c>
      <c r="G2842" s="9" t="s">
        <v>14</v>
      </c>
      <c r="H2842" s="30"/>
      <c r="I2842" s="31"/>
    </row>
    <row r="2843">
      <c r="A2843" s="30" t="s">
        <v>9089</v>
      </c>
      <c r="B2843" s="29" t="s">
        <v>9103</v>
      </c>
      <c r="C2843" s="30" t="s">
        <v>9104</v>
      </c>
      <c r="D2843" s="30" t="s">
        <v>6340</v>
      </c>
      <c r="E2843" s="30" t="s">
        <v>7400</v>
      </c>
      <c r="F2843" s="30" t="s">
        <v>3138</v>
      </c>
      <c r="G2843" s="9" t="s">
        <v>14</v>
      </c>
      <c r="H2843" s="30"/>
      <c r="I2843" s="31"/>
    </row>
    <row r="2844">
      <c r="A2844" s="30" t="s">
        <v>9089</v>
      </c>
      <c r="B2844" s="29" t="s">
        <v>9103</v>
      </c>
      <c r="C2844" s="30" t="s">
        <v>9104</v>
      </c>
      <c r="D2844" s="30" t="s">
        <v>6340</v>
      </c>
      <c r="E2844" s="30" t="s">
        <v>6603</v>
      </c>
      <c r="F2844" s="30" t="s">
        <v>9105</v>
      </c>
      <c r="G2844" s="9" t="s">
        <v>14</v>
      </c>
      <c r="H2844" s="30"/>
      <c r="I2844" s="31"/>
    </row>
    <row r="2845">
      <c r="A2845" s="30" t="s">
        <v>9089</v>
      </c>
      <c r="B2845" s="29" t="s">
        <v>9103</v>
      </c>
      <c r="C2845" s="30" t="s">
        <v>9104</v>
      </c>
      <c r="D2845" s="30" t="s">
        <v>6340</v>
      </c>
      <c r="E2845" s="30" t="s">
        <v>6260</v>
      </c>
      <c r="F2845" s="30" t="s">
        <v>5881</v>
      </c>
      <c r="G2845" s="9" t="s">
        <v>14</v>
      </c>
      <c r="H2845" s="30"/>
      <c r="I2845" s="31"/>
    </row>
    <row r="2846">
      <c r="A2846" s="30" t="s">
        <v>9089</v>
      </c>
      <c r="B2846" s="29" t="s">
        <v>9106</v>
      </c>
      <c r="C2846" s="30" t="s">
        <v>9107</v>
      </c>
      <c r="D2846" s="30" t="s">
        <v>8972</v>
      </c>
      <c r="E2846" s="30" t="s">
        <v>42</v>
      </c>
      <c r="F2846" s="30" t="s">
        <v>1303</v>
      </c>
      <c r="G2846" s="9" t="s">
        <v>29</v>
      </c>
      <c r="H2846" s="30"/>
      <c r="I2846" s="31"/>
    </row>
    <row r="2847">
      <c r="A2847" s="30" t="s">
        <v>9089</v>
      </c>
      <c r="B2847" s="29" t="s">
        <v>9108</v>
      </c>
      <c r="C2847" s="30" t="s">
        <v>9109</v>
      </c>
      <c r="D2847" s="30" t="s">
        <v>3141</v>
      </c>
      <c r="E2847" s="30"/>
      <c r="F2847" s="30" t="s">
        <v>7183</v>
      </c>
      <c r="G2847" s="9" t="s">
        <v>14</v>
      </c>
      <c r="H2847" s="30" t="s">
        <v>100</v>
      </c>
      <c r="I2847" s="31"/>
    </row>
    <row r="2848">
      <c r="A2848" s="30" t="s">
        <v>9089</v>
      </c>
      <c r="B2848" s="29" t="s">
        <v>9110</v>
      </c>
      <c r="C2848" s="30" t="s">
        <v>9111</v>
      </c>
      <c r="D2848" s="30" t="s">
        <v>373</v>
      </c>
      <c r="E2848" s="30"/>
      <c r="F2848" s="30" t="s">
        <v>7783</v>
      </c>
      <c r="G2848" s="9" t="s">
        <v>14</v>
      </c>
      <c r="H2848" s="30" t="s">
        <v>100</v>
      </c>
      <c r="I2848" s="31"/>
    </row>
    <row r="2849">
      <c r="A2849" s="30" t="s">
        <v>9089</v>
      </c>
      <c r="B2849" s="29" t="s">
        <v>9110</v>
      </c>
      <c r="C2849" s="30" t="s">
        <v>9111</v>
      </c>
      <c r="D2849" s="30" t="s">
        <v>373</v>
      </c>
      <c r="E2849" s="30" t="s">
        <v>5885</v>
      </c>
      <c r="F2849" s="30" t="s">
        <v>33</v>
      </c>
      <c r="G2849" s="9" t="s">
        <v>14</v>
      </c>
      <c r="H2849" s="30"/>
      <c r="I2849" s="31"/>
    </row>
    <row r="2850">
      <c r="A2850" s="30" t="s">
        <v>9089</v>
      </c>
      <c r="B2850" s="29" t="s">
        <v>9112</v>
      </c>
      <c r="C2850" s="30" t="s">
        <v>9113</v>
      </c>
      <c r="D2850" s="30" t="s">
        <v>9114</v>
      </c>
      <c r="E2850" s="30"/>
      <c r="F2850" s="30" t="s">
        <v>6745</v>
      </c>
      <c r="G2850" s="9" t="s">
        <v>14</v>
      </c>
      <c r="H2850" s="30" t="s">
        <v>100</v>
      </c>
      <c r="I2850" s="31"/>
    </row>
    <row r="2851">
      <c r="A2851" s="30" t="s">
        <v>9089</v>
      </c>
      <c r="B2851" s="29" t="s">
        <v>9112</v>
      </c>
      <c r="C2851" s="30" t="s">
        <v>9113</v>
      </c>
      <c r="D2851" s="30" t="s">
        <v>9114</v>
      </c>
      <c r="E2851" s="30" t="s">
        <v>334</v>
      </c>
      <c r="F2851" s="30" t="s">
        <v>781</v>
      </c>
      <c r="G2851" s="9" t="s">
        <v>14</v>
      </c>
      <c r="H2851" s="30"/>
      <c r="I2851" s="31"/>
    </row>
    <row r="2852">
      <c r="A2852" s="30" t="s">
        <v>9089</v>
      </c>
      <c r="B2852" s="29" t="s">
        <v>9112</v>
      </c>
      <c r="C2852" s="30" t="s">
        <v>9113</v>
      </c>
      <c r="D2852" s="30" t="s">
        <v>9114</v>
      </c>
      <c r="E2852" s="30" t="s">
        <v>15</v>
      </c>
      <c r="F2852" s="30" t="s">
        <v>9115</v>
      </c>
      <c r="G2852" s="9" t="s">
        <v>14</v>
      </c>
      <c r="H2852" s="30"/>
      <c r="I2852" s="31"/>
    </row>
    <row r="2853">
      <c r="A2853" s="30" t="s">
        <v>9089</v>
      </c>
      <c r="B2853" s="29" t="s">
        <v>9116</v>
      </c>
      <c r="C2853" s="30" t="s">
        <v>9117</v>
      </c>
      <c r="D2853" s="30" t="s">
        <v>3256</v>
      </c>
      <c r="E2853" s="30"/>
      <c r="F2853" s="30" t="s">
        <v>171</v>
      </c>
      <c r="G2853" s="9" t="s">
        <v>14</v>
      </c>
      <c r="H2853" s="30" t="s">
        <v>100</v>
      </c>
      <c r="I2853" s="31"/>
    </row>
    <row r="2854">
      <c r="A2854" s="30" t="s">
        <v>9089</v>
      </c>
      <c r="B2854" s="29" t="s">
        <v>9116</v>
      </c>
      <c r="C2854" s="30" t="s">
        <v>9117</v>
      </c>
      <c r="D2854" s="30" t="s">
        <v>3256</v>
      </c>
      <c r="E2854" s="30" t="s">
        <v>4254</v>
      </c>
      <c r="F2854" s="30" t="s">
        <v>9118</v>
      </c>
      <c r="G2854" s="9" t="s">
        <v>14</v>
      </c>
      <c r="H2854" s="30"/>
      <c r="I2854" s="31"/>
    </row>
    <row r="2855">
      <c r="A2855" s="30" t="s">
        <v>9089</v>
      </c>
      <c r="B2855" s="29" t="s">
        <v>9116</v>
      </c>
      <c r="C2855" s="30" t="s">
        <v>9117</v>
      </c>
      <c r="D2855" s="30" t="s">
        <v>3256</v>
      </c>
      <c r="E2855" s="30" t="s">
        <v>38</v>
      </c>
      <c r="F2855" s="30" t="s">
        <v>18</v>
      </c>
      <c r="G2855" s="9" t="s">
        <v>14</v>
      </c>
      <c r="H2855" s="30"/>
      <c r="I2855" s="31"/>
    </row>
    <row r="2856">
      <c r="A2856" s="30" t="s">
        <v>9089</v>
      </c>
      <c r="B2856" s="29" t="s">
        <v>9119</v>
      </c>
      <c r="C2856" s="30" t="s">
        <v>9120</v>
      </c>
      <c r="D2856" s="30" t="s">
        <v>3764</v>
      </c>
      <c r="E2856" s="30" t="s">
        <v>110</v>
      </c>
      <c r="F2856" s="30" t="s">
        <v>111</v>
      </c>
      <c r="G2856" s="9" t="s">
        <v>14</v>
      </c>
      <c r="H2856" s="30"/>
      <c r="I2856" s="31"/>
    </row>
    <row r="2857">
      <c r="A2857" s="30" t="s">
        <v>9089</v>
      </c>
      <c r="B2857" s="29" t="s">
        <v>9119</v>
      </c>
      <c r="C2857" s="30" t="s">
        <v>9120</v>
      </c>
      <c r="D2857" s="30" t="s">
        <v>3764</v>
      </c>
      <c r="E2857" s="30" t="s">
        <v>9121</v>
      </c>
      <c r="F2857" s="30" t="s">
        <v>9122</v>
      </c>
      <c r="G2857" s="9" t="s">
        <v>14</v>
      </c>
      <c r="H2857" s="30"/>
      <c r="I2857" s="31"/>
    </row>
    <row r="2858">
      <c r="A2858" s="30" t="s">
        <v>9089</v>
      </c>
      <c r="B2858" s="29" t="s">
        <v>9119</v>
      </c>
      <c r="C2858" s="30" t="s">
        <v>9120</v>
      </c>
      <c r="D2858" s="30" t="s">
        <v>3764</v>
      </c>
      <c r="E2858" s="30" t="s">
        <v>9122</v>
      </c>
      <c r="F2858" s="30" t="s">
        <v>258</v>
      </c>
      <c r="G2858" s="9" t="s">
        <v>14</v>
      </c>
      <c r="H2858" s="30"/>
      <c r="I2858" s="31"/>
    </row>
    <row r="2859">
      <c r="A2859" s="30" t="s">
        <v>9089</v>
      </c>
      <c r="B2859" s="29" t="s">
        <v>9123</v>
      </c>
      <c r="C2859" s="30" t="s">
        <v>9124</v>
      </c>
      <c r="D2859" s="30" t="s">
        <v>26</v>
      </c>
      <c r="E2859" s="30"/>
      <c r="F2859" s="30" t="s">
        <v>8919</v>
      </c>
      <c r="G2859" s="9" t="s">
        <v>14</v>
      </c>
      <c r="H2859" s="30" t="s">
        <v>15</v>
      </c>
      <c r="I2859" s="31"/>
    </row>
    <row r="2860">
      <c r="A2860" s="30" t="s">
        <v>9089</v>
      </c>
      <c r="B2860" s="29" t="s">
        <v>9123</v>
      </c>
      <c r="C2860" s="30" t="s">
        <v>9124</v>
      </c>
      <c r="D2860" s="30" t="s">
        <v>26</v>
      </c>
      <c r="E2860" s="30" t="s">
        <v>47</v>
      </c>
      <c r="F2860" s="30" t="s">
        <v>9125</v>
      </c>
      <c r="G2860" s="9" t="s">
        <v>29</v>
      </c>
      <c r="H2860" s="30"/>
      <c r="I2860" s="31"/>
    </row>
    <row r="2861">
      <c r="A2861" s="30" t="s">
        <v>9089</v>
      </c>
      <c r="B2861" s="29" t="s">
        <v>9123</v>
      </c>
      <c r="C2861" s="30" t="s">
        <v>9124</v>
      </c>
      <c r="D2861" s="30" t="s">
        <v>26</v>
      </c>
      <c r="E2861" s="30" t="s">
        <v>6044</v>
      </c>
      <c r="F2861" s="30" t="s">
        <v>809</v>
      </c>
      <c r="G2861" s="9" t="s">
        <v>14</v>
      </c>
      <c r="H2861" s="30"/>
      <c r="I2861" s="31"/>
    </row>
    <row r="2862">
      <c r="A2862" s="30" t="s">
        <v>9089</v>
      </c>
      <c r="B2862" s="29" t="s">
        <v>9126</v>
      </c>
      <c r="C2862" s="30" t="s">
        <v>9127</v>
      </c>
      <c r="D2862" s="30" t="s">
        <v>611</v>
      </c>
      <c r="E2862" s="30" t="s">
        <v>42</v>
      </c>
      <c r="F2862" s="30" t="s">
        <v>1303</v>
      </c>
      <c r="G2862" s="9" t="s">
        <v>29</v>
      </c>
      <c r="H2862" s="30"/>
      <c r="I2862" s="31"/>
    </row>
    <row r="2863">
      <c r="A2863" s="30" t="s">
        <v>9089</v>
      </c>
      <c r="B2863" s="29" t="s">
        <v>9128</v>
      </c>
      <c r="C2863" s="30" t="s">
        <v>7634</v>
      </c>
      <c r="D2863" s="30" t="s">
        <v>3141</v>
      </c>
      <c r="E2863" s="30"/>
      <c r="F2863" s="30" t="s">
        <v>7183</v>
      </c>
      <c r="G2863" s="9" t="s">
        <v>14</v>
      </c>
      <c r="H2863" s="30" t="s">
        <v>100</v>
      </c>
      <c r="I2863" s="31"/>
    </row>
    <row r="2864">
      <c r="A2864" s="30" t="s">
        <v>9089</v>
      </c>
      <c r="B2864" s="29" t="s">
        <v>9129</v>
      </c>
      <c r="C2864" s="30" t="s">
        <v>9130</v>
      </c>
      <c r="D2864" s="30" t="s">
        <v>83</v>
      </c>
      <c r="E2864" s="30" t="s">
        <v>9131</v>
      </c>
      <c r="F2864" s="30" t="s">
        <v>5884</v>
      </c>
      <c r="G2864" s="9" t="s">
        <v>14</v>
      </c>
      <c r="H2864" s="30"/>
      <c r="I2864" s="31"/>
    </row>
    <row r="2865">
      <c r="A2865" s="30" t="s">
        <v>9089</v>
      </c>
      <c r="B2865" s="29" t="s">
        <v>9129</v>
      </c>
      <c r="C2865" s="30" t="s">
        <v>9130</v>
      </c>
      <c r="D2865" s="30" t="s">
        <v>83</v>
      </c>
      <c r="E2865" s="30" t="s">
        <v>420</v>
      </c>
      <c r="F2865" s="30" t="s">
        <v>4935</v>
      </c>
      <c r="G2865" s="9" t="s">
        <v>14</v>
      </c>
      <c r="H2865" s="30"/>
      <c r="I2865" s="31"/>
    </row>
    <row r="2866">
      <c r="A2866" s="30" t="s">
        <v>9089</v>
      </c>
      <c r="B2866" s="29" t="s">
        <v>9132</v>
      </c>
      <c r="C2866" s="30" t="s">
        <v>9133</v>
      </c>
      <c r="D2866" s="30" t="s">
        <v>9134</v>
      </c>
      <c r="E2866" s="30" t="s">
        <v>349</v>
      </c>
      <c r="F2866" s="30" t="s">
        <v>6349</v>
      </c>
      <c r="G2866" s="9" t="s">
        <v>14</v>
      </c>
      <c r="H2866" s="30"/>
      <c r="I2866" s="31"/>
    </row>
    <row r="2867">
      <c r="A2867" s="30" t="s">
        <v>9089</v>
      </c>
      <c r="B2867" s="29" t="s">
        <v>9132</v>
      </c>
      <c r="C2867" s="30" t="s">
        <v>9133</v>
      </c>
      <c r="D2867" s="30" t="s">
        <v>9134</v>
      </c>
      <c r="E2867" s="30" t="s">
        <v>9135</v>
      </c>
      <c r="F2867" s="30" t="s">
        <v>671</v>
      </c>
      <c r="G2867" s="9" t="s">
        <v>14</v>
      </c>
      <c r="H2867" s="30"/>
      <c r="I2867" s="31"/>
    </row>
    <row r="2868">
      <c r="A2868" s="30" t="s">
        <v>9089</v>
      </c>
      <c r="B2868" s="29" t="s">
        <v>9132</v>
      </c>
      <c r="C2868" s="30" t="s">
        <v>9133</v>
      </c>
      <c r="D2868" s="30" t="s">
        <v>9134</v>
      </c>
      <c r="E2868" s="30" t="s">
        <v>38</v>
      </c>
      <c r="F2868" s="30" t="s">
        <v>18</v>
      </c>
      <c r="G2868" s="9" t="s">
        <v>14</v>
      </c>
      <c r="H2868" s="30"/>
      <c r="I2868" s="31"/>
    </row>
    <row r="2869">
      <c r="A2869" s="30" t="s">
        <v>9089</v>
      </c>
      <c r="B2869" s="29" t="s">
        <v>9136</v>
      </c>
      <c r="C2869" s="30" t="s">
        <v>9137</v>
      </c>
      <c r="D2869" s="30" t="s">
        <v>182</v>
      </c>
      <c r="E2869" s="30"/>
      <c r="F2869" s="30" t="s">
        <v>747</v>
      </c>
      <c r="G2869" s="9" t="s">
        <v>86</v>
      </c>
      <c r="H2869" s="30" t="s">
        <v>100</v>
      </c>
      <c r="I2869" s="31"/>
    </row>
    <row r="2870">
      <c r="A2870" s="30" t="s">
        <v>9089</v>
      </c>
      <c r="B2870" s="29" t="s">
        <v>9136</v>
      </c>
      <c r="C2870" s="30" t="s">
        <v>9137</v>
      </c>
      <c r="D2870" s="30" t="s">
        <v>182</v>
      </c>
      <c r="E2870" s="30" t="s">
        <v>9138</v>
      </c>
      <c r="F2870" s="30" t="s">
        <v>7130</v>
      </c>
      <c r="G2870" s="9" t="s">
        <v>86</v>
      </c>
      <c r="H2870" s="30"/>
      <c r="I2870" s="31"/>
    </row>
    <row r="2871">
      <c r="A2871" s="30" t="s">
        <v>9089</v>
      </c>
      <c r="B2871" s="29" t="s">
        <v>9136</v>
      </c>
      <c r="C2871" s="30" t="s">
        <v>9137</v>
      </c>
      <c r="D2871" s="30" t="s">
        <v>182</v>
      </c>
      <c r="E2871" s="30" t="s">
        <v>9139</v>
      </c>
      <c r="F2871" s="30" t="s">
        <v>184</v>
      </c>
      <c r="G2871" s="9" t="s">
        <v>86</v>
      </c>
      <c r="H2871" s="30"/>
      <c r="I2871" s="31"/>
    </row>
    <row r="2872">
      <c r="A2872" s="30" t="s">
        <v>9089</v>
      </c>
      <c r="B2872" s="29" t="s">
        <v>9136</v>
      </c>
      <c r="C2872" s="30" t="s">
        <v>9137</v>
      </c>
      <c r="D2872" s="30" t="s">
        <v>182</v>
      </c>
      <c r="E2872" s="30" t="s">
        <v>4965</v>
      </c>
      <c r="F2872" s="30" t="s">
        <v>3701</v>
      </c>
      <c r="G2872" s="9" t="s">
        <v>86</v>
      </c>
      <c r="H2872" s="30"/>
      <c r="I2872" s="31"/>
    </row>
    <row r="2873">
      <c r="A2873" s="30" t="s">
        <v>9089</v>
      </c>
      <c r="B2873" s="29" t="s">
        <v>9140</v>
      </c>
      <c r="C2873" s="30" t="s">
        <v>9141</v>
      </c>
      <c r="D2873" s="30" t="s">
        <v>3283</v>
      </c>
      <c r="E2873" s="30" t="s">
        <v>773</v>
      </c>
      <c r="F2873" s="30" t="s">
        <v>184</v>
      </c>
      <c r="G2873" s="9" t="s">
        <v>14</v>
      </c>
      <c r="H2873" s="30"/>
      <c r="I2873" s="31"/>
    </row>
    <row r="2874">
      <c r="A2874" s="30" t="s">
        <v>9089</v>
      </c>
      <c r="B2874" s="29" t="s">
        <v>9140</v>
      </c>
      <c r="C2874" s="30" t="s">
        <v>9141</v>
      </c>
      <c r="D2874" s="30" t="s">
        <v>3283</v>
      </c>
      <c r="E2874" s="30" t="s">
        <v>6454</v>
      </c>
      <c r="F2874" s="30" t="s">
        <v>6455</v>
      </c>
      <c r="G2874" s="9" t="s">
        <v>14</v>
      </c>
      <c r="H2874" s="30"/>
      <c r="I2874" s="31"/>
    </row>
    <row r="2875">
      <c r="A2875" s="30" t="s">
        <v>9089</v>
      </c>
      <c r="B2875" s="29" t="s">
        <v>9140</v>
      </c>
      <c r="C2875" s="30" t="s">
        <v>9141</v>
      </c>
      <c r="D2875" s="30" t="s">
        <v>3283</v>
      </c>
      <c r="E2875" s="30" t="s">
        <v>420</v>
      </c>
      <c r="F2875" s="30" t="s">
        <v>450</v>
      </c>
      <c r="G2875" s="9" t="s">
        <v>14</v>
      </c>
      <c r="H2875" s="30"/>
      <c r="I2875" s="31"/>
    </row>
    <row r="2876">
      <c r="A2876" s="30" t="s">
        <v>9089</v>
      </c>
      <c r="B2876" s="29" t="s">
        <v>9142</v>
      </c>
      <c r="C2876" s="30" t="s">
        <v>9143</v>
      </c>
      <c r="D2876" s="30" t="s">
        <v>9144</v>
      </c>
      <c r="E2876" s="30" t="s">
        <v>436</v>
      </c>
      <c r="F2876" s="30" t="s">
        <v>741</v>
      </c>
      <c r="G2876" s="9" t="s">
        <v>14</v>
      </c>
      <c r="H2876" s="30"/>
      <c r="I2876" s="31"/>
    </row>
    <row r="2877">
      <c r="A2877" s="30" t="s">
        <v>9089</v>
      </c>
      <c r="B2877" s="29" t="s">
        <v>9142</v>
      </c>
      <c r="C2877" s="30" t="s">
        <v>9143</v>
      </c>
      <c r="D2877" s="30" t="s">
        <v>9144</v>
      </c>
      <c r="E2877" s="30" t="s">
        <v>436</v>
      </c>
      <c r="F2877" s="30" t="s">
        <v>18</v>
      </c>
      <c r="G2877" s="9" t="s">
        <v>14</v>
      </c>
      <c r="H2877" s="30"/>
      <c r="I2877" s="31"/>
    </row>
    <row r="2878">
      <c r="A2878" s="30" t="s">
        <v>9089</v>
      </c>
      <c r="B2878" s="29" t="s">
        <v>9145</v>
      </c>
      <c r="C2878" s="30" t="s">
        <v>9146</v>
      </c>
      <c r="D2878" s="30" t="s">
        <v>274</v>
      </c>
      <c r="E2878" s="30"/>
      <c r="F2878" s="30" t="s">
        <v>512</v>
      </c>
      <c r="G2878" s="9" t="s">
        <v>14</v>
      </c>
      <c r="H2878" s="30" t="s">
        <v>100</v>
      </c>
      <c r="I2878" s="31"/>
    </row>
    <row r="2879">
      <c r="A2879" s="30" t="s">
        <v>9089</v>
      </c>
      <c r="B2879" s="29" t="s">
        <v>9147</v>
      </c>
      <c r="C2879" s="30" t="s">
        <v>9148</v>
      </c>
      <c r="D2879" s="30" t="s">
        <v>445</v>
      </c>
      <c r="E2879" s="30" t="s">
        <v>9149</v>
      </c>
      <c r="F2879" s="30" t="s">
        <v>6237</v>
      </c>
      <c r="G2879" s="9" t="s">
        <v>14</v>
      </c>
      <c r="H2879" s="30"/>
      <c r="I2879" s="31"/>
    </row>
    <row r="2880">
      <c r="A2880" s="30" t="s">
        <v>9089</v>
      </c>
      <c r="B2880" s="29" t="s">
        <v>9147</v>
      </c>
      <c r="C2880" s="30" t="s">
        <v>9148</v>
      </c>
      <c r="D2880" s="30" t="s">
        <v>445</v>
      </c>
      <c r="E2880" s="30" t="s">
        <v>38</v>
      </c>
      <c r="F2880" s="30" t="s">
        <v>1376</v>
      </c>
      <c r="G2880" s="9" t="s">
        <v>14</v>
      </c>
      <c r="H2880" s="30"/>
      <c r="I2880" s="31"/>
    </row>
    <row r="2881">
      <c r="A2881" s="30" t="s">
        <v>9089</v>
      </c>
      <c r="B2881" s="29" t="s">
        <v>9150</v>
      </c>
      <c r="C2881" s="30" t="s">
        <v>9151</v>
      </c>
      <c r="D2881" s="30" t="s">
        <v>1235</v>
      </c>
      <c r="E2881" s="30" t="s">
        <v>5418</v>
      </c>
      <c r="F2881" s="30" t="s">
        <v>454</v>
      </c>
      <c r="G2881" s="9" t="s">
        <v>14</v>
      </c>
      <c r="H2881" s="30"/>
      <c r="I2881" s="31"/>
    </row>
    <row r="2882">
      <c r="A2882" s="30" t="s">
        <v>9089</v>
      </c>
      <c r="B2882" s="29" t="s">
        <v>9150</v>
      </c>
      <c r="C2882" s="30" t="s">
        <v>9151</v>
      </c>
      <c r="D2882" s="30" t="s">
        <v>1235</v>
      </c>
      <c r="E2882" s="30" t="s">
        <v>2552</v>
      </c>
      <c r="F2882" s="30" t="s">
        <v>13</v>
      </c>
      <c r="G2882" s="9" t="s">
        <v>14</v>
      </c>
      <c r="H2882" s="30"/>
      <c r="I2882" s="31"/>
    </row>
    <row r="2883">
      <c r="A2883" s="30" t="s">
        <v>9089</v>
      </c>
      <c r="B2883" s="29" t="s">
        <v>9150</v>
      </c>
      <c r="C2883" s="30" t="s">
        <v>9151</v>
      </c>
      <c r="D2883" s="30" t="s">
        <v>1235</v>
      </c>
      <c r="E2883" s="30" t="s">
        <v>6616</v>
      </c>
      <c r="F2883" s="30" t="s">
        <v>9152</v>
      </c>
      <c r="G2883" s="9" t="s">
        <v>14</v>
      </c>
      <c r="H2883" s="30"/>
      <c r="I2883" s="31"/>
    </row>
    <row r="2884">
      <c r="A2884" s="30" t="s">
        <v>9089</v>
      </c>
      <c r="B2884" s="29" t="s">
        <v>9153</v>
      </c>
      <c r="C2884" s="30" t="s">
        <v>9154</v>
      </c>
      <c r="D2884" s="30" t="s">
        <v>312</v>
      </c>
      <c r="E2884" s="30" t="s">
        <v>436</v>
      </c>
      <c r="F2884" s="30" t="s">
        <v>18</v>
      </c>
      <c r="G2884" s="9" t="s">
        <v>14</v>
      </c>
      <c r="H2884" s="30"/>
      <c r="I2884" s="31"/>
    </row>
    <row r="2885">
      <c r="A2885" s="30" t="s">
        <v>9155</v>
      </c>
      <c r="B2885" s="29" t="s">
        <v>9156</v>
      </c>
      <c r="C2885" s="30" t="s">
        <v>9157</v>
      </c>
      <c r="D2885" s="30" t="s">
        <v>1235</v>
      </c>
      <c r="E2885" s="30" t="s">
        <v>47</v>
      </c>
      <c r="F2885" s="30" t="s">
        <v>7428</v>
      </c>
      <c r="G2885" s="9" t="s">
        <v>29</v>
      </c>
      <c r="H2885" s="30"/>
      <c r="I2885" s="31"/>
    </row>
    <row r="2886">
      <c r="A2886" s="30" t="s">
        <v>9155</v>
      </c>
      <c r="B2886" s="29" t="s">
        <v>9158</v>
      </c>
      <c r="C2886" s="30" t="s">
        <v>9159</v>
      </c>
      <c r="D2886" s="30" t="s">
        <v>1711</v>
      </c>
      <c r="E2886" s="30" t="s">
        <v>950</v>
      </c>
      <c r="F2886" s="30" t="s">
        <v>450</v>
      </c>
      <c r="G2886" s="9" t="s">
        <v>14</v>
      </c>
      <c r="H2886" s="30"/>
      <c r="I2886" s="31"/>
    </row>
    <row r="2887">
      <c r="A2887" s="30" t="s">
        <v>9155</v>
      </c>
      <c r="B2887" s="29" t="s">
        <v>9160</v>
      </c>
      <c r="C2887" s="30" t="s">
        <v>9161</v>
      </c>
      <c r="D2887" s="30" t="s">
        <v>21</v>
      </c>
      <c r="E2887" s="30" t="s">
        <v>242</v>
      </c>
      <c r="F2887" s="30" t="s">
        <v>6224</v>
      </c>
      <c r="G2887" s="9" t="s">
        <v>14</v>
      </c>
      <c r="H2887" s="30"/>
      <c r="I2887" s="31"/>
    </row>
    <row r="2888">
      <c r="A2888" s="30" t="s">
        <v>9155</v>
      </c>
      <c r="B2888" s="29" t="s">
        <v>9160</v>
      </c>
      <c r="C2888" s="30" t="s">
        <v>9161</v>
      </c>
      <c r="D2888" s="30" t="s">
        <v>21</v>
      </c>
      <c r="E2888" s="30" t="s">
        <v>242</v>
      </c>
      <c r="F2888" s="30" t="s">
        <v>9162</v>
      </c>
      <c r="G2888" s="9" t="s">
        <v>14</v>
      </c>
      <c r="H2888" s="30"/>
      <c r="I2888" s="31"/>
    </row>
    <row r="2889">
      <c r="A2889" s="30" t="s">
        <v>9155</v>
      </c>
      <c r="B2889" s="29" t="s">
        <v>9160</v>
      </c>
      <c r="C2889" s="30" t="s">
        <v>9161</v>
      </c>
      <c r="D2889" s="30" t="s">
        <v>21</v>
      </c>
      <c r="E2889" s="30" t="s">
        <v>436</v>
      </c>
      <c r="F2889" s="30" t="s">
        <v>18</v>
      </c>
      <c r="G2889" s="9" t="s">
        <v>14</v>
      </c>
      <c r="H2889" s="30"/>
      <c r="I2889" s="31"/>
    </row>
    <row r="2890">
      <c r="A2890" s="30" t="s">
        <v>9155</v>
      </c>
      <c r="B2890" s="29" t="s">
        <v>9163</v>
      </c>
      <c r="C2890" s="30" t="s">
        <v>9164</v>
      </c>
      <c r="D2890" s="30" t="s">
        <v>1020</v>
      </c>
      <c r="E2890" s="30" t="s">
        <v>420</v>
      </c>
      <c r="F2890" s="30" t="s">
        <v>671</v>
      </c>
      <c r="G2890" s="9" t="s">
        <v>14</v>
      </c>
      <c r="H2890" s="30"/>
      <c r="I2890" s="31"/>
    </row>
    <row r="2891">
      <c r="A2891" s="30" t="s">
        <v>9155</v>
      </c>
      <c r="B2891" s="29" t="s">
        <v>9163</v>
      </c>
      <c r="C2891" s="30" t="s">
        <v>9164</v>
      </c>
      <c r="D2891" s="30" t="s">
        <v>1020</v>
      </c>
      <c r="E2891" s="30" t="s">
        <v>38</v>
      </c>
      <c r="F2891" s="30" t="s">
        <v>9165</v>
      </c>
      <c r="G2891" s="9" t="s">
        <v>14</v>
      </c>
      <c r="H2891" s="30"/>
      <c r="I2891" s="31"/>
    </row>
    <row r="2892">
      <c r="A2892" s="30" t="s">
        <v>9155</v>
      </c>
      <c r="B2892" s="29" t="s">
        <v>9166</v>
      </c>
      <c r="C2892" s="30" t="s">
        <v>9167</v>
      </c>
      <c r="D2892" s="30" t="s">
        <v>8972</v>
      </c>
      <c r="E2892" s="30" t="s">
        <v>42</v>
      </c>
      <c r="F2892" s="30" t="s">
        <v>1303</v>
      </c>
      <c r="G2892" s="9" t="s">
        <v>29</v>
      </c>
      <c r="H2892" s="30"/>
      <c r="I2892" s="31"/>
    </row>
    <row r="2893">
      <c r="A2893" s="30" t="s">
        <v>9155</v>
      </c>
      <c r="B2893" s="29" t="s">
        <v>9168</v>
      </c>
      <c r="C2893" s="30" t="s">
        <v>9169</v>
      </c>
      <c r="D2893" s="30" t="s">
        <v>9170</v>
      </c>
      <c r="E2893" s="30"/>
      <c r="F2893" s="30" t="s">
        <v>6745</v>
      </c>
      <c r="G2893" s="9" t="s">
        <v>14</v>
      </c>
      <c r="H2893" s="30" t="s">
        <v>100</v>
      </c>
      <c r="I2893" s="31"/>
    </row>
    <row r="2894">
      <c r="A2894" s="30" t="s">
        <v>9155</v>
      </c>
      <c r="B2894" s="29" t="s">
        <v>9168</v>
      </c>
      <c r="C2894" s="30" t="s">
        <v>9169</v>
      </c>
      <c r="D2894" s="30" t="s">
        <v>9170</v>
      </c>
      <c r="E2894" s="30"/>
      <c r="F2894" s="30" t="s">
        <v>132</v>
      </c>
      <c r="G2894" s="9" t="s">
        <v>14</v>
      </c>
      <c r="H2894" s="30" t="s">
        <v>100</v>
      </c>
      <c r="I2894" s="31"/>
    </row>
    <row r="2895">
      <c r="A2895" s="30" t="s">
        <v>9155</v>
      </c>
      <c r="B2895" s="29" t="s">
        <v>9168</v>
      </c>
      <c r="C2895" s="30" t="s">
        <v>9169</v>
      </c>
      <c r="D2895" s="30" t="s">
        <v>9170</v>
      </c>
      <c r="E2895" s="30" t="s">
        <v>4316</v>
      </c>
      <c r="F2895" s="30" t="s">
        <v>202</v>
      </c>
      <c r="G2895" s="9" t="s">
        <v>14</v>
      </c>
      <c r="H2895" s="30"/>
      <c r="I2895" s="31"/>
    </row>
    <row r="2896">
      <c r="A2896" s="30" t="s">
        <v>9155</v>
      </c>
      <c r="B2896" s="29" t="s">
        <v>9168</v>
      </c>
      <c r="C2896" s="30" t="s">
        <v>9169</v>
      </c>
      <c r="D2896" s="30" t="s">
        <v>9170</v>
      </c>
      <c r="E2896" s="30" t="s">
        <v>1426</v>
      </c>
      <c r="F2896" s="30" t="s">
        <v>101</v>
      </c>
      <c r="G2896" s="9" t="s">
        <v>14</v>
      </c>
      <c r="H2896" s="30"/>
      <c r="I2896" s="31"/>
    </row>
    <row r="2897">
      <c r="A2897" s="30" t="s">
        <v>9155</v>
      </c>
      <c r="B2897" s="29" t="s">
        <v>9171</v>
      </c>
      <c r="C2897" s="30" t="s">
        <v>9172</v>
      </c>
      <c r="D2897" s="30" t="s">
        <v>9173</v>
      </c>
      <c r="E2897" s="30"/>
      <c r="F2897" s="30" t="s">
        <v>7183</v>
      </c>
      <c r="G2897" s="9" t="s">
        <v>14</v>
      </c>
      <c r="H2897" s="30" t="s">
        <v>100</v>
      </c>
      <c r="I2897" s="31"/>
    </row>
    <row r="2898">
      <c r="A2898" s="30" t="s">
        <v>9155</v>
      </c>
      <c r="B2898" s="29" t="s">
        <v>9174</v>
      </c>
      <c r="C2898" s="30" t="s">
        <v>9175</v>
      </c>
      <c r="D2898" s="30" t="s">
        <v>540</v>
      </c>
      <c r="E2898" s="30"/>
      <c r="F2898" s="30" t="s">
        <v>171</v>
      </c>
      <c r="G2898" s="9" t="s">
        <v>14</v>
      </c>
      <c r="H2898" s="30" t="s">
        <v>100</v>
      </c>
      <c r="I2898" s="31"/>
    </row>
    <row r="2899">
      <c r="A2899" s="30" t="s">
        <v>9155</v>
      </c>
      <c r="B2899" s="29" t="s">
        <v>9174</v>
      </c>
      <c r="C2899" s="30" t="s">
        <v>9175</v>
      </c>
      <c r="D2899" s="30" t="s">
        <v>540</v>
      </c>
      <c r="E2899" s="30" t="s">
        <v>110</v>
      </c>
      <c r="F2899" s="30" t="s">
        <v>111</v>
      </c>
      <c r="G2899" s="9" t="s">
        <v>14</v>
      </c>
      <c r="H2899" s="30"/>
      <c r="I2899" s="31"/>
    </row>
    <row r="2900">
      <c r="A2900" s="30" t="s">
        <v>9155</v>
      </c>
      <c r="B2900" s="29" t="s">
        <v>9174</v>
      </c>
      <c r="C2900" s="30" t="s">
        <v>9175</v>
      </c>
      <c r="D2900" s="30" t="s">
        <v>540</v>
      </c>
      <c r="E2900" s="30" t="s">
        <v>119</v>
      </c>
      <c r="F2900" s="30" t="s">
        <v>149</v>
      </c>
      <c r="G2900" s="9" t="s">
        <v>14</v>
      </c>
      <c r="H2900" s="30"/>
      <c r="I2900" s="31"/>
    </row>
    <row r="2901">
      <c r="A2901" s="30" t="s">
        <v>9155</v>
      </c>
      <c r="B2901" s="29" t="s">
        <v>9176</v>
      </c>
      <c r="C2901" s="30" t="s">
        <v>9177</v>
      </c>
      <c r="D2901" s="30" t="s">
        <v>508</v>
      </c>
      <c r="E2901" s="30"/>
      <c r="F2901" s="30" t="s">
        <v>6328</v>
      </c>
      <c r="G2901" s="9" t="s">
        <v>14</v>
      </c>
      <c r="H2901" s="30" t="s">
        <v>100</v>
      </c>
      <c r="I2901" s="31"/>
    </row>
    <row r="2902">
      <c r="A2902" s="30" t="s">
        <v>9155</v>
      </c>
      <c r="B2902" s="29" t="s">
        <v>9176</v>
      </c>
      <c r="C2902" s="30" t="s">
        <v>9177</v>
      </c>
      <c r="D2902" s="30" t="s">
        <v>508</v>
      </c>
      <c r="E2902" s="30" t="s">
        <v>38</v>
      </c>
      <c r="F2902" s="30" t="s">
        <v>18</v>
      </c>
      <c r="G2902" s="9" t="s">
        <v>14</v>
      </c>
      <c r="H2902" s="30"/>
      <c r="I2902" s="31"/>
    </row>
    <row r="2903">
      <c r="A2903" s="30" t="s">
        <v>9155</v>
      </c>
      <c r="B2903" s="29" t="s">
        <v>9176</v>
      </c>
      <c r="C2903" s="30" t="s">
        <v>9177</v>
      </c>
      <c r="D2903" s="30" t="s">
        <v>508</v>
      </c>
      <c r="E2903" s="30" t="s">
        <v>9178</v>
      </c>
      <c r="F2903" s="30" t="s">
        <v>9179</v>
      </c>
      <c r="G2903" s="9" t="s">
        <v>14</v>
      </c>
      <c r="H2903" s="30"/>
      <c r="I2903" s="31"/>
    </row>
    <row r="2904">
      <c r="A2904" s="30" t="s">
        <v>9155</v>
      </c>
      <c r="B2904" s="29" t="s">
        <v>9176</v>
      </c>
      <c r="C2904" s="30" t="s">
        <v>9177</v>
      </c>
      <c r="D2904" s="30" t="s">
        <v>508</v>
      </c>
      <c r="E2904" s="30" t="s">
        <v>125</v>
      </c>
      <c r="F2904" s="30" t="s">
        <v>101</v>
      </c>
      <c r="G2904" s="9" t="s">
        <v>14</v>
      </c>
      <c r="H2904" s="30"/>
      <c r="I2904" s="31"/>
    </row>
    <row r="2905">
      <c r="A2905" s="30" t="s">
        <v>9155</v>
      </c>
      <c r="B2905" s="29" t="s">
        <v>9180</v>
      </c>
      <c r="C2905" s="30" t="s">
        <v>9181</v>
      </c>
      <c r="D2905" s="30" t="s">
        <v>964</v>
      </c>
      <c r="E2905" s="30" t="s">
        <v>334</v>
      </c>
      <c r="F2905" s="30" t="s">
        <v>6525</v>
      </c>
      <c r="G2905" s="9" t="s">
        <v>14</v>
      </c>
      <c r="H2905" s="30"/>
      <c r="I2905" s="31"/>
    </row>
    <row r="2906">
      <c r="A2906" s="30" t="s">
        <v>9155</v>
      </c>
      <c r="B2906" s="29" t="s">
        <v>9180</v>
      </c>
      <c r="C2906" s="30" t="s">
        <v>9181</v>
      </c>
      <c r="D2906" s="30" t="s">
        <v>964</v>
      </c>
      <c r="E2906" s="30" t="s">
        <v>409</v>
      </c>
      <c r="F2906" s="30" t="s">
        <v>258</v>
      </c>
      <c r="G2906" s="9" t="s">
        <v>14</v>
      </c>
      <c r="H2906" s="30"/>
      <c r="I2906" s="31"/>
    </row>
    <row r="2907">
      <c r="A2907" s="30" t="s">
        <v>9155</v>
      </c>
      <c r="B2907" s="29" t="s">
        <v>9182</v>
      </c>
      <c r="C2907" s="30" t="s">
        <v>9183</v>
      </c>
      <c r="D2907" s="30" t="s">
        <v>307</v>
      </c>
      <c r="E2907" s="30" t="s">
        <v>119</v>
      </c>
      <c r="F2907" s="30" t="s">
        <v>18</v>
      </c>
      <c r="G2907" s="9" t="s">
        <v>14</v>
      </c>
      <c r="H2907" s="30"/>
      <c r="I2907" s="31"/>
    </row>
    <row r="2908">
      <c r="A2908" s="30" t="s">
        <v>9155</v>
      </c>
      <c r="B2908" s="29" t="s">
        <v>9182</v>
      </c>
      <c r="C2908" s="30" t="s">
        <v>9183</v>
      </c>
      <c r="D2908" s="30" t="s">
        <v>307</v>
      </c>
      <c r="E2908" s="30" t="s">
        <v>409</v>
      </c>
      <c r="F2908" s="30" t="s">
        <v>258</v>
      </c>
      <c r="G2908" s="9" t="s">
        <v>14</v>
      </c>
      <c r="H2908" s="30"/>
      <c r="I2908" s="31"/>
    </row>
    <row r="2909">
      <c r="A2909" s="30" t="s">
        <v>9155</v>
      </c>
      <c r="B2909" s="29" t="s">
        <v>9182</v>
      </c>
      <c r="C2909" s="30" t="s">
        <v>9183</v>
      </c>
      <c r="D2909" s="30" t="s">
        <v>307</v>
      </c>
      <c r="E2909" s="30" t="s">
        <v>9184</v>
      </c>
      <c r="F2909" s="30" t="s">
        <v>6180</v>
      </c>
      <c r="G2909" s="9" t="s">
        <v>14</v>
      </c>
      <c r="H2909" s="30"/>
      <c r="I2909" s="31"/>
    </row>
    <row r="2910">
      <c r="A2910" s="30" t="s">
        <v>9155</v>
      </c>
      <c r="B2910" s="29" t="s">
        <v>9182</v>
      </c>
      <c r="C2910" s="30" t="s">
        <v>9183</v>
      </c>
      <c r="D2910" s="30" t="s">
        <v>307</v>
      </c>
      <c r="E2910" s="30" t="s">
        <v>119</v>
      </c>
      <c r="F2910" s="30" t="s">
        <v>149</v>
      </c>
      <c r="G2910" s="9" t="s">
        <v>14</v>
      </c>
      <c r="H2910" s="30"/>
      <c r="I2910" s="31"/>
    </row>
    <row r="2911">
      <c r="A2911" s="30" t="s">
        <v>9155</v>
      </c>
      <c r="B2911" s="29" t="s">
        <v>9185</v>
      </c>
      <c r="C2911" s="30" t="s">
        <v>9186</v>
      </c>
      <c r="D2911" s="30" t="s">
        <v>2610</v>
      </c>
      <c r="E2911" s="30" t="s">
        <v>110</v>
      </c>
      <c r="F2911" s="30" t="s">
        <v>111</v>
      </c>
      <c r="G2911" s="9" t="s">
        <v>14</v>
      </c>
      <c r="H2911" s="30"/>
      <c r="I2911" s="31"/>
    </row>
    <row r="2912">
      <c r="A2912" s="30" t="s">
        <v>9155</v>
      </c>
      <c r="B2912" s="29" t="s">
        <v>9185</v>
      </c>
      <c r="C2912" s="30" t="s">
        <v>9186</v>
      </c>
      <c r="D2912" s="30" t="s">
        <v>2610</v>
      </c>
      <c r="E2912" s="30" t="s">
        <v>119</v>
      </c>
      <c r="F2912" s="30" t="s">
        <v>132</v>
      </c>
      <c r="G2912" s="9" t="s">
        <v>14</v>
      </c>
      <c r="H2912" s="30"/>
      <c r="I2912" s="31"/>
    </row>
    <row r="2913">
      <c r="A2913" s="30" t="s">
        <v>9155</v>
      </c>
      <c r="B2913" s="29" t="s">
        <v>9185</v>
      </c>
      <c r="C2913" s="30" t="s">
        <v>9186</v>
      </c>
      <c r="D2913" s="30" t="s">
        <v>2610</v>
      </c>
      <c r="E2913" s="30" t="s">
        <v>119</v>
      </c>
      <c r="F2913" s="30" t="s">
        <v>3025</v>
      </c>
      <c r="G2913" s="9" t="s">
        <v>14</v>
      </c>
      <c r="H2913" s="30"/>
      <c r="I2913" s="31"/>
    </row>
    <row r="2914">
      <c r="A2914" s="30" t="s">
        <v>9155</v>
      </c>
      <c r="B2914" s="29" t="s">
        <v>9187</v>
      </c>
      <c r="C2914" s="30" t="s">
        <v>9188</v>
      </c>
      <c r="D2914" s="30" t="s">
        <v>800</v>
      </c>
      <c r="E2914" s="30" t="s">
        <v>42</v>
      </c>
      <c r="F2914" s="30" t="s">
        <v>1303</v>
      </c>
      <c r="G2914" s="9" t="s">
        <v>29</v>
      </c>
      <c r="H2914" s="30"/>
      <c r="I2914" s="31"/>
    </row>
    <row r="2915">
      <c r="A2915" s="30" t="s">
        <v>9155</v>
      </c>
      <c r="B2915" s="29" t="s">
        <v>9189</v>
      </c>
      <c r="C2915" s="30" t="s">
        <v>9190</v>
      </c>
      <c r="D2915" s="30" t="s">
        <v>3203</v>
      </c>
      <c r="E2915" s="30"/>
      <c r="F2915" s="30" t="s">
        <v>7183</v>
      </c>
      <c r="G2915" s="9" t="s">
        <v>14</v>
      </c>
      <c r="H2915" s="30" t="s">
        <v>100</v>
      </c>
      <c r="I2915" s="31"/>
    </row>
    <row r="2916">
      <c r="A2916" s="30" t="s">
        <v>9155</v>
      </c>
      <c r="B2916" s="29" t="s">
        <v>9191</v>
      </c>
      <c r="C2916" s="30" t="s">
        <v>9192</v>
      </c>
      <c r="D2916" s="30" t="s">
        <v>2369</v>
      </c>
      <c r="E2916" s="30"/>
      <c r="F2916" s="30" t="s">
        <v>6148</v>
      </c>
      <c r="G2916" s="9" t="s">
        <v>14</v>
      </c>
      <c r="H2916" s="30" t="s">
        <v>100</v>
      </c>
      <c r="I2916" s="31"/>
    </row>
    <row r="2917">
      <c r="A2917" s="30" t="s">
        <v>9155</v>
      </c>
      <c r="B2917" s="29" t="s">
        <v>9193</v>
      </c>
      <c r="C2917" s="30" t="s">
        <v>9194</v>
      </c>
      <c r="D2917" s="30" t="s">
        <v>9173</v>
      </c>
      <c r="E2917" s="30"/>
      <c r="F2917" s="30" t="s">
        <v>5872</v>
      </c>
      <c r="G2917" s="9" t="s">
        <v>14</v>
      </c>
      <c r="H2917" s="30" t="s">
        <v>100</v>
      </c>
      <c r="I2917" s="31"/>
    </row>
    <row r="2918">
      <c r="A2918" s="30" t="s">
        <v>9155</v>
      </c>
      <c r="B2918" s="29" t="s">
        <v>9195</v>
      </c>
      <c r="C2918" s="30" t="s">
        <v>9196</v>
      </c>
      <c r="D2918" s="30" t="s">
        <v>7943</v>
      </c>
      <c r="E2918" s="30" t="s">
        <v>9197</v>
      </c>
      <c r="F2918" s="30" t="s">
        <v>2961</v>
      </c>
      <c r="G2918" s="9" t="s">
        <v>14</v>
      </c>
      <c r="H2918" s="30"/>
      <c r="I2918" s="31"/>
    </row>
    <row r="2919">
      <c r="A2919" s="30" t="s">
        <v>9155</v>
      </c>
      <c r="B2919" s="29" t="s">
        <v>9195</v>
      </c>
      <c r="C2919" s="30" t="s">
        <v>9196</v>
      </c>
      <c r="D2919" s="30" t="s">
        <v>7943</v>
      </c>
      <c r="E2919" s="30" t="s">
        <v>5880</v>
      </c>
      <c r="F2919" s="30" t="s">
        <v>5881</v>
      </c>
      <c r="G2919" s="9" t="s">
        <v>14</v>
      </c>
      <c r="H2919" s="30"/>
      <c r="I2919" s="31"/>
    </row>
    <row r="2920">
      <c r="A2920" s="30" t="s">
        <v>9155</v>
      </c>
      <c r="B2920" s="29" t="s">
        <v>9195</v>
      </c>
      <c r="C2920" s="30" t="s">
        <v>9196</v>
      </c>
      <c r="D2920" s="30" t="s">
        <v>7943</v>
      </c>
      <c r="E2920" s="30" t="s">
        <v>5880</v>
      </c>
      <c r="F2920" s="30" t="s">
        <v>718</v>
      </c>
      <c r="G2920" s="9" t="s">
        <v>14</v>
      </c>
      <c r="H2920" s="30"/>
      <c r="I2920" s="31"/>
    </row>
    <row r="2921">
      <c r="A2921" s="30" t="s">
        <v>9155</v>
      </c>
      <c r="B2921" s="29" t="s">
        <v>9198</v>
      </c>
      <c r="C2921" s="30" t="s">
        <v>9199</v>
      </c>
      <c r="D2921" s="30" t="s">
        <v>2726</v>
      </c>
      <c r="E2921" s="30"/>
      <c r="F2921" s="30" t="s">
        <v>1430</v>
      </c>
      <c r="G2921" s="9" t="s">
        <v>14</v>
      </c>
      <c r="H2921" s="30" t="s">
        <v>100</v>
      </c>
      <c r="I2921" s="31"/>
    </row>
    <row r="2922">
      <c r="A2922" s="30" t="s">
        <v>9155</v>
      </c>
      <c r="B2922" s="29" t="s">
        <v>9198</v>
      </c>
      <c r="C2922" s="30" t="s">
        <v>9199</v>
      </c>
      <c r="D2922" s="30" t="s">
        <v>2726</v>
      </c>
      <c r="E2922" s="30" t="s">
        <v>5418</v>
      </c>
      <c r="F2922" s="30" t="s">
        <v>454</v>
      </c>
      <c r="G2922" s="9" t="s">
        <v>14</v>
      </c>
      <c r="H2922" s="30"/>
      <c r="I2922" s="31"/>
    </row>
    <row r="2923">
      <c r="A2923" s="30" t="s">
        <v>9155</v>
      </c>
      <c r="B2923" s="29" t="s">
        <v>9198</v>
      </c>
      <c r="C2923" s="30" t="s">
        <v>9199</v>
      </c>
      <c r="D2923" s="30" t="s">
        <v>2726</v>
      </c>
      <c r="E2923" s="30" t="s">
        <v>1220</v>
      </c>
      <c r="F2923" s="30" t="s">
        <v>9082</v>
      </c>
      <c r="G2923" s="9" t="s">
        <v>14</v>
      </c>
      <c r="H2923" s="30"/>
      <c r="I2923" s="31"/>
    </row>
    <row r="2924">
      <c r="A2924" s="30" t="s">
        <v>9155</v>
      </c>
      <c r="B2924" s="29" t="s">
        <v>9198</v>
      </c>
      <c r="C2924" s="30" t="s">
        <v>9199</v>
      </c>
      <c r="D2924" s="30" t="s">
        <v>2726</v>
      </c>
      <c r="E2924" s="30" t="s">
        <v>7764</v>
      </c>
      <c r="F2924" s="30" t="s">
        <v>38</v>
      </c>
      <c r="G2924" s="9" t="s">
        <v>14</v>
      </c>
      <c r="H2924" s="30"/>
      <c r="I2924" s="31"/>
    </row>
    <row r="2925">
      <c r="A2925" s="30" t="s">
        <v>9155</v>
      </c>
      <c r="B2925" s="29" t="s">
        <v>9200</v>
      </c>
      <c r="C2925" s="30" t="s">
        <v>9201</v>
      </c>
      <c r="D2925" s="30" t="s">
        <v>312</v>
      </c>
      <c r="E2925" s="30"/>
      <c r="F2925" s="30" t="s">
        <v>171</v>
      </c>
      <c r="G2925" s="9" t="s">
        <v>14</v>
      </c>
      <c r="H2925" s="30" t="s">
        <v>100</v>
      </c>
      <c r="I2925" s="31"/>
    </row>
    <row r="2926">
      <c r="A2926" s="30" t="s">
        <v>9155</v>
      </c>
      <c r="B2926" s="29" t="s">
        <v>9200</v>
      </c>
      <c r="C2926" s="30" t="s">
        <v>9201</v>
      </c>
      <c r="D2926" s="30" t="s">
        <v>312</v>
      </c>
      <c r="E2926" s="30" t="s">
        <v>409</v>
      </c>
      <c r="F2926" s="30" t="s">
        <v>101</v>
      </c>
      <c r="G2926" s="9" t="s">
        <v>14</v>
      </c>
      <c r="H2926" s="30"/>
      <c r="I2926" s="31"/>
    </row>
    <row r="2927">
      <c r="A2927" s="30" t="s">
        <v>9155</v>
      </c>
      <c r="B2927" s="29" t="s">
        <v>9202</v>
      </c>
      <c r="C2927" s="30" t="s">
        <v>9203</v>
      </c>
      <c r="D2927" s="30" t="s">
        <v>899</v>
      </c>
      <c r="E2927" s="30"/>
      <c r="F2927" s="30" t="s">
        <v>171</v>
      </c>
      <c r="G2927" s="9" t="s">
        <v>14</v>
      </c>
      <c r="H2927" s="30" t="s">
        <v>100</v>
      </c>
      <c r="I2927" s="31"/>
    </row>
    <row r="2928">
      <c r="A2928" s="30" t="s">
        <v>9155</v>
      </c>
      <c r="B2928" s="29" t="s">
        <v>9202</v>
      </c>
      <c r="C2928" s="30" t="s">
        <v>9203</v>
      </c>
      <c r="D2928" s="30" t="s">
        <v>899</v>
      </c>
      <c r="E2928" s="30" t="s">
        <v>299</v>
      </c>
      <c r="F2928" s="30" t="s">
        <v>136</v>
      </c>
      <c r="G2928" s="9" t="s">
        <v>14</v>
      </c>
      <c r="H2928" s="30"/>
      <c r="I2928" s="31"/>
    </row>
    <row r="2929">
      <c r="A2929" s="30" t="s">
        <v>9155</v>
      </c>
      <c r="B2929" s="29" t="s">
        <v>9202</v>
      </c>
      <c r="C2929" s="30" t="s">
        <v>9203</v>
      </c>
      <c r="D2929" s="30" t="s">
        <v>899</v>
      </c>
      <c r="E2929" s="30" t="s">
        <v>449</v>
      </c>
      <c r="F2929" s="30" t="s">
        <v>450</v>
      </c>
      <c r="G2929" s="9" t="s">
        <v>14</v>
      </c>
      <c r="H2929" s="30"/>
      <c r="I2929" s="31"/>
    </row>
    <row r="2930">
      <c r="A2930" s="30" t="s">
        <v>9155</v>
      </c>
      <c r="B2930" s="29" t="s">
        <v>9204</v>
      </c>
      <c r="C2930" s="30" t="s">
        <v>9205</v>
      </c>
      <c r="D2930" s="30" t="s">
        <v>2447</v>
      </c>
      <c r="E2930" s="30"/>
      <c r="F2930" s="30" t="s">
        <v>7453</v>
      </c>
      <c r="G2930" s="9" t="s">
        <v>14</v>
      </c>
      <c r="H2930" s="30" t="s">
        <v>100</v>
      </c>
      <c r="I2930" s="31"/>
    </row>
    <row r="2931">
      <c r="A2931" s="30" t="s">
        <v>9155</v>
      </c>
      <c r="B2931" s="29" t="s">
        <v>9204</v>
      </c>
      <c r="C2931" s="30" t="s">
        <v>9205</v>
      </c>
      <c r="D2931" s="30" t="s">
        <v>2447</v>
      </c>
      <c r="E2931" s="30" t="s">
        <v>38</v>
      </c>
      <c r="F2931" s="30" t="s">
        <v>280</v>
      </c>
      <c r="G2931" s="9" t="s">
        <v>14</v>
      </c>
      <c r="H2931" s="30"/>
      <c r="I2931" s="31"/>
    </row>
    <row r="2932">
      <c r="A2932" s="30" t="s">
        <v>9155</v>
      </c>
      <c r="B2932" s="29" t="s">
        <v>9206</v>
      </c>
      <c r="C2932" s="30" t="s">
        <v>9207</v>
      </c>
      <c r="D2932" s="30" t="s">
        <v>567</v>
      </c>
      <c r="E2932" s="30"/>
      <c r="F2932" s="30" t="s">
        <v>1419</v>
      </c>
      <c r="G2932" s="9" t="s">
        <v>14</v>
      </c>
      <c r="H2932" s="30" t="s">
        <v>100</v>
      </c>
      <c r="I2932" s="31"/>
    </row>
    <row r="2933">
      <c r="A2933" s="30" t="s">
        <v>9155</v>
      </c>
      <c r="B2933" s="29" t="s">
        <v>9206</v>
      </c>
      <c r="C2933" s="30" t="s">
        <v>9207</v>
      </c>
      <c r="D2933" s="30" t="s">
        <v>567</v>
      </c>
      <c r="E2933" s="30" t="s">
        <v>5418</v>
      </c>
      <c r="F2933" s="30" t="s">
        <v>308</v>
      </c>
      <c r="G2933" s="9" t="s">
        <v>14</v>
      </c>
      <c r="H2933" s="30"/>
      <c r="I2933" s="31"/>
    </row>
    <row r="2934">
      <c r="A2934" s="30" t="s">
        <v>9155</v>
      </c>
      <c r="B2934" s="29" t="s">
        <v>9206</v>
      </c>
      <c r="C2934" s="30" t="s">
        <v>9207</v>
      </c>
      <c r="D2934" s="30" t="s">
        <v>567</v>
      </c>
      <c r="E2934" s="30" t="s">
        <v>705</v>
      </c>
      <c r="F2934" s="30" t="s">
        <v>505</v>
      </c>
      <c r="G2934" s="9" t="s">
        <v>14</v>
      </c>
      <c r="H2934" s="30"/>
      <c r="I2934" s="31"/>
    </row>
    <row r="2935">
      <c r="A2935" s="30" t="s">
        <v>9155</v>
      </c>
      <c r="B2935" s="29" t="s">
        <v>9208</v>
      </c>
      <c r="C2935" s="30" t="s">
        <v>9209</v>
      </c>
      <c r="D2935" s="30" t="s">
        <v>106</v>
      </c>
      <c r="E2935" s="30" t="s">
        <v>9210</v>
      </c>
      <c r="F2935" s="30" t="s">
        <v>5986</v>
      </c>
      <c r="G2935" s="9" t="s">
        <v>14</v>
      </c>
      <c r="H2935" s="30"/>
      <c r="I2935" s="31"/>
    </row>
    <row r="2936">
      <c r="A2936" s="30" t="s">
        <v>9155</v>
      </c>
      <c r="B2936" s="29" t="s">
        <v>9208</v>
      </c>
      <c r="C2936" s="30" t="s">
        <v>9209</v>
      </c>
      <c r="D2936" s="30" t="s">
        <v>106</v>
      </c>
      <c r="E2936" s="30" t="s">
        <v>6812</v>
      </c>
      <c r="F2936" s="30" t="s">
        <v>6775</v>
      </c>
      <c r="G2936" s="9" t="s">
        <v>14</v>
      </c>
      <c r="H2936" s="30"/>
      <c r="I2936" s="31"/>
    </row>
    <row r="2937">
      <c r="A2937" s="30" t="s">
        <v>9155</v>
      </c>
      <c r="B2937" s="29" t="s">
        <v>9208</v>
      </c>
      <c r="C2937" s="30" t="s">
        <v>9209</v>
      </c>
      <c r="D2937" s="30" t="s">
        <v>106</v>
      </c>
      <c r="E2937" s="30" t="s">
        <v>6855</v>
      </c>
      <c r="F2937" s="30" t="s">
        <v>171</v>
      </c>
      <c r="G2937" s="9" t="s">
        <v>14</v>
      </c>
      <c r="H2937" s="30"/>
      <c r="I2937" s="31"/>
    </row>
    <row r="2938">
      <c r="A2938" s="30" t="s">
        <v>9155</v>
      </c>
      <c r="B2938" s="29" t="s">
        <v>9211</v>
      </c>
      <c r="C2938" s="30" t="s">
        <v>9212</v>
      </c>
      <c r="D2938" s="30" t="s">
        <v>211</v>
      </c>
      <c r="E2938" s="30" t="s">
        <v>6009</v>
      </c>
      <c r="F2938" s="30" t="s">
        <v>1321</v>
      </c>
      <c r="G2938" s="9" t="s">
        <v>14</v>
      </c>
      <c r="H2938" s="30"/>
      <c r="I2938" s="31"/>
    </row>
    <row r="2939">
      <c r="A2939" s="30" t="s">
        <v>9155</v>
      </c>
      <c r="B2939" s="29" t="s">
        <v>9211</v>
      </c>
      <c r="C2939" s="30" t="s">
        <v>9212</v>
      </c>
      <c r="D2939" s="30" t="s">
        <v>211</v>
      </c>
      <c r="E2939" s="30" t="s">
        <v>1878</v>
      </c>
      <c r="F2939" s="30" t="s">
        <v>6455</v>
      </c>
      <c r="G2939" s="9" t="s">
        <v>14</v>
      </c>
      <c r="H2939" s="30"/>
      <c r="I2939" s="31"/>
    </row>
    <row r="2940">
      <c r="A2940" s="30" t="s">
        <v>9155</v>
      </c>
      <c r="B2940" s="29" t="s">
        <v>9211</v>
      </c>
      <c r="C2940" s="30" t="s">
        <v>9212</v>
      </c>
      <c r="D2940" s="30" t="s">
        <v>211</v>
      </c>
      <c r="E2940" s="30" t="s">
        <v>1003</v>
      </c>
      <c r="F2940" s="30" t="s">
        <v>18</v>
      </c>
      <c r="G2940" s="9" t="s">
        <v>14</v>
      </c>
      <c r="H2940" s="30"/>
      <c r="I2940" s="31"/>
    </row>
    <row r="2941">
      <c r="A2941" s="30" t="s">
        <v>9155</v>
      </c>
      <c r="B2941" s="29" t="s">
        <v>9213</v>
      </c>
      <c r="C2941" s="30" t="s">
        <v>9214</v>
      </c>
      <c r="D2941" s="30" t="s">
        <v>1348</v>
      </c>
      <c r="E2941" s="30"/>
      <c r="F2941" s="30" t="s">
        <v>171</v>
      </c>
      <c r="G2941" s="9" t="s">
        <v>14</v>
      </c>
      <c r="H2941" s="30" t="s">
        <v>100</v>
      </c>
      <c r="I2941" s="31"/>
    </row>
    <row r="2942">
      <c r="A2942" s="30" t="s">
        <v>9155</v>
      </c>
      <c r="B2942" s="29" t="s">
        <v>9213</v>
      </c>
      <c r="C2942" s="30" t="s">
        <v>9214</v>
      </c>
      <c r="D2942" s="30" t="s">
        <v>1348</v>
      </c>
      <c r="E2942" s="30" t="s">
        <v>119</v>
      </c>
      <c r="F2942" s="30" t="s">
        <v>202</v>
      </c>
      <c r="G2942" s="9" t="s">
        <v>14</v>
      </c>
      <c r="H2942" s="30"/>
      <c r="I2942" s="31"/>
    </row>
    <row r="2943">
      <c r="A2943" s="30" t="s">
        <v>9155</v>
      </c>
      <c r="B2943" s="29" t="s">
        <v>9213</v>
      </c>
      <c r="C2943" s="30" t="s">
        <v>9214</v>
      </c>
      <c r="D2943" s="30" t="s">
        <v>1348</v>
      </c>
      <c r="E2943" s="30" t="s">
        <v>217</v>
      </c>
      <c r="F2943" s="30" t="s">
        <v>9215</v>
      </c>
      <c r="G2943" s="9" t="s">
        <v>14</v>
      </c>
      <c r="H2943" s="30"/>
      <c r="I2943" s="31"/>
    </row>
    <row r="2944">
      <c r="A2944" s="30" t="s">
        <v>9155</v>
      </c>
      <c r="B2944" s="29" t="s">
        <v>9213</v>
      </c>
      <c r="C2944" s="30" t="s">
        <v>9214</v>
      </c>
      <c r="D2944" s="30" t="s">
        <v>1348</v>
      </c>
      <c r="E2944" s="30" t="s">
        <v>4372</v>
      </c>
      <c r="F2944" s="30" t="s">
        <v>505</v>
      </c>
      <c r="G2944" s="9" t="s">
        <v>14</v>
      </c>
      <c r="H2944" s="30"/>
      <c r="I2944" s="31"/>
    </row>
    <row r="2945">
      <c r="A2945" s="30" t="s">
        <v>9155</v>
      </c>
      <c r="B2945" s="29" t="s">
        <v>9216</v>
      </c>
      <c r="C2945" s="30" t="s">
        <v>9217</v>
      </c>
      <c r="D2945" s="30" t="s">
        <v>9218</v>
      </c>
      <c r="E2945" s="30" t="s">
        <v>7397</v>
      </c>
      <c r="F2945" s="30" t="s">
        <v>454</v>
      </c>
      <c r="G2945" s="9" t="s">
        <v>14</v>
      </c>
      <c r="H2945" s="30"/>
      <c r="I2945" s="31"/>
    </row>
    <row r="2946">
      <c r="A2946" s="30" t="s">
        <v>9155</v>
      </c>
      <c r="B2946" s="29" t="s">
        <v>9216</v>
      </c>
      <c r="C2946" s="30" t="s">
        <v>9217</v>
      </c>
      <c r="D2946" s="30" t="s">
        <v>9218</v>
      </c>
      <c r="E2946" s="30" t="s">
        <v>436</v>
      </c>
      <c r="F2946" s="30" t="s">
        <v>18</v>
      </c>
      <c r="G2946" s="9" t="s">
        <v>14</v>
      </c>
      <c r="H2946" s="30"/>
      <c r="I2946" s="31"/>
    </row>
    <row r="2947">
      <c r="A2947" s="30" t="s">
        <v>9155</v>
      </c>
      <c r="B2947" s="29" t="s">
        <v>9216</v>
      </c>
      <c r="C2947" s="30" t="s">
        <v>9217</v>
      </c>
      <c r="D2947" s="30" t="s">
        <v>9218</v>
      </c>
      <c r="E2947" s="30" t="s">
        <v>9219</v>
      </c>
      <c r="F2947" s="30" t="s">
        <v>8384</v>
      </c>
      <c r="G2947" s="9" t="s">
        <v>14</v>
      </c>
      <c r="H2947" s="30"/>
      <c r="I2947" s="31"/>
    </row>
    <row r="2948">
      <c r="A2948" s="30" t="s">
        <v>9155</v>
      </c>
      <c r="B2948" s="29" t="s">
        <v>9220</v>
      </c>
      <c r="C2948" s="30" t="s">
        <v>9221</v>
      </c>
      <c r="D2948" s="30" t="s">
        <v>2035</v>
      </c>
      <c r="E2948" s="30" t="s">
        <v>38</v>
      </c>
      <c r="F2948" s="30" t="s">
        <v>18</v>
      </c>
      <c r="G2948" s="9" t="s">
        <v>14</v>
      </c>
      <c r="H2948" s="30"/>
      <c r="I2948" s="31"/>
    </row>
    <row r="2949">
      <c r="A2949" s="30" t="s">
        <v>9155</v>
      </c>
      <c r="B2949" s="29" t="s">
        <v>9220</v>
      </c>
      <c r="C2949" s="30" t="s">
        <v>9221</v>
      </c>
      <c r="D2949" s="30" t="s">
        <v>2035</v>
      </c>
      <c r="E2949" s="30" t="s">
        <v>9222</v>
      </c>
      <c r="F2949" s="30" t="s">
        <v>13</v>
      </c>
      <c r="G2949" s="9" t="s">
        <v>14</v>
      </c>
      <c r="H2949" s="30"/>
      <c r="I2949" s="31"/>
    </row>
    <row r="2950">
      <c r="A2950" s="30" t="s">
        <v>9155</v>
      </c>
      <c r="B2950" s="29" t="s">
        <v>9220</v>
      </c>
      <c r="C2950" s="30" t="s">
        <v>9221</v>
      </c>
      <c r="D2950" s="30" t="s">
        <v>2035</v>
      </c>
      <c r="E2950" s="30" t="s">
        <v>9222</v>
      </c>
      <c r="F2950" s="30" t="s">
        <v>101</v>
      </c>
      <c r="G2950" s="9" t="s">
        <v>14</v>
      </c>
      <c r="H2950" s="30"/>
      <c r="I2950" s="31"/>
    </row>
    <row r="2951">
      <c r="A2951" s="30" t="s">
        <v>9155</v>
      </c>
      <c r="B2951" s="29" t="s">
        <v>9223</v>
      </c>
      <c r="C2951" s="30" t="s">
        <v>9224</v>
      </c>
      <c r="D2951" s="30" t="s">
        <v>329</v>
      </c>
      <c r="E2951" s="30" t="s">
        <v>5418</v>
      </c>
      <c r="F2951" s="30" t="s">
        <v>454</v>
      </c>
      <c r="G2951" s="9" t="s">
        <v>14</v>
      </c>
      <c r="H2951" s="30"/>
      <c r="I2951" s="31"/>
    </row>
    <row r="2952">
      <c r="A2952" s="30" t="s">
        <v>9155</v>
      </c>
      <c r="B2952" s="29" t="s">
        <v>9223</v>
      </c>
      <c r="C2952" s="30" t="s">
        <v>9224</v>
      </c>
      <c r="D2952" s="30" t="s">
        <v>329</v>
      </c>
      <c r="E2952" s="30" t="s">
        <v>950</v>
      </c>
      <c r="F2952" s="30" t="s">
        <v>417</v>
      </c>
      <c r="G2952" s="9" t="s">
        <v>14</v>
      </c>
      <c r="H2952" s="30"/>
      <c r="I2952" s="31"/>
    </row>
    <row r="2953">
      <c r="A2953" s="30" t="s">
        <v>9155</v>
      </c>
      <c r="B2953" s="29" t="s">
        <v>9223</v>
      </c>
      <c r="C2953" s="30" t="s">
        <v>9224</v>
      </c>
      <c r="D2953" s="30" t="s">
        <v>329</v>
      </c>
      <c r="E2953" s="30" t="s">
        <v>6165</v>
      </c>
      <c r="F2953" s="30" t="s">
        <v>1722</v>
      </c>
      <c r="G2953" s="9" t="s">
        <v>14</v>
      </c>
      <c r="H2953" s="30"/>
      <c r="I2953" s="31"/>
    </row>
    <row r="2954">
      <c r="A2954" s="30" t="s">
        <v>9225</v>
      </c>
      <c r="B2954" s="29" t="s">
        <v>9226</v>
      </c>
      <c r="C2954" s="30" t="s">
        <v>9227</v>
      </c>
      <c r="D2954" s="30" t="s">
        <v>1127</v>
      </c>
      <c r="E2954" s="30" t="s">
        <v>9228</v>
      </c>
      <c r="F2954" s="33" t="s">
        <v>2477</v>
      </c>
      <c r="G2954" s="9" t="s">
        <v>14</v>
      </c>
      <c r="H2954" s="30"/>
      <c r="I2954" s="31"/>
    </row>
    <row r="2955">
      <c r="A2955" s="30" t="s">
        <v>9225</v>
      </c>
      <c r="B2955" s="29" t="s">
        <v>9226</v>
      </c>
      <c r="C2955" s="30" t="s">
        <v>9227</v>
      </c>
      <c r="D2955" s="30" t="s">
        <v>1127</v>
      </c>
      <c r="E2955" s="30" t="s">
        <v>9229</v>
      </c>
      <c r="F2955" s="30" t="s">
        <v>829</v>
      </c>
      <c r="G2955" s="9" t="s">
        <v>14</v>
      </c>
      <c r="H2955" s="30"/>
      <c r="I2955" s="31"/>
    </row>
    <row r="2956">
      <c r="A2956" s="30" t="s">
        <v>9225</v>
      </c>
      <c r="B2956" s="29" t="s">
        <v>9226</v>
      </c>
      <c r="C2956" s="30" t="s">
        <v>9227</v>
      </c>
      <c r="D2956" s="30" t="s">
        <v>1127</v>
      </c>
      <c r="E2956" s="30" t="s">
        <v>6616</v>
      </c>
      <c r="F2956" s="30" t="s">
        <v>6180</v>
      </c>
      <c r="G2956" s="9" t="s">
        <v>14</v>
      </c>
      <c r="H2956" s="30"/>
      <c r="I2956" s="31"/>
    </row>
    <row r="2957">
      <c r="A2957" s="30" t="s">
        <v>9225</v>
      </c>
      <c r="B2957" s="29" t="s">
        <v>9230</v>
      </c>
      <c r="C2957" s="30" t="s">
        <v>9231</v>
      </c>
      <c r="D2957" s="30" t="s">
        <v>36</v>
      </c>
      <c r="E2957" s="30" t="s">
        <v>9232</v>
      </c>
      <c r="F2957" s="30" t="s">
        <v>3415</v>
      </c>
      <c r="G2957" s="9" t="s">
        <v>14</v>
      </c>
      <c r="H2957" s="30"/>
      <c r="I2957" s="31"/>
    </row>
    <row r="2958">
      <c r="A2958" s="30" t="s">
        <v>9225</v>
      </c>
      <c r="B2958" s="29" t="s">
        <v>9230</v>
      </c>
      <c r="C2958" s="30" t="s">
        <v>9231</v>
      </c>
      <c r="D2958" s="30" t="s">
        <v>36</v>
      </c>
      <c r="E2958" s="30" t="s">
        <v>409</v>
      </c>
      <c r="F2958" s="30" t="s">
        <v>258</v>
      </c>
      <c r="G2958" s="9" t="s">
        <v>14</v>
      </c>
      <c r="H2958" s="30"/>
      <c r="I2958" s="31"/>
    </row>
    <row r="2959">
      <c r="A2959" s="30" t="s">
        <v>9225</v>
      </c>
      <c r="B2959" s="29" t="s">
        <v>9230</v>
      </c>
      <c r="C2959" s="30" t="s">
        <v>9231</v>
      </c>
      <c r="D2959" s="30" t="s">
        <v>36</v>
      </c>
      <c r="E2959" s="30" t="s">
        <v>38</v>
      </c>
      <c r="F2959" s="30" t="s">
        <v>741</v>
      </c>
      <c r="G2959" s="9" t="s">
        <v>14</v>
      </c>
      <c r="H2959" s="30"/>
      <c r="I2959" s="31"/>
    </row>
    <row r="2960">
      <c r="A2960" s="30" t="s">
        <v>9225</v>
      </c>
      <c r="B2960" s="29" t="s">
        <v>9233</v>
      </c>
      <c r="C2960" s="30" t="s">
        <v>9234</v>
      </c>
      <c r="D2960" s="30" t="s">
        <v>615</v>
      </c>
      <c r="E2960" s="30"/>
      <c r="F2960" s="30" t="s">
        <v>6148</v>
      </c>
      <c r="G2960" s="9" t="s">
        <v>14</v>
      </c>
      <c r="H2960" s="30" t="s">
        <v>100</v>
      </c>
      <c r="I2960" s="31"/>
    </row>
    <row r="2961">
      <c r="A2961" s="30" t="s">
        <v>9225</v>
      </c>
      <c r="B2961" s="29" t="s">
        <v>9233</v>
      </c>
      <c r="C2961" s="30" t="s">
        <v>9234</v>
      </c>
      <c r="D2961" s="30" t="s">
        <v>615</v>
      </c>
      <c r="E2961" s="30" t="s">
        <v>110</v>
      </c>
      <c r="F2961" s="30" t="s">
        <v>111</v>
      </c>
      <c r="G2961" s="9" t="s">
        <v>14</v>
      </c>
      <c r="H2961" s="30"/>
      <c r="I2961" s="31"/>
    </row>
    <row r="2962">
      <c r="A2962" s="30" t="s">
        <v>9225</v>
      </c>
      <c r="B2962" s="29" t="s">
        <v>9233</v>
      </c>
      <c r="C2962" s="30" t="s">
        <v>9234</v>
      </c>
      <c r="D2962" s="30" t="s">
        <v>615</v>
      </c>
      <c r="E2962" s="30" t="s">
        <v>119</v>
      </c>
      <c r="F2962" s="30" t="s">
        <v>473</v>
      </c>
      <c r="G2962" s="9" t="s">
        <v>14</v>
      </c>
      <c r="H2962" s="30"/>
      <c r="I2962" s="31"/>
    </row>
    <row r="2963">
      <c r="A2963" s="30" t="s">
        <v>9225</v>
      </c>
      <c r="B2963" s="29" t="s">
        <v>9235</v>
      </c>
      <c r="C2963" s="30" t="s">
        <v>9236</v>
      </c>
      <c r="D2963" s="30" t="s">
        <v>7470</v>
      </c>
      <c r="E2963" s="30"/>
      <c r="F2963" s="30" t="s">
        <v>6328</v>
      </c>
      <c r="G2963" s="9" t="s">
        <v>14</v>
      </c>
      <c r="H2963" s="30" t="s">
        <v>100</v>
      </c>
      <c r="I2963" s="31"/>
    </row>
    <row r="2964">
      <c r="A2964" s="30" t="s">
        <v>9225</v>
      </c>
      <c r="B2964" s="29" t="s">
        <v>9235</v>
      </c>
      <c r="C2964" s="30" t="s">
        <v>9237</v>
      </c>
      <c r="D2964" s="30" t="s">
        <v>7470</v>
      </c>
      <c r="E2964" s="30" t="s">
        <v>4316</v>
      </c>
      <c r="F2964" s="30" t="s">
        <v>202</v>
      </c>
      <c r="G2964" s="9" t="s">
        <v>14</v>
      </c>
      <c r="H2964" s="30"/>
      <c r="I2964" s="31"/>
    </row>
    <row r="2965">
      <c r="A2965" s="30" t="s">
        <v>9225</v>
      </c>
      <c r="B2965" s="29" t="s">
        <v>9235</v>
      </c>
      <c r="C2965" s="30" t="s">
        <v>9238</v>
      </c>
      <c r="D2965" s="30" t="s">
        <v>7470</v>
      </c>
      <c r="E2965" s="30" t="s">
        <v>9239</v>
      </c>
      <c r="F2965" s="30" t="s">
        <v>5939</v>
      </c>
      <c r="G2965" s="9" t="s">
        <v>14</v>
      </c>
      <c r="H2965" s="30"/>
      <c r="I2965" s="31"/>
    </row>
    <row r="2966">
      <c r="A2966" s="30" t="s">
        <v>9225</v>
      </c>
      <c r="B2966" s="29" t="s">
        <v>9240</v>
      </c>
      <c r="C2966" s="30" t="s">
        <v>9241</v>
      </c>
      <c r="D2966" s="30" t="s">
        <v>365</v>
      </c>
      <c r="E2966" s="30"/>
      <c r="F2966" s="30" t="s">
        <v>8811</v>
      </c>
      <c r="G2966" s="9" t="s">
        <v>14</v>
      </c>
      <c r="H2966" s="30" t="s">
        <v>100</v>
      </c>
      <c r="I2966" s="31"/>
    </row>
    <row r="2967">
      <c r="A2967" s="30" t="s">
        <v>9225</v>
      </c>
      <c r="B2967" s="29" t="s">
        <v>9240</v>
      </c>
      <c r="C2967" s="30" t="s">
        <v>9241</v>
      </c>
      <c r="D2967" s="30" t="s">
        <v>365</v>
      </c>
      <c r="E2967" s="30" t="s">
        <v>6384</v>
      </c>
      <c r="F2967" s="30" t="s">
        <v>417</v>
      </c>
      <c r="G2967" s="9" t="s">
        <v>14</v>
      </c>
      <c r="H2967" s="30"/>
      <c r="I2967" s="31"/>
    </row>
    <row r="2968">
      <c r="A2968" s="30" t="s">
        <v>9225</v>
      </c>
      <c r="B2968" s="29" t="s">
        <v>9240</v>
      </c>
      <c r="C2968" s="30" t="s">
        <v>9241</v>
      </c>
      <c r="D2968" s="30" t="s">
        <v>365</v>
      </c>
      <c r="E2968" s="30" t="s">
        <v>38</v>
      </c>
      <c r="F2968" s="30" t="s">
        <v>5939</v>
      </c>
      <c r="G2968" s="9" t="s">
        <v>14</v>
      </c>
      <c r="H2968" s="30"/>
      <c r="I2968" s="31"/>
    </row>
    <row r="2969">
      <c r="A2969" s="30" t="s">
        <v>9225</v>
      </c>
      <c r="B2969" s="29" t="s">
        <v>9242</v>
      </c>
      <c r="C2969" s="30" t="s">
        <v>9243</v>
      </c>
      <c r="D2969" s="30" t="s">
        <v>7450</v>
      </c>
      <c r="E2969" s="30"/>
      <c r="F2969" s="30" t="s">
        <v>512</v>
      </c>
      <c r="G2969" s="9" t="s">
        <v>14</v>
      </c>
      <c r="H2969" s="30" t="s">
        <v>100</v>
      </c>
      <c r="I2969" s="31"/>
    </row>
    <row r="2970">
      <c r="A2970" s="30" t="s">
        <v>9225</v>
      </c>
      <c r="B2970" s="29" t="s">
        <v>9242</v>
      </c>
      <c r="C2970" s="30" t="s">
        <v>9243</v>
      </c>
      <c r="D2970" s="30" t="s">
        <v>7450</v>
      </c>
      <c r="E2970" s="30"/>
      <c r="F2970" s="30" t="s">
        <v>132</v>
      </c>
      <c r="G2970" s="9" t="s">
        <v>14</v>
      </c>
      <c r="H2970" s="30" t="s">
        <v>100</v>
      </c>
      <c r="I2970" s="31"/>
    </row>
    <row r="2971">
      <c r="A2971" s="30" t="s">
        <v>9225</v>
      </c>
      <c r="B2971" s="29" t="s">
        <v>9242</v>
      </c>
      <c r="C2971" s="30" t="s">
        <v>9243</v>
      </c>
      <c r="D2971" s="30" t="s">
        <v>7450</v>
      </c>
      <c r="E2971" s="30" t="s">
        <v>5885</v>
      </c>
      <c r="F2971" s="30" t="s">
        <v>202</v>
      </c>
      <c r="G2971" s="9" t="s">
        <v>14</v>
      </c>
      <c r="H2971" s="30"/>
      <c r="I2971" s="31"/>
    </row>
    <row r="2972">
      <c r="A2972" s="30" t="s">
        <v>9225</v>
      </c>
      <c r="B2972" s="29" t="s">
        <v>9242</v>
      </c>
      <c r="C2972" s="30" t="s">
        <v>9243</v>
      </c>
      <c r="D2972" s="30" t="s">
        <v>7450</v>
      </c>
      <c r="E2972" s="30" t="s">
        <v>119</v>
      </c>
      <c r="F2972" s="30" t="s">
        <v>1601</v>
      </c>
      <c r="G2972" s="9" t="s">
        <v>14</v>
      </c>
      <c r="H2972" s="30"/>
      <c r="I2972" s="31"/>
    </row>
    <row r="2973">
      <c r="A2973" s="30" t="s">
        <v>9225</v>
      </c>
      <c r="B2973" s="29" t="s">
        <v>9244</v>
      </c>
      <c r="C2973" s="30" t="s">
        <v>9245</v>
      </c>
      <c r="D2973" s="30" t="s">
        <v>445</v>
      </c>
      <c r="E2973" s="30" t="s">
        <v>110</v>
      </c>
      <c r="F2973" s="30" t="s">
        <v>1413</v>
      </c>
      <c r="G2973" s="9" t="s">
        <v>14</v>
      </c>
      <c r="H2973" s="30"/>
      <c r="I2973" s="31"/>
    </row>
    <row r="2974">
      <c r="A2974" s="30" t="s">
        <v>9225</v>
      </c>
      <c r="B2974" s="29" t="s">
        <v>9244</v>
      </c>
      <c r="C2974" s="30" t="s">
        <v>9245</v>
      </c>
      <c r="D2974" s="30" t="s">
        <v>838</v>
      </c>
      <c r="E2974" s="30" t="s">
        <v>9246</v>
      </c>
      <c r="F2974" s="30" t="s">
        <v>909</v>
      </c>
      <c r="G2974" s="9" t="s">
        <v>14</v>
      </c>
      <c r="H2974" s="30"/>
      <c r="I2974" s="31"/>
    </row>
    <row r="2975">
      <c r="A2975" s="30" t="s">
        <v>9225</v>
      </c>
      <c r="B2975" s="29" t="s">
        <v>9244</v>
      </c>
      <c r="C2975" s="30" t="s">
        <v>9245</v>
      </c>
      <c r="D2975" s="30" t="s">
        <v>445</v>
      </c>
      <c r="E2975" s="30" t="s">
        <v>110</v>
      </c>
      <c r="F2975" s="30" t="s">
        <v>1413</v>
      </c>
      <c r="G2975" s="9" t="s">
        <v>14</v>
      </c>
      <c r="H2975" s="30"/>
      <c r="I2975" s="31"/>
    </row>
    <row r="2976">
      <c r="A2976" s="30" t="s">
        <v>9225</v>
      </c>
      <c r="B2976" s="29" t="s">
        <v>9244</v>
      </c>
      <c r="C2976" s="30" t="s">
        <v>9245</v>
      </c>
      <c r="D2976" s="30" t="s">
        <v>838</v>
      </c>
      <c r="E2976" s="30" t="s">
        <v>9246</v>
      </c>
      <c r="F2976" s="30" t="s">
        <v>909</v>
      </c>
      <c r="G2976" s="9" t="s">
        <v>14</v>
      </c>
      <c r="H2976" s="30"/>
      <c r="I2976" s="31"/>
    </row>
    <row r="2977">
      <c r="A2977" s="30" t="s">
        <v>9225</v>
      </c>
      <c r="B2977" s="29" t="s">
        <v>9247</v>
      </c>
      <c r="C2977" s="30" t="s">
        <v>9248</v>
      </c>
      <c r="D2977" s="30" t="s">
        <v>343</v>
      </c>
      <c r="E2977" s="30" t="s">
        <v>110</v>
      </c>
      <c r="F2977" s="30" t="s">
        <v>111</v>
      </c>
      <c r="G2977" s="9" t="s">
        <v>14</v>
      </c>
      <c r="H2977" s="30"/>
      <c r="I2977" s="31"/>
    </row>
    <row r="2978">
      <c r="A2978" s="30" t="s">
        <v>9225</v>
      </c>
      <c r="B2978" s="29" t="s">
        <v>9247</v>
      </c>
      <c r="C2978" s="30" t="s">
        <v>9248</v>
      </c>
      <c r="D2978" s="30" t="s">
        <v>343</v>
      </c>
      <c r="E2978" s="30" t="s">
        <v>9249</v>
      </c>
      <c r="F2978" s="30" t="s">
        <v>280</v>
      </c>
      <c r="G2978" s="9" t="s">
        <v>14</v>
      </c>
      <c r="H2978" s="30"/>
      <c r="I2978" s="31"/>
    </row>
    <row r="2979">
      <c r="A2979" s="30" t="s">
        <v>9225</v>
      </c>
      <c r="B2979" s="29" t="s">
        <v>9247</v>
      </c>
      <c r="C2979" s="30" t="s">
        <v>9248</v>
      </c>
      <c r="D2979" s="30" t="s">
        <v>343</v>
      </c>
      <c r="E2979" s="30" t="s">
        <v>2666</v>
      </c>
      <c r="F2979" s="30" t="s">
        <v>542</v>
      </c>
      <c r="G2979" s="9" t="s">
        <v>14</v>
      </c>
      <c r="H2979" s="30"/>
      <c r="I2979" s="31"/>
    </row>
    <row r="2980">
      <c r="A2980" s="30" t="s">
        <v>9225</v>
      </c>
      <c r="B2980" s="29" t="s">
        <v>9250</v>
      </c>
      <c r="C2980" s="30" t="s">
        <v>9251</v>
      </c>
      <c r="D2980" s="30" t="s">
        <v>432</v>
      </c>
      <c r="E2980" s="30" t="s">
        <v>5885</v>
      </c>
      <c r="F2980" s="30" t="s">
        <v>2843</v>
      </c>
      <c r="G2980" s="9" t="s">
        <v>14</v>
      </c>
      <c r="H2980" s="30"/>
      <c r="I2980" s="31"/>
    </row>
    <row r="2981">
      <c r="A2981" s="30" t="s">
        <v>9225</v>
      </c>
      <c r="B2981" s="29" t="s">
        <v>9250</v>
      </c>
      <c r="C2981" s="30" t="s">
        <v>9251</v>
      </c>
      <c r="D2981" s="30" t="s">
        <v>432</v>
      </c>
      <c r="E2981" s="30" t="s">
        <v>38</v>
      </c>
      <c r="F2981" s="30" t="s">
        <v>5939</v>
      </c>
      <c r="G2981" s="9" t="s">
        <v>14</v>
      </c>
      <c r="H2981" s="30"/>
      <c r="I2981" s="31"/>
    </row>
    <row r="2982">
      <c r="A2982" s="30" t="s">
        <v>9225</v>
      </c>
      <c r="B2982" s="29" t="s">
        <v>9250</v>
      </c>
      <c r="C2982" s="30" t="s">
        <v>9251</v>
      </c>
      <c r="D2982" s="30" t="s">
        <v>432</v>
      </c>
      <c r="E2982" s="30" t="s">
        <v>38</v>
      </c>
      <c r="F2982" s="30" t="s">
        <v>7292</v>
      </c>
      <c r="G2982" s="9" t="s">
        <v>14</v>
      </c>
      <c r="H2982" s="30"/>
      <c r="I2982" s="31"/>
    </row>
    <row r="2983">
      <c r="A2983" s="30" t="s">
        <v>9225</v>
      </c>
      <c r="B2983" s="29" t="s">
        <v>9252</v>
      </c>
      <c r="C2983" s="30" t="s">
        <v>9253</v>
      </c>
      <c r="D2983" s="30" t="s">
        <v>608</v>
      </c>
      <c r="E2983" s="30" t="s">
        <v>1220</v>
      </c>
      <c r="F2983" s="30" t="s">
        <v>9254</v>
      </c>
      <c r="G2983" s="9" t="s">
        <v>14</v>
      </c>
      <c r="H2983" s="30"/>
      <c r="I2983" s="31"/>
    </row>
    <row r="2984">
      <c r="A2984" s="30" t="s">
        <v>9225</v>
      </c>
      <c r="B2984" s="29" t="s">
        <v>9252</v>
      </c>
      <c r="C2984" s="30" t="s">
        <v>9253</v>
      </c>
      <c r="D2984" s="30" t="s">
        <v>608</v>
      </c>
      <c r="E2984" s="30" t="s">
        <v>38</v>
      </c>
      <c r="F2984" s="30" t="s">
        <v>741</v>
      </c>
      <c r="G2984" s="9" t="s">
        <v>14</v>
      </c>
      <c r="H2984" s="30"/>
      <c r="I2984" s="31"/>
    </row>
    <row r="2985">
      <c r="A2985" s="30" t="s">
        <v>9225</v>
      </c>
      <c r="B2985" s="29" t="s">
        <v>9252</v>
      </c>
      <c r="C2985" s="30" t="s">
        <v>9253</v>
      </c>
      <c r="D2985" s="30" t="s">
        <v>608</v>
      </c>
      <c r="E2985" s="30" t="s">
        <v>38</v>
      </c>
      <c r="F2985" s="30" t="s">
        <v>149</v>
      </c>
      <c r="G2985" s="9" t="s">
        <v>14</v>
      </c>
      <c r="H2985" s="30"/>
      <c r="I2985" s="31"/>
    </row>
    <row r="2986">
      <c r="A2986" s="30" t="s">
        <v>9225</v>
      </c>
      <c r="B2986" s="29" t="s">
        <v>9255</v>
      </c>
      <c r="C2986" s="30" t="s">
        <v>9256</v>
      </c>
      <c r="D2986" s="30" t="s">
        <v>471</v>
      </c>
      <c r="E2986" s="30" t="s">
        <v>42</v>
      </c>
      <c r="F2986" s="30" t="s">
        <v>1303</v>
      </c>
      <c r="G2986" s="9" t="s">
        <v>29</v>
      </c>
      <c r="H2986" s="30"/>
      <c r="I2986" s="31"/>
    </row>
    <row r="2987">
      <c r="A2987" s="30" t="s">
        <v>9225</v>
      </c>
      <c r="B2987" s="29" t="s">
        <v>9257</v>
      </c>
      <c r="C2987" s="30" t="s">
        <v>9258</v>
      </c>
      <c r="D2987" s="30" t="s">
        <v>3203</v>
      </c>
      <c r="E2987" s="30"/>
      <c r="F2987" s="30" t="s">
        <v>7183</v>
      </c>
      <c r="G2987" s="9" t="s">
        <v>14</v>
      </c>
      <c r="H2987" s="30" t="s">
        <v>100</v>
      </c>
      <c r="I2987" s="31"/>
    </row>
    <row r="2988">
      <c r="A2988" s="30" t="s">
        <v>9225</v>
      </c>
      <c r="B2988" s="29" t="s">
        <v>9259</v>
      </c>
      <c r="C2988" s="30" t="s">
        <v>9260</v>
      </c>
      <c r="D2988" s="30" t="s">
        <v>7145</v>
      </c>
      <c r="E2988" s="30" t="s">
        <v>4268</v>
      </c>
      <c r="F2988" s="30" t="s">
        <v>6003</v>
      </c>
      <c r="G2988" s="9" t="s">
        <v>14</v>
      </c>
      <c r="H2988" s="30"/>
      <c r="I2988" s="31"/>
    </row>
    <row r="2989">
      <c r="A2989" s="30" t="s">
        <v>9225</v>
      </c>
      <c r="B2989" s="29" t="s">
        <v>9259</v>
      </c>
      <c r="C2989" s="30" t="s">
        <v>9260</v>
      </c>
      <c r="D2989" s="30" t="s">
        <v>7145</v>
      </c>
      <c r="E2989" s="30" t="s">
        <v>7938</v>
      </c>
      <c r="F2989" s="30" t="s">
        <v>9261</v>
      </c>
      <c r="G2989" s="9" t="s">
        <v>14</v>
      </c>
      <c r="H2989" s="30"/>
      <c r="I2989" s="31"/>
    </row>
    <row r="2990">
      <c r="A2990" s="30" t="s">
        <v>9225</v>
      </c>
      <c r="B2990" s="29" t="s">
        <v>9262</v>
      </c>
      <c r="C2990" s="30" t="s">
        <v>9263</v>
      </c>
      <c r="D2990" s="30" t="s">
        <v>970</v>
      </c>
      <c r="E2990" s="30" t="s">
        <v>166</v>
      </c>
      <c r="F2990" s="30" t="s">
        <v>171</v>
      </c>
      <c r="G2990" s="9" t="s">
        <v>14</v>
      </c>
      <c r="H2990" s="30"/>
      <c r="I2990" s="31"/>
    </row>
    <row r="2991">
      <c r="A2991" s="30" t="s">
        <v>9225</v>
      </c>
      <c r="B2991" s="29" t="s">
        <v>9262</v>
      </c>
      <c r="C2991" s="30" t="s">
        <v>9263</v>
      </c>
      <c r="D2991" s="30" t="s">
        <v>970</v>
      </c>
      <c r="E2991" s="30" t="s">
        <v>1269</v>
      </c>
      <c r="F2991" s="30" t="s">
        <v>450</v>
      </c>
      <c r="G2991" s="9" t="s">
        <v>14</v>
      </c>
      <c r="H2991" s="30"/>
      <c r="I2991" s="31"/>
    </row>
    <row r="2992">
      <c r="A2992" s="30" t="s">
        <v>9225</v>
      </c>
      <c r="B2992" s="29" t="s">
        <v>9262</v>
      </c>
      <c r="C2992" s="30" t="s">
        <v>9263</v>
      </c>
      <c r="D2992" s="30" t="s">
        <v>970</v>
      </c>
      <c r="E2992" s="30" t="s">
        <v>344</v>
      </c>
      <c r="F2992" s="30" t="s">
        <v>9264</v>
      </c>
      <c r="G2992" s="9" t="s">
        <v>14</v>
      </c>
      <c r="H2992" s="30"/>
      <c r="I2992" s="31"/>
    </row>
    <row r="2993">
      <c r="A2993" s="30" t="s">
        <v>9225</v>
      </c>
      <c r="B2993" s="29" t="s">
        <v>9265</v>
      </c>
      <c r="C2993" s="30" t="s">
        <v>9266</v>
      </c>
      <c r="D2993" s="30" t="s">
        <v>5377</v>
      </c>
      <c r="E2993" s="30" t="s">
        <v>6009</v>
      </c>
      <c r="F2993" s="30" t="s">
        <v>1321</v>
      </c>
      <c r="G2993" s="9" t="s">
        <v>14</v>
      </c>
      <c r="H2993" s="30"/>
      <c r="I2993" s="31"/>
    </row>
    <row r="2994">
      <c r="A2994" s="30" t="s">
        <v>9225</v>
      </c>
      <c r="B2994" s="29" t="s">
        <v>9265</v>
      </c>
      <c r="C2994" s="30" t="s">
        <v>9266</v>
      </c>
      <c r="D2994" s="30" t="s">
        <v>5377</v>
      </c>
      <c r="E2994" s="30" t="s">
        <v>9267</v>
      </c>
      <c r="F2994" s="30" t="s">
        <v>5629</v>
      </c>
      <c r="G2994" s="9" t="s">
        <v>14</v>
      </c>
      <c r="H2994" s="30"/>
      <c r="I2994" s="31"/>
    </row>
    <row r="2995">
      <c r="A2995" s="30" t="s">
        <v>9225</v>
      </c>
      <c r="B2995" s="29" t="s">
        <v>9268</v>
      </c>
      <c r="C2995" s="30" t="s">
        <v>9269</v>
      </c>
      <c r="D2995" s="30" t="s">
        <v>9270</v>
      </c>
      <c r="E2995" s="30"/>
      <c r="F2995" s="30" t="s">
        <v>9271</v>
      </c>
      <c r="G2995" s="9" t="s">
        <v>14</v>
      </c>
      <c r="H2995" s="30" t="s">
        <v>100</v>
      </c>
      <c r="I2995" s="31"/>
    </row>
    <row r="2996">
      <c r="A2996" s="30" t="s">
        <v>9225</v>
      </c>
      <c r="B2996" s="29" t="s">
        <v>9268</v>
      </c>
      <c r="C2996" s="30" t="s">
        <v>9269</v>
      </c>
      <c r="D2996" s="30" t="s">
        <v>9270</v>
      </c>
      <c r="E2996" s="30" t="s">
        <v>5418</v>
      </c>
      <c r="F2996" s="30" t="s">
        <v>33</v>
      </c>
      <c r="G2996" s="9" t="s">
        <v>14</v>
      </c>
      <c r="H2996" s="30"/>
      <c r="I2996" s="31"/>
    </row>
    <row r="2997">
      <c r="A2997" s="30" t="s">
        <v>9225</v>
      </c>
      <c r="B2997" s="29" t="s">
        <v>9268</v>
      </c>
      <c r="C2997" s="30" t="s">
        <v>9269</v>
      </c>
      <c r="D2997" s="30" t="s">
        <v>9270</v>
      </c>
      <c r="E2997" s="30" t="s">
        <v>436</v>
      </c>
      <c r="F2997" s="30" t="s">
        <v>542</v>
      </c>
      <c r="G2997" s="9" t="s">
        <v>14</v>
      </c>
      <c r="H2997" s="30"/>
      <c r="I2997" s="31"/>
    </row>
    <row r="2998">
      <c r="A2998" s="30" t="s">
        <v>9225</v>
      </c>
      <c r="B2998" s="29" t="s">
        <v>9272</v>
      </c>
      <c r="C2998" s="30" t="s">
        <v>9273</v>
      </c>
      <c r="D2998" s="30" t="s">
        <v>611</v>
      </c>
      <c r="E2998" s="30"/>
      <c r="F2998" s="30" t="s">
        <v>171</v>
      </c>
      <c r="G2998" s="9" t="s">
        <v>14</v>
      </c>
      <c r="H2998" s="30" t="s">
        <v>100</v>
      </c>
      <c r="I2998" s="31"/>
    </row>
    <row r="2999">
      <c r="A2999" s="30" t="s">
        <v>9225</v>
      </c>
      <c r="B2999" s="29" t="s">
        <v>9272</v>
      </c>
      <c r="C2999" s="30" t="s">
        <v>9273</v>
      </c>
      <c r="D2999" s="30" t="s">
        <v>611</v>
      </c>
      <c r="E2999" s="30" t="s">
        <v>110</v>
      </c>
      <c r="F2999" s="30" t="s">
        <v>111</v>
      </c>
      <c r="G2999" s="9" t="s">
        <v>14</v>
      </c>
      <c r="H2999" s="30"/>
      <c r="I2999" s="31"/>
    </row>
    <row r="3000">
      <c r="A3000" s="30" t="s">
        <v>9225</v>
      </c>
      <c r="B3000" s="29" t="s">
        <v>9272</v>
      </c>
      <c r="C3000" s="30" t="s">
        <v>9273</v>
      </c>
      <c r="D3000" s="30" t="s">
        <v>611</v>
      </c>
      <c r="E3000" s="30" t="s">
        <v>119</v>
      </c>
      <c r="F3000" s="30" t="s">
        <v>18</v>
      </c>
      <c r="G3000" s="9" t="s">
        <v>14</v>
      </c>
      <c r="H3000" s="30"/>
      <c r="I3000" s="31"/>
    </row>
    <row r="3001">
      <c r="A3001" s="30" t="s">
        <v>9225</v>
      </c>
      <c r="B3001" s="29" t="s">
        <v>9274</v>
      </c>
      <c r="C3001" s="30" t="s">
        <v>9275</v>
      </c>
      <c r="D3001" s="30" t="s">
        <v>1464</v>
      </c>
      <c r="E3001" s="30" t="s">
        <v>6568</v>
      </c>
      <c r="F3001" s="30" t="s">
        <v>6237</v>
      </c>
      <c r="G3001" s="9" t="s">
        <v>14</v>
      </c>
      <c r="H3001" s="30"/>
      <c r="I3001" s="31"/>
    </row>
    <row r="3002">
      <c r="A3002" s="30" t="s">
        <v>9225</v>
      </c>
      <c r="B3002" s="29" t="s">
        <v>9274</v>
      </c>
      <c r="C3002" s="30" t="s">
        <v>9275</v>
      </c>
      <c r="D3002" s="30" t="s">
        <v>1464</v>
      </c>
      <c r="E3002" s="30" t="s">
        <v>449</v>
      </c>
      <c r="F3002" s="30" t="s">
        <v>450</v>
      </c>
      <c r="G3002" s="9" t="s">
        <v>14</v>
      </c>
      <c r="H3002" s="30"/>
      <c r="I3002" s="31"/>
    </row>
    <row r="3003">
      <c r="A3003" s="30" t="s">
        <v>9225</v>
      </c>
      <c r="B3003" s="29" t="s">
        <v>9274</v>
      </c>
      <c r="C3003" s="30" t="s">
        <v>9275</v>
      </c>
      <c r="D3003" s="30" t="s">
        <v>1464</v>
      </c>
      <c r="E3003" s="30" t="s">
        <v>47</v>
      </c>
      <c r="F3003" s="30" t="s">
        <v>220</v>
      </c>
      <c r="G3003" s="9" t="s">
        <v>29</v>
      </c>
      <c r="H3003" s="30"/>
      <c r="I3003" s="31"/>
    </row>
    <row r="3004">
      <c r="A3004" s="30" t="s">
        <v>9225</v>
      </c>
      <c r="B3004" s="29" t="s">
        <v>9276</v>
      </c>
      <c r="C3004" s="30" t="s">
        <v>9277</v>
      </c>
      <c r="D3004" s="30" t="s">
        <v>9278</v>
      </c>
      <c r="E3004" s="30" t="s">
        <v>9279</v>
      </c>
      <c r="F3004" s="30" t="s">
        <v>671</v>
      </c>
      <c r="G3004" s="9" t="s">
        <v>14</v>
      </c>
      <c r="H3004" s="30"/>
      <c r="I3004" s="31"/>
    </row>
    <row r="3005">
      <c r="A3005" s="30" t="s">
        <v>9225</v>
      </c>
      <c r="B3005" s="29" t="s">
        <v>9276</v>
      </c>
      <c r="C3005" s="30" t="s">
        <v>9277</v>
      </c>
      <c r="D3005" s="30" t="s">
        <v>9278</v>
      </c>
      <c r="E3005" s="30" t="s">
        <v>9280</v>
      </c>
      <c r="F3005" s="30" t="s">
        <v>6403</v>
      </c>
      <c r="G3005" s="9" t="s">
        <v>14</v>
      </c>
      <c r="H3005" s="30"/>
      <c r="I3005" s="31"/>
    </row>
    <row r="3006">
      <c r="A3006" s="30" t="s">
        <v>9225</v>
      </c>
      <c r="B3006" s="29" t="s">
        <v>9281</v>
      </c>
      <c r="C3006" s="30" t="s">
        <v>9282</v>
      </c>
      <c r="D3006" s="30" t="s">
        <v>1889</v>
      </c>
      <c r="E3006" s="30" t="s">
        <v>5418</v>
      </c>
      <c r="F3006" s="30" t="s">
        <v>5939</v>
      </c>
      <c r="G3006" s="9" t="s">
        <v>14</v>
      </c>
      <c r="H3006" s="30"/>
      <c r="I3006" s="31"/>
    </row>
    <row r="3007">
      <c r="A3007" s="30" t="s">
        <v>9225</v>
      </c>
      <c r="B3007" s="29" t="s">
        <v>9281</v>
      </c>
      <c r="C3007" s="30" t="s">
        <v>9282</v>
      </c>
      <c r="D3007" s="30" t="s">
        <v>1889</v>
      </c>
      <c r="E3007" s="30" t="s">
        <v>5418</v>
      </c>
      <c r="F3007" s="30" t="s">
        <v>7776</v>
      </c>
      <c r="G3007" s="9" t="s">
        <v>14</v>
      </c>
      <c r="H3007" s="30"/>
      <c r="I3007" s="31"/>
    </row>
    <row r="3008">
      <c r="A3008" s="30" t="s">
        <v>9225</v>
      </c>
      <c r="B3008" s="29" t="s">
        <v>9281</v>
      </c>
      <c r="C3008" s="30" t="s">
        <v>9282</v>
      </c>
      <c r="D3008" s="30" t="s">
        <v>1889</v>
      </c>
      <c r="E3008" s="30" t="s">
        <v>38</v>
      </c>
      <c r="F3008" s="30" t="s">
        <v>13</v>
      </c>
      <c r="G3008" s="9" t="s">
        <v>14</v>
      </c>
      <c r="H3008" s="30"/>
      <c r="I3008" s="31"/>
    </row>
    <row r="3009">
      <c r="A3009" s="30" t="s">
        <v>9225</v>
      </c>
      <c r="B3009" s="29" t="s">
        <v>9283</v>
      </c>
      <c r="C3009" s="30" t="s">
        <v>9284</v>
      </c>
      <c r="D3009" s="30" t="s">
        <v>158</v>
      </c>
      <c r="E3009" s="30" t="s">
        <v>9285</v>
      </c>
      <c r="F3009" s="30" t="s">
        <v>5881</v>
      </c>
      <c r="G3009" s="9" t="s">
        <v>14</v>
      </c>
      <c r="H3009" s="30"/>
      <c r="I3009" s="31"/>
    </row>
    <row r="3010">
      <c r="A3010" s="30" t="s">
        <v>9225</v>
      </c>
      <c r="B3010" s="29" t="s">
        <v>9283</v>
      </c>
      <c r="C3010" s="30" t="s">
        <v>9284</v>
      </c>
      <c r="D3010" s="30" t="s">
        <v>158</v>
      </c>
      <c r="E3010" s="30" t="s">
        <v>6260</v>
      </c>
      <c r="F3010" s="30" t="s">
        <v>3827</v>
      </c>
      <c r="G3010" s="9" t="s">
        <v>14</v>
      </c>
      <c r="H3010" s="30"/>
      <c r="I3010" s="31"/>
    </row>
    <row r="3011">
      <c r="A3011" s="30" t="s">
        <v>9225</v>
      </c>
      <c r="B3011" s="29" t="s">
        <v>9283</v>
      </c>
      <c r="C3011" s="30" t="s">
        <v>9284</v>
      </c>
      <c r="D3011" s="30" t="s">
        <v>158</v>
      </c>
      <c r="E3011" s="30" t="s">
        <v>9286</v>
      </c>
      <c r="F3011" s="30" t="s">
        <v>5884</v>
      </c>
      <c r="G3011" s="9" t="s">
        <v>14</v>
      </c>
      <c r="H3011" s="30"/>
      <c r="I3011" s="31"/>
    </row>
    <row r="3012">
      <c r="A3012" s="30" t="s">
        <v>9225</v>
      </c>
      <c r="B3012" s="29" t="s">
        <v>9287</v>
      </c>
      <c r="C3012" s="30" t="s">
        <v>9288</v>
      </c>
      <c r="D3012" s="30" t="s">
        <v>165</v>
      </c>
      <c r="E3012" s="30" t="s">
        <v>436</v>
      </c>
      <c r="F3012" s="30" t="s">
        <v>18</v>
      </c>
      <c r="G3012" s="9" t="s">
        <v>14</v>
      </c>
      <c r="H3012" s="30"/>
      <c r="I3012" s="31"/>
    </row>
    <row r="3013">
      <c r="A3013" s="30" t="s">
        <v>9225</v>
      </c>
      <c r="B3013" s="29" t="s">
        <v>9287</v>
      </c>
      <c r="C3013" s="30" t="s">
        <v>9288</v>
      </c>
      <c r="D3013" s="30" t="s">
        <v>165</v>
      </c>
      <c r="E3013" s="30" t="s">
        <v>5418</v>
      </c>
      <c r="F3013" s="30" t="s">
        <v>9289</v>
      </c>
      <c r="G3013" s="9" t="s">
        <v>14</v>
      </c>
      <c r="H3013" s="30"/>
      <c r="I3013" s="31"/>
    </row>
    <row r="3014">
      <c r="A3014" s="30" t="s">
        <v>9290</v>
      </c>
      <c r="B3014" s="29" t="s">
        <v>9291</v>
      </c>
      <c r="C3014" s="30" t="s">
        <v>9292</v>
      </c>
      <c r="D3014" s="30" t="s">
        <v>1299</v>
      </c>
      <c r="E3014" s="30" t="s">
        <v>15</v>
      </c>
      <c r="F3014" s="30" t="s">
        <v>75</v>
      </c>
      <c r="G3014" s="9" t="s">
        <v>14</v>
      </c>
      <c r="H3014" s="30"/>
      <c r="I3014" s="31"/>
    </row>
    <row r="3015">
      <c r="A3015" s="30" t="s">
        <v>9290</v>
      </c>
      <c r="B3015" s="29" t="s">
        <v>9291</v>
      </c>
      <c r="C3015" s="30" t="s">
        <v>9292</v>
      </c>
      <c r="D3015" s="30" t="s">
        <v>1299</v>
      </c>
      <c r="E3015" s="30" t="s">
        <v>9293</v>
      </c>
      <c r="F3015" s="30" t="s">
        <v>9294</v>
      </c>
      <c r="G3015" s="9" t="s">
        <v>14</v>
      </c>
      <c r="H3015" s="30"/>
      <c r="I3015" s="31"/>
    </row>
    <row r="3016">
      <c r="A3016" s="30" t="s">
        <v>9290</v>
      </c>
      <c r="B3016" s="29" t="s">
        <v>9295</v>
      </c>
      <c r="C3016" s="30" t="s">
        <v>9296</v>
      </c>
      <c r="D3016" s="30" t="s">
        <v>1184</v>
      </c>
      <c r="E3016" s="30" t="s">
        <v>47</v>
      </c>
      <c r="F3016" s="30" t="s">
        <v>7428</v>
      </c>
      <c r="G3016" s="9" t="s">
        <v>29</v>
      </c>
      <c r="H3016" s="30"/>
      <c r="I3016" s="31"/>
    </row>
    <row r="3017">
      <c r="A3017" s="30" t="s">
        <v>9290</v>
      </c>
      <c r="B3017" s="29" t="s">
        <v>9297</v>
      </c>
      <c r="C3017" s="30" t="s">
        <v>9298</v>
      </c>
      <c r="D3017" s="30" t="s">
        <v>970</v>
      </c>
      <c r="E3017" s="30" t="s">
        <v>9299</v>
      </c>
      <c r="F3017" s="30" t="s">
        <v>9300</v>
      </c>
      <c r="G3017" s="9" t="s">
        <v>29</v>
      </c>
      <c r="H3017" s="30"/>
      <c r="I3017" s="31"/>
    </row>
    <row r="3018">
      <c r="A3018" s="30" t="s">
        <v>9290</v>
      </c>
      <c r="B3018" s="29" t="s">
        <v>9297</v>
      </c>
      <c r="C3018" s="30" t="s">
        <v>9298</v>
      </c>
      <c r="D3018" s="30" t="s">
        <v>970</v>
      </c>
      <c r="E3018" s="30" t="s">
        <v>458</v>
      </c>
      <c r="F3018" s="30" t="s">
        <v>9301</v>
      </c>
      <c r="G3018" s="9" t="s">
        <v>29</v>
      </c>
      <c r="H3018" s="30"/>
      <c r="I3018" s="31"/>
    </row>
    <row r="3019">
      <c r="A3019" s="30" t="s">
        <v>9290</v>
      </c>
      <c r="B3019" s="29" t="s">
        <v>9302</v>
      </c>
      <c r="C3019" s="30" t="s">
        <v>9303</v>
      </c>
      <c r="D3019" s="30" t="s">
        <v>746</v>
      </c>
      <c r="E3019" s="30" t="s">
        <v>42</v>
      </c>
      <c r="F3019" s="30" t="s">
        <v>1303</v>
      </c>
      <c r="G3019" s="9" t="s">
        <v>29</v>
      </c>
      <c r="H3019" s="30"/>
      <c r="I3019" s="31"/>
    </row>
    <row r="3020">
      <c r="A3020" s="30" t="s">
        <v>9290</v>
      </c>
      <c r="B3020" s="29" t="s">
        <v>9304</v>
      </c>
      <c r="C3020" s="30" t="s">
        <v>9305</v>
      </c>
      <c r="D3020" s="30" t="s">
        <v>611</v>
      </c>
      <c r="E3020" s="30"/>
      <c r="F3020" s="30" t="s">
        <v>7183</v>
      </c>
      <c r="G3020" s="9" t="s">
        <v>14</v>
      </c>
      <c r="H3020" s="30" t="s">
        <v>100</v>
      </c>
      <c r="I3020" s="31"/>
    </row>
    <row r="3021">
      <c r="A3021" s="30" t="s">
        <v>9290</v>
      </c>
      <c r="B3021" s="29" t="s">
        <v>9306</v>
      </c>
      <c r="C3021" s="30" t="s">
        <v>9307</v>
      </c>
      <c r="D3021" s="30" t="s">
        <v>8792</v>
      </c>
      <c r="E3021" s="30" t="s">
        <v>38</v>
      </c>
      <c r="F3021" s="30" t="s">
        <v>18</v>
      </c>
      <c r="G3021" s="9" t="s">
        <v>14</v>
      </c>
      <c r="H3021" s="30"/>
      <c r="I3021" s="31"/>
    </row>
    <row r="3022">
      <c r="A3022" s="30" t="s">
        <v>9290</v>
      </c>
      <c r="B3022" s="29" t="s">
        <v>9306</v>
      </c>
      <c r="C3022" s="30" t="s">
        <v>9307</v>
      </c>
      <c r="D3022" s="30" t="s">
        <v>8792</v>
      </c>
      <c r="E3022" s="30" t="s">
        <v>349</v>
      </c>
      <c r="F3022" s="30" t="s">
        <v>6349</v>
      </c>
      <c r="G3022" s="9" t="s">
        <v>14</v>
      </c>
      <c r="H3022" s="30"/>
      <c r="I3022" s="31"/>
    </row>
    <row r="3023">
      <c r="A3023" s="30" t="s">
        <v>9290</v>
      </c>
      <c r="B3023" s="29" t="s">
        <v>9306</v>
      </c>
      <c r="C3023" s="30" t="s">
        <v>9307</v>
      </c>
      <c r="D3023" s="30" t="s">
        <v>8792</v>
      </c>
      <c r="E3023" s="30" t="s">
        <v>1894</v>
      </c>
      <c r="F3023" s="30" t="s">
        <v>671</v>
      </c>
      <c r="G3023" s="9" t="s">
        <v>14</v>
      </c>
      <c r="H3023" s="30"/>
      <c r="I3023" s="31"/>
    </row>
    <row r="3024">
      <c r="A3024" s="30" t="s">
        <v>9290</v>
      </c>
      <c r="B3024" s="29" t="s">
        <v>9308</v>
      </c>
      <c r="C3024" s="30" t="s">
        <v>9309</v>
      </c>
      <c r="D3024" s="30" t="s">
        <v>307</v>
      </c>
      <c r="E3024" s="30"/>
      <c r="F3024" s="30" t="s">
        <v>5969</v>
      </c>
      <c r="G3024" s="9" t="s">
        <v>14</v>
      </c>
      <c r="H3024" s="30" t="s">
        <v>100</v>
      </c>
      <c r="I3024" s="31"/>
    </row>
    <row r="3025">
      <c r="A3025" s="30" t="s">
        <v>9290</v>
      </c>
      <c r="B3025" s="29" t="s">
        <v>9308</v>
      </c>
      <c r="C3025" s="30" t="s">
        <v>9309</v>
      </c>
      <c r="D3025" s="30" t="s">
        <v>307</v>
      </c>
      <c r="E3025" s="30" t="s">
        <v>9310</v>
      </c>
      <c r="F3025" s="30" t="s">
        <v>119</v>
      </c>
      <c r="G3025" s="9" t="s">
        <v>14</v>
      </c>
      <c r="H3025" s="30"/>
      <c r="I3025" s="31"/>
    </row>
    <row r="3026">
      <c r="A3026" s="30" t="s">
        <v>9290</v>
      </c>
      <c r="B3026" s="29" t="s">
        <v>9308</v>
      </c>
      <c r="C3026" s="30" t="s">
        <v>9309</v>
      </c>
      <c r="D3026" s="30" t="s">
        <v>307</v>
      </c>
      <c r="E3026" s="30" t="s">
        <v>90</v>
      </c>
      <c r="F3026" s="30" t="s">
        <v>91</v>
      </c>
      <c r="G3026" s="9" t="s">
        <v>14</v>
      </c>
      <c r="H3026" s="30"/>
      <c r="I3026" s="31"/>
    </row>
    <row r="3027">
      <c r="A3027" s="30" t="s">
        <v>9290</v>
      </c>
      <c r="B3027" s="29" t="s">
        <v>9311</v>
      </c>
      <c r="C3027" s="30" t="s">
        <v>9312</v>
      </c>
      <c r="D3027" s="30" t="s">
        <v>1429</v>
      </c>
      <c r="E3027" s="30" t="s">
        <v>4316</v>
      </c>
      <c r="F3027" s="30" t="s">
        <v>280</v>
      </c>
      <c r="G3027" s="9" t="s">
        <v>14</v>
      </c>
      <c r="H3027" s="30"/>
      <c r="I3027" s="31"/>
    </row>
    <row r="3028">
      <c r="A3028" s="30" t="s">
        <v>9290</v>
      </c>
      <c r="B3028" s="29" t="s">
        <v>9313</v>
      </c>
      <c r="C3028" s="30" t="s">
        <v>9314</v>
      </c>
      <c r="D3028" s="30" t="s">
        <v>2610</v>
      </c>
      <c r="E3028" s="30"/>
      <c r="F3028" s="30" t="s">
        <v>171</v>
      </c>
      <c r="G3028" s="9" t="s">
        <v>14</v>
      </c>
      <c r="H3028" s="30" t="s">
        <v>100</v>
      </c>
      <c r="I3028" s="31"/>
    </row>
    <row r="3029">
      <c r="A3029" s="30" t="s">
        <v>9290</v>
      </c>
      <c r="B3029" s="29" t="s">
        <v>9313</v>
      </c>
      <c r="C3029" s="30" t="s">
        <v>9314</v>
      </c>
      <c r="D3029" s="30" t="s">
        <v>2610</v>
      </c>
      <c r="E3029" s="30" t="s">
        <v>183</v>
      </c>
      <c r="F3029" s="30" t="s">
        <v>111</v>
      </c>
      <c r="G3029" s="9" t="s">
        <v>14</v>
      </c>
      <c r="H3029" s="30"/>
      <c r="I3029" s="31"/>
    </row>
    <row r="3030">
      <c r="A3030" s="30" t="s">
        <v>9290</v>
      </c>
      <c r="B3030" s="29" t="s">
        <v>9313</v>
      </c>
      <c r="C3030" s="30" t="s">
        <v>9314</v>
      </c>
      <c r="D3030" s="30" t="s">
        <v>2610</v>
      </c>
      <c r="E3030" s="30" t="s">
        <v>119</v>
      </c>
      <c r="F3030" s="30" t="s">
        <v>202</v>
      </c>
      <c r="G3030" s="9" t="s">
        <v>14</v>
      </c>
      <c r="H3030" s="30"/>
      <c r="I3030" s="31"/>
    </row>
    <row r="3031">
      <c r="A3031" s="30" t="s">
        <v>9290</v>
      </c>
      <c r="B3031" s="29" t="s">
        <v>9315</v>
      </c>
      <c r="C3031" s="30" t="s">
        <v>9316</v>
      </c>
      <c r="D3031" s="30" t="s">
        <v>471</v>
      </c>
      <c r="E3031" s="30"/>
      <c r="F3031" s="30" t="s">
        <v>171</v>
      </c>
      <c r="G3031" s="9" t="s">
        <v>14</v>
      </c>
      <c r="H3031" s="30" t="s">
        <v>100</v>
      </c>
      <c r="I3031" s="31"/>
    </row>
    <row r="3032">
      <c r="A3032" s="30" t="s">
        <v>9290</v>
      </c>
      <c r="B3032" s="29" t="s">
        <v>9315</v>
      </c>
      <c r="C3032" s="30" t="s">
        <v>9316</v>
      </c>
      <c r="D3032" s="30" t="s">
        <v>471</v>
      </c>
      <c r="E3032" s="30" t="s">
        <v>110</v>
      </c>
      <c r="F3032" s="30" t="s">
        <v>111</v>
      </c>
      <c r="G3032" s="9" t="s">
        <v>14</v>
      </c>
      <c r="H3032" s="30"/>
      <c r="I3032" s="31"/>
    </row>
    <row r="3033">
      <c r="A3033" s="30" t="s">
        <v>9290</v>
      </c>
      <c r="B3033" s="29" t="s">
        <v>9315</v>
      </c>
      <c r="C3033" s="30" t="s">
        <v>9316</v>
      </c>
      <c r="D3033" s="30" t="s">
        <v>471</v>
      </c>
      <c r="E3033" s="30" t="s">
        <v>9317</v>
      </c>
      <c r="F3033" s="30" t="s">
        <v>101</v>
      </c>
      <c r="G3033" s="9" t="s">
        <v>14</v>
      </c>
      <c r="H3033" s="30"/>
      <c r="I3033" s="31"/>
    </row>
    <row r="3034">
      <c r="A3034" s="30" t="s">
        <v>9290</v>
      </c>
      <c r="B3034" s="29" t="s">
        <v>9318</v>
      </c>
      <c r="C3034" s="30" t="s">
        <v>9319</v>
      </c>
      <c r="D3034" s="30" t="s">
        <v>2726</v>
      </c>
      <c r="E3034" s="30" t="s">
        <v>4316</v>
      </c>
      <c r="F3034" s="30" t="s">
        <v>454</v>
      </c>
      <c r="G3034" s="9" t="s">
        <v>14</v>
      </c>
      <c r="H3034" s="30"/>
      <c r="I3034" s="31"/>
    </row>
    <row r="3035">
      <c r="A3035" s="30" t="s">
        <v>9290</v>
      </c>
      <c r="B3035" s="29" t="s">
        <v>9318</v>
      </c>
      <c r="C3035" s="30" t="s">
        <v>9319</v>
      </c>
      <c r="D3035" s="30" t="s">
        <v>2726</v>
      </c>
      <c r="E3035" s="30" t="s">
        <v>9320</v>
      </c>
      <c r="F3035" s="30" t="s">
        <v>38</v>
      </c>
      <c r="G3035" s="9" t="s">
        <v>14</v>
      </c>
      <c r="H3035" s="30"/>
      <c r="I3035" s="31"/>
    </row>
    <row r="3036">
      <c r="A3036" s="30" t="s">
        <v>9290</v>
      </c>
      <c r="B3036" s="29" t="s">
        <v>9321</v>
      </c>
      <c r="C3036" s="30" t="s">
        <v>9322</v>
      </c>
      <c r="D3036" s="30" t="s">
        <v>235</v>
      </c>
      <c r="E3036" s="30" t="s">
        <v>6034</v>
      </c>
      <c r="F3036" s="30" t="s">
        <v>119</v>
      </c>
      <c r="G3036" s="9" t="s">
        <v>14</v>
      </c>
      <c r="H3036" s="30"/>
      <c r="I3036" s="31"/>
    </row>
    <row r="3037">
      <c r="A3037" s="30" t="s">
        <v>9290</v>
      </c>
      <c r="B3037" s="29" t="s">
        <v>9321</v>
      </c>
      <c r="C3037" s="30" t="s">
        <v>9322</v>
      </c>
      <c r="D3037" s="30" t="s">
        <v>235</v>
      </c>
      <c r="E3037" s="30" t="s">
        <v>4316</v>
      </c>
      <c r="F3037" s="30" t="s">
        <v>330</v>
      </c>
      <c r="G3037" s="9" t="s">
        <v>14</v>
      </c>
      <c r="H3037" s="30"/>
      <c r="I3037" s="31"/>
    </row>
    <row r="3038">
      <c r="A3038" s="30" t="s">
        <v>9290</v>
      </c>
      <c r="B3038" s="29" t="s">
        <v>9323</v>
      </c>
      <c r="C3038" s="30" t="s">
        <v>9324</v>
      </c>
      <c r="D3038" s="30" t="s">
        <v>298</v>
      </c>
      <c r="E3038" s="30" t="s">
        <v>110</v>
      </c>
      <c r="F3038" s="30" t="s">
        <v>111</v>
      </c>
      <c r="G3038" s="9" t="s">
        <v>14</v>
      </c>
      <c r="H3038" s="30"/>
      <c r="I3038" s="31"/>
    </row>
    <row r="3039">
      <c r="A3039" s="30" t="s">
        <v>9290</v>
      </c>
      <c r="B3039" s="29" t="s">
        <v>9323</v>
      </c>
      <c r="C3039" s="30" t="s">
        <v>9324</v>
      </c>
      <c r="D3039" s="30" t="s">
        <v>298</v>
      </c>
      <c r="E3039" s="30" t="s">
        <v>105</v>
      </c>
      <c r="F3039" s="30" t="s">
        <v>9325</v>
      </c>
      <c r="G3039" s="9" t="s">
        <v>14</v>
      </c>
      <c r="H3039" s="30"/>
      <c r="I3039" s="31"/>
    </row>
    <row r="3040">
      <c r="A3040" s="30" t="s">
        <v>9290</v>
      </c>
      <c r="B3040" s="29" t="s">
        <v>9323</v>
      </c>
      <c r="C3040" s="30" t="s">
        <v>9324</v>
      </c>
      <c r="D3040" s="30" t="s">
        <v>298</v>
      </c>
      <c r="E3040" s="30" t="s">
        <v>119</v>
      </c>
      <c r="F3040" s="30" t="s">
        <v>4963</v>
      </c>
      <c r="G3040" s="9" t="s">
        <v>14</v>
      </c>
      <c r="H3040" s="30"/>
      <c r="I3040" s="31"/>
    </row>
    <row r="3041">
      <c r="A3041" s="30" t="s">
        <v>9290</v>
      </c>
      <c r="B3041" s="29" t="s">
        <v>9326</v>
      </c>
      <c r="C3041" s="30" t="s">
        <v>9327</v>
      </c>
      <c r="D3041" s="30" t="s">
        <v>1020</v>
      </c>
      <c r="E3041" s="30" t="s">
        <v>42</v>
      </c>
      <c r="F3041" s="30" t="s">
        <v>1303</v>
      </c>
      <c r="G3041" s="9" t="s">
        <v>29</v>
      </c>
      <c r="H3041" s="30"/>
      <c r="I3041" s="31"/>
    </row>
    <row r="3042">
      <c r="A3042" s="30" t="s">
        <v>9290</v>
      </c>
      <c r="B3042" s="29" t="s">
        <v>9328</v>
      </c>
      <c r="C3042" s="30" t="s">
        <v>9329</v>
      </c>
      <c r="D3042" s="30" t="s">
        <v>267</v>
      </c>
      <c r="E3042" s="30"/>
      <c r="F3042" s="30" t="s">
        <v>7183</v>
      </c>
      <c r="G3042" s="9" t="s">
        <v>14</v>
      </c>
      <c r="H3042" s="30" t="s">
        <v>100</v>
      </c>
      <c r="I3042" s="31"/>
    </row>
    <row r="3043">
      <c r="A3043" s="30" t="s">
        <v>9290</v>
      </c>
      <c r="B3043" s="29" t="s">
        <v>9330</v>
      </c>
      <c r="C3043" s="30" t="s">
        <v>9331</v>
      </c>
      <c r="D3043" s="30" t="s">
        <v>2369</v>
      </c>
      <c r="E3043" s="30"/>
      <c r="F3043" s="30" t="s">
        <v>6148</v>
      </c>
      <c r="G3043" s="9" t="s">
        <v>14</v>
      </c>
      <c r="H3043" s="30" t="s">
        <v>100</v>
      </c>
      <c r="I3043" s="31"/>
    </row>
    <row r="3044">
      <c r="A3044" s="30" t="s">
        <v>9290</v>
      </c>
      <c r="B3044" s="29" t="s">
        <v>9330</v>
      </c>
      <c r="C3044" s="30" t="s">
        <v>9331</v>
      </c>
      <c r="D3044" s="30" t="s">
        <v>2369</v>
      </c>
      <c r="E3044" s="30" t="s">
        <v>9310</v>
      </c>
      <c r="F3044" s="30" t="s">
        <v>4206</v>
      </c>
      <c r="G3044" s="9" t="s">
        <v>14</v>
      </c>
      <c r="H3044" s="30"/>
      <c r="I3044" s="31"/>
    </row>
    <row r="3045">
      <c r="A3045" s="30" t="s">
        <v>9290</v>
      </c>
      <c r="B3045" s="29" t="s">
        <v>9330</v>
      </c>
      <c r="C3045" s="30" t="s">
        <v>9331</v>
      </c>
      <c r="D3045" s="30" t="s">
        <v>2369</v>
      </c>
      <c r="E3045" s="30" t="s">
        <v>9332</v>
      </c>
      <c r="F3045" s="30" t="s">
        <v>101</v>
      </c>
      <c r="G3045" s="9" t="s">
        <v>14</v>
      </c>
      <c r="H3045" s="30"/>
      <c r="I3045" s="31"/>
    </row>
    <row r="3046">
      <c r="A3046" s="30" t="s">
        <v>9290</v>
      </c>
      <c r="B3046" s="29" t="s">
        <v>9333</v>
      </c>
      <c r="C3046" s="30" t="s">
        <v>9334</v>
      </c>
      <c r="D3046" s="30" t="s">
        <v>1020</v>
      </c>
      <c r="E3046" s="30" t="s">
        <v>15</v>
      </c>
      <c r="F3046" s="30" t="s">
        <v>6801</v>
      </c>
      <c r="G3046" s="9" t="s">
        <v>14</v>
      </c>
      <c r="H3046" s="30"/>
      <c r="I3046" s="31"/>
    </row>
    <row r="3047">
      <c r="A3047" s="30" t="s">
        <v>9290</v>
      </c>
      <c r="B3047" s="29" t="s">
        <v>9333</v>
      </c>
      <c r="C3047" s="30" t="s">
        <v>9334</v>
      </c>
      <c r="D3047" s="30" t="s">
        <v>1020</v>
      </c>
      <c r="E3047" s="30" t="s">
        <v>6855</v>
      </c>
      <c r="F3047" s="30" t="s">
        <v>171</v>
      </c>
      <c r="G3047" s="9" t="s">
        <v>14</v>
      </c>
      <c r="H3047" s="30"/>
      <c r="I3047" s="31"/>
    </row>
    <row r="3048">
      <c r="A3048" s="30" t="s">
        <v>9290</v>
      </c>
      <c r="B3048" s="29" t="s">
        <v>9333</v>
      </c>
      <c r="C3048" s="30" t="s">
        <v>9334</v>
      </c>
      <c r="D3048" s="30" t="s">
        <v>1020</v>
      </c>
      <c r="E3048" s="30" t="s">
        <v>239</v>
      </c>
      <c r="F3048" s="30" t="s">
        <v>473</v>
      </c>
      <c r="G3048" s="9" t="s">
        <v>14</v>
      </c>
      <c r="H3048" s="30"/>
      <c r="I3048" s="31"/>
    </row>
    <row r="3049">
      <c r="A3049" s="30" t="s">
        <v>9290</v>
      </c>
      <c r="B3049" s="29" t="s">
        <v>9335</v>
      </c>
      <c r="C3049" s="30" t="s">
        <v>9336</v>
      </c>
      <c r="D3049" s="30" t="s">
        <v>570</v>
      </c>
      <c r="E3049" s="30"/>
      <c r="F3049" s="30" t="s">
        <v>5872</v>
      </c>
      <c r="G3049" s="9" t="s">
        <v>14</v>
      </c>
      <c r="H3049" s="30" t="s">
        <v>100</v>
      </c>
      <c r="I3049" s="31"/>
    </row>
    <row r="3050">
      <c r="A3050" s="30" t="s">
        <v>9290</v>
      </c>
      <c r="B3050" s="29" t="s">
        <v>9335</v>
      </c>
      <c r="C3050" s="30" t="s">
        <v>9336</v>
      </c>
      <c r="D3050" s="30" t="s">
        <v>570</v>
      </c>
      <c r="E3050" s="30" t="s">
        <v>110</v>
      </c>
      <c r="F3050" s="30" t="s">
        <v>111</v>
      </c>
      <c r="G3050" s="9" t="s">
        <v>14</v>
      </c>
      <c r="H3050" s="30"/>
      <c r="I3050" s="31"/>
    </row>
    <row r="3051">
      <c r="A3051" s="30" t="s">
        <v>9290</v>
      </c>
      <c r="B3051" s="29" t="s">
        <v>9335</v>
      </c>
      <c r="C3051" s="30" t="s">
        <v>9336</v>
      </c>
      <c r="D3051" s="30" t="s">
        <v>570</v>
      </c>
      <c r="E3051" s="30" t="s">
        <v>5885</v>
      </c>
      <c r="F3051" s="30" t="s">
        <v>9337</v>
      </c>
      <c r="G3051" s="9" t="s">
        <v>14</v>
      </c>
      <c r="H3051" s="30"/>
      <c r="I3051" s="31"/>
    </row>
    <row r="3052">
      <c r="A3052" s="30" t="s">
        <v>9290</v>
      </c>
      <c r="B3052" s="29" t="s">
        <v>9335</v>
      </c>
      <c r="C3052" s="30" t="s">
        <v>9336</v>
      </c>
      <c r="D3052" s="30" t="s">
        <v>570</v>
      </c>
      <c r="E3052" s="30" t="s">
        <v>6858</v>
      </c>
      <c r="F3052" s="30" t="s">
        <v>33</v>
      </c>
      <c r="G3052" s="9" t="s">
        <v>14</v>
      </c>
      <c r="H3052" s="30"/>
      <c r="I3052" s="31"/>
    </row>
    <row r="3053">
      <c r="A3053" s="30" t="s">
        <v>9290</v>
      </c>
      <c r="B3053" s="29" t="s">
        <v>9338</v>
      </c>
      <c r="C3053" s="30" t="s">
        <v>9339</v>
      </c>
      <c r="D3053" s="30" t="s">
        <v>899</v>
      </c>
      <c r="E3053" s="30"/>
      <c r="F3053" s="30" t="s">
        <v>6148</v>
      </c>
      <c r="G3053" s="9" t="s">
        <v>14</v>
      </c>
      <c r="H3053" s="30" t="s">
        <v>100</v>
      </c>
      <c r="I3053" s="31"/>
    </row>
    <row r="3054">
      <c r="A3054" s="30" t="s">
        <v>9290</v>
      </c>
      <c r="B3054" s="29" t="s">
        <v>9338</v>
      </c>
      <c r="C3054" s="30" t="s">
        <v>9339</v>
      </c>
      <c r="D3054" s="30" t="s">
        <v>899</v>
      </c>
      <c r="E3054" s="30" t="s">
        <v>1003</v>
      </c>
      <c r="F3054" s="30" t="s">
        <v>9340</v>
      </c>
      <c r="G3054" s="9" t="s">
        <v>14</v>
      </c>
      <c r="H3054" s="30"/>
      <c r="I3054" s="31"/>
    </row>
    <row r="3055">
      <c r="A3055" s="30" t="s">
        <v>9290</v>
      </c>
      <c r="B3055" s="29" t="s">
        <v>9338</v>
      </c>
      <c r="C3055" s="30" t="s">
        <v>9339</v>
      </c>
      <c r="D3055" s="30" t="s">
        <v>899</v>
      </c>
      <c r="E3055" s="30" t="s">
        <v>290</v>
      </c>
      <c r="F3055" s="30" t="s">
        <v>668</v>
      </c>
      <c r="G3055" s="9" t="s">
        <v>14</v>
      </c>
      <c r="H3055" s="30"/>
      <c r="I3055" s="31"/>
    </row>
    <row r="3056">
      <c r="A3056" s="30" t="s">
        <v>9290</v>
      </c>
      <c r="B3056" s="29" t="s">
        <v>9341</v>
      </c>
      <c r="C3056" s="30" t="s">
        <v>9342</v>
      </c>
      <c r="D3056" s="30" t="s">
        <v>608</v>
      </c>
      <c r="E3056" s="30" t="s">
        <v>285</v>
      </c>
      <c r="F3056" s="30" t="s">
        <v>6593</v>
      </c>
      <c r="G3056" s="9" t="s">
        <v>14</v>
      </c>
      <c r="H3056" s="30"/>
      <c r="I3056" s="31"/>
    </row>
    <row r="3057">
      <c r="A3057" s="30" t="s">
        <v>9290</v>
      </c>
      <c r="B3057" s="29" t="s">
        <v>9341</v>
      </c>
      <c r="C3057" s="30" t="s">
        <v>9342</v>
      </c>
      <c r="D3057" s="30" t="s">
        <v>608</v>
      </c>
      <c r="E3057" s="30" t="s">
        <v>3580</v>
      </c>
      <c r="F3057" s="30" t="s">
        <v>1730</v>
      </c>
      <c r="G3057" s="9" t="s">
        <v>14</v>
      </c>
      <c r="H3057" s="30"/>
      <c r="I3057" s="31"/>
    </row>
    <row r="3058">
      <c r="A3058" s="30" t="s">
        <v>9290</v>
      </c>
      <c r="B3058" s="29" t="s">
        <v>9341</v>
      </c>
      <c r="C3058" s="30" t="s">
        <v>9342</v>
      </c>
      <c r="D3058" s="30" t="s">
        <v>608</v>
      </c>
      <c r="E3058" s="30" t="s">
        <v>436</v>
      </c>
      <c r="F3058" s="30" t="s">
        <v>3482</v>
      </c>
      <c r="G3058" s="9" t="s">
        <v>14</v>
      </c>
      <c r="H3058" s="30"/>
      <c r="I3058" s="31"/>
    </row>
    <row r="3059">
      <c r="A3059" s="30" t="s">
        <v>9290</v>
      </c>
      <c r="B3059" s="29" t="s">
        <v>9343</v>
      </c>
      <c r="C3059" s="30" t="s">
        <v>9344</v>
      </c>
      <c r="D3059" s="30" t="s">
        <v>435</v>
      </c>
      <c r="E3059" s="30"/>
      <c r="F3059" s="30" t="s">
        <v>747</v>
      </c>
      <c r="G3059" s="9" t="s">
        <v>14</v>
      </c>
      <c r="H3059" s="30" t="s">
        <v>100</v>
      </c>
      <c r="I3059" s="31"/>
    </row>
    <row r="3060">
      <c r="A3060" s="30" t="s">
        <v>9290</v>
      </c>
      <c r="B3060" s="29" t="s">
        <v>9345</v>
      </c>
      <c r="C3060" s="30" t="s">
        <v>9346</v>
      </c>
      <c r="D3060" s="30" t="s">
        <v>859</v>
      </c>
      <c r="E3060" s="30" t="s">
        <v>2082</v>
      </c>
      <c r="F3060" s="30" t="s">
        <v>9347</v>
      </c>
      <c r="G3060" s="9" t="s">
        <v>14</v>
      </c>
      <c r="H3060" s="30"/>
      <c r="I3060" s="31"/>
    </row>
    <row r="3061">
      <c r="A3061" s="30" t="s">
        <v>9290</v>
      </c>
      <c r="B3061" s="29" t="s">
        <v>9345</v>
      </c>
      <c r="C3061" s="30" t="s">
        <v>9346</v>
      </c>
      <c r="D3061" s="30" t="s">
        <v>859</v>
      </c>
      <c r="E3061" s="30" t="s">
        <v>5895</v>
      </c>
      <c r="F3061" s="30" t="s">
        <v>111</v>
      </c>
      <c r="G3061" s="9" t="s">
        <v>14</v>
      </c>
      <c r="H3061" s="30"/>
      <c r="I3061" s="31"/>
    </row>
    <row r="3062">
      <c r="A3062" s="30" t="s">
        <v>9290</v>
      </c>
      <c r="B3062" s="29" t="s">
        <v>9348</v>
      </c>
      <c r="C3062" s="30" t="s">
        <v>9349</v>
      </c>
      <c r="D3062" s="30" t="s">
        <v>445</v>
      </c>
      <c r="E3062" s="30" t="s">
        <v>5418</v>
      </c>
      <c r="F3062" s="30" t="s">
        <v>18</v>
      </c>
      <c r="G3062" s="9" t="s">
        <v>14</v>
      </c>
      <c r="H3062" s="30"/>
      <c r="I3062" s="31"/>
    </row>
    <row r="3063">
      <c r="A3063" s="30" t="s">
        <v>9290</v>
      </c>
      <c r="B3063" s="29" t="s">
        <v>9348</v>
      </c>
      <c r="C3063" s="30" t="s">
        <v>9349</v>
      </c>
      <c r="D3063" s="30" t="s">
        <v>445</v>
      </c>
      <c r="E3063" s="30" t="s">
        <v>9350</v>
      </c>
      <c r="F3063" s="30" t="s">
        <v>542</v>
      </c>
      <c r="G3063" s="9" t="s">
        <v>14</v>
      </c>
      <c r="H3063" s="30"/>
      <c r="I3063" s="31"/>
    </row>
    <row r="3064">
      <c r="A3064" s="30" t="s">
        <v>9290</v>
      </c>
      <c r="B3064" s="29" t="s">
        <v>9348</v>
      </c>
      <c r="C3064" s="30" t="s">
        <v>9349</v>
      </c>
      <c r="D3064" s="30" t="s">
        <v>445</v>
      </c>
      <c r="E3064" s="30" t="s">
        <v>9351</v>
      </c>
      <c r="F3064" s="30" t="s">
        <v>6166</v>
      </c>
      <c r="G3064" s="9" t="s">
        <v>14</v>
      </c>
      <c r="H3064" s="30"/>
      <c r="I3064" s="31"/>
    </row>
    <row r="3065">
      <c r="A3065" s="30" t="s">
        <v>9290</v>
      </c>
      <c r="B3065" s="29" t="s">
        <v>9352</v>
      </c>
      <c r="C3065" s="30" t="s">
        <v>9353</v>
      </c>
      <c r="D3065" s="30" t="s">
        <v>633</v>
      </c>
      <c r="E3065" s="30" t="s">
        <v>5885</v>
      </c>
      <c r="F3065" s="30" t="s">
        <v>2843</v>
      </c>
      <c r="G3065" s="9" t="s">
        <v>14</v>
      </c>
      <c r="H3065" s="30"/>
      <c r="I3065" s="31"/>
    </row>
    <row r="3066">
      <c r="A3066" s="30" t="s">
        <v>9290</v>
      </c>
      <c r="B3066" s="29" t="s">
        <v>9352</v>
      </c>
      <c r="C3066" s="30" t="s">
        <v>9353</v>
      </c>
      <c r="D3066" s="30" t="s">
        <v>633</v>
      </c>
      <c r="E3066" s="30" t="s">
        <v>420</v>
      </c>
      <c r="F3066" s="30" t="s">
        <v>6858</v>
      </c>
      <c r="G3066" s="9" t="s">
        <v>14</v>
      </c>
      <c r="H3066" s="30"/>
      <c r="I3066" s="31"/>
    </row>
    <row r="3067">
      <c r="A3067" s="30" t="s">
        <v>9290</v>
      </c>
      <c r="B3067" s="29" t="s">
        <v>9352</v>
      </c>
      <c r="C3067" s="30" t="s">
        <v>9353</v>
      </c>
      <c r="D3067" s="30" t="s">
        <v>633</v>
      </c>
      <c r="E3067" s="30" t="s">
        <v>38</v>
      </c>
      <c r="F3067" s="30" t="s">
        <v>18</v>
      </c>
      <c r="G3067" s="9" t="s">
        <v>14</v>
      </c>
      <c r="H3067" s="30"/>
      <c r="I3067" s="31"/>
    </row>
    <row r="3068">
      <c r="A3068" s="30" t="s">
        <v>9354</v>
      </c>
      <c r="B3068" s="29" t="s">
        <v>9355</v>
      </c>
      <c r="C3068" s="30" t="s">
        <v>9356</v>
      </c>
      <c r="D3068" s="30" t="s">
        <v>8180</v>
      </c>
      <c r="E3068" s="30" t="s">
        <v>42</v>
      </c>
      <c r="F3068" s="30" t="s">
        <v>1303</v>
      </c>
      <c r="G3068" s="9" t="s">
        <v>29</v>
      </c>
      <c r="H3068" s="30"/>
      <c r="I3068" s="31"/>
    </row>
    <row r="3069">
      <c r="A3069" s="30" t="s">
        <v>9354</v>
      </c>
      <c r="B3069" s="29" t="s">
        <v>9357</v>
      </c>
      <c r="C3069" s="30" t="s">
        <v>9358</v>
      </c>
      <c r="D3069" s="30" t="s">
        <v>1963</v>
      </c>
      <c r="E3069" s="30"/>
      <c r="F3069" s="30" t="s">
        <v>7183</v>
      </c>
      <c r="G3069" s="9" t="s">
        <v>14</v>
      </c>
      <c r="H3069" s="30" t="s">
        <v>100</v>
      </c>
      <c r="I3069" s="31"/>
    </row>
    <row r="3070">
      <c r="A3070" s="30" t="s">
        <v>9354</v>
      </c>
      <c r="B3070" s="29" t="s">
        <v>9359</v>
      </c>
      <c r="C3070" s="30" t="s">
        <v>9360</v>
      </c>
      <c r="D3070" s="30" t="s">
        <v>648</v>
      </c>
      <c r="E3070" s="30"/>
      <c r="F3070" s="30" t="s">
        <v>171</v>
      </c>
      <c r="G3070" s="9" t="s">
        <v>14</v>
      </c>
      <c r="H3070" s="30" t="s">
        <v>100</v>
      </c>
      <c r="I3070" s="31"/>
    </row>
    <row r="3071">
      <c r="A3071" s="30" t="s">
        <v>9354</v>
      </c>
      <c r="B3071" s="29" t="s">
        <v>9359</v>
      </c>
      <c r="C3071" s="30" t="s">
        <v>9360</v>
      </c>
      <c r="D3071" s="30" t="s">
        <v>648</v>
      </c>
      <c r="E3071" s="30" t="s">
        <v>119</v>
      </c>
      <c r="F3071" s="30" t="s">
        <v>132</v>
      </c>
      <c r="G3071" s="9" t="s">
        <v>14</v>
      </c>
      <c r="H3071" s="30"/>
      <c r="I3071" s="31"/>
    </row>
    <row r="3072">
      <c r="A3072" s="30" t="s">
        <v>9354</v>
      </c>
      <c r="B3072" s="29" t="s">
        <v>9359</v>
      </c>
      <c r="C3072" s="30" t="s">
        <v>9360</v>
      </c>
      <c r="D3072" s="30" t="s">
        <v>648</v>
      </c>
      <c r="E3072" s="30" t="s">
        <v>110</v>
      </c>
      <c r="F3072" s="30" t="s">
        <v>111</v>
      </c>
      <c r="G3072" s="9" t="s">
        <v>14</v>
      </c>
      <c r="H3072" s="30"/>
      <c r="I3072" s="31"/>
    </row>
    <row r="3073">
      <c r="A3073" s="30" t="s">
        <v>9354</v>
      </c>
      <c r="B3073" s="29" t="s">
        <v>9361</v>
      </c>
      <c r="C3073" s="30" t="s">
        <v>9362</v>
      </c>
      <c r="D3073" s="30" t="s">
        <v>9363</v>
      </c>
      <c r="E3073" s="30"/>
      <c r="F3073" s="30" t="s">
        <v>6434</v>
      </c>
      <c r="G3073" s="9" t="s">
        <v>14</v>
      </c>
      <c r="H3073" s="30" t="s">
        <v>100</v>
      </c>
      <c r="I3073" s="31"/>
    </row>
    <row r="3074">
      <c r="A3074" s="30" t="s">
        <v>9354</v>
      </c>
      <c r="B3074" s="29" t="s">
        <v>9364</v>
      </c>
      <c r="C3074" s="30" t="s">
        <v>9365</v>
      </c>
      <c r="D3074" s="30" t="s">
        <v>468</v>
      </c>
      <c r="E3074" s="30" t="s">
        <v>194</v>
      </c>
      <c r="F3074" s="30" t="s">
        <v>38</v>
      </c>
      <c r="G3074" s="9" t="s">
        <v>14</v>
      </c>
      <c r="H3074" s="30"/>
      <c r="I3074" s="31"/>
    </row>
    <row r="3075">
      <c r="A3075" s="30" t="s">
        <v>9354</v>
      </c>
      <c r="B3075" s="29" t="s">
        <v>9364</v>
      </c>
      <c r="C3075" s="30" t="s">
        <v>9366</v>
      </c>
      <c r="D3075" s="30" t="s">
        <v>468</v>
      </c>
      <c r="E3075" s="30" t="s">
        <v>38</v>
      </c>
      <c r="F3075" s="30" t="s">
        <v>18</v>
      </c>
      <c r="G3075" s="9" t="s">
        <v>14</v>
      </c>
      <c r="H3075" s="30"/>
      <c r="I3075" s="31"/>
    </row>
    <row r="3076">
      <c r="A3076" s="30" t="s">
        <v>9354</v>
      </c>
      <c r="B3076" s="29" t="s">
        <v>9367</v>
      </c>
      <c r="C3076" s="30" t="s">
        <v>9368</v>
      </c>
      <c r="D3076" s="30" t="s">
        <v>2757</v>
      </c>
      <c r="E3076" s="30"/>
      <c r="F3076" s="30" t="s">
        <v>6328</v>
      </c>
      <c r="G3076" s="9" t="s">
        <v>14</v>
      </c>
      <c r="H3076" s="30" t="s">
        <v>100</v>
      </c>
      <c r="I3076" s="31"/>
    </row>
    <row r="3077">
      <c r="A3077" s="30" t="s">
        <v>9354</v>
      </c>
      <c r="B3077" s="29" t="s">
        <v>9367</v>
      </c>
      <c r="C3077" s="30" t="s">
        <v>9368</v>
      </c>
      <c r="D3077" s="30" t="s">
        <v>2757</v>
      </c>
      <c r="E3077" s="30" t="s">
        <v>4316</v>
      </c>
      <c r="F3077" s="30" t="s">
        <v>202</v>
      </c>
      <c r="G3077" s="9" t="s">
        <v>14</v>
      </c>
      <c r="H3077" s="30"/>
      <c r="I3077" s="31"/>
    </row>
    <row r="3078">
      <c r="A3078" s="30" t="s">
        <v>9354</v>
      </c>
      <c r="B3078" s="29" t="s">
        <v>9367</v>
      </c>
      <c r="C3078" s="30" t="s">
        <v>9368</v>
      </c>
      <c r="D3078" s="30" t="s">
        <v>2757</v>
      </c>
      <c r="E3078" s="30" t="s">
        <v>38</v>
      </c>
      <c r="F3078" s="30" t="s">
        <v>6080</v>
      </c>
      <c r="G3078" s="9" t="s">
        <v>14</v>
      </c>
      <c r="H3078" s="30"/>
      <c r="I3078" s="31"/>
    </row>
    <row r="3079">
      <c r="A3079" s="30" t="s">
        <v>9354</v>
      </c>
      <c r="B3079" s="29" t="s">
        <v>9369</v>
      </c>
      <c r="C3079" s="30" t="s">
        <v>9370</v>
      </c>
      <c r="D3079" s="30" t="s">
        <v>476</v>
      </c>
      <c r="E3079" s="30"/>
      <c r="F3079" s="30" t="s">
        <v>1430</v>
      </c>
      <c r="G3079" s="9" t="s">
        <v>14</v>
      </c>
      <c r="H3079" s="30" t="s">
        <v>100</v>
      </c>
      <c r="I3079" s="31"/>
    </row>
    <row r="3080">
      <c r="A3080" s="30" t="s">
        <v>9354</v>
      </c>
      <c r="B3080" s="29" t="s">
        <v>9369</v>
      </c>
      <c r="C3080" s="30" t="s">
        <v>9370</v>
      </c>
      <c r="D3080" s="30" t="s">
        <v>476</v>
      </c>
      <c r="E3080" s="30" t="s">
        <v>5418</v>
      </c>
      <c r="F3080" s="30" t="s">
        <v>33</v>
      </c>
      <c r="G3080" s="9" t="s">
        <v>14</v>
      </c>
      <c r="H3080" s="30"/>
      <c r="I3080" s="31"/>
    </row>
    <row r="3081">
      <c r="A3081" s="30" t="s">
        <v>9354</v>
      </c>
      <c r="B3081" s="29" t="s">
        <v>9371</v>
      </c>
      <c r="C3081" s="30" t="s">
        <v>9372</v>
      </c>
      <c r="D3081" s="30" t="s">
        <v>899</v>
      </c>
      <c r="E3081" s="30"/>
      <c r="F3081" s="30" t="s">
        <v>171</v>
      </c>
      <c r="G3081" s="9" t="s">
        <v>14</v>
      </c>
      <c r="H3081" s="30" t="s">
        <v>100</v>
      </c>
      <c r="I3081" s="31"/>
    </row>
    <row r="3082">
      <c r="A3082" s="30" t="s">
        <v>9354</v>
      </c>
      <c r="B3082" s="29" t="s">
        <v>9371</v>
      </c>
      <c r="C3082" s="30" t="s">
        <v>9372</v>
      </c>
      <c r="D3082" s="30" t="s">
        <v>899</v>
      </c>
      <c r="E3082" s="30" t="s">
        <v>5418</v>
      </c>
      <c r="F3082" s="30" t="s">
        <v>5939</v>
      </c>
      <c r="G3082" s="9" t="s">
        <v>14</v>
      </c>
      <c r="H3082" s="30"/>
      <c r="I3082" s="31"/>
    </row>
    <row r="3083">
      <c r="A3083" s="30" t="s">
        <v>9354</v>
      </c>
      <c r="B3083" s="29" t="s">
        <v>9371</v>
      </c>
      <c r="C3083" s="30" t="s">
        <v>9372</v>
      </c>
      <c r="D3083" s="30" t="s">
        <v>899</v>
      </c>
      <c r="E3083" s="30" t="s">
        <v>1003</v>
      </c>
      <c r="F3083" s="30" t="s">
        <v>202</v>
      </c>
      <c r="G3083" s="9" t="s">
        <v>14</v>
      </c>
      <c r="H3083" s="30"/>
      <c r="I3083" s="31"/>
    </row>
    <row r="3084">
      <c r="A3084" s="30" t="s">
        <v>9354</v>
      </c>
      <c r="B3084" s="29" t="s">
        <v>9371</v>
      </c>
      <c r="C3084" s="30" t="s">
        <v>9372</v>
      </c>
      <c r="D3084" s="30" t="s">
        <v>899</v>
      </c>
      <c r="E3084" s="30" t="s">
        <v>9373</v>
      </c>
      <c r="F3084" s="30" t="s">
        <v>9374</v>
      </c>
      <c r="G3084" s="9" t="s">
        <v>14</v>
      </c>
      <c r="H3084" s="30"/>
      <c r="I3084" s="31"/>
    </row>
    <row r="3085">
      <c r="A3085" s="30" t="s">
        <v>9354</v>
      </c>
      <c r="B3085" s="29" t="s">
        <v>9375</v>
      </c>
      <c r="C3085" s="30" t="s">
        <v>9376</v>
      </c>
      <c r="D3085" s="30" t="s">
        <v>457</v>
      </c>
      <c r="E3085" s="30" t="s">
        <v>5418</v>
      </c>
      <c r="F3085" s="30" t="s">
        <v>741</v>
      </c>
      <c r="G3085" s="9" t="s">
        <v>14</v>
      </c>
      <c r="H3085" s="30"/>
      <c r="I3085" s="31"/>
    </row>
    <row r="3086">
      <c r="A3086" s="30" t="s">
        <v>9354</v>
      </c>
      <c r="B3086" s="29" t="s">
        <v>9375</v>
      </c>
      <c r="C3086" s="30" t="s">
        <v>9376</v>
      </c>
      <c r="D3086" s="30" t="s">
        <v>457</v>
      </c>
      <c r="E3086" s="30"/>
      <c r="F3086" s="30" t="s">
        <v>498</v>
      </c>
      <c r="G3086" s="9" t="s">
        <v>14</v>
      </c>
      <c r="H3086" s="30" t="s">
        <v>100</v>
      </c>
      <c r="I3086" s="31"/>
    </row>
    <row r="3087">
      <c r="A3087" s="30" t="s">
        <v>9354</v>
      </c>
      <c r="B3087" s="29" t="s">
        <v>9377</v>
      </c>
      <c r="C3087" s="30" t="s">
        <v>9378</v>
      </c>
      <c r="D3087" s="30" t="s">
        <v>912</v>
      </c>
      <c r="E3087" s="30"/>
      <c r="F3087" s="30" t="s">
        <v>1419</v>
      </c>
      <c r="G3087" s="9" t="s">
        <v>14</v>
      </c>
      <c r="H3087" s="30" t="s">
        <v>100</v>
      </c>
      <c r="I3087" s="31"/>
    </row>
    <row r="3088">
      <c r="A3088" s="30" t="s">
        <v>9354</v>
      </c>
      <c r="B3088" s="29" t="s">
        <v>9377</v>
      </c>
      <c r="C3088" s="30" t="s">
        <v>9378</v>
      </c>
      <c r="D3088" s="30" t="s">
        <v>912</v>
      </c>
      <c r="E3088" s="30" t="s">
        <v>110</v>
      </c>
      <c r="F3088" s="30" t="s">
        <v>111</v>
      </c>
      <c r="G3088" s="9" t="s">
        <v>14</v>
      </c>
      <c r="H3088" s="30"/>
      <c r="I3088" s="31"/>
    </row>
    <row r="3089">
      <c r="A3089" s="30" t="s">
        <v>9354</v>
      </c>
      <c r="B3089" s="29" t="s">
        <v>9377</v>
      </c>
      <c r="C3089" s="30" t="s">
        <v>9378</v>
      </c>
      <c r="D3089" s="30" t="s">
        <v>912</v>
      </c>
      <c r="E3089" s="30" t="s">
        <v>5418</v>
      </c>
      <c r="F3089" s="30" t="s">
        <v>718</v>
      </c>
      <c r="G3089" s="9" t="s">
        <v>14</v>
      </c>
      <c r="H3089" s="30"/>
      <c r="I3089" s="31"/>
    </row>
    <row r="3090">
      <c r="A3090" s="30" t="s">
        <v>9354</v>
      </c>
      <c r="B3090" s="29" t="s">
        <v>9377</v>
      </c>
      <c r="C3090" s="30" t="s">
        <v>9378</v>
      </c>
      <c r="D3090" s="30" t="s">
        <v>912</v>
      </c>
      <c r="E3090" s="30" t="s">
        <v>349</v>
      </c>
      <c r="F3090" s="30" t="s">
        <v>6349</v>
      </c>
      <c r="G3090" s="9" t="s">
        <v>14</v>
      </c>
      <c r="H3090" s="30"/>
      <c r="I3090" s="31"/>
    </row>
    <row r="3091">
      <c r="A3091" s="30" t="s">
        <v>9354</v>
      </c>
      <c r="B3091" s="29" t="s">
        <v>9379</v>
      </c>
      <c r="C3091" s="30" t="s">
        <v>9380</v>
      </c>
      <c r="D3091" s="30" t="s">
        <v>1728</v>
      </c>
      <c r="E3091" s="30" t="s">
        <v>42</v>
      </c>
      <c r="F3091" s="30" t="s">
        <v>1303</v>
      </c>
      <c r="G3091" s="9" t="s">
        <v>29</v>
      </c>
      <c r="H3091" s="30"/>
      <c r="I3091" s="31"/>
    </row>
    <row r="3092">
      <c r="A3092" s="30" t="s">
        <v>9354</v>
      </c>
      <c r="B3092" s="29" t="s">
        <v>9381</v>
      </c>
      <c r="C3092" s="30" t="s">
        <v>9382</v>
      </c>
      <c r="D3092" s="30" t="s">
        <v>1963</v>
      </c>
      <c r="E3092" s="30"/>
      <c r="F3092" s="30" t="s">
        <v>7183</v>
      </c>
      <c r="G3092" s="9" t="s">
        <v>14</v>
      </c>
      <c r="H3092" s="30" t="s">
        <v>100</v>
      </c>
      <c r="I3092" s="31"/>
    </row>
    <row r="3093">
      <c r="A3093" s="30" t="s">
        <v>9354</v>
      </c>
      <c r="B3093" s="29" t="s">
        <v>9383</v>
      </c>
      <c r="C3093" s="30" t="s">
        <v>9384</v>
      </c>
      <c r="D3093" s="30" t="s">
        <v>3926</v>
      </c>
      <c r="E3093" s="30" t="s">
        <v>7021</v>
      </c>
      <c r="F3093" s="30" t="s">
        <v>5881</v>
      </c>
      <c r="G3093" s="9" t="s">
        <v>14</v>
      </c>
      <c r="H3093" s="30"/>
      <c r="I3093" s="31"/>
    </row>
    <row r="3094">
      <c r="A3094" s="30" t="s">
        <v>9354</v>
      </c>
      <c r="B3094" s="29" t="s">
        <v>9383</v>
      </c>
      <c r="C3094" s="30" t="s">
        <v>9384</v>
      </c>
      <c r="D3094" s="30" t="s">
        <v>3926</v>
      </c>
      <c r="E3094" s="30" t="s">
        <v>9385</v>
      </c>
      <c r="F3094" s="30" t="s">
        <v>7021</v>
      </c>
      <c r="G3094" s="9" t="s">
        <v>14</v>
      </c>
      <c r="H3094" s="30"/>
      <c r="I3094" s="31"/>
    </row>
    <row r="3095">
      <c r="A3095" s="30" t="s">
        <v>9354</v>
      </c>
      <c r="B3095" s="29" t="s">
        <v>9383</v>
      </c>
      <c r="C3095" s="30" t="s">
        <v>9384</v>
      </c>
      <c r="D3095" s="30" t="s">
        <v>3926</v>
      </c>
      <c r="E3095" s="30" t="s">
        <v>9386</v>
      </c>
      <c r="F3095" s="30" t="s">
        <v>9387</v>
      </c>
      <c r="G3095" s="9" t="s">
        <v>14</v>
      </c>
      <c r="H3095" s="30"/>
      <c r="I3095" s="31"/>
    </row>
    <row r="3096">
      <c r="A3096" s="30" t="s">
        <v>9354</v>
      </c>
      <c r="B3096" s="29" t="s">
        <v>9388</v>
      </c>
      <c r="C3096" s="30" t="s">
        <v>9389</v>
      </c>
      <c r="D3096" s="30" t="s">
        <v>9390</v>
      </c>
      <c r="E3096" s="30"/>
      <c r="F3096" s="30" t="s">
        <v>6328</v>
      </c>
      <c r="G3096" s="9" t="s">
        <v>14</v>
      </c>
      <c r="H3096" s="30" t="s">
        <v>100</v>
      </c>
      <c r="I3096" s="31"/>
    </row>
    <row r="3097">
      <c r="A3097" s="30" t="s">
        <v>9354</v>
      </c>
      <c r="B3097" s="29" t="s">
        <v>9388</v>
      </c>
      <c r="C3097" s="30" t="s">
        <v>9389</v>
      </c>
      <c r="D3097" s="30" t="s">
        <v>9390</v>
      </c>
      <c r="E3097" s="30"/>
      <c r="F3097" s="30" t="s">
        <v>132</v>
      </c>
      <c r="G3097" s="9" t="s">
        <v>14</v>
      </c>
      <c r="H3097" s="30" t="s">
        <v>100</v>
      </c>
      <c r="I3097" s="31"/>
    </row>
    <row r="3098">
      <c r="A3098" s="30" t="s">
        <v>9354</v>
      </c>
      <c r="B3098" s="29" t="s">
        <v>9388</v>
      </c>
      <c r="C3098" s="30" t="s">
        <v>9389</v>
      </c>
      <c r="D3098" s="30" t="s">
        <v>9390</v>
      </c>
      <c r="E3098" s="30" t="s">
        <v>4316</v>
      </c>
      <c r="F3098" s="30" t="s">
        <v>202</v>
      </c>
      <c r="G3098" s="9" t="s">
        <v>14</v>
      </c>
      <c r="H3098" s="30"/>
      <c r="I3098" s="31"/>
    </row>
    <row r="3099">
      <c r="A3099" s="30" t="s">
        <v>9354</v>
      </c>
      <c r="B3099" s="29" t="s">
        <v>9391</v>
      </c>
      <c r="C3099" s="30" t="s">
        <v>9392</v>
      </c>
      <c r="D3099" s="30" t="s">
        <v>1279</v>
      </c>
      <c r="E3099" s="30"/>
      <c r="F3099" s="30" t="s">
        <v>6148</v>
      </c>
      <c r="G3099" s="9" t="s">
        <v>14</v>
      </c>
      <c r="H3099" s="30" t="s">
        <v>100</v>
      </c>
      <c r="I3099" s="31"/>
    </row>
    <row r="3100">
      <c r="A3100" s="30" t="s">
        <v>9354</v>
      </c>
      <c r="B3100" s="29" t="s">
        <v>9391</v>
      </c>
      <c r="C3100" s="30" t="s">
        <v>9392</v>
      </c>
      <c r="D3100" s="30" t="s">
        <v>1279</v>
      </c>
      <c r="E3100" s="30" t="s">
        <v>9393</v>
      </c>
      <c r="F3100" s="30" t="s">
        <v>7109</v>
      </c>
      <c r="G3100" s="9" t="s">
        <v>14</v>
      </c>
      <c r="H3100" s="30"/>
      <c r="I3100" s="31"/>
    </row>
    <row r="3101">
      <c r="A3101" s="30" t="s">
        <v>9354</v>
      </c>
      <c r="B3101" s="29" t="s">
        <v>9394</v>
      </c>
      <c r="C3101" s="30" t="s">
        <v>9395</v>
      </c>
      <c r="D3101" s="30" t="s">
        <v>286</v>
      </c>
      <c r="E3101" s="30"/>
      <c r="F3101" s="30" t="s">
        <v>171</v>
      </c>
      <c r="G3101" s="9" t="s">
        <v>14</v>
      </c>
      <c r="H3101" s="30" t="s">
        <v>100</v>
      </c>
      <c r="I3101" s="31"/>
    </row>
    <row r="3102">
      <c r="A3102" s="30" t="s">
        <v>9354</v>
      </c>
      <c r="B3102" s="29" t="s">
        <v>9394</v>
      </c>
      <c r="C3102" s="30" t="s">
        <v>9395</v>
      </c>
      <c r="D3102" s="30" t="s">
        <v>286</v>
      </c>
      <c r="E3102" s="30" t="s">
        <v>110</v>
      </c>
      <c r="F3102" s="30" t="s">
        <v>111</v>
      </c>
      <c r="G3102" s="9" t="s">
        <v>14</v>
      </c>
      <c r="H3102" s="30"/>
      <c r="I3102" s="31"/>
    </row>
    <row r="3103">
      <c r="A3103" s="30" t="s">
        <v>9354</v>
      </c>
      <c r="B3103" s="29" t="s">
        <v>9394</v>
      </c>
      <c r="C3103" s="30" t="s">
        <v>9395</v>
      </c>
      <c r="D3103" s="30" t="s">
        <v>286</v>
      </c>
      <c r="E3103" s="30" t="s">
        <v>119</v>
      </c>
      <c r="F3103" s="30" t="s">
        <v>718</v>
      </c>
      <c r="G3103" s="9" t="s">
        <v>14</v>
      </c>
      <c r="H3103" s="30"/>
      <c r="I3103" s="31"/>
    </row>
    <row r="3104">
      <c r="A3104" s="30" t="s">
        <v>9354</v>
      </c>
      <c r="B3104" s="29" t="s">
        <v>9396</v>
      </c>
      <c r="C3104" s="30" t="s">
        <v>9397</v>
      </c>
      <c r="D3104" s="30" t="s">
        <v>1952</v>
      </c>
      <c r="E3104" s="30" t="s">
        <v>9398</v>
      </c>
      <c r="F3104" s="30" t="s">
        <v>9399</v>
      </c>
      <c r="G3104" s="9" t="s">
        <v>14</v>
      </c>
      <c r="H3104" s="30"/>
      <c r="I3104" s="31"/>
    </row>
    <row r="3105">
      <c r="A3105" s="30" t="s">
        <v>9354</v>
      </c>
      <c r="B3105" s="29" t="s">
        <v>9396</v>
      </c>
      <c r="C3105" s="30" t="s">
        <v>9400</v>
      </c>
      <c r="D3105" s="30" t="s">
        <v>1952</v>
      </c>
      <c r="E3105" s="30" t="s">
        <v>2408</v>
      </c>
      <c r="F3105" s="30" t="s">
        <v>2409</v>
      </c>
      <c r="G3105" s="9" t="s">
        <v>14</v>
      </c>
      <c r="H3105" s="30"/>
      <c r="I3105" s="31"/>
    </row>
    <row r="3106">
      <c r="A3106" s="30" t="s">
        <v>9354</v>
      </c>
      <c r="B3106" s="29" t="s">
        <v>9396</v>
      </c>
      <c r="C3106" s="30" t="s">
        <v>9401</v>
      </c>
      <c r="D3106" s="30" t="s">
        <v>1952</v>
      </c>
      <c r="E3106" s="30" t="s">
        <v>6180</v>
      </c>
      <c r="F3106" s="30" t="s">
        <v>119</v>
      </c>
      <c r="G3106" s="9" t="s">
        <v>14</v>
      </c>
      <c r="H3106" s="30"/>
      <c r="I3106" s="31"/>
    </row>
    <row r="3107">
      <c r="A3107" s="30" t="s">
        <v>9354</v>
      </c>
      <c r="B3107" s="29" t="s">
        <v>9402</v>
      </c>
      <c r="C3107" s="30" t="s">
        <v>9403</v>
      </c>
      <c r="D3107" s="30" t="s">
        <v>1267</v>
      </c>
      <c r="F3107" s="30" t="s">
        <v>747</v>
      </c>
      <c r="G3107" s="9" t="s">
        <v>86</v>
      </c>
      <c r="H3107" s="30" t="s">
        <v>100</v>
      </c>
      <c r="I3107" s="31"/>
    </row>
    <row r="3108">
      <c r="A3108" s="30" t="s">
        <v>9354</v>
      </c>
      <c r="B3108" s="29" t="s">
        <v>9402</v>
      </c>
      <c r="C3108" s="30" t="s">
        <v>9403</v>
      </c>
      <c r="D3108" s="30" t="s">
        <v>1267</v>
      </c>
      <c r="E3108" s="30" t="s">
        <v>9404</v>
      </c>
      <c r="F3108" s="30" t="s">
        <v>9405</v>
      </c>
      <c r="G3108" s="9" t="s">
        <v>86</v>
      </c>
      <c r="H3108" s="30"/>
      <c r="I3108" s="31"/>
    </row>
    <row r="3109">
      <c r="A3109" s="30" t="s">
        <v>9406</v>
      </c>
      <c r="B3109" s="29" t="s">
        <v>9407</v>
      </c>
      <c r="C3109" s="30" t="s">
        <v>9408</v>
      </c>
      <c r="D3109" s="30" t="s">
        <v>1087</v>
      </c>
      <c r="E3109" s="30" t="s">
        <v>259</v>
      </c>
      <c r="F3109" s="30" t="s">
        <v>5884</v>
      </c>
      <c r="G3109" s="9" t="s">
        <v>14</v>
      </c>
      <c r="H3109" s="30"/>
      <c r="I3109" s="31"/>
    </row>
    <row r="3110">
      <c r="A3110" s="30" t="s">
        <v>9406</v>
      </c>
      <c r="B3110" s="29" t="s">
        <v>9407</v>
      </c>
      <c r="C3110" s="30" t="s">
        <v>9409</v>
      </c>
      <c r="D3110" s="30" t="s">
        <v>1087</v>
      </c>
      <c r="E3110" s="30" t="s">
        <v>119</v>
      </c>
      <c r="F3110" s="30" t="s">
        <v>564</v>
      </c>
      <c r="G3110" s="9" t="s">
        <v>14</v>
      </c>
      <c r="H3110" s="30"/>
      <c r="I3110" s="31"/>
    </row>
    <row r="3111">
      <c r="A3111" s="30" t="s">
        <v>9406</v>
      </c>
      <c r="B3111" s="29" t="s">
        <v>9407</v>
      </c>
      <c r="C3111" s="30" t="s">
        <v>9410</v>
      </c>
      <c r="D3111" s="30" t="s">
        <v>1087</v>
      </c>
      <c r="E3111" s="30" t="s">
        <v>119</v>
      </c>
      <c r="F3111" s="30" t="s">
        <v>7461</v>
      </c>
      <c r="G3111" s="9" t="s">
        <v>14</v>
      </c>
      <c r="H3111" s="30"/>
      <c r="I3111" s="31"/>
    </row>
    <row r="3112">
      <c r="A3112" s="30" t="s">
        <v>9411</v>
      </c>
      <c r="B3112" s="29" t="s">
        <v>9412</v>
      </c>
      <c r="C3112" s="30" t="s">
        <v>9413</v>
      </c>
      <c r="D3112" s="30" t="s">
        <v>973</v>
      </c>
      <c r="E3112" s="30" t="s">
        <v>1003</v>
      </c>
      <c r="F3112" s="30" t="s">
        <v>450</v>
      </c>
      <c r="G3112" s="9" t="s">
        <v>14</v>
      </c>
      <c r="H3112" s="30"/>
      <c r="I3112" s="31"/>
    </row>
    <row r="3113">
      <c r="A3113" s="30" t="s">
        <v>9411</v>
      </c>
      <c r="B3113" s="29" t="s">
        <v>9414</v>
      </c>
      <c r="C3113" s="30" t="s">
        <v>9415</v>
      </c>
      <c r="D3113" s="30" t="s">
        <v>3541</v>
      </c>
      <c r="E3113" s="30" t="s">
        <v>9416</v>
      </c>
      <c r="F3113" s="30" t="s">
        <v>473</v>
      </c>
      <c r="G3113" s="9" t="s">
        <v>14</v>
      </c>
      <c r="H3113" s="30"/>
      <c r="I3113" s="31"/>
    </row>
    <row r="3114">
      <c r="A3114" s="30" t="s">
        <v>9411</v>
      </c>
      <c r="B3114" s="29" t="s">
        <v>9414</v>
      </c>
      <c r="C3114" s="30" t="s">
        <v>9415</v>
      </c>
      <c r="D3114" s="30" t="s">
        <v>3541</v>
      </c>
      <c r="E3114" s="30" t="s">
        <v>38</v>
      </c>
      <c r="F3114" s="30" t="s">
        <v>741</v>
      </c>
      <c r="G3114" s="9" t="s">
        <v>14</v>
      </c>
      <c r="H3114" s="30"/>
      <c r="I3114" s="31"/>
    </row>
    <row r="3115">
      <c r="A3115" s="30" t="s">
        <v>9411</v>
      </c>
      <c r="B3115" s="29" t="s">
        <v>9417</v>
      </c>
      <c r="C3115" s="30" t="s">
        <v>9418</v>
      </c>
      <c r="D3115" s="30" t="s">
        <v>907</v>
      </c>
      <c r="E3115" s="30" t="s">
        <v>9419</v>
      </c>
      <c r="F3115" s="30" t="s">
        <v>119</v>
      </c>
      <c r="G3115" s="9" t="s">
        <v>14</v>
      </c>
      <c r="H3115" s="30"/>
      <c r="I3115" s="31"/>
    </row>
    <row r="3116">
      <c r="A3116" s="30" t="s">
        <v>9411</v>
      </c>
      <c r="B3116" s="29" t="s">
        <v>9417</v>
      </c>
      <c r="C3116" s="30" t="s">
        <v>9418</v>
      </c>
      <c r="D3116" s="30" t="s">
        <v>907</v>
      </c>
      <c r="E3116" s="30" t="s">
        <v>420</v>
      </c>
      <c r="F3116" s="30" t="s">
        <v>498</v>
      </c>
      <c r="G3116" s="9" t="s">
        <v>14</v>
      </c>
      <c r="H3116" s="30"/>
      <c r="I3116" s="31"/>
    </row>
    <row r="3117">
      <c r="A3117" s="30" t="s">
        <v>9411</v>
      </c>
      <c r="B3117" s="29" t="s">
        <v>9417</v>
      </c>
      <c r="C3117" s="30" t="s">
        <v>9418</v>
      </c>
      <c r="D3117" s="30" t="s">
        <v>907</v>
      </c>
      <c r="E3117" s="30" t="s">
        <v>9420</v>
      </c>
      <c r="F3117" s="30" t="s">
        <v>741</v>
      </c>
      <c r="G3117" s="9" t="s">
        <v>14</v>
      </c>
      <c r="H3117" s="30"/>
      <c r="I3117" s="31"/>
    </row>
    <row r="3118">
      <c r="A3118" s="30" t="s">
        <v>9411</v>
      </c>
      <c r="B3118" s="29" t="s">
        <v>9421</v>
      </c>
      <c r="C3118" s="30" t="s">
        <v>9422</v>
      </c>
      <c r="D3118" s="30" t="s">
        <v>9423</v>
      </c>
      <c r="E3118" s="30" t="s">
        <v>119</v>
      </c>
      <c r="F3118" s="30" t="s">
        <v>564</v>
      </c>
      <c r="G3118" s="9" t="s">
        <v>14</v>
      </c>
      <c r="H3118" s="30"/>
      <c r="I3118" s="31"/>
    </row>
    <row r="3119">
      <c r="A3119" s="30" t="s">
        <v>9411</v>
      </c>
      <c r="B3119" s="29" t="s">
        <v>9421</v>
      </c>
      <c r="C3119" s="30" t="s">
        <v>9424</v>
      </c>
      <c r="D3119" s="30" t="s">
        <v>9423</v>
      </c>
      <c r="E3119" s="30" t="s">
        <v>6855</v>
      </c>
      <c r="F3119" s="30" t="s">
        <v>18</v>
      </c>
      <c r="G3119" s="9" t="s">
        <v>14</v>
      </c>
      <c r="H3119" s="30"/>
      <c r="I3119" s="31"/>
    </row>
    <row r="3120">
      <c r="A3120" s="30" t="s">
        <v>9425</v>
      </c>
      <c r="B3120" s="29" t="s">
        <v>9426</v>
      </c>
      <c r="C3120" s="30" t="s">
        <v>9427</v>
      </c>
      <c r="D3120" s="30" t="s">
        <v>835</v>
      </c>
      <c r="E3120" s="30" t="s">
        <v>119</v>
      </c>
      <c r="F3120" s="30" t="s">
        <v>9428</v>
      </c>
      <c r="G3120" s="9" t="s">
        <v>14</v>
      </c>
      <c r="H3120" s="30"/>
      <c r="I3120" s="31"/>
    </row>
    <row r="3121">
      <c r="A3121" s="30" t="s">
        <v>9425</v>
      </c>
      <c r="B3121" s="29" t="s">
        <v>9426</v>
      </c>
      <c r="C3121" s="30" t="s">
        <v>9427</v>
      </c>
      <c r="D3121" s="30" t="s">
        <v>835</v>
      </c>
      <c r="E3121" s="30" t="s">
        <v>9429</v>
      </c>
      <c r="F3121" s="30" t="s">
        <v>950</v>
      </c>
      <c r="G3121" s="9" t="s">
        <v>14</v>
      </c>
      <c r="H3121" s="30"/>
      <c r="I3121" s="31"/>
    </row>
    <row r="3122">
      <c r="A3122" s="30" t="s">
        <v>9425</v>
      </c>
      <c r="B3122" s="29" t="s">
        <v>9430</v>
      </c>
      <c r="C3122" s="30" t="s">
        <v>9431</v>
      </c>
      <c r="D3122" s="30" t="s">
        <v>32</v>
      </c>
      <c r="E3122" s="30" t="s">
        <v>937</v>
      </c>
      <c r="F3122" s="30" t="s">
        <v>202</v>
      </c>
      <c r="G3122" s="9" t="s">
        <v>14</v>
      </c>
      <c r="H3122" s="30"/>
      <c r="I3122" s="31"/>
    </row>
    <row r="3123">
      <c r="A3123" s="30" t="s">
        <v>9425</v>
      </c>
      <c r="B3123" s="29" t="s">
        <v>9430</v>
      </c>
      <c r="C3123" s="30" t="s">
        <v>9431</v>
      </c>
      <c r="D3123" s="30" t="s">
        <v>32</v>
      </c>
      <c r="E3123" s="30" t="s">
        <v>110</v>
      </c>
      <c r="F3123" s="30" t="s">
        <v>111</v>
      </c>
      <c r="G3123" s="9" t="s">
        <v>14</v>
      </c>
      <c r="H3123" s="30"/>
      <c r="I3123" s="31"/>
    </row>
    <row r="3124">
      <c r="A3124" s="30" t="s">
        <v>9425</v>
      </c>
      <c r="B3124" s="29" t="s">
        <v>9432</v>
      </c>
      <c r="C3124" s="30" t="s">
        <v>9433</v>
      </c>
      <c r="D3124" s="30" t="s">
        <v>7470</v>
      </c>
      <c r="E3124" s="30" t="s">
        <v>7105</v>
      </c>
      <c r="F3124" s="30" t="s">
        <v>6925</v>
      </c>
      <c r="G3124" s="9" t="s">
        <v>29</v>
      </c>
      <c r="H3124" s="30"/>
      <c r="I3124" s="31"/>
    </row>
    <row r="3125">
      <c r="A3125" s="30" t="s">
        <v>9425</v>
      </c>
      <c r="B3125" s="29" t="s">
        <v>9432</v>
      </c>
      <c r="C3125" s="30" t="s">
        <v>9433</v>
      </c>
      <c r="D3125" s="30" t="s">
        <v>7470</v>
      </c>
      <c r="E3125" s="30"/>
      <c r="F3125" s="30" t="s">
        <v>9434</v>
      </c>
      <c r="G3125" s="9" t="s">
        <v>86</v>
      </c>
      <c r="H3125" s="30" t="s">
        <v>100</v>
      </c>
      <c r="I3125" s="31"/>
    </row>
    <row r="3126">
      <c r="A3126" s="30" t="s">
        <v>9425</v>
      </c>
      <c r="B3126" s="29" t="s">
        <v>9435</v>
      </c>
      <c r="C3126" s="30" t="s">
        <v>9436</v>
      </c>
      <c r="D3126" s="30" t="s">
        <v>7470</v>
      </c>
      <c r="E3126" s="30" t="s">
        <v>42</v>
      </c>
      <c r="F3126" s="30" t="s">
        <v>1303</v>
      </c>
      <c r="G3126" s="9" t="s">
        <v>29</v>
      </c>
      <c r="H3126" s="30"/>
      <c r="I3126" s="31"/>
    </row>
    <row r="3127">
      <c r="A3127" s="30" t="s">
        <v>9425</v>
      </c>
      <c r="B3127" s="29" t="s">
        <v>9437</v>
      </c>
      <c r="C3127" s="30" t="s">
        <v>9438</v>
      </c>
      <c r="D3127" s="30" t="s">
        <v>445</v>
      </c>
      <c r="E3127" s="30"/>
      <c r="F3127" s="30" t="s">
        <v>7183</v>
      </c>
      <c r="G3127" s="9" t="s">
        <v>14</v>
      </c>
      <c r="H3127" s="30" t="s">
        <v>100</v>
      </c>
      <c r="I3127" s="31"/>
    </row>
    <row r="3128">
      <c r="A3128" s="30" t="s">
        <v>9425</v>
      </c>
      <c r="B3128" s="29" t="s">
        <v>9439</v>
      </c>
      <c r="C3128" s="30" t="s">
        <v>9440</v>
      </c>
      <c r="D3128" s="30" t="s">
        <v>949</v>
      </c>
      <c r="E3128" s="30"/>
      <c r="F3128" s="30" t="s">
        <v>6328</v>
      </c>
      <c r="G3128" s="9" t="s">
        <v>14</v>
      </c>
      <c r="H3128" s="30" t="s">
        <v>100</v>
      </c>
      <c r="I3128" s="31"/>
    </row>
    <row r="3129">
      <c r="A3129" s="30" t="s">
        <v>9425</v>
      </c>
      <c r="B3129" s="29" t="s">
        <v>9439</v>
      </c>
      <c r="C3129" s="30" t="s">
        <v>9440</v>
      </c>
      <c r="D3129" s="30" t="s">
        <v>949</v>
      </c>
      <c r="E3129" s="30" t="s">
        <v>4316</v>
      </c>
      <c r="F3129" s="30" t="s">
        <v>202</v>
      </c>
      <c r="G3129" s="9" t="s">
        <v>14</v>
      </c>
      <c r="H3129" s="30"/>
      <c r="I3129" s="31"/>
    </row>
    <row r="3130">
      <c r="A3130" s="30" t="s">
        <v>9425</v>
      </c>
      <c r="B3130" s="29" t="s">
        <v>9441</v>
      </c>
      <c r="C3130" s="30" t="s">
        <v>9442</v>
      </c>
      <c r="D3130" s="30" t="s">
        <v>158</v>
      </c>
      <c r="E3130" s="30" t="s">
        <v>184</v>
      </c>
      <c r="F3130" s="30" t="s">
        <v>9443</v>
      </c>
      <c r="G3130" s="9" t="s">
        <v>29</v>
      </c>
      <c r="H3130" s="30"/>
      <c r="I3130" s="31"/>
    </row>
    <row r="3131">
      <c r="A3131" s="30" t="s">
        <v>9425</v>
      </c>
      <c r="B3131" s="29" t="s">
        <v>9444</v>
      </c>
      <c r="C3131" s="30" t="s">
        <v>9445</v>
      </c>
      <c r="D3131" s="30" t="s">
        <v>357</v>
      </c>
      <c r="E3131" s="30" t="s">
        <v>1936</v>
      </c>
      <c r="F3131" s="30" t="s">
        <v>119</v>
      </c>
      <c r="G3131" s="9" t="s">
        <v>14</v>
      </c>
      <c r="H3131" s="30"/>
      <c r="I3131" s="31"/>
    </row>
    <row r="3132">
      <c r="A3132" s="30" t="s">
        <v>9425</v>
      </c>
      <c r="B3132" s="29" t="s">
        <v>9444</v>
      </c>
      <c r="C3132" s="30" t="s">
        <v>9445</v>
      </c>
      <c r="D3132" s="30" t="s">
        <v>357</v>
      </c>
      <c r="E3132" s="30" t="s">
        <v>6191</v>
      </c>
      <c r="F3132" s="30" t="s">
        <v>239</v>
      </c>
      <c r="G3132" s="9" t="s">
        <v>14</v>
      </c>
      <c r="H3132" s="30"/>
      <c r="I3132" s="31"/>
    </row>
    <row r="3133">
      <c r="A3133" s="30" t="s">
        <v>9425</v>
      </c>
      <c r="B3133" s="29" t="s">
        <v>9444</v>
      </c>
      <c r="C3133" s="30" t="s">
        <v>9445</v>
      </c>
      <c r="D3133" s="30" t="s">
        <v>357</v>
      </c>
      <c r="E3133" s="30" t="s">
        <v>4684</v>
      </c>
      <c r="F3133" s="30" t="s">
        <v>101</v>
      </c>
      <c r="G3133" s="9" t="s">
        <v>14</v>
      </c>
      <c r="H3133" s="30"/>
      <c r="I3133" s="31"/>
    </row>
    <row r="3134">
      <c r="A3134" s="30" t="s">
        <v>9425</v>
      </c>
      <c r="B3134" s="29" t="s">
        <v>9446</v>
      </c>
      <c r="C3134" s="30" t="s">
        <v>9447</v>
      </c>
      <c r="D3134" s="30" t="s">
        <v>445</v>
      </c>
      <c r="E3134" s="30"/>
      <c r="F3134" s="30" t="s">
        <v>171</v>
      </c>
      <c r="G3134" s="9" t="s">
        <v>14</v>
      </c>
      <c r="H3134" s="30" t="s">
        <v>100</v>
      </c>
      <c r="I3134" s="31"/>
    </row>
    <row r="3135">
      <c r="A3135" s="30" t="s">
        <v>9425</v>
      </c>
      <c r="B3135" s="29" t="s">
        <v>9446</v>
      </c>
      <c r="C3135" s="30" t="s">
        <v>9447</v>
      </c>
      <c r="D3135" s="30" t="s">
        <v>445</v>
      </c>
      <c r="E3135" s="30" t="s">
        <v>110</v>
      </c>
      <c r="F3135" s="30" t="s">
        <v>111</v>
      </c>
      <c r="G3135" s="9" t="s">
        <v>14</v>
      </c>
      <c r="H3135" s="30"/>
      <c r="I3135" s="31"/>
    </row>
    <row r="3136">
      <c r="A3136" s="30" t="s">
        <v>9425</v>
      </c>
      <c r="B3136" s="29" t="s">
        <v>9448</v>
      </c>
      <c r="C3136" s="30" t="s">
        <v>9449</v>
      </c>
      <c r="D3136" s="30" t="s">
        <v>842</v>
      </c>
      <c r="E3136" s="30"/>
      <c r="F3136" s="30" t="s">
        <v>6148</v>
      </c>
      <c r="G3136" s="9" t="s">
        <v>14</v>
      </c>
      <c r="H3136" s="30" t="s">
        <v>100</v>
      </c>
      <c r="I3136" s="31"/>
    </row>
    <row r="3137">
      <c r="A3137" s="30" t="s">
        <v>9425</v>
      </c>
      <c r="B3137" s="29" t="s">
        <v>9448</v>
      </c>
      <c r="C3137" s="30" t="s">
        <v>9449</v>
      </c>
      <c r="D3137" s="30" t="s">
        <v>842</v>
      </c>
      <c r="E3137" s="30" t="s">
        <v>4316</v>
      </c>
      <c r="F3137" s="30" t="s">
        <v>18</v>
      </c>
      <c r="G3137" s="9" t="s">
        <v>14</v>
      </c>
      <c r="H3137" s="30"/>
      <c r="I3137" s="31"/>
    </row>
    <row r="3138">
      <c r="A3138" s="30" t="s">
        <v>9425</v>
      </c>
      <c r="B3138" s="29" t="s">
        <v>9448</v>
      </c>
      <c r="C3138" s="30" t="s">
        <v>9449</v>
      </c>
      <c r="D3138" s="30" t="s">
        <v>842</v>
      </c>
      <c r="E3138" s="30" t="s">
        <v>349</v>
      </c>
      <c r="F3138" s="30" t="s">
        <v>6349</v>
      </c>
      <c r="G3138" s="9" t="s">
        <v>14</v>
      </c>
      <c r="H3138" s="30"/>
      <c r="I3138" s="31"/>
    </row>
    <row r="3139">
      <c r="A3139" s="30" t="s">
        <v>9425</v>
      </c>
      <c r="B3139" s="29" t="s">
        <v>9450</v>
      </c>
      <c r="C3139" s="30" t="s">
        <v>9451</v>
      </c>
      <c r="D3139" s="30" t="s">
        <v>3834</v>
      </c>
      <c r="E3139" s="30"/>
      <c r="F3139" s="30" t="s">
        <v>6328</v>
      </c>
      <c r="G3139" s="9" t="s">
        <v>14</v>
      </c>
      <c r="H3139" s="30" t="s">
        <v>100</v>
      </c>
      <c r="I3139" s="31"/>
    </row>
    <row r="3140">
      <c r="A3140" s="30" t="s">
        <v>9425</v>
      </c>
      <c r="B3140" s="29" t="s">
        <v>9450</v>
      </c>
      <c r="C3140" s="30" t="s">
        <v>9451</v>
      </c>
      <c r="D3140" s="30" t="s">
        <v>3834</v>
      </c>
      <c r="E3140" s="30"/>
      <c r="F3140" s="30" t="s">
        <v>132</v>
      </c>
      <c r="G3140" s="9" t="s">
        <v>14</v>
      </c>
      <c r="H3140" s="30" t="s">
        <v>100</v>
      </c>
      <c r="I3140" s="31"/>
    </row>
    <row r="3141">
      <c r="A3141" s="30" t="s">
        <v>9425</v>
      </c>
      <c r="B3141" s="29" t="s">
        <v>9450</v>
      </c>
      <c r="C3141" s="30" t="s">
        <v>9451</v>
      </c>
      <c r="D3141" s="30" t="s">
        <v>3834</v>
      </c>
      <c r="E3141" s="30" t="s">
        <v>4316</v>
      </c>
      <c r="F3141" s="30" t="s">
        <v>202</v>
      </c>
      <c r="G3141" s="9" t="s">
        <v>14</v>
      </c>
      <c r="H3141" s="30"/>
      <c r="I3141" s="31"/>
    </row>
    <row r="3142">
      <c r="A3142" s="30" t="s">
        <v>9425</v>
      </c>
      <c r="B3142" s="29" t="s">
        <v>9450</v>
      </c>
      <c r="C3142" s="30" t="s">
        <v>9451</v>
      </c>
      <c r="D3142" s="30" t="s">
        <v>3834</v>
      </c>
      <c r="E3142" s="30" t="s">
        <v>6568</v>
      </c>
      <c r="F3142" s="30" t="s">
        <v>781</v>
      </c>
      <c r="G3142" s="9" t="s">
        <v>14</v>
      </c>
      <c r="H3142" s="30"/>
      <c r="I3142" s="31"/>
    </row>
    <row r="3143">
      <c r="A3143" s="30" t="s">
        <v>9425</v>
      </c>
      <c r="B3143" s="29" t="s">
        <v>9452</v>
      </c>
      <c r="C3143" s="30" t="s">
        <v>9453</v>
      </c>
      <c r="D3143" s="30" t="s">
        <v>2414</v>
      </c>
      <c r="E3143" s="30"/>
      <c r="F3143" s="30" t="s">
        <v>171</v>
      </c>
      <c r="G3143" s="9" t="s">
        <v>14</v>
      </c>
      <c r="H3143" s="30" t="s">
        <v>100</v>
      </c>
      <c r="I3143" s="31"/>
    </row>
    <row r="3144">
      <c r="A3144" s="30" t="s">
        <v>9425</v>
      </c>
      <c r="B3144" s="29" t="s">
        <v>9452</v>
      </c>
      <c r="C3144" s="30" t="s">
        <v>9453</v>
      </c>
      <c r="D3144" s="30" t="s">
        <v>9454</v>
      </c>
      <c r="E3144" s="30" t="s">
        <v>38</v>
      </c>
      <c r="F3144" s="30" t="s">
        <v>5939</v>
      </c>
      <c r="G3144" s="9" t="s">
        <v>14</v>
      </c>
      <c r="H3144" s="30"/>
      <c r="I3144" s="31"/>
    </row>
    <row r="3145">
      <c r="A3145" s="30" t="s">
        <v>9425</v>
      </c>
      <c r="B3145" s="29" t="s">
        <v>9452</v>
      </c>
      <c r="C3145" s="30" t="s">
        <v>9453</v>
      </c>
      <c r="D3145" s="30" t="s">
        <v>9455</v>
      </c>
      <c r="E3145" s="30" t="s">
        <v>38</v>
      </c>
      <c r="F3145" s="30" t="s">
        <v>18</v>
      </c>
      <c r="G3145" s="9" t="s">
        <v>14</v>
      </c>
      <c r="H3145" s="30"/>
      <c r="I3145" s="31"/>
    </row>
    <row r="3146">
      <c r="A3146" s="30" t="s">
        <v>9425</v>
      </c>
      <c r="B3146" s="29" t="s">
        <v>9456</v>
      </c>
      <c r="C3146" s="30" t="s">
        <v>9457</v>
      </c>
      <c r="D3146" s="30" t="s">
        <v>1562</v>
      </c>
      <c r="E3146" s="30"/>
      <c r="F3146" s="30" t="s">
        <v>171</v>
      </c>
      <c r="G3146" s="9" t="s">
        <v>14</v>
      </c>
      <c r="H3146" s="30" t="s">
        <v>100</v>
      </c>
      <c r="I3146" s="31"/>
    </row>
    <row r="3147">
      <c r="A3147" s="30" t="s">
        <v>9425</v>
      </c>
      <c r="B3147" s="29" t="s">
        <v>9456</v>
      </c>
      <c r="C3147" s="30" t="s">
        <v>9457</v>
      </c>
      <c r="D3147" s="30" t="s">
        <v>1562</v>
      </c>
      <c r="E3147" s="30"/>
      <c r="F3147" s="30" t="s">
        <v>9458</v>
      </c>
      <c r="G3147" s="9" t="s">
        <v>14</v>
      </c>
      <c r="H3147" s="30" t="s">
        <v>100</v>
      </c>
      <c r="I3147" s="31"/>
    </row>
    <row r="3148">
      <c r="A3148" s="30" t="s">
        <v>9425</v>
      </c>
      <c r="B3148" s="29" t="s">
        <v>9456</v>
      </c>
      <c r="C3148" s="30" t="s">
        <v>9457</v>
      </c>
      <c r="D3148" s="30" t="s">
        <v>1562</v>
      </c>
      <c r="E3148" s="30" t="s">
        <v>4316</v>
      </c>
      <c r="F3148" s="30" t="s">
        <v>202</v>
      </c>
      <c r="G3148" s="9" t="s">
        <v>14</v>
      </c>
      <c r="H3148" s="30"/>
      <c r="I3148" s="31"/>
    </row>
    <row r="3149">
      <c r="A3149" s="30" t="s">
        <v>9425</v>
      </c>
      <c r="B3149" s="29" t="s">
        <v>9456</v>
      </c>
      <c r="C3149" s="30" t="s">
        <v>9457</v>
      </c>
      <c r="D3149" s="30" t="s">
        <v>1562</v>
      </c>
      <c r="E3149" s="30" t="s">
        <v>9459</v>
      </c>
      <c r="F3149" s="30" t="s">
        <v>542</v>
      </c>
      <c r="G3149" s="9" t="s">
        <v>14</v>
      </c>
      <c r="H3149" s="30"/>
      <c r="I3149" s="31"/>
    </row>
    <row r="3150">
      <c r="A3150" s="30" t="s">
        <v>9425</v>
      </c>
      <c r="B3150" s="29" t="s">
        <v>9460</v>
      </c>
      <c r="C3150" s="30" t="s">
        <v>9461</v>
      </c>
      <c r="D3150" s="30" t="s">
        <v>2369</v>
      </c>
      <c r="E3150" s="30"/>
      <c r="F3150" s="30" t="s">
        <v>6434</v>
      </c>
      <c r="G3150" s="9" t="s">
        <v>14</v>
      </c>
      <c r="H3150" s="30" t="s">
        <v>100</v>
      </c>
      <c r="I3150" s="31"/>
    </row>
    <row r="3151">
      <c r="A3151" s="30" t="s">
        <v>9425</v>
      </c>
      <c r="B3151" s="29" t="s">
        <v>9460</v>
      </c>
      <c r="C3151" s="30" t="s">
        <v>9461</v>
      </c>
      <c r="D3151" s="30" t="s">
        <v>2369</v>
      </c>
      <c r="E3151" s="30" t="s">
        <v>119</v>
      </c>
      <c r="F3151" s="30" t="s">
        <v>132</v>
      </c>
      <c r="G3151" s="9" t="s">
        <v>14</v>
      </c>
      <c r="H3151" s="30"/>
      <c r="I3151" s="31"/>
    </row>
    <row r="3152">
      <c r="A3152" s="30" t="s">
        <v>9425</v>
      </c>
      <c r="B3152" s="29" t="s">
        <v>9462</v>
      </c>
      <c r="C3152" s="30" t="s">
        <v>9463</v>
      </c>
      <c r="D3152" s="30" t="s">
        <v>1267</v>
      </c>
      <c r="E3152" s="30"/>
      <c r="F3152" s="30" t="s">
        <v>6434</v>
      </c>
      <c r="G3152" s="9" t="s">
        <v>14</v>
      </c>
      <c r="H3152" s="30" t="s">
        <v>100</v>
      </c>
      <c r="I3152" s="31"/>
    </row>
    <row r="3153">
      <c r="A3153" s="30" t="s">
        <v>9425</v>
      </c>
      <c r="B3153" s="29" t="s">
        <v>9462</v>
      </c>
      <c r="C3153" s="30" t="s">
        <v>9463</v>
      </c>
      <c r="D3153" s="30" t="s">
        <v>1267</v>
      </c>
      <c r="E3153" s="30" t="s">
        <v>38</v>
      </c>
      <c r="F3153" s="30" t="s">
        <v>473</v>
      </c>
      <c r="G3153" s="9" t="s">
        <v>14</v>
      </c>
      <c r="H3153" s="30"/>
      <c r="I3153" s="31"/>
    </row>
    <row r="3154">
      <c r="A3154" s="30" t="s">
        <v>9425</v>
      </c>
      <c r="B3154" s="29" t="s">
        <v>9462</v>
      </c>
      <c r="C3154" s="30" t="s">
        <v>9463</v>
      </c>
      <c r="D3154" s="30" t="s">
        <v>1267</v>
      </c>
      <c r="E3154" s="30" t="s">
        <v>7934</v>
      </c>
      <c r="F3154" s="30" t="s">
        <v>553</v>
      </c>
      <c r="G3154" s="9" t="s">
        <v>14</v>
      </c>
      <c r="H3154" s="30"/>
      <c r="I3154" s="31"/>
    </row>
    <row r="3155">
      <c r="A3155" s="30" t="s">
        <v>9425</v>
      </c>
      <c r="B3155" s="29" t="s">
        <v>9464</v>
      </c>
      <c r="C3155" s="30" t="s">
        <v>9465</v>
      </c>
      <c r="D3155" s="30" t="s">
        <v>1326</v>
      </c>
      <c r="E3155" s="30" t="s">
        <v>119</v>
      </c>
      <c r="F3155" s="30" t="s">
        <v>5939</v>
      </c>
      <c r="G3155" s="9" t="s">
        <v>14</v>
      </c>
      <c r="H3155" s="30"/>
      <c r="I3155" s="31"/>
    </row>
    <row r="3156">
      <c r="A3156" s="30" t="s">
        <v>9425</v>
      </c>
      <c r="B3156" s="29" t="s">
        <v>9464</v>
      </c>
      <c r="C3156" s="30" t="s">
        <v>9465</v>
      </c>
      <c r="D3156" s="30" t="s">
        <v>1326</v>
      </c>
      <c r="E3156" s="30" t="s">
        <v>119</v>
      </c>
      <c r="F3156" s="30" t="s">
        <v>127</v>
      </c>
      <c r="G3156" s="9" t="s">
        <v>14</v>
      </c>
      <c r="H3156" s="30"/>
      <c r="I3156" s="31"/>
    </row>
    <row r="3157">
      <c r="A3157" s="30" t="s">
        <v>9425</v>
      </c>
      <c r="B3157" s="29" t="s">
        <v>9466</v>
      </c>
      <c r="C3157" s="30" t="s">
        <v>9467</v>
      </c>
      <c r="D3157" s="30" t="s">
        <v>468</v>
      </c>
      <c r="E3157" s="30" t="s">
        <v>9017</v>
      </c>
      <c r="F3157" s="30" t="s">
        <v>8968</v>
      </c>
      <c r="G3157" s="9" t="s">
        <v>14</v>
      </c>
      <c r="H3157" s="30"/>
      <c r="I3157" s="31"/>
    </row>
    <row r="3158">
      <c r="A3158" s="30" t="s">
        <v>9425</v>
      </c>
      <c r="B3158" s="29" t="s">
        <v>9466</v>
      </c>
      <c r="C3158" s="30" t="s">
        <v>9467</v>
      </c>
      <c r="D3158" s="30" t="s">
        <v>468</v>
      </c>
      <c r="E3158" s="30" t="s">
        <v>9468</v>
      </c>
      <c r="F3158" s="30" t="s">
        <v>9469</v>
      </c>
      <c r="G3158" s="9" t="s">
        <v>14</v>
      </c>
      <c r="H3158" s="30"/>
      <c r="I3158" s="31"/>
    </row>
    <row r="3159">
      <c r="A3159" s="30" t="s">
        <v>9425</v>
      </c>
      <c r="B3159" s="29" t="s">
        <v>9470</v>
      </c>
      <c r="C3159" s="30" t="s">
        <v>9471</v>
      </c>
      <c r="D3159" s="30" t="s">
        <v>3408</v>
      </c>
      <c r="E3159" s="30" t="s">
        <v>420</v>
      </c>
      <c r="F3159" s="30" t="s">
        <v>3138</v>
      </c>
      <c r="G3159" s="9" t="s">
        <v>14</v>
      </c>
      <c r="H3159" s="30"/>
      <c r="I3159" s="31"/>
    </row>
    <row r="3160">
      <c r="A3160" s="30" t="s">
        <v>9425</v>
      </c>
      <c r="B3160" s="29" t="s">
        <v>9470</v>
      </c>
      <c r="C3160" s="30" t="s">
        <v>9471</v>
      </c>
      <c r="D3160" s="30" t="s">
        <v>3408</v>
      </c>
      <c r="E3160" s="30" t="s">
        <v>38</v>
      </c>
      <c r="F3160" s="30" t="s">
        <v>3167</v>
      </c>
      <c r="G3160" s="9" t="s">
        <v>14</v>
      </c>
      <c r="H3160" s="30"/>
      <c r="I3160" s="31"/>
    </row>
    <row r="3161">
      <c r="A3161" s="30" t="s">
        <v>9472</v>
      </c>
      <c r="B3161" s="29" t="s">
        <v>9473</v>
      </c>
      <c r="C3161" s="30" t="s">
        <v>9474</v>
      </c>
      <c r="D3161" s="30" t="s">
        <v>9475</v>
      </c>
      <c r="E3161" s="30" t="s">
        <v>420</v>
      </c>
      <c r="F3161" s="30" t="s">
        <v>9476</v>
      </c>
      <c r="G3161" s="9" t="s">
        <v>14</v>
      </c>
      <c r="H3161" s="30"/>
      <c r="I3161" s="31"/>
    </row>
    <row r="3162">
      <c r="A3162" s="30" t="s">
        <v>9472</v>
      </c>
      <c r="B3162" s="29" t="s">
        <v>9473</v>
      </c>
      <c r="C3162" s="30" t="s">
        <v>9474</v>
      </c>
      <c r="D3162" s="30" t="s">
        <v>9475</v>
      </c>
      <c r="E3162" s="30" t="s">
        <v>38</v>
      </c>
      <c r="F3162" s="30" t="s">
        <v>741</v>
      </c>
      <c r="G3162" s="9" t="s">
        <v>14</v>
      </c>
      <c r="H3162" s="30"/>
      <c r="I3162" s="31"/>
    </row>
    <row r="3163">
      <c r="A3163" s="30" t="s">
        <v>9472</v>
      </c>
      <c r="B3163" s="29" t="s">
        <v>9477</v>
      </c>
      <c r="C3163" s="30" t="s">
        <v>9478</v>
      </c>
      <c r="D3163" s="30" t="s">
        <v>295</v>
      </c>
      <c r="E3163" s="30" t="s">
        <v>9479</v>
      </c>
      <c r="F3163" s="30" t="s">
        <v>417</v>
      </c>
      <c r="G3163" s="9" t="s">
        <v>14</v>
      </c>
      <c r="H3163" s="30"/>
      <c r="I3163" s="31"/>
    </row>
    <row r="3164">
      <c r="A3164" s="30" t="s">
        <v>9472</v>
      </c>
      <c r="B3164" s="29" t="s">
        <v>9477</v>
      </c>
      <c r="C3164" s="30" t="s">
        <v>9478</v>
      </c>
      <c r="D3164" s="30" t="s">
        <v>295</v>
      </c>
      <c r="E3164" s="30" t="s">
        <v>449</v>
      </c>
      <c r="F3164" s="30" t="s">
        <v>450</v>
      </c>
      <c r="G3164" s="9" t="s">
        <v>14</v>
      </c>
      <c r="H3164" s="30"/>
      <c r="I3164" s="31"/>
    </row>
    <row r="3165">
      <c r="A3165" s="30" t="s">
        <v>9472</v>
      </c>
      <c r="B3165" s="29" t="s">
        <v>9477</v>
      </c>
      <c r="C3165" s="30" t="s">
        <v>9478</v>
      </c>
      <c r="D3165" s="30" t="s">
        <v>295</v>
      </c>
      <c r="E3165" s="30" t="s">
        <v>38</v>
      </c>
      <c r="F3165" s="30" t="s">
        <v>3198</v>
      </c>
      <c r="G3165" s="9" t="s">
        <v>14</v>
      </c>
      <c r="H3165" s="30"/>
      <c r="I3165" s="31"/>
    </row>
    <row r="3166">
      <c r="A3166" s="30" t="s">
        <v>9472</v>
      </c>
      <c r="B3166" s="29" t="s">
        <v>9480</v>
      </c>
      <c r="C3166" s="30" t="s">
        <v>9481</v>
      </c>
      <c r="D3166" s="30" t="s">
        <v>8180</v>
      </c>
      <c r="E3166" s="30" t="s">
        <v>42</v>
      </c>
      <c r="F3166" s="30" t="s">
        <v>1303</v>
      </c>
      <c r="G3166" s="9" t="s">
        <v>29</v>
      </c>
      <c r="H3166" s="30"/>
      <c r="I3166" s="31"/>
    </row>
    <row r="3167">
      <c r="A3167" s="30" t="s">
        <v>9472</v>
      </c>
      <c r="B3167" s="29" t="s">
        <v>9482</v>
      </c>
      <c r="C3167" s="30" t="s">
        <v>9483</v>
      </c>
      <c r="D3167" s="30" t="s">
        <v>1952</v>
      </c>
      <c r="E3167" s="30"/>
      <c r="F3167" s="30" t="s">
        <v>7183</v>
      </c>
      <c r="G3167" s="9" t="s">
        <v>14</v>
      </c>
      <c r="H3167" s="30" t="s">
        <v>100</v>
      </c>
      <c r="I3167" s="31"/>
    </row>
    <row r="3168">
      <c r="A3168" s="30" t="s">
        <v>9472</v>
      </c>
      <c r="B3168" s="29" t="s">
        <v>9484</v>
      </c>
      <c r="C3168" s="30" t="s">
        <v>9485</v>
      </c>
      <c r="D3168" s="30" t="s">
        <v>7302</v>
      </c>
      <c r="E3168" s="30" t="s">
        <v>110</v>
      </c>
      <c r="F3168" s="30" t="s">
        <v>111</v>
      </c>
      <c r="G3168" s="9" t="s">
        <v>14</v>
      </c>
      <c r="H3168" s="30"/>
      <c r="I3168" s="31"/>
    </row>
    <row r="3169">
      <c r="A3169" s="30" t="s">
        <v>9472</v>
      </c>
      <c r="B3169" s="29" t="s">
        <v>9484</v>
      </c>
      <c r="C3169" s="30" t="s">
        <v>9485</v>
      </c>
      <c r="D3169" s="30" t="s">
        <v>7302</v>
      </c>
      <c r="E3169" s="30" t="s">
        <v>1144</v>
      </c>
      <c r="F3169" s="30" t="s">
        <v>9486</v>
      </c>
      <c r="G3169" s="9" t="s">
        <v>14</v>
      </c>
      <c r="H3169" s="30"/>
      <c r="I3169" s="31"/>
    </row>
    <row r="3170">
      <c r="A3170" s="30" t="s">
        <v>9472</v>
      </c>
      <c r="B3170" s="29" t="s">
        <v>9487</v>
      </c>
      <c r="C3170" s="30" t="s">
        <v>9488</v>
      </c>
      <c r="D3170" s="30" t="s">
        <v>977</v>
      </c>
      <c r="E3170" s="30" t="s">
        <v>119</v>
      </c>
      <c r="F3170" s="30" t="s">
        <v>1601</v>
      </c>
      <c r="G3170" s="9" t="s">
        <v>14</v>
      </c>
      <c r="H3170" s="30"/>
      <c r="I3170" s="31"/>
    </row>
    <row r="3171">
      <c r="A3171" s="30" t="s">
        <v>9472</v>
      </c>
      <c r="B3171" s="29" t="s">
        <v>9487</v>
      </c>
      <c r="C3171" s="30" t="s">
        <v>9488</v>
      </c>
      <c r="D3171" s="30" t="s">
        <v>977</v>
      </c>
      <c r="E3171" s="30" t="s">
        <v>9489</v>
      </c>
      <c r="F3171" s="30" t="s">
        <v>9490</v>
      </c>
      <c r="G3171" s="9" t="s">
        <v>14</v>
      </c>
      <c r="H3171" s="30"/>
      <c r="I3171" s="31"/>
    </row>
    <row r="3172">
      <c r="A3172" s="30" t="s">
        <v>9472</v>
      </c>
      <c r="B3172" s="29" t="s">
        <v>9491</v>
      </c>
      <c r="C3172" s="30" t="s">
        <v>9492</v>
      </c>
      <c r="D3172" s="30" t="s">
        <v>912</v>
      </c>
      <c r="E3172" s="30"/>
      <c r="F3172" s="30" t="s">
        <v>6328</v>
      </c>
      <c r="G3172" s="9" t="s">
        <v>14</v>
      </c>
      <c r="H3172" s="30" t="s">
        <v>100</v>
      </c>
      <c r="I3172" s="31"/>
    </row>
    <row r="3173">
      <c r="A3173" s="30" t="s">
        <v>9472</v>
      </c>
      <c r="B3173" s="29" t="s">
        <v>9491</v>
      </c>
      <c r="C3173" s="30" t="s">
        <v>9492</v>
      </c>
      <c r="D3173" s="30" t="s">
        <v>912</v>
      </c>
      <c r="E3173" s="30" t="s">
        <v>5418</v>
      </c>
      <c r="F3173" s="30" t="s">
        <v>202</v>
      </c>
      <c r="G3173" s="9" t="s">
        <v>14</v>
      </c>
      <c r="H3173" s="30"/>
      <c r="I3173" s="31"/>
    </row>
    <row r="3174">
      <c r="A3174" s="30" t="s">
        <v>9472</v>
      </c>
      <c r="B3174" s="29" t="s">
        <v>9491</v>
      </c>
      <c r="C3174" s="30" t="s">
        <v>9492</v>
      </c>
      <c r="D3174" s="30" t="s">
        <v>912</v>
      </c>
      <c r="E3174" s="30" t="s">
        <v>5978</v>
      </c>
      <c r="F3174" s="30" t="s">
        <v>350</v>
      </c>
      <c r="G3174" s="9" t="s">
        <v>14</v>
      </c>
      <c r="H3174" s="30"/>
      <c r="I3174" s="31"/>
    </row>
    <row r="3175">
      <c r="A3175" s="30" t="s">
        <v>9472</v>
      </c>
      <c r="B3175" s="29" t="s">
        <v>9493</v>
      </c>
      <c r="C3175" s="30" t="s">
        <v>9494</v>
      </c>
      <c r="D3175" s="30" t="s">
        <v>147</v>
      </c>
      <c r="E3175" s="30" t="s">
        <v>9495</v>
      </c>
      <c r="F3175" s="30" t="s">
        <v>9496</v>
      </c>
      <c r="G3175" s="9" t="s">
        <v>14</v>
      </c>
      <c r="H3175" s="30"/>
      <c r="I3175" s="31"/>
    </row>
    <row r="3176">
      <c r="A3176" s="30" t="s">
        <v>9472</v>
      </c>
      <c r="B3176" s="29" t="s">
        <v>9493</v>
      </c>
      <c r="C3176" s="30" t="s">
        <v>9494</v>
      </c>
      <c r="D3176" s="30" t="s">
        <v>147</v>
      </c>
      <c r="E3176" s="30" t="s">
        <v>5418</v>
      </c>
      <c r="F3176" s="30" t="s">
        <v>18</v>
      </c>
      <c r="G3176" s="9" t="s">
        <v>14</v>
      </c>
      <c r="H3176" s="30"/>
      <c r="I3176" s="31"/>
    </row>
    <row r="3177">
      <c r="A3177" s="30" t="s">
        <v>9472</v>
      </c>
      <c r="B3177" s="29" t="s">
        <v>9493</v>
      </c>
      <c r="C3177" s="30" t="s">
        <v>9494</v>
      </c>
      <c r="D3177" s="30" t="s">
        <v>147</v>
      </c>
      <c r="E3177" s="30" t="s">
        <v>9497</v>
      </c>
      <c r="F3177" s="30" t="s">
        <v>9139</v>
      </c>
      <c r="G3177" s="9" t="s">
        <v>14</v>
      </c>
      <c r="H3177" s="30"/>
      <c r="I3177" s="31"/>
    </row>
    <row r="3178">
      <c r="A3178" s="30" t="s">
        <v>9472</v>
      </c>
      <c r="B3178" s="29" t="s">
        <v>9498</v>
      </c>
      <c r="C3178" s="30" t="s">
        <v>9499</v>
      </c>
      <c r="D3178" s="30" t="s">
        <v>9500</v>
      </c>
      <c r="E3178" s="30" t="s">
        <v>3507</v>
      </c>
      <c r="F3178" s="30" t="s">
        <v>38</v>
      </c>
      <c r="G3178" s="9" t="s">
        <v>14</v>
      </c>
      <c r="H3178" s="30"/>
      <c r="I3178" s="31"/>
    </row>
    <row r="3179">
      <c r="A3179" s="30" t="s">
        <v>9472</v>
      </c>
      <c r="B3179" s="29" t="s">
        <v>9498</v>
      </c>
      <c r="C3179" s="30" t="s">
        <v>9499</v>
      </c>
      <c r="D3179" s="30" t="s">
        <v>9500</v>
      </c>
      <c r="E3179" s="30" t="s">
        <v>9501</v>
      </c>
      <c r="F3179" s="30" t="s">
        <v>2593</v>
      </c>
      <c r="G3179" s="9" t="s">
        <v>14</v>
      </c>
      <c r="H3179" s="30"/>
      <c r="I3179" s="31"/>
    </row>
    <row r="3180">
      <c r="A3180" s="30" t="s">
        <v>9472</v>
      </c>
      <c r="B3180" s="29" t="s">
        <v>9502</v>
      </c>
      <c r="C3180" s="30" t="s">
        <v>9503</v>
      </c>
      <c r="D3180" s="30" t="s">
        <v>476</v>
      </c>
      <c r="E3180" s="30" t="s">
        <v>5418</v>
      </c>
      <c r="F3180" s="30" t="s">
        <v>18</v>
      </c>
      <c r="G3180" s="9" t="s">
        <v>14</v>
      </c>
      <c r="H3180" s="30"/>
      <c r="I3180" s="31"/>
    </row>
    <row r="3181">
      <c r="A3181" s="30" t="s">
        <v>9472</v>
      </c>
      <c r="B3181" s="29" t="s">
        <v>9502</v>
      </c>
      <c r="C3181" s="30" t="s">
        <v>9503</v>
      </c>
      <c r="D3181" s="30" t="s">
        <v>476</v>
      </c>
      <c r="E3181" s="30" t="s">
        <v>849</v>
      </c>
      <c r="F3181" s="30" t="s">
        <v>542</v>
      </c>
      <c r="G3181" s="9" t="s">
        <v>14</v>
      </c>
      <c r="H3181" s="30"/>
      <c r="I3181" s="31"/>
    </row>
    <row r="3182">
      <c r="A3182" s="30" t="s">
        <v>9472</v>
      </c>
      <c r="B3182" s="29" t="s">
        <v>9502</v>
      </c>
      <c r="C3182" s="30" t="s">
        <v>9503</v>
      </c>
      <c r="D3182" s="30" t="s">
        <v>476</v>
      </c>
      <c r="E3182" s="30" t="s">
        <v>6384</v>
      </c>
      <c r="F3182" s="30" t="s">
        <v>1730</v>
      </c>
      <c r="G3182" s="9" t="s">
        <v>14</v>
      </c>
      <c r="H3182" s="30"/>
      <c r="I3182" s="31"/>
    </row>
    <row r="3183">
      <c r="A3183" s="30" t="s">
        <v>9472</v>
      </c>
      <c r="B3183" s="29" t="s">
        <v>9504</v>
      </c>
      <c r="C3183" s="30" t="s">
        <v>9505</v>
      </c>
      <c r="D3183" s="30" t="s">
        <v>7274</v>
      </c>
      <c r="E3183" s="30" t="s">
        <v>38</v>
      </c>
      <c r="F3183" s="30" t="s">
        <v>5884</v>
      </c>
      <c r="G3183" s="9" t="s">
        <v>14</v>
      </c>
      <c r="H3183" s="30"/>
      <c r="I3183" s="31"/>
    </row>
    <row r="3184">
      <c r="A3184" s="30" t="s">
        <v>9472</v>
      </c>
      <c r="B3184" s="29" t="s">
        <v>9504</v>
      </c>
      <c r="C3184" s="30" t="s">
        <v>9505</v>
      </c>
      <c r="D3184" s="30" t="s">
        <v>7274</v>
      </c>
      <c r="E3184" s="30" t="s">
        <v>9506</v>
      </c>
      <c r="F3184" s="30" t="s">
        <v>2943</v>
      </c>
      <c r="G3184" s="9" t="s">
        <v>14</v>
      </c>
      <c r="H3184" s="30"/>
      <c r="I3184" s="31"/>
    </row>
    <row r="3185">
      <c r="A3185" s="30" t="s">
        <v>9472</v>
      </c>
      <c r="B3185" s="29" t="s">
        <v>9507</v>
      </c>
      <c r="C3185" s="30" t="s">
        <v>9508</v>
      </c>
      <c r="D3185" s="30" t="s">
        <v>754</v>
      </c>
      <c r="E3185" s="30" t="s">
        <v>42</v>
      </c>
      <c r="F3185" s="30" t="s">
        <v>1303</v>
      </c>
      <c r="G3185" s="9" t="s">
        <v>29</v>
      </c>
      <c r="H3185" s="30"/>
      <c r="I3185" s="31"/>
    </row>
    <row r="3186">
      <c r="A3186" s="30" t="s">
        <v>9472</v>
      </c>
      <c r="B3186" s="29" t="s">
        <v>9509</v>
      </c>
      <c r="C3186" s="30" t="s">
        <v>9510</v>
      </c>
      <c r="D3186" s="30" t="s">
        <v>230</v>
      </c>
      <c r="E3186" s="30" t="s">
        <v>9052</v>
      </c>
      <c r="F3186" s="30" t="s">
        <v>308</v>
      </c>
      <c r="G3186" s="9" t="s">
        <v>14</v>
      </c>
      <c r="H3186" s="30"/>
      <c r="I3186" s="31"/>
    </row>
    <row r="3187">
      <c r="A3187" s="30" t="s">
        <v>9472</v>
      </c>
      <c r="B3187" s="29" t="s">
        <v>9509</v>
      </c>
      <c r="C3187" s="30" t="s">
        <v>9510</v>
      </c>
      <c r="D3187" s="30" t="s">
        <v>230</v>
      </c>
      <c r="E3187" s="30" t="s">
        <v>937</v>
      </c>
      <c r="F3187" s="30" t="s">
        <v>9511</v>
      </c>
      <c r="G3187" s="9" t="s">
        <v>14</v>
      </c>
      <c r="H3187" s="30"/>
      <c r="I3187" s="31"/>
    </row>
    <row r="3188">
      <c r="A3188" s="30" t="s">
        <v>9472</v>
      </c>
      <c r="B3188" s="29" t="s">
        <v>9509</v>
      </c>
      <c r="C3188" s="30" t="s">
        <v>9510</v>
      </c>
      <c r="D3188" s="30" t="s">
        <v>230</v>
      </c>
      <c r="E3188" s="30" t="s">
        <v>334</v>
      </c>
      <c r="F3188" s="30" t="s">
        <v>2843</v>
      </c>
      <c r="G3188" s="9" t="s">
        <v>14</v>
      </c>
      <c r="H3188" s="30"/>
      <c r="I3188" s="31"/>
    </row>
    <row r="3189">
      <c r="A3189" s="30" t="s">
        <v>9472</v>
      </c>
      <c r="B3189" s="29" t="s">
        <v>9512</v>
      </c>
      <c r="C3189" s="30" t="s">
        <v>9513</v>
      </c>
      <c r="D3189" s="30" t="s">
        <v>114</v>
      </c>
      <c r="E3189" s="30"/>
      <c r="F3189" s="30" t="s">
        <v>7183</v>
      </c>
      <c r="G3189" s="9" t="s">
        <v>14</v>
      </c>
      <c r="H3189" s="30" t="s">
        <v>100</v>
      </c>
      <c r="I3189" s="31"/>
    </row>
    <row r="3190">
      <c r="A3190" s="30" t="s">
        <v>9472</v>
      </c>
      <c r="B3190" s="29" t="s">
        <v>9514</v>
      </c>
      <c r="C3190" s="30" t="s">
        <v>9515</v>
      </c>
      <c r="D3190" s="30" t="s">
        <v>7450</v>
      </c>
      <c r="E3190" s="30" t="s">
        <v>259</v>
      </c>
      <c r="F3190" s="30" t="s">
        <v>202</v>
      </c>
      <c r="G3190" s="9" t="s">
        <v>14</v>
      </c>
      <c r="H3190" s="30"/>
      <c r="I3190" s="31"/>
    </row>
    <row r="3191">
      <c r="A3191" s="30" t="s">
        <v>9472</v>
      </c>
      <c r="B3191" s="29" t="s">
        <v>9514</v>
      </c>
      <c r="C3191" s="30" t="s">
        <v>9515</v>
      </c>
      <c r="D3191" s="30" t="s">
        <v>7450</v>
      </c>
      <c r="E3191" s="30" t="s">
        <v>436</v>
      </c>
      <c r="F3191" s="30" t="s">
        <v>101</v>
      </c>
      <c r="G3191" s="9" t="s">
        <v>14</v>
      </c>
      <c r="H3191" s="30"/>
      <c r="I3191" s="31"/>
    </row>
    <row r="3192">
      <c r="A3192" s="30" t="s">
        <v>9472</v>
      </c>
      <c r="B3192" s="29" t="s">
        <v>9514</v>
      </c>
      <c r="C3192" s="30" t="s">
        <v>9515</v>
      </c>
      <c r="D3192" s="30" t="s">
        <v>7450</v>
      </c>
      <c r="E3192" s="30" t="s">
        <v>119</v>
      </c>
      <c r="F3192" s="30" t="s">
        <v>3482</v>
      </c>
      <c r="G3192" s="9" t="s">
        <v>14</v>
      </c>
      <c r="H3192" s="30"/>
      <c r="I3192" s="31"/>
    </row>
    <row r="3193">
      <c r="A3193" s="30" t="s">
        <v>9472</v>
      </c>
      <c r="B3193" s="29" t="s">
        <v>9514</v>
      </c>
      <c r="C3193" s="30" t="s">
        <v>9515</v>
      </c>
      <c r="D3193" s="30" t="s">
        <v>7450</v>
      </c>
      <c r="E3193" s="30" t="s">
        <v>90</v>
      </c>
      <c r="F3193" s="30" t="s">
        <v>111</v>
      </c>
      <c r="G3193" s="9" t="s">
        <v>14</v>
      </c>
      <c r="H3193" s="30"/>
      <c r="I3193" s="31"/>
    </row>
    <row r="3194">
      <c r="A3194" s="30" t="s">
        <v>9472</v>
      </c>
      <c r="B3194" s="29" t="s">
        <v>9516</v>
      </c>
      <c r="C3194" s="30" t="s">
        <v>9517</v>
      </c>
      <c r="D3194" s="30" t="s">
        <v>556</v>
      </c>
      <c r="E3194" s="30" t="s">
        <v>38</v>
      </c>
      <c r="F3194" s="30" t="s">
        <v>3482</v>
      </c>
      <c r="G3194" s="9" t="s">
        <v>14</v>
      </c>
      <c r="H3194" s="30"/>
      <c r="I3194" s="31"/>
    </row>
    <row r="3195">
      <c r="A3195" s="30" t="s">
        <v>9472</v>
      </c>
      <c r="B3195" s="29" t="s">
        <v>9516</v>
      </c>
      <c r="C3195" s="30" t="s">
        <v>9517</v>
      </c>
      <c r="D3195" s="30" t="s">
        <v>556</v>
      </c>
      <c r="E3195" s="30" t="s">
        <v>3522</v>
      </c>
      <c r="F3195" s="30" t="s">
        <v>542</v>
      </c>
      <c r="G3195" s="9" t="s">
        <v>14</v>
      </c>
      <c r="H3195" s="30"/>
      <c r="I3195" s="31"/>
    </row>
    <row r="3196">
      <c r="A3196" s="30" t="s">
        <v>9472</v>
      </c>
      <c r="B3196" s="29" t="s">
        <v>9518</v>
      </c>
      <c r="C3196" s="30" t="s">
        <v>9519</v>
      </c>
      <c r="D3196" s="30" t="s">
        <v>9520</v>
      </c>
      <c r="E3196" s="30" t="s">
        <v>6764</v>
      </c>
      <c r="F3196" s="30" t="s">
        <v>101</v>
      </c>
      <c r="G3196" s="9" t="s">
        <v>14</v>
      </c>
      <c r="H3196" s="30"/>
      <c r="I3196" s="31"/>
    </row>
    <row r="3197">
      <c r="A3197" s="30" t="s">
        <v>9472</v>
      </c>
      <c r="B3197" s="29" t="s">
        <v>9518</v>
      </c>
      <c r="C3197" s="30" t="s">
        <v>9519</v>
      </c>
      <c r="D3197" s="30" t="s">
        <v>9520</v>
      </c>
      <c r="E3197" s="30" t="s">
        <v>1936</v>
      </c>
      <c r="F3197" s="30" t="s">
        <v>119</v>
      </c>
      <c r="G3197" s="9" t="s">
        <v>14</v>
      </c>
      <c r="H3197" s="30"/>
      <c r="I3197" s="31"/>
    </row>
    <row r="3198">
      <c r="A3198" s="30" t="s">
        <v>9472</v>
      </c>
      <c r="B3198" s="29" t="s">
        <v>9518</v>
      </c>
      <c r="C3198" s="30" t="s">
        <v>9519</v>
      </c>
      <c r="D3198" s="30" t="s">
        <v>9520</v>
      </c>
      <c r="E3198" s="30" t="s">
        <v>6568</v>
      </c>
      <c r="F3198" s="30" t="s">
        <v>781</v>
      </c>
      <c r="G3198" s="9" t="s">
        <v>14</v>
      </c>
      <c r="H3198" s="30"/>
      <c r="I3198" s="31"/>
    </row>
    <row r="3199">
      <c r="A3199" s="30" t="s">
        <v>9472</v>
      </c>
      <c r="B3199" s="29" t="s">
        <v>9521</v>
      </c>
      <c r="C3199" s="30" t="s">
        <v>9522</v>
      </c>
      <c r="D3199" s="30" t="s">
        <v>312</v>
      </c>
      <c r="E3199" s="30"/>
      <c r="F3199" s="30" t="s">
        <v>6328</v>
      </c>
      <c r="G3199" s="9" t="s">
        <v>14</v>
      </c>
      <c r="H3199" s="30" t="s">
        <v>100</v>
      </c>
      <c r="I3199" s="31"/>
    </row>
    <row r="3200">
      <c r="A3200" s="30" t="s">
        <v>9472</v>
      </c>
      <c r="B3200" s="29" t="s">
        <v>9521</v>
      </c>
      <c r="C3200" s="30" t="s">
        <v>9522</v>
      </c>
      <c r="D3200" s="30" t="s">
        <v>312</v>
      </c>
      <c r="E3200" s="30"/>
      <c r="F3200" s="30" t="s">
        <v>132</v>
      </c>
      <c r="G3200" s="9" t="s">
        <v>14</v>
      </c>
      <c r="H3200" s="30" t="s">
        <v>100</v>
      </c>
      <c r="I3200" s="31"/>
    </row>
    <row r="3201">
      <c r="A3201" s="30" t="s">
        <v>9472</v>
      </c>
      <c r="B3201" s="29" t="s">
        <v>9521</v>
      </c>
      <c r="C3201" s="30" t="s">
        <v>9522</v>
      </c>
      <c r="D3201" s="30" t="s">
        <v>312</v>
      </c>
      <c r="E3201" s="30" t="s">
        <v>5885</v>
      </c>
      <c r="F3201" s="30" t="s">
        <v>202</v>
      </c>
      <c r="G3201" s="9" t="s">
        <v>14</v>
      </c>
      <c r="H3201" s="30"/>
      <c r="I3201" s="31"/>
    </row>
    <row r="3202">
      <c r="A3202" s="30" t="s">
        <v>9472</v>
      </c>
      <c r="B3202" s="29" t="s">
        <v>9521</v>
      </c>
      <c r="C3202" s="30" t="s">
        <v>9522</v>
      </c>
      <c r="D3202" s="30" t="s">
        <v>312</v>
      </c>
      <c r="E3202" s="30" t="s">
        <v>436</v>
      </c>
      <c r="F3202" s="30" t="s">
        <v>6237</v>
      </c>
      <c r="G3202" s="9" t="s">
        <v>14</v>
      </c>
      <c r="H3202" s="30"/>
      <c r="I3202" s="31"/>
    </row>
    <row r="3203">
      <c r="A3203" s="30" t="s">
        <v>9472</v>
      </c>
      <c r="B3203" s="29" t="s">
        <v>9523</v>
      </c>
      <c r="C3203" s="30" t="s">
        <v>9524</v>
      </c>
      <c r="D3203" s="30" t="s">
        <v>3040</v>
      </c>
      <c r="E3203" s="30"/>
      <c r="F3203" s="30" t="s">
        <v>6148</v>
      </c>
      <c r="G3203" s="9" t="s">
        <v>14</v>
      </c>
      <c r="H3203" s="30" t="s">
        <v>100</v>
      </c>
      <c r="I3203" s="31"/>
    </row>
    <row r="3204">
      <c r="A3204" s="30" t="s">
        <v>9472</v>
      </c>
      <c r="B3204" s="29" t="s">
        <v>9523</v>
      </c>
      <c r="C3204" s="30" t="s">
        <v>9524</v>
      </c>
      <c r="D3204" s="30" t="s">
        <v>3040</v>
      </c>
      <c r="E3204" s="30" t="s">
        <v>53</v>
      </c>
      <c r="F3204" s="30" t="s">
        <v>9525</v>
      </c>
      <c r="G3204" s="9" t="s">
        <v>14</v>
      </c>
      <c r="H3204" s="30"/>
      <c r="I3204" s="31"/>
    </row>
    <row r="3205">
      <c r="A3205" s="30" t="s">
        <v>9472</v>
      </c>
      <c r="B3205" s="29" t="s">
        <v>9523</v>
      </c>
      <c r="C3205" s="30" t="s">
        <v>9524</v>
      </c>
      <c r="D3205" s="30" t="s">
        <v>3040</v>
      </c>
      <c r="E3205" s="30" t="s">
        <v>119</v>
      </c>
      <c r="F3205" s="30" t="s">
        <v>18</v>
      </c>
      <c r="G3205" s="9" t="s">
        <v>14</v>
      </c>
      <c r="H3205" s="30"/>
      <c r="I3205" s="31"/>
    </row>
    <row r="3206">
      <c r="A3206" s="30" t="s">
        <v>9472</v>
      </c>
      <c r="B3206" s="29" t="s">
        <v>9526</v>
      </c>
      <c r="C3206" s="30" t="s">
        <v>9527</v>
      </c>
      <c r="D3206" s="30" t="s">
        <v>2369</v>
      </c>
      <c r="E3206" s="30"/>
      <c r="F3206" s="30" t="s">
        <v>2096</v>
      </c>
      <c r="G3206" s="9" t="s">
        <v>14</v>
      </c>
      <c r="H3206" s="30" t="s">
        <v>100</v>
      </c>
      <c r="I3206" s="31"/>
    </row>
    <row r="3207">
      <c r="A3207" s="30" t="s">
        <v>9472</v>
      </c>
      <c r="B3207" s="29" t="s">
        <v>9526</v>
      </c>
      <c r="C3207" s="30" t="s">
        <v>9527</v>
      </c>
      <c r="D3207" s="30" t="s">
        <v>2369</v>
      </c>
      <c r="E3207" s="30"/>
      <c r="F3207" s="30" t="s">
        <v>127</v>
      </c>
      <c r="G3207" s="9" t="s">
        <v>14</v>
      </c>
      <c r="H3207" s="30" t="s">
        <v>100</v>
      </c>
      <c r="I3207" s="31"/>
    </row>
    <row r="3208">
      <c r="A3208" s="30" t="s">
        <v>9472</v>
      </c>
      <c r="B3208" s="29" t="s">
        <v>9526</v>
      </c>
      <c r="C3208" s="30" t="s">
        <v>9527</v>
      </c>
      <c r="D3208" s="30" t="s">
        <v>2369</v>
      </c>
      <c r="E3208" s="30" t="s">
        <v>38</v>
      </c>
      <c r="F3208" s="30" t="s">
        <v>8848</v>
      </c>
      <c r="G3208" s="9" t="s">
        <v>14</v>
      </c>
      <c r="H3208" s="30"/>
      <c r="I3208" s="31"/>
    </row>
    <row r="3209">
      <c r="A3209" s="30" t="s">
        <v>9472</v>
      </c>
      <c r="B3209" s="29" t="s">
        <v>9526</v>
      </c>
      <c r="C3209" s="30" t="s">
        <v>9527</v>
      </c>
      <c r="D3209" s="30" t="s">
        <v>2369</v>
      </c>
      <c r="E3209" s="30" t="s">
        <v>436</v>
      </c>
      <c r="F3209" s="30" t="s">
        <v>258</v>
      </c>
      <c r="G3209" s="9" t="s">
        <v>14</v>
      </c>
      <c r="H3209" s="30"/>
      <c r="I3209" s="31"/>
    </row>
    <row r="3210">
      <c r="A3210" s="30" t="s">
        <v>9472</v>
      </c>
      <c r="B3210" s="29" t="s">
        <v>9528</v>
      </c>
      <c r="C3210" s="30" t="s">
        <v>9529</v>
      </c>
      <c r="D3210" s="30" t="s">
        <v>615</v>
      </c>
      <c r="E3210" s="30" t="s">
        <v>349</v>
      </c>
      <c r="F3210" s="30" t="s">
        <v>6349</v>
      </c>
      <c r="G3210" s="9" t="s">
        <v>14</v>
      </c>
      <c r="H3210" s="30"/>
      <c r="I3210" s="31"/>
    </row>
    <row r="3211">
      <c r="A3211" s="30" t="s">
        <v>9472</v>
      </c>
      <c r="B3211" s="29" t="s">
        <v>9528</v>
      </c>
      <c r="C3211" s="30" t="s">
        <v>9529</v>
      </c>
      <c r="D3211" s="30" t="s">
        <v>615</v>
      </c>
      <c r="E3211" s="30" t="s">
        <v>38</v>
      </c>
      <c r="F3211" s="30" t="s">
        <v>18</v>
      </c>
      <c r="G3211" s="9" t="s">
        <v>14</v>
      </c>
      <c r="H3211" s="30"/>
      <c r="I3211" s="31"/>
    </row>
    <row r="3212">
      <c r="A3212" s="30" t="s">
        <v>9472</v>
      </c>
      <c r="B3212" s="29" t="s">
        <v>9528</v>
      </c>
      <c r="C3212" s="30" t="s">
        <v>9529</v>
      </c>
      <c r="D3212" s="30" t="s">
        <v>615</v>
      </c>
      <c r="E3212" s="30" t="s">
        <v>38</v>
      </c>
      <c r="F3212" s="30" t="s">
        <v>6594</v>
      </c>
      <c r="G3212" s="9" t="s">
        <v>14</v>
      </c>
      <c r="H3212" s="30"/>
      <c r="I3212" s="31"/>
    </row>
    <row r="3213">
      <c r="A3213" s="30" t="s">
        <v>9472</v>
      </c>
      <c r="B3213" s="29" t="s">
        <v>9530</v>
      </c>
      <c r="C3213" s="30" t="s">
        <v>9531</v>
      </c>
      <c r="D3213" s="30" t="s">
        <v>114</v>
      </c>
      <c r="E3213" s="30"/>
      <c r="F3213" s="30" t="s">
        <v>2096</v>
      </c>
      <c r="G3213" s="9" t="s">
        <v>14</v>
      </c>
      <c r="H3213" s="30" t="s">
        <v>100</v>
      </c>
      <c r="I3213" s="31"/>
    </row>
    <row r="3214">
      <c r="A3214" s="30" t="s">
        <v>9472</v>
      </c>
      <c r="B3214" s="29" t="s">
        <v>9530</v>
      </c>
      <c r="C3214" s="30" t="s">
        <v>9531</v>
      </c>
      <c r="D3214" s="30" t="s">
        <v>114</v>
      </c>
      <c r="E3214" s="30" t="s">
        <v>183</v>
      </c>
      <c r="F3214" s="30" t="s">
        <v>111</v>
      </c>
      <c r="G3214" s="9" t="s">
        <v>14</v>
      </c>
      <c r="H3214" s="30"/>
      <c r="I3214" s="31"/>
    </row>
    <row r="3215">
      <c r="A3215" s="30" t="s">
        <v>9472</v>
      </c>
      <c r="B3215" s="29" t="s">
        <v>9532</v>
      </c>
      <c r="C3215" s="30" t="s">
        <v>9533</v>
      </c>
      <c r="D3215" s="30" t="s">
        <v>284</v>
      </c>
      <c r="E3215" s="30"/>
      <c r="F3215" s="30" t="s">
        <v>9534</v>
      </c>
      <c r="G3215" s="9" t="s">
        <v>14</v>
      </c>
      <c r="H3215" s="30" t="s">
        <v>100</v>
      </c>
      <c r="I3215" s="31"/>
    </row>
    <row r="3216">
      <c r="A3216" s="30" t="s">
        <v>9472</v>
      </c>
      <c r="B3216" s="29" t="s">
        <v>9535</v>
      </c>
      <c r="C3216" s="30" t="s">
        <v>9536</v>
      </c>
      <c r="D3216" s="30" t="s">
        <v>3926</v>
      </c>
      <c r="E3216" s="30"/>
      <c r="F3216" s="30" t="s">
        <v>9537</v>
      </c>
      <c r="G3216" s="9" t="s">
        <v>14</v>
      </c>
      <c r="H3216" s="30" t="s">
        <v>100</v>
      </c>
      <c r="I3216" s="31"/>
    </row>
    <row r="3217">
      <c r="A3217" s="30" t="s">
        <v>9472</v>
      </c>
      <c r="B3217" s="29" t="s">
        <v>9538</v>
      </c>
      <c r="C3217" s="30" t="s">
        <v>9539</v>
      </c>
      <c r="D3217" s="30" t="s">
        <v>147</v>
      </c>
      <c r="E3217" s="30" t="s">
        <v>9540</v>
      </c>
      <c r="F3217" s="30" t="s">
        <v>149</v>
      </c>
      <c r="G3217" s="9" t="s">
        <v>14</v>
      </c>
      <c r="H3217" s="30"/>
      <c r="I3217" s="31"/>
    </row>
    <row r="3218">
      <c r="A3218" s="30" t="s">
        <v>9472</v>
      </c>
      <c r="B3218" s="29" t="s">
        <v>9538</v>
      </c>
      <c r="C3218" s="30" t="s">
        <v>9539</v>
      </c>
      <c r="D3218" s="30" t="s">
        <v>147</v>
      </c>
      <c r="E3218" s="30" t="s">
        <v>119</v>
      </c>
      <c r="F3218" s="30" t="s">
        <v>18</v>
      </c>
      <c r="G3218" s="9" t="s">
        <v>14</v>
      </c>
      <c r="H3218" s="30"/>
      <c r="I3218" s="31"/>
    </row>
    <row r="3219">
      <c r="A3219" s="30" t="s">
        <v>9472</v>
      </c>
      <c r="B3219" s="29" t="s">
        <v>9541</v>
      </c>
      <c r="C3219" s="30" t="s">
        <v>9542</v>
      </c>
      <c r="D3219" s="30" t="s">
        <v>2369</v>
      </c>
      <c r="E3219" s="30" t="s">
        <v>436</v>
      </c>
      <c r="F3219" s="30" t="s">
        <v>6403</v>
      </c>
      <c r="G3219" s="9" t="s">
        <v>14</v>
      </c>
      <c r="H3219" s="30"/>
      <c r="I3219" s="31"/>
    </row>
    <row r="3220">
      <c r="A3220" s="30" t="s">
        <v>9472</v>
      </c>
      <c r="B3220" s="29" t="s">
        <v>9541</v>
      </c>
      <c r="C3220" s="30" t="s">
        <v>9542</v>
      </c>
      <c r="D3220" s="30" t="s">
        <v>2369</v>
      </c>
      <c r="E3220" s="30" t="s">
        <v>436</v>
      </c>
      <c r="F3220" s="30" t="s">
        <v>149</v>
      </c>
      <c r="G3220" s="9" t="s">
        <v>14</v>
      </c>
      <c r="H3220" s="30"/>
      <c r="I3220" s="31"/>
    </row>
    <row r="3221">
      <c r="A3221" s="30" t="s">
        <v>9472</v>
      </c>
      <c r="B3221" s="29" t="s">
        <v>9541</v>
      </c>
      <c r="C3221" s="30" t="s">
        <v>9542</v>
      </c>
      <c r="D3221" s="30" t="s">
        <v>2369</v>
      </c>
      <c r="E3221" s="30" t="s">
        <v>9543</v>
      </c>
      <c r="F3221" s="30" t="s">
        <v>8848</v>
      </c>
      <c r="G3221" s="9" t="s">
        <v>14</v>
      </c>
      <c r="H3221" s="30"/>
      <c r="I3221" s="31"/>
    </row>
    <row r="3222">
      <c r="A3222" s="30" t="s">
        <v>9544</v>
      </c>
      <c r="B3222" s="29" t="s">
        <v>9545</v>
      </c>
      <c r="C3222" s="30" t="s">
        <v>9546</v>
      </c>
      <c r="D3222" s="30" t="s">
        <v>2168</v>
      </c>
      <c r="E3222" s="30" t="s">
        <v>219</v>
      </c>
      <c r="F3222" s="30" t="s">
        <v>417</v>
      </c>
      <c r="G3222" s="9" t="s">
        <v>14</v>
      </c>
      <c r="H3222" s="30"/>
      <c r="I3222" s="31"/>
    </row>
    <row r="3223">
      <c r="A3223" s="30" t="s">
        <v>9544</v>
      </c>
      <c r="B3223" s="29" t="s">
        <v>9545</v>
      </c>
      <c r="C3223" s="30" t="s">
        <v>9546</v>
      </c>
      <c r="D3223" s="30" t="s">
        <v>2168</v>
      </c>
      <c r="E3223" s="30" t="s">
        <v>1810</v>
      </c>
      <c r="F3223" s="30" t="s">
        <v>564</v>
      </c>
      <c r="G3223" s="9" t="s">
        <v>14</v>
      </c>
      <c r="H3223" s="30"/>
      <c r="I3223" s="31"/>
    </row>
    <row r="3224">
      <c r="A3224" s="30" t="s">
        <v>9544</v>
      </c>
      <c r="B3224" s="29" t="s">
        <v>9547</v>
      </c>
      <c r="C3224" s="30" t="s">
        <v>9548</v>
      </c>
      <c r="D3224" s="30" t="s">
        <v>170</v>
      </c>
      <c r="E3224" s="30" t="s">
        <v>42</v>
      </c>
      <c r="F3224" s="30" t="s">
        <v>1303</v>
      </c>
      <c r="G3224" s="9" t="s">
        <v>29</v>
      </c>
      <c r="H3224" s="30"/>
      <c r="I3224" s="31"/>
    </row>
    <row r="3225">
      <c r="A3225" s="30" t="s">
        <v>9544</v>
      </c>
      <c r="B3225" s="29" t="s">
        <v>9549</v>
      </c>
      <c r="C3225" s="30" t="s">
        <v>9550</v>
      </c>
      <c r="D3225" s="30" t="s">
        <v>307</v>
      </c>
      <c r="E3225" s="30"/>
      <c r="F3225" s="30" t="s">
        <v>7183</v>
      </c>
      <c r="G3225" s="9" t="s">
        <v>14</v>
      </c>
      <c r="H3225" s="30" t="s">
        <v>100</v>
      </c>
      <c r="I3225" s="31"/>
    </row>
    <row r="3226">
      <c r="A3226" s="30" t="s">
        <v>9544</v>
      </c>
      <c r="B3226" s="29" t="s">
        <v>9551</v>
      </c>
      <c r="C3226" s="30" t="s">
        <v>9552</v>
      </c>
      <c r="D3226" s="30" t="s">
        <v>916</v>
      </c>
      <c r="E3226" s="30" t="s">
        <v>38</v>
      </c>
      <c r="F3226" s="30" t="s">
        <v>5394</v>
      </c>
      <c r="G3226" s="9" t="s">
        <v>14</v>
      </c>
      <c r="H3226" s="30"/>
      <c r="I3226" s="31"/>
    </row>
    <row r="3227">
      <c r="A3227" s="30" t="s">
        <v>9544</v>
      </c>
      <c r="B3227" s="29" t="s">
        <v>9551</v>
      </c>
      <c r="C3227" s="30" t="s">
        <v>9552</v>
      </c>
      <c r="D3227" s="30" t="s">
        <v>916</v>
      </c>
      <c r="E3227" s="30" t="s">
        <v>119</v>
      </c>
      <c r="F3227" s="30" t="s">
        <v>6489</v>
      </c>
      <c r="G3227" s="9" t="s">
        <v>14</v>
      </c>
      <c r="H3227" s="30"/>
      <c r="I3227" s="31"/>
    </row>
    <row r="3228">
      <c r="A3228" s="30" t="s">
        <v>9544</v>
      </c>
      <c r="B3228" s="29" t="s">
        <v>9553</v>
      </c>
      <c r="C3228" s="30" t="s">
        <v>9554</v>
      </c>
      <c r="D3228" s="30" t="s">
        <v>1348</v>
      </c>
      <c r="E3228" s="30" t="s">
        <v>119</v>
      </c>
      <c r="F3228" s="30" t="s">
        <v>5884</v>
      </c>
      <c r="G3228" s="9" t="s">
        <v>14</v>
      </c>
      <c r="H3228" s="30"/>
      <c r="I3228" s="31"/>
    </row>
    <row r="3229">
      <c r="A3229" s="30" t="s">
        <v>9544</v>
      </c>
      <c r="B3229" s="29" t="s">
        <v>9553</v>
      </c>
      <c r="C3229" s="30" t="s">
        <v>9554</v>
      </c>
      <c r="D3229" s="30" t="s">
        <v>1348</v>
      </c>
      <c r="E3229" s="30" t="s">
        <v>1426</v>
      </c>
      <c r="F3229" s="30" t="s">
        <v>18</v>
      </c>
      <c r="G3229" s="9" t="s">
        <v>14</v>
      </c>
      <c r="H3229" s="30"/>
      <c r="I3229" s="31"/>
    </row>
    <row r="3230">
      <c r="A3230" s="30" t="s">
        <v>9544</v>
      </c>
      <c r="B3230" s="29" t="s">
        <v>9555</v>
      </c>
      <c r="C3230" s="30" t="s">
        <v>9556</v>
      </c>
      <c r="D3230" s="30" t="s">
        <v>2527</v>
      </c>
      <c r="E3230" s="30" t="s">
        <v>47</v>
      </c>
      <c r="F3230" s="30" t="s">
        <v>7428</v>
      </c>
      <c r="G3230" s="9" t="s">
        <v>29</v>
      </c>
      <c r="H3230" s="30"/>
      <c r="I3230" s="31"/>
    </row>
    <row r="3231">
      <c r="A3231" s="30" t="s">
        <v>9544</v>
      </c>
      <c r="B3231" s="29" t="s">
        <v>9555</v>
      </c>
      <c r="C3231" s="30" t="s">
        <v>9556</v>
      </c>
      <c r="D3231" s="30" t="s">
        <v>2527</v>
      </c>
      <c r="E3231" s="30" t="s">
        <v>436</v>
      </c>
      <c r="F3231" s="30" t="s">
        <v>18</v>
      </c>
      <c r="G3231" s="9" t="s">
        <v>14</v>
      </c>
      <c r="H3231" s="30"/>
      <c r="I3231" s="31"/>
    </row>
    <row r="3232">
      <c r="A3232" s="30" t="s">
        <v>9544</v>
      </c>
      <c r="B3232" s="29" t="s">
        <v>9557</v>
      </c>
      <c r="C3232" s="30" t="s">
        <v>9558</v>
      </c>
      <c r="D3232" s="30" t="s">
        <v>1460</v>
      </c>
      <c r="E3232" s="30" t="s">
        <v>259</v>
      </c>
      <c r="F3232" s="30" t="s">
        <v>5884</v>
      </c>
      <c r="G3232" s="9" t="s">
        <v>14</v>
      </c>
      <c r="H3232" s="30"/>
      <c r="I3232" s="31"/>
    </row>
    <row r="3233">
      <c r="A3233" s="30" t="s">
        <v>9544</v>
      </c>
      <c r="B3233" s="29" t="s">
        <v>9557</v>
      </c>
      <c r="C3233" s="30" t="s">
        <v>9558</v>
      </c>
      <c r="D3233" s="30" t="s">
        <v>1460</v>
      </c>
      <c r="E3233" s="30" t="s">
        <v>119</v>
      </c>
      <c r="F3233" s="30" t="s">
        <v>18</v>
      </c>
      <c r="G3233" s="9" t="s">
        <v>14</v>
      </c>
      <c r="H3233" s="30"/>
      <c r="I3233" s="31"/>
    </row>
    <row r="3234">
      <c r="A3234" s="30" t="s">
        <v>9544</v>
      </c>
      <c r="B3234" s="29" t="s">
        <v>9559</v>
      </c>
      <c r="C3234" s="30" t="s">
        <v>9560</v>
      </c>
      <c r="D3234" s="30" t="s">
        <v>365</v>
      </c>
      <c r="E3234" s="30" t="s">
        <v>38</v>
      </c>
      <c r="F3234" s="30" t="s">
        <v>6489</v>
      </c>
      <c r="G3234" s="9" t="s">
        <v>14</v>
      </c>
      <c r="H3234" s="30"/>
      <c r="I3234" s="31"/>
    </row>
    <row r="3235">
      <c r="A3235" s="30" t="s">
        <v>9544</v>
      </c>
      <c r="B3235" s="29" t="s">
        <v>9561</v>
      </c>
      <c r="C3235" s="30" t="s">
        <v>9562</v>
      </c>
      <c r="D3235" s="30" t="s">
        <v>246</v>
      </c>
      <c r="E3235" s="30" t="s">
        <v>148</v>
      </c>
      <c r="F3235" s="30" t="s">
        <v>9563</v>
      </c>
      <c r="G3235" s="9" t="s">
        <v>86</v>
      </c>
      <c r="H3235" s="30"/>
      <c r="I3235" s="31"/>
    </row>
    <row r="3236">
      <c r="A3236" s="30" t="s">
        <v>9544</v>
      </c>
      <c r="B3236" s="29" t="s">
        <v>9561</v>
      </c>
      <c r="C3236" s="30" t="s">
        <v>9562</v>
      </c>
      <c r="D3236" s="30" t="s">
        <v>246</v>
      </c>
      <c r="E3236" s="30" t="s">
        <v>259</v>
      </c>
      <c r="F3236" s="30" t="s">
        <v>6056</v>
      </c>
      <c r="G3236" s="9" t="s">
        <v>86</v>
      </c>
      <c r="H3236" s="30"/>
      <c r="I3236" s="31"/>
    </row>
    <row r="3237">
      <c r="A3237" s="30" t="s">
        <v>9544</v>
      </c>
      <c r="B3237" s="29" t="s">
        <v>9561</v>
      </c>
      <c r="C3237" s="30" t="s">
        <v>9562</v>
      </c>
      <c r="D3237" s="30" t="s">
        <v>246</v>
      </c>
      <c r="E3237" s="30" t="s">
        <v>259</v>
      </c>
      <c r="F3237" s="30" t="s">
        <v>152</v>
      </c>
      <c r="G3237" s="9" t="s">
        <v>86</v>
      </c>
      <c r="H3237" s="30"/>
      <c r="I3237" s="31"/>
    </row>
    <row r="3238">
      <c r="A3238" s="30" t="s">
        <v>9544</v>
      </c>
      <c r="B3238" s="29" t="s">
        <v>9564</v>
      </c>
      <c r="C3238" s="30" t="s">
        <v>9565</v>
      </c>
      <c r="D3238" s="30" t="s">
        <v>140</v>
      </c>
      <c r="E3238" s="30" t="s">
        <v>38</v>
      </c>
      <c r="F3238" s="30" t="s">
        <v>101</v>
      </c>
      <c r="G3238" s="9" t="s">
        <v>14</v>
      </c>
      <c r="H3238" s="30"/>
      <c r="I3238" s="31"/>
    </row>
    <row r="3239">
      <c r="A3239" s="30" t="s">
        <v>9544</v>
      </c>
      <c r="B3239" s="29" t="s">
        <v>9564</v>
      </c>
      <c r="C3239" s="30" t="s">
        <v>9565</v>
      </c>
      <c r="D3239" s="30" t="s">
        <v>140</v>
      </c>
      <c r="E3239" s="30" t="s">
        <v>119</v>
      </c>
      <c r="F3239" s="30" t="s">
        <v>5876</v>
      </c>
      <c r="G3239" s="9" t="s">
        <v>14</v>
      </c>
      <c r="H3239" s="30"/>
      <c r="I3239" s="31"/>
    </row>
    <row r="3240">
      <c r="A3240" s="30" t="s">
        <v>9544</v>
      </c>
      <c r="B3240" s="29" t="s">
        <v>9564</v>
      </c>
      <c r="C3240" s="30" t="s">
        <v>9565</v>
      </c>
      <c r="D3240" s="30" t="s">
        <v>140</v>
      </c>
      <c r="E3240" s="30" t="s">
        <v>5885</v>
      </c>
      <c r="F3240" s="30" t="s">
        <v>9041</v>
      </c>
      <c r="G3240" s="9" t="s">
        <v>14</v>
      </c>
      <c r="H3240" s="30"/>
      <c r="I3240" s="31"/>
    </row>
    <row r="3241">
      <c r="A3241" s="30" t="s">
        <v>9544</v>
      </c>
      <c r="B3241" s="29" t="s">
        <v>9566</v>
      </c>
      <c r="C3241" s="30" t="s">
        <v>9567</v>
      </c>
      <c r="D3241" s="30" t="s">
        <v>2729</v>
      </c>
      <c r="E3241" s="30" t="s">
        <v>5418</v>
      </c>
      <c r="F3241" s="30" t="s">
        <v>33</v>
      </c>
      <c r="G3241" s="9" t="s">
        <v>14</v>
      </c>
      <c r="H3241" s="30"/>
      <c r="I3241" s="31"/>
    </row>
    <row r="3242">
      <c r="A3242" s="30" t="s">
        <v>9544</v>
      </c>
      <c r="B3242" s="29" t="s">
        <v>9566</v>
      </c>
      <c r="C3242" s="30" t="s">
        <v>9567</v>
      </c>
      <c r="D3242" s="30" t="s">
        <v>2729</v>
      </c>
      <c r="E3242" s="30" t="s">
        <v>458</v>
      </c>
      <c r="F3242" s="30" t="s">
        <v>9568</v>
      </c>
      <c r="G3242" s="9" t="s">
        <v>14</v>
      </c>
      <c r="H3242" s="30"/>
      <c r="I3242" s="31"/>
    </row>
    <row r="3243">
      <c r="A3243" s="30" t="s">
        <v>9544</v>
      </c>
      <c r="B3243" s="29" t="s">
        <v>9566</v>
      </c>
      <c r="C3243" s="30" t="s">
        <v>9567</v>
      </c>
      <c r="D3243" s="30" t="s">
        <v>2729</v>
      </c>
      <c r="E3243" s="30" t="s">
        <v>420</v>
      </c>
      <c r="F3243" s="30" t="s">
        <v>450</v>
      </c>
      <c r="G3243" s="9" t="s">
        <v>14</v>
      </c>
      <c r="H3243" s="30"/>
      <c r="I3243" s="31"/>
    </row>
    <row r="3244">
      <c r="A3244" s="30" t="s">
        <v>9544</v>
      </c>
      <c r="B3244" s="29" t="s">
        <v>9569</v>
      </c>
      <c r="C3244" s="30" t="s">
        <v>9570</v>
      </c>
      <c r="D3244" s="30" t="s">
        <v>448</v>
      </c>
      <c r="E3244" s="30" t="s">
        <v>38</v>
      </c>
      <c r="F3244" s="30" t="s">
        <v>3482</v>
      </c>
      <c r="G3244" s="9" t="s">
        <v>14</v>
      </c>
      <c r="H3244" s="30"/>
      <c r="I3244" s="31"/>
    </row>
    <row r="3245">
      <c r="A3245" s="30" t="s">
        <v>9544</v>
      </c>
      <c r="B3245" s="29" t="s">
        <v>9569</v>
      </c>
      <c r="C3245" s="30" t="s">
        <v>9570</v>
      </c>
      <c r="D3245" s="30" t="s">
        <v>448</v>
      </c>
      <c r="E3245" s="30" t="s">
        <v>5418</v>
      </c>
      <c r="F3245" s="30" t="s">
        <v>454</v>
      </c>
      <c r="G3245" s="9" t="s">
        <v>14</v>
      </c>
      <c r="H3245" s="30"/>
      <c r="I3245" s="31"/>
    </row>
    <row r="3246">
      <c r="A3246" s="30" t="s">
        <v>9544</v>
      </c>
      <c r="B3246" s="29" t="s">
        <v>9569</v>
      </c>
      <c r="C3246" s="30" t="s">
        <v>9570</v>
      </c>
      <c r="D3246" s="30" t="s">
        <v>448</v>
      </c>
      <c r="E3246" s="30" t="s">
        <v>1862</v>
      </c>
      <c r="F3246" s="30" t="s">
        <v>33</v>
      </c>
      <c r="G3246" s="9" t="s">
        <v>14</v>
      </c>
      <c r="H3246" s="30"/>
      <c r="I3246" s="31"/>
    </row>
    <row r="3247">
      <c r="A3247" s="30" t="s">
        <v>9544</v>
      </c>
      <c r="B3247" s="29" t="s">
        <v>9569</v>
      </c>
      <c r="C3247" s="30" t="s">
        <v>9570</v>
      </c>
      <c r="D3247" s="30" t="s">
        <v>448</v>
      </c>
      <c r="E3247" s="30" t="s">
        <v>705</v>
      </c>
      <c r="F3247" s="30" t="s">
        <v>505</v>
      </c>
      <c r="G3247" s="9" t="s">
        <v>14</v>
      </c>
      <c r="H3247" s="30"/>
      <c r="I3247" s="31"/>
    </row>
    <row r="3248">
      <c r="A3248" s="30" t="s">
        <v>9544</v>
      </c>
      <c r="B3248" s="29" t="s">
        <v>9571</v>
      </c>
      <c r="C3248" s="30" t="s">
        <v>9572</v>
      </c>
      <c r="D3248" s="30" t="s">
        <v>248</v>
      </c>
      <c r="E3248" s="30"/>
      <c r="F3248" s="30" t="s">
        <v>6933</v>
      </c>
      <c r="G3248" s="9" t="s">
        <v>86</v>
      </c>
      <c r="H3248" s="30" t="s">
        <v>100</v>
      </c>
      <c r="I3248" s="31"/>
    </row>
    <row r="3249">
      <c r="A3249" s="30" t="s">
        <v>9544</v>
      </c>
      <c r="B3249" s="29" t="s">
        <v>9571</v>
      </c>
      <c r="C3249" s="30" t="s">
        <v>9572</v>
      </c>
      <c r="D3249" s="30" t="s">
        <v>248</v>
      </c>
      <c r="E3249" s="30" t="s">
        <v>9573</v>
      </c>
      <c r="F3249" s="30" t="s">
        <v>9574</v>
      </c>
      <c r="G3249" s="9" t="s">
        <v>86</v>
      </c>
      <c r="H3249" s="30"/>
      <c r="I3249" s="31"/>
    </row>
    <row r="3250">
      <c r="A3250" s="30" t="s">
        <v>9544</v>
      </c>
      <c r="B3250" s="29" t="s">
        <v>9575</v>
      </c>
      <c r="C3250" s="30" t="s">
        <v>9576</v>
      </c>
      <c r="D3250" s="30" t="s">
        <v>284</v>
      </c>
      <c r="E3250" s="30" t="s">
        <v>259</v>
      </c>
      <c r="F3250" s="30" t="s">
        <v>3025</v>
      </c>
      <c r="G3250" s="9" t="s">
        <v>14</v>
      </c>
      <c r="H3250" s="30"/>
      <c r="I3250" s="31"/>
    </row>
    <row r="3251">
      <c r="A3251" s="30" t="s">
        <v>9544</v>
      </c>
      <c r="B3251" s="29" t="s">
        <v>9575</v>
      </c>
      <c r="C3251" s="30" t="s">
        <v>9576</v>
      </c>
      <c r="D3251" s="30" t="s">
        <v>284</v>
      </c>
      <c r="E3251" s="30" t="s">
        <v>5885</v>
      </c>
      <c r="F3251" s="30" t="s">
        <v>9041</v>
      </c>
      <c r="G3251" s="9" t="s">
        <v>14</v>
      </c>
      <c r="H3251" s="30"/>
      <c r="I3251" s="31"/>
    </row>
    <row r="3252">
      <c r="A3252" s="30" t="s">
        <v>9544</v>
      </c>
      <c r="B3252" s="29" t="s">
        <v>9575</v>
      </c>
      <c r="C3252" s="30" t="s">
        <v>9576</v>
      </c>
      <c r="D3252" s="30" t="s">
        <v>284</v>
      </c>
      <c r="E3252" s="30" t="s">
        <v>90</v>
      </c>
      <c r="F3252" s="30" t="s">
        <v>111</v>
      </c>
      <c r="G3252" s="9" t="s">
        <v>14</v>
      </c>
      <c r="H3252" s="30"/>
      <c r="I3252" s="31"/>
    </row>
    <row r="3253">
      <c r="A3253" s="30" t="s">
        <v>9544</v>
      </c>
      <c r="B3253" s="29" t="s">
        <v>9577</v>
      </c>
      <c r="C3253" s="30" t="s">
        <v>9578</v>
      </c>
      <c r="D3253" s="30" t="s">
        <v>6750</v>
      </c>
      <c r="E3253" s="30" t="s">
        <v>194</v>
      </c>
      <c r="F3253" s="30" t="s">
        <v>38</v>
      </c>
      <c r="G3253" s="9" t="s">
        <v>14</v>
      </c>
      <c r="H3253" s="30"/>
      <c r="I3253" s="31"/>
    </row>
    <row r="3254">
      <c r="A3254" s="30" t="s">
        <v>9544</v>
      </c>
      <c r="B3254" s="29" t="s">
        <v>9577</v>
      </c>
      <c r="C3254" s="30" t="s">
        <v>9578</v>
      </c>
      <c r="D3254" s="30" t="s">
        <v>6750</v>
      </c>
      <c r="E3254" s="30" t="s">
        <v>38</v>
      </c>
      <c r="F3254" s="30" t="s">
        <v>149</v>
      </c>
      <c r="G3254" s="9" t="s">
        <v>14</v>
      </c>
      <c r="H3254" s="30"/>
      <c r="I3254" s="31"/>
    </row>
    <row r="3255">
      <c r="A3255" s="30" t="s">
        <v>9544</v>
      </c>
      <c r="B3255" s="29" t="s">
        <v>9579</v>
      </c>
      <c r="C3255" s="30" t="s">
        <v>9580</v>
      </c>
      <c r="D3255" s="30" t="s">
        <v>9581</v>
      </c>
      <c r="E3255" s="30" t="s">
        <v>38</v>
      </c>
      <c r="F3255" s="30" t="s">
        <v>18</v>
      </c>
      <c r="G3255" s="9" t="s">
        <v>14</v>
      </c>
      <c r="H3255" s="30"/>
      <c r="I3255" s="31"/>
    </row>
    <row r="3256">
      <c r="A3256" s="30" t="s">
        <v>9544</v>
      </c>
      <c r="B3256" s="29" t="s">
        <v>9579</v>
      </c>
      <c r="C3256" s="30" t="s">
        <v>9580</v>
      </c>
      <c r="D3256" s="30" t="s">
        <v>9581</v>
      </c>
      <c r="E3256" s="30" t="s">
        <v>119</v>
      </c>
      <c r="F3256" s="30" t="s">
        <v>741</v>
      </c>
      <c r="G3256" s="9" t="s">
        <v>14</v>
      </c>
      <c r="H3256" s="30"/>
      <c r="I3256" s="31"/>
    </row>
    <row r="3257">
      <c r="A3257" s="30" t="s">
        <v>9544</v>
      </c>
      <c r="B3257" s="29" t="s">
        <v>9582</v>
      </c>
      <c r="C3257" s="30" t="s">
        <v>9583</v>
      </c>
      <c r="D3257" s="30" t="s">
        <v>170</v>
      </c>
      <c r="E3257" s="30" t="s">
        <v>42</v>
      </c>
      <c r="F3257" s="30" t="s">
        <v>1303</v>
      </c>
      <c r="G3257" s="9" t="s">
        <v>29</v>
      </c>
      <c r="H3257" s="30"/>
      <c r="I3257" s="31"/>
    </row>
    <row r="3258">
      <c r="A3258" s="30" t="s">
        <v>9544</v>
      </c>
      <c r="B3258" s="29" t="s">
        <v>9584</v>
      </c>
      <c r="C3258" s="30" t="s">
        <v>9585</v>
      </c>
      <c r="D3258" s="30" t="s">
        <v>2736</v>
      </c>
      <c r="E3258" s="30" t="s">
        <v>38</v>
      </c>
      <c r="F3258" s="30" t="s">
        <v>5884</v>
      </c>
      <c r="G3258" s="9" t="s">
        <v>14</v>
      </c>
      <c r="H3258" s="30"/>
      <c r="I3258" s="31"/>
    </row>
    <row r="3259">
      <c r="A3259" s="30" t="s">
        <v>9544</v>
      </c>
      <c r="B3259" s="29" t="s">
        <v>9584</v>
      </c>
      <c r="C3259" s="30" t="s">
        <v>9585</v>
      </c>
      <c r="D3259" s="30" t="s">
        <v>2736</v>
      </c>
      <c r="E3259" s="30" t="s">
        <v>5418</v>
      </c>
      <c r="F3259" s="30" t="s">
        <v>5939</v>
      </c>
      <c r="G3259" s="9" t="s">
        <v>14</v>
      </c>
      <c r="H3259" s="30"/>
      <c r="I3259" s="31"/>
    </row>
    <row r="3260">
      <c r="A3260" s="30" t="s">
        <v>9544</v>
      </c>
      <c r="B3260" s="29" t="s">
        <v>9584</v>
      </c>
      <c r="C3260" s="30" t="s">
        <v>9585</v>
      </c>
      <c r="D3260" s="30" t="s">
        <v>2736</v>
      </c>
      <c r="E3260" s="30" t="s">
        <v>2082</v>
      </c>
      <c r="F3260" s="30" t="s">
        <v>9347</v>
      </c>
      <c r="G3260" s="9" t="s">
        <v>14</v>
      </c>
      <c r="H3260" s="30"/>
      <c r="I3260" s="31"/>
    </row>
    <row r="3261">
      <c r="A3261" s="30" t="s">
        <v>9544</v>
      </c>
      <c r="B3261" s="29" t="s">
        <v>9586</v>
      </c>
      <c r="C3261" s="30" t="s">
        <v>9587</v>
      </c>
      <c r="D3261" s="30" t="s">
        <v>307</v>
      </c>
      <c r="E3261" s="30"/>
      <c r="F3261" s="30" t="s">
        <v>7183</v>
      </c>
      <c r="G3261" s="9" t="s">
        <v>14</v>
      </c>
      <c r="H3261" s="30" t="s">
        <v>100</v>
      </c>
      <c r="I3261" s="31"/>
    </row>
    <row r="3262">
      <c r="A3262" s="30" t="s">
        <v>9544</v>
      </c>
      <c r="B3262" s="29" t="s">
        <v>9588</v>
      </c>
      <c r="C3262" s="30" t="s">
        <v>9589</v>
      </c>
      <c r="D3262" s="30" t="s">
        <v>3598</v>
      </c>
      <c r="E3262" s="30" t="s">
        <v>5418</v>
      </c>
      <c r="F3262" s="30" t="s">
        <v>33</v>
      </c>
      <c r="G3262" s="9" t="s">
        <v>14</v>
      </c>
      <c r="H3262" s="30"/>
      <c r="I3262" s="31"/>
    </row>
    <row r="3263">
      <c r="A3263" s="30" t="s">
        <v>9544</v>
      </c>
      <c r="B3263" s="29" t="s">
        <v>9588</v>
      </c>
      <c r="C3263" s="30" t="s">
        <v>9589</v>
      </c>
      <c r="D3263" s="30" t="s">
        <v>3598</v>
      </c>
      <c r="E3263" s="30" t="s">
        <v>38</v>
      </c>
      <c r="F3263" s="30" t="s">
        <v>18</v>
      </c>
      <c r="G3263" s="9" t="s">
        <v>14</v>
      </c>
      <c r="H3263" s="30"/>
      <c r="I3263" s="31"/>
    </row>
    <row r="3264">
      <c r="A3264" s="30" t="s">
        <v>9544</v>
      </c>
      <c r="B3264" s="29" t="s">
        <v>9590</v>
      </c>
      <c r="C3264" s="30" t="s">
        <v>9591</v>
      </c>
      <c r="D3264" s="30" t="s">
        <v>2414</v>
      </c>
      <c r="E3264" s="30" t="s">
        <v>119</v>
      </c>
      <c r="F3264" s="30" t="s">
        <v>258</v>
      </c>
      <c r="G3264" s="9" t="s">
        <v>14</v>
      </c>
      <c r="H3264" s="30"/>
      <c r="I3264" s="31"/>
    </row>
    <row r="3265">
      <c r="A3265" s="30" t="s">
        <v>9544</v>
      </c>
      <c r="B3265" s="29" t="s">
        <v>9590</v>
      </c>
      <c r="C3265" s="30" t="s">
        <v>9591</v>
      </c>
      <c r="D3265" s="30" t="s">
        <v>9454</v>
      </c>
      <c r="E3265" s="30" t="s">
        <v>5978</v>
      </c>
      <c r="F3265" s="30" t="s">
        <v>350</v>
      </c>
      <c r="G3265" s="9" t="s">
        <v>14</v>
      </c>
      <c r="H3265" s="30"/>
      <c r="I3265" s="31"/>
    </row>
    <row r="3266">
      <c r="A3266" s="30" t="s">
        <v>9544</v>
      </c>
      <c r="B3266" s="29" t="s">
        <v>9590</v>
      </c>
      <c r="C3266" s="30" t="s">
        <v>9591</v>
      </c>
      <c r="D3266" s="30" t="s">
        <v>9455</v>
      </c>
      <c r="E3266" s="30" t="s">
        <v>5418</v>
      </c>
      <c r="F3266" s="30" t="s">
        <v>202</v>
      </c>
      <c r="G3266" s="9" t="s">
        <v>14</v>
      </c>
      <c r="H3266" s="30"/>
      <c r="I3266" s="31"/>
    </row>
    <row r="3267">
      <c r="A3267" s="30" t="s">
        <v>9544</v>
      </c>
      <c r="B3267" s="29" t="s">
        <v>9592</v>
      </c>
      <c r="C3267" s="30" t="s">
        <v>9593</v>
      </c>
      <c r="D3267" s="30" t="s">
        <v>1918</v>
      </c>
      <c r="E3267" s="30" t="s">
        <v>38</v>
      </c>
      <c r="F3267" s="30" t="s">
        <v>1601</v>
      </c>
      <c r="G3267" s="9" t="s">
        <v>14</v>
      </c>
      <c r="H3267" s="30"/>
      <c r="I3267" s="31"/>
    </row>
    <row r="3268">
      <c r="A3268" s="30" t="s">
        <v>9544</v>
      </c>
      <c r="B3268" s="29" t="s">
        <v>9592</v>
      </c>
      <c r="C3268" s="30" t="s">
        <v>9593</v>
      </c>
      <c r="D3268" s="30" t="s">
        <v>1918</v>
      </c>
      <c r="E3268" s="30" t="s">
        <v>38</v>
      </c>
      <c r="F3268" s="30" t="s">
        <v>258</v>
      </c>
      <c r="G3268" s="9" t="s">
        <v>14</v>
      </c>
      <c r="H3268" s="30"/>
      <c r="I3268" s="31"/>
    </row>
    <row r="3269">
      <c r="A3269" s="30" t="s">
        <v>9544</v>
      </c>
      <c r="B3269" s="29" t="s">
        <v>9592</v>
      </c>
      <c r="C3269" s="30" t="s">
        <v>9593</v>
      </c>
      <c r="D3269" s="30" t="s">
        <v>1918</v>
      </c>
      <c r="E3269" s="30" t="s">
        <v>119</v>
      </c>
      <c r="F3269" s="30" t="s">
        <v>3025</v>
      </c>
      <c r="G3269" s="9" t="s">
        <v>14</v>
      </c>
      <c r="H3269" s="30"/>
      <c r="I3269" s="31"/>
    </row>
    <row r="3270">
      <c r="A3270" s="30" t="s">
        <v>9544</v>
      </c>
      <c r="B3270" s="29" t="s">
        <v>9594</v>
      </c>
      <c r="C3270" s="30" t="s">
        <v>9595</v>
      </c>
      <c r="D3270" s="30" t="s">
        <v>9596</v>
      </c>
      <c r="E3270" s="30" t="s">
        <v>5418</v>
      </c>
      <c r="F3270" s="30" t="s">
        <v>33</v>
      </c>
      <c r="G3270" s="9" t="s">
        <v>14</v>
      </c>
      <c r="H3270" s="30"/>
      <c r="I3270" s="31"/>
    </row>
    <row r="3271">
      <c r="A3271" s="30" t="s">
        <v>9544</v>
      </c>
      <c r="B3271" s="29" t="s">
        <v>9594</v>
      </c>
      <c r="C3271" s="30" t="s">
        <v>9595</v>
      </c>
      <c r="D3271" s="30" t="s">
        <v>9596</v>
      </c>
      <c r="E3271" s="30" t="s">
        <v>9597</v>
      </c>
      <c r="F3271" s="30" t="s">
        <v>9598</v>
      </c>
      <c r="G3271" s="9" t="s">
        <v>14</v>
      </c>
      <c r="H3271" s="30"/>
      <c r="I3271" s="31"/>
    </row>
    <row r="3272">
      <c r="A3272" s="30" t="s">
        <v>9544</v>
      </c>
      <c r="B3272" s="29" t="s">
        <v>9599</v>
      </c>
      <c r="C3272" s="30" t="s">
        <v>9600</v>
      </c>
      <c r="D3272" s="30" t="s">
        <v>1562</v>
      </c>
      <c r="E3272" s="30" t="s">
        <v>38</v>
      </c>
      <c r="F3272" s="30" t="s">
        <v>741</v>
      </c>
      <c r="G3272" s="9" t="s">
        <v>14</v>
      </c>
      <c r="H3272" s="30"/>
      <c r="I3272" s="31"/>
    </row>
    <row r="3273">
      <c r="A3273" s="30" t="s">
        <v>9544</v>
      </c>
      <c r="B3273" s="29" t="s">
        <v>9599</v>
      </c>
      <c r="C3273" s="30" t="s">
        <v>9600</v>
      </c>
      <c r="D3273" s="30" t="s">
        <v>1562</v>
      </c>
      <c r="E3273" s="30" t="s">
        <v>5418</v>
      </c>
      <c r="F3273" s="30" t="s">
        <v>202</v>
      </c>
      <c r="G3273" s="9" t="s">
        <v>14</v>
      </c>
      <c r="H3273" s="30"/>
      <c r="I3273" s="31"/>
    </row>
    <row r="3274">
      <c r="A3274" s="30" t="s">
        <v>9544</v>
      </c>
      <c r="B3274" s="29" t="s">
        <v>9601</v>
      </c>
      <c r="C3274" s="30" t="s">
        <v>9602</v>
      </c>
      <c r="D3274" s="30" t="s">
        <v>8847</v>
      </c>
      <c r="E3274" s="30" t="s">
        <v>5569</v>
      </c>
      <c r="F3274" s="30" t="s">
        <v>38</v>
      </c>
      <c r="G3274" s="9" t="s">
        <v>14</v>
      </c>
      <c r="H3274" s="30"/>
      <c r="I3274" s="31"/>
    </row>
    <row r="3275">
      <c r="A3275" s="30" t="s">
        <v>9544</v>
      </c>
      <c r="B3275" s="29" t="s">
        <v>9601</v>
      </c>
      <c r="C3275" s="30" t="s">
        <v>9602</v>
      </c>
      <c r="D3275" s="30" t="s">
        <v>8847</v>
      </c>
      <c r="E3275" s="30" t="s">
        <v>1163</v>
      </c>
      <c r="F3275" s="30" t="s">
        <v>9603</v>
      </c>
      <c r="G3275" s="9" t="s">
        <v>14</v>
      </c>
      <c r="H3275" s="30"/>
      <c r="I3275" s="31"/>
    </row>
    <row r="3276">
      <c r="A3276" s="30" t="s">
        <v>9544</v>
      </c>
      <c r="B3276" s="29" t="s">
        <v>9601</v>
      </c>
      <c r="C3276" s="30" t="s">
        <v>9602</v>
      </c>
      <c r="D3276" s="30" t="s">
        <v>8847</v>
      </c>
      <c r="E3276" s="30" t="s">
        <v>344</v>
      </c>
      <c r="F3276" s="30" t="s">
        <v>450</v>
      </c>
      <c r="G3276" s="9" t="s">
        <v>14</v>
      </c>
      <c r="H3276" s="30"/>
      <c r="I3276" s="31"/>
    </row>
    <row r="3277">
      <c r="A3277" s="30" t="s">
        <v>9544</v>
      </c>
      <c r="B3277" s="29" t="s">
        <v>9601</v>
      </c>
      <c r="C3277" s="30" t="s">
        <v>9602</v>
      </c>
      <c r="D3277" s="30" t="s">
        <v>8847</v>
      </c>
      <c r="E3277" s="30" t="s">
        <v>5418</v>
      </c>
      <c r="F3277" s="30" t="s">
        <v>202</v>
      </c>
      <c r="G3277" s="9" t="s">
        <v>14</v>
      </c>
      <c r="H3277" s="30"/>
      <c r="I3277" s="31"/>
    </row>
    <row r="3278">
      <c r="A3278" s="30" t="s">
        <v>9544</v>
      </c>
      <c r="B3278" s="29" t="s">
        <v>9604</v>
      </c>
      <c r="C3278" s="30" t="s">
        <v>9605</v>
      </c>
      <c r="D3278" s="30" t="s">
        <v>8413</v>
      </c>
      <c r="E3278" s="30" t="s">
        <v>259</v>
      </c>
      <c r="F3278" s="30" t="s">
        <v>5884</v>
      </c>
      <c r="G3278" s="9" t="s">
        <v>14</v>
      </c>
      <c r="H3278" s="30"/>
      <c r="I3278" s="31"/>
    </row>
    <row r="3279">
      <c r="A3279" s="30" t="s">
        <v>9544</v>
      </c>
      <c r="B3279" s="29" t="s">
        <v>9604</v>
      </c>
      <c r="C3279" s="30" t="s">
        <v>9605</v>
      </c>
      <c r="D3279" s="30" t="s">
        <v>8413</v>
      </c>
      <c r="E3279" s="30" t="s">
        <v>38</v>
      </c>
      <c r="F3279" s="30" t="s">
        <v>1601</v>
      </c>
      <c r="G3279" s="9" t="s">
        <v>14</v>
      </c>
      <c r="H3279" s="30"/>
      <c r="I3279" s="31"/>
    </row>
    <row r="3280">
      <c r="A3280" s="30" t="s">
        <v>9544</v>
      </c>
      <c r="B3280" s="29" t="s">
        <v>9604</v>
      </c>
      <c r="C3280" s="30" t="s">
        <v>9605</v>
      </c>
      <c r="D3280" s="30" t="s">
        <v>8413</v>
      </c>
      <c r="E3280" s="30" t="s">
        <v>38</v>
      </c>
      <c r="F3280" s="30" t="s">
        <v>18</v>
      </c>
      <c r="G3280" s="9" t="s">
        <v>14</v>
      </c>
      <c r="H3280" s="30"/>
      <c r="I3280" s="31"/>
    </row>
    <row r="3281">
      <c r="A3281" s="30" t="s">
        <v>9544</v>
      </c>
      <c r="B3281" s="29" t="s">
        <v>9606</v>
      </c>
      <c r="C3281" s="30" t="s">
        <v>9607</v>
      </c>
      <c r="D3281" s="30" t="s">
        <v>235</v>
      </c>
      <c r="E3281" s="30"/>
      <c r="F3281" s="30" t="s">
        <v>171</v>
      </c>
      <c r="G3281" s="9" t="s">
        <v>14</v>
      </c>
      <c r="H3281" s="30" t="s">
        <v>100</v>
      </c>
      <c r="I3281" s="31"/>
    </row>
    <row r="3282">
      <c r="A3282" s="30" t="s">
        <v>9544</v>
      </c>
      <c r="B3282" s="29" t="s">
        <v>9606</v>
      </c>
      <c r="C3282" s="30" t="s">
        <v>9607</v>
      </c>
      <c r="D3282" s="30" t="s">
        <v>235</v>
      </c>
      <c r="E3282" s="30" t="s">
        <v>259</v>
      </c>
      <c r="F3282" s="30" t="s">
        <v>119</v>
      </c>
      <c r="G3282" s="9" t="s">
        <v>14</v>
      </c>
      <c r="H3282" s="30"/>
      <c r="I3282" s="31"/>
    </row>
    <row r="3283">
      <c r="A3283" s="30" t="s">
        <v>9544</v>
      </c>
      <c r="B3283" s="29" t="s">
        <v>9606</v>
      </c>
      <c r="C3283" s="30" t="s">
        <v>9607</v>
      </c>
      <c r="D3283" s="30" t="s">
        <v>235</v>
      </c>
      <c r="E3283" s="30" t="s">
        <v>110</v>
      </c>
      <c r="F3283" s="30" t="s">
        <v>111</v>
      </c>
      <c r="G3283" s="9" t="s">
        <v>14</v>
      </c>
      <c r="H3283" s="30"/>
      <c r="I3283" s="31"/>
    </row>
    <row r="3284">
      <c r="A3284" s="30" t="s">
        <v>9544</v>
      </c>
      <c r="B3284" s="29" t="s">
        <v>9608</v>
      </c>
      <c r="C3284" s="30" t="s">
        <v>9609</v>
      </c>
      <c r="D3284" s="30" t="s">
        <v>4731</v>
      </c>
      <c r="E3284" s="30" t="s">
        <v>119</v>
      </c>
      <c r="F3284" s="30" t="s">
        <v>18</v>
      </c>
      <c r="G3284" s="9" t="s">
        <v>14</v>
      </c>
      <c r="H3284" s="30"/>
      <c r="I3284" s="31"/>
    </row>
    <row r="3285">
      <c r="A3285" s="30" t="s">
        <v>9544</v>
      </c>
      <c r="B3285" s="29" t="s">
        <v>9610</v>
      </c>
      <c r="C3285" s="30" t="s">
        <v>9611</v>
      </c>
      <c r="D3285" s="30" t="s">
        <v>9612</v>
      </c>
      <c r="E3285" s="30" t="s">
        <v>1465</v>
      </c>
      <c r="F3285" s="30" t="s">
        <v>564</v>
      </c>
      <c r="G3285" s="9" t="s">
        <v>14</v>
      </c>
      <c r="H3285" s="30"/>
      <c r="I3285" s="31"/>
    </row>
    <row r="3286">
      <c r="A3286" s="30" t="s">
        <v>9544</v>
      </c>
      <c r="B3286" s="29" t="s">
        <v>9610</v>
      </c>
      <c r="C3286" s="30" t="s">
        <v>9611</v>
      </c>
      <c r="D3286" s="30" t="s">
        <v>9612</v>
      </c>
      <c r="E3286" s="30" t="s">
        <v>259</v>
      </c>
      <c r="F3286" s="30" t="s">
        <v>5884</v>
      </c>
      <c r="G3286" s="9" t="s">
        <v>14</v>
      </c>
      <c r="H3286" s="30"/>
      <c r="I3286" s="31"/>
    </row>
    <row r="3287">
      <c r="A3287" s="30" t="s">
        <v>9544</v>
      </c>
      <c r="B3287" s="29" t="s">
        <v>9610</v>
      </c>
      <c r="C3287" s="30" t="s">
        <v>9611</v>
      </c>
      <c r="D3287" s="30" t="s">
        <v>9612</v>
      </c>
      <c r="E3287" s="30" t="s">
        <v>119</v>
      </c>
      <c r="F3287" s="30" t="s">
        <v>18</v>
      </c>
      <c r="G3287" s="9" t="s">
        <v>14</v>
      </c>
      <c r="H3287" s="30"/>
      <c r="I3287" s="31"/>
    </row>
    <row r="3288">
      <c r="A3288" s="30" t="s">
        <v>9544</v>
      </c>
      <c r="B3288" s="29" t="s">
        <v>9610</v>
      </c>
      <c r="C3288" s="30" t="s">
        <v>9611</v>
      </c>
      <c r="D3288" s="30" t="s">
        <v>9612</v>
      </c>
      <c r="E3288" s="30" t="s">
        <v>38</v>
      </c>
      <c r="F3288" s="30" t="s">
        <v>5939</v>
      </c>
      <c r="G3288" s="9" t="s">
        <v>14</v>
      </c>
      <c r="H3288" s="30"/>
      <c r="I3288" s="31"/>
    </row>
    <row r="3289">
      <c r="A3289" s="30" t="s">
        <v>9544</v>
      </c>
      <c r="B3289" s="29" t="s">
        <v>9613</v>
      </c>
      <c r="C3289" s="30" t="s">
        <v>9614</v>
      </c>
      <c r="D3289" s="30" t="s">
        <v>8847</v>
      </c>
      <c r="E3289" s="30" t="s">
        <v>38</v>
      </c>
      <c r="F3289" s="30" t="s">
        <v>1601</v>
      </c>
      <c r="G3289" s="9" t="s">
        <v>14</v>
      </c>
      <c r="H3289" s="30"/>
      <c r="I3289" s="31"/>
    </row>
    <row r="3290">
      <c r="A3290" s="30" t="s">
        <v>9544</v>
      </c>
      <c r="B3290" s="29" t="s">
        <v>9613</v>
      </c>
      <c r="C3290" s="30" t="s">
        <v>9614</v>
      </c>
      <c r="D3290" s="30" t="s">
        <v>8847</v>
      </c>
      <c r="E3290" s="30" t="s">
        <v>38</v>
      </c>
      <c r="F3290" s="30" t="s">
        <v>18</v>
      </c>
      <c r="G3290" s="9" t="s">
        <v>14</v>
      </c>
      <c r="H3290" s="30"/>
      <c r="I3290" s="31"/>
    </row>
    <row r="3291">
      <c r="A3291" s="30" t="s">
        <v>9544</v>
      </c>
      <c r="B3291" s="29" t="s">
        <v>9613</v>
      </c>
      <c r="C3291" s="30" t="s">
        <v>9614</v>
      </c>
      <c r="D3291" s="30" t="s">
        <v>8847</v>
      </c>
      <c r="E3291" s="30" t="s">
        <v>6384</v>
      </c>
      <c r="F3291" s="30" t="s">
        <v>417</v>
      </c>
      <c r="G3291" s="9" t="s">
        <v>14</v>
      </c>
      <c r="H3291" s="30"/>
      <c r="I3291" s="31"/>
    </row>
    <row r="3292">
      <c r="A3292" s="30" t="s">
        <v>9544</v>
      </c>
      <c r="B3292" s="29" t="s">
        <v>9613</v>
      </c>
      <c r="C3292" s="30" t="s">
        <v>9614</v>
      </c>
      <c r="D3292" s="30" t="s">
        <v>8847</v>
      </c>
      <c r="E3292" s="30" t="s">
        <v>344</v>
      </c>
      <c r="F3292" s="30" t="s">
        <v>450</v>
      </c>
      <c r="G3292" s="9" t="s">
        <v>14</v>
      </c>
      <c r="H3292" s="30"/>
      <c r="I3292" s="31"/>
    </row>
    <row r="3293">
      <c r="A3293" s="30" t="s">
        <v>9544</v>
      </c>
      <c r="B3293" s="29" t="s">
        <v>9615</v>
      </c>
      <c r="C3293" s="30" t="s">
        <v>9616</v>
      </c>
      <c r="D3293" s="30" t="s">
        <v>412</v>
      </c>
      <c r="E3293" s="30" t="s">
        <v>1406</v>
      </c>
      <c r="F3293" s="30" t="s">
        <v>3482</v>
      </c>
      <c r="G3293" s="9" t="s">
        <v>14</v>
      </c>
      <c r="H3293" s="30"/>
      <c r="I3293" s="31"/>
    </row>
    <row r="3294">
      <c r="A3294" s="30" t="s">
        <v>9544</v>
      </c>
      <c r="B3294" s="29" t="s">
        <v>9615</v>
      </c>
      <c r="C3294" s="30" t="s">
        <v>9616</v>
      </c>
      <c r="D3294" s="30" t="s">
        <v>412</v>
      </c>
      <c r="E3294" s="30" t="s">
        <v>1406</v>
      </c>
      <c r="F3294" s="30" t="s">
        <v>149</v>
      </c>
      <c r="G3294" s="9" t="s">
        <v>14</v>
      </c>
      <c r="H3294" s="30"/>
      <c r="I3294" s="31"/>
    </row>
    <row r="3295">
      <c r="A3295" s="30" t="s">
        <v>9544</v>
      </c>
      <c r="B3295" s="29" t="s">
        <v>9617</v>
      </c>
      <c r="C3295" s="30" t="s">
        <v>9618</v>
      </c>
      <c r="D3295" s="30" t="s">
        <v>2369</v>
      </c>
      <c r="E3295" s="30"/>
      <c r="F3295" s="30" t="s">
        <v>6328</v>
      </c>
      <c r="G3295" s="9" t="s">
        <v>14</v>
      </c>
      <c r="H3295" s="30" t="s">
        <v>100</v>
      </c>
      <c r="I3295" s="31"/>
    </row>
    <row r="3296">
      <c r="A3296" s="30" t="s">
        <v>9544</v>
      </c>
      <c r="B3296" s="29" t="s">
        <v>9617</v>
      </c>
      <c r="C3296" s="30" t="s">
        <v>9618</v>
      </c>
      <c r="D3296" s="30" t="s">
        <v>2369</v>
      </c>
      <c r="E3296" s="30" t="s">
        <v>119</v>
      </c>
      <c r="F3296" s="30" t="s">
        <v>2316</v>
      </c>
      <c r="G3296" s="9" t="s">
        <v>14</v>
      </c>
      <c r="H3296" s="30"/>
      <c r="I3296" s="31"/>
    </row>
    <row r="3297">
      <c r="A3297" s="30" t="s">
        <v>9544</v>
      </c>
      <c r="B3297" s="29" t="s">
        <v>9617</v>
      </c>
      <c r="C3297" s="30" t="s">
        <v>9618</v>
      </c>
      <c r="D3297" s="30" t="s">
        <v>2369</v>
      </c>
      <c r="E3297" s="30" t="s">
        <v>8602</v>
      </c>
      <c r="F3297" s="30" t="s">
        <v>9619</v>
      </c>
      <c r="G3297" s="9" t="s">
        <v>14</v>
      </c>
      <c r="H3297" s="30"/>
      <c r="I3297" s="31"/>
    </row>
    <row r="3298">
      <c r="A3298" s="30" t="s">
        <v>9544</v>
      </c>
      <c r="B3298" s="29" t="s">
        <v>9620</v>
      </c>
      <c r="C3298" s="30" t="s">
        <v>9621</v>
      </c>
      <c r="D3298" s="30" t="s">
        <v>307</v>
      </c>
      <c r="E3298" s="30"/>
      <c r="F3298" s="30" t="s">
        <v>171</v>
      </c>
      <c r="G3298" s="9" t="s">
        <v>14</v>
      </c>
      <c r="H3298" s="30" t="s">
        <v>100</v>
      </c>
      <c r="I3298" s="31"/>
    </row>
    <row r="3299">
      <c r="A3299" s="30" t="s">
        <v>9544</v>
      </c>
      <c r="B3299" s="29" t="s">
        <v>9620</v>
      </c>
      <c r="C3299" s="30" t="s">
        <v>9621</v>
      </c>
      <c r="D3299" s="30" t="s">
        <v>307</v>
      </c>
      <c r="E3299" s="30" t="s">
        <v>7605</v>
      </c>
      <c r="F3299" s="30" t="s">
        <v>119</v>
      </c>
      <c r="G3299" s="9" t="s">
        <v>14</v>
      </c>
      <c r="H3299" s="30"/>
      <c r="I3299" s="31"/>
    </row>
    <row r="3300">
      <c r="A3300" s="30" t="s">
        <v>9544</v>
      </c>
      <c r="B3300" s="29" t="s">
        <v>9620</v>
      </c>
      <c r="C3300" s="30" t="s">
        <v>9621</v>
      </c>
      <c r="D3300" s="30" t="s">
        <v>307</v>
      </c>
      <c r="E3300" s="30" t="s">
        <v>119</v>
      </c>
      <c r="F3300" s="30" t="s">
        <v>6489</v>
      </c>
      <c r="G3300" s="9" t="s">
        <v>14</v>
      </c>
      <c r="H3300" s="30"/>
      <c r="I3300" s="31"/>
    </row>
    <row r="3301">
      <c r="A3301" s="30" t="s">
        <v>9544</v>
      </c>
      <c r="B3301" s="29" t="s">
        <v>9620</v>
      </c>
      <c r="C3301" s="30" t="s">
        <v>9621</v>
      </c>
      <c r="D3301" s="30" t="s">
        <v>307</v>
      </c>
      <c r="E3301" s="30" t="s">
        <v>119</v>
      </c>
      <c r="F3301" s="30" t="s">
        <v>762</v>
      </c>
      <c r="G3301" s="9" t="s">
        <v>14</v>
      </c>
      <c r="H3301" s="30"/>
      <c r="I3301" s="31"/>
    </row>
    <row r="3302">
      <c r="A3302" s="30" t="s">
        <v>9544</v>
      </c>
      <c r="B3302" s="29" t="s">
        <v>9622</v>
      </c>
      <c r="C3302" s="30" t="s">
        <v>9623</v>
      </c>
      <c r="D3302" s="30" t="s">
        <v>106</v>
      </c>
      <c r="E3302" s="30" t="s">
        <v>259</v>
      </c>
      <c r="F3302" s="30" t="s">
        <v>5884</v>
      </c>
      <c r="G3302" s="9" t="s">
        <v>14</v>
      </c>
      <c r="H3302" s="30"/>
      <c r="I3302" s="31"/>
    </row>
    <row r="3303">
      <c r="A3303" s="30" t="s">
        <v>9544</v>
      </c>
      <c r="B3303" s="29" t="s">
        <v>9622</v>
      </c>
      <c r="C3303" s="30" t="s">
        <v>9623</v>
      </c>
      <c r="D3303" s="30" t="s">
        <v>106</v>
      </c>
      <c r="E3303" s="30" t="s">
        <v>38</v>
      </c>
      <c r="F3303" s="30" t="s">
        <v>18</v>
      </c>
      <c r="G3303" s="9" t="s">
        <v>14</v>
      </c>
      <c r="H3303" s="30"/>
      <c r="I3303" s="31"/>
    </row>
    <row r="3304">
      <c r="A3304" s="30" t="s">
        <v>9544</v>
      </c>
      <c r="B3304" s="29" t="s">
        <v>9622</v>
      </c>
      <c r="C3304" s="30" t="s">
        <v>9623</v>
      </c>
      <c r="D3304" s="30" t="s">
        <v>106</v>
      </c>
      <c r="E3304" s="30" t="s">
        <v>2030</v>
      </c>
      <c r="F3304" s="30" t="s">
        <v>33</v>
      </c>
      <c r="G3304" s="9" t="s">
        <v>14</v>
      </c>
      <c r="H3304" s="30"/>
      <c r="I3304" s="31"/>
    </row>
    <row r="3305">
      <c r="A3305" s="30" t="s">
        <v>9544</v>
      </c>
      <c r="B3305" s="29" t="s">
        <v>9624</v>
      </c>
      <c r="C3305" s="30" t="s">
        <v>9625</v>
      </c>
      <c r="D3305" s="30" t="s">
        <v>9034</v>
      </c>
      <c r="E3305" s="30" t="s">
        <v>38</v>
      </c>
      <c r="F3305" s="30" t="s">
        <v>6188</v>
      </c>
      <c r="G3305" s="9" t="s">
        <v>14</v>
      </c>
      <c r="H3305" s="30"/>
      <c r="I3305" s="31"/>
    </row>
    <row r="3306">
      <c r="A3306" s="30" t="s">
        <v>9544</v>
      </c>
      <c r="B3306" s="29" t="s">
        <v>9624</v>
      </c>
      <c r="C3306" s="30" t="s">
        <v>9625</v>
      </c>
      <c r="D3306" s="30" t="s">
        <v>9034</v>
      </c>
      <c r="E3306" s="30" t="s">
        <v>38</v>
      </c>
      <c r="F3306" s="30" t="s">
        <v>18</v>
      </c>
      <c r="G3306" s="9" t="s">
        <v>14</v>
      </c>
      <c r="H3306" s="30"/>
      <c r="I3306" s="31"/>
    </row>
    <row r="3307">
      <c r="A3307" s="30" t="s">
        <v>9544</v>
      </c>
      <c r="B3307" s="29" t="s">
        <v>9624</v>
      </c>
      <c r="C3307" s="30" t="s">
        <v>9625</v>
      </c>
      <c r="D3307" s="30" t="s">
        <v>9034</v>
      </c>
      <c r="E3307" s="30" t="s">
        <v>344</v>
      </c>
      <c r="F3307" s="30" t="s">
        <v>450</v>
      </c>
      <c r="G3307" s="9" t="s">
        <v>14</v>
      </c>
      <c r="H3307" s="30"/>
      <c r="I3307" s="31"/>
    </row>
    <row r="3308">
      <c r="A3308" s="30" t="s">
        <v>9544</v>
      </c>
      <c r="B3308" s="29" t="s">
        <v>9624</v>
      </c>
      <c r="C3308" s="30" t="s">
        <v>9625</v>
      </c>
      <c r="D3308" s="30" t="s">
        <v>9034</v>
      </c>
      <c r="E3308" s="30" t="s">
        <v>5418</v>
      </c>
      <c r="F3308" s="30" t="s">
        <v>119</v>
      </c>
      <c r="G3308" s="9" t="s">
        <v>14</v>
      </c>
      <c r="H3308" s="30"/>
      <c r="I3308" s="31"/>
    </row>
    <row r="3309">
      <c r="A3309" s="30" t="s">
        <v>9544</v>
      </c>
      <c r="B3309" s="29" t="s">
        <v>9626</v>
      </c>
      <c r="C3309" s="30" t="s">
        <v>9627</v>
      </c>
      <c r="D3309" s="30" t="s">
        <v>9628</v>
      </c>
      <c r="E3309" s="30" t="s">
        <v>436</v>
      </c>
      <c r="F3309" s="30" t="s">
        <v>101</v>
      </c>
      <c r="G3309" s="9" t="s">
        <v>14</v>
      </c>
      <c r="H3309" s="30"/>
      <c r="I3309" s="31"/>
    </row>
    <row r="3310">
      <c r="A3310" s="30" t="s">
        <v>9544</v>
      </c>
      <c r="B3310" s="29" t="s">
        <v>9626</v>
      </c>
      <c r="C3310" s="30" t="s">
        <v>9627</v>
      </c>
      <c r="D3310" s="30" t="s">
        <v>9628</v>
      </c>
      <c r="E3310" s="30" t="s">
        <v>38</v>
      </c>
      <c r="F3310" s="30" t="s">
        <v>258</v>
      </c>
      <c r="G3310" s="9" t="s">
        <v>14</v>
      </c>
      <c r="H3310" s="30"/>
      <c r="I3310" s="31"/>
    </row>
    <row r="3311">
      <c r="A3311" s="30" t="s">
        <v>9544</v>
      </c>
      <c r="B3311" s="29" t="s">
        <v>9629</v>
      </c>
      <c r="C3311" s="30" t="s">
        <v>9630</v>
      </c>
      <c r="D3311" s="30" t="s">
        <v>298</v>
      </c>
      <c r="E3311" s="30" t="s">
        <v>9631</v>
      </c>
      <c r="F3311" s="30" t="s">
        <v>33</v>
      </c>
      <c r="G3311" s="9" t="s">
        <v>14</v>
      </c>
      <c r="H3311" s="30"/>
      <c r="I3311" s="31"/>
    </row>
    <row r="3312">
      <c r="A3312" s="30" t="s">
        <v>9632</v>
      </c>
      <c r="B3312" s="29" t="s">
        <v>9633</v>
      </c>
      <c r="C3312" s="30" t="s">
        <v>9634</v>
      </c>
      <c r="D3312" s="30" t="s">
        <v>3764</v>
      </c>
      <c r="E3312" s="30" t="s">
        <v>6130</v>
      </c>
      <c r="F3312" s="30" t="s">
        <v>101</v>
      </c>
      <c r="G3312" s="9" t="s">
        <v>14</v>
      </c>
      <c r="H3312" s="30"/>
      <c r="I3312" s="31"/>
    </row>
    <row r="3313">
      <c r="A3313" s="30" t="s">
        <v>9632</v>
      </c>
      <c r="B3313" s="29" t="s">
        <v>9633</v>
      </c>
      <c r="C3313" s="30" t="s">
        <v>9634</v>
      </c>
      <c r="D3313" s="30" t="s">
        <v>3764</v>
      </c>
      <c r="E3313" s="30" t="s">
        <v>3557</v>
      </c>
      <c r="F3313" s="30" t="s">
        <v>101</v>
      </c>
      <c r="G3313" s="9" t="s">
        <v>14</v>
      </c>
      <c r="H3313" s="30"/>
      <c r="I3313" s="31"/>
    </row>
    <row r="3314">
      <c r="A3314" s="30" t="s">
        <v>9632</v>
      </c>
      <c r="B3314" s="29" t="s">
        <v>9633</v>
      </c>
      <c r="C3314" s="30" t="s">
        <v>9634</v>
      </c>
      <c r="D3314" s="30" t="s">
        <v>3764</v>
      </c>
      <c r="E3314" s="30" t="s">
        <v>119</v>
      </c>
      <c r="F3314" s="30" t="s">
        <v>18</v>
      </c>
      <c r="G3314" s="9" t="s">
        <v>14</v>
      </c>
      <c r="H3314" s="30"/>
      <c r="I3314" s="31"/>
    </row>
    <row r="3315">
      <c r="A3315" s="30" t="s">
        <v>9632</v>
      </c>
      <c r="B3315" s="29" t="s">
        <v>9635</v>
      </c>
      <c r="C3315" s="30" t="s">
        <v>9636</v>
      </c>
      <c r="D3315" s="30" t="s">
        <v>307</v>
      </c>
      <c r="E3315" s="30" t="s">
        <v>119</v>
      </c>
      <c r="F3315" s="30" t="s">
        <v>18</v>
      </c>
      <c r="G3315" s="9" t="s">
        <v>14</v>
      </c>
      <c r="H3315" s="30"/>
      <c r="I3315" s="31"/>
    </row>
    <row r="3316">
      <c r="A3316" s="30" t="s">
        <v>9632</v>
      </c>
      <c r="B3316" s="29" t="s">
        <v>9637</v>
      </c>
      <c r="C3316" s="30" t="s">
        <v>9638</v>
      </c>
      <c r="D3316" s="30" t="s">
        <v>235</v>
      </c>
      <c r="E3316" s="30" t="s">
        <v>38</v>
      </c>
      <c r="F3316" s="30" t="s">
        <v>101</v>
      </c>
      <c r="G3316" s="9" t="s">
        <v>14</v>
      </c>
      <c r="H3316" s="30"/>
      <c r="I3316" s="31"/>
    </row>
    <row r="3317">
      <c r="A3317" s="30" t="s">
        <v>9632</v>
      </c>
      <c r="B3317" s="29" t="s">
        <v>9637</v>
      </c>
      <c r="C3317" s="30" t="s">
        <v>9638</v>
      </c>
      <c r="D3317" s="30" t="s">
        <v>235</v>
      </c>
      <c r="E3317" s="30" t="s">
        <v>259</v>
      </c>
      <c r="F3317" s="30" t="s">
        <v>119</v>
      </c>
      <c r="G3317" s="9" t="s">
        <v>14</v>
      </c>
      <c r="H3317" s="30"/>
      <c r="I3317" s="31"/>
    </row>
    <row r="3318">
      <c r="A3318" s="30" t="s">
        <v>9632</v>
      </c>
      <c r="B3318" s="29" t="s">
        <v>9639</v>
      </c>
      <c r="C3318" s="30" t="s">
        <v>9640</v>
      </c>
      <c r="D3318" s="30" t="s">
        <v>7480</v>
      </c>
      <c r="E3318" s="30" t="s">
        <v>38</v>
      </c>
      <c r="F3318" s="30" t="s">
        <v>149</v>
      </c>
      <c r="G3318" s="9" t="s">
        <v>14</v>
      </c>
      <c r="H3318" s="30"/>
      <c r="I3318" s="31"/>
    </row>
    <row r="3319">
      <c r="A3319" s="30" t="s">
        <v>9632</v>
      </c>
      <c r="B3319" s="29" t="s">
        <v>9639</v>
      </c>
      <c r="C3319" s="30" t="s">
        <v>9640</v>
      </c>
      <c r="D3319" s="30" t="s">
        <v>7480</v>
      </c>
      <c r="E3319" s="30" t="s">
        <v>119</v>
      </c>
      <c r="F3319" s="30" t="s">
        <v>741</v>
      </c>
      <c r="G3319" s="9" t="s">
        <v>14</v>
      </c>
      <c r="H3319" s="30"/>
      <c r="I3319" s="31"/>
    </row>
    <row r="3320">
      <c r="A3320" s="30" t="s">
        <v>9632</v>
      </c>
      <c r="B3320" s="29" t="s">
        <v>9639</v>
      </c>
      <c r="C3320" s="30" t="s">
        <v>9640</v>
      </c>
      <c r="D3320" s="30" t="s">
        <v>7480</v>
      </c>
      <c r="E3320" s="30" t="s">
        <v>4316</v>
      </c>
      <c r="F3320" s="30" t="s">
        <v>202</v>
      </c>
      <c r="G3320" s="9" t="s">
        <v>14</v>
      </c>
      <c r="H3320" s="30"/>
      <c r="I3320" s="31"/>
    </row>
    <row r="3321">
      <c r="A3321" s="30" t="s">
        <v>9632</v>
      </c>
      <c r="B3321" s="29" t="s">
        <v>9641</v>
      </c>
      <c r="C3321" s="30" t="s">
        <v>9642</v>
      </c>
      <c r="D3321" s="30" t="s">
        <v>567</v>
      </c>
      <c r="E3321" s="30" t="s">
        <v>42</v>
      </c>
      <c r="F3321" s="30" t="s">
        <v>1303</v>
      </c>
      <c r="G3321" s="9" t="s">
        <v>29</v>
      </c>
      <c r="H3321" s="30"/>
      <c r="I3321" s="31"/>
    </row>
    <row r="3322">
      <c r="A3322" s="30" t="s">
        <v>9632</v>
      </c>
      <c r="B3322" s="29" t="s">
        <v>9643</v>
      </c>
      <c r="C3322" s="30" t="s">
        <v>9644</v>
      </c>
      <c r="D3322" s="30" t="s">
        <v>2757</v>
      </c>
      <c r="E3322" s="30" t="s">
        <v>38</v>
      </c>
      <c r="F3322" s="30" t="s">
        <v>258</v>
      </c>
      <c r="G3322" s="9" t="s">
        <v>14</v>
      </c>
      <c r="H3322" s="30"/>
      <c r="I3322" s="31"/>
    </row>
    <row r="3323">
      <c r="A3323" s="30" t="s">
        <v>9632</v>
      </c>
      <c r="B3323" s="29" t="s">
        <v>9643</v>
      </c>
      <c r="C3323" s="30" t="s">
        <v>9644</v>
      </c>
      <c r="D3323" s="30" t="s">
        <v>2757</v>
      </c>
      <c r="E3323" s="30" t="s">
        <v>119</v>
      </c>
      <c r="F3323" s="30" t="s">
        <v>18</v>
      </c>
      <c r="G3323" s="9" t="s">
        <v>14</v>
      </c>
      <c r="H3323" s="30"/>
      <c r="I3323" s="31"/>
    </row>
    <row r="3324">
      <c r="A3324" s="30" t="s">
        <v>9632</v>
      </c>
      <c r="B3324" s="29" t="s">
        <v>9645</v>
      </c>
      <c r="C3324" s="30" t="s">
        <v>9646</v>
      </c>
      <c r="D3324" s="30" t="s">
        <v>1746</v>
      </c>
      <c r="E3324" s="30"/>
      <c r="F3324" s="30" t="s">
        <v>7183</v>
      </c>
      <c r="G3324" s="9" t="s">
        <v>14</v>
      </c>
      <c r="H3324" s="30" t="s">
        <v>100</v>
      </c>
      <c r="I3324" s="31"/>
    </row>
    <row r="3325">
      <c r="A3325" s="30" t="s">
        <v>9632</v>
      </c>
      <c r="B3325" s="29" t="s">
        <v>9647</v>
      </c>
      <c r="C3325" s="30" t="s">
        <v>9648</v>
      </c>
      <c r="D3325" s="30" t="s">
        <v>3076</v>
      </c>
      <c r="E3325" s="30" t="s">
        <v>38</v>
      </c>
      <c r="F3325" s="30" t="s">
        <v>18</v>
      </c>
      <c r="G3325" s="9" t="s">
        <v>14</v>
      </c>
      <c r="H3325" s="30"/>
      <c r="I3325" s="31"/>
    </row>
    <row r="3326">
      <c r="A3326" s="30" t="s">
        <v>9632</v>
      </c>
      <c r="B3326" s="29" t="s">
        <v>9647</v>
      </c>
      <c r="C3326" s="30" t="s">
        <v>9648</v>
      </c>
      <c r="D3326" s="30" t="s">
        <v>3076</v>
      </c>
      <c r="E3326" s="30" t="s">
        <v>119</v>
      </c>
      <c r="F3326" s="30" t="s">
        <v>741</v>
      </c>
      <c r="G3326" s="9" t="s">
        <v>14</v>
      </c>
      <c r="H3326" s="30"/>
      <c r="I3326" s="31"/>
    </row>
    <row r="3327">
      <c r="A3327" s="30" t="s">
        <v>9632</v>
      </c>
      <c r="B3327" s="29" t="s">
        <v>9647</v>
      </c>
      <c r="C3327" s="30" t="s">
        <v>9648</v>
      </c>
      <c r="D3327" s="30" t="s">
        <v>3076</v>
      </c>
      <c r="E3327" s="30" t="s">
        <v>5217</v>
      </c>
      <c r="F3327" s="30" t="s">
        <v>2427</v>
      </c>
      <c r="G3327" s="9" t="s">
        <v>14</v>
      </c>
      <c r="H3327" s="30"/>
      <c r="I3327" s="31"/>
    </row>
    <row r="3328">
      <c r="A3328" s="30" t="s">
        <v>9632</v>
      </c>
      <c r="B3328" s="29" t="s">
        <v>9649</v>
      </c>
      <c r="C3328" s="30" t="s">
        <v>9650</v>
      </c>
      <c r="D3328" s="30" t="s">
        <v>197</v>
      </c>
      <c r="E3328" s="30" t="s">
        <v>119</v>
      </c>
      <c r="F3328" s="30" t="s">
        <v>18</v>
      </c>
      <c r="G3328" s="9" t="s">
        <v>14</v>
      </c>
      <c r="H3328" s="30"/>
      <c r="I3328" s="31"/>
    </row>
    <row r="3329">
      <c r="A3329" s="30" t="s">
        <v>9632</v>
      </c>
      <c r="B3329" s="29" t="s">
        <v>9651</v>
      </c>
      <c r="C3329" s="30" t="s">
        <v>9652</v>
      </c>
      <c r="D3329" s="30" t="s">
        <v>2018</v>
      </c>
      <c r="E3329" s="30" t="s">
        <v>38</v>
      </c>
      <c r="F3329" s="30" t="s">
        <v>18</v>
      </c>
      <c r="G3329" s="9" t="s">
        <v>14</v>
      </c>
      <c r="H3329" s="30"/>
      <c r="I3329" s="31"/>
    </row>
    <row r="3330">
      <c r="A3330" s="30" t="s">
        <v>9632</v>
      </c>
      <c r="B3330" s="29" t="s">
        <v>9651</v>
      </c>
      <c r="C3330" s="30" t="s">
        <v>9652</v>
      </c>
      <c r="D3330" s="30" t="s">
        <v>2018</v>
      </c>
      <c r="E3330" s="30" t="s">
        <v>5047</v>
      </c>
      <c r="F3330" s="30" t="s">
        <v>542</v>
      </c>
      <c r="G3330" s="9" t="s">
        <v>14</v>
      </c>
      <c r="H3330" s="30"/>
      <c r="I3330" s="31"/>
    </row>
    <row r="3331">
      <c r="A3331" s="30" t="s">
        <v>9632</v>
      </c>
      <c r="B3331" s="29" t="s">
        <v>9653</v>
      </c>
      <c r="C3331" s="30" t="s">
        <v>9654</v>
      </c>
      <c r="D3331" s="30" t="s">
        <v>9655</v>
      </c>
      <c r="E3331" s="30" t="s">
        <v>436</v>
      </c>
      <c r="F3331" s="30" t="s">
        <v>3482</v>
      </c>
      <c r="G3331" s="9" t="s">
        <v>14</v>
      </c>
      <c r="H3331" s="30"/>
      <c r="I3331" s="31"/>
    </row>
    <row r="3332">
      <c r="A3332" s="30" t="s">
        <v>9632</v>
      </c>
      <c r="B3332" s="29" t="s">
        <v>9653</v>
      </c>
      <c r="C3332" s="30" t="s">
        <v>9654</v>
      </c>
      <c r="D3332" s="30" t="s">
        <v>9655</v>
      </c>
      <c r="E3332" s="30" t="s">
        <v>119</v>
      </c>
      <c r="F3332" s="30" t="s">
        <v>149</v>
      </c>
      <c r="G3332" s="9" t="s">
        <v>14</v>
      </c>
      <c r="H3332" s="30"/>
      <c r="I3332" s="31"/>
    </row>
    <row r="3333">
      <c r="A3333" s="30" t="s">
        <v>9632</v>
      </c>
      <c r="B3333" s="29" t="s">
        <v>9656</v>
      </c>
      <c r="C3333" s="30" t="s">
        <v>9657</v>
      </c>
      <c r="D3333" s="30" t="s">
        <v>3444</v>
      </c>
      <c r="E3333" s="30" t="s">
        <v>38</v>
      </c>
      <c r="F3333" s="30" t="s">
        <v>8848</v>
      </c>
      <c r="G3333" s="9" t="s">
        <v>14</v>
      </c>
      <c r="H3333" s="30"/>
      <c r="I3333" s="31"/>
    </row>
    <row r="3334">
      <c r="A3334" s="30" t="s">
        <v>9632</v>
      </c>
      <c r="B3334" s="29" t="s">
        <v>9658</v>
      </c>
      <c r="C3334" s="30" t="s">
        <v>9659</v>
      </c>
      <c r="D3334" s="30" t="s">
        <v>432</v>
      </c>
      <c r="E3334" s="30" t="s">
        <v>9660</v>
      </c>
      <c r="F3334" s="30" t="s">
        <v>119</v>
      </c>
      <c r="G3334" s="9" t="s">
        <v>14</v>
      </c>
      <c r="H3334" s="30"/>
      <c r="I3334" s="31"/>
    </row>
    <row r="3335">
      <c r="A3335" s="30" t="s">
        <v>9632</v>
      </c>
      <c r="B3335" s="29" t="s">
        <v>9658</v>
      </c>
      <c r="C3335" s="30" t="s">
        <v>9659</v>
      </c>
      <c r="D3335" s="30" t="s">
        <v>432</v>
      </c>
      <c r="E3335" s="30" t="s">
        <v>4316</v>
      </c>
      <c r="F3335" s="30" t="s">
        <v>33</v>
      </c>
      <c r="G3335" s="9" t="s">
        <v>14</v>
      </c>
      <c r="H3335" s="30"/>
      <c r="I3335" s="31"/>
    </row>
    <row r="3336">
      <c r="A3336" s="30" t="s">
        <v>9632</v>
      </c>
      <c r="B3336" s="29" t="s">
        <v>9658</v>
      </c>
      <c r="C3336" s="30" t="s">
        <v>9659</v>
      </c>
      <c r="D3336" s="30" t="s">
        <v>432</v>
      </c>
      <c r="E3336" s="30" t="s">
        <v>1490</v>
      </c>
      <c r="F3336" s="30" t="s">
        <v>542</v>
      </c>
      <c r="G3336" s="9" t="s">
        <v>14</v>
      </c>
      <c r="H3336" s="30"/>
      <c r="I3336" s="31"/>
    </row>
    <row r="3337">
      <c r="A3337" s="30" t="s">
        <v>9632</v>
      </c>
      <c r="B3337" s="29" t="s">
        <v>9661</v>
      </c>
      <c r="C3337" s="30" t="s">
        <v>9662</v>
      </c>
      <c r="D3337" s="30" t="s">
        <v>3315</v>
      </c>
      <c r="E3337" s="30" t="s">
        <v>259</v>
      </c>
      <c r="F3337" s="30" t="s">
        <v>119</v>
      </c>
      <c r="G3337" s="9" t="s">
        <v>14</v>
      </c>
      <c r="H3337" s="30"/>
      <c r="I3337" s="31"/>
    </row>
    <row r="3338">
      <c r="A3338" s="30" t="s">
        <v>9632</v>
      </c>
      <c r="B3338" s="29" t="s">
        <v>9661</v>
      </c>
      <c r="C3338" s="30" t="s">
        <v>9662</v>
      </c>
      <c r="D3338" s="30" t="s">
        <v>3315</v>
      </c>
      <c r="E3338" s="30" t="s">
        <v>119</v>
      </c>
      <c r="F3338" s="30" t="s">
        <v>18</v>
      </c>
      <c r="G3338" s="9" t="s">
        <v>14</v>
      </c>
      <c r="H3338" s="30"/>
      <c r="I3338" s="31"/>
    </row>
    <row r="3339">
      <c r="A3339" s="30" t="s">
        <v>9632</v>
      </c>
      <c r="B3339" s="29" t="s">
        <v>9661</v>
      </c>
      <c r="C3339" s="30" t="s">
        <v>9662</v>
      </c>
      <c r="D3339" s="30" t="s">
        <v>3315</v>
      </c>
      <c r="E3339" s="30" t="s">
        <v>5418</v>
      </c>
      <c r="F3339" s="30" t="s">
        <v>202</v>
      </c>
      <c r="G3339" s="9" t="s">
        <v>14</v>
      </c>
      <c r="H3339" s="30"/>
      <c r="I3339" s="31"/>
    </row>
    <row r="3340">
      <c r="A3340" s="30" t="s">
        <v>9632</v>
      </c>
      <c r="B3340" s="29" t="s">
        <v>9663</v>
      </c>
      <c r="C3340" s="30" t="s">
        <v>9664</v>
      </c>
      <c r="D3340" s="30" t="s">
        <v>193</v>
      </c>
      <c r="E3340" s="30" t="s">
        <v>344</v>
      </c>
      <c r="F3340" s="30" t="s">
        <v>671</v>
      </c>
      <c r="G3340" s="9" t="s">
        <v>14</v>
      </c>
      <c r="H3340" s="30"/>
      <c r="I3340" s="31"/>
    </row>
    <row r="3341">
      <c r="A3341" s="30" t="s">
        <v>9632</v>
      </c>
      <c r="B3341" s="29" t="s">
        <v>9663</v>
      </c>
      <c r="C3341" s="30" t="s">
        <v>9664</v>
      </c>
      <c r="D3341" s="30" t="s">
        <v>193</v>
      </c>
      <c r="E3341" s="30" t="s">
        <v>38</v>
      </c>
      <c r="F3341" s="30" t="s">
        <v>18</v>
      </c>
      <c r="G3341" s="9" t="s">
        <v>14</v>
      </c>
      <c r="H3341" s="30"/>
      <c r="I3341" s="31"/>
    </row>
    <row r="3342">
      <c r="A3342" s="30" t="s">
        <v>9632</v>
      </c>
      <c r="B3342" s="29" t="s">
        <v>9665</v>
      </c>
      <c r="C3342" s="30" t="s">
        <v>9666</v>
      </c>
      <c r="D3342" s="30" t="s">
        <v>9667</v>
      </c>
      <c r="E3342" s="30" t="s">
        <v>38</v>
      </c>
      <c r="F3342" s="30" t="s">
        <v>258</v>
      </c>
      <c r="G3342" s="9" t="s">
        <v>14</v>
      </c>
      <c r="H3342" s="30"/>
      <c r="I3342" s="31"/>
    </row>
    <row r="3343">
      <c r="A3343" s="30" t="s">
        <v>9632</v>
      </c>
      <c r="B3343" s="29" t="s">
        <v>9665</v>
      </c>
      <c r="C3343" s="30" t="s">
        <v>9666</v>
      </c>
      <c r="D3343" s="30" t="s">
        <v>9667</v>
      </c>
      <c r="E3343" s="30" t="s">
        <v>119</v>
      </c>
      <c r="F3343" s="30" t="s">
        <v>6489</v>
      </c>
      <c r="G3343" s="9" t="s">
        <v>14</v>
      </c>
      <c r="H3343" s="30"/>
      <c r="I3343" s="31"/>
    </row>
    <row r="3344">
      <c r="A3344" s="30" t="s">
        <v>9632</v>
      </c>
      <c r="B3344" s="29" t="s">
        <v>9668</v>
      </c>
      <c r="C3344" s="30" t="s">
        <v>9669</v>
      </c>
      <c r="D3344" s="30" t="s">
        <v>457</v>
      </c>
      <c r="E3344" s="30" t="s">
        <v>38</v>
      </c>
      <c r="F3344" s="30" t="s">
        <v>498</v>
      </c>
      <c r="G3344" s="9" t="s">
        <v>14</v>
      </c>
      <c r="H3344" s="30"/>
      <c r="I3344" s="31"/>
    </row>
    <row r="3345">
      <c r="A3345" s="30" t="s">
        <v>9632</v>
      </c>
      <c r="B3345" s="29" t="s">
        <v>9670</v>
      </c>
      <c r="C3345" s="30" t="s">
        <v>9671</v>
      </c>
      <c r="D3345" s="30" t="s">
        <v>468</v>
      </c>
      <c r="E3345" s="30"/>
      <c r="F3345" s="30" t="s">
        <v>1430</v>
      </c>
      <c r="G3345" s="9" t="s">
        <v>14</v>
      </c>
      <c r="H3345" s="30" t="s">
        <v>100</v>
      </c>
      <c r="I3345" s="31"/>
    </row>
    <row r="3346">
      <c r="A3346" s="30" t="s">
        <v>9632</v>
      </c>
      <c r="B3346" s="29" t="s">
        <v>9670</v>
      </c>
      <c r="C3346" s="30" t="s">
        <v>9671</v>
      </c>
      <c r="D3346" s="30" t="s">
        <v>468</v>
      </c>
      <c r="E3346" s="30" t="s">
        <v>119</v>
      </c>
      <c r="F3346" s="30" t="s">
        <v>18</v>
      </c>
      <c r="G3346" s="9" t="s">
        <v>14</v>
      </c>
      <c r="H3346" s="30"/>
      <c r="I3346" s="31"/>
    </row>
    <row r="3347">
      <c r="A3347" s="30" t="s">
        <v>9632</v>
      </c>
      <c r="B3347" s="29" t="s">
        <v>9670</v>
      </c>
      <c r="C3347" s="30" t="s">
        <v>9671</v>
      </c>
      <c r="D3347" s="30" t="s">
        <v>468</v>
      </c>
      <c r="E3347" s="30" t="s">
        <v>436</v>
      </c>
      <c r="F3347" s="30" t="s">
        <v>101</v>
      </c>
      <c r="G3347" s="9" t="s">
        <v>14</v>
      </c>
      <c r="H3347" s="30"/>
      <c r="I3347" s="31"/>
    </row>
    <row r="3348">
      <c r="A3348" s="30" t="s">
        <v>9632</v>
      </c>
      <c r="B3348" s="29" t="s">
        <v>9672</v>
      </c>
      <c r="C3348" s="30" t="s">
        <v>9673</v>
      </c>
      <c r="D3348" s="30" t="s">
        <v>1746</v>
      </c>
      <c r="E3348" s="30" t="s">
        <v>6034</v>
      </c>
      <c r="F3348" s="30" t="s">
        <v>119</v>
      </c>
      <c r="G3348" s="9" t="s">
        <v>14</v>
      </c>
      <c r="H3348" s="30"/>
      <c r="I3348" s="31"/>
    </row>
    <row r="3349">
      <c r="A3349" s="30" t="s">
        <v>9632</v>
      </c>
      <c r="B3349" s="29" t="s">
        <v>9672</v>
      </c>
      <c r="C3349" s="30" t="s">
        <v>9673</v>
      </c>
      <c r="D3349" s="30" t="s">
        <v>1746</v>
      </c>
      <c r="E3349" s="30" t="s">
        <v>119</v>
      </c>
      <c r="F3349" s="30" t="s">
        <v>6180</v>
      </c>
      <c r="G3349" s="9" t="s">
        <v>14</v>
      </c>
      <c r="H3349" s="30"/>
      <c r="I3349" s="31"/>
    </row>
    <row r="3350">
      <c r="A3350" s="30" t="s">
        <v>9632</v>
      </c>
      <c r="B3350" s="29" t="s">
        <v>9674</v>
      </c>
      <c r="C3350" s="30" t="s">
        <v>9675</v>
      </c>
      <c r="D3350" s="30" t="s">
        <v>3948</v>
      </c>
      <c r="E3350" s="30" t="s">
        <v>38</v>
      </c>
      <c r="F3350" s="30" t="s">
        <v>149</v>
      </c>
      <c r="G3350" s="9" t="s">
        <v>14</v>
      </c>
      <c r="H3350" s="30"/>
      <c r="I3350" s="31"/>
    </row>
    <row r="3351">
      <c r="A3351" s="30" t="s">
        <v>9632</v>
      </c>
      <c r="B3351" s="29" t="s">
        <v>9674</v>
      </c>
      <c r="C3351" s="30" t="s">
        <v>9675</v>
      </c>
      <c r="D3351" s="30" t="s">
        <v>3948</v>
      </c>
      <c r="E3351" s="30" t="s">
        <v>436</v>
      </c>
      <c r="F3351" s="30" t="s">
        <v>18</v>
      </c>
      <c r="G3351" s="9" t="s">
        <v>14</v>
      </c>
      <c r="H3351" s="30"/>
      <c r="I3351" s="31"/>
    </row>
    <row r="3352">
      <c r="A3352" s="30" t="s">
        <v>9632</v>
      </c>
      <c r="B3352" s="29" t="s">
        <v>9676</v>
      </c>
      <c r="C3352" s="30" t="s">
        <v>9677</v>
      </c>
      <c r="D3352" s="30" t="s">
        <v>2212</v>
      </c>
      <c r="E3352" s="30" t="s">
        <v>119</v>
      </c>
      <c r="F3352" s="30" t="s">
        <v>2427</v>
      </c>
      <c r="G3352" s="9" t="s">
        <v>14</v>
      </c>
      <c r="H3352" s="30"/>
      <c r="I3352" s="31"/>
    </row>
    <row r="3353">
      <c r="A3353" s="30" t="s">
        <v>9632</v>
      </c>
      <c r="B3353" s="29" t="s">
        <v>9676</v>
      </c>
      <c r="C3353" s="30" t="s">
        <v>9677</v>
      </c>
      <c r="D3353" s="30" t="s">
        <v>2212</v>
      </c>
      <c r="E3353" s="30" t="s">
        <v>436</v>
      </c>
      <c r="F3353" s="30" t="s">
        <v>18</v>
      </c>
      <c r="G3353" s="9" t="s">
        <v>14</v>
      </c>
      <c r="H3353" s="30"/>
      <c r="I3353" s="31"/>
    </row>
    <row r="3354">
      <c r="A3354" s="30" t="s">
        <v>9632</v>
      </c>
      <c r="B3354" s="29" t="s">
        <v>9678</v>
      </c>
      <c r="C3354" s="30" t="s">
        <v>9679</v>
      </c>
      <c r="D3354" s="30" t="s">
        <v>41</v>
      </c>
      <c r="E3354" s="30" t="s">
        <v>38</v>
      </c>
      <c r="F3354" s="30" t="s">
        <v>3482</v>
      </c>
      <c r="G3354" s="9" t="s">
        <v>14</v>
      </c>
      <c r="H3354" s="30"/>
      <c r="I3354" s="31"/>
    </row>
    <row r="3355">
      <c r="A3355" s="30" t="s">
        <v>9632</v>
      </c>
      <c r="B3355" s="29" t="s">
        <v>9678</v>
      </c>
      <c r="C3355" s="30" t="s">
        <v>9679</v>
      </c>
      <c r="D3355" s="30" t="s">
        <v>41</v>
      </c>
      <c r="E3355" s="30" t="s">
        <v>119</v>
      </c>
      <c r="F3355" s="30" t="s">
        <v>18</v>
      </c>
      <c r="G3355" s="9" t="s">
        <v>14</v>
      </c>
      <c r="H3355" s="30"/>
      <c r="I3355" s="31"/>
    </row>
    <row r="3356">
      <c r="A3356" s="30" t="s">
        <v>9632</v>
      </c>
      <c r="B3356" s="29" t="s">
        <v>9678</v>
      </c>
      <c r="C3356" s="30" t="s">
        <v>9679</v>
      </c>
      <c r="D3356" s="30" t="s">
        <v>41</v>
      </c>
      <c r="E3356" s="30" t="s">
        <v>5885</v>
      </c>
      <c r="F3356" s="30" t="s">
        <v>202</v>
      </c>
      <c r="G3356" s="9" t="s">
        <v>14</v>
      </c>
      <c r="H3356" s="30"/>
      <c r="I3356" s="31"/>
    </row>
    <row r="3357">
      <c r="A3357" s="30" t="s">
        <v>9632</v>
      </c>
      <c r="B3357" s="29" t="s">
        <v>9680</v>
      </c>
      <c r="C3357" s="30" t="s">
        <v>9681</v>
      </c>
      <c r="D3357" s="30" t="s">
        <v>2946</v>
      </c>
      <c r="E3357" s="30" t="s">
        <v>119</v>
      </c>
      <c r="F3357" s="30" t="s">
        <v>101</v>
      </c>
      <c r="G3357" s="9" t="s">
        <v>14</v>
      </c>
      <c r="H3357" s="30"/>
      <c r="I3357" s="31"/>
    </row>
    <row r="3358">
      <c r="A3358" s="30" t="s">
        <v>9632</v>
      </c>
      <c r="B3358" s="29" t="s">
        <v>9682</v>
      </c>
      <c r="C3358" s="30" t="s">
        <v>9683</v>
      </c>
      <c r="D3358" s="30" t="s">
        <v>8239</v>
      </c>
      <c r="E3358" s="30" t="s">
        <v>119</v>
      </c>
      <c r="F3358" s="30" t="s">
        <v>3482</v>
      </c>
      <c r="G3358" s="9" t="s">
        <v>14</v>
      </c>
      <c r="H3358" s="30"/>
      <c r="I3358" s="31"/>
    </row>
    <row r="3359">
      <c r="A3359" s="30" t="s">
        <v>9632</v>
      </c>
      <c r="B3359" s="29" t="s">
        <v>9682</v>
      </c>
      <c r="C3359" s="30" t="s">
        <v>9683</v>
      </c>
      <c r="D3359" s="30" t="s">
        <v>8239</v>
      </c>
      <c r="E3359" s="30" t="s">
        <v>5418</v>
      </c>
      <c r="F3359" s="30" t="s">
        <v>454</v>
      </c>
      <c r="G3359" s="9" t="s">
        <v>14</v>
      </c>
      <c r="H3359" s="30"/>
      <c r="I3359" s="31"/>
    </row>
    <row r="3360">
      <c r="A3360" s="30" t="s">
        <v>9632</v>
      </c>
      <c r="B3360" s="29" t="s">
        <v>9684</v>
      </c>
      <c r="C3360" s="30" t="s">
        <v>9685</v>
      </c>
      <c r="D3360" s="30" t="s">
        <v>5947</v>
      </c>
      <c r="E3360" s="30" t="s">
        <v>38</v>
      </c>
      <c r="F3360" s="30" t="s">
        <v>3593</v>
      </c>
      <c r="G3360" s="9" t="s">
        <v>14</v>
      </c>
      <c r="H3360" s="30"/>
      <c r="I3360" s="31"/>
    </row>
    <row r="3361">
      <c r="A3361" s="30" t="s">
        <v>9632</v>
      </c>
      <c r="B3361" s="29" t="s">
        <v>9686</v>
      </c>
      <c r="C3361" s="30" t="s">
        <v>9687</v>
      </c>
      <c r="D3361" s="30" t="s">
        <v>611</v>
      </c>
      <c r="E3361" s="30" t="s">
        <v>42</v>
      </c>
      <c r="F3361" s="30" t="s">
        <v>1303</v>
      </c>
      <c r="G3361" s="9" t="s">
        <v>29</v>
      </c>
      <c r="H3361" s="30"/>
      <c r="I3361" s="31"/>
    </row>
    <row r="3362">
      <c r="A3362" s="30" t="s">
        <v>9632</v>
      </c>
      <c r="B3362" s="29" t="s">
        <v>9688</v>
      </c>
      <c r="C3362" s="30" t="s">
        <v>9689</v>
      </c>
      <c r="D3362" s="30" t="s">
        <v>1746</v>
      </c>
      <c r="E3362" s="30"/>
      <c r="F3362" s="30" t="s">
        <v>7183</v>
      </c>
      <c r="G3362" s="9" t="s">
        <v>14</v>
      </c>
      <c r="H3362" s="30" t="s">
        <v>100</v>
      </c>
      <c r="I3362" s="31"/>
    </row>
    <row r="3363">
      <c r="A3363" s="30" t="s">
        <v>9632</v>
      </c>
      <c r="B3363" s="29" t="s">
        <v>9690</v>
      </c>
      <c r="C3363" s="30" t="s">
        <v>9691</v>
      </c>
      <c r="D3363" s="30" t="s">
        <v>3850</v>
      </c>
      <c r="E3363" s="30" t="s">
        <v>38</v>
      </c>
      <c r="F3363" s="30" t="s">
        <v>5939</v>
      </c>
      <c r="G3363" s="9" t="s">
        <v>14</v>
      </c>
      <c r="H3363" s="30"/>
      <c r="I3363" s="31"/>
    </row>
    <row r="3364">
      <c r="A3364" s="30" t="s">
        <v>9632</v>
      </c>
      <c r="B3364" s="29" t="s">
        <v>9690</v>
      </c>
      <c r="C3364" s="30" t="s">
        <v>9691</v>
      </c>
      <c r="D3364" s="30" t="s">
        <v>3850</v>
      </c>
      <c r="E3364" s="30" t="s">
        <v>38</v>
      </c>
      <c r="F3364" s="30" t="s">
        <v>18</v>
      </c>
      <c r="G3364" s="9" t="s">
        <v>14</v>
      </c>
      <c r="H3364" s="30"/>
      <c r="I3364" s="31"/>
    </row>
    <row r="3365">
      <c r="A3365" s="30" t="s">
        <v>9632</v>
      </c>
      <c r="B3365" s="29" t="s">
        <v>9692</v>
      </c>
      <c r="C3365" s="30" t="s">
        <v>9693</v>
      </c>
      <c r="D3365" s="30" t="s">
        <v>1893</v>
      </c>
      <c r="E3365" s="30" t="s">
        <v>38</v>
      </c>
      <c r="F3365" s="30" t="s">
        <v>18</v>
      </c>
      <c r="G3365" s="9" t="s">
        <v>14</v>
      </c>
      <c r="H3365" s="30"/>
      <c r="I3365" s="31"/>
    </row>
    <row r="3366">
      <c r="A3366" s="30" t="s">
        <v>9632</v>
      </c>
      <c r="B3366" s="29" t="s">
        <v>9692</v>
      </c>
      <c r="C3366" s="30" t="s">
        <v>9693</v>
      </c>
      <c r="D3366" s="30" t="s">
        <v>1893</v>
      </c>
      <c r="E3366" s="30" t="s">
        <v>119</v>
      </c>
      <c r="F3366" s="30" t="s">
        <v>741</v>
      </c>
      <c r="G3366" s="9" t="s">
        <v>14</v>
      </c>
      <c r="H3366" s="30"/>
      <c r="I3366" s="31"/>
    </row>
    <row r="3367">
      <c r="A3367" s="30" t="s">
        <v>9632</v>
      </c>
      <c r="B3367" s="29" t="s">
        <v>9694</v>
      </c>
      <c r="C3367" s="30" t="s">
        <v>9695</v>
      </c>
      <c r="D3367" s="30" t="s">
        <v>822</v>
      </c>
      <c r="E3367" s="30" t="s">
        <v>119</v>
      </c>
      <c r="F3367" s="30" t="s">
        <v>1601</v>
      </c>
      <c r="G3367" s="9" t="s">
        <v>14</v>
      </c>
      <c r="H3367" s="30"/>
      <c r="I3367" s="31"/>
    </row>
    <row r="3368">
      <c r="A3368" s="30" t="s">
        <v>9632</v>
      </c>
      <c r="B3368" s="29" t="s">
        <v>9694</v>
      </c>
      <c r="C3368" s="30" t="s">
        <v>9695</v>
      </c>
      <c r="D3368" s="30" t="s">
        <v>822</v>
      </c>
      <c r="E3368" s="30" t="s">
        <v>4316</v>
      </c>
      <c r="F3368" s="30" t="s">
        <v>454</v>
      </c>
      <c r="G3368" s="9" t="s">
        <v>14</v>
      </c>
      <c r="H3368" s="30"/>
      <c r="I3368" s="31"/>
    </row>
    <row r="3369">
      <c r="A3369" s="30" t="s">
        <v>9632</v>
      </c>
      <c r="B3369" s="29" t="s">
        <v>9694</v>
      </c>
      <c r="C3369" s="30" t="s">
        <v>9695</v>
      </c>
      <c r="D3369" s="30" t="s">
        <v>822</v>
      </c>
      <c r="E3369" s="30" t="s">
        <v>38</v>
      </c>
      <c r="F3369" s="30" t="s">
        <v>18</v>
      </c>
      <c r="G3369" s="9" t="s">
        <v>14</v>
      </c>
      <c r="H3369" s="30"/>
      <c r="I3369" s="31"/>
    </row>
    <row r="3370">
      <c r="A3370" s="30" t="s">
        <v>9632</v>
      </c>
      <c r="B3370" s="29" t="s">
        <v>9696</v>
      </c>
      <c r="C3370" s="30" t="s">
        <v>9697</v>
      </c>
      <c r="D3370" s="30" t="s">
        <v>8259</v>
      </c>
      <c r="E3370" s="30" t="s">
        <v>38</v>
      </c>
      <c r="F3370" s="30" t="s">
        <v>132</v>
      </c>
      <c r="G3370" s="9" t="s">
        <v>14</v>
      </c>
      <c r="H3370" s="30"/>
      <c r="I3370" s="31"/>
    </row>
    <row r="3371">
      <c r="A3371" s="30" t="s">
        <v>9632</v>
      </c>
      <c r="B3371" s="29" t="s">
        <v>9696</v>
      </c>
      <c r="C3371" s="30" t="s">
        <v>9697</v>
      </c>
      <c r="D3371" s="30" t="s">
        <v>8259</v>
      </c>
      <c r="E3371" s="30" t="s">
        <v>7397</v>
      </c>
      <c r="F3371" s="30" t="s">
        <v>202</v>
      </c>
      <c r="G3371" s="9" t="s">
        <v>14</v>
      </c>
      <c r="H3371" s="30"/>
      <c r="I3371" s="31"/>
    </row>
    <row r="3372">
      <c r="A3372" s="30" t="s">
        <v>9632</v>
      </c>
      <c r="B3372" s="29" t="s">
        <v>9698</v>
      </c>
      <c r="C3372" s="30" t="s">
        <v>9699</v>
      </c>
      <c r="D3372" s="30" t="s">
        <v>2355</v>
      </c>
      <c r="E3372" s="30" t="s">
        <v>119</v>
      </c>
      <c r="F3372" s="30" t="s">
        <v>3482</v>
      </c>
      <c r="G3372" s="9" t="s">
        <v>14</v>
      </c>
      <c r="H3372" s="30"/>
      <c r="I3372" s="31"/>
    </row>
    <row r="3373">
      <c r="A3373" s="30" t="s">
        <v>9632</v>
      </c>
      <c r="B3373" s="29" t="s">
        <v>9700</v>
      </c>
      <c r="C3373" s="30" t="s">
        <v>9701</v>
      </c>
      <c r="D3373" s="30" t="s">
        <v>1799</v>
      </c>
      <c r="E3373" s="30"/>
      <c r="F3373" s="30" t="s">
        <v>9702</v>
      </c>
      <c r="G3373" s="9" t="s">
        <v>86</v>
      </c>
      <c r="H3373" s="30" t="s">
        <v>100</v>
      </c>
      <c r="I3373" s="31"/>
    </row>
    <row r="3374">
      <c r="A3374" s="30" t="s">
        <v>9632</v>
      </c>
      <c r="B3374" s="29" t="s">
        <v>9700</v>
      </c>
      <c r="C3374" s="30" t="s">
        <v>9701</v>
      </c>
      <c r="D3374" s="30" t="s">
        <v>1799</v>
      </c>
      <c r="E3374" s="30" t="s">
        <v>119</v>
      </c>
      <c r="F3374" s="30" t="s">
        <v>1123</v>
      </c>
      <c r="G3374" s="9" t="s">
        <v>86</v>
      </c>
      <c r="H3374" s="30"/>
      <c r="I3374" s="31"/>
    </row>
    <row r="3375">
      <c r="A3375" s="30" t="s">
        <v>9632</v>
      </c>
      <c r="B3375" s="29" t="s">
        <v>9703</v>
      </c>
      <c r="C3375" s="30" t="s">
        <v>9704</v>
      </c>
      <c r="D3375" s="30" t="s">
        <v>3256</v>
      </c>
      <c r="E3375" s="30" t="s">
        <v>9705</v>
      </c>
      <c r="F3375" s="30" t="s">
        <v>101</v>
      </c>
      <c r="G3375" s="9" t="s">
        <v>14</v>
      </c>
      <c r="H3375" s="30"/>
      <c r="I3375" s="31"/>
    </row>
    <row r="3376">
      <c r="A3376" s="30" t="s">
        <v>9632</v>
      </c>
      <c r="B3376" s="29" t="s">
        <v>9703</v>
      </c>
      <c r="C3376" s="30" t="s">
        <v>9704</v>
      </c>
      <c r="D3376" s="30" t="s">
        <v>3256</v>
      </c>
      <c r="E3376" s="30" t="s">
        <v>38</v>
      </c>
      <c r="F3376" s="30" t="s">
        <v>18</v>
      </c>
      <c r="G3376" s="9" t="s">
        <v>14</v>
      </c>
      <c r="H3376" s="30"/>
      <c r="I3376" s="31"/>
    </row>
    <row r="3377">
      <c r="A3377" s="30" t="s">
        <v>9632</v>
      </c>
      <c r="B3377" s="29" t="s">
        <v>9706</v>
      </c>
      <c r="C3377" s="30" t="s">
        <v>9707</v>
      </c>
      <c r="D3377" s="30" t="s">
        <v>3288</v>
      </c>
      <c r="E3377" s="30" t="s">
        <v>38</v>
      </c>
      <c r="F3377" s="30" t="s">
        <v>3482</v>
      </c>
      <c r="G3377" s="9" t="s">
        <v>14</v>
      </c>
      <c r="H3377" s="30"/>
      <c r="I3377" s="31"/>
    </row>
    <row r="3378">
      <c r="A3378" s="30" t="s">
        <v>9632</v>
      </c>
      <c r="B3378" s="29" t="s">
        <v>9706</v>
      </c>
      <c r="C3378" s="30" t="s">
        <v>9707</v>
      </c>
      <c r="D3378" s="30" t="s">
        <v>3288</v>
      </c>
      <c r="E3378" s="30" t="s">
        <v>9279</v>
      </c>
      <c r="F3378" s="30" t="s">
        <v>3415</v>
      </c>
      <c r="G3378" s="9" t="s">
        <v>14</v>
      </c>
      <c r="H3378" s="30"/>
      <c r="I3378" s="31"/>
    </row>
    <row r="3379">
      <c r="A3379" s="30" t="s">
        <v>9632</v>
      </c>
      <c r="B3379" s="29" t="s">
        <v>9708</v>
      </c>
      <c r="C3379" s="30" t="s">
        <v>9709</v>
      </c>
      <c r="D3379" s="30" t="s">
        <v>651</v>
      </c>
      <c r="E3379" s="30"/>
      <c r="F3379" s="30" t="s">
        <v>747</v>
      </c>
      <c r="G3379" s="9" t="s">
        <v>86</v>
      </c>
      <c r="H3379" s="30" t="s">
        <v>100</v>
      </c>
      <c r="I3379" s="31"/>
    </row>
    <row r="3380">
      <c r="A3380" s="30" t="s">
        <v>9632</v>
      </c>
      <c r="B3380" s="29" t="s">
        <v>9708</v>
      </c>
      <c r="C3380" s="30" t="s">
        <v>9709</v>
      </c>
      <c r="D3380" s="30" t="s">
        <v>651</v>
      </c>
      <c r="E3380" s="30" t="s">
        <v>119</v>
      </c>
      <c r="F3380" s="30" t="s">
        <v>757</v>
      </c>
      <c r="G3380" s="9" t="s">
        <v>86</v>
      </c>
      <c r="H3380" s="30"/>
      <c r="I3380" s="31"/>
    </row>
    <row r="3381">
      <c r="A3381" s="30" t="s">
        <v>9632</v>
      </c>
      <c r="B3381" s="29" t="s">
        <v>9708</v>
      </c>
      <c r="C3381" s="30" t="s">
        <v>9709</v>
      </c>
      <c r="D3381" s="30" t="s">
        <v>651</v>
      </c>
      <c r="E3381" s="30" t="s">
        <v>7397</v>
      </c>
      <c r="F3381" s="30" t="s">
        <v>9710</v>
      </c>
      <c r="G3381" s="9" t="s">
        <v>86</v>
      </c>
      <c r="H3381" s="30"/>
      <c r="I3381" s="31"/>
    </row>
    <row r="3382">
      <c r="A3382" s="30" t="s">
        <v>9632</v>
      </c>
      <c r="B3382" s="29" t="s">
        <v>9711</v>
      </c>
      <c r="C3382" s="30" t="s">
        <v>9712</v>
      </c>
      <c r="D3382" s="30" t="s">
        <v>7145</v>
      </c>
      <c r="E3382" s="30" t="s">
        <v>38</v>
      </c>
      <c r="F3382" s="30" t="s">
        <v>1601</v>
      </c>
      <c r="G3382" s="9" t="s">
        <v>14</v>
      </c>
      <c r="H3382" s="30"/>
      <c r="I3382" s="31"/>
    </row>
    <row r="3383">
      <c r="A3383" s="30" t="s">
        <v>9632</v>
      </c>
      <c r="B3383" s="29" t="s">
        <v>9711</v>
      </c>
      <c r="C3383" s="30" t="s">
        <v>9712</v>
      </c>
      <c r="D3383" s="30" t="s">
        <v>7145</v>
      </c>
      <c r="E3383" s="30" t="s">
        <v>119</v>
      </c>
      <c r="F3383" s="30" t="s">
        <v>127</v>
      </c>
      <c r="G3383" s="9" t="s">
        <v>14</v>
      </c>
      <c r="H3383" s="30"/>
      <c r="I3383" s="31"/>
    </row>
    <row r="3384">
      <c r="A3384" s="30" t="s">
        <v>9632</v>
      </c>
      <c r="B3384" s="29" t="s">
        <v>9713</v>
      </c>
      <c r="C3384" s="30" t="s">
        <v>9714</v>
      </c>
      <c r="D3384" s="30" t="s">
        <v>1989</v>
      </c>
      <c r="E3384" s="30" t="s">
        <v>5217</v>
      </c>
      <c r="F3384" s="30" t="s">
        <v>119</v>
      </c>
      <c r="G3384" s="9" t="s">
        <v>14</v>
      </c>
      <c r="H3384" s="30"/>
      <c r="I3384" s="31"/>
    </row>
    <row r="3385">
      <c r="A3385" s="30" t="s">
        <v>9632</v>
      </c>
      <c r="B3385" s="29" t="s">
        <v>9713</v>
      </c>
      <c r="C3385" s="30" t="s">
        <v>9714</v>
      </c>
      <c r="D3385" s="30" t="s">
        <v>1989</v>
      </c>
      <c r="E3385" s="30" t="s">
        <v>5418</v>
      </c>
      <c r="F3385" s="30" t="s">
        <v>454</v>
      </c>
      <c r="G3385" s="9" t="s">
        <v>14</v>
      </c>
      <c r="H3385" s="30"/>
      <c r="I3385" s="31"/>
    </row>
    <row r="3386">
      <c r="A3386" s="30" t="s">
        <v>9632</v>
      </c>
      <c r="B3386" s="29" t="s">
        <v>9715</v>
      </c>
      <c r="C3386" s="30" t="s">
        <v>9716</v>
      </c>
      <c r="D3386" s="30" t="s">
        <v>2711</v>
      </c>
      <c r="E3386" s="30"/>
      <c r="F3386" s="30" t="s">
        <v>1595</v>
      </c>
      <c r="G3386" s="9" t="s">
        <v>14</v>
      </c>
      <c r="H3386" s="30" t="s">
        <v>100</v>
      </c>
      <c r="I3386" s="31"/>
    </row>
    <row r="3387">
      <c r="A3387" s="30" t="s">
        <v>9632</v>
      </c>
      <c r="B3387" s="29" t="s">
        <v>9715</v>
      </c>
      <c r="C3387" s="30" t="s">
        <v>9716</v>
      </c>
      <c r="D3387" s="30" t="s">
        <v>2711</v>
      </c>
      <c r="E3387" s="30" t="s">
        <v>259</v>
      </c>
      <c r="F3387" s="30" t="s">
        <v>119</v>
      </c>
      <c r="G3387" s="9" t="s">
        <v>14</v>
      </c>
      <c r="H3387" s="30"/>
      <c r="I3387" s="31"/>
    </row>
    <row r="3388">
      <c r="A3388" s="30" t="s">
        <v>9632</v>
      </c>
      <c r="B3388" s="29" t="s">
        <v>9715</v>
      </c>
      <c r="C3388" s="30" t="s">
        <v>9716</v>
      </c>
      <c r="D3388" s="30" t="s">
        <v>2711</v>
      </c>
      <c r="E3388" s="30" t="s">
        <v>119</v>
      </c>
      <c r="F3388" s="30" t="s">
        <v>762</v>
      </c>
      <c r="G3388" s="9" t="s">
        <v>14</v>
      </c>
      <c r="H3388" s="30"/>
      <c r="I3388" s="31"/>
    </row>
    <row r="3389">
      <c r="A3389" s="30" t="s">
        <v>9632</v>
      </c>
      <c r="B3389" s="29" t="s">
        <v>9717</v>
      </c>
      <c r="C3389" s="30" t="s">
        <v>9718</v>
      </c>
      <c r="D3389" s="30" t="s">
        <v>949</v>
      </c>
      <c r="E3389" s="30" t="s">
        <v>38</v>
      </c>
      <c r="F3389" s="30" t="s">
        <v>3482</v>
      </c>
      <c r="G3389" s="9" t="s">
        <v>14</v>
      </c>
      <c r="H3389" s="30"/>
      <c r="I3389" s="31"/>
    </row>
    <row r="3390">
      <c r="A3390" s="30" t="s">
        <v>9632</v>
      </c>
      <c r="B3390" s="29" t="s">
        <v>9717</v>
      </c>
      <c r="C3390" s="30" t="s">
        <v>9718</v>
      </c>
      <c r="D3390" s="30" t="s">
        <v>949</v>
      </c>
      <c r="E3390" s="30" t="s">
        <v>119</v>
      </c>
      <c r="F3390" s="30" t="s">
        <v>18</v>
      </c>
      <c r="G3390" s="9" t="s">
        <v>14</v>
      </c>
      <c r="H3390" s="30"/>
      <c r="I3390" s="31"/>
    </row>
    <row r="3391">
      <c r="A3391" s="30" t="s">
        <v>9632</v>
      </c>
      <c r="B3391" s="29" t="s">
        <v>9719</v>
      </c>
      <c r="C3391" s="30" t="s">
        <v>9720</v>
      </c>
      <c r="D3391" s="30" t="s">
        <v>3918</v>
      </c>
      <c r="E3391" s="30" t="s">
        <v>38</v>
      </c>
      <c r="F3391" s="30" t="s">
        <v>5939</v>
      </c>
      <c r="G3391" s="9" t="s">
        <v>14</v>
      </c>
      <c r="H3391" s="30"/>
      <c r="I3391" s="31"/>
    </row>
    <row r="3392">
      <c r="A3392" s="30" t="s">
        <v>9632</v>
      </c>
      <c r="B3392" s="29" t="s">
        <v>9721</v>
      </c>
      <c r="C3392" s="30" t="s">
        <v>9722</v>
      </c>
      <c r="D3392" s="30" t="s">
        <v>1410</v>
      </c>
      <c r="E3392" s="30" t="s">
        <v>436</v>
      </c>
      <c r="F3392" s="30" t="s">
        <v>3482</v>
      </c>
      <c r="G3392" s="9" t="s">
        <v>14</v>
      </c>
      <c r="H3392" s="30"/>
      <c r="I3392" s="31"/>
    </row>
    <row r="3393">
      <c r="A3393" s="30" t="s">
        <v>9632</v>
      </c>
      <c r="B3393" s="29" t="s">
        <v>9721</v>
      </c>
      <c r="C3393" s="30" t="s">
        <v>9722</v>
      </c>
      <c r="D3393" s="30" t="s">
        <v>1410</v>
      </c>
      <c r="E3393" s="30" t="s">
        <v>5939</v>
      </c>
      <c r="F3393" s="30" t="s">
        <v>741</v>
      </c>
      <c r="G3393" s="9" t="s">
        <v>14</v>
      </c>
      <c r="H3393" s="30"/>
      <c r="I3393" s="31"/>
    </row>
    <row r="3394">
      <c r="A3394" s="30" t="s">
        <v>9632</v>
      </c>
      <c r="B3394" s="29" t="s">
        <v>9721</v>
      </c>
      <c r="C3394" s="30" t="s">
        <v>9722</v>
      </c>
      <c r="D3394" s="30" t="s">
        <v>1410</v>
      </c>
      <c r="E3394" s="30" t="s">
        <v>9184</v>
      </c>
      <c r="F3394" s="30" t="s">
        <v>18</v>
      </c>
      <c r="G3394" s="9" t="s">
        <v>14</v>
      </c>
      <c r="H3394" s="30"/>
      <c r="I3394" s="31"/>
    </row>
    <row r="3395">
      <c r="A3395" s="30" t="s">
        <v>9632</v>
      </c>
      <c r="B3395" s="29" t="s">
        <v>9723</v>
      </c>
      <c r="C3395" s="30" t="s">
        <v>9724</v>
      </c>
      <c r="D3395" s="30" t="s">
        <v>3283</v>
      </c>
      <c r="E3395" s="30" t="s">
        <v>6130</v>
      </c>
      <c r="F3395" s="30" t="s">
        <v>1601</v>
      </c>
      <c r="G3395" s="9" t="s">
        <v>14</v>
      </c>
      <c r="H3395" s="30"/>
      <c r="I3395" s="31"/>
    </row>
    <row r="3396">
      <c r="A3396" s="30" t="s">
        <v>9632</v>
      </c>
      <c r="B3396" s="29" t="s">
        <v>9723</v>
      </c>
      <c r="C3396" s="30" t="s">
        <v>9724</v>
      </c>
      <c r="D3396" s="30" t="s">
        <v>3283</v>
      </c>
      <c r="E3396" s="30" t="s">
        <v>3557</v>
      </c>
      <c r="F3396" s="30" t="s">
        <v>258</v>
      </c>
      <c r="G3396" s="9" t="s">
        <v>14</v>
      </c>
      <c r="H3396" s="30"/>
      <c r="I3396" s="31"/>
    </row>
    <row r="3397">
      <c r="A3397" s="30" t="s">
        <v>9632</v>
      </c>
      <c r="B3397" s="29" t="s">
        <v>9723</v>
      </c>
      <c r="C3397" s="30" t="s">
        <v>9724</v>
      </c>
      <c r="D3397" s="30" t="s">
        <v>3283</v>
      </c>
      <c r="E3397" s="30" t="s">
        <v>119</v>
      </c>
      <c r="F3397" s="30" t="s">
        <v>18</v>
      </c>
      <c r="G3397" s="9" t="s">
        <v>14</v>
      </c>
      <c r="H3397" s="30"/>
      <c r="I3397" s="31"/>
    </row>
    <row r="3398">
      <c r="A3398" s="30" t="s">
        <v>9632</v>
      </c>
      <c r="B3398" s="29" t="s">
        <v>9725</v>
      </c>
      <c r="C3398" s="30" t="s">
        <v>9726</v>
      </c>
      <c r="D3398" s="30" t="s">
        <v>874</v>
      </c>
      <c r="E3398" s="30" t="s">
        <v>259</v>
      </c>
      <c r="F3398" s="30" t="s">
        <v>119</v>
      </c>
      <c r="G3398" s="9" t="s">
        <v>14</v>
      </c>
      <c r="H3398" s="30"/>
      <c r="I3398" s="31"/>
    </row>
    <row r="3399">
      <c r="A3399" s="30" t="s">
        <v>9632</v>
      </c>
      <c r="B3399" s="29" t="s">
        <v>9725</v>
      </c>
      <c r="C3399" s="30" t="s">
        <v>9726</v>
      </c>
      <c r="D3399" s="30" t="s">
        <v>874</v>
      </c>
      <c r="E3399" s="30" t="s">
        <v>119</v>
      </c>
      <c r="F3399" s="30" t="s">
        <v>132</v>
      </c>
      <c r="G3399" s="9" t="s">
        <v>14</v>
      </c>
      <c r="H3399" s="30"/>
      <c r="I3399" s="31"/>
    </row>
    <row r="3400">
      <c r="A3400" s="30" t="s">
        <v>9632</v>
      </c>
      <c r="B3400" s="29" t="s">
        <v>9725</v>
      </c>
      <c r="C3400" s="30" t="s">
        <v>9726</v>
      </c>
      <c r="D3400" s="30" t="s">
        <v>874</v>
      </c>
      <c r="E3400" s="30" t="s">
        <v>119</v>
      </c>
      <c r="F3400" s="30" t="s">
        <v>3025</v>
      </c>
      <c r="G3400" s="9" t="s">
        <v>14</v>
      </c>
      <c r="H3400" s="30"/>
      <c r="I3400" s="31"/>
    </row>
    <row r="3401">
      <c r="A3401" s="30" t="s">
        <v>9632</v>
      </c>
      <c r="B3401" s="29" t="s">
        <v>9727</v>
      </c>
      <c r="C3401" s="30" t="s">
        <v>9728</v>
      </c>
      <c r="D3401" s="30" t="s">
        <v>9729</v>
      </c>
      <c r="E3401" s="30" t="s">
        <v>38</v>
      </c>
      <c r="F3401" s="30" t="s">
        <v>18</v>
      </c>
      <c r="G3401" s="9" t="s">
        <v>14</v>
      </c>
      <c r="H3401" s="30"/>
      <c r="I3401" s="31"/>
    </row>
    <row r="3402">
      <c r="A3402" s="30" t="s">
        <v>9632</v>
      </c>
      <c r="B3402" s="29" t="s">
        <v>9727</v>
      </c>
      <c r="C3402" s="30" t="s">
        <v>9728</v>
      </c>
      <c r="D3402" s="30" t="s">
        <v>9729</v>
      </c>
      <c r="E3402" s="30" t="s">
        <v>119</v>
      </c>
      <c r="F3402" s="30" t="s">
        <v>741</v>
      </c>
      <c r="G3402" s="9" t="s">
        <v>14</v>
      </c>
      <c r="H3402" s="30"/>
      <c r="I3402" s="31"/>
    </row>
    <row r="3403">
      <c r="A3403" s="30" t="s">
        <v>9632</v>
      </c>
      <c r="B3403" s="29" t="s">
        <v>9730</v>
      </c>
      <c r="C3403" s="30" t="s">
        <v>9731</v>
      </c>
      <c r="D3403" s="30" t="s">
        <v>6660</v>
      </c>
      <c r="E3403" s="30" t="s">
        <v>38</v>
      </c>
      <c r="F3403" s="30" t="s">
        <v>149</v>
      </c>
      <c r="G3403" s="9" t="s">
        <v>14</v>
      </c>
      <c r="H3403" s="30"/>
      <c r="I3403" s="31"/>
    </row>
    <row r="3404">
      <c r="A3404" s="30" t="s">
        <v>9632</v>
      </c>
      <c r="B3404" s="29" t="s">
        <v>9732</v>
      </c>
      <c r="C3404" s="30" t="s">
        <v>9733</v>
      </c>
      <c r="D3404" s="30" t="s">
        <v>1587</v>
      </c>
      <c r="E3404" s="30" t="s">
        <v>259</v>
      </c>
      <c r="F3404" s="30" t="s">
        <v>119</v>
      </c>
      <c r="G3404" s="9" t="s">
        <v>14</v>
      </c>
      <c r="H3404" s="30"/>
      <c r="I3404" s="31"/>
    </row>
    <row r="3405">
      <c r="A3405" s="30" t="s">
        <v>9734</v>
      </c>
      <c r="B3405" s="29" t="s">
        <v>9735</v>
      </c>
      <c r="C3405" s="30" t="s">
        <v>9736</v>
      </c>
      <c r="D3405" s="30" t="s">
        <v>435</v>
      </c>
      <c r="E3405" s="30" t="s">
        <v>436</v>
      </c>
      <c r="F3405" s="30" t="s">
        <v>9737</v>
      </c>
      <c r="G3405" s="9" t="s">
        <v>14</v>
      </c>
      <c r="H3405" s="30"/>
      <c r="I3405" s="31"/>
    </row>
    <row r="3406">
      <c r="A3406" s="30" t="s">
        <v>9738</v>
      </c>
      <c r="B3406" s="29" t="s">
        <v>9739</v>
      </c>
      <c r="C3406" s="30" t="s">
        <v>9740</v>
      </c>
      <c r="D3406" s="30" t="s">
        <v>3315</v>
      </c>
      <c r="E3406" s="30" t="s">
        <v>38</v>
      </c>
      <c r="F3406" s="30" t="s">
        <v>101</v>
      </c>
      <c r="G3406" s="9" t="s">
        <v>14</v>
      </c>
      <c r="H3406" s="30"/>
      <c r="I3406" s="31"/>
    </row>
    <row r="3407">
      <c r="A3407" s="30" t="s">
        <v>9738</v>
      </c>
      <c r="B3407" s="29" t="s">
        <v>9739</v>
      </c>
      <c r="C3407" s="30" t="s">
        <v>9740</v>
      </c>
      <c r="D3407" s="30" t="s">
        <v>3315</v>
      </c>
      <c r="E3407" s="30" t="s">
        <v>119</v>
      </c>
      <c r="F3407" s="30" t="s">
        <v>9741</v>
      </c>
      <c r="G3407" s="9" t="s">
        <v>14</v>
      </c>
      <c r="H3407" s="30"/>
      <c r="I3407" s="31"/>
    </row>
    <row r="3408">
      <c r="A3408" s="30" t="s">
        <v>9738</v>
      </c>
      <c r="B3408" s="29" t="s">
        <v>9742</v>
      </c>
      <c r="C3408" s="30" t="s">
        <v>9743</v>
      </c>
      <c r="D3408" s="30" t="s">
        <v>385</v>
      </c>
      <c r="E3408" s="30" t="s">
        <v>119</v>
      </c>
      <c r="F3408" s="30" t="s">
        <v>1601</v>
      </c>
      <c r="G3408" s="9" t="s">
        <v>14</v>
      </c>
      <c r="H3408" s="30"/>
      <c r="I3408" s="31"/>
    </row>
    <row r="3409">
      <c r="A3409" s="30" t="s">
        <v>9738</v>
      </c>
      <c r="B3409" s="29" t="s">
        <v>9742</v>
      </c>
      <c r="C3409" s="30" t="s">
        <v>9743</v>
      </c>
      <c r="D3409" s="30" t="s">
        <v>385</v>
      </c>
      <c r="E3409" s="30" t="s">
        <v>119</v>
      </c>
      <c r="F3409" s="30" t="s">
        <v>2338</v>
      </c>
      <c r="G3409" s="9" t="s">
        <v>14</v>
      </c>
      <c r="H3409" s="30"/>
      <c r="I3409" s="31"/>
    </row>
    <row r="3410">
      <c r="A3410" s="30" t="s">
        <v>9738</v>
      </c>
      <c r="B3410" s="29" t="s">
        <v>9742</v>
      </c>
      <c r="C3410" s="30" t="s">
        <v>9743</v>
      </c>
      <c r="D3410" s="30" t="s">
        <v>385</v>
      </c>
      <c r="E3410" s="30" t="s">
        <v>119</v>
      </c>
      <c r="F3410" s="30" t="s">
        <v>18</v>
      </c>
      <c r="G3410" s="9" t="s">
        <v>14</v>
      </c>
      <c r="H3410" s="30"/>
      <c r="I3410" s="31"/>
    </row>
    <row r="3411">
      <c r="A3411" s="34">
        <v>45268.0</v>
      </c>
      <c r="B3411" s="29" t="s">
        <v>9744</v>
      </c>
      <c r="C3411" s="30" t="s">
        <v>9745</v>
      </c>
      <c r="D3411" s="30" t="s">
        <v>615</v>
      </c>
      <c r="E3411" s="30" t="s">
        <v>38</v>
      </c>
      <c r="F3411" s="30" t="s">
        <v>1123</v>
      </c>
      <c r="G3411" s="9" t="s">
        <v>86</v>
      </c>
      <c r="H3411" s="30"/>
      <c r="I3411" s="31"/>
    </row>
    <row r="3412">
      <c r="A3412" s="34">
        <v>45268.0</v>
      </c>
      <c r="B3412" s="29" t="s">
        <v>9744</v>
      </c>
      <c r="C3412" s="30" t="s">
        <v>9745</v>
      </c>
      <c r="D3412" s="30" t="s">
        <v>615</v>
      </c>
      <c r="E3412" s="30" t="s">
        <v>9746</v>
      </c>
      <c r="F3412" s="30" t="s">
        <v>152</v>
      </c>
      <c r="G3412" s="9" t="s">
        <v>86</v>
      </c>
      <c r="H3412" s="30"/>
      <c r="I3412" s="31"/>
    </row>
    <row r="3413">
      <c r="A3413" s="34">
        <v>45268.0</v>
      </c>
      <c r="B3413" s="29" t="s">
        <v>9744</v>
      </c>
      <c r="C3413" s="30" t="s">
        <v>9745</v>
      </c>
      <c r="D3413" s="30" t="s">
        <v>615</v>
      </c>
      <c r="E3413" s="30" t="s">
        <v>119</v>
      </c>
      <c r="F3413" s="30" t="s">
        <v>3892</v>
      </c>
      <c r="G3413" s="9" t="s">
        <v>86</v>
      </c>
      <c r="H3413" s="30"/>
      <c r="I3413" s="31"/>
    </row>
    <row r="3414">
      <c r="A3414" s="34">
        <v>45268.0</v>
      </c>
      <c r="B3414" s="29" t="s">
        <v>9747</v>
      </c>
      <c r="C3414" s="30" t="s">
        <v>9748</v>
      </c>
      <c r="D3414" s="30" t="s">
        <v>1176</v>
      </c>
      <c r="E3414" s="30" t="s">
        <v>390</v>
      </c>
      <c r="F3414" s="30" t="s">
        <v>33</v>
      </c>
      <c r="G3414" s="9" t="s">
        <v>14</v>
      </c>
      <c r="H3414" s="30"/>
      <c r="I3414" s="31"/>
    </row>
    <row r="3415">
      <c r="A3415" s="34">
        <v>45268.0</v>
      </c>
      <c r="B3415" s="29" t="s">
        <v>9749</v>
      </c>
      <c r="C3415" s="30" t="s">
        <v>9750</v>
      </c>
      <c r="D3415" s="30" t="s">
        <v>267</v>
      </c>
      <c r="E3415" s="30" t="s">
        <v>119</v>
      </c>
      <c r="F3415" s="30" t="s">
        <v>5884</v>
      </c>
      <c r="G3415" s="9" t="s">
        <v>14</v>
      </c>
      <c r="H3415" s="30"/>
      <c r="I3415" s="31"/>
    </row>
    <row r="3416">
      <c r="A3416" s="34">
        <v>45268.0</v>
      </c>
      <c r="B3416" s="29" t="s">
        <v>9749</v>
      </c>
      <c r="C3416" s="30" t="s">
        <v>9750</v>
      </c>
      <c r="D3416" s="30" t="s">
        <v>267</v>
      </c>
      <c r="E3416" s="30" t="s">
        <v>119</v>
      </c>
      <c r="F3416" s="30" t="s">
        <v>18</v>
      </c>
      <c r="G3416" s="9" t="s">
        <v>14</v>
      </c>
      <c r="H3416" s="30"/>
      <c r="I3416" s="31"/>
    </row>
    <row r="3417">
      <c r="A3417" s="34">
        <v>45268.0</v>
      </c>
      <c r="B3417" s="29" t="s">
        <v>9751</v>
      </c>
      <c r="C3417" s="30" t="s">
        <v>9752</v>
      </c>
      <c r="D3417" s="30" t="s">
        <v>2142</v>
      </c>
      <c r="E3417" s="30" t="s">
        <v>4316</v>
      </c>
      <c r="F3417" s="30" t="s">
        <v>202</v>
      </c>
      <c r="G3417" s="9" t="s">
        <v>14</v>
      </c>
      <c r="H3417" s="30"/>
      <c r="I3417" s="31"/>
    </row>
    <row r="3418">
      <c r="A3418" s="34">
        <v>45268.0</v>
      </c>
      <c r="B3418" s="29" t="s">
        <v>9751</v>
      </c>
      <c r="C3418" s="30" t="s">
        <v>9752</v>
      </c>
      <c r="D3418" s="30" t="s">
        <v>2142</v>
      </c>
      <c r="E3418" s="30" t="s">
        <v>1426</v>
      </c>
      <c r="F3418" s="30" t="s">
        <v>5939</v>
      </c>
      <c r="G3418" s="9" t="s">
        <v>14</v>
      </c>
      <c r="H3418" s="30"/>
      <c r="I3418" s="31"/>
    </row>
    <row r="3419">
      <c r="A3419" s="34">
        <v>45238.0</v>
      </c>
      <c r="B3419" s="29" t="s">
        <v>9753</v>
      </c>
      <c r="C3419" s="30" t="s">
        <v>9754</v>
      </c>
      <c r="D3419" s="30" t="s">
        <v>6750</v>
      </c>
      <c r="E3419" s="30" t="s">
        <v>9755</v>
      </c>
      <c r="F3419" s="30" t="s">
        <v>9756</v>
      </c>
      <c r="G3419" s="9" t="s">
        <v>29</v>
      </c>
      <c r="H3419" s="30"/>
      <c r="I3419" s="31"/>
    </row>
    <row r="3420">
      <c r="A3420" s="34">
        <v>45238.0</v>
      </c>
      <c r="B3420" s="29" t="s">
        <v>9753</v>
      </c>
      <c r="C3420" s="30" t="s">
        <v>9754</v>
      </c>
      <c r="D3420" s="30" t="s">
        <v>6750</v>
      </c>
      <c r="E3420" s="30" t="s">
        <v>119</v>
      </c>
      <c r="F3420" s="30" t="s">
        <v>7160</v>
      </c>
      <c r="G3420" s="9" t="s">
        <v>29</v>
      </c>
      <c r="H3420" s="30"/>
      <c r="I3420" s="31"/>
    </row>
    <row r="3421">
      <c r="A3421" s="34">
        <v>45238.0</v>
      </c>
      <c r="B3421" s="29" t="s">
        <v>9757</v>
      </c>
      <c r="C3421" s="30" t="s">
        <v>9758</v>
      </c>
      <c r="D3421" s="30" t="s">
        <v>267</v>
      </c>
      <c r="E3421" s="30" t="s">
        <v>7164</v>
      </c>
      <c r="F3421" s="30" t="s">
        <v>9428</v>
      </c>
      <c r="G3421" s="9" t="s">
        <v>14</v>
      </c>
      <c r="H3421" s="30"/>
      <c r="I3421" s="31"/>
    </row>
    <row r="3422">
      <c r="A3422" s="34">
        <v>45238.0</v>
      </c>
      <c r="B3422" s="29" t="s">
        <v>9757</v>
      </c>
      <c r="C3422" s="30" t="s">
        <v>9758</v>
      </c>
      <c r="D3422" s="30" t="s">
        <v>267</v>
      </c>
      <c r="E3422" s="30" t="s">
        <v>119</v>
      </c>
      <c r="F3422" s="30" t="s">
        <v>741</v>
      </c>
      <c r="G3422" s="9" t="s">
        <v>14</v>
      </c>
      <c r="H3422" s="30"/>
      <c r="I3422" s="31"/>
    </row>
    <row r="3423">
      <c r="A3423" s="34">
        <v>45238.0</v>
      </c>
      <c r="B3423" s="29" t="s">
        <v>9757</v>
      </c>
      <c r="C3423" s="30" t="s">
        <v>9758</v>
      </c>
      <c r="D3423" s="30" t="s">
        <v>267</v>
      </c>
      <c r="E3423" s="30" t="s">
        <v>119</v>
      </c>
      <c r="F3423" s="30" t="s">
        <v>9741</v>
      </c>
      <c r="G3423" s="9" t="s">
        <v>14</v>
      </c>
      <c r="H3423" s="30"/>
      <c r="I3423" s="31"/>
    </row>
    <row r="3424">
      <c r="A3424" s="34">
        <v>45238.0</v>
      </c>
      <c r="B3424" s="29" t="s">
        <v>9759</v>
      </c>
      <c r="C3424" s="30" t="s">
        <v>9760</v>
      </c>
      <c r="D3424" s="30" t="s">
        <v>1126</v>
      </c>
      <c r="E3424" s="30" t="s">
        <v>5951</v>
      </c>
      <c r="F3424" s="30" t="s">
        <v>542</v>
      </c>
      <c r="G3424" s="9" t="s">
        <v>14</v>
      </c>
      <c r="H3424" s="30"/>
      <c r="I3424" s="31"/>
    </row>
    <row r="3425">
      <c r="A3425" s="34">
        <v>45238.0</v>
      </c>
      <c r="B3425" s="29" t="s">
        <v>9759</v>
      </c>
      <c r="C3425" s="30" t="s">
        <v>9760</v>
      </c>
      <c r="D3425" s="30" t="s">
        <v>1126</v>
      </c>
      <c r="E3425" s="30" t="s">
        <v>4372</v>
      </c>
      <c r="F3425" s="30" t="s">
        <v>505</v>
      </c>
      <c r="G3425" s="9" t="s">
        <v>14</v>
      </c>
      <c r="H3425" s="30"/>
      <c r="I3425" s="31"/>
    </row>
    <row r="3426">
      <c r="A3426" s="34">
        <v>45238.0</v>
      </c>
      <c r="B3426" s="29" t="s">
        <v>9759</v>
      </c>
      <c r="C3426" s="30" t="s">
        <v>9760</v>
      </c>
      <c r="D3426" s="30" t="s">
        <v>1126</v>
      </c>
      <c r="E3426" s="30" t="s">
        <v>5569</v>
      </c>
      <c r="F3426" s="30" t="s">
        <v>119</v>
      </c>
      <c r="G3426" s="9" t="s">
        <v>14</v>
      </c>
      <c r="H3426" s="30"/>
      <c r="I3426" s="31"/>
    </row>
    <row r="3427">
      <c r="A3427" s="34">
        <v>45238.0</v>
      </c>
      <c r="B3427" s="29" t="s">
        <v>9761</v>
      </c>
      <c r="C3427" s="30" t="s">
        <v>9762</v>
      </c>
      <c r="D3427" s="30" t="s">
        <v>839</v>
      </c>
      <c r="E3427" s="30" t="s">
        <v>38</v>
      </c>
      <c r="F3427" s="30" t="s">
        <v>101</v>
      </c>
      <c r="G3427" s="9" t="s">
        <v>14</v>
      </c>
      <c r="H3427" s="30"/>
      <c r="I3427" s="31"/>
    </row>
    <row r="3428">
      <c r="A3428" s="34">
        <v>45238.0</v>
      </c>
      <c r="B3428" s="29" t="s">
        <v>9761</v>
      </c>
      <c r="C3428" s="30" t="s">
        <v>9762</v>
      </c>
      <c r="D3428" s="30" t="s">
        <v>839</v>
      </c>
      <c r="E3428" s="30" t="s">
        <v>119</v>
      </c>
      <c r="F3428" s="30" t="s">
        <v>18</v>
      </c>
      <c r="G3428" s="9" t="s">
        <v>14</v>
      </c>
      <c r="H3428" s="30"/>
      <c r="I3428" s="31"/>
    </row>
    <row r="3429">
      <c r="A3429" s="34">
        <v>45238.0</v>
      </c>
      <c r="B3429" s="29" t="s">
        <v>9763</v>
      </c>
      <c r="C3429" s="30" t="s">
        <v>9764</v>
      </c>
      <c r="D3429" s="30" t="s">
        <v>7470</v>
      </c>
      <c r="E3429" s="30" t="s">
        <v>38</v>
      </c>
      <c r="F3429" s="30" t="s">
        <v>542</v>
      </c>
      <c r="G3429" s="9" t="s">
        <v>14</v>
      </c>
      <c r="H3429" s="30"/>
      <c r="I3429" s="31"/>
    </row>
    <row r="3430">
      <c r="A3430" s="34">
        <v>45238.0</v>
      </c>
      <c r="B3430" s="29" t="s">
        <v>9763</v>
      </c>
      <c r="C3430" s="30" t="s">
        <v>9764</v>
      </c>
      <c r="D3430" s="30" t="s">
        <v>7470</v>
      </c>
      <c r="E3430" s="30" t="s">
        <v>119</v>
      </c>
      <c r="F3430" s="30" t="s">
        <v>18</v>
      </c>
      <c r="G3430" s="9" t="s">
        <v>14</v>
      </c>
      <c r="H3430" s="30"/>
      <c r="I3430" s="31"/>
    </row>
    <row r="3431">
      <c r="A3431" s="34">
        <v>45238.0</v>
      </c>
      <c r="B3431" s="29" t="s">
        <v>9765</v>
      </c>
      <c r="C3431" s="30" t="s">
        <v>9766</v>
      </c>
      <c r="D3431" s="30" t="s">
        <v>74</v>
      </c>
      <c r="E3431" s="30" t="s">
        <v>38</v>
      </c>
      <c r="F3431" s="30" t="s">
        <v>1123</v>
      </c>
      <c r="G3431" s="9" t="s">
        <v>86</v>
      </c>
      <c r="H3431" s="30"/>
      <c r="I3431" s="31"/>
    </row>
    <row r="3432">
      <c r="A3432" s="34">
        <v>45238.0</v>
      </c>
      <c r="B3432" s="29" t="s">
        <v>9765</v>
      </c>
      <c r="C3432" s="30" t="s">
        <v>9766</v>
      </c>
      <c r="D3432" s="30" t="s">
        <v>74</v>
      </c>
      <c r="E3432" s="30" t="s">
        <v>6407</v>
      </c>
      <c r="F3432" s="30" t="s">
        <v>505</v>
      </c>
      <c r="G3432" s="9" t="s">
        <v>86</v>
      </c>
      <c r="H3432" s="30"/>
      <c r="I3432" s="31"/>
    </row>
    <row r="3433">
      <c r="A3433" s="34">
        <v>45238.0</v>
      </c>
      <c r="B3433" s="29" t="s">
        <v>9765</v>
      </c>
      <c r="C3433" s="30" t="s">
        <v>9766</v>
      </c>
      <c r="D3433" s="30" t="s">
        <v>74</v>
      </c>
      <c r="E3433" s="30" t="s">
        <v>119</v>
      </c>
      <c r="F3433" s="30" t="s">
        <v>3892</v>
      </c>
      <c r="G3433" s="9" t="s">
        <v>86</v>
      </c>
      <c r="H3433" s="30"/>
      <c r="I3433" s="31"/>
    </row>
    <row r="3434">
      <c r="A3434" s="34">
        <v>45238.0</v>
      </c>
      <c r="B3434" s="29" t="s">
        <v>9767</v>
      </c>
      <c r="C3434" s="30" t="s">
        <v>9768</v>
      </c>
      <c r="D3434" s="30" t="s">
        <v>540</v>
      </c>
      <c r="E3434" s="30" t="s">
        <v>38</v>
      </c>
      <c r="F3434" s="30" t="s">
        <v>917</v>
      </c>
      <c r="G3434" s="9" t="s">
        <v>14</v>
      </c>
      <c r="H3434" s="30"/>
      <c r="I3434" s="31"/>
    </row>
    <row r="3435">
      <c r="A3435" s="34">
        <v>45238.0</v>
      </c>
      <c r="B3435" s="29" t="s">
        <v>9767</v>
      </c>
      <c r="C3435" s="30" t="s">
        <v>9768</v>
      </c>
      <c r="D3435" s="30" t="s">
        <v>540</v>
      </c>
      <c r="E3435" s="30" t="s">
        <v>119</v>
      </c>
      <c r="F3435" s="30" t="s">
        <v>741</v>
      </c>
      <c r="G3435" s="9" t="s">
        <v>14</v>
      </c>
      <c r="H3435" s="30"/>
      <c r="I3435" s="31"/>
    </row>
    <row r="3436">
      <c r="A3436" s="34">
        <v>45238.0</v>
      </c>
      <c r="B3436" s="29" t="s">
        <v>9769</v>
      </c>
      <c r="C3436" s="30" t="s">
        <v>9770</v>
      </c>
      <c r="D3436" s="30" t="s">
        <v>651</v>
      </c>
      <c r="E3436" s="30" t="s">
        <v>38</v>
      </c>
      <c r="F3436" s="30" t="s">
        <v>101</v>
      </c>
      <c r="G3436" s="9" t="s">
        <v>14</v>
      </c>
      <c r="H3436" s="30"/>
      <c r="I3436" s="31"/>
    </row>
    <row r="3437">
      <c r="A3437" s="34">
        <v>45238.0</v>
      </c>
      <c r="B3437" s="29" t="s">
        <v>9769</v>
      </c>
      <c r="C3437" s="30" t="s">
        <v>9770</v>
      </c>
      <c r="D3437" s="30" t="s">
        <v>651</v>
      </c>
      <c r="E3437" s="30" t="s">
        <v>119</v>
      </c>
      <c r="F3437" s="30" t="s">
        <v>5876</v>
      </c>
      <c r="G3437" s="9" t="s">
        <v>14</v>
      </c>
      <c r="H3437" s="30"/>
      <c r="I3437" s="31"/>
    </row>
    <row r="3438">
      <c r="A3438" s="34">
        <v>45238.0</v>
      </c>
      <c r="B3438" s="29" t="s">
        <v>9771</v>
      </c>
      <c r="C3438" s="30" t="s">
        <v>9772</v>
      </c>
      <c r="D3438" s="30" t="s">
        <v>1889</v>
      </c>
      <c r="E3438" s="30" t="s">
        <v>38</v>
      </c>
      <c r="F3438" s="30" t="s">
        <v>542</v>
      </c>
      <c r="G3438" s="9" t="s">
        <v>14</v>
      </c>
      <c r="H3438" s="30"/>
      <c r="I3438" s="31"/>
    </row>
    <row r="3439">
      <c r="A3439" s="34">
        <v>45238.0</v>
      </c>
      <c r="B3439" s="29" t="s">
        <v>9771</v>
      </c>
      <c r="C3439" s="30" t="s">
        <v>9772</v>
      </c>
      <c r="D3439" s="30" t="s">
        <v>1889</v>
      </c>
      <c r="E3439" s="30" t="s">
        <v>2859</v>
      </c>
      <c r="F3439" s="30" t="s">
        <v>505</v>
      </c>
      <c r="G3439" s="9" t="s">
        <v>14</v>
      </c>
      <c r="H3439" s="30"/>
      <c r="I3439" s="31"/>
    </row>
    <row r="3440">
      <c r="A3440" s="34">
        <v>45238.0</v>
      </c>
      <c r="B3440" s="29" t="s">
        <v>9771</v>
      </c>
      <c r="C3440" s="30" t="s">
        <v>9772</v>
      </c>
      <c r="D3440" s="30" t="s">
        <v>1889</v>
      </c>
      <c r="E3440" s="30" t="s">
        <v>119</v>
      </c>
      <c r="F3440" s="30" t="s">
        <v>18</v>
      </c>
      <c r="G3440" s="9" t="s">
        <v>14</v>
      </c>
      <c r="H3440" s="30"/>
      <c r="I3440" s="31"/>
    </row>
    <row r="3441">
      <c r="A3441" s="34">
        <v>45238.0</v>
      </c>
      <c r="B3441" s="29" t="s">
        <v>9773</v>
      </c>
      <c r="C3441" s="30" t="s">
        <v>9774</v>
      </c>
      <c r="D3441" s="30" t="s">
        <v>2711</v>
      </c>
      <c r="E3441" s="30" t="s">
        <v>119</v>
      </c>
      <c r="F3441" s="30" t="s">
        <v>1601</v>
      </c>
      <c r="G3441" s="9" t="s">
        <v>14</v>
      </c>
      <c r="H3441" s="30"/>
      <c r="I3441" s="31"/>
    </row>
    <row r="3442">
      <c r="A3442" s="34">
        <v>45238.0</v>
      </c>
      <c r="B3442" s="29" t="s">
        <v>9773</v>
      </c>
      <c r="C3442" s="30" t="s">
        <v>9774</v>
      </c>
      <c r="D3442" s="30" t="s">
        <v>2711</v>
      </c>
      <c r="E3442" s="30" t="s">
        <v>9568</v>
      </c>
      <c r="F3442" s="30" t="s">
        <v>3415</v>
      </c>
      <c r="G3442" s="9" t="s">
        <v>14</v>
      </c>
      <c r="H3442" s="30"/>
      <c r="I3442" s="31"/>
    </row>
    <row r="3443">
      <c r="A3443" s="34">
        <v>45238.0</v>
      </c>
      <c r="B3443" s="29" t="s">
        <v>9775</v>
      </c>
      <c r="C3443" s="30" t="s">
        <v>9776</v>
      </c>
      <c r="D3443" s="30" t="s">
        <v>2509</v>
      </c>
      <c r="E3443" s="30" t="s">
        <v>38</v>
      </c>
      <c r="F3443" s="30" t="s">
        <v>5884</v>
      </c>
      <c r="G3443" s="9" t="s">
        <v>14</v>
      </c>
      <c r="H3443" s="30"/>
      <c r="I3443" s="31"/>
    </row>
    <row r="3444">
      <c r="A3444" s="34">
        <v>45238.0</v>
      </c>
      <c r="B3444" s="29" t="s">
        <v>9775</v>
      </c>
      <c r="C3444" s="30" t="s">
        <v>9776</v>
      </c>
      <c r="D3444" s="30" t="s">
        <v>2509</v>
      </c>
      <c r="E3444" s="30" t="s">
        <v>119</v>
      </c>
      <c r="F3444" s="30" t="s">
        <v>18</v>
      </c>
      <c r="G3444" s="9" t="s">
        <v>14</v>
      </c>
      <c r="H3444" s="30"/>
      <c r="I3444" s="31"/>
    </row>
    <row r="3445">
      <c r="A3445" s="34">
        <v>45238.0</v>
      </c>
      <c r="B3445" s="29" t="s">
        <v>9777</v>
      </c>
      <c r="C3445" s="30" t="s">
        <v>9778</v>
      </c>
      <c r="D3445" s="30" t="s">
        <v>1562</v>
      </c>
      <c r="E3445" s="30" t="s">
        <v>5217</v>
      </c>
      <c r="F3445" s="30" t="s">
        <v>2656</v>
      </c>
      <c r="G3445" s="9" t="s">
        <v>14</v>
      </c>
      <c r="H3445" s="30"/>
      <c r="I3445" s="31"/>
    </row>
    <row r="3446">
      <c r="A3446" s="34">
        <v>45238.0</v>
      </c>
      <c r="B3446" s="29" t="s">
        <v>9777</v>
      </c>
      <c r="C3446" s="30" t="s">
        <v>9778</v>
      </c>
      <c r="D3446" s="30" t="s">
        <v>1562</v>
      </c>
      <c r="E3446" s="30" t="s">
        <v>6130</v>
      </c>
      <c r="F3446" s="30" t="s">
        <v>13</v>
      </c>
      <c r="G3446" s="9" t="s">
        <v>14</v>
      </c>
      <c r="H3446" s="30"/>
      <c r="I3446" s="31"/>
    </row>
    <row r="3447">
      <c r="A3447" s="34">
        <v>45238.0</v>
      </c>
      <c r="B3447" s="29" t="s">
        <v>9779</v>
      </c>
      <c r="C3447" s="30" t="s">
        <v>9780</v>
      </c>
      <c r="D3447" s="30" t="s">
        <v>912</v>
      </c>
      <c r="E3447" s="30" t="s">
        <v>119</v>
      </c>
      <c r="F3447" s="30" t="s">
        <v>9781</v>
      </c>
      <c r="G3447" s="9" t="s">
        <v>14</v>
      </c>
      <c r="H3447" s="30"/>
      <c r="I3447" s="31"/>
    </row>
    <row r="3448">
      <c r="A3448" s="34">
        <v>45238.0</v>
      </c>
      <c r="B3448" s="29" t="s">
        <v>9779</v>
      </c>
      <c r="C3448" s="30" t="s">
        <v>9780</v>
      </c>
      <c r="D3448" s="30" t="s">
        <v>912</v>
      </c>
      <c r="E3448" s="30" t="s">
        <v>119</v>
      </c>
      <c r="F3448" s="30" t="s">
        <v>917</v>
      </c>
      <c r="G3448" s="9" t="s">
        <v>14</v>
      </c>
      <c r="H3448" s="30"/>
      <c r="I3448" s="31"/>
    </row>
    <row r="3449">
      <c r="A3449" s="34">
        <v>45238.0</v>
      </c>
      <c r="B3449" s="29" t="s">
        <v>9779</v>
      </c>
      <c r="C3449" s="30" t="s">
        <v>9780</v>
      </c>
      <c r="D3449" s="30" t="s">
        <v>912</v>
      </c>
      <c r="E3449" s="30" t="s">
        <v>5418</v>
      </c>
      <c r="F3449" s="30" t="s">
        <v>2843</v>
      </c>
      <c r="G3449" s="9" t="s">
        <v>14</v>
      </c>
      <c r="H3449" s="30"/>
      <c r="I3449" s="31"/>
    </row>
    <row r="3450">
      <c r="A3450" s="34">
        <v>45238.0</v>
      </c>
      <c r="B3450" s="29" t="s">
        <v>9782</v>
      </c>
      <c r="C3450" s="30" t="s">
        <v>9783</v>
      </c>
      <c r="D3450" s="30" t="s">
        <v>468</v>
      </c>
      <c r="E3450" s="30" t="s">
        <v>6130</v>
      </c>
      <c r="F3450" s="30" t="s">
        <v>101</v>
      </c>
      <c r="G3450" s="9" t="s">
        <v>14</v>
      </c>
      <c r="H3450" s="30"/>
      <c r="I3450" s="31"/>
    </row>
    <row r="3451">
      <c r="A3451" s="34">
        <v>45238.0</v>
      </c>
      <c r="B3451" s="29" t="s">
        <v>9782</v>
      </c>
      <c r="C3451" s="30" t="s">
        <v>9783</v>
      </c>
      <c r="D3451" s="30" t="s">
        <v>468</v>
      </c>
      <c r="E3451" s="30" t="s">
        <v>3557</v>
      </c>
      <c r="F3451" s="30" t="s">
        <v>101</v>
      </c>
      <c r="G3451" s="9" t="s">
        <v>14</v>
      </c>
      <c r="H3451" s="30"/>
      <c r="I3451" s="31"/>
    </row>
    <row r="3452">
      <c r="A3452" s="34">
        <v>45238.0</v>
      </c>
      <c r="B3452" s="29" t="s">
        <v>9782</v>
      </c>
      <c r="C3452" s="30" t="s">
        <v>9783</v>
      </c>
      <c r="D3452" s="30" t="s">
        <v>468</v>
      </c>
      <c r="E3452" s="30" t="s">
        <v>119</v>
      </c>
      <c r="F3452" s="30" t="s">
        <v>18</v>
      </c>
      <c r="G3452" s="9" t="s">
        <v>14</v>
      </c>
      <c r="H3452" s="30"/>
      <c r="I3452" s="31"/>
    </row>
    <row r="3453">
      <c r="A3453" s="34">
        <v>45238.0</v>
      </c>
      <c r="B3453" s="29" t="s">
        <v>9784</v>
      </c>
      <c r="C3453" s="30" t="s">
        <v>9785</v>
      </c>
      <c r="D3453" s="30" t="s">
        <v>32</v>
      </c>
      <c r="E3453" s="30" t="s">
        <v>38</v>
      </c>
      <c r="F3453" s="30" t="s">
        <v>101</v>
      </c>
      <c r="G3453" s="9" t="s">
        <v>14</v>
      </c>
      <c r="H3453" s="30"/>
      <c r="I3453" s="31"/>
    </row>
    <row r="3454">
      <c r="A3454" s="34">
        <v>45238.0</v>
      </c>
      <c r="B3454" s="29" t="s">
        <v>9784</v>
      </c>
      <c r="C3454" s="30" t="s">
        <v>9785</v>
      </c>
      <c r="D3454" s="30" t="s">
        <v>32</v>
      </c>
      <c r="E3454" s="30" t="s">
        <v>259</v>
      </c>
      <c r="F3454" s="30" t="s">
        <v>741</v>
      </c>
      <c r="G3454" s="9" t="s">
        <v>14</v>
      </c>
      <c r="H3454" s="30"/>
      <c r="I3454" s="31"/>
    </row>
    <row r="3455">
      <c r="A3455" s="34">
        <v>45238.0</v>
      </c>
      <c r="B3455" s="29" t="s">
        <v>9786</v>
      </c>
      <c r="C3455" s="30" t="s">
        <v>9787</v>
      </c>
      <c r="D3455" s="30" t="s">
        <v>7882</v>
      </c>
      <c r="E3455" s="30" t="s">
        <v>5217</v>
      </c>
      <c r="F3455" s="30" t="s">
        <v>2656</v>
      </c>
      <c r="G3455" s="9" t="s">
        <v>14</v>
      </c>
      <c r="H3455" s="30"/>
      <c r="I3455" s="31"/>
    </row>
    <row r="3456">
      <c r="A3456" s="34">
        <v>45238.0</v>
      </c>
      <c r="B3456" s="29" t="s">
        <v>9786</v>
      </c>
      <c r="C3456" s="30" t="s">
        <v>9787</v>
      </c>
      <c r="D3456" s="30" t="s">
        <v>7882</v>
      </c>
      <c r="E3456" s="30" t="s">
        <v>349</v>
      </c>
      <c r="F3456" s="30" t="s">
        <v>5884</v>
      </c>
      <c r="G3456" s="9" t="s">
        <v>14</v>
      </c>
      <c r="H3456" s="30"/>
      <c r="I3456" s="31"/>
    </row>
    <row r="3457">
      <c r="A3457" s="34">
        <v>45238.0</v>
      </c>
      <c r="B3457" s="29" t="s">
        <v>9788</v>
      </c>
      <c r="C3457" s="30" t="s">
        <v>9789</v>
      </c>
      <c r="D3457" s="30" t="s">
        <v>8734</v>
      </c>
      <c r="E3457" s="30" t="s">
        <v>42</v>
      </c>
      <c r="F3457" s="30" t="s">
        <v>1303</v>
      </c>
      <c r="G3457" s="9" t="s">
        <v>29</v>
      </c>
      <c r="H3457" s="30"/>
      <c r="I3457" s="31"/>
    </row>
    <row r="3458">
      <c r="A3458" s="34">
        <v>45238.0</v>
      </c>
      <c r="B3458" s="29" t="s">
        <v>9790</v>
      </c>
      <c r="C3458" s="30" t="s">
        <v>9791</v>
      </c>
      <c r="D3458" s="30" t="s">
        <v>1952</v>
      </c>
      <c r="E3458" s="30"/>
      <c r="F3458" s="30" t="s">
        <v>7183</v>
      </c>
      <c r="G3458" s="9" t="s">
        <v>14</v>
      </c>
      <c r="H3458" s="30" t="s">
        <v>100</v>
      </c>
      <c r="I3458" s="31"/>
    </row>
    <row r="3459">
      <c r="A3459" s="34">
        <v>45238.0</v>
      </c>
      <c r="B3459" s="29" t="s">
        <v>9792</v>
      </c>
      <c r="C3459" s="30" t="s">
        <v>9793</v>
      </c>
      <c r="D3459" s="30" t="s">
        <v>5230</v>
      </c>
      <c r="E3459" s="30" t="s">
        <v>5217</v>
      </c>
      <c r="F3459" s="30" t="s">
        <v>5884</v>
      </c>
      <c r="G3459" s="9" t="s">
        <v>14</v>
      </c>
      <c r="H3459" s="30"/>
      <c r="I3459" s="31"/>
    </row>
    <row r="3460">
      <c r="A3460" s="34">
        <v>45238.0</v>
      </c>
      <c r="B3460" s="29" t="s">
        <v>9792</v>
      </c>
      <c r="C3460" s="30" t="s">
        <v>9793</v>
      </c>
      <c r="D3460" s="30" t="s">
        <v>5230</v>
      </c>
      <c r="E3460" s="30" t="s">
        <v>119</v>
      </c>
      <c r="F3460" s="30" t="s">
        <v>18</v>
      </c>
      <c r="G3460" s="9" t="s">
        <v>14</v>
      </c>
      <c r="H3460" s="30"/>
      <c r="I3460" s="31"/>
    </row>
    <row r="3461">
      <c r="A3461" s="34">
        <v>45238.0</v>
      </c>
      <c r="B3461" s="29" t="s">
        <v>9792</v>
      </c>
      <c r="C3461" s="30" t="s">
        <v>9793</v>
      </c>
      <c r="D3461" s="30" t="s">
        <v>5230</v>
      </c>
      <c r="E3461" s="30" t="s">
        <v>5418</v>
      </c>
      <c r="F3461" s="30" t="s">
        <v>454</v>
      </c>
      <c r="G3461" s="9" t="s">
        <v>14</v>
      </c>
      <c r="H3461" s="30"/>
      <c r="I3461" s="31"/>
    </row>
    <row r="3462">
      <c r="A3462" s="34">
        <v>45238.0</v>
      </c>
      <c r="B3462" s="29" t="s">
        <v>9794</v>
      </c>
      <c r="C3462" s="30" t="s">
        <v>9795</v>
      </c>
      <c r="D3462" s="30" t="s">
        <v>2823</v>
      </c>
      <c r="E3462" s="30"/>
      <c r="F3462" s="30" t="s">
        <v>747</v>
      </c>
      <c r="G3462" s="9" t="s">
        <v>86</v>
      </c>
      <c r="H3462" s="30" t="s">
        <v>100</v>
      </c>
      <c r="I3462" s="31"/>
    </row>
    <row r="3463">
      <c r="A3463" s="34">
        <v>45238.0</v>
      </c>
      <c r="B3463" s="29" t="s">
        <v>9794</v>
      </c>
      <c r="C3463" s="30" t="s">
        <v>9795</v>
      </c>
      <c r="D3463" s="30" t="s">
        <v>2823</v>
      </c>
      <c r="E3463" s="30" t="s">
        <v>119</v>
      </c>
      <c r="F3463" s="30" t="s">
        <v>2496</v>
      </c>
      <c r="G3463" s="9" t="s">
        <v>86</v>
      </c>
      <c r="H3463" s="30"/>
      <c r="I3463" s="31"/>
    </row>
    <row r="3464">
      <c r="A3464" s="34">
        <v>45238.0</v>
      </c>
      <c r="B3464" s="29" t="s">
        <v>9796</v>
      </c>
      <c r="C3464" s="30" t="s">
        <v>9797</v>
      </c>
      <c r="D3464" s="30" t="s">
        <v>9798</v>
      </c>
      <c r="E3464" s="30"/>
      <c r="F3464" s="30" t="s">
        <v>9799</v>
      </c>
      <c r="G3464" s="9" t="s">
        <v>14</v>
      </c>
      <c r="H3464" s="30" t="s">
        <v>100</v>
      </c>
      <c r="I3464" s="31"/>
    </row>
    <row r="3465">
      <c r="A3465" s="34">
        <v>45238.0</v>
      </c>
      <c r="B3465" s="29" t="s">
        <v>9796</v>
      </c>
      <c r="C3465" s="30" t="s">
        <v>9797</v>
      </c>
      <c r="D3465" s="30" t="s">
        <v>9798</v>
      </c>
      <c r="E3465" s="30"/>
      <c r="F3465" s="30" t="s">
        <v>101</v>
      </c>
      <c r="G3465" s="9" t="s">
        <v>14</v>
      </c>
      <c r="H3465" s="30" t="s">
        <v>100</v>
      </c>
      <c r="I3465" s="31"/>
    </row>
    <row r="3466">
      <c r="A3466" s="34">
        <v>45238.0</v>
      </c>
      <c r="B3466" s="29" t="s">
        <v>9796</v>
      </c>
      <c r="C3466" s="30" t="s">
        <v>9797</v>
      </c>
      <c r="D3466" s="30" t="s">
        <v>9798</v>
      </c>
      <c r="E3466" s="30" t="s">
        <v>1936</v>
      </c>
      <c r="F3466" s="30" t="s">
        <v>119</v>
      </c>
      <c r="G3466" s="9" t="s">
        <v>14</v>
      </c>
      <c r="H3466" s="30"/>
      <c r="I3466" s="31"/>
    </row>
    <row r="3467">
      <c r="A3467" s="34">
        <v>45238.0</v>
      </c>
      <c r="B3467" s="29" t="s">
        <v>9796</v>
      </c>
      <c r="C3467" s="30" t="s">
        <v>9797</v>
      </c>
      <c r="D3467" s="30" t="s">
        <v>9798</v>
      </c>
      <c r="E3467" s="30" t="s">
        <v>781</v>
      </c>
      <c r="F3467" s="30" t="s">
        <v>473</v>
      </c>
      <c r="G3467" s="9" t="s">
        <v>14</v>
      </c>
      <c r="H3467" s="30"/>
      <c r="I3467" s="31"/>
    </row>
    <row r="3468">
      <c r="A3468" s="34">
        <v>45238.0</v>
      </c>
      <c r="B3468" s="29" t="s">
        <v>9800</v>
      </c>
      <c r="C3468" s="30" t="s">
        <v>9801</v>
      </c>
      <c r="D3468" s="30" t="s">
        <v>165</v>
      </c>
      <c r="E3468" s="30" t="s">
        <v>38</v>
      </c>
      <c r="F3468" s="30" t="s">
        <v>5884</v>
      </c>
      <c r="G3468" s="9" t="s">
        <v>14</v>
      </c>
      <c r="H3468" s="30"/>
      <c r="I3468" s="31"/>
    </row>
    <row r="3469">
      <c r="A3469" s="34">
        <v>45238.0</v>
      </c>
      <c r="B3469" s="29" t="s">
        <v>9800</v>
      </c>
      <c r="C3469" s="30" t="s">
        <v>9801</v>
      </c>
      <c r="D3469" s="30" t="s">
        <v>165</v>
      </c>
      <c r="E3469" s="30" t="s">
        <v>119</v>
      </c>
      <c r="F3469" s="30" t="s">
        <v>13</v>
      </c>
      <c r="G3469" s="9" t="s">
        <v>14</v>
      </c>
      <c r="H3469" s="30"/>
      <c r="I3469" s="31"/>
    </row>
    <row r="3470">
      <c r="A3470" s="34">
        <v>45238.0</v>
      </c>
      <c r="B3470" s="29" t="s">
        <v>9802</v>
      </c>
      <c r="C3470" s="30" t="s">
        <v>9803</v>
      </c>
      <c r="D3470" s="30" t="s">
        <v>373</v>
      </c>
      <c r="E3470" s="30" t="s">
        <v>5217</v>
      </c>
      <c r="F3470" s="30" t="s">
        <v>119</v>
      </c>
      <c r="G3470" s="9" t="s">
        <v>14</v>
      </c>
      <c r="H3470" s="30"/>
      <c r="I3470" s="31"/>
    </row>
    <row r="3471">
      <c r="A3471" s="34">
        <v>45238.0</v>
      </c>
      <c r="B3471" s="29" t="s">
        <v>9802</v>
      </c>
      <c r="C3471" s="30" t="s">
        <v>9803</v>
      </c>
      <c r="D3471" s="30" t="s">
        <v>373</v>
      </c>
      <c r="E3471" s="30" t="s">
        <v>119</v>
      </c>
      <c r="F3471" s="30" t="s">
        <v>13</v>
      </c>
      <c r="G3471" s="9" t="s">
        <v>14</v>
      </c>
      <c r="H3471" s="30"/>
      <c r="I3471" s="31"/>
    </row>
    <row r="3472">
      <c r="A3472" s="34">
        <v>45238.0</v>
      </c>
      <c r="B3472" s="29" t="s">
        <v>9804</v>
      </c>
      <c r="C3472" s="30" t="s">
        <v>9805</v>
      </c>
      <c r="D3472" s="30" t="s">
        <v>2054</v>
      </c>
      <c r="E3472" s="30"/>
      <c r="F3472" s="30" t="s">
        <v>6328</v>
      </c>
      <c r="G3472" s="9" t="s">
        <v>14</v>
      </c>
      <c r="H3472" s="30" t="s">
        <v>100</v>
      </c>
      <c r="I3472" s="31"/>
    </row>
    <row r="3473">
      <c r="A3473" s="34">
        <v>45238.0</v>
      </c>
      <c r="B3473" s="29" t="s">
        <v>9804</v>
      </c>
      <c r="C3473" s="30" t="s">
        <v>9805</v>
      </c>
      <c r="D3473" s="30" t="s">
        <v>2054</v>
      </c>
      <c r="E3473" s="30" t="s">
        <v>38</v>
      </c>
      <c r="F3473" s="30" t="s">
        <v>1601</v>
      </c>
      <c r="G3473" s="9" t="s">
        <v>14</v>
      </c>
      <c r="H3473" s="30"/>
      <c r="I3473" s="31"/>
    </row>
    <row r="3474">
      <c r="A3474" s="34">
        <v>45238.0</v>
      </c>
      <c r="B3474" s="29" t="s">
        <v>9804</v>
      </c>
      <c r="C3474" s="30" t="s">
        <v>9805</v>
      </c>
      <c r="D3474" s="30" t="s">
        <v>2054</v>
      </c>
      <c r="E3474" s="30" t="s">
        <v>119</v>
      </c>
      <c r="F3474" s="30" t="s">
        <v>258</v>
      </c>
      <c r="G3474" s="9" t="s">
        <v>14</v>
      </c>
      <c r="H3474" s="30"/>
      <c r="I3474" s="31"/>
    </row>
    <row r="3475">
      <c r="A3475" s="34">
        <v>45238.0</v>
      </c>
      <c r="B3475" s="29" t="s">
        <v>9806</v>
      </c>
      <c r="C3475" s="30" t="s">
        <v>9807</v>
      </c>
      <c r="D3475" s="30" t="s">
        <v>3288</v>
      </c>
      <c r="E3475" s="30"/>
      <c r="F3475" s="30" t="s">
        <v>5872</v>
      </c>
      <c r="G3475" s="9" t="s">
        <v>14</v>
      </c>
      <c r="H3475" s="30" t="s">
        <v>100</v>
      </c>
      <c r="I3475" s="31"/>
    </row>
    <row r="3476">
      <c r="A3476" s="34">
        <v>45238.0</v>
      </c>
      <c r="B3476" s="29" t="s">
        <v>9806</v>
      </c>
      <c r="C3476" s="30" t="s">
        <v>9807</v>
      </c>
      <c r="D3476" s="30" t="s">
        <v>3288</v>
      </c>
      <c r="E3476" s="30" t="s">
        <v>119</v>
      </c>
      <c r="F3476" s="30" t="s">
        <v>5876</v>
      </c>
      <c r="G3476" s="9" t="s">
        <v>14</v>
      </c>
      <c r="H3476" s="30"/>
      <c r="I3476" s="31"/>
    </row>
    <row r="3477">
      <c r="A3477" s="34">
        <v>45238.0</v>
      </c>
      <c r="B3477" s="29" t="s">
        <v>9808</v>
      </c>
      <c r="C3477" s="30" t="s">
        <v>9809</v>
      </c>
      <c r="D3477" s="30" t="s">
        <v>2485</v>
      </c>
      <c r="E3477" s="30"/>
      <c r="F3477" s="30" t="s">
        <v>512</v>
      </c>
      <c r="G3477" s="9" t="s">
        <v>14</v>
      </c>
      <c r="H3477" s="30" t="s">
        <v>100</v>
      </c>
      <c r="I3477" s="31"/>
    </row>
    <row r="3478">
      <c r="A3478" s="34">
        <v>45238.0</v>
      </c>
      <c r="B3478" s="29" t="s">
        <v>9808</v>
      </c>
      <c r="C3478" s="30" t="s">
        <v>9809</v>
      </c>
      <c r="D3478" s="30" t="s">
        <v>2485</v>
      </c>
      <c r="E3478" s="30" t="s">
        <v>119</v>
      </c>
      <c r="F3478" s="30" t="s">
        <v>3025</v>
      </c>
      <c r="G3478" s="9" t="s">
        <v>14</v>
      </c>
      <c r="H3478" s="30"/>
      <c r="I3478" s="31"/>
    </row>
    <row r="3479">
      <c r="A3479" s="34">
        <v>45238.0</v>
      </c>
      <c r="B3479" s="29" t="s">
        <v>9810</v>
      </c>
      <c r="C3479" s="30" t="s">
        <v>9811</v>
      </c>
      <c r="D3479" s="30" t="s">
        <v>7937</v>
      </c>
      <c r="E3479" s="30" t="s">
        <v>38</v>
      </c>
      <c r="F3479" s="30" t="s">
        <v>18</v>
      </c>
      <c r="G3479" s="9" t="s">
        <v>14</v>
      </c>
      <c r="H3479" s="30"/>
      <c r="I3479" s="31"/>
    </row>
    <row r="3480">
      <c r="A3480" s="34">
        <v>45238.0</v>
      </c>
      <c r="B3480" s="29" t="s">
        <v>9810</v>
      </c>
      <c r="C3480" s="30" t="s">
        <v>9811</v>
      </c>
      <c r="D3480" s="30" t="s">
        <v>7937</v>
      </c>
      <c r="E3480" s="30" t="s">
        <v>119</v>
      </c>
      <c r="F3480" s="30" t="s">
        <v>18</v>
      </c>
      <c r="G3480" s="9" t="s">
        <v>14</v>
      </c>
      <c r="H3480" s="30"/>
      <c r="I3480" s="31"/>
    </row>
    <row r="3481">
      <c r="A3481" s="34">
        <v>45238.0</v>
      </c>
      <c r="B3481" s="29" t="s">
        <v>9812</v>
      </c>
      <c r="C3481" s="30" t="s">
        <v>9813</v>
      </c>
      <c r="D3481" s="30" t="s">
        <v>1849</v>
      </c>
      <c r="E3481" s="30" t="s">
        <v>110</v>
      </c>
      <c r="F3481" s="30" t="s">
        <v>111</v>
      </c>
      <c r="G3481" s="9" t="s">
        <v>14</v>
      </c>
      <c r="H3481" s="30"/>
      <c r="I3481" s="31"/>
    </row>
    <row r="3482">
      <c r="A3482" s="34">
        <v>45238.0</v>
      </c>
      <c r="B3482" s="29" t="s">
        <v>9812</v>
      </c>
      <c r="C3482" s="30" t="s">
        <v>9813</v>
      </c>
      <c r="D3482" s="30" t="s">
        <v>1849</v>
      </c>
      <c r="E3482" s="30" t="s">
        <v>119</v>
      </c>
      <c r="F3482" s="30" t="s">
        <v>18</v>
      </c>
      <c r="G3482" s="9" t="s">
        <v>14</v>
      </c>
      <c r="H3482" s="30"/>
      <c r="I3482" s="31"/>
    </row>
    <row r="3483">
      <c r="A3483" s="34">
        <v>45238.0</v>
      </c>
      <c r="B3483" s="29" t="s">
        <v>9814</v>
      </c>
      <c r="C3483" s="30" t="s">
        <v>9815</v>
      </c>
      <c r="D3483" s="30" t="s">
        <v>611</v>
      </c>
      <c r="E3483" s="30" t="s">
        <v>110</v>
      </c>
      <c r="F3483" s="30" t="s">
        <v>111</v>
      </c>
      <c r="G3483" s="9" t="s">
        <v>14</v>
      </c>
      <c r="H3483" s="30"/>
      <c r="I3483" s="31"/>
    </row>
    <row r="3484">
      <c r="A3484" s="34">
        <v>45238.0</v>
      </c>
      <c r="B3484" s="29" t="s">
        <v>9814</v>
      </c>
      <c r="C3484" s="30" t="s">
        <v>9815</v>
      </c>
      <c r="D3484" s="30" t="s">
        <v>611</v>
      </c>
      <c r="E3484" s="30" t="s">
        <v>259</v>
      </c>
      <c r="F3484" s="30" t="s">
        <v>917</v>
      </c>
      <c r="G3484" s="9" t="s">
        <v>14</v>
      </c>
      <c r="H3484" s="30"/>
      <c r="I3484" s="31"/>
    </row>
    <row r="3485">
      <c r="A3485" s="34">
        <v>45238.0</v>
      </c>
      <c r="B3485" s="29" t="s">
        <v>9814</v>
      </c>
      <c r="C3485" s="30" t="s">
        <v>9815</v>
      </c>
      <c r="D3485" s="30" t="s">
        <v>611</v>
      </c>
      <c r="E3485" s="30" t="s">
        <v>4316</v>
      </c>
      <c r="F3485" s="30" t="s">
        <v>9816</v>
      </c>
      <c r="G3485" s="9" t="s">
        <v>14</v>
      </c>
      <c r="H3485" s="30"/>
      <c r="I3485" s="31"/>
    </row>
    <row r="3486">
      <c r="A3486" s="34">
        <v>45238.0</v>
      </c>
      <c r="B3486" s="29" t="s">
        <v>9817</v>
      </c>
      <c r="C3486" s="30" t="s">
        <v>9818</v>
      </c>
      <c r="D3486" s="30" t="s">
        <v>471</v>
      </c>
      <c r="E3486" s="30" t="s">
        <v>119</v>
      </c>
      <c r="F3486" s="30" t="s">
        <v>3025</v>
      </c>
      <c r="G3486" s="9" t="s">
        <v>14</v>
      </c>
      <c r="H3486" s="30"/>
      <c r="I3486" s="31"/>
    </row>
    <row r="3487">
      <c r="A3487" s="34">
        <v>45238.0</v>
      </c>
      <c r="B3487" s="29" t="s">
        <v>9817</v>
      </c>
      <c r="C3487" s="30" t="s">
        <v>9818</v>
      </c>
      <c r="D3487" s="30" t="s">
        <v>471</v>
      </c>
      <c r="E3487" s="30" t="s">
        <v>781</v>
      </c>
      <c r="F3487" s="30" t="s">
        <v>13</v>
      </c>
      <c r="G3487" s="9" t="s">
        <v>14</v>
      </c>
      <c r="H3487" s="30"/>
      <c r="I3487" s="31"/>
    </row>
    <row r="3488">
      <c r="A3488" s="34">
        <v>45238.0</v>
      </c>
      <c r="B3488" s="29" t="s">
        <v>9819</v>
      </c>
      <c r="C3488" s="30" t="s">
        <v>9820</v>
      </c>
      <c r="D3488" s="30" t="s">
        <v>848</v>
      </c>
      <c r="E3488" s="30" t="s">
        <v>38</v>
      </c>
      <c r="F3488" s="30" t="s">
        <v>1601</v>
      </c>
      <c r="G3488" s="9" t="s">
        <v>14</v>
      </c>
      <c r="H3488" s="30"/>
      <c r="I3488" s="31"/>
    </row>
    <row r="3489">
      <c r="A3489" s="34">
        <v>45238.0</v>
      </c>
      <c r="B3489" s="29" t="s">
        <v>9819</v>
      </c>
      <c r="C3489" s="30" t="s">
        <v>9820</v>
      </c>
      <c r="D3489" s="30" t="s">
        <v>848</v>
      </c>
      <c r="E3489" s="30" t="s">
        <v>5418</v>
      </c>
      <c r="F3489" s="30" t="s">
        <v>18</v>
      </c>
      <c r="G3489" s="9" t="s">
        <v>14</v>
      </c>
      <c r="H3489" s="30"/>
      <c r="I3489" s="31"/>
    </row>
    <row r="3490">
      <c r="A3490" s="34">
        <v>45238.0</v>
      </c>
      <c r="B3490" s="29" t="s">
        <v>9819</v>
      </c>
      <c r="C3490" s="30" t="s">
        <v>9820</v>
      </c>
      <c r="D3490" s="30" t="s">
        <v>848</v>
      </c>
      <c r="E3490" s="30" t="s">
        <v>349</v>
      </c>
      <c r="F3490" s="30" t="s">
        <v>350</v>
      </c>
      <c r="G3490" s="9" t="s">
        <v>14</v>
      </c>
      <c r="H3490" s="30"/>
      <c r="I3490" s="31"/>
    </row>
    <row r="3491">
      <c r="A3491" s="34">
        <v>45238.0</v>
      </c>
      <c r="B3491" s="29" t="s">
        <v>9821</v>
      </c>
      <c r="C3491" s="30" t="s">
        <v>9822</v>
      </c>
      <c r="D3491" s="30" t="s">
        <v>9823</v>
      </c>
      <c r="E3491" s="30" t="s">
        <v>38</v>
      </c>
      <c r="F3491" s="30" t="s">
        <v>18</v>
      </c>
      <c r="G3491" s="9" t="s">
        <v>14</v>
      </c>
      <c r="H3491" s="30"/>
      <c r="I3491" s="31"/>
    </row>
    <row r="3492">
      <c r="A3492" s="34">
        <v>45238.0</v>
      </c>
      <c r="B3492" s="29" t="s">
        <v>9821</v>
      </c>
      <c r="C3492" s="30" t="s">
        <v>9822</v>
      </c>
      <c r="D3492" s="30" t="s">
        <v>9823</v>
      </c>
      <c r="E3492" s="30" t="s">
        <v>119</v>
      </c>
      <c r="F3492" s="30" t="s">
        <v>7160</v>
      </c>
      <c r="G3492" s="9" t="s">
        <v>29</v>
      </c>
      <c r="H3492" s="30"/>
      <c r="I3492" s="31"/>
    </row>
    <row r="3493">
      <c r="A3493" s="34">
        <v>45238.0</v>
      </c>
      <c r="B3493" s="29" t="s">
        <v>9824</v>
      </c>
      <c r="C3493" s="30" t="s">
        <v>9825</v>
      </c>
      <c r="D3493" s="30" t="s">
        <v>1379</v>
      </c>
      <c r="E3493" s="30" t="s">
        <v>259</v>
      </c>
      <c r="F3493" s="30" t="s">
        <v>2656</v>
      </c>
      <c r="G3493" s="9" t="s">
        <v>14</v>
      </c>
      <c r="H3493" s="30"/>
      <c r="I3493" s="31"/>
    </row>
    <row r="3494">
      <c r="A3494" s="34">
        <v>45238.0</v>
      </c>
      <c r="B3494" s="29" t="s">
        <v>9824</v>
      </c>
      <c r="C3494" s="30" t="s">
        <v>9825</v>
      </c>
      <c r="D3494" s="30" t="s">
        <v>1379</v>
      </c>
      <c r="E3494" s="30" t="s">
        <v>5418</v>
      </c>
      <c r="F3494" s="30" t="s">
        <v>454</v>
      </c>
      <c r="G3494" s="9" t="s">
        <v>14</v>
      </c>
      <c r="H3494" s="30"/>
      <c r="I3494" s="31"/>
    </row>
    <row r="3495">
      <c r="A3495" s="34">
        <v>45238.0</v>
      </c>
      <c r="B3495" s="29" t="s">
        <v>9826</v>
      </c>
      <c r="C3495" s="30" t="s">
        <v>9827</v>
      </c>
      <c r="D3495" s="30" t="s">
        <v>3692</v>
      </c>
      <c r="E3495" s="30" t="s">
        <v>38</v>
      </c>
      <c r="F3495" s="30" t="s">
        <v>5884</v>
      </c>
      <c r="G3495" s="9" t="s">
        <v>14</v>
      </c>
      <c r="H3495" s="30"/>
      <c r="I3495" s="31"/>
    </row>
    <row r="3496">
      <c r="A3496" s="34">
        <v>45238.0</v>
      </c>
      <c r="B3496" s="29" t="s">
        <v>9826</v>
      </c>
      <c r="C3496" s="30" t="s">
        <v>9827</v>
      </c>
      <c r="D3496" s="30" t="s">
        <v>3692</v>
      </c>
      <c r="E3496" s="30" t="s">
        <v>127</v>
      </c>
      <c r="F3496" s="30" t="s">
        <v>473</v>
      </c>
      <c r="G3496" s="9" t="s">
        <v>14</v>
      </c>
      <c r="H3496" s="30"/>
      <c r="I3496" s="31"/>
    </row>
    <row r="3497">
      <c r="A3497" s="34">
        <v>45238.0</v>
      </c>
      <c r="B3497" s="29" t="s">
        <v>9828</v>
      </c>
      <c r="C3497" s="30" t="s">
        <v>9829</v>
      </c>
      <c r="D3497" s="30" t="s">
        <v>5377</v>
      </c>
      <c r="E3497" s="30" t="s">
        <v>9830</v>
      </c>
      <c r="F3497" s="30" t="s">
        <v>5884</v>
      </c>
      <c r="G3497" s="9" t="s">
        <v>14</v>
      </c>
      <c r="H3497" s="30"/>
      <c r="I3497" s="31"/>
    </row>
    <row r="3498">
      <c r="A3498" s="34">
        <v>45238.0</v>
      </c>
      <c r="B3498" s="29" t="s">
        <v>9828</v>
      </c>
      <c r="C3498" s="30" t="s">
        <v>9829</v>
      </c>
      <c r="D3498" s="30" t="s">
        <v>5377</v>
      </c>
      <c r="E3498" s="30" t="s">
        <v>4316</v>
      </c>
      <c r="F3498" s="30" t="s">
        <v>2843</v>
      </c>
      <c r="G3498" s="9" t="s">
        <v>14</v>
      </c>
      <c r="H3498" s="30"/>
      <c r="I3498" s="31"/>
    </row>
    <row r="3499">
      <c r="A3499" s="34">
        <v>45238.0</v>
      </c>
      <c r="B3499" s="29" t="s">
        <v>9828</v>
      </c>
      <c r="C3499" s="30" t="s">
        <v>9829</v>
      </c>
      <c r="D3499" s="30" t="s">
        <v>5377</v>
      </c>
      <c r="E3499" s="30" t="s">
        <v>125</v>
      </c>
      <c r="F3499" s="30" t="s">
        <v>101</v>
      </c>
      <c r="G3499" s="9" t="s">
        <v>14</v>
      </c>
      <c r="H3499" s="30"/>
      <c r="I3499" s="31"/>
    </row>
    <row r="3500">
      <c r="A3500" s="34">
        <v>45238.0</v>
      </c>
      <c r="B3500" s="29" t="s">
        <v>9831</v>
      </c>
      <c r="C3500" s="30" t="s">
        <v>9832</v>
      </c>
      <c r="D3500" s="30" t="s">
        <v>608</v>
      </c>
      <c r="E3500" s="30" t="s">
        <v>5418</v>
      </c>
      <c r="F3500" s="30" t="s">
        <v>48</v>
      </c>
      <c r="G3500" s="9" t="s">
        <v>14</v>
      </c>
      <c r="H3500" s="30"/>
      <c r="I3500" s="31"/>
    </row>
    <row r="3501">
      <c r="A3501" s="34">
        <v>45238.0</v>
      </c>
      <c r="B3501" s="29" t="s">
        <v>9833</v>
      </c>
      <c r="C3501" s="30" t="s">
        <v>9834</v>
      </c>
      <c r="D3501" s="30" t="s">
        <v>1728</v>
      </c>
      <c r="E3501" s="30"/>
      <c r="F3501" s="30" t="s">
        <v>119</v>
      </c>
      <c r="G3501" s="9" t="s">
        <v>14</v>
      </c>
      <c r="H3501" s="30" t="s">
        <v>100</v>
      </c>
      <c r="I3501" s="31"/>
    </row>
    <row r="3502">
      <c r="A3502" s="34">
        <v>45238.0</v>
      </c>
      <c r="B3502" s="29" t="s">
        <v>9833</v>
      </c>
      <c r="C3502" s="30" t="s">
        <v>9834</v>
      </c>
      <c r="D3502" s="30" t="s">
        <v>1728</v>
      </c>
      <c r="E3502" s="30" t="s">
        <v>662</v>
      </c>
      <c r="F3502" s="30" t="s">
        <v>505</v>
      </c>
      <c r="G3502" s="9" t="s">
        <v>14</v>
      </c>
      <c r="H3502" s="30"/>
      <c r="I3502" s="31"/>
    </row>
    <row r="3503">
      <c r="A3503" s="34">
        <v>45238.0</v>
      </c>
      <c r="B3503" s="29" t="s">
        <v>9835</v>
      </c>
      <c r="C3503" s="30" t="s">
        <v>9836</v>
      </c>
      <c r="D3503" s="30" t="s">
        <v>311</v>
      </c>
      <c r="E3503" s="30" t="s">
        <v>42</v>
      </c>
      <c r="F3503" s="30" t="s">
        <v>1303</v>
      </c>
      <c r="G3503" s="9" t="s">
        <v>29</v>
      </c>
      <c r="H3503" s="30"/>
      <c r="I3503" s="31"/>
    </row>
    <row r="3504">
      <c r="A3504" s="34">
        <v>45238.0</v>
      </c>
      <c r="B3504" s="29" t="s">
        <v>9837</v>
      </c>
      <c r="C3504" s="30" t="s">
        <v>9838</v>
      </c>
      <c r="D3504" s="30" t="s">
        <v>1952</v>
      </c>
      <c r="E3504" s="30"/>
      <c r="F3504" s="30" t="s">
        <v>7183</v>
      </c>
      <c r="G3504" s="9" t="s">
        <v>14</v>
      </c>
      <c r="H3504" s="30" t="s">
        <v>100</v>
      </c>
      <c r="I3504" s="31"/>
    </row>
    <row r="3505">
      <c r="A3505" s="34">
        <v>45238.0</v>
      </c>
      <c r="B3505" s="29" t="s">
        <v>9839</v>
      </c>
      <c r="C3505" s="30" t="s">
        <v>9840</v>
      </c>
      <c r="D3505" s="30" t="s">
        <v>1949</v>
      </c>
      <c r="E3505" s="30" t="s">
        <v>7938</v>
      </c>
      <c r="F3505" s="30" t="s">
        <v>417</v>
      </c>
      <c r="G3505" s="9" t="s">
        <v>14</v>
      </c>
      <c r="H3505" s="30"/>
      <c r="I3505" s="31"/>
    </row>
    <row r="3506">
      <c r="A3506" s="34">
        <v>45238.0</v>
      </c>
      <c r="B3506" s="29" t="s">
        <v>9839</v>
      </c>
      <c r="C3506" s="30" t="s">
        <v>9840</v>
      </c>
      <c r="D3506" s="30" t="s">
        <v>1949</v>
      </c>
      <c r="E3506" s="30" t="s">
        <v>1490</v>
      </c>
      <c r="F3506" s="30" t="s">
        <v>9841</v>
      </c>
      <c r="G3506" s="9" t="s">
        <v>14</v>
      </c>
      <c r="H3506" s="30"/>
      <c r="I3506" s="31"/>
    </row>
    <row r="3507">
      <c r="A3507" s="34">
        <v>45238.0</v>
      </c>
      <c r="B3507" s="29" t="s">
        <v>9839</v>
      </c>
      <c r="C3507" s="30" t="s">
        <v>9840</v>
      </c>
      <c r="D3507" s="30" t="s">
        <v>1949</v>
      </c>
      <c r="E3507" s="30" t="s">
        <v>334</v>
      </c>
      <c r="F3507" s="30" t="s">
        <v>18</v>
      </c>
      <c r="G3507" s="9" t="s">
        <v>14</v>
      </c>
      <c r="H3507" s="30"/>
      <c r="I3507" s="31"/>
    </row>
    <row r="3508">
      <c r="A3508" s="34">
        <v>45238.0</v>
      </c>
      <c r="B3508" s="29" t="s">
        <v>9842</v>
      </c>
      <c r="C3508" s="30" t="s">
        <v>9843</v>
      </c>
      <c r="D3508" s="30" t="s">
        <v>1835</v>
      </c>
      <c r="E3508" s="30" t="s">
        <v>5418</v>
      </c>
      <c r="F3508" s="30" t="s">
        <v>454</v>
      </c>
      <c r="G3508" s="9" t="s">
        <v>14</v>
      </c>
      <c r="H3508" s="30"/>
      <c r="I3508" s="31"/>
    </row>
    <row r="3509">
      <c r="A3509" s="34">
        <v>45238.0</v>
      </c>
      <c r="B3509" s="29" t="s">
        <v>9844</v>
      </c>
      <c r="C3509" s="30" t="s">
        <v>9845</v>
      </c>
      <c r="D3509" s="30" t="s">
        <v>5335</v>
      </c>
      <c r="E3509" s="30" t="s">
        <v>9846</v>
      </c>
      <c r="F3509" s="30" t="s">
        <v>258</v>
      </c>
      <c r="G3509" s="9" t="s">
        <v>14</v>
      </c>
      <c r="H3509" s="30"/>
      <c r="I3509" s="31"/>
    </row>
    <row r="3510">
      <c r="A3510" s="34">
        <v>45238.0</v>
      </c>
      <c r="B3510" s="29" t="s">
        <v>9844</v>
      </c>
      <c r="C3510" s="30" t="s">
        <v>9845</v>
      </c>
      <c r="D3510" s="30" t="s">
        <v>5335</v>
      </c>
      <c r="E3510" s="30" t="s">
        <v>9847</v>
      </c>
      <c r="F3510" s="30" t="s">
        <v>5939</v>
      </c>
      <c r="G3510" s="9" t="s">
        <v>14</v>
      </c>
      <c r="H3510" s="30"/>
      <c r="I3510" s="31"/>
    </row>
    <row r="3511">
      <c r="A3511" s="34">
        <v>45238.0</v>
      </c>
      <c r="B3511" s="29" t="s">
        <v>9844</v>
      </c>
      <c r="C3511" s="30" t="s">
        <v>9845</v>
      </c>
      <c r="D3511" s="30" t="s">
        <v>5335</v>
      </c>
      <c r="E3511" s="30" t="s">
        <v>9847</v>
      </c>
      <c r="F3511" s="30" t="s">
        <v>3198</v>
      </c>
      <c r="G3511" s="9" t="s">
        <v>14</v>
      </c>
      <c r="H3511" s="30"/>
      <c r="I3511" s="31"/>
    </row>
    <row r="3512">
      <c r="A3512" s="34">
        <v>45238.0</v>
      </c>
      <c r="B3512" s="29" t="s">
        <v>9848</v>
      </c>
      <c r="C3512" s="30" t="s">
        <v>9849</v>
      </c>
      <c r="D3512" s="30" t="s">
        <v>835</v>
      </c>
      <c r="E3512" s="30" t="s">
        <v>259</v>
      </c>
      <c r="F3512" s="30" t="s">
        <v>2656</v>
      </c>
      <c r="G3512" s="9" t="s">
        <v>14</v>
      </c>
      <c r="H3512" s="30"/>
      <c r="I3512" s="31"/>
    </row>
    <row r="3513">
      <c r="A3513" s="34">
        <v>45238.0</v>
      </c>
      <c r="B3513" s="29" t="s">
        <v>9850</v>
      </c>
      <c r="C3513" s="30" t="s">
        <v>9851</v>
      </c>
      <c r="D3513" s="30" t="s">
        <v>6744</v>
      </c>
      <c r="E3513" s="30" t="s">
        <v>38</v>
      </c>
      <c r="F3513" s="30" t="s">
        <v>3482</v>
      </c>
      <c r="G3513" s="9" t="s">
        <v>14</v>
      </c>
      <c r="H3513" s="30"/>
      <c r="I3513" s="31"/>
    </row>
    <row r="3514">
      <c r="A3514" s="34">
        <v>45238.0</v>
      </c>
      <c r="B3514" s="29" t="s">
        <v>9850</v>
      </c>
      <c r="C3514" s="30" t="s">
        <v>9851</v>
      </c>
      <c r="D3514" s="30" t="s">
        <v>6744</v>
      </c>
      <c r="E3514" s="30" t="s">
        <v>119</v>
      </c>
      <c r="F3514" s="30" t="s">
        <v>13</v>
      </c>
      <c r="G3514" s="9" t="s">
        <v>14</v>
      </c>
      <c r="H3514" s="30"/>
      <c r="I3514" s="31"/>
    </row>
    <row r="3515">
      <c r="A3515" s="34">
        <v>45238.0</v>
      </c>
      <c r="B3515" s="29" t="s">
        <v>9852</v>
      </c>
      <c r="C3515" s="30" t="s">
        <v>9853</v>
      </c>
      <c r="D3515" s="30" t="s">
        <v>137</v>
      </c>
      <c r="E3515" s="30"/>
      <c r="F3515" s="30" t="s">
        <v>5872</v>
      </c>
      <c r="G3515" s="9" t="s">
        <v>14</v>
      </c>
      <c r="H3515" s="30" t="s">
        <v>100</v>
      </c>
      <c r="I3515" s="31"/>
    </row>
    <row r="3516">
      <c r="A3516" s="34">
        <v>45238.0</v>
      </c>
      <c r="B3516" s="29" t="s">
        <v>9852</v>
      </c>
      <c r="C3516" s="30" t="s">
        <v>9853</v>
      </c>
      <c r="D3516" s="30" t="s">
        <v>137</v>
      </c>
      <c r="E3516" s="30" t="s">
        <v>9854</v>
      </c>
      <c r="F3516" s="30" t="s">
        <v>7605</v>
      </c>
      <c r="G3516" s="9" t="s">
        <v>14</v>
      </c>
      <c r="H3516" s="30"/>
      <c r="I3516" s="31"/>
    </row>
    <row r="3517">
      <c r="A3517" s="34">
        <v>45238.0</v>
      </c>
      <c r="B3517" s="29" t="s">
        <v>9852</v>
      </c>
      <c r="C3517" s="30" t="s">
        <v>9853</v>
      </c>
      <c r="D3517" s="30" t="s">
        <v>611</v>
      </c>
      <c r="E3517" s="30"/>
      <c r="F3517" s="30" t="s">
        <v>5872</v>
      </c>
      <c r="G3517" s="9" t="s">
        <v>14</v>
      </c>
      <c r="H3517" s="30" t="s">
        <v>100</v>
      </c>
      <c r="I3517" s="31"/>
    </row>
    <row r="3518">
      <c r="A3518" s="34">
        <v>45238.0</v>
      </c>
      <c r="B3518" s="29" t="s">
        <v>9852</v>
      </c>
      <c r="C3518" s="30" t="s">
        <v>9853</v>
      </c>
      <c r="D3518" s="30" t="s">
        <v>611</v>
      </c>
      <c r="E3518" s="30" t="s">
        <v>9854</v>
      </c>
      <c r="F3518" s="30" t="s">
        <v>7605</v>
      </c>
      <c r="G3518" s="9" t="s">
        <v>14</v>
      </c>
      <c r="H3518" s="30"/>
      <c r="I3518" s="31"/>
    </row>
    <row r="3519">
      <c r="A3519" s="34">
        <v>45238.0</v>
      </c>
      <c r="B3519" s="29" t="s">
        <v>9852</v>
      </c>
      <c r="C3519" s="30" t="s">
        <v>9853</v>
      </c>
      <c r="D3519" s="30" t="s">
        <v>295</v>
      </c>
      <c r="E3519" s="30"/>
      <c r="F3519" s="30" t="s">
        <v>5872</v>
      </c>
      <c r="G3519" s="9" t="s">
        <v>14</v>
      </c>
      <c r="H3519" s="30" t="s">
        <v>100</v>
      </c>
      <c r="I3519" s="31"/>
    </row>
    <row r="3520">
      <c r="A3520" s="34">
        <v>45238.0</v>
      </c>
      <c r="B3520" s="29" t="s">
        <v>9852</v>
      </c>
      <c r="C3520" s="30" t="s">
        <v>9853</v>
      </c>
      <c r="D3520" s="30" t="s">
        <v>295</v>
      </c>
      <c r="E3520" s="30" t="s">
        <v>9854</v>
      </c>
      <c r="F3520" s="30" t="s">
        <v>7605</v>
      </c>
      <c r="G3520" s="9" t="s">
        <v>14</v>
      </c>
      <c r="H3520" s="30"/>
      <c r="I3520" s="31"/>
    </row>
    <row r="3521">
      <c r="A3521" s="34">
        <v>45238.0</v>
      </c>
      <c r="B3521" s="29" t="s">
        <v>9855</v>
      </c>
      <c r="C3521" s="30" t="s">
        <v>9856</v>
      </c>
      <c r="D3521" s="30" t="s">
        <v>9857</v>
      </c>
      <c r="E3521" s="30" t="s">
        <v>38</v>
      </c>
      <c r="F3521" s="30" t="s">
        <v>3482</v>
      </c>
      <c r="G3521" s="9" t="s">
        <v>14</v>
      </c>
      <c r="H3521" s="30"/>
      <c r="I3521" s="31"/>
    </row>
    <row r="3522">
      <c r="A3522" s="34">
        <v>45238.0</v>
      </c>
      <c r="B3522" s="29" t="s">
        <v>9855</v>
      </c>
      <c r="C3522" s="30" t="s">
        <v>9856</v>
      </c>
      <c r="D3522" s="30" t="s">
        <v>9857</v>
      </c>
      <c r="E3522" s="30" t="s">
        <v>119</v>
      </c>
      <c r="F3522" s="30" t="s">
        <v>741</v>
      </c>
      <c r="G3522" s="9" t="s">
        <v>14</v>
      </c>
      <c r="H3522" s="30"/>
      <c r="I3522" s="31"/>
    </row>
    <row r="3523">
      <c r="A3523" s="34">
        <v>45238.0</v>
      </c>
      <c r="B3523" s="29" t="s">
        <v>9858</v>
      </c>
      <c r="C3523" s="30" t="s">
        <v>9859</v>
      </c>
      <c r="D3523" s="30" t="s">
        <v>4717</v>
      </c>
      <c r="E3523" s="30" t="s">
        <v>38</v>
      </c>
      <c r="F3523" s="30" t="s">
        <v>101</v>
      </c>
      <c r="G3523" s="9" t="s">
        <v>14</v>
      </c>
      <c r="H3523" s="30"/>
      <c r="I3523" s="31"/>
    </row>
    <row r="3524">
      <c r="A3524" s="34">
        <v>45238.0</v>
      </c>
      <c r="B3524" s="29" t="s">
        <v>9858</v>
      </c>
      <c r="C3524" s="30" t="s">
        <v>9859</v>
      </c>
      <c r="D3524" s="30" t="s">
        <v>4717</v>
      </c>
      <c r="E3524" s="30" t="s">
        <v>119</v>
      </c>
      <c r="F3524" s="30" t="s">
        <v>18</v>
      </c>
      <c r="G3524" s="9" t="s">
        <v>14</v>
      </c>
      <c r="H3524" s="30"/>
      <c r="I3524" s="31"/>
    </row>
    <row r="3525">
      <c r="A3525" s="34">
        <v>45238.0</v>
      </c>
      <c r="B3525" s="29" t="s">
        <v>9858</v>
      </c>
      <c r="C3525" s="30" t="s">
        <v>9859</v>
      </c>
      <c r="D3525" s="30" t="s">
        <v>4717</v>
      </c>
      <c r="E3525" s="30" t="s">
        <v>3973</v>
      </c>
      <c r="F3525" s="30" t="s">
        <v>671</v>
      </c>
      <c r="G3525" s="9" t="s">
        <v>14</v>
      </c>
      <c r="H3525" s="30"/>
      <c r="I3525" s="31"/>
    </row>
    <row r="3526">
      <c r="A3526" s="34">
        <v>45238.0</v>
      </c>
      <c r="B3526" s="29" t="s">
        <v>9860</v>
      </c>
      <c r="C3526" s="30" t="s">
        <v>9861</v>
      </c>
      <c r="D3526" s="30" t="s">
        <v>2654</v>
      </c>
      <c r="E3526" s="30" t="s">
        <v>259</v>
      </c>
      <c r="F3526" s="30" t="s">
        <v>2656</v>
      </c>
      <c r="G3526" s="9" t="s">
        <v>14</v>
      </c>
      <c r="H3526" s="30"/>
      <c r="I3526" s="31"/>
    </row>
    <row r="3527">
      <c r="A3527" s="34">
        <v>45238.0</v>
      </c>
      <c r="B3527" s="29" t="s">
        <v>9860</v>
      </c>
      <c r="C3527" s="30" t="s">
        <v>9861</v>
      </c>
      <c r="D3527" s="30" t="s">
        <v>2654</v>
      </c>
      <c r="E3527" s="30" t="s">
        <v>5418</v>
      </c>
      <c r="F3527" s="30" t="s">
        <v>454</v>
      </c>
      <c r="G3527" s="9" t="s">
        <v>14</v>
      </c>
      <c r="H3527" s="30"/>
      <c r="I3527" s="31"/>
    </row>
    <row r="3528">
      <c r="A3528" s="34">
        <v>45238.0</v>
      </c>
      <c r="B3528" s="29" t="s">
        <v>9862</v>
      </c>
      <c r="C3528" s="30" t="s">
        <v>9863</v>
      </c>
      <c r="D3528" s="30" t="s">
        <v>1977</v>
      </c>
      <c r="E3528" s="30"/>
      <c r="F3528" s="30" t="s">
        <v>1430</v>
      </c>
      <c r="G3528" s="9" t="s">
        <v>14</v>
      </c>
      <c r="H3528" s="30" t="s">
        <v>100</v>
      </c>
      <c r="I3528" s="31"/>
    </row>
    <row r="3529">
      <c r="A3529" s="34">
        <v>45238.0</v>
      </c>
      <c r="B3529" s="29" t="s">
        <v>9862</v>
      </c>
      <c r="C3529" s="30" t="s">
        <v>9863</v>
      </c>
      <c r="D3529" s="30" t="s">
        <v>1977</v>
      </c>
      <c r="E3529" s="30" t="s">
        <v>119</v>
      </c>
      <c r="F3529" s="30" t="s">
        <v>7109</v>
      </c>
      <c r="G3529" s="9" t="s">
        <v>14</v>
      </c>
      <c r="H3529" s="30"/>
      <c r="I3529" s="31"/>
    </row>
    <row r="3530">
      <c r="A3530" s="34">
        <v>45238.0</v>
      </c>
      <c r="B3530" s="29" t="s">
        <v>9864</v>
      </c>
      <c r="C3530" s="30" t="s">
        <v>9865</v>
      </c>
      <c r="D3530" s="30" t="s">
        <v>9500</v>
      </c>
      <c r="E3530" s="30" t="s">
        <v>38</v>
      </c>
      <c r="F3530" s="30" t="s">
        <v>5884</v>
      </c>
      <c r="G3530" s="9" t="s">
        <v>14</v>
      </c>
      <c r="H3530" s="30"/>
      <c r="I3530" s="31"/>
    </row>
    <row r="3531">
      <c r="A3531" s="34">
        <v>45238.0</v>
      </c>
      <c r="B3531" s="29" t="s">
        <v>9864</v>
      </c>
      <c r="C3531" s="30" t="s">
        <v>9865</v>
      </c>
      <c r="D3531" s="30" t="s">
        <v>9500</v>
      </c>
      <c r="E3531" s="30" t="s">
        <v>119</v>
      </c>
      <c r="F3531" s="30" t="s">
        <v>149</v>
      </c>
      <c r="G3531" s="9" t="s">
        <v>14</v>
      </c>
      <c r="H3531" s="30"/>
      <c r="I3531" s="31"/>
    </row>
    <row r="3532">
      <c r="A3532" s="34">
        <v>45238.0</v>
      </c>
      <c r="B3532" s="29" t="s">
        <v>9866</v>
      </c>
      <c r="C3532" s="30" t="s">
        <v>9867</v>
      </c>
      <c r="D3532" s="30" t="s">
        <v>899</v>
      </c>
      <c r="E3532" s="30" t="s">
        <v>259</v>
      </c>
      <c r="F3532" s="30" t="s">
        <v>5884</v>
      </c>
      <c r="G3532" s="9" t="s">
        <v>14</v>
      </c>
      <c r="H3532" s="30"/>
      <c r="I3532" s="31"/>
    </row>
    <row r="3533">
      <c r="A3533" s="34">
        <v>45238.0</v>
      </c>
      <c r="B3533" s="29" t="s">
        <v>9866</v>
      </c>
      <c r="C3533" s="30" t="s">
        <v>9867</v>
      </c>
      <c r="D3533" s="30" t="s">
        <v>899</v>
      </c>
      <c r="E3533" s="30" t="s">
        <v>119</v>
      </c>
      <c r="F3533" s="30" t="s">
        <v>149</v>
      </c>
      <c r="G3533" s="9" t="s">
        <v>14</v>
      </c>
      <c r="H3533" s="30"/>
      <c r="I3533" s="31"/>
    </row>
    <row r="3534">
      <c r="A3534" s="34">
        <v>45238.0</v>
      </c>
      <c r="B3534" s="29" t="s">
        <v>9866</v>
      </c>
      <c r="C3534" s="30" t="s">
        <v>9867</v>
      </c>
      <c r="D3534" s="30" t="s">
        <v>899</v>
      </c>
      <c r="E3534" s="30" t="s">
        <v>212</v>
      </c>
      <c r="F3534" s="30" t="s">
        <v>18</v>
      </c>
      <c r="G3534" s="9" t="s">
        <v>14</v>
      </c>
      <c r="H3534" s="30"/>
      <c r="I3534" s="31"/>
    </row>
    <row r="3535">
      <c r="A3535" s="34">
        <v>45238.0</v>
      </c>
      <c r="B3535" s="29" t="s">
        <v>9868</v>
      </c>
      <c r="C3535" s="30" t="s">
        <v>9869</v>
      </c>
      <c r="D3535" s="30" t="s">
        <v>1630</v>
      </c>
      <c r="E3535" s="30" t="s">
        <v>38</v>
      </c>
      <c r="F3535" s="30" t="s">
        <v>5884</v>
      </c>
      <c r="G3535" s="9" t="s">
        <v>14</v>
      </c>
      <c r="H3535" s="30"/>
      <c r="I3535" s="31"/>
    </row>
    <row r="3536">
      <c r="A3536" s="34">
        <v>45238.0</v>
      </c>
      <c r="B3536" s="29" t="s">
        <v>9870</v>
      </c>
      <c r="C3536" s="30" t="s">
        <v>9871</v>
      </c>
      <c r="D3536" s="30" t="s">
        <v>1849</v>
      </c>
      <c r="E3536" s="30" t="s">
        <v>38</v>
      </c>
      <c r="F3536" s="30" t="s">
        <v>5884</v>
      </c>
      <c r="G3536" s="9" t="s">
        <v>14</v>
      </c>
      <c r="H3536" s="30"/>
      <c r="I3536" s="31"/>
    </row>
    <row r="3537">
      <c r="A3537" s="34">
        <v>45238.0</v>
      </c>
      <c r="B3537" s="29" t="s">
        <v>9870</v>
      </c>
      <c r="C3537" s="30" t="s">
        <v>9871</v>
      </c>
      <c r="D3537" s="30" t="s">
        <v>1849</v>
      </c>
      <c r="E3537" s="30" t="s">
        <v>5217</v>
      </c>
      <c r="F3537" s="30" t="s">
        <v>18</v>
      </c>
      <c r="G3537" s="9" t="s">
        <v>14</v>
      </c>
      <c r="H3537" s="30"/>
      <c r="I3537" s="31"/>
    </row>
    <row r="3538">
      <c r="A3538" s="34">
        <v>45238.0</v>
      </c>
      <c r="B3538" s="29" t="s">
        <v>9872</v>
      </c>
      <c r="C3538" s="30" t="s">
        <v>9873</v>
      </c>
      <c r="D3538" s="30" t="s">
        <v>1093</v>
      </c>
      <c r="E3538" s="30" t="s">
        <v>259</v>
      </c>
      <c r="F3538" s="30" t="s">
        <v>119</v>
      </c>
      <c r="G3538" s="9" t="s">
        <v>14</v>
      </c>
      <c r="H3538" s="30"/>
      <c r="I3538" s="31"/>
    </row>
    <row r="3539">
      <c r="A3539" s="34">
        <v>45238.0</v>
      </c>
      <c r="B3539" s="29" t="s">
        <v>9872</v>
      </c>
      <c r="C3539" s="30" t="s">
        <v>9873</v>
      </c>
      <c r="D3539" s="30" t="s">
        <v>1093</v>
      </c>
      <c r="E3539" s="30" t="s">
        <v>450</v>
      </c>
      <c r="F3539" s="30" t="s">
        <v>417</v>
      </c>
      <c r="G3539" s="9" t="s">
        <v>14</v>
      </c>
      <c r="H3539" s="30"/>
      <c r="I3539" s="31"/>
    </row>
    <row r="3540">
      <c r="A3540" s="34">
        <v>45238.0</v>
      </c>
      <c r="B3540" s="29" t="s">
        <v>9874</v>
      </c>
      <c r="C3540" s="30" t="s">
        <v>9875</v>
      </c>
      <c r="D3540" s="30" t="s">
        <v>432</v>
      </c>
      <c r="E3540" s="30" t="s">
        <v>38</v>
      </c>
      <c r="F3540" s="30" t="s">
        <v>505</v>
      </c>
      <c r="G3540" s="9" t="s">
        <v>86</v>
      </c>
      <c r="H3540" s="30"/>
      <c r="I3540" s="31"/>
    </row>
    <row r="3541">
      <c r="A3541" s="34">
        <v>45238.0</v>
      </c>
      <c r="B3541" s="29" t="s">
        <v>9874</v>
      </c>
      <c r="C3541" s="30" t="s">
        <v>9875</v>
      </c>
      <c r="D3541" s="30" t="s">
        <v>432</v>
      </c>
      <c r="E3541" s="30" t="s">
        <v>119</v>
      </c>
      <c r="F3541" s="30" t="s">
        <v>6056</v>
      </c>
      <c r="G3541" s="9" t="s">
        <v>86</v>
      </c>
      <c r="H3541" s="30"/>
      <c r="I3541" s="31"/>
    </row>
    <row r="3542">
      <c r="A3542" s="34">
        <v>45238.0</v>
      </c>
      <c r="B3542" s="29" t="s">
        <v>9876</v>
      </c>
      <c r="C3542" s="30" t="s">
        <v>9877</v>
      </c>
      <c r="D3542" s="30" t="s">
        <v>130</v>
      </c>
      <c r="E3542" s="30" t="s">
        <v>38</v>
      </c>
      <c r="F3542" s="30" t="s">
        <v>741</v>
      </c>
      <c r="G3542" s="9" t="s">
        <v>14</v>
      </c>
      <c r="H3542" s="30"/>
      <c r="I3542" s="31"/>
    </row>
    <row r="3543">
      <c r="A3543" s="34">
        <v>45238.0</v>
      </c>
      <c r="B3543" s="29" t="s">
        <v>9876</v>
      </c>
      <c r="C3543" s="30" t="s">
        <v>9877</v>
      </c>
      <c r="D3543" s="30" t="s">
        <v>130</v>
      </c>
      <c r="E3543" s="30" t="s">
        <v>5418</v>
      </c>
      <c r="F3543" s="30" t="s">
        <v>202</v>
      </c>
      <c r="G3543" s="9" t="s">
        <v>14</v>
      </c>
      <c r="H3543" s="30"/>
      <c r="I3543" s="31"/>
    </row>
    <row r="3544">
      <c r="A3544" s="34">
        <v>45238.0</v>
      </c>
      <c r="B3544" s="29" t="s">
        <v>9878</v>
      </c>
      <c r="C3544" s="30" t="s">
        <v>9879</v>
      </c>
      <c r="D3544" s="30" t="s">
        <v>289</v>
      </c>
      <c r="E3544" s="30" t="s">
        <v>5418</v>
      </c>
      <c r="F3544" s="30" t="s">
        <v>9340</v>
      </c>
      <c r="G3544" s="9" t="s">
        <v>14</v>
      </c>
      <c r="H3544" s="30"/>
      <c r="I3544" s="31"/>
    </row>
    <row r="3545">
      <c r="A3545" s="34">
        <v>45238.0</v>
      </c>
      <c r="B3545" s="29" t="s">
        <v>9878</v>
      </c>
      <c r="C3545" s="30" t="s">
        <v>9879</v>
      </c>
      <c r="D3545" s="30" t="s">
        <v>289</v>
      </c>
      <c r="E3545" s="30" t="s">
        <v>242</v>
      </c>
      <c r="F3545" s="30" t="s">
        <v>243</v>
      </c>
      <c r="G3545" s="9" t="s">
        <v>14</v>
      </c>
      <c r="H3545" s="30"/>
      <c r="I3545" s="31"/>
    </row>
    <row r="3546">
      <c r="A3546" s="34">
        <v>45238.0</v>
      </c>
      <c r="B3546" s="29" t="s">
        <v>9880</v>
      </c>
      <c r="C3546" s="30" t="s">
        <v>9881</v>
      </c>
      <c r="D3546" s="30" t="s">
        <v>642</v>
      </c>
      <c r="E3546" s="30" t="s">
        <v>6684</v>
      </c>
      <c r="F3546" s="30" t="s">
        <v>9882</v>
      </c>
      <c r="G3546" s="9" t="s">
        <v>14</v>
      </c>
      <c r="H3546" s="30"/>
      <c r="I3546" s="31"/>
    </row>
    <row r="3547">
      <c r="A3547" s="34">
        <v>45238.0</v>
      </c>
      <c r="B3547" s="29" t="s">
        <v>9880</v>
      </c>
      <c r="C3547" s="30" t="s">
        <v>9881</v>
      </c>
      <c r="D3547" s="30" t="s">
        <v>642</v>
      </c>
      <c r="E3547" s="30" t="s">
        <v>119</v>
      </c>
      <c r="F3547" s="30" t="s">
        <v>718</v>
      </c>
      <c r="G3547" s="9" t="s">
        <v>14</v>
      </c>
      <c r="H3547" s="30"/>
      <c r="I3547" s="31"/>
    </row>
    <row r="3548">
      <c r="A3548" s="34">
        <v>45238.0</v>
      </c>
      <c r="B3548" s="29" t="s">
        <v>9883</v>
      </c>
      <c r="C3548" s="30" t="s">
        <v>9884</v>
      </c>
      <c r="D3548" s="30" t="s">
        <v>9885</v>
      </c>
      <c r="E3548" s="30" t="s">
        <v>1032</v>
      </c>
      <c r="F3548" s="30" t="s">
        <v>9886</v>
      </c>
      <c r="G3548" s="9" t="s">
        <v>14</v>
      </c>
      <c r="H3548" s="30"/>
      <c r="I3548" s="31"/>
    </row>
    <row r="3549">
      <c r="A3549" s="34">
        <v>45238.0</v>
      </c>
      <c r="B3549" s="29" t="s">
        <v>9887</v>
      </c>
      <c r="C3549" s="30" t="s">
        <v>9888</v>
      </c>
      <c r="D3549" s="30" t="s">
        <v>1952</v>
      </c>
      <c r="E3549" s="30" t="s">
        <v>259</v>
      </c>
      <c r="F3549" s="30" t="s">
        <v>38</v>
      </c>
      <c r="G3549" s="9" t="s">
        <v>14</v>
      </c>
      <c r="H3549" s="30"/>
      <c r="I3549" s="31"/>
    </row>
    <row r="3550">
      <c r="A3550" s="34">
        <v>45238.0</v>
      </c>
      <c r="B3550" s="29" t="s">
        <v>9887</v>
      </c>
      <c r="C3550" s="30" t="s">
        <v>9888</v>
      </c>
      <c r="D3550" s="30" t="s">
        <v>1952</v>
      </c>
      <c r="E3550" s="30" t="s">
        <v>119</v>
      </c>
      <c r="F3550" s="30" t="s">
        <v>33</v>
      </c>
      <c r="G3550" s="9" t="s">
        <v>14</v>
      </c>
      <c r="H3550" s="30"/>
      <c r="I3550" s="31"/>
    </row>
    <row r="3551">
      <c r="A3551" s="34">
        <v>45207.0</v>
      </c>
      <c r="B3551" s="29" t="s">
        <v>9889</v>
      </c>
      <c r="C3551" s="30" t="s">
        <v>9890</v>
      </c>
      <c r="D3551" s="30" t="s">
        <v>1977</v>
      </c>
      <c r="E3551" s="30" t="s">
        <v>4372</v>
      </c>
      <c r="F3551" s="30" t="s">
        <v>672</v>
      </c>
      <c r="G3551" s="9" t="s">
        <v>86</v>
      </c>
      <c r="H3551" s="30"/>
      <c r="I3551" s="31"/>
    </row>
    <row r="3552">
      <c r="A3552" s="34">
        <v>45207.0</v>
      </c>
      <c r="B3552" s="29" t="s">
        <v>9889</v>
      </c>
      <c r="C3552" s="30" t="s">
        <v>9890</v>
      </c>
      <c r="D3552" s="30" t="s">
        <v>1977</v>
      </c>
      <c r="E3552" s="30" t="s">
        <v>259</v>
      </c>
      <c r="F3552" s="30" t="s">
        <v>6056</v>
      </c>
      <c r="G3552" s="9" t="s">
        <v>86</v>
      </c>
      <c r="H3552" s="30"/>
      <c r="I3552" s="31"/>
    </row>
    <row r="3553">
      <c r="A3553" s="34">
        <v>45207.0</v>
      </c>
      <c r="B3553" s="29" t="s">
        <v>9889</v>
      </c>
      <c r="C3553" s="30" t="s">
        <v>9890</v>
      </c>
      <c r="D3553" s="30" t="s">
        <v>1977</v>
      </c>
      <c r="E3553" s="30" t="s">
        <v>5569</v>
      </c>
      <c r="F3553" s="30" t="s">
        <v>2325</v>
      </c>
      <c r="G3553" s="9" t="s">
        <v>86</v>
      </c>
      <c r="H3553" s="30"/>
      <c r="I3553" s="31"/>
    </row>
    <row r="3554">
      <c r="A3554" s="34">
        <v>45207.0</v>
      </c>
      <c r="B3554" s="29" t="s">
        <v>9889</v>
      </c>
      <c r="C3554" s="30" t="s">
        <v>9890</v>
      </c>
      <c r="D3554" s="30" t="s">
        <v>1977</v>
      </c>
      <c r="E3554" s="30" t="s">
        <v>9891</v>
      </c>
      <c r="F3554" s="30" t="s">
        <v>243</v>
      </c>
      <c r="G3554" s="9" t="s">
        <v>14</v>
      </c>
      <c r="H3554" s="30"/>
      <c r="I3554" s="31"/>
    </row>
    <row r="3555">
      <c r="A3555" s="34">
        <v>45207.0</v>
      </c>
      <c r="B3555" s="29" t="s">
        <v>9889</v>
      </c>
      <c r="C3555" s="30" t="s">
        <v>9890</v>
      </c>
      <c r="D3555" s="30" t="s">
        <v>1977</v>
      </c>
      <c r="E3555" s="30" t="s">
        <v>119</v>
      </c>
      <c r="F3555" s="30" t="s">
        <v>7109</v>
      </c>
      <c r="G3555" s="9" t="s">
        <v>14</v>
      </c>
      <c r="H3555" s="30"/>
      <c r="I3555" s="31"/>
    </row>
    <row r="3556">
      <c r="A3556" s="34">
        <v>45207.0</v>
      </c>
      <c r="B3556" s="29" t="s">
        <v>9892</v>
      </c>
      <c r="C3556" s="30" t="s">
        <v>9893</v>
      </c>
      <c r="D3556" s="30" t="s">
        <v>201</v>
      </c>
      <c r="E3556" s="30" t="s">
        <v>38</v>
      </c>
      <c r="F3556" s="30" t="s">
        <v>101</v>
      </c>
      <c r="G3556" s="9" t="s">
        <v>14</v>
      </c>
      <c r="H3556" s="30"/>
      <c r="I3556" s="31"/>
    </row>
    <row r="3557">
      <c r="A3557" s="34">
        <v>45207.0</v>
      </c>
      <c r="B3557" s="29" t="s">
        <v>9892</v>
      </c>
      <c r="C3557" s="30" t="s">
        <v>9893</v>
      </c>
      <c r="D3557" s="30" t="s">
        <v>201</v>
      </c>
      <c r="E3557" s="30" t="s">
        <v>119</v>
      </c>
      <c r="F3557" s="30" t="s">
        <v>18</v>
      </c>
      <c r="G3557" s="9" t="s">
        <v>14</v>
      </c>
      <c r="H3557" s="30"/>
      <c r="I3557" s="31"/>
    </row>
    <row r="3558">
      <c r="A3558" s="34">
        <v>45207.0</v>
      </c>
      <c r="B3558" s="29" t="s">
        <v>9894</v>
      </c>
      <c r="C3558" s="30" t="s">
        <v>9895</v>
      </c>
      <c r="D3558" s="30" t="s">
        <v>715</v>
      </c>
      <c r="E3558" s="30" t="s">
        <v>6130</v>
      </c>
      <c r="F3558" s="30" t="s">
        <v>1123</v>
      </c>
      <c r="G3558" s="9" t="s">
        <v>86</v>
      </c>
      <c r="H3558" s="30"/>
      <c r="I3558" s="31"/>
    </row>
    <row r="3559">
      <c r="A3559" s="34">
        <v>45207.0</v>
      </c>
      <c r="B3559" s="29" t="s">
        <v>9894</v>
      </c>
      <c r="C3559" s="30" t="s">
        <v>9895</v>
      </c>
      <c r="D3559" s="30" t="s">
        <v>715</v>
      </c>
      <c r="E3559" s="30" t="s">
        <v>119</v>
      </c>
      <c r="F3559" s="30" t="s">
        <v>3892</v>
      </c>
      <c r="G3559" s="9" t="s">
        <v>86</v>
      </c>
      <c r="H3559" s="30"/>
      <c r="I3559" s="31"/>
    </row>
    <row r="3560">
      <c r="A3560" s="34">
        <v>45207.0</v>
      </c>
      <c r="B3560" s="29" t="s">
        <v>9894</v>
      </c>
      <c r="C3560" s="30" t="s">
        <v>9895</v>
      </c>
      <c r="D3560" s="30" t="s">
        <v>715</v>
      </c>
      <c r="E3560" s="30" t="s">
        <v>119</v>
      </c>
      <c r="F3560" s="30" t="s">
        <v>247</v>
      </c>
      <c r="G3560" s="9" t="s">
        <v>86</v>
      </c>
      <c r="H3560" s="30"/>
      <c r="I3560" s="31"/>
    </row>
    <row r="3561">
      <c r="A3561" s="34">
        <v>45207.0</v>
      </c>
      <c r="B3561" s="29" t="s">
        <v>9896</v>
      </c>
      <c r="C3561" s="30" t="s">
        <v>9897</v>
      </c>
      <c r="D3561" s="30" t="s">
        <v>842</v>
      </c>
      <c r="E3561" s="30" t="s">
        <v>38</v>
      </c>
      <c r="F3561" s="30" t="s">
        <v>101</v>
      </c>
      <c r="G3561" s="9" t="s">
        <v>14</v>
      </c>
      <c r="H3561" s="30"/>
      <c r="I3561" s="31"/>
    </row>
    <row r="3562">
      <c r="A3562" s="34">
        <v>45207.0</v>
      </c>
      <c r="B3562" s="29" t="s">
        <v>9896</v>
      </c>
      <c r="C3562" s="30" t="s">
        <v>9897</v>
      </c>
      <c r="D3562" s="30" t="s">
        <v>842</v>
      </c>
      <c r="E3562" s="30" t="s">
        <v>6611</v>
      </c>
      <c r="F3562" s="30" t="s">
        <v>1722</v>
      </c>
      <c r="G3562" s="9" t="s">
        <v>14</v>
      </c>
      <c r="H3562" s="30"/>
      <c r="I3562" s="31"/>
    </row>
    <row r="3563">
      <c r="A3563" s="34">
        <v>45207.0</v>
      </c>
      <c r="B3563" s="29" t="s">
        <v>9896</v>
      </c>
      <c r="C3563" s="30" t="s">
        <v>9897</v>
      </c>
      <c r="D3563" s="30" t="s">
        <v>842</v>
      </c>
      <c r="E3563" s="30" t="s">
        <v>119</v>
      </c>
      <c r="F3563" s="30" t="s">
        <v>741</v>
      </c>
      <c r="G3563" s="9" t="s">
        <v>14</v>
      </c>
      <c r="H3563" s="30"/>
      <c r="I3563" s="31"/>
    </row>
    <row r="3564">
      <c r="A3564" s="34">
        <v>45207.0</v>
      </c>
      <c r="B3564" s="29" t="s">
        <v>9898</v>
      </c>
      <c r="C3564" s="30" t="s">
        <v>9899</v>
      </c>
      <c r="D3564" s="30" t="s">
        <v>2447</v>
      </c>
      <c r="E3564" s="30" t="s">
        <v>38</v>
      </c>
      <c r="F3564" s="30" t="s">
        <v>1601</v>
      </c>
      <c r="G3564" s="9" t="s">
        <v>14</v>
      </c>
      <c r="H3564" s="30"/>
      <c r="I3564" s="31"/>
    </row>
    <row r="3565">
      <c r="A3565" s="34">
        <v>45207.0</v>
      </c>
      <c r="B3565" s="29" t="s">
        <v>9898</v>
      </c>
      <c r="C3565" s="30" t="s">
        <v>9899</v>
      </c>
      <c r="D3565" s="30" t="s">
        <v>2447</v>
      </c>
      <c r="E3565" s="30" t="s">
        <v>119</v>
      </c>
      <c r="F3565" s="30" t="s">
        <v>3927</v>
      </c>
      <c r="G3565" s="9" t="s">
        <v>14</v>
      </c>
      <c r="H3565" s="30"/>
      <c r="I3565" s="31"/>
    </row>
    <row r="3566">
      <c r="A3566" s="34">
        <v>45207.0</v>
      </c>
      <c r="B3566" s="29" t="s">
        <v>9900</v>
      </c>
      <c r="C3566" s="30" t="s">
        <v>9901</v>
      </c>
      <c r="D3566" s="30" t="s">
        <v>353</v>
      </c>
      <c r="E3566" s="30" t="s">
        <v>38</v>
      </c>
      <c r="F3566" s="30" t="s">
        <v>101</v>
      </c>
      <c r="G3566" s="9" t="s">
        <v>14</v>
      </c>
      <c r="H3566" s="30"/>
      <c r="I3566" s="31"/>
    </row>
    <row r="3567">
      <c r="A3567" s="34">
        <v>45207.0</v>
      </c>
      <c r="B3567" s="29" t="s">
        <v>9900</v>
      </c>
      <c r="C3567" s="30" t="s">
        <v>9901</v>
      </c>
      <c r="D3567" s="30" t="s">
        <v>353</v>
      </c>
      <c r="E3567" s="30" t="s">
        <v>5569</v>
      </c>
      <c r="F3567" s="30" t="s">
        <v>2656</v>
      </c>
      <c r="G3567" s="9" t="s">
        <v>14</v>
      </c>
      <c r="H3567" s="30"/>
      <c r="I3567" s="31"/>
    </row>
    <row r="3568">
      <c r="A3568" s="34">
        <v>45207.0</v>
      </c>
      <c r="B3568" s="29" t="s">
        <v>9902</v>
      </c>
      <c r="C3568" s="30" t="s">
        <v>9903</v>
      </c>
      <c r="D3568" s="30" t="s">
        <v>274</v>
      </c>
      <c r="E3568" s="30" t="s">
        <v>38</v>
      </c>
      <c r="F3568" s="30" t="s">
        <v>4484</v>
      </c>
      <c r="G3568" s="9" t="s">
        <v>86</v>
      </c>
      <c r="H3568" s="30"/>
      <c r="I3568" s="31"/>
    </row>
    <row r="3569">
      <c r="A3569" s="34">
        <v>45207.0</v>
      </c>
      <c r="B3569" s="29" t="s">
        <v>9902</v>
      </c>
      <c r="C3569" s="30" t="s">
        <v>9903</v>
      </c>
      <c r="D3569" s="30" t="s">
        <v>274</v>
      </c>
      <c r="E3569" s="30" t="s">
        <v>705</v>
      </c>
      <c r="F3569" s="30" t="s">
        <v>101</v>
      </c>
      <c r="G3569" s="9" t="s">
        <v>86</v>
      </c>
      <c r="H3569" s="30"/>
      <c r="I3569" s="31"/>
    </row>
    <row r="3570">
      <c r="A3570" s="34">
        <v>45207.0</v>
      </c>
      <c r="B3570" s="29" t="s">
        <v>9902</v>
      </c>
      <c r="C3570" s="30" t="s">
        <v>9903</v>
      </c>
      <c r="D3570" s="30" t="s">
        <v>274</v>
      </c>
      <c r="E3570" s="30" t="s">
        <v>5569</v>
      </c>
      <c r="F3570" s="30" t="s">
        <v>6056</v>
      </c>
      <c r="G3570" s="9" t="s">
        <v>86</v>
      </c>
      <c r="H3570" s="30"/>
      <c r="I3570" s="31"/>
    </row>
    <row r="3571">
      <c r="A3571" s="34">
        <v>45207.0</v>
      </c>
      <c r="B3571" s="29" t="s">
        <v>9902</v>
      </c>
      <c r="C3571" s="30" t="s">
        <v>9903</v>
      </c>
      <c r="D3571" s="30" t="s">
        <v>274</v>
      </c>
      <c r="E3571" s="30" t="s">
        <v>5569</v>
      </c>
      <c r="F3571" s="30" t="s">
        <v>152</v>
      </c>
      <c r="G3571" s="9" t="s">
        <v>86</v>
      </c>
      <c r="H3571" s="30"/>
      <c r="I3571" s="31"/>
    </row>
    <row r="3572">
      <c r="A3572" s="34">
        <v>45207.0</v>
      </c>
      <c r="B3572" s="29" t="s">
        <v>9904</v>
      </c>
      <c r="C3572" s="30" t="s">
        <v>9905</v>
      </c>
      <c r="D3572" s="30" t="s">
        <v>746</v>
      </c>
      <c r="E3572" s="30" t="s">
        <v>5569</v>
      </c>
      <c r="F3572" s="30" t="s">
        <v>119</v>
      </c>
      <c r="G3572" s="9" t="s">
        <v>14</v>
      </c>
      <c r="H3572" s="30"/>
      <c r="I3572" s="31"/>
    </row>
    <row r="3573">
      <c r="A3573" s="34">
        <v>45207.0</v>
      </c>
      <c r="B3573" s="29" t="s">
        <v>9904</v>
      </c>
      <c r="C3573" s="30" t="s">
        <v>9905</v>
      </c>
      <c r="D3573" s="30" t="s">
        <v>746</v>
      </c>
      <c r="E3573" s="30" t="s">
        <v>119</v>
      </c>
      <c r="F3573" s="30" t="s">
        <v>1969</v>
      </c>
      <c r="G3573" s="9" t="s">
        <v>14</v>
      </c>
      <c r="H3573" s="30"/>
      <c r="I3573" s="31"/>
    </row>
    <row r="3574">
      <c r="A3574" s="34">
        <v>45207.0</v>
      </c>
      <c r="B3574" s="29" t="s">
        <v>9904</v>
      </c>
      <c r="C3574" s="30" t="s">
        <v>9905</v>
      </c>
      <c r="D3574" s="30" t="s">
        <v>746</v>
      </c>
      <c r="E3574" s="30" t="s">
        <v>1527</v>
      </c>
      <c r="F3574" s="30" t="s">
        <v>48</v>
      </c>
      <c r="G3574" s="9" t="s">
        <v>14</v>
      </c>
      <c r="H3574" s="30"/>
      <c r="I3574" s="31"/>
    </row>
    <row r="3575">
      <c r="A3575" s="34">
        <v>45207.0</v>
      </c>
      <c r="B3575" s="29" t="s">
        <v>9906</v>
      </c>
      <c r="C3575" s="30" t="s">
        <v>9907</v>
      </c>
      <c r="D3575" s="30" t="s">
        <v>642</v>
      </c>
      <c r="E3575" s="30" t="s">
        <v>38</v>
      </c>
      <c r="F3575" s="30" t="s">
        <v>258</v>
      </c>
      <c r="G3575" s="9" t="s">
        <v>14</v>
      </c>
      <c r="H3575" s="30"/>
      <c r="I3575" s="31"/>
    </row>
    <row r="3576">
      <c r="A3576" s="34">
        <v>45207.0</v>
      </c>
      <c r="B3576" s="29" t="s">
        <v>9906</v>
      </c>
      <c r="C3576" s="30" t="s">
        <v>9907</v>
      </c>
      <c r="D3576" s="30" t="s">
        <v>642</v>
      </c>
      <c r="E3576" s="30" t="s">
        <v>119</v>
      </c>
      <c r="F3576" s="30" t="s">
        <v>18</v>
      </c>
      <c r="G3576" s="9" t="s">
        <v>14</v>
      </c>
      <c r="H3576" s="30"/>
      <c r="I3576" s="31"/>
    </row>
    <row r="3577">
      <c r="A3577" s="34">
        <v>45207.0</v>
      </c>
      <c r="B3577" s="29" t="s">
        <v>9908</v>
      </c>
      <c r="C3577" s="30" t="s">
        <v>9909</v>
      </c>
      <c r="D3577" s="30" t="s">
        <v>515</v>
      </c>
      <c r="E3577" s="30" t="s">
        <v>38</v>
      </c>
      <c r="F3577" s="30" t="s">
        <v>18</v>
      </c>
      <c r="G3577" s="9" t="s">
        <v>14</v>
      </c>
      <c r="H3577" s="30"/>
      <c r="I3577" s="31"/>
    </row>
    <row r="3578">
      <c r="A3578" s="34">
        <v>45207.0</v>
      </c>
      <c r="B3578" s="29" t="s">
        <v>9908</v>
      </c>
      <c r="C3578" s="30" t="s">
        <v>9909</v>
      </c>
      <c r="D3578" s="30" t="s">
        <v>515</v>
      </c>
      <c r="E3578" s="30" t="s">
        <v>119</v>
      </c>
      <c r="F3578" s="30" t="s">
        <v>741</v>
      </c>
      <c r="G3578" s="9" t="s">
        <v>14</v>
      </c>
      <c r="H3578" s="30"/>
      <c r="I3578" s="31"/>
    </row>
    <row r="3579">
      <c r="A3579" s="34">
        <v>45207.0</v>
      </c>
      <c r="B3579" s="29" t="s">
        <v>9910</v>
      </c>
      <c r="C3579" s="30" t="s">
        <v>9911</v>
      </c>
      <c r="D3579" s="30" t="s">
        <v>907</v>
      </c>
      <c r="E3579" s="30" t="s">
        <v>6407</v>
      </c>
      <c r="F3579" s="30" t="s">
        <v>258</v>
      </c>
      <c r="G3579" s="9" t="s">
        <v>14</v>
      </c>
      <c r="H3579" s="30"/>
      <c r="I3579" s="31"/>
    </row>
    <row r="3580">
      <c r="A3580" s="34">
        <v>45207.0</v>
      </c>
      <c r="B3580" s="29" t="s">
        <v>9910</v>
      </c>
      <c r="C3580" s="30" t="s">
        <v>9911</v>
      </c>
      <c r="D3580" s="30" t="s">
        <v>907</v>
      </c>
      <c r="E3580" s="30" t="s">
        <v>119</v>
      </c>
      <c r="F3580" s="30" t="s">
        <v>18</v>
      </c>
      <c r="G3580" s="9" t="s">
        <v>14</v>
      </c>
      <c r="H3580" s="30"/>
      <c r="I3580" s="31"/>
    </row>
    <row r="3581">
      <c r="A3581" s="34">
        <v>45207.0</v>
      </c>
      <c r="B3581" s="29" t="s">
        <v>9912</v>
      </c>
      <c r="C3581" s="30" t="s">
        <v>9913</v>
      </c>
      <c r="D3581" s="30" t="s">
        <v>1151</v>
      </c>
      <c r="E3581" s="30" t="s">
        <v>119</v>
      </c>
      <c r="F3581" s="30" t="s">
        <v>18</v>
      </c>
      <c r="G3581" s="9" t="s">
        <v>14</v>
      </c>
      <c r="H3581" s="30"/>
      <c r="I3581" s="31"/>
    </row>
    <row r="3582">
      <c r="A3582" s="34">
        <v>45207.0</v>
      </c>
      <c r="B3582" s="29" t="s">
        <v>9914</v>
      </c>
      <c r="C3582" s="30" t="s">
        <v>9915</v>
      </c>
      <c r="D3582" s="30" t="s">
        <v>1711</v>
      </c>
      <c r="E3582" s="30" t="s">
        <v>119</v>
      </c>
      <c r="F3582" s="30" t="s">
        <v>18</v>
      </c>
      <c r="G3582" s="9" t="s">
        <v>14</v>
      </c>
      <c r="H3582" s="30"/>
      <c r="I3582" s="31"/>
    </row>
    <row r="3583">
      <c r="A3583" s="34">
        <v>45207.0</v>
      </c>
      <c r="B3583" s="29" t="s">
        <v>9914</v>
      </c>
      <c r="C3583" s="30" t="s">
        <v>9915</v>
      </c>
      <c r="D3583" s="30" t="s">
        <v>1711</v>
      </c>
      <c r="E3583" s="30" t="s">
        <v>950</v>
      </c>
      <c r="F3583" s="30" t="s">
        <v>3138</v>
      </c>
      <c r="G3583" s="9" t="s">
        <v>14</v>
      </c>
      <c r="H3583" s="30"/>
      <c r="I3583" s="31"/>
    </row>
    <row r="3584">
      <c r="A3584" s="34">
        <v>45207.0</v>
      </c>
      <c r="B3584" s="29" t="s">
        <v>9916</v>
      </c>
      <c r="C3584" s="30" t="s">
        <v>9917</v>
      </c>
      <c r="D3584" s="30" t="s">
        <v>445</v>
      </c>
      <c r="E3584" s="30" t="s">
        <v>119</v>
      </c>
      <c r="F3584" s="30" t="s">
        <v>18</v>
      </c>
      <c r="G3584" s="9" t="s">
        <v>14</v>
      </c>
      <c r="H3584" s="30"/>
      <c r="I3584" s="31"/>
    </row>
    <row r="3585">
      <c r="A3585" s="34">
        <v>45207.0</v>
      </c>
      <c r="B3585" s="29" t="s">
        <v>9916</v>
      </c>
      <c r="C3585" s="30" t="s">
        <v>9917</v>
      </c>
      <c r="D3585" s="30" t="s">
        <v>445</v>
      </c>
      <c r="E3585" s="30" t="s">
        <v>436</v>
      </c>
      <c r="F3585" s="30" t="s">
        <v>258</v>
      </c>
      <c r="G3585" s="9" t="s">
        <v>14</v>
      </c>
      <c r="H3585" s="30"/>
      <c r="I3585" s="31"/>
    </row>
    <row r="3586">
      <c r="A3586" s="34">
        <v>45207.0</v>
      </c>
      <c r="B3586" s="29" t="s">
        <v>9918</v>
      </c>
      <c r="C3586" s="30" t="s">
        <v>9919</v>
      </c>
      <c r="D3586" s="30" t="s">
        <v>1076</v>
      </c>
      <c r="E3586" s="30" t="s">
        <v>119</v>
      </c>
      <c r="F3586" s="30" t="s">
        <v>18</v>
      </c>
      <c r="G3586" s="9" t="s">
        <v>14</v>
      </c>
      <c r="H3586" s="30"/>
      <c r="I3586" s="31"/>
    </row>
    <row r="3587">
      <c r="A3587" s="34">
        <v>45207.0</v>
      </c>
      <c r="B3587" s="29" t="s">
        <v>9920</v>
      </c>
      <c r="C3587" s="30" t="s">
        <v>9921</v>
      </c>
      <c r="D3587" s="30" t="s">
        <v>2704</v>
      </c>
      <c r="E3587" s="30" t="s">
        <v>38</v>
      </c>
      <c r="F3587" s="30" t="s">
        <v>101</v>
      </c>
      <c r="G3587" s="9" t="s">
        <v>14</v>
      </c>
      <c r="H3587" s="30"/>
      <c r="I3587" s="31"/>
    </row>
    <row r="3588">
      <c r="A3588" s="34">
        <v>45207.0</v>
      </c>
      <c r="B3588" s="29" t="s">
        <v>9920</v>
      </c>
      <c r="C3588" s="30" t="s">
        <v>9921</v>
      </c>
      <c r="D3588" s="30" t="s">
        <v>2704</v>
      </c>
      <c r="E3588" s="30" t="s">
        <v>119</v>
      </c>
      <c r="F3588" s="30" t="s">
        <v>3025</v>
      </c>
      <c r="G3588" s="9" t="s">
        <v>14</v>
      </c>
      <c r="H3588" s="30"/>
      <c r="I3588" s="31"/>
    </row>
    <row r="3589">
      <c r="A3589" s="34">
        <v>45207.0</v>
      </c>
      <c r="B3589" s="29" t="s">
        <v>9922</v>
      </c>
      <c r="C3589" s="30" t="s">
        <v>9923</v>
      </c>
      <c r="D3589" s="30" t="s">
        <v>1618</v>
      </c>
      <c r="E3589" s="30" t="s">
        <v>38</v>
      </c>
      <c r="F3589" s="30" t="s">
        <v>542</v>
      </c>
      <c r="G3589" s="9" t="s">
        <v>14</v>
      </c>
      <c r="H3589" s="30"/>
      <c r="I3589" s="31"/>
    </row>
    <row r="3590">
      <c r="A3590" s="34">
        <v>45207.0</v>
      </c>
      <c r="B3590" s="29" t="s">
        <v>9922</v>
      </c>
      <c r="C3590" s="30" t="s">
        <v>9923</v>
      </c>
      <c r="D3590" s="30" t="s">
        <v>1618</v>
      </c>
      <c r="E3590" s="30" t="s">
        <v>119</v>
      </c>
      <c r="F3590" s="30" t="s">
        <v>18</v>
      </c>
      <c r="G3590" s="9" t="s">
        <v>14</v>
      </c>
      <c r="H3590" s="30"/>
      <c r="I3590" s="31"/>
    </row>
    <row r="3591">
      <c r="A3591" s="34">
        <v>45207.0</v>
      </c>
      <c r="B3591" s="29" t="s">
        <v>9924</v>
      </c>
      <c r="C3591" s="30" t="s">
        <v>9925</v>
      </c>
      <c r="D3591" s="30" t="s">
        <v>746</v>
      </c>
      <c r="E3591" s="30" t="s">
        <v>42</v>
      </c>
      <c r="F3591" s="30" t="s">
        <v>1303</v>
      </c>
      <c r="G3591" s="9" t="s">
        <v>29</v>
      </c>
      <c r="H3591" s="30"/>
      <c r="I3591" s="31"/>
    </row>
    <row r="3592">
      <c r="A3592" s="34">
        <v>45207.0</v>
      </c>
      <c r="B3592" s="29" t="s">
        <v>9926</v>
      </c>
      <c r="C3592" s="30" t="s">
        <v>9927</v>
      </c>
      <c r="D3592" s="30" t="s">
        <v>312</v>
      </c>
      <c r="E3592" s="30" t="s">
        <v>5885</v>
      </c>
      <c r="F3592" s="30" t="s">
        <v>202</v>
      </c>
      <c r="G3592" s="9" t="s">
        <v>14</v>
      </c>
      <c r="H3592" s="30"/>
      <c r="I3592" s="31"/>
    </row>
    <row r="3593">
      <c r="A3593" s="34">
        <v>45207.0</v>
      </c>
      <c r="B3593" s="29" t="s">
        <v>9926</v>
      </c>
      <c r="C3593" s="30" t="s">
        <v>9927</v>
      </c>
      <c r="D3593" s="30" t="s">
        <v>312</v>
      </c>
      <c r="E3593" s="30" t="s">
        <v>7513</v>
      </c>
      <c r="F3593" s="30" t="s">
        <v>13</v>
      </c>
      <c r="G3593" s="9" t="s">
        <v>14</v>
      </c>
      <c r="H3593" s="30"/>
      <c r="I3593" s="31"/>
    </row>
    <row r="3594">
      <c r="A3594" s="34">
        <v>45207.0</v>
      </c>
      <c r="B3594" s="29" t="s">
        <v>9926</v>
      </c>
      <c r="C3594" s="30" t="s">
        <v>9927</v>
      </c>
      <c r="D3594" s="30" t="s">
        <v>312</v>
      </c>
      <c r="E3594" s="30" t="s">
        <v>436</v>
      </c>
      <c r="F3594" s="30" t="s">
        <v>6237</v>
      </c>
      <c r="G3594" s="9" t="s">
        <v>14</v>
      </c>
      <c r="H3594" s="30"/>
      <c r="I3594" s="31"/>
    </row>
    <row r="3595">
      <c r="A3595" s="34">
        <v>45207.0</v>
      </c>
      <c r="B3595" s="29" t="s">
        <v>9928</v>
      </c>
      <c r="C3595" s="30" t="s">
        <v>9929</v>
      </c>
      <c r="D3595" s="30" t="s">
        <v>114</v>
      </c>
      <c r="E3595" s="30"/>
      <c r="F3595" s="30" t="s">
        <v>7183</v>
      </c>
      <c r="G3595" s="9" t="s">
        <v>14</v>
      </c>
      <c r="H3595" s="30" t="s">
        <v>100</v>
      </c>
      <c r="I3595" s="31"/>
    </row>
    <row r="3596">
      <c r="A3596" s="34">
        <v>45207.0</v>
      </c>
      <c r="B3596" s="29" t="s">
        <v>9930</v>
      </c>
      <c r="C3596" s="30" t="s">
        <v>9931</v>
      </c>
      <c r="D3596" s="30" t="s">
        <v>1267</v>
      </c>
      <c r="E3596" s="30" t="s">
        <v>4316</v>
      </c>
      <c r="F3596" s="30" t="s">
        <v>2843</v>
      </c>
      <c r="G3596" s="9" t="s">
        <v>14</v>
      </c>
      <c r="H3596" s="30"/>
      <c r="I3596" s="31"/>
    </row>
    <row r="3597">
      <c r="A3597" s="34">
        <v>45207.0</v>
      </c>
      <c r="B3597" s="29" t="s">
        <v>9930</v>
      </c>
      <c r="C3597" s="30" t="s">
        <v>9931</v>
      </c>
      <c r="D3597" s="30" t="s">
        <v>1267</v>
      </c>
      <c r="E3597" s="30" t="s">
        <v>9932</v>
      </c>
      <c r="F3597" s="30" t="s">
        <v>6858</v>
      </c>
      <c r="G3597" s="9" t="s">
        <v>14</v>
      </c>
      <c r="H3597" s="30"/>
      <c r="I3597" s="31"/>
    </row>
    <row r="3598">
      <c r="A3598" s="34">
        <v>45207.0</v>
      </c>
      <c r="B3598" s="29" t="s">
        <v>9930</v>
      </c>
      <c r="C3598" s="30" t="s">
        <v>9931</v>
      </c>
      <c r="D3598" s="30" t="s">
        <v>1267</v>
      </c>
      <c r="E3598" s="30" t="s">
        <v>38</v>
      </c>
      <c r="F3598" s="30" t="s">
        <v>5939</v>
      </c>
      <c r="G3598" s="9" t="s">
        <v>14</v>
      </c>
      <c r="H3598" s="30"/>
      <c r="I3598" s="31"/>
    </row>
    <row r="3599">
      <c r="A3599" s="34">
        <v>45207.0</v>
      </c>
      <c r="B3599" s="29" t="s">
        <v>9933</v>
      </c>
      <c r="C3599" s="30" t="s">
        <v>9934</v>
      </c>
      <c r="D3599" s="30" t="s">
        <v>7302</v>
      </c>
      <c r="E3599" s="30" t="s">
        <v>259</v>
      </c>
      <c r="F3599" s="30" t="s">
        <v>152</v>
      </c>
      <c r="G3599" s="9" t="s">
        <v>86</v>
      </c>
      <c r="H3599" s="30"/>
      <c r="I3599" s="31"/>
    </row>
    <row r="3600">
      <c r="A3600" s="34">
        <v>45207.0</v>
      </c>
      <c r="B3600" s="29" t="s">
        <v>9933</v>
      </c>
      <c r="C3600" s="30" t="s">
        <v>9934</v>
      </c>
      <c r="D3600" s="30" t="s">
        <v>7302</v>
      </c>
      <c r="E3600" s="30" t="s">
        <v>4684</v>
      </c>
      <c r="F3600" s="30" t="s">
        <v>505</v>
      </c>
      <c r="G3600" s="9" t="s">
        <v>86</v>
      </c>
      <c r="H3600" s="30"/>
      <c r="I3600" s="31"/>
    </row>
    <row r="3601">
      <c r="A3601" s="34">
        <v>45207.0</v>
      </c>
      <c r="B3601" s="29" t="s">
        <v>9935</v>
      </c>
      <c r="C3601" s="30" t="s">
        <v>9936</v>
      </c>
      <c r="D3601" s="30" t="s">
        <v>570</v>
      </c>
      <c r="E3601" s="30" t="s">
        <v>38</v>
      </c>
      <c r="F3601" s="30" t="s">
        <v>3482</v>
      </c>
      <c r="G3601" s="9" t="s">
        <v>14</v>
      </c>
      <c r="H3601" s="30"/>
      <c r="I3601" s="31"/>
    </row>
    <row r="3602">
      <c r="A3602" s="34">
        <v>45207.0</v>
      </c>
      <c r="B3602" s="29" t="s">
        <v>9935</v>
      </c>
      <c r="C3602" s="30" t="s">
        <v>9936</v>
      </c>
      <c r="D3602" s="30" t="s">
        <v>570</v>
      </c>
      <c r="E3602" s="30" t="s">
        <v>5885</v>
      </c>
      <c r="F3602" s="30" t="s">
        <v>2843</v>
      </c>
      <c r="G3602" s="9" t="s">
        <v>14</v>
      </c>
      <c r="H3602" s="30"/>
      <c r="I3602" s="31"/>
    </row>
    <row r="3603">
      <c r="A3603" s="34">
        <v>45207.0</v>
      </c>
      <c r="B3603" s="29" t="s">
        <v>9937</v>
      </c>
      <c r="C3603" s="30" t="s">
        <v>9938</v>
      </c>
      <c r="D3603" s="30" t="s">
        <v>2823</v>
      </c>
      <c r="E3603" s="30" t="s">
        <v>119</v>
      </c>
      <c r="F3603" s="30" t="s">
        <v>18</v>
      </c>
      <c r="G3603" s="9" t="s">
        <v>14</v>
      </c>
      <c r="H3603" s="30"/>
      <c r="I3603" s="31"/>
    </row>
    <row r="3604">
      <c r="A3604" s="34">
        <v>45207.0</v>
      </c>
      <c r="B3604" s="29" t="s">
        <v>9937</v>
      </c>
      <c r="C3604" s="30" t="s">
        <v>9938</v>
      </c>
      <c r="D3604" s="30" t="s">
        <v>2823</v>
      </c>
      <c r="E3604" s="30" t="s">
        <v>9939</v>
      </c>
      <c r="F3604" s="30" t="s">
        <v>3138</v>
      </c>
      <c r="G3604" s="9" t="s">
        <v>14</v>
      </c>
      <c r="H3604" s="30"/>
      <c r="I3604" s="31"/>
    </row>
    <row r="3605">
      <c r="A3605" s="34">
        <v>45207.0</v>
      </c>
      <c r="B3605" s="29" t="s">
        <v>9937</v>
      </c>
      <c r="C3605" s="30" t="s">
        <v>9938</v>
      </c>
      <c r="D3605" s="30" t="s">
        <v>2823</v>
      </c>
      <c r="E3605" s="30" t="s">
        <v>1302</v>
      </c>
      <c r="F3605" s="30" t="s">
        <v>13</v>
      </c>
      <c r="G3605" s="9" t="s">
        <v>14</v>
      </c>
      <c r="H3605" s="30"/>
      <c r="I3605" s="31"/>
    </row>
    <row r="3606">
      <c r="A3606" s="34">
        <v>45207.0</v>
      </c>
      <c r="B3606" s="29" t="s">
        <v>9940</v>
      </c>
      <c r="C3606" s="30" t="s">
        <v>9941</v>
      </c>
      <c r="D3606" s="30" t="s">
        <v>3834</v>
      </c>
      <c r="E3606" s="30"/>
      <c r="F3606" s="30" t="s">
        <v>171</v>
      </c>
      <c r="G3606" s="9" t="s">
        <v>14</v>
      </c>
      <c r="H3606" s="30" t="s">
        <v>100</v>
      </c>
      <c r="I3606" s="31"/>
    </row>
    <row r="3607">
      <c r="A3607" s="34">
        <v>45207.0</v>
      </c>
      <c r="B3607" s="29" t="s">
        <v>9940</v>
      </c>
      <c r="C3607" s="30" t="s">
        <v>9941</v>
      </c>
      <c r="D3607" s="30" t="s">
        <v>3834</v>
      </c>
      <c r="E3607" s="30" t="s">
        <v>259</v>
      </c>
      <c r="F3607" s="30" t="s">
        <v>2656</v>
      </c>
      <c r="G3607" s="9" t="s">
        <v>14</v>
      </c>
      <c r="H3607" s="30"/>
      <c r="I3607" s="31"/>
    </row>
    <row r="3608">
      <c r="A3608" s="34">
        <v>45207.0</v>
      </c>
      <c r="B3608" s="29" t="s">
        <v>9942</v>
      </c>
      <c r="C3608" s="30" t="s">
        <v>9943</v>
      </c>
      <c r="D3608" s="30" t="s">
        <v>147</v>
      </c>
      <c r="E3608" s="30"/>
      <c r="F3608" s="30" t="s">
        <v>171</v>
      </c>
      <c r="G3608" s="9" t="s">
        <v>14</v>
      </c>
      <c r="H3608" s="30" t="s">
        <v>100</v>
      </c>
      <c r="I3608" s="31"/>
    </row>
    <row r="3609">
      <c r="A3609" s="34">
        <v>45207.0</v>
      </c>
      <c r="B3609" s="29" t="s">
        <v>9942</v>
      </c>
      <c r="C3609" s="30" t="s">
        <v>9943</v>
      </c>
      <c r="D3609" s="30" t="s">
        <v>147</v>
      </c>
      <c r="E3609" s="30" t="s">
        <v>119</v>
      </c>
      <c r="F3609" s="30" t="s">
        <v>917</v>
      </c>
      <c r="G3609" s="9" t="s">
        <v>14</v>
      </c>
      <c r="H3609" s="30"/>
      <c r="I3609" s="31"/>
    </row>
    <row r="3610">
      <c r="A3610" s="34">
        <v>45207.0</v>
      </c>
      <c r="B3610" s="29" t="s">
        <v>9944</v>
      </c>
      <c r="C3610" s="30" t="s">
        <v>9945</v>
      </c>
      <c r="D3610" s="30" t="s">
        <v>329</v>
      </c>
      <c r="E3610" s="30" t="s">
        <v>119</v>
      </c>
      <c r="F3610" s="30" t="s">
        <v>18</v>
      </c>
      <c r="G3610" s="9" t="s">
        <v>14</v>
      </c>
      <c r="H3610" s="30"/>
      <c r="I3610" s="31"/>
    </row>
    <row r="3611">
      <c r="A3611" s="34">
        <v>45207.0</v>
      </c>
      <c r="B3611" s="29" t="s">
        <v>9946</v>
      </c>
      <c r="C3611" s="30" t="s">
        <v>9947</v>
      </c>
      <c r="D3611" s="30" t="s">
        <v>2035</v>
      </c>
      <c r="E3611" s="30" t="s">
        <v>119</v>
      </c>
      <c r="F3611" s="30" t="s">
        <v>18</v>
      </c>
      <c r="G3611" s="9" t="s">
        <v>14</v>
      </c>
      <c r="H3611" s="30"/>
      <c r="I3611" s="31"/>
    </row>
    <row r="3612">
      <c r="A3612" s="34">
        <v>45207.0</v>
      </c>
      <c r="B3612" s="29" t="s">
        <v>9946</v>
      </c>
      <c r="C3612" s="30" t="s">
        <v>9947</v>
      </c>
      <c r="D3612" s="30" t="s">
        <v>2035</v>
      </c>
      <c r="E3612" s="30" t="s">
        <v>38</v>
      </c>
      <c r="F3612" s="30" t="s">
        <v>101</v>
      </c>
      <c r="G3612" s="9" t="s">
        <v>14</v>
      </c>
      <c r="H3612" s="30"/>
      <c r="I3612" s="31"/>
    </row>
    <row r="3613">
      <c r="A3613" s="34">
        <v>45207.0</v>
      </c>
      <c r="B3613" s="29" t="s">
        <v>9948</v>
      </c>
      <c r="C3613" s="30" t="s">
        <v>9949</v>
      </c>
      <c r="D3613" s="30" t="s">
        <v>1678</v>
      </c>
      <c r="E3613" s="30" t="s">
        <v>119</v>
      </c>
      <c r="F3613" s="30" t="s">
        <v>18</v>
      </c>
      <c r="G3613" s="9" t="s">
        <v>14</v>
      </c>
      <c r="H3613" s="30"/>
      <c r="I3613" s="31"/>
    </row>
    <row r="3614">
      <c r="A3614" s="34">
        <v>45207.0</v>
      </c>
      <c r="B3614" s="29" t="s">
        <v>9948</v>
      </c>
      <c r="C3614" s="30" t="s">
        <v>9949</v>
      </c>
      <c r="D3614" s="30" t="s">
        <v>1678</v>
      </c>
      <c r="E3614" s="30" t="s">
        <v>5885</v>
      </c>
      <c r="F3614" s="30" t="s">
        <v>2502</v>
      </c>
      <c r="G3614" s="9" t="s">
        <v>14</v>
      </c>
      <c r="H3614" s="30"/>
      <c r="I3614" s="31"/>
    </row>
    <row r="3615">
      <c r="A3615" s="34">
        <v>45207.0</v>
      </c>
      <c r="B3615" s="29" t="s">
        <v>9948</v>
      </c>
      <c r="C3615" s="30" t="s">
        <v>9949</v>
      </c>
      <c r="D3615" s="30" t="s">
        <v>1678</v>
      </c>
      <c r="E3615" s="30" t="s">
        <v>4512</v>
      </c>
      <c r="F3615" s="30" t="s">
        <v>2411</v>
      </c>
      <c r="G3615" s="9" t="s">
        <v>14</v>
      </c>
      <c r="H3615" s="30"/>
      <c r="I3615" s="31"/>
    </row>
    <row r="3616">
      <c r="A3616" s="34">
        <v>45207.0</v>
      </c>
      <c r="B3616" s="29" t="s">
        <v>9950</v>
      </c>
      <c r="C3616" s="30" t="s">
        <v>9951</v>
      </c>
      <c r="D3616" s="30" t="s">
        <v>746</v>
      </c>
      <c r="E3616" s="30" t="s">
        <v>42</v>
      </c>
      <c r="F3616" s="30" t="s">
        <v>1303</v>
      </c>
      <c r="G3616" s="9" t="s">
        <v>29</v>
      </c>
      <c r="H3616" s="30"/>
      <c r="I3616" s="31"/>
    </row>
    <row r="3617">
      <c r="A3617" s="34">
        <v>45207.0</v>
      </c>
      <c r="B3617" s="29" t="s">
        <v>9952</v>
      </c>
      <c r="C3617" s="30" t="s">
        <v>9953</v>
      </c>
      <c r="D3617" s="30" t="s">
        <v>4010</v>
      </c>
      <c r="E3617" s="30"/>
      <c r="F3617" s="30" t="s">
        <v>7183</v>
      </c>
      <c r="G3617" s="9" t="s">
        <v>14</v>
      </c>
      <c r="H3617" s="30" t="s">
        <v>100</v>
      </c>
      <c r="I3617" s="31"/>
    </row>
    <row r="3618">
      <c r="A3618" s="34">
        <v>45207.0</v>
      </c>
      <c r="B3618" s="29" t="s">
        <v>9954</v>
      </c>
      <c r="C3618" s="30" t="s">
        <v>9955</v>
      </c>
      <c r="D3618" s="30" t="s">
        <v>9956</v>
      </c>
      <c r="E3618" s="30" t="s">
        <v>5418</v>
      </c>
      <c r="F3618" s="30" t="s">
        <v>2082</v>
      </c>
      <c r="G3618" s="9" t="s">
        <v>14</v>
      </c>
      <c r="H3618" s="30"/>
      <c r="I3618" s="31"/>
    </row>
    <row r="3619">
      <c r="A3619" s="34">
        <v>45207.0</v>
      </c>
      <c r="B3619" s="29" t="s">
        <v>9954</v>
      </c>
      <c r="C3619" s="30" t="s">
        <v>9955</v>
      </c>
      <c r="D3619" s="30" t="s">
        <v>9956</v>
      </c>
      <c r="E3619" s="30" t="s">
        <v>125</v>
      </c>
      <c r="F3619" s="30" t="s">
        <v>101</v>
      </c>
      <c r="G3619" s="9" t="s">
        <v>14</v>
      </c>
      <c r="H3619" s="30"/>
      <c r="I3619" s="31"/>
    </row>
    <row r="3620">
      <c r="A3620" s="34">
        <v>45207.0</v>
      </c>
      <c r="B3620" s="29" t="s">
        <v>9957</v>
      </c>
      <c r="C3620" s="30" t="s">
        <v>9958</v>
      </c>
      <c r="D3620" s="30" t="s">
        <v>812</v>
      </c>
      <c r="E3620" s="30"/>
      <c r="F3620" s="30" t="s">
        <v>171</v>
      </c>
      <c r="G3620" s="9" t="s">
        <v>14</v>
      </c>
      <c r="H3620" s="30" t="s">
        <v>100</v>
      </c>
      <c r="I3620" s="31"/>
    </row>
    <row r="3621">
      <c r="A3621" s="34">
        <v>45207.0</v>
      </c>
      <c r="B3621" s="29" t="s">
        <v>9957</v>
      </c>
      <c r="C3621" s="30" t="s">
        <v>9958</v>
      </c>
      <c r="D3621" s="30" t="s">
        <v>812</v>
      </c>
      <c r="E3621" s="30" t="s">
        <v>5895</v>
      </c>
      <c r="F3621" s="30" t="s">
        <v>111</v>
      </c>
      <c r="G3621" s="9" t="s">
        <v>14</v>
      </c>
      <c r="H3621" s="30"/>
      <c r="I3621" s="31"/>
    </row>
    <row r="3622">
      <c r="A3622" s="34">
        <v>45207.0</v>
      </c>
      <c r="B3622" s="29" t="s">
        <v>9957</v>
      </c>
      <c r="C3622" s="30" t="s">
        <v>9958</v>
      </c>
      <c r="D3622" s="30" t="s">
        <v>812</v>
      </c>
      <c r="E3622" s="30" t="s">
        <v>7397</v>
      </c>
      <c r="F3622" s="30" t="s">
        <v>33</v>
      </c>
      <c r="G3622" s="9" t="s">
        <v>14</v>
      </c>
      <c r="H3622" s="30"/>
      <c r="I3622" s="31"/>
    </row>
    <row r="3623">
      <c r="A3623" s="34">
        <v>45207.0</v>
      </c>
      <c r="B3623" s="29" t="s">
        <v>9957</v>
      </c>
      <c r="C3623" s="30" t="s">
        <v>9958</v>
      </c>
      <c r="D3623" s="30" t="s">
        <v>812</v>
      </c>
      <c r="E3623" s="30" t="s">
        <v>4684</v>
      </c>
      <c r="F3623" s="30" t="s">
        <v>101</v>
      </c>
      <c r="G3623" s="9" t="s">
        <v>14</v>
      </c>
      <c r="H3623" s="30"/>
      <c r="I3623" s="31"/>
    </row>
    <row r="3624">
      <c r="A3624" s="34">
        <v>45207.0</v>
      </c>
      <c r="B3624" s="29" t="s">
        <v>9959</v>
      </c>
      <c r="C3624" s="30" t="s">
        <v>9960</v>
      </c>
      <c r="D3624" s="30" t="s">
        <v>1184</v>
      </c>
      <c r="E3624" s="30"/>
      <c r="F3624" s="30" t="s">
        <v>747</v>
      </c>
      <c r="G3624" s="9" t="s">
        <v>86</v>
      </c>
      <c r="H3624" s="30" t="s">
        <v>100</v>
      </c>
      <c r="I3624" s="31"/>
    </row>
    <row r="3625">
      <c r="A3625" s="34">
        <v>45207.0</v>
      </c>
      <c r="B3625" s="29" t="s">
        <v>9959</v>
      </c>
      <c r="C3625" s="30" t="s">
        <v>9960</v>
      </c>
      <c r="D3625" s="30" t="s">
        <v>1184</v>
      </c>
      <c r="E3625" s="30" t="s">
        <v>119</v>
      </c>
      <c r="F3625" s="30" t="s">
        <v>505</v>
      </c>
      <c r="G3625" s="9" t="s">
        <v>86</v>
      </c>
      <c r="H3625" s="30"/>
      <c r="I3625" s="31"/>
    </row>
    <row r="3626">
      <c r="A3626" s="34">
        <v>45207.0</v>
      </c>
      <c r="B3626" s="29" t="s">
        <v>9961</v>
      </c>
      <c r="C3626" s="30" t="s">
        <v>9962</v>
      </c>
      <c r="D3626" s="30" t="s">
        <v>2162</v>
      </c>
      <c r="E3626" s="30"/>
      <c r="F3626" s="30" t="s">
        <v>5872</v>
      </c>
      <c r="G3626" s="9" t="s">
        <v>14</v>
      </c>
      <c r="H3626" s="30" t="s">
        <v>100</v>
      </c>
      <c r="I3626" s="31"/>
    </row>
    <row r="3627">
      <c r="A3627" s="34">
        <v>45207.0</v>
      </c>
      <c r="B3627" s="29" t="s">
        <v>9961</v>
      </c>
      <c r="C3627" s="30" t="s">
        <v>9962</v>
      </c>
      <c r="D3627" s="30" t="s">
        <v>2162</v>
      </c>
      <c r="E3627" s="30" t="s">
        <v>259</v>
      </c>
      <c r="F3627" s="30" t="s">
        <v>2656</v>
      </c>
      <c r="G3627" s="9" t="s">
        <v>14</v>
      </c>
      <c r="H3627" s="30"/>
      <c r="I3627" s="31"/>
    </row>
    <row r="3628">
      <c r="A3628" s="34">
        <v>45207.0</v>
      </c>
      <c r="B3628" s="29" t="s">
        <v>9963</v>
      </c>
      <c r="C3628" s="30" t="s">
        <v>9964</v>
      </c>
      <c r="D3628" s="30" t="s">
        <v>1728</v>
      </c>
      <c r="E3628" s="30"/>
      <c r="F3628" s="30" t="s">
        <v>171</v>
      </c>
      <c r="G3628" s="9" t="s">
        <v>14</v>
      </c>
      <c r="H3628" s="30" t="s">
        <v>100</v>
      </c>
      <c r="I3628" s="31"/>
    </row>
    <row r="3629">
      <c r="A3629" s="34">
        <v>45207.0</v>
      </c>
      <c r="B3629" s="29" t="s">
        <v>9963</v>
      </c>
      <c r="C3629" s="30" t="s">
        <v>9964</v>
      </c>
      <c r="D3629" s="30" t="s">
        <v>1728</v>
      </c>
      <c r="E3629" s="30" t="s">
        <v>9965</v>
      </c>
      <c r="F3629" s="30" t="s">
        <v>101</v>
      </c>
      <c r="G3629" s="9" t="s">
        <v>14</v>
      </c>
      <c r="H3629" s="30"/>
      <c r="I3629" s="31"/>
    </row>
    <row r="3630">
      <c r="A3630" s="34">
        <v>45207.0</v>
      </c>
      <c r="B3630" s="29" t="s">
        <v>9966</v>
      </c>
      <c r="C3630" s="30" t="s">
        <v>9967</v>
      </c>
      <c r="D3630" s="30" t="s">
        <v>114</v>
      </c>
      <c r="E3630" s="30"/>
      <c r="F3630" s="30" t="s">
        <v>5872</v>
      </c>
      <c r="G3630" s="9" t="s">
        <v>14</v>
      </c>
      <c r="H3630" s="30" t="s">
        <v>100</v>
      </c>
      <c r="I3630" s="31"/>
    </row>
    <row r="3631">
      <c r="A3631" s="34">
        <v>45207.0</v>
      </c>
      <c r="B3631" s="29" t="s">
        <v>9966</v>
      </c>
      <c r="C3631" s="30" t="s">
        <v>9967</v>
      </c>
      <c r="D3631" s="30" t="s">
        <v>114</v>
      </c>
      <c r="E3631" s="30" t="s">
        <v>119</v>
      </c>
      <c r="F3631" s="30" t="s">
        <v>149</v>
      </c>
      <c r="G3631" s="9" t="s">
        <v>14</v>
      </c>
      <c r="H3631" s="30"/>
      <c r="I3631" s="31"/>
    </row>
    <row r="3632">
      <c r="A3632" s="34">
        <v>45207.0</v>
      </c>
      <c r="B3632" s="29" t="s">
        <v>9966</v>
      </c>
      <c r="C3632" s="30" t="s">
        <v>9967</v>
      </c>
      <c r="D3632" s="30" t="s">
        <v>114</v>
      </c>
      <c r="E3632" s="30" t="s">
        <v>119</v>
      </c>
      <c r="F3632" s="30" t="s">
        <v>762</v>
      </c>
      <c r="G3632" s="9" t="s">
        <v>14</v>
      </c>
      <c r="H3632" s="30"/>
      <c r="I3632" s="31"/>
    </row>
    <row r="3633">
      <c r="A3633" s="34">
        <v>45207.0</v>
      </c>
      <c r="B3633" s="29" t="s">
        <v>9968</v>
      </c>
      <c r="C3633" s="30" t="s">
        <v>9969</v>
      </c>
      <c r="D3633" s="30" t="s">
        <v>6619</v>
      </c>
      <c r="E3633" s="30"/>
      <c r="F3633" s="30" t="s">
        <v>1419</v>
      </c>
      <c r="G3633" s="9" t="s">
        <v>14</v>
      </c>
      <c r="H3633" s="30" t="s">
        <v>100</v>
      </c>
      <c r="I3633" s="31"/>
    </row>
    <row r="3634">
      <c r="A3634" s="34">
        <v>45207.0</v>
      </c>
      <c r="B3634" s="29" t="s">
        <v>9968</v>
      </c>
      <c r="C3634" s="30" t="s">
        <v>9969</v>
      </c>
      <c r="D3634" s="30" t="s">
        <v>6619</v>
      </c>
      <c r="E3634" s="30" t="s">
        <v>119</v>
      </c>
      <c r="F3634" s="30" t="s">
        <v>18</v>
      </c>
      <c r="G3634" s="9" t="s">
        <v>14</v>
      </c>
      <c r="H3634" s="30"/>
      <c r="I3634" s="31"/>
    </row>
    <row r="3635">
      <c r="A3635" s="34">
        <v>45207.0</v>
      </c>
      <c r="B3635" s="29" t="s">
        <v>9970</v>
      </c>
      <c r="C3635" s="30" t="s">
        <v>9971</v>
      </c>
      <c r="D3635" s="30" t="s">
        <v>8109</v>
      </c>
      <c r="E3635" s="30" t="s">
        <v>38</v>
      </c>
      <c r="F3635" s="30" t="s">
        <v>149</v>
      </c>
      <c r="G3635" s="9" t="s">
        <v>14</v>
      </c>
      <c r="H3635" s="30"/>
      <c r="I3635" s="31"/>
    </row>
    <row r="3636">
      <c r="A3636" s="34">
        <v>45207.0</v>
      </c>
      <c r="B3636" s="29" t="s">
        <v>9972</v>
      </c>
      <c r="C3636" s="30" t="s">
        <v>9973</v>
      </c>
      <c r="D3636" s="30" t="s">
        <v>1121</v>
      </c>
      <c r="E3636" s="30" t="s">
        <v>119</v>
      </c>
      <c r="F3636" s="30" t="s">
        <v>7160</v>
      </c>
      <c r="G3636" s="9" t="s">
        <v>29</v>
      </c>
      <c r="H3636" s="30"/>
      <c r="I3636" s="31"/>
    </row>
    <row r="3637">
      <c r="A3637" s="34">
        <v>45207.0</v>
      </c>
      <c r="B3637" s="29" t="s">
        <v>9974</v>
      </c>
      <c r="C3637" s="30" t="s">
        <v>9975</v>
      </c>
      <c r="D3637" s="30" t="s">
        <v>1326</v>
      </c>
      <c r="E3637" s="30" t="s">
        <v>119</v>
      </c>
      <c r="F3637" s="30" t="s">
        <v>18</v>
      </c>
      <c r="G3637" s="9" t="s">
        <v>14</v>
      </c>
      <c r="H3637" s="30"/>
      <c r="I3637" s="31"/>
    </row>
    <row r="3638">
      <c r="A3638" s="34">
        <v>45207.0</v>
      </c>
      <c r="B3638" s="29" t="s">
        <v>9976</v>
      </c>
      <c r="C3638" s="30" t="s">
        <v>9977</v>
      </c>
      <c r="D3638" s="30" t="s">
        <v>357</v>
      </c>
      <c r="E3638" s="30" t="s">
        <v>9978</v>
      </c>
      <c r="F3638" s="30" t="s">
        <v>6736</v>
      </c>
      <c r="G3638" s="9" t="s">
        <v>14</v>
      </c>
      <c r="H3638" s="30"/>
      <c r="I3638" s="31"/>
    </row>
    <row r="3639">
      <c r="A3639" s="34">
        <v>45207.0</v>
      </c>
      <c r="B3639" s="29" t="s">
        <v>9976</v>
      </c>
      <c r="C3639" s="30" t="s">
        <v>9977</v>
      </c>
      <c r="D3639" s="30" t="s">
        <v>357</v>
      </c>
      <c r="E3639" s="30" t="s">
        <v>6492</v>
      </c>
      <c r="F3639" s="30" t="s">
        <v>542</v>
      </c>
      <c r="G3639" s="9" t="s">
        <v>14</v>
      </c>
      <c r="H3639" s="30"/>
      <c r="I3639" s="31"/>
    </row>
    <row r="3640">
      <c r="A3640" s="34">
        <v>45207.0</v>
      </c>
      <c r="B3640" s="29" t="s">
        <v>9976</v>
      </c>
      <c r="C3640" s="30" t="s">
        <v>9977</v>
      </c>
      <c r="D3640" s="30" t="s">
        <v>357</v>
      </c>
      <c r="E3640" s="30" t="s">
        <v>125</v>
      </c>
      <c r="F3640" s="30" t="s">
        <v>101</v>
      </c>
      <c r="G3640" s="9" t="s">
        <v>14</v>
      </c>
      <c r="H3640" s="30"/>
      <c r="I3640" s="31"/>
    </row>
    <row r="3641">
      <c r="A3641" s="34">
        <v>45207.0</v>
      </c>
      <c r="B3641" s="29" t="s">
        <v>9979</v>
      </c>
      <c r="C3641" s="30" t="s">
        <v>9980</v>
      </c>
      <c r="D3641" s="30" t="s">
        <v>114</v>
      </c>
      <c r="E3641" s="30" t="s">
        <v>119</v>
      </c>
      <c r="F3641" s="30" t="s">
        <v>18</v>
      </c>
      <c r="G3641" s="9" t="s">
        <v>14</v>
      </c>
      <c r="H3641" s="30"/>
      <c r="I3641" s="31"/>
    </row>
    <row r="3642">
      <c r="A3642" s="34">
        <v>45207.0</v>
      </c>
      <c r="B3642" s="29" t="s">
        <v>9981</v>
      </c>
      <c r="C3642" s="30" t="s">
        <v>9982</v>
      </c>
      <c r="D3642" s="30" t="s">
        <v>727</v>
      </c>
      <c r="E3642" s="30" t="s">
        <v>38</v>
      </c>
      <c r="F3642" s="30" t="s">
        <v>18</v>
      </c>
      <c r="G3642" s="9" t="s">
        <v>14</v>
      </c>
      <c r="H3642" s="30"/>
      <c r="I3642" s="31"/>
    </row>
    <row r="3643">
      <c r="A3643" s="34">
        <v>45207.0</v>
      </c>
      <c r="B3643" s="29" t="s">
        <v>9983</v>
      </c>
      <c r="C3643" s="30" t="s">
        <v>9984</v>
      </c>
      <c r="D3643" s="30" t="s">
        <v>731</v>
      </c>
      <c r="E3643" s="30" t="s">
        <v>436</v>
      </c>
      <c r="F3643" s="30" t="s">
        <v>6170</v>
      </c>
      <c r="G3643" s="9" t="s">
        <v>86</v>
      </c>
      <c r="H3643" s="30"/>
      <c r="I3643" s="31"/>
    </row>
    <row r="3644">
      <c r="A3644" s="34">
        <v>45207.0</v>
      </c>
      <c r="B3644" s="29" t="s">
        <v>9983</v>
      </c>
      <c r="C3644" s="30" t="s">
        <v>9984</v>
      </c>
      <c r="D3644" s="30" t="s">
        <v>731</v>
      </c>
      <c r="E3644" s="30" t="s">
        <v>5885</v>
      </c>
      <c r="F3644" s="30" t="s">
        <v>33</v>
      </c>
      <c r="G3644" s="9" t="s">
        <v>14</v>
      </c>
      <c r="H3644" s="30"/>
      <c r="I3644" s="31"/>
    </row>
    <row r="3645">
      <c r="A3645" s="34">
        <v>45207.0</v>
      </c>
      <c r="B3645" s="29" t="s">
        <v>9983</v>
      </c>
      <c r="C3645" s="30" t="s">
        <v>9984</v>
      </c>
      <c r="D3645" s="30" t="s">
        <v>731</v>
      </c>
      <c r="E3645" s="30" t="s">
        <v>9985</v>
      </c>
      <c r="F3645" s="30" t="s">
        <v>2961</v>
      </c>
      <c r="G3645" s="9" t="s">
        <v>14</v>
      </c>
      <c r="H3645" s="30"/>
      <c r="I3645" s="31"/>
    </row>
    <row r="3646">
      <c r="A3646" s="34">
        <v>45207.0</v>
      </c>
      <c r="B3646" s="29" t="s">
        <v>9986</v>
      </c>
      <c r="C3646" s="30" t="s">
        <v>9987</v>
      </c>
      <c r="D3646" s="30" t="s">
        <v>1769</v>
      </c>
      <c r="E3646" s="30" t="s">
        <v>47</v>
      </c>
      <c r="F3646" s="30" t="s">
        <v>48</v>
      </c>
      <c r="G3646" s="9" t="s">
        <v>14</v>
      </c>
      <c r="H3646" s="30"/>
      <c r="I3646" s="31"/>
    </row>
    <row r="3647">
      <c r="A3647" s="34">
        <v>45177.0</v>
      </c>
      <c r="B3647" s="29" t="s">
        <v>9988</v>
      </c>
      <c r="C3647" s="30" t="s">
        <v>9989</v>
      </c>
      <c r="D3647" s="30" t="s">
        <v>9990</v>
      </c>
      <c r="E3647" s="30" t="s">
        <v>38</v>
      </c>
      <c r="F3647" s="30" t="s">
        <v>101</v>
      </c>
      <c r="G3647" s="9" t="s">
        <v>14</v>
      </c>
      <c r="H3647" s="30"/>
      <c r="I3647" s="31"/>
    </row>
    <row r="3648">
      <c r="A3648" s="34">
        <v>45177.0</v>
      </c>
      <c r="B3648" s="29" t="s">
        <v>9988</v>
      </c>
      <c r="C3648" s="30" t="s">
        <v>9989</v>
      </c>
      <c r="D3648" s="30" t="s">
        <v>9990</v>
      </c>
      <c r="E3648" s="30" t="s">
        <v>9991</v>
      </c>
      <c r="F3648" s="30" t="s">
        <v>13</v>
      </c>
      <c r="G3648" s="9" t="s">
        <v>14</v>
      </c>
      <c r="H3648" s="30"/>
      <c r="I3648" s="31"/>
    </row>
    <row r="3649">
      <c r="A3649" s="34">
        <v>45177.0</v>
      </c>
      <c r="B3649" s="29" t="s">
        <v>9988</v>
      </c>
      <c r="C3649" s="30" t="s">
        <v>9989</v>
      </c>
      <c r="D3649" s="30" t="s">
        <v>9990</v>
      </c>
      <c r="E3649" s="30" t="s">
        <v>119</v>
      </c>
      <c r="F3649" s="30" t="s">
        <v>3025</v>
      </c>
      <c r="G3649" s="9" t="s">
        <v>14</v>
      </c>
      <c r="H3649" s="30"/>
      <c r="I3649" s="31"/>
    </row>
    <row r="3650">
      <c r="A3650" s="34">
        <v>45177.0</v>
      </c>
      <c r="B3650" s="29" t="s">
        <v>9992</v>
      </c>
      <c r="C3650" s="30" t="s">
        <v>9993</v>
      </c>
      <c r="D3650" s="30" t="s">
        <v>523</v>
      </c>
      <c r="E3650" s="30" t="s">
        <v>259</v>
      </c>
      <c r="F3650" s="30" t="s">
        <v>119</v>
      </c>
      <c r="G3650" s="9" t="s">
        <v>14</v>
      </c>
      <c r="H3650" s="30"/>
      <c r="I3650" s="31"/>
    </row>
    <row r="3651">
      <c r="A3651" s="34">
        <v>45177.0</v>
      </c>
      <c r="B3651" s="29" t="s">
        <v>9994</v>
      </c>
      <c r="C3651" s="30" t="s">
        <v>9995</v>
      </c>
      <c r="D3651" s="30" t="s">
        <v>1184</v>
      </c>
      <c r="E3651" s="30" t="s">
        <v>119</v>
      </c>
      <c r="F3651" s="30" t="s">
        <v>18</v>
      </c>
      <c r="G3651" s="9" t="s">
        <v>14</v>
      </c>
      <c r="H3651" s="30"/>
      <c r="I3651" s="31"/>
    </row>
    <row r="3652">
      <c r="A3652" s="34">
        <v>45177.0</v>
      </c>
      <c r="B3652" s="29" t="s">
        <v>9996</v>
      </c>
      <c r="C3652" s="30" t="s">
        <v>9997</v>
      </c>
      <c r="D3652" s="30" t="s">
        <v>761</v>
      </c>
      <c r="E3652" s="30" t="s">
        <v>38</v>
      </c>
      <c r="F3652" s="30" t="s">
        <v>258</v>
      </c>
      <c r="G3652" s="9" t="s">
        <v>14</v>
      </c>
      <c r="H3652" s="30"/>
      <c r="I3652" s="31"/>
    </row>
    <row r="3653">
      <c r="A3653" s="34">
        <v>45177.0</v>
      </c>
      <c r="B3653" s="29" t="s">
        <v>9996</v>
      </c>
      <c r="C3653" s="30" t="s">
        <v>9997</v>
      </c>
      <c r="D3653" s="30" t="s">
        <v>761</v>
      </c>
      <c r="E3653" s="30" t="s">
        <v>119</v>
      </c>
      <c r="F3653" s="30" t="s">
        <v>3025</v>
      </c>
      <c r="G3653" s="9" t="s">
        <v>14</v>
      </c>
      <c r="H3653" s="30"/>
      <c r="I3653" s="31"/>
    </row>
    <row r="3654">
      <c r="A3654" s="34">
        <v>45177.0</v>
      </c>
      <c r="B3654" s="29" t="s">
        <v>9998</v>
      </c>
      <c r="C3654" s="30" t="s">
        <v>9999</v>
      </c>
      <c r="D3654" s="30" t="s">
        <v>1127</v>
      </c>
      <c r="E3654" s="30" t="s">
        <v>2859</v>
      </c>
      <c r="F3654" s="30" t="s">
        <v>101</v>
      </c>
      <c r="G3654" s="9" t="s">
        <v>86</v>
      </c>
      <c r="H3654" s="30"/>
      <c r="I3654" s="31"/>
    </row>
    <row r="3655">
      <c r="A3655" s="34">
        <v>45177.0</v>
      </c>
      <c r="B3655" s="29" t="s">
        <v>9998</v>
      </c>
      <c r="C3655" s="30" t="s">
        <v>9999</v>
      </c>
      <c r="D3655" s="30" t="s">
        <v>1127</v>
      </c>
      <c r="E3655" s="30" t="s">
        <v>10000</v>
      </c>
      <c r="F3655" s="30" t="s">
        <v>152</v>
      </c>
      <c r="G3655" s="9" t="s">
        <v>86</v>
      </c>
      <c r="H3655" s="30"/>
      <c r="I3655" s="31"/>
    </row>
    <row r="3656">
      <c r="A3656" s="34">
        <v>45177.0</v>
      </c>
      <c r="B3656" s="29" t="s">
        <v>9998</v>
      </c>
      <c r="C3656" s="30" t="s">
        <v>9999</v>
      </c>
      <c r="D3656" s="30" t="s">
        <v>1127</v>
      </c>
      <c r="E3656" s="30" t="s">
        <v>119</v>
      </c>
      <c r="F3656" s="30" t="s">
        <v>3892</v>
      </c>
      <c r="G3656" s="9" t="s">
        <v>86</v>
      </c>
      <c r="H3656" s="30"/>
      <c r="I3656" s="31"/>
    </row>
    <row r="3657">
      <c r="A3657" s="34">
        <v>45177.0</v>
      </c>
      <c r="B3657" s="29" t="s">
        <v>10001</v>
      </c>
      <c r="C3657" s="30" t="s">
        <v>10002</v>
      </c>
      <c r="D3657" s="30" t="s">
        <v>584</v>
      </c>
      <c r="E3657" s="30" t="s">
        <v>119</v>
      </c>
      <c r="F3657" s="30" t="s">
        <v>505</v>
      </c>
      <c r="G3657" s="9" t="s">
        <v>86</v>
      </c>
      <c r="H3657" s="30"/>
      <c r="I3657" s="31"/>
    </row>
    <row r="3658">
      <c r="A3658" s="34">
        <v>45177.0</v>
      </c>
      <c r="B3658" s="29" t="s">
        <v>10003</v>
      </c>
      <c r="C3658" s="30" t="s">
        <v>10004</v>
      </c>
      <c r="D3658" s="30" t="s">
        <v>1998</v>
      </c>
      <c r="E3658" s="30" t="s">
        <v>6130</v>
      </c>
      <c r="F3658" s="30" t="s">
        <v>7160</v>
      </c>
      <c r="G3658" s="9" t="s">
        <v>29</v>
      </c>
      <c r="H3658" s="30"/>
      <c r="I3658" s="31"/>
    </row>
    <row r="3659">
      <c r="A3659" s="34">
        <v>45177.0</v>
      </c>
      <c r="B3659" s="29" t="s">
        <v>10005</v>
      </c>
      <c r="C3659" s="30" t="s">
        <v>10006</v>
      </c>
      <c r="D3659" s="30" t="s">
        <v>1235</v>
      </c>
      <c r="E3659" s="30" t="s">
        <v>259</v>
      </c>
      <c r="F3659" s="30" t="s">
        <v>38</v>
      </c>
      <c r="G3659" s="9" t="s">
        <v>14</v>
      </c>
      <c r="H3659" s="30"/>
      <c r="I3659" s="31"/>
    </row>
    <row r="3660">
      <c r="A3660" s="34">
        <v>45177.0</v>
      </c>
      <c r="B3660" s="29" t="s">
        <v>10005</v>
      </c>
      <c r="C3660" s="30" t="s">
        <v>10006</v>
      </c>
      <c r="D3660" s="30" t="s">
        <v>1235</v>
      </c>
      <c r="E3660" s="30" t="s">
        <v>1527</v>
      </c>
      <c r="F3660" s="30" t="s">
        <v>33</v>
      </c>
      <c r="G3660" s="9" t="s">
        <v>14</v>
      </c>
      <c r="H3660" s="30"/>
      <c r="I3660" s="31"/>
    </row>
    <row r="3661">
      <c r="A3661" s="34">
        <v>45177.0</v>
      </c>
      <c r="B3661" s="29" t="s">
        <v>10005</v>
      </c>
      <c r="C3661" s="30" t="s">
        <v>10006</v>
      </c>
      <c r="D3661" s="30" t="s">
        <v>1235</v>
      </c>
      <c r="E3661" s="30" t="s">
        <v>436</v>
      </c>
      <c r="F3661" s="30" t="s">
        <v>101</v>
      </c>
      <c r="G3661" s="9" t="s">
        <v>14</v>
      </c>
      <c r="H3661" s="30"/>
      <c r="I3661" s="31"/>
    </row>
    <row r="3662">
      <c r="A3662" s="34">
        <v>45177.0</v>
      </c>
      <c r="B3662" s="29" t="s">
        <v>10007</v>
      </c>
      <c r="C3662" s="30" t="s">
        <v>10008</v>
      </c>
      <c r="D3662" s="30" t="s">
        <v>1299</v>
      </c>
      <c r="E3662" s="30" t="s">
        <v>38</v>
      </c>
      <c r="F3662" s="30" t="s">
        <v>5876</v>
      </c>
      <c r="G3662" s="9" t="s">
        <v>14</v>
      </c>
      <c r="H3662" s="30"/>
      <c r="I3662" s="31"/>
    </row>
    <row r="3663">
      <c r="A3663" s="34">
        <v>45177.0</v>
      </c>
      <c r="B3663" s="29" t="s">
        <v>10007</v>
      </c>
      <c r="C3663" s="30" t="s">
        <v>10008</v>
      </c>
      <c r="D3663" s="30" t="s">
        <v>1299</v>
      </c>
      <c r="E3663" s="30" t="s">
        <v>119</v>
      </c>
      <c r="F3663" s="30" t="s">
        <v>741</v>
      </c>
      <c r="G3663" s="9" t="s">
        <v>14</v>
      </c>
      <c r="H3663" s="30"/>
      <c r="I3663" s="31"/>
    </row>
    <row r="3664">
      <c r="A3664" s="34">
        <v>45177.0</v>
      </c>
      <c r="B3664" s="29" t="s">
        <v>10009</v>
      </c>
      <c r="C3664" s="30" t="s">
        <v>10010</v>
      </c>
      <c r="D3664" s="30" t="s">
        <v>312</v>
      </c>
      <c r="E3664" s="30" t="s">
        <v>38</v>
      </c>
      <c r="F3664" s="30" t="s">
        <v>1601</v>
      </c>
      <c r="G3664" s="9" t="s">
        <v>14</v>
      </c>
      <c r="H3664" s="30"/>
      <c r="I3664" s="31"/>
    </row>
    <row r="3665">
      <c r="A3665" s="34">
        <v>45177.0</v>
      </c>
      <c r="B3665" s="29" t="s">
        <v>10009</v>
      </c>
      <c r="C3665" s="30" t="s">
        <v>10010</v>
      </c>
      <c r="D3665" s="30" t="s">
        <v>312</v>
      </c>
      <c r="E3665" s="30" t="s">
        <v>119</v>
      </c>
      <c r="F3665" s="30" t="s">
        <v>18</v>
      </c>
      <c r="G3665" s="9" t="s">
        <v>14</v>
      </c>
      <c r="H3665" s="30"/>
      <c r="I3665" s="31"/>
    </row>
    <row r="3666">
      <c r="A3666" s="34">
        <v>45177.0</v>
      </c>
      <c r="B3666" s="29" t="s">
        <v>10011</v>
      </c>
      <c r="C3666" s="30" t="s">
        <v>10012</v>
      </c>
      <c r="D3666" s="30" t="s">
        <v>930</v>
      </c>
      <c r="E3666" s="30" t="s">
        <v>38</v>
      </c>
      <c r="F3666" s="30" t="s">
        <v>101</v>
      </c>
      <c r="G3666" s="9" t="s">
        <v>14</v>
      </c>
      <c r="H3666" s="30"/>
      <c r="I3666" s="31"/>
    </row>
    <row r="3667">
      <c r="A3667" s="34">
        <v>45177.0</v>
      </c>
      <c r="B3667" s="29" t="s">
        <v>10011</v>
      </c>
      <c r="C3667" s="30" t="s">
        <v>10012</v>
      </c>
      <c r="D3667" s="30" t="s">
        <v>930</v>
      </c>
      <c r="E3667" s="30" t="s">
        <v>119</v>
      </c>
      <c r="F3667" s="30" t="s">
        <v>18</v>
      </c>
      <c r="G3667" s="9" t="s">
        <v>14</v>
      </c>
      <c r="H3667" s="30"/>
      <c r="I3667" s="31"/>
    </row>
    <row r="3668">
      <c r="A3668" s="34">
        <v>45177.0</v>
      </c>
      <c r="B3668" s="29" t="s">
        <v>10013</v>
      </c>
      <c r="C3668" s="30" t="s">
        <v>10014</v>
      </c>
      <c r="D3668" s="30" t="s">
        <v>457</v>
      </c>
      <c r="E3668" s="30" t="s">
        <v>38</v>
      </c>
      <c r="F3668" s="30" t="s">
        <v>498</v>
      </c>
      <c r="G3668" s="9" t="s">
        <v>14</v>
      </c>
      <c r="H3668" s="30"/>
      <c r="I3668" s="31"/>
    </row>
    <row r="3669">
      <c r="A3669" s="34">
        <v>45177.0</v>
      </c>
      <c r="B3669" s="29" t="s">
        <v>10015</v>
      </c>
      <c r="C3669" s="30" t="s">
        <v>10016</v>
      </c>
      <c r="D3669" s="30" t="s">
        <v>8734</v>
      </c>
      <c r="E3669" s="30" t="s">
        <v>42</v>
      </c>
      <c r="F3669" s="30" t="s">
        <v>1303</v>
      </c>
      <c r="G3669" s="9" t="s">
        <v>29</v>
      </c>
      <c r="H3669" s="30"/>
      <c r="I3669" s="31"/>
    </row>
    <row r="3670">
      <c r="A3670" s="34">
        <v>45177.0</v>
      </c>
      <c r="B3670" s="29" t="s">
        <v>10017</v>
      </c>
      <c r="C3670" s="30" t="s">
        <v>10018</v>
      </c>
      <c r="D3670" s="30" t="s">
        <v>211</v>
      </c>
      <c r="E3670" s="30"/>
      <c r="F3670" s="30" t="s">
        <v>7183</v>
      </c>
      <c r="G3670" s="9" t="s">
        <v>14</v>
      </c>
      <c r="H3670" s="30" t="s">
        <v>100</v>
      </c>
      <c r="I3670" s="31"/>
    </row>
    <row r="3671">
      <c r="A3671" s="34">
        <v>45177.0</v>
      </c>
      <c r="B3671" s="29" t="s">
        <v>10019</v>
      </c>
      <c r="C3671" s="30" t="s">
        <v>10020</v>
      </c>
      <c r="D3671" s="30" t="s">
        <v>130</v>
      </c>
      <c r="E3671" s="30" t="s">
        <v>119</v>
      </c>
      <c r="F3671" s="30" t="s">
        <v>132</v>
      </c>
      <c r="G3671" s="9" t="s">
        <v>14</v>
      </c>
      <c r="H3671" s="30"/>
      <c r="I3671" s="31"/>
    </row>
    <row r="3672">
      <c r="A3672" s="34">
        <v>45177.0</v>
      </c>
      <c r="B3672" s="29" t="s">
        <v>10021</v>
      </c>
      <c r="C3672" s="30" t="s">
        <v>10022</v>
      </c>
      <c r="D3672" s="30" t="s">
        <v>83</v>
      </c>
      <c r="E3672" s="30" t="s">
        <v>259</v>
      </c>
      <c r="F3672" s="30" t="s">
        <v>5884</v>
      </c>
      <c r="G3672" s="9" t="s">
        <v>14</v>
      </c>
      <c r="H3672" s="30"/>
      <c r="I3672" s="31"/>
    </row>
    <row r="3673">
      <c r="A3673" s="34">
        <v>45177.0</v>
      </c>
      <c r="B3673" s="29" t="s">
        <v>10021</v>
      </c>
      <c r="C3673" s="30" t="s">
        <v>10022</v>
      </c>
      <c r="D3673" s="30" t="s">
        <v>83</v>
      </c>
      <c r="E3673" s="30" t="s">
        <v>38</v>
      </c>
      <c r="F3673" s="30" t="s">
        <v>3482</v>
      </c>
      <c r="G3673" s="9" t="s">
        <v>14</v>
      </c>
      <c r="H3673" s="30"/>
      <c r="I3673" s="31"/>
    </row>
    <row r="3674">
      <c r="A3674" s="34">
        <v>45177.0</v>
      </c>
      <c r="B3674" s="29" t="s">
        <v>10021</v>
      </c>
      <c r="C3674" s="30" t="s">
        <v>10022</v>
      </c>
      <c r="D3674" s="30" t="s">
        <v>83</v>
      </c>
      <c r="E3674" s="30" t="s">
        <v>119</v>
      </c>
      <c r="F3674" s="30" t="s">
        <v>7160</v>
      </c>
      <c r="G3674" s="9" t="s">
        <v>29</v>
      </c>
      <c r="H3674" s="30"/>
      <c r="I3674" s="31"/>
    </row>
    <row r="3675">
      <c r="A3675" s="34">
        <v>45177.0</v>
      </c>
      <c r="B3675" s="29" t="s">
        <v>10023</v>
      </c>
      <c r="C3675" s="30" t="s">
        <v>10024</v>
      </c>
      <c r="D3675" s="30" t="s">
        <v>1935</v>
      </c>
      <c r="E3675" s="30" t="s">
        <v>6130</v>
      </c>
      <c r="F3675" s="30" t="s">
        <v>7160</v>
      </c>
      <c r="G3675" s="9" t="s">
        <v>29</v>
      </c>
      <c r="H3675" s="30"/>
      <c r="I3675" s="31"/>
    </row>
    <row r="3676">
      <c r="A3676" s="34">
        <v>45177.0</v>
      </c>
      <c r="B3676" s="29" t="s">
        <v>10025</v>
      </c>
      <c r="C3676" s="30" t="s">
        <v>10026</v>
      </c>
      <c r="D3676" s="30" t="s">
        <v>812</v>
      </c>
      <c r="E3676" s="30" t="s">
        <v>259</v>
      </c>
      <c r="F3676" s="30" t="s">
        <v>119</v>
      </c>
      <c r="G3676" s="9" t="s">
        <v>14</v>
      </c>
      <c r="H3676" s="30"/>
      <c r="I3676" s="31"/>
    </row>
    <row r="3677">
      <c r="A3677" s="34">
        <v>45177.0</v>
      </c>
      <c r="B3677" s="29" t="s">
        <v>10025</v>
      </c>
      <c r="C3677" s="30" t="s">
        <v>10026</v>
      </c>
      <c r="D3677" s="30" t="s">
        <v>812</v>
      </c>
      <c r="E3677" s="30" t="s">
        <v>10027</v>
      </c>
      <c r="F3677" s="30" t="s">
        <v>454</v>
      </c>
      <c r="G3677" s="9" t="s">
        <v>14</v>
      </c>
      <c r="H3677" s="30"/>
      <c r="I3677" s="31"/>
    </row>
    <row r="3678">
      <c r="A3678" s="34">
        <v>45177.0</v>
      </c>
      <c r="B3678" s="29" t="s">
        <v>10025</v>
      </c>
      <c r="C3678" s="30" t="s">
        <v>10026</v>
      </c>
      <c r="D3678" s="30" t="s">
        <v>812</v>
      </c>
      <c r="E3678" s="30" t="s">
        <v>10028</v>
      </c>
      <c r="F3678" s="30" t="s">
        <v>239</v>
      </c>
      <c r="G3678" s="9" t="s">
        <v>14</v>
      </c>
      <c r="H3678" s="30"/>
      <c r="I3678" s="31"/>
    </row>
    <row r="3679">
      <c r="A3679" s="34">
        <v>45177.0</v>
      </c>
      <c r="B3679" s="29" t="s">
        <v>10029</v>
      </c>
      <c r="C3679" s="30" t="s">
        <v>10030</v>
      </c>
      <c r="D3679" s="30" t="s">
        <v>2509</v>
      </c>
      <c r="E3679" s="30" t="s">
        <v>1527</v>
      </c>
      <c r="F3679" s="30" t="s">
        <v>119</v>
      </c>
      <c r="G3679" s="9" t="s">
        <v>14</v>
      </c>
      <c r="H3679" s="30"/>
      <c r="I3679" s="31"/>
    </row>
    <row r="3680">
      <c r="A3680" s="34">
        <v>45177.0</v>
      </c>
      <c r="B3680" s="29" t="s">
        <v>10029</v>
      </c>
      <c r="C3680" s="30" t="s">
        <v>10030</v>
      </c>
      <c r="D3680" s="30" t="s">
        <v>2509</v>
      </c>
      <c r="E3680" s="30" t="s">
        <v>10031</v>
      </c>
      <c r="F3680" s="30" t="s">
        <v>2843</v>
      </c>
      <c r="G3680" s="9" t="s">
        <v>14</v>
      </c>
      <c r="H3680" s="30"/>
      <c r="I3680" s="31"/>
    </row>
    <row r="3681">
      <c r="A3681" s="34">
        <v>45177.0</v>
      </c>
      <c r="B3681" s="29" t="s">
        <v>10029</v>
      </c>
      <c r="C3681" s="30" t="s">
        <v>10030</v>
      </c>
      <c r="D3681" s="30" t="s">
        <v>2509</v>
      </c>
      <c r="E3681" s="30" t="s">
        <v>409</v>
      </c>
      <c r="F3681" s="30" t="s">
        <v>10032</v>
      </c>
      <c r="G3681" s="9" t="s">
        <v>14</v>
      </c>
      <c r="H3681" s="30"/>
      <c r="I3681" s="31"/>
    </row>
    <row r="3682">
      <c r="A3682" s="34">
        <v>45177.0</v>
      </c>
      <c r="B3682" s="29" t="s">
        <v>10029</v>
      </c>
      <c r="C3682" s="30" t="s">
        <v>10030</v>
      </c>
      <c r="D3682" s="30" t="s">
        <v>2509</v>
      </c>
      <c r="E3682" s="30" t="s">
        <v>90</v>
      </c>
      <c r="F3682" s="30" t="s">
        <v>111</v>
      </c>
      <c r="G3682" s="9" t="s">
        <v>14</v>
      </c>
      <c r="H3682" s="30"/>
      <c r="I3682" s="31"/>
    </row>
    <row r="3683">
      <c r="A3683" s="34">
        <v>45177.0</v>
      </c>
      <c r="B3683" s="29" t="s">
        <v>10033</v>
      </c>
      <c r="C3683" s="30" t="s">
        <v>10034</v>
      </c>
      <c r="D3683" s="30" t="s">
        <v>211</v>
      </c>
      <c r="E3683" s="30"/>
      <c r="F3683" s="30" t="s">
        <v>7183</v>
      </c>
      <c r="G3683" s="9" t="s">
        <v>14</v>
      </c>
      <c r="H3683" s="30" t="s">
        <v>100</v>
      </c>
      <c r="I3683" s="31"/>
    </row>
    <row r="3684">
      <c r="A3684" s="34">
        <v>45177.0</v>
      </c>
      <c r="B3684" s="29" t="s">
        <v>10035</v>
      </c>
      <c r="C3684" s="30" t="s">
        <v>10036</v>
      </c>
      <c r="D3684" s="30" t="s">
        <v>10037</v>
      </c>
      <c r="E3684" s="30"/>
      <c r="F3684" s="30" t="s">
        <v>747</v>
      </c>
      <c r="G3684" s="9" t="s">
        <v>86</v>
      </c>
      <c r="H3684" s="30" t="s">
        <v>100</v>
      </c>
      <c r="I3684" s="31"/>
    </row>
    <row r="3685">
      <c r="A3685" s="34">
        <v>45177.0</v>
      </c>
      <c r="B3685" s="29" t="s">
        <v>10035</v>
      </c>
      <c r="C3685" s="30" t="s">
        <v>10036</v>
      </c>
      <c r="D3685" s="30" t="s">
        <v>10037</v>
      </c>
      <c r="E3685" s="30" t="s">
        <v>259</v>
      </c>
      <c r="F3685" s="30" t="s">
        <v>6171</v>
      </c>
      <c r="G3685" s="9" t="s">
        <v>86</v>
      </c>
      <c r="H3685" s="30"/>
      <c r="I3685" s="31"/>
    </row>
    <row r="3686">
      <c r="A3686" s="34">
        <v>45177.0</v>
      </c>
      <c r="B3686" s="29" t="s">
        <v>10035</v>
      </c>
      <c r="C3686" s="30" t="s">
        <v>10036</v>
      </c>
      <c r="D3686" s="30" t="s">
        <v>10037</v>
      </c>
      <c r="E3686" s="30" t="s">
        <v>259</v>
      </c>
      <c r="F3686" s="30" t="s">
        <v>2496</v>
      </c>
      <c r="G3686" s="9" t="s">
        <v>86</v>
      </c>
      <c r="H3686" s="30"/>
      <c r="I3686" s="31"/>
    </row>
    <row r="3687">
      <c r="A3687" s="34">
        <v>45177.0</v>
      </c>
      <c r="B3687" s="29" t="s">
        <v>10038</v>
      </c>
      <c r="C3687" s="30" t="s">
        <v>10039</v>
      </c>
      <c r="D3687" s="30" t="s">
        <v>595</v>
      </c>
      <c r="E3687" s="30" t="s">
        <v>6568</v>
      </c>
      <c r="F3687" s="30" t="s">
        <v>5939</v>
      </c>
      <c r="G3687" s="9" t="s">
        <v>14</v>
      </c>
      <c r="H3687" s="30"/>
      <c r="I3687" s="31"/>
    </row>
    <row r="3688">
      <c r="A3688" s="34">
        <v>45177.0</v>
      </c>
      <c r="B3688" s="29" t="s">
        <v>10038</v>
      </c>
      <c r="C3688" s="30" t="s">
        <v>10039</v>
      </c>
      <c r="D3688" s="30" t="s">
        <v>595</v>
      </c>
      <c r="E3688" s="30"/>
      <c r="F3688" s="30" t="s">
        <v>7776</v>
      </c>
      <c r="G3688" s="9" t="s">
        <v>14</v>
      </c>
      <c r="H3688" s="30" t="s">
        <v>100</v>
      </c>
      <c r="I3688" s="31"/>
    </row>
    <row r="3689">
      <c r="A3689" s="34">
        <v>45177.0</v>
      </c>
      <c r="B3689" s="29" t="s">
        <v>10038</v>
      </c>
      <c r="C3689" s="30" t="s">
        <v>10039</v>
      </c>
      <c r="D3689" s="30" t="s">
        <v>595</v>
      </c>
      <c r="E3689" s="30" t="s">
        <v>38</v>
      </c>
      <c r="F3689" s="30" t="s">
        <v>149</v>
      </c>
      <c r="G3689" s="9" t="s">
        <v>14</v>
      </c>
      <c r="H3689" s="30"/>
      <c r="I3689" s="31"/>
    </row>
    <row r="3690">
      <c r="A3690" s="34">
        <v>45177.0</v>
      </c>
      <c r="B3690" s="29" t="s">
        <v>10040</v>
      </c>
      <c r="C3690" s="30" t="s">
        <v>10041</v>
      </c>
      <c r="D3690" s="30" t="s">
        <v>9218</v>
      </c>
      <c r="E3690" s="30" t="s">
        <v>38</v>
      </c>
      <c r="F3690" s="30" t="s">
        <v>1601</v>
      </c>
      <c r="G3690" s="9" t="s">
        <v>14</v>
      </c>
      <c r="H3690" s="30"/>
      <c r="I3690" s="31"/>
    </row>
    <row r="3691">
      <c r="A3691" s="34">
        <v>45177.0</v>
      </c>
      <c r="B3691" s="29" t="s">
        <v>10040</v>
      </c>
      <c r="C3691" s="30" t="s">
        <v>10041</v>
      </c>
      <c r="D3691" s="30" t="s">
        <v>9218</v>
      </c>
      <c r="E3691" s="30" t="s">
        <v>4316</v>
      </c>
      <c r="F3691" s="30" t="s">
        <v>2843</v>
      </c>
      <c r="G3691" s="9" t="s">
        <v>14</v>
      </c>
      <c r="H3691" s="30"/>
      <c r="I3691" s="31"/>
    </row>
    <row r="3692">
      <c r="A3692" s="34">
        <v>45177.0</v>
      </c>
      <c r="B3692" s="29" t="s">
        <v>10040</v>
      </c>
      <c r="C3692" s="30" t="s">
        <v>10041</v>
      </c>
      <c r="D3692" s="30" t="s">
        <v>9218</v>
      </c>
      <c r="E3692" s="30" t="s">
        <v>10042</v>
      </c>
      <c r="F3692" s="30" t="s">
        <v>6237</v>
      </c>
      <c r="G3692" s="9" t="s">
        <v>14</v>
      </c>
      <c r="H3692" s="30"/>
      <c r="I3692" s="31"/>
    </row>
    <row r="3693">
      <c r="A3693" s="34">
        <v>45177.0</v>
      </c>
      <c r="B3693" s="29" t="s">
        <v>10043</v>
      </c>
      <c r="C3693" s="30" t="s">
        <v>10044</v>
      </c>
      <c r="D3693" s="30" t="s">
        <v>427</v>
      </c>
      <c r="E3693" s="30" t="s">
        <v>5908</v>
      </c>
      <c r="F3693" s="30" t="s">
        <v>38</v>
      </c>
      <c r="G3693" s="9" t="s">
        <v>14</v>
      </c>
      <c r="H3693" s="30"/>
      <c r="I3693" s="31"/>
    </row>
    <row r="3694">
      <c r="A3694" s="34">
        <v>45177.0</v>
      </c>
      <c r="B3694" s="29" t="s">
        <v>10045</v>
      </c>
      <c r="C3694" s="30" t="s">
        <v>10046</v>
      </c>
      <c r="D3694" s="30" t="s">
        <v>457</v>
      </c>
      <c r="E3694" s="30"/>
      <c r="F3694" s="30" t="s">
        <v>6328</v>
      </c>
      <c r="G3694" s="9" t="s">
        <v>14</v>
      </c>
      <c r="H3694" s="30" t="s">
        <v>100</v>
      </c>
      <c r="I3694" s="31"/>
    </row>
    <row r="3695">
      <c r="A3695" s="34">
        <v>45177.0</v>
      </c>
      <c r="B3695" s="29" t="s">
        <v>10045</v>
      </c>
      <c r="C3695" s="30" t="s">
        <v>10046</v>
      </c>
      <c r="D3695" s="30" t="s">
        <v>457</v>
      </c>
      <c r="E3695" s="30" t="s">
        <v>119</v>
      </c>
      <c r="F3695" s="30" t="s">
        <v>1601</v>
      </c>
      <c r="G3695" s="9" t="s">
        <v>14</v>
      </c>
      <c r="H3695" s="30"/>
      <c r="I3695" s="31"/>
    </row>
    <row r="3696">
      <c r="A3696" s="34">
        <v>45177.0</v>
      </c>
      <c r="B3696" s="29" t="s">
        <v>10045</v>
      </c>
      <c r="C3696" s="30" t="s">
        <v>10046</v>
      </c>
      <c r="D3696" s="30" t="s">
        <v>457</v>
      </c>
      <c r="E3696" s="30" t="s">
        <v>4316</v>
      </c>
      <c r="F3696" s="30" t="s">
        <v>202</v>
      </c>
      <c r="G3696" s="9" t="s">
        <v>14</v>
      </c>
      <c r="H3696" s="30"/>
      <c r="I3696" s="31"/>
    </row>
    <row r="3697">
      <c r="A3697" s="34">
        <v>45177.0</v>
      </c>
      <c r="B3697" s="29" t="s">
        <v>10047</v>
      </c>
      <c r="C3697" s="30" t="s">
        <v>10048</v>
      </c>
      <c r="D3697" s="30" t="s">
        <v>1989</v>
      </c>
      <c r="E3697" s="30" t="s">
        <v>10049</v>
      </c>
      <c r="F3697" s="30" t="s">
        <v>243</v>
      </c>
      <c r="G3697" s="9" t="s">
        <v>14</v>
      </c>
      <c r="H3697" s="30"/>
      <c r="I3697" s="31"/>
    </row>
    <row r="3698">
      <c r="A3698" s="34">
        <v>45177.0</v>
      </c>
      <c r="B3698" s="29" t="s">
        <v>10047</v>
      </c>
      <c r="C3698" s="30" t="s">
        <v>10048</v>
      </c>
      <c r="D3698" s="30" t="s">
        <v>1989</v>
      </c>
      <c r="E3698" s="30" t="s">
        <v>10050</v>
      </c>
      <c r="F3698" s="30" t="s">
        <v>5939</v>
      </c>
      <c r="G3698" s="9" t="s">
        <v>14</v>
      </c>
      <c r="H3698" s="30"/>
      <c r="I3698" s="31"/>
    </row>
    <row r="3699">
      <c r="A3699" s="34">
        <v>45177.0</v>
      </c>
      <c r="B3699" s="29" t="s">
        <v>10047</v>
      </c>
      <c r="C3699" s="30" t="s">
        <v>10048</v>
      </c>
      <c r="D3699" s="30" t="s">
        <v>1989</v>
      </c>
      <c r="E3699" s="30" t="s">
        <v>10050</v>
      </c>
      <c r="F3699" s="30" t="s">
        <v>781</v>
      </c>
      <c r="G3699" s="9" t="s">
        <v>14</v>
      </c>
      <c r="H3699" s="30"/>
      <c r="I3699" s="31"/>
    </row>
    <row r="3700">
      <c r="A3700" s="34">
        <v>45177.0</v>
      </c>
      <c r="B3700" s="29" t="s">
        <v>10051</v>
      </c>
      <c r="C3700" s="30" t="s">
        <v>10052</v>
      </c>
      <c r="D3700" s="30" t="s">
        <v>10053</v>
      </c>
      <c r="E3700" s="30" t="s">
        <v>6130</v>
      </c>
      <c r="F3700" s="30" t="s">
        <v>258</v>
      </c>
      <c r="G3700" s="9" t="s">
        <v>14</v>
      </c>
      <c r="H3700" s="30"/>
      <c r="I3700" s="31"/>
    </row>
    <row r="3701">
      <c r="A3701" s="34">
        <v>45177.0</v>
      </c>
      <c r="B3701" s="29" t="s">
        <v>10051</v>
      </c>
      <c r="C3701" s="30" t="s">
        <v>10052</v>
      </c>
      <c r="D3701" s="30" t="s">
        <v>10053</v>
      </c>
      <c r="E3701" s="30" t="s">
        <v>3557</v>
      </c>
      <c r="F3701" s="30" t="s">
        <v>258</v>
      </c>
      <c r="G3701" s="9" t="s">
        <v>14</v>
      </c>
      <c r="H3701" s="30"/>
      <c r="I3701" s="31"/>
    </row>
    <row r="3702">
      <c r="A3702" s="34">
        <v>45177.0</v>
      </c>
      <c r="B3702" s="29" t="s">
        <v>10051</v>
      </c>
      <c r="C3702" s="30" t="s">
        <v>10052</v>
      </c>
      <c r="D3702" s="30" t="s">
        <v>10053</v>
      </c>
      <c r="E3702" s="30" t="s">
        <v>119</v>
      </c>
      <c r="F3702" s="30" t="s">
        <v>741</v>
      </c>
      <c r="G3702" s="9" t="s">
        <v>14</v>
      </c>
      <c r="H3702" s="30"/>
      <c r="I3702" s="31"/>
    </row>
    <row r="3703">
      <c r="A3703" s="34">
        <v>45177.0</v>
      </c>
      <c r="B3703" s="29" t="s">
        <v>10054</v>
      </c>
      <c r="C3703" s="30" t="s">
        <v>10055</v>
      </c>
      <c r="D3703" s="30" t="s">
        <v>727</v>
      </c>
      <c r="E3703" s="30"/>
      <c r="F3703" s="30" t="s">
        <v>1430</v>
      </c>
      <c r="G3703" s="9" t="s">
        <v>14</v>
      </c>
      <c r="H3703" s="30" t="s">
        <v>100</v>
      </c>
      <c r="I3703" s="31"/>
    </row>
    <row r="3704">
      <c r="A3704" s="34">
        <v>45177.0</v>
      </c>
      <c r="B3704" s="29" t="s">
        <v>10054</v>
      </c>
      <c r="C3704" s="30" t="s">
        <v>10055</v>
      </c>
      <c r="D3704" s="30" t="s">
        <v>727</v>
      </c>
      <c r="E3704" s="30" t="s">
        <v>119</v>
      </c>
      <c r="F3704" s="30" t="s">
        <v>18</v>
      </c>
      <c r="G3704" s="9" t="s">
        <v>14</v>
      </c>
      <c r="H3704" s="30"/>
      <c r="I3704" s="31"/>
    </row>
    <row r="3705">
      <c r="A3705" s="34">
        <v>45177.0</v>
      </c>
      <c r="B3705" s="29" t="s">
        <v>10056</v>
      </c>
      <c r="C3705" s="30" t="s">
        <v>10057</v>
      </c>
      <c r="D3705" s="30" t="s">
        <v>211</v>
      </c>
      <c r="E3705" s="30"/>
      <c r="F3705" s="30" t="s">
        <v>1419</v>
      </c>
      <c r="G3705" s="9" t="s">
        <v>14</v>
      </c>
      <c r="H3705" s="30" t="s">
        <v>100</v>
      </c>
      <c r="I3705" s="31"/>
    </row>
    <row r="3706">
      <c r="A3706" s="34">
        <v>45177.0</v>
      </c>
      <c r="B3706" s="29" t="s">
        <v>10056</v>
      </c>
      <c r="C3706" s="30" t="s">
        <v>10057</v>
      </c>
      <c r="D3706" s="30" t="s">
        <v>211</v>
      </c>
      <c r="E3706" s="30" t="s">
        <v>1426</v>
      </c>
      <c r="F3706" s="30" t="s">
        <v>316</v>
      </c>
      <c r="G3706" s="9" t="s">
        <v>14</v>
      </c>
      <c r="H3706" s="30"/>
      <c r="I3706" s="31"/>
    </row>
    <row r="3707">
      <c r="A3707" s="34">
        <v>45177.0</v>
      </c>
      <c r="B3707" s="29" t="s">
        <v>10058</v>
      </c>
      <c r="C3707" s="30" t="s">
        <v>10059</v>
      </c>
      <c r="D3707" s="30" t="s">
        <v>118</v>
      </c>
      <c r="E3707" s="30" t="s">
        <v>10060</v>
      </c>
      <c r="F3707" s="30" t="s">
        <v>6160</v>
      </c>
      <c r="G3707" s="9" t="s">
        <v>14</v>
      </c>
      <c r="H3707" s="30"/>
      <c r="I3707" s="31"/>
    </row>
    <row r="3708">
      <c r="A3708" s="34">
        <v>45177.0</v>
      </c>
      <c r="B3708" s="29" t="s">
        <v>10058</v>
      </c>
      <c r="C3708" s="30" t="s">
        <v>10059</v>
      </c>
      <c r="D3708" s="30" t="s">
        <v>235</v>
      </c>
      <c r="E3708" s="30" t="s">
        <v>10060</v>
      </c>
      <c r="F3708" s="30" t="s">
        <v>6160</v>
      </c>
      <c r="G3708" s="9" t="s">
        <v>14</v>
      </c>
      <c r="H3708" s="30"/>
      <c r="I3708" s="31"/>
    </row>
    <row r="3709">
      <c r="A3709" s="34">
        <v>45177.0</v>
      </c>
      <c r="B3709" s="29" t="s">
        <v>10058</v>
      </c>
      <c r="C3709" s="30" t="s">
        <v>10059</v>
      </c>
      <c r="D3709" s="30" t="s">
        <v>311</v>
      </c>
      <c r="E3709" s="30" t="s">
        <v>10060</v>
      </c>
      <c r="F3709" s="30" t="s">
        <v>6160</v>
      </c>
      <c r="G3709" s="9" t="s">
        <v>14</v>
      </c>
      <c r="H3709" s="30"/>
      <c r="I3709" s="31"/>
    </row>
    <row r="3710">
      <c r="A3710" s="34">
        <v>45177.0</v>
      </c>
      <c r="B3710" s="29" t="s">
        <v>10061</v>
      </c>
      <c r="C3710" s="30" t="s">
        <v>10059</v>
      </c>
      <c r="D3710" s="30" t="s">
        <v>10062</v>
      </c>
      <c r="E3710" s="30" t="s">
        <v>5418</v>
      </c>
      <c r="F3710" s="30" t="s">
        <v>33</v>
      </c>
      <c r="G3710" s="9" t="s">
        <v>14</v>
      </c>
      <c r="H3710" s="30"/>
      <c r="I3710" s="31"/>
    </row>
    <row r="3711">
      <c r="A3711" s="34">
        <v>45177.0</v>
      </c>
      <c r="B3711" s="29" t="s">
        <v>10063</v>
      </c>
      <c r="C3711" s="30" t="s">
        <v>10064</v>
      </c>
      <c r="D3711" s="30" t="s">
        <v>7349</v>
      </c>
      <c r="E3711" s="30" t="s">
        <v>38</v>
      </c>
      <c r="F3711" s="30" t="s">
        <v>3482</v>
      </c>
      <c r="G3711" s="9" t="s">
        <v>14</v>
      </c>
      <c r="H3711" s="30"/>
      <c r="I3711" s="31"/>
    </row>
    <row r="3712">
      <c r="A3712" s="34">
        <v>45177.0</v>
      </c>
      <c r="B3712" s="29" t="s">
        <v>10063</v>
      </c>
      <c r="C3712" s="30" t="s">
        <v>10064</v>
      </c>
      <c r="D3712" s="30" t="s">
        <v>7349</v>
      </c>
      <c r="E3712" s="30" t="s">
        <v>5885</v>
      </c>
      <c r="F3712" s="30" t="s">
        <v>202</v>
      </c>
      <c r="G3712" s="9" t="s">
        <v>14</v>
      </c>
      <c r="H3712" s="30"/>
      <c r="I3712" s="31"/>
    </row>
    <row r="3713">
      <c r="A3713" s="34">
        <v>45177.0</v>
      </c>
      <c r="B3713" s="29" t="s">
        <v>10063</v>
      </c>
      <c r="C3713" s="30" t="s">
        <v>10064</v>
      </c>
      <c r="D3713" s="30" t="s">
        <v>7349</v>
      </c>
      <c r="E3713" s="30" t="s">
        <v>3557</v>
      </c>
      <c r="F3713" s="30" t="s">
        <v>417</v>
      </c>
      <c r="G3713" s="9" t="s">
        <v>14</v>
      </c>
      <c r="H3713" s="30"/>
      <c r="I3713" s="31"/>
    </row>
    <row r="3714">
      <c r="A3714" s="34">
        <v>45177.0</v>
      </c>
      <c r="B3714" s="29" t="s">
        <v>10065</v>
      </c>
      <c r="C3714" s="30" t="s">
        <v>10066</v>
      </c>
      <c r="D3714" s="30" t="s">
        <v>289</v>
      </c>
      <c r="E3714" s="30" t="s">
        <v>1426</v>
      </c>
      <c r="F3714" s="30" t="s">
        <v>5884</v>
      </c>
      <c r="G3714" s="9" t="s">
        <v>14</v>
      </c>
      <c r="H3714" s="30"/>
      <c r="I3714" s="31"/>
    </row>
    <row r="3715">
      <c r="A3715" s="34">
        <v>45177.0</v>
      </c>
      <c r="B3715" s="29" t="s">
        <v>10065</v>
      </c>
      <c r="C3715" s="30" t="s">
        <v>10066</v>
      </c>
      <c r="D3715" s="30" t="s">
        <v>289</v>
      </c>
      <c r="E3715" s="30" t="s">
        <v>1426</v>
      </c>
      <c r="F3715" s="30" t="s">
        <v>18</v>
      </c>
      <c r="G3715" s="9" t="s">
        <v>14</v>
      </c>
      <c r="H3715" s="30"/>
      <c r="I3715" s="31"/>
    </row>
    <row r="3716">
      <c r="A3716" s="34">
        <v>45177.0</v>
      </c>
      <c r="B3716" s="29" t="s">
        <v>10065</v>
      </c>
      <c r="C3716" s="30" t="s">
        <v>10066</v>
      </c>
      <c r="D3716" s="30" t="s">
        <v>289</v>
      </c>
      <c r="E3716" s="30" t="s">
        <v>38</v>
      </c>
      <c r="F3716" s="30" t="s">
        <v>149</v>
      </c>
      <c r="G3716" s="9" t="s">
        <v>14</v>
      </c>
      <c r="H3716" s="30"/>
      <c r="I3716" s="31"/>
    </row>
    <row r="3717">
      <c r="A3717" s="34">
        <v>45177.0</v>
      </c>
      <c r="B3717" s="29" t="s">
        <v>10067</v>
      </c>
      <c r="C3717" s="30" t="s">
        <v>10068</v>
      </c>
      <c r="D3717" s="30" t="s">
        <v>343</v>
      </c>
      <c r="E3717" s="30" t="s">
        <v>705</v>
      </c>
      <c r="F3717" s="30" t="s">
        <v>101</v>
      </c>
      <c r="G3717" s="9" t="s">
        <v>86</v>
      </c>
      <c r="H3717" s="30"/>
      <c r="I3717" s="31"/>
    </row>
    <row r="3718">
      <c r="A3718" s="34">
        <v>45177.0</v>
      </c>
      <c r="B3718" s="29" t="s">
        <v>10067</v>
      </c>
      <c r="C3718" s="30" t="s">
        <v>10068</v>
      </c>
      <c r="D3718" s="30" t="s">
        <v>343</v>
      </c>
      <c r="E3718" s="30" t="s">
        <v>2859</v>
      </c>
      <c r="F3718" s="30" t="s">
        <v>101</v>
      </c>
      <c r="G3718" s="9" t="s">
        <v>86</v>
      </c>
      <c r="H3718" s="30"/>
      <c r="I3718" s="31"/>
    </row>
    <row r="3719">
      <c r="A3719" s="34">
        <v>45177.0</v>
      </c>
      <c r="B3719" s="29" t="s">
        <v>10067</v>
      </c>
      <c r="C3719" s="30" t="s">
        <v>10068</v>
      </c>
      <c r="D3719" s="30" t="s">
        <v>343</v>
      </c>
      <c r="E3719" s="30" t="s">
        <v>119</v>
      </c>
      <c r="F3719" s="30" t="s">
        <v>6056</v>
      </c>
      <c r="G3719" s="9" t="s">
        <v>86</v>
      </c>
      <c r="H3719" s="30"/>
      <c r="I3719" s="31"/>
    </row>
    <row r="3720">
      <c r="A3720" s="34">
        <v>45177.0</v>
      </c>
      <c r="B3720" s="29" t="s">
        <v>10067</v>
      </c>
      <c r="C3720" s="30" t="s">
        <v>10068</v>
      </c>
      <c r="D3720" s="30" t="s">
        <v>343</v>
      </c>
      <c r="E3720" s="30" t="s">
        <v>119</v>
      </c>
      <c r="F3720" s="30" t="s">
        <v>247</v>
      </c>
      <c r="G3720" s="9" t="s">
        <v>86</v>
      </c>
      <c r="H3720" s="30"/>
      <c r="I3720" s="31"/>
    </row>
    <row r="3721">
      <c r="A3721" s="34">
        <v>45177.0</v>
      </c>
      <c r="B3721" s="29" t="s">
        <v>10069</v>
      </c>
      <c r="C3721" s="30" t="s">
        <v>10070</v>
      </c>
      <c r="D3721" s="30" t="s">
        <v>630</v>
      </c>
      <c r="E3721" s="30" t="s">
        <v>38</v>
      </c>
      <c r="F3721" s="30" t="s">
        <v>101</v>
      </c>
      <c r="G3721" s="9" t="s">
        <v>14</v>
      </c>
      <c r="H3721" s="30"/>
      <c r="I3721" s="31"/>
    </row>
    <row r="3722">
      <c r="A3722" s="34">
        <v>45177.0</v>
      </c>
      <c r="B3722" s="29" t="s">
        <v>10069</v>
      </c>
      <c r="C3722" s="30" t="s">
        <v>10070</v>
      </c>
      <c r="D3722" s="30" t="s">
        <v>630</v>
      </c>
      <c r="E3722" s="30" t="s">
        <v>5911</v>
      </c>
      <c r="F3722" s="30" t="s">
        <v>101</v>
      </c>
      <c r="G3722" s="9" t="s">
        <v>14</v>
      </c>
      <c r="H3722" s="30"/>
      <c r="I3722" s="31"/>
    </row>
    <row r="3723">
      <c r="A3723" s="34">
        <v>45177.0</v>
      </c>
      <c r="B3723" s="29" t="s">
        <v>10069</v>
      </c>
      <c r="C3723" s="30" t="s">
        <v>10070</v>
      </c>
      <c r="D3723" s="30" t="s">
        <v>630</v>
      </c>
      <c r="E3723" s="30" t="s">
        <v>259</v>
      </c>
      <c r="F3723" s="30" t="s">
        <v>741</v>
      </c>
      <c r="G3723" s="9" t="s">
        <v>14</v>
      </c>
      <c r="H3723" s="30"/>
      <c r="I3723" s="31"/>
    </row>
    <row r="3724">
      <c r="A3724" s="34">
        <v>45177.0</v>
      </c>
      <c r="B3724" s="29" t="s">
        <v>10069</v>
      </c>
      <c r="C3724" s="30" t="s">
        <v>10070</v>
      </c>
      <c r="D3724" s="30" t="s">
        <v>630</v>
      </c>
      <c r="E3724" s="30" t="s">
        <v>119</v>
      </c>
      <c r="F3724" s="30" t="s">
        <v>18</v>
      </c>
      <c r="G3724" s="9" t="s">
        <v>14</v>
      </c>
      <c r="H3724" s="30"/>
      <c r="I3724" s="31"/>
    </row>
    <row r="3725">
      <c r="A3725" s="34">
        <v>45177.0</v>
      </c>
      <c r="B3725" s="29" t="s">
        <v>10071</v>
      </c>
      <c r="C3725" s="30" t="s">
        <v>10072</v>
      </c>
      <c r="D3725" s="30" t="s">
        <v>211</v>
      </c>
      <c r="E3725" s="30" t="s">
        <v>1426</v>
      </c>
      <c r="F3725" s="30" t="s">
        <v>5884</v>
      </c>
      <c r="G3725" s="9" t="s">
        <v>14</v>
      </c>
      <c r="H3725" s="30"/>
      <c r="I3725" s="31"/>
    </row>
    <row r="3726">
      <c r="A3726" s="34">
        <v>45177.0</v>
      </c>
      <c r="B3726" s="29" t="s">
        <v>10071</v>
      </c>
      <c r="C3726" s="30" t="s">
        <v>10072</v>
      </c>
      <c r="D3726" s="30" t="s">
        <v>211</v>
      </c>
      <c r="E3726" s="30" t="s">
        <v>5569</v>
      </c>
      <c r="F3726" s="30" t="s">
        <v>6175</v>
      </c>
      <c r="G3726" s="9" t="s">
        <v>14</v>
      </c>
      <c r="H3726" s="30"/>
      <c r="I3726" s="31"/>
    </row>
    <row r="3727">
      <c r="A3727" s="34">
        <v>45177.0</v>
      </c>
      <c r="B3727" s="29" t="s">
        <v>10071</v>
      </c>
      <c r="C3727" s="30" t="s">
        <v>10072</v>
      </c>
      <c r="D3727" s="30" t="s">
        <v>211</v>
      </c>
      <c r="E3727" s="30" t="s">
        <v>38</v>
      </c>
      <c r="F3727" s="30" t="s">
        <v>18</v>
      </c>
      <c r="G3727" s="9" t="s">
        <v>14</v>
      </c>
      <c r="H3727" s="30"/>
      <c r="I3727" s="31"/>
    </row>
    <row r="3728">
      <c r="A3728" s="34">
        <v>45146.0</v>
      </c>
      <c r="B3728" s="29" t="s">
        <v>10073</v>
      </c>
      <c r="C3728" s="30" t="s">
        <v>10074</v>
      </c>
      <c r="D3728" s="30" t="s">
        <v>435</v>
      </c>
      <c r="E3728" s="30" t="s">
        <v>38</v>
      </c>
      <c r="F3728" s="30" t="s">
        <v>741</v>
      </c>
      <c r="G3728" s="9" t="s">
        <v>14</v>
      </c>
      <c r="H3728" s="30"/>
      <c r="I3728" s="31"/>
    </row>
    <row r="3729">
      <c r="A3729" s="34">
        <v>45146.0</v>
      </c>
      <c r="B3729" s="29" t="s">
        <v>10075</v>
      </c>
      <c r="C3729" s="30" t="s">
        <v>10076</v>
      </c>
      <c r="D3729" s="30" t="s">
        <v>9218</v>
      </c>
      <c r="E3729" s="30" t="s">
        <v>38</v>
      </c>
      <c r="F3729" s="30" t="s">
        <v>1123</v>
      </c>
      <c r="G3729" s="9" t="s">
        <v>86</v>
      </c>
      <c r="H3729" s="30"/>
      <c r="I3729" s="31"/>
    </row>
    <row r="3730">
      <c r="A3730" s="34">
        <v>45146.0</v>
      </c>
      <c r="B3730" s="29" t="s">
        <v>10075</v>
      </c>
      <c r="C3730" s="30" t="s">
        <v>10076</v>
      </c>
      <c r="D3730" s="30" t="s">
        <v>9218</v>
      </c>
      <c r="E3730" s="30" t="s">
        <v>10077</v>
      </c>
      <c r="F3730" s="30" t="s">
        <v>10078</v>
      </c>
      <c r="G3730" s="9" t="s">
        <v>86</v>
      </c>
      <c r="H3730" s="30"/>
      <c r="I3730" s="31"/>
    </row>
    <row r="3731">
      <c r="A3731" s="34">
        <v>45146.0</v>
      </c>
      <c r="B3731" s="29" t="s">
        <v>10075</v>
      </c>
      <c r="C3731" s="30" t="s">
        <v>10076</v>
      </c>
      <c r="D3731" s="30" t="s">
        <v>9218</v>
      </c>
      <c r="E3731" s="30" t="s">
        <v>5569</v>
      </c>
      <c r="F3731" s="30" t="s">
        <v>6056</v>
      </c>
      <c r="G3731" s="9" t="s">
        <v>86</v>
      </c>
      <c r="H3731" s="30"/>
      <c r="I3731" s="31"/>
    </row>
    <row r="3732">
      <c r="A3732" s="34">
        <v>45146.0</v>
      </c>
      <c r="B3732" s="29" t="s">
        <v>10075</v>
      </c>
      <c r="C3732" s="30" t="s">
        <v>10076</v>
      </c>
      <c r="D3732" s="30" t="s">
        <v>9218</v>
      </c>
      <c r="E3732" s="30" t="s">
        <v>5569</v>
      </c>
      <c r="F3732" s="30" t="s">
        <v>2325</v>
      </c>
      <c r="G3732" s="9" t="s">
        <v>86</v>
      </c>
      <c r="H3732" s="30"/>
      <c r="I3732" s="31"/>
    </row>
    <row r="3733">
      <c r="A3733" s="34">
        <v>45146.0</v>
      </c>
      <c r="B3733" s="29" t="s">
        <v>10079</v>
      </c>
      <c r="C3733" s="30" t="s">
        <v>10080</v>
      </c>
      <c r="D3733" s="30" t="s">
        <v>435</v>
      </c>
      <c r="E3733" s="30" t="s">
        <v>38</v>
      </c>
      <c r="F3733" s="30" t="s">
        <v>1123</v>
      </c>
      <c r="G3733" s="9" t="s">
        <v>86</v>
      </c>
      <c r="H3733" s="30"/>
      <c r="I3733" s="31"/>
    </row>
    <row r="3734">
      <c r="A3734" s="34">
        <v>45146.0</v>
      </c>
      <c r="B3734" s="29" t="s">
        <v>10079</v>
      </c>
      <c r="C3734" s="30" t="s">
        <v>10080</v>
      </c>
      <c r="D3734" s="30" t="s">
        <v>435</v>
      </c>
      <c r="E3734" s="30" t="s">
        <v>119</v>
      </c>
      <c r="F3734" s="30" t="s">
        <v>6056</v>
      </c>
      <c r="G3734" s="9" t="s">
        <v>86</v>
      </c>
      <c r="H3734" s="30"/>
      <c r="I3734" s="31"/>
    </row>
    <row r="3735">
      <c r="A3735" s="34">
        <v>45146.0</v>
      </c>
      <c r="B3735" s="29" t="s">
        <v>10081</v>
      </c>
      <c r="C3735" s="30" t="s">
        <v>10082</v>
      </c>
      <c r="D3735" s="30" t="s">
        <v>357</v>
      </c>
      <c r="E3735" s="30" t="s">
        <v>10083</v>
      </c>
      <c r="F3735" s="30" t="s">
        <v>10084</v>
      </c>
      <c r="G3735" s="9" t="s">
        <v>86</v>
      </c>
      <c r="H3735" s="30"/>
      <c r="I3735" s="31"/>
    </row>
    <row r="3736">
      <c r="A3736" s="34">
        <v>45146.0</v>
      </c>
      <c r="B3736" s="29" t="s">
        <v>10081</v>
      </c>
      <c r="C3736" s="30" t="s">
        <v>10082</v>
      </c>
      <c r="D3736" s="30" t="s">
        <v>357</v>
      </c>
      <c r="E3736" s="30" t="s">
        <v>259</v>
      </c>
      <c r="F3736" s="30" t="s">
        <v>6056</v>
      </c>
      <c r="G3736" s="9" t="s">
        <v>86</v>
      </c>
      <c r="H3736" s="30"/>
      <c r="I3736" s="31"/>
    </row>
    <row r="3737">
      <c r="A3737" s="34">
        <v>45146.0</v>
      </c>
      <c r="B3737" s="29" t="s">
        <v>10081</v>
      </c>
      <c r="C3737" s="30" t="s">
        <v>10082</v>
      </c>
      <c r="D3737" s="30" t="s">
        <v>357</v>
      </c>
      <c r="E3737" s="30" t="s">
        <v>5569</v>
      </c>
      <c r="F3737" s="30" t="s">
        <v>2325</v>
      </c>
      <c r="G3737" s="9" t="s">
        <v>86</v>
      </c>
      <c r="H3737" s="30"/>
      <c r="I3737" s="31"/>
    </row>
    <row r="3738">
      <c r="A3738" s="34">
        <v>45146.0</v>
      </c>
      <c r="B3738" s="29" t="s">
        <v>10085</v>
      </c>
      <c r="C3738" s="30" t="s">
        <v>10086</v>
      </c>
      <c r="D3738" s="30" t="s">
        <v>665</v>
      </c>
      <c r="E3738" s="30" t="s">
        <v>6130</v>
      </c>
      <c r="F3738" s="30" t="s">
        <v>1123</v>
      </c>
      <c r="G3738" s="9" t="s">
        <v>86</v>
      </c>
      <c r="H3738" s="30"/>
      <c r="I3738" s="31"/>
    </row>
    <row r="3739">
      <c r="A3739" s="34">
        <v>45146.0</v>
      </c>
      <c r="B3739" s="29" t="s">
        <v>10085</v>
      </c>
      <c r="C3739" s="30" t="s">
        <v>10086</v>
      </c>
      <c r="D3739" s="30" t="s">
        <v>665</v>
      </c>
      <c r="E3739" s="30" t="s">
        <v>119</v>
      </c>
      <c r="F3739" s="30" t="s">
        <v>6056</v>
      </c>
      <c r="G3739" s="9" t="s">
        <v>86</v>
      </c>
      <c r="H3739" s="30"/>
      <c r="I3739" s="31"/>
    </row>
    <row r="3740">
      <c r="A3740" s="34">
        <v>45146.0</v>
      </c>
      <c r="B3740" s="29" t="s">
        <v>10085</v>
      </c>
      <c r="C3740" s="30" t="s">
        <v>10086</v>
      </c>
      <c r="D3740" s="30" t="s">
        <v>665</v>
      </c>
      <c r="E3740" s="30" t="s">
        <v>5569</v>
      </c>
      <c r="F3740" s="30" t="s">
        <v>247</v>
      </c>
      <c r="G3740" s="9" t="s">
        <v>86</v>
      </c>
      <c r="H3740" s="30"/>
      <c r="I3740" s="31"/>
    </row>
    <row r="3741">
      <c r="A3741" s="34">
        <v>45146.0</v>
      </c>
      <c r="B3741" s="29" t="s">
        <v>10087</v>
      </c>
      <c r="C3741" s="30" t="s">
        <v>10088</v>
      </c>
      <c r="D3741" s="30" t="s">
        <v>8690</v>
      </c>
      <c r="E3741" s="30" t="s">
        <v>10089</v>
      </c>
      <c r="F3741" s="30" t="s">
        <v>101</v>
      </c>
      <c r="G3741" s="9" t="s">
        <v>14</v>
      </c>
      <c r="H3741" s="30"/>
      <c r="I3741" s="31"/>
    </row>
    <row r="3742">
      <c r="A3742" s="34">
        <v>45146.0</v>
      </c>
      <c r="B3742" s="29" t="s">
        <v>10087</v>
      </c>
      <c r="C3742" s="30" t="s">
        <v>10088</v>
      </c>
      <c r="D3742" s="30" t="s">
        <v>8690</v>
      </c>
      <c r="E3742" s="30" t="s">
        <v>10090</v>
      </c>
      <c r="F3742" s="30" t="s">
        <v>101</v>
      </c>
      <c r="G3742" s="9" t="s">
        <v>14</v>
      </c>
      <c r="H3742" s="30"/>
      <c r="I3742" s="31"/>
    </row>
    <row r="3743">
      <c r="A3743" s="34">
        <v>45146.0</v>
      </c>
      <c r="B3743" s="29" t="s">
        <v>10087</v>
      </c>
      <c r="C3743" s="30" t="s">
        <v>10088</v>
      </c>
      <c r="D3743" s="30" t="s">
        <v>8690</v>
      </c>
      <c r="E3743" s="30" t="s">
        <v>119</v>
      </c>
      <c r="F3743" s="30" t="s">
        <v>18</v>
      </c>
      <c r="G3743" s="9" t="s">
        <v>14</v>
      </c>
      <c r="H3743" s="30"/>
      <c r="I3743" s="31"/>
    </row>
    <row r="3744">
      <c r="A3744" s="34">
        <v>45146.0</v>
      </c>
      <c r="B3744" s="29" t="s">
        <v>10091</v>
      </c>
      <c r="C3744" s="30" t="s">
        <v>10092</v>
      </c>
      <c r="D3744" s="30" t="s">
        <v>99</v>
      </c>
      <c r="E3744" s="30" t="s">
        <v>38</v>
      </c>
      <c r="F3744" s="30" t="s">
        <v>1123</v>
      </c>
      <c r="G3744" s="9" t="s">
        <v>86</v>
      </c>
      <c r="H3744" s="30"/>
      <c r="I3744" s="31"/>
    </row>
    <row r="3745">
      <c r="A3745" s="34">
        <v>45146.0</v>
      </c>
      <c r="B3745" s="29" t="s">
        <v>10091</v>
      </c>
      <c r="C3745" s="30" t="s">
        <v>10092</v>
      </c>
      <c r="D3745" s="30" t="s">
        <v>99</v>
      </c>
      <c r="E3745" s="30" t="s">
        <v>10093</v>
      </c>
      <c r="F3745" s="30" t="s">
        <v>10078</v>
      </c>
      <c r="G3745" s="9" t="s">
        <v>86</v>
      </c>
      <c r="H3745" s="30"/>
      <c r="I3745" s="31"/>
    </row>
    <row r="3746">
      <c r="A3746" s="34">
        <v>45146.0</v>
      </c>
      <c r="B3746" s="29" t="s">
        <v>10091</v>
      </c>
      <c r="C3746" s="30" t="s">
        <v>10092</v>
      </c>
      <c r="D3746" s="30" t="s">
        <v>99</v>
      </c>
      <c r="E3746" s="30" t="s">
        <v>259</v>
      </c>
      <c r="F3746" s="30" t="s">
        <v>6056</v>
      </c>
      <c r="G3746" s="9" t="s">
        <v>86</v>
      </c>
      <c r="H3746" s="30"/>
      <c r="I3746" s="31"/>
    </row>
    <row r="3747">
      <c r="A3747" s="34">
        <v>45146.0</v>
      </c>
      <c r="B3747" s="29" t="s">
        <v>10091</v>
      </c>
      <c r="C3747" s="30" t="s">
        <v>10092</v>
      </c>
      <c r="D3747" s="30" t="s">
        <v>99</v>
      </c>
      <c r="E3747" s="30" t="s">
        <v>5569</v>
      </c>
      <c r="F3747" s="30" t="s">
        <v>10094</v>
      </c>
      <c r="G3747" s="9" t="s">
        <v>86</v>
      </c>
      <c r="H3747" s="30"/>
      <c r="I3747" s="31"/>
    </row>
    <row r="3748">
      <c r="A3748" s="34">
        <v>45146.0</v>
      </c>
      <c r="B3748" s="29" t="s">
        <v>10095</v>
      </c>
      <c r="C3748" s="30" t="s">
        <v>10096</v>
      </c>
      <c r="D3748" s="30" t="s">
        <v>786</v>
      </c>
      <c r="E3748" s="30" t="s">
        <v>119</v>
      </c>
      <c r="F3748" s="30" t="s">
        <v>3482</v>
      </c>
      <c r="G3748" s="9" t="s">
        <v>14</v>
      </c>
      <c r="H3748" s="30"/>
      <c r="I3748" s="31"/>
    </row>
    <row r="3749">
      <c r="A3749" s="34">
        <v>45146.0</v>
      </c>
      <c r="B3749" s="29" t="s">
        <v>10097</v>
      </c>
      <c r="C3749" s="30" t="s">
        <v>10098</v>
      </c>
      <c r="D3749" s="30" t="s">
        <v>377</v>
      </c>
      <c r="E3749" s="30" t="s">
        <v>119</v>
      </c>
      <c r="F3749" s="30" t="s">
        <v>741</v>
      </c>
      <c r="G3749" s="9" t="s">
        <v>14</v>
      </c>
      <c r="H3749" s="30"/>
      <c r="I3749" s="31"/>
    </row>
    <row r="3750">
      <c r="A3750" s="34">
        <v>45146.0</v>
      </c>
      <c r="B3750" s="29" t="s">
        <v>10097</v>
      </c>
      <c r="C3750" s="30" t="s">
        <v>10098</v>
      </c>
      <c r="D3750" s="30" t="s">
        <v>377</v>
      </c>
      <c r="E3750" s="30" t="s">
        <v>5569</v>
      </c>
      <c r="F3750" s="30" t="s">
        <v>18</v>
      </c>
      <c r="G3750" s="9" t="s">
        <v>14</v>
      </c>
      <c r="H3750" s="30"/>
      <c r="I3750" s="31"/>
    </row>
    <row r="3751">
      <c r="A3751" s="34">
        <v>45146.0</v>
      </c>
      <c r="B3751" s="29" t="s">
        <v>10099</v>
      </c>
      <c r="C3751" s="30" t="s">
        <v>10100</v>
      </c>
      <c r="D3751" s="30" t="s">
        <v>427</v>
      </c>
      <c r="E3751" s="30" t="s">
        <v>10101</v>
      </c>
      <c r="F3751" s="30" t="s">
        <v>7160</v>
      </c>
      <c r="G3751" s="9" t="s">
        <v>29</v>
      </c>
      <c r="H3751" s="30"/>
      <c r="I3751" s="31"/>
    </row>
    <row r="3752">
      <c r="A3752" s="34">
        <v>45146.0</v>
      </c>
      <c r="B3752" s="29" t="s">
        <v>10102</v>
      </c>
      <c r="C3752" s="30" t="s">
        <v>10103</v>
      </c>
      <c r="D3752" s="30" t="s">
        <v>970</v>
      </c>
      <c r="E3752" s="30" t="s">
        <v>42</v>
      </c>
      <c r="F3752" s="30" t="s">
        <v>1303</v>
      </c>
      <c r="G3752" s="9" t="s">
        <v>29</v>
      </c>
      <c r="H3752" s="30"/>
      <c r="I3752" s="31"/>
    </row>
    <row r="3753">
      <c r="A3753" s="34">
        <v>45146.0</v>
      </c>
      <c r="B3753" s="29" t="s">
        <v>10104</v>
      </c>
      <c r="C3753" s="30" t="s">
        <v>10105</v>
      </c>
      <c r="D3753" s="30" t="s">
        <v>432</v>
      </c>
      <c r="E3753" s="30"/>
      <c r="F3753" s="30" t="s">
        <v>7183</v>
      </c>
      <c r="G3753" s="9" t="s">
        <v>14</v>
      </c>
      <c r="H3753" s="30" t="s">
        <v>100</v>
      </c>
      <c r="I3753" s="31"/>
    </row>
    <row r="3754">
      <c r="A3754" s="34">
        <v>45146.0</v>
      </c>
      <c r="B3754" s="29" t="s">
        <v>10106</v>
      </c>
      <c r="C3754" s="30" t="s">
        <v>10107</v>
      </c>
      <c r="D3754" s="30" t="s">
        <v>2414</v>
      </c>
      <c r="E3754" s="30"/>
      <c r="F3754" s="30" t="s">
        <v>6201</v>
      </c>
      <c r="G3754" s="9" t="s">
        <v>86</v>
      </c>
      <c r="H3754" s="30" t="s">
        <v>100</v>
      </c>
      <c r="I3754" s="31"/>
    </row>
    <row r="3755">
      <c r="A3755" s="34">
        <v>45146.0</v>
      </c>
      <c r="B3755" s="29" t="s">
        <v>10108</v>
      </c>
      <c r="C3755" s="30" t="s">
        <v>10109</v>
      </c>
      <c r="D3755" s="30" t="s">
        <v>2485</v>
      </c>
      <c r="E3755" s="30"/>
      <c r="F3755" s="30" t="s">
        <v>1419</v>
      </c>
      <c r="G3755" s="9" t="s">
        <v>14</v>
      </c>
      <c r="H3755" s="30" t="s">
        <v>100</v>
      </c>
      <c r="I3755" s="31"/>
    </row>
    <row r="3756">
      <c r="A3756" s="34">
        <v>45146.0</v>
      </c>
      <c r="B3756" s="29" t="s">
        <v>10108</v>
      </c>
      <c r="C3756" s="30" t="s">
        <v>10109</v>
      </c>
      <c r="D3756" s="30" t="s">
        <v>2485</v>
      </c>
      <c r="E3756" s="30" t="s">
        <v>436</v>
      </c>
      <c r="F3756" s="30" t="s">
        <v>473</v>
      </c>
      <c r="G3756" s="9" t="s">
        <v>14</v>
      </c>
      <c r="H3756" s="30"/>
      <c r="I3756" s="31"/>
    </row>
    <row r="3757">
      <c r="A3757" s="34">
        <v>45146.0</v>
      </c>
      <c r="B3757" s="29" t="s">
        <v>10108</v>
      </c>
      <c r="C3757" s="30" t="s">
        <v>10109</v>
      </c>
      <c r="D3757" s="30" t="s">
        <v>2485</v>
      </c>
      <c r="E3757" s="30" t="s">
        <v>436</v>
      </c>
      <c r="F3757" s="30" t="s">
        <v>101</v>
      </c>
      <c r="G3757" s="9" t="s">
        <v>14</v>
      </c>
      <c r="H3757" s="30"/>
      <c r="I3757" s="31"/>
    </row>
    <row r="3758">
      <c r="A3758" s="34">
        <v>45146.0</v>
      </c>
      <c r="B3758" s="29" t="s">
        <v>10110</v>
      </c>
      <c r="C3758" s="30" t="s">
        <v>10111</v>
      </c>
      <c r="D3758" s="30" t="s">
        <v>789</v>
      </c>
      <c r="E3758" s="30"/>
      <c r="F3758" s="30" t="s">
        <v>8811</v>
      </c>
      <c r="G3758" s="9" t="s">
        <v>14</v>
      </c>
      <c r="H3758" s="30" t="s">
        <v>100</v>
      </c>
      <c r="I3758" s="31"/>
    </row>
    <row r="3759">
      <c r="A3759" s="34">
        <v>45146.0</v>
      </c>
      <c r="B3759" s="29" t="s">
        <v>10110</v>
      </c>
      <c r="C3759" s="30" t="s">
        <v>10111</v>
      </c>
      <c r="D3759" s="30" t="s">
        <v>789</v>
      </c>
      <c r="E3759" s="30" t="s">
        <v>119</v>
      </c>
      <c r="F3759" s="30" t="s">
        <v>5876</v>
      </c>
      <c r="G3759" s="9" t="s">
        <v>14</v>
      </c>
      <c r="H3759" s="30"/>
      <c r="I3759" s="31"/>
    </row>
    <row r="3760">
      <c r="A3760" s="34">
        <v>45146.0</v>
      </c>
      <c r="B3760" s="29" t="s">
        <v>10110</v>
      </c>
      <c r="C3760" s="30" t="s">
        <v>10111</v>
      </c>
      <c r="D3760" s="30" t="s">
        <v>789</v>
      </c>
      <c r="E3760" s="30" t="s">
        <v>5978</v>
      </c>
      <c r="F3760" s="30" t="s">
        <v>149</v>
      </c>
      <c r="G3760" s="9" t="s">
        <v>14</v>
      </c>
      <c r="H3760" s="30"/>
      <c r="I3760" s="31"/>
    </row>
    <row r="3761">
      <c r="A3761" s="34">
        <v>45146.0</v>
      </c>
      <c r="B3761" s="29" t="s">
        <v>10112</v>
      </c>
      <c r="C3761" s="30" t="s">
        <v>10113</v>
      </c>
      <c r="D3761" s="30" t="s">
        <v>5879</v>
      </c>
      <c r="E3761" s="30" t="s">
        <v>38</v>
      </c>
      <c r="F3761" s="30" t="s">
        <v>3482</v>
      </c>
      <c r="G3761" s="9" t="s">
        <v>14</v>
      </c>
      <c r="H3761" s="30"/>
      <c r="I3761" s="31"/>
    </row>
    <row r="3762">
      <c r="A3762" s="34">
        <v>45146.0</v>
      </c>
      <c r="B3762" s="29" t="s">
        <v>10112</v>
      </c>
      <c r="C3762" s="30" t="s">
        <v>10113</v>
      </c>
      <c r="D3762" s="30" t="s">
        <v>5879</v>
      </c>
      <c r="E3762" s="30" t="s">
        <v>10114</v>
      </c>
      <c r="F3762" s="30" t="s">
        <v>6822</v>
      </c>
      <c r="G3762" s="9" t="s">
        <v>29</v>
      </c>
      <c r="H3762" s="30"/>
      <c r="I3762" s="31"/>
    </row>
    <row r="3763">
      <c r="A3763" s="34">
        <v>45146.0</v>
      </c>
      <c r="B3763" s="29" t="s">
        <v>10115</v>
      </c>
      <c r="C3763" s="30" t="s">
        <v>10116</v>
      </c>
      <c r="D3763" s="30" t="s">
        <v>10117</v>
      </c>
      <c r="E3763" s="30"/>
      <c r="F3763" s="30" t="s">
        <v>171</v>
      </c>
      <c r="G3763" s="9" t="s">
        <v>14</v>
      </c>
      <c r="H3763" s="30" t="s">
        <v>100</v>
      </c>
      <c r="I3763" s="31"/>
    </row>
    <row r="3764">
      <c r="A3764" s="34">
        <v>45146.0</v>
      </c>
      <c r="B3764" s="29" t="s">
        <v>10115</v>
      </c>
      <c r="C3764" s="30" t="s">
        <v>10116</v>
      </c>
      <c r="D3764" s="30" t="s">
        <v>10117</v>
      </c>
      <c r="E3764" s="30" t="s">
        <v>119</v>
      </c>
      <c r="F3764" s="30" t="s">
        <v>149</v>
      </c>
      <c r="G3764" s="9" t="s">
        <v>14</v>
      </c>
      <c r="H3764" s="30"/>
      <c r="I3764" s="31"/>
    </row>
    <row r="3765">
      <c r="A3765" s="34">
        <v>45146.0</v>
      </c>
      <c r="B3765" s="29" t="s">
        <v>10115</v>
      </c>
      <c r="C3765" s="30" t="s">
        <v>10116</v>
      </c>
      <c r="D3765" s="30" t="s">
        <v>10117</v>
      </c>
      <c r="E3765" s="30" t="s">
        <v>38</v>
      </c>
      <c r="F3765" s="30" t="s">
        <v>18</v>
      </c>
      <c r="G3765" s="9" t="s">
        <v>14</v>
      </c>
      <c r="H3765" s="30"/>
      <c r="I3765" s="31"/>
    </row>
    <row r="3766">
      <c r="A3766" s="34">
        <v>45146.0</v>
      </c>
      <c r="B3766" s="29" t="s">
        <v>10118</v>
      </c>
      <c r="C3766" s="30" t="s">
        <v>10119</v>
      </c>
      <c r="D3766" s="30" t="s">
        <v>1993</v>
      </c>
      <c r="E3766" s="30" t="s">
        <v>38</v>
      </c>
      <c r="F3766" s="30" t="s">
        <v>1123</v>
      </c>
      <c r="G3766" s="9" t="s">
        <v>86</v>
      </c>
      <c r="H3766" s="30"/>
      <c r="I3766" s="31"/>
    </row>
    <row r="3767">
      <c r="A3767" s="34">
        <v>45146.0</v>
      </c>
      <c r="B3767" s="29" t="s">
        <v>10118</v>
      </c>
      <c r="C3767" s="30" t="s">
        <v>10119</v>
      </c>
      <c r="D3767" s="30" t="s">
        <v>1993</v>
      </c>
      <c r="E3767" s="30" t="s">
        <v>10120</v>
      </c>
      <c r="F3767" s="30" t="s">
        <v>247</v>
      </c>
      <c r="G3767" s="9" t="s">
        <v>86</v>
      </c>
      <c r="H3767" s="30"/>
      <c r="I3767" s="31"/>
    </row>
    <row r="3768">
      <c r="A3768" s="34">
        <v>45146.0</v>
      </c>
      <c r="B3768" s="29" t="s">
        <v>10121</v>
      </c>
      <c r="C3768" s="30" t="s">
        <v>10122</v>
      </c>
      <c r="D3768" s="30" t="s">
        <v>722</v>
      </c>
      <c r="E3768" s="30" t="s">
        <v>38</v>
      </c>
      <c r="F3768" s="30" t="s">
        <v>1601</v>
      </c>
      <c r="G3768" s="9" t="s">
        <v>14</v>
      </c>
      <c r="H3768" s="30"/>
      <c r="I3768" s="31"/>
    </row>
    <row r="3769">
      <c r="A3769" s="34">
        <v>45146.0</v>
      </c>
      <c r="B3769" s="29" t="s">
        <v>10121</v>
      </c>
      <c r="C3769" s="30" t="s">
        <v>10122</v>
      </c>
      <c r="D3769" s="30" t="s">
        <v>722</v>
      </c>
      <c r="E3769" s="30" t="s">
        <v>119</v>
      </c>
      <c r="F3769" s="30" t="s">
        <v>741</v>
      </c>
      <c r="G3769" s="9" t="s">
        <v>14</v>
      </c>
      <c r="H3769" s="30"/>
      <c r="I3769" s="31"/>
    </row>
    <row r="3770">
      <c r="A3770" s="34">
        <v>45146.0</v>
      </c>
      <c r="B3770" s="29" t="s">
        <v>10123</v>
      </c>
      <c r="C3770" s="30" t="s">
        <v>10124</v>
      </c>
      <c r="D3770" s="30" t="s">
        <v>7875</v>
      </c>
      <c r="E3770" s="30" t="s">
        <v>5418</v>
      </c>
      <c r="F3770" s="30" t="s">
        <v>18</v>
      </c>
      <c r="G3770" s="9" t="s">
        <v>14</v>
      </c>
      <c r="H3770" s="30"/>
      <c r="I3770" s="31"/>
    </row>
    <row r="3771">
      <c r="A3771" s="34">
        <v>45146.0</v>
      </c>
      <c r="B3771" s="29" t="s">
        <v>10125</v>
      </c>
      <c r="C3771" s="30" t="s">
        <v>10126</v>
      </c>
      <c r="D3771" s="30" t="s">
        <v>2414</v>
      </c>
      <c r="E3771" s="30" t="s">
        <v>349</v>
      </c>
      <c r="F3771" s="30" t="s">
        <v>101</v>
      </c>
      <c r="G3771" s="9" t="s">
        <v>14</v>
      </c>
      <c r="H3771" s="30"/>
      <c r="I3771" s="31"/>
    </row>
    <row r="3772">
      <c r="A3772" s="34">
        <v>45146.0</v>
      </c>
      <c r="B3772" s="29" t="s">
        <v>10127</v>
      </c>
      <c r="C3772" s="30" t="s">
        <v>10128</v>
      </c>
      <c r="D3772" s="30" t="s">
        <v>789</v>
      </c>
      <c r="E3772" s="30" t="s">
        <v>38</v>
      </c>
      <c r="F3772" s="30" t="s">
        <v>1601</v>
      </c>
      <c r="G3772" s="9" t="s">
        <v>14</v>
      </c>
      <c r="H3772" s="30"/>
      <c r="I3772" s="31"/>
    </row>
    <row r="3773">
      <c r="A3773" s="34">
        <v>45146.0</v>
      </c>
      <c r="B3773" s="29" t="s">
        <v>10129</v>
      </c>
      <c r="C3773" s="30" t="s">
        <v>10130</v>
      </c>
      <c r="D3773" s="30" t="s">
        <v>284</v>
      </c>
      <c r="E3773" s="30" t="s">
        <v>110</v>
      </c>
      <c r="F3773" s="30" t="s">
        <v>111</v>
      </c>
      <c r="G3773" s="9" t="s">
        <v>14</v>
      </c>
      <c r="H3773" s="30"/>
      <c r="I3773" s="31"/>
    </row>
    <row r="3774">
      <c r="A3774" s="34">
        <v>45146.0</v>
      </c>
      <c r="B3774" s="29" t="s">
        <v>10129</v>
      </c>
      <c r="C3774" s="30" t="s">
        <v>10130</v>
      </c>
      <c r="D3774" s="30" t="s">
        <v>284</v>
      </c>
      <c r="E3774" s="30" t="s">
        <v>119</v>
      </c>
      <c r="F3774" s="30" t="s">
        <v>2840</v>
      </c>
      <c r="G3774" s="9" t="s">
        <v>14</v>
      </c>
      <c r="H3774" s="30"/>
      <c r="I3774" s="31"/>
    </row>
    <row r="3775">
      <c r="A3775" s="34">
        <v>45146.0</v>
      </c>
      <c r="B3775" s="29" t="s">
        <v>10129</v>
      </c>
      <c r="C3775" s="30" t="s">
        <v>10130</v>
      </c>
      <c r="D3775" s="30" t="s">
        <v>284</v>
      </c>
      <c r="E3775" s="30" t="s">
        <v>5978</v>
      </c>
      <c r="F3775" s="30" t="s">
        <v>350</v>
      </c>
      <c r="G3775" s="9" t="s">
        <v>14</v>
      </c>
      <c r="H3775" s="30"/>
      <c r="I3775" s="31"/>
    </row>
    <row r="3776">
      <c r="A3776" s="34">
        <v>45146.0</v>
      </c>
      <c r="B3776" s="29" t="s">
        <v>10131</v>
      </c>
      <c r="C3776" s="30" t="s">
        <v>10132</v>
      </c>
      <c r="D3776" s="30" t="s">
        <v>508</v>
      </c>
      <c r="E3776" s="30" t="s">
        <v>5569</v>
      </c>
      <c r="F3776" s="30" t="s">
        <v>473</v>
      </c>
      <c r="G3776" s="9" t="s">
        <v>14</v>
      </c>
      <c r="H3776" s="30"/>
      <c r="I3776" s="31"/>
    </row>
    <row r="3777">
      <c r="A3777" s="34">
        <v>45146.0</v>
      </c>
      <c r="B3777" s="29" t="s">
        <v>10131</v>
      </c>
      <c r="C3777" s="30" t="s">
        <v>10132</v>
      </c>
      <c r="D3777" s="30" t="s">
        <v>508</v>
      </c>
      <c r="E3777" s="30" t="s">
        <v>119</v>
      </c>
      <c r="F3777" s="30" t="s">
        <v>18</v>
      </c>
      <c r="G3777" s="9" t="s">
        <v>14</v>
      </c>
      <c r="H3777" s="30"/>
      <c r="I3777" s="31"/>
    </row>
    <row r="3778">
      <c r="A3778" s="34">
        <v>45146.0</v>
      </c>
      <c r="B3778" s="29" t="s">
        <v>10133</v>
      </c>
      <c r="C3778" s="30" t="s">
        <v>10134</v>
      </c>
      <c r="D3778" s="30" t="s">
        <v>2291</v>
      </c>
      <c r="E3778" s="30" t="s">
        <v>2998</v>
      </c>
      <c r="F3778" s="30" t="s">
        <v>1601</v>
      </c>
      <c r="G3778" s="9" t="s">
        <v>14</v>
      </c>
      <c r="H3778" s="30"/>
      <c r="I3778" s="31"/>
    </row>
    <row r="3779">
      <c r="A3779" s="34">
        <v>45146.0</v>
      </c>
      <c r="B3779" s="29" t="s">
        <v>10133</v>
      </c>
      <c r="C3779" s="30" t="s">
        <v>10134</v>
      </c>
      <c r="D3779" s="30" t="s">
        <v>2291</v>
      </c>
      <c r="E3779" s="30" t="s">
        <v>5939</v>
      </c>
      <c r="F3779" s="30" t="s">
        <v>18</v>
      </c>
      <c r="G3779" s="9" t="s">
        <v>14</v>
      </c>
      <c r="H3779" s="30"/>
      <c r="I3779" s="31"/>
    </row>
    <row r="3780">
      <c r="A3780" s="34">
        <v>45146.0</v>
      </c>
      <c r="B3780" s="29" t="s">
        <v>10135</v>
      </c>
      <c r="C3780" s="30" t="s">
        <v>10136</v>
      </c>
      <c r="D3780" s="30" t="s">
        <v>32</v>
      </c>
      <c r="E3780" s="30" t="s">
        <v>42</v>
      </c>
      <c r="F3780" s="30" t="s">
        <v>1303</v>
      </c>
      <c r="G3780" s="9" t="s">
        <v>29</v>
      </c>
      <c r="H3780" s="30"/>
      <c r="I3780" s="31"/>
    </row>
    <row r="3781">
      <c r="A3781" s="34">
        <v>45146.0</v>
      </c>
      <c r="B3781" s="29" t="s">
        <v>10137</v>
      </c>
      <c r="C3781" s="30" t="s">
        <v>10138</v>
      </c>
      <c r="D3781" s="30" t="s">
        <v>3141</v>
      </c>
      <c r="E3781" s="30"/>
      <c r="F3781" s="30" t="s">
        <v>7183</v>
      </c>
      <c r="G3781" s="9" t="s">
        <v>14</v>
      </c>
      <c r="H3781" s="30" t="s">
        <v>100</v>
      </c>
      <c r="I3781" s="31"/>
    </row>
    <row r="3782">
      <c r="A3782" s="34">
        <v>45146.0</v>
      </c>
      <c r="B3782" s="29" t="s">
        <v>10139</v>
      </c>
      <c r="C3782" s="30" t="s">
        <v>10140</v>
      </c>
      <c r="D3782" s="30" t="s">
        <v>1445</v>
      </c>
      <c r="E3782" s="30" t="s">
        <v>2564</v>
      </c>
      <c r="F3782" s="30" t="s">
        <v>7650</v>
      </c>
      <c r="G3782" s="9" t="s">
        <v>14</v>
      </c>
      <c r="H3782" s="30"/>
      <c r="I3782" s="31"/>
    </row>
    <row r="3783">
      <c r="A3783" s="34">
        <v>45146.0</v>
      </c>
      <c r="B3783" s="29" t="s">
        <v>10139</v>
      </c>
      <c r="C3783" s="30" t="s">
        <v>10140</v>
      </c>
      <c r="D3783" s="30" t="s">
        <v>1445</v>
      </c>
      <c r="E3783" s="30" t="s">
        <v>3533</v>
      </c>
      <c r="F3783" s="30" t="s">
        <v>417</v>
      </c>
      <c r="G3783" s="9" t="s">
        <v>14</v>
      </c>
      <c r="H3783" s="30"/>
      <c r="I3783" s="31"/>
    </row>
    <row r="3784">
      <c r="A3784" s="34">
        <v>45146.0</v>
      </c>
      <c r="B3784" s="29" t="s">
        <v>10139</v>
      </c>
      <c r="C3784" s="30" t="s">
        <v>10140</v>
      </c>
      <c r="D3784" s="30" t="s">
        <v>1445</v>
      </c>
      <c r="E3784" s="30" t="s">
        <v>436</v>
      </c>
      <c r="F3784" s="30" t="s">
        <v>101</v>
      </c>
      <c r="G3784" s="9" t="s">
        <v>14</v>
      </c>
      <c r="H3784" s="30"/>
      <c r="I3784" s="31"/>
    </row>
    <row r="3785">
      <c r="A3785" s="34">
        <v>45146.0</v>
      </c>
      <c r="B3785" s="29" t="s">
        <v>10141</v>
      </c>
      <c r="C3785" s="30" t="s">
        <v>10142</v>
      </c>
      <c r="D3785" s="30" t="s">
        <v>10053</v>
      </c>
      <c r="E3785" s="30" t="s">
        <v>15</v>
      </c>
      <c r="F3785" s="30" t="s">
        <v>7057</v>
      </c>
      <c r="G3785" s="9" t="s">
        <v>14</v>
      </c>
      <c r="H3785" s="30"/>
      <c r="I3785" s="31"/>
    </row>
    <row r="3786">
      <c r="A3786" s="34">
        <v>45146.0</v>
      </c>
      <c r="B3786" s="29" t="s">
        <v>10143</v>
      </c>
      <c r="C3786" s="30" t="s">
        <v>10144</v>
      </c>
      <c r="D3786" s="30" t="s">
        <v>10145</v>
      </c>
      <c r="E3786" s="30" t="s">
        <v>6454</v>
      </c>
      <c r="F3786" s="30" t="s">
        <v>6455</v>
      </c>
      <c r="G3786" s="9" t="s">
        <v>14</v>
      </c>
      <c r="H3786" s="30"/>
      <c r="I3786" s="31"/>
    </row>
    <row r="3787">
      <c r="A3787" s="34">
        <v>45146.0</v>
      </c>
      <c r="B3787" s="29" t="s">
        <v>10143</v>
      </c>
      <c r="C3787" s="30" t="s">
        <v>10144</v>
      </c>
      <c r="D3787" s="30" t="s">
        <v>10145</v>
      </c>
      <c r="E3787" s="30" t="s">
        <v>1426</v>
      </c>
      <c r="F3787" s="30" t="s">
        <v>450</v>
      </c>
      <c r="G3787" s="9" t="s">
        <v>14</v>
      </c>
      <c r="H3787" s="30"/>
      <c r="I3787" s="31"/>
    </row>
    <row r="3788">
      <c r="A3788" s="34">
        <v>45146.0</v>
      </c>
      <c r="B3788" s="29" t="s">
        <v>10146</v>
      </c>
      <c r="C3788" s="30" t="s">
        <v>10147</v>
      </c>
      <c r="D3788" s="30" t="s">
        <v>1132</v>
      </c>
      <c r="E3788" s="30" t="s">
        <v>10148</v>
      </c>
      <c r="F3788" s="30" t="s">
        <v>7332</v>
      </c>
      <c r="G3788" s="9" t="s">
        <v>29</v>
      </c>
      <c r="H3788" s="30"/>
      <c r="I3788" s="31"/>
    </row>
    <row r="3789">
      <c r="A3789" s="34">
        <v>45146.0</v>
      </c>
      <c r="B3789" s="29" t="s">
        <v>10146</v>
      </c>
      <c r="C3789" s="30" t="s">
        <v>10147</v>
      </c>
      <c r="D3789" s="30" t="s">
        <v>1132</v>
      </c>
      <c r="E3789" s="30" t="s">
        <v>1163</v>
      </c>
      <c r="F3789" s="30" t="s">
        <v>7513</v>
      </c>
      <c r="G3789" s="9" t="s">
        <v>29</v>
      </c>
      <c r="H3789" s="30"/>
      <c r="I3789" s="31"/>
    </row>
    <row r="3790">
      <c r="A3790" s="34">
        <v>45146.0</v>
      </c>
      <c r="B3790" s="29" t="s">
        <v>10149</v>
      </c>
      <c r="C3790" s="30" t="s">
        <v>10150</v>
      </c>
      <c r="D3790" s="30" t="s">
        <v>10151</v>
      </c>
      <c r="E3790" s="30" t="s">
        <v>119</v>
      </c>
      <c r="F3790" s="30" t="s">
        <v>5884</v>
      </c>
      <c r="G3790" s="9" t="s">
        <v>14</v>
      </c>
      <c r="H3790" s="30"/>
      <c r="I3790" s="31"/>
    </row>
    <row r="3791">
      <c r="A3791" s="34">
        <v>45146.0</v>
      </c>
      <c r="B3791" s="29" t="s">
        <v>10149</v>
      </c>
      <c r="C3791" s="30" t="s">
        <v>10150</v>
      </c>
      <c r="D3791" s="30" t="s">
        <v>10151</v>
      </c>
      <c r="E3791" s="30" t="s">
        <v>950</v>
      </c>
      <c r="F3791" s="30" t="s">
        <v>671</v>
      </c>
      <c r="G3791" s="9" t="s">
        <v>14</v>
      </c>
      <c r="H3791" s="30"/>
      <c r="I3791" s="31"/>
    </row>
    <row r="3792">
      <c r="A3792" s="34">
        <v>45146.0</v>
      </c>
      <c r="B3792" s="29" t="s">
        <v>10149</v>
      </c>
      <c r="C3792" s="30" t="s">
        <v>10150</v>
      </c>
      <c r="D3792" s="30" t="s">
        <v>10151</v>
      </c>
      <c r="E3792" s="30" t="s">
        <v>6337</v>
      </c>
      <c r="F3792" s="30" t="s">
        <v>542</v>
      </c>
      <c r="G3792" s="9" t="s">
        <v>14</v>
      </c>
      <c r="H3792" s="30"/>
      <c r="I3792" s="31"/>
    </row>
    <row r="3793">
      <c r="A3793" s="34">
        <v>45146.0</v>
      </c>
      <c r="B3793" s="29" t="s">
        <v>10152</v>
      </c>
      <c r="C3793" s="30" t="s">
        <v>10153</v>
      </c>
      <c r="D3793" s="30" t="s">
        <v>10154</v>
      </c>
      <c r="E3793" s="30" t="s">
        <v>2970</v>
      </c>
      <c r="F3793" s="30" t="s">
        <v>6782</v>
      </c>
      <c r="G3793" s="9" t="s">
        <v>14</v>
      </c>
      <c r="H3793" s="30"/>
      <c r="I3793" s="31"/>
    </row>
    <row r="3794">
      <c r="A3794" s="34">
        <v>45146.0</v>
      </c>
      <c r="B3794" s="29" t="s">
        <v>10152</v>
      </c>
      <c r="C3794" s="30" t="s">
        <v>10153</v>
      </c>
      <c r="D3794" s="30" t="s">
        <v>10154</v>
      </c>
      <c r="E3794" s="30" t="s">
        <v>2970</v>
      </c>
      <c r="F3794" s="30" t="s">
        <v>1722</v>
      </c>
      <c r="G3794" s="9" t="s">
        <v>14</v>
      </c>
      <c r="H3794" s="30"/>
      <c r="I3794" s="31"/>
    </row>
    <row r="3795">
      <c r="A3795" s="34">
        <v>45146.0</v>
      </c>
      <c r="B3795" s="29" t="s">
        <v>10155</v>
      </c>
      <c r="C3795" s="30" t="s">
        <v>10156</v>
      </c>
      <c r="D3795" s="30" t="s">
        <v>1769</v>
      </c>
      <c r="E3795" s="30" t="s">
        <v>119</v>
      </c>
      <c r="F3795" s="30" t="s">
        <v>3482</v>
      </c>
      <c r="G3795" s="9" t="s">
        <v>14</v>
      </c>
      <c r="H3795" s="30"/>
      <c r="I3795" s="31"/>
    </row>
    <row r="3796">
      <c r="A3796" s="34">
        <v>45146.0</v>
      </c>
      <c r="B3796" s="29" t="s">
        <v>10155</v>
      </c>
      <c r="C3796" s="30" t="s">
        <v>10156</v>
      </c>
      <c r="D3796" s="30" t="s">
        <v>1769</v>
      </c>
      <c r="E3796" s="30" t="s">
        <v>119</v>
      </c>
      <c r="F3796" s="30" t="s">
        <v>18</v>
      </c>
      <c r="G3796" s="9" t="s">
        <v>14</v>
      </c>
      <c r="H3796" s="30"/>
      <c r="I3796" s="31"/>
    </row>
    <row r="3797">
      <c r="A3797" s="34">
        <v>45146.0</v>
      </c>
      <c r="B3797" s="29" t="s">
        <v>10157</v>
      </c>
      <c r="C3797" s="30" t="s">
        <v>10158</v>
      </c>
      <c r="D3797" s="30" t="s">
        <v>2264</v>
      </c>
      <c r="E3797" s="30" t="s">
        <v>119</v>
      </c>
      <c r="F3797" s="30" t="s">
        <v>18</v>
      </c>
      <c r="G3797" s="9" t="s">
        <v>14</v>
      </c>
      <c r="H3797" s="30"/>
      <c r="I3797" s="31"/>
    </row>
    <row r="3798">
      <c r="A3798" s="34">
        <v>45146.0</v>
      </c>
      <c r="B3798" s="29" t="s">
        <v>10157</v>
      </c>
      <c r="C3798" s="30" t="s">
        <v>10158</v>
      </c>
      <c r="D3798" s="30" t="s">
        <v>2264</v>
      </c>
      <c r="E3798" s="30" t="s">
        <v>5418</v>
      </c>
      <c r="F3798" s="30" t="s">
        <v>454</v>
      </c>
      <c r="G3798" s="9" t="s">
        <v>14</v>
      </c>
      <c r="H3798" s="30"/>
      <c r="I3798" s="31"/>
    </row>
    <row r="3799">
      <c r="A3799" s="34">
        <v>45146.0</v>
      </c>
      <c r="B3799" s="29" t="s">
        <v>10159</v>
      </c>
      <c r="C3799" s="30" t="s">
        <v>10160</v>
      </c>
      <c r="D3799" s="30" t="s">
        <v>7875</v>
      </c>
      <c r="E3799" s="30" t="s">
        <v>259</v>
      </c>
      <c r="F3799" s="30" t="s">
        <v>5884</v>
      </c>
      <c r="G3799" s="9" t="s">
        <v>14</v>
      </c>
      <c r="H3799" s="30"/>
      <c r="I3799" s="31"/>
    </row>
    <row r="3800">
      <c r="A3800" s="34">
        <v>45146.0</v>
      </c>
      <c r="B3800" s="29" t="s">
        <v>10159</v>
      </c>
      <c r="C3800" s="30" t="s">
        <v>10160</v>
      </c>
      <c r="D3800" s="30" t="s">
        <v>7875</v>
      </c>
      <c r="E3800" s="30" t="s">
        <v>1936</v>
      </c>
      <c r="F3800" s="30" t="s">
        <v>119</v>
      </c>
      <c r="G3800" s="9" t="s">
        <v>14</v>
      </c>
      <c r="H3800" s="30"/>
      <c r="I3800" s="31"/>
    </row>
    <row r="3801">
      <c r="A3801" s="34">
        <v>45146.0</v>
      </c>
      <c r="B3801" s="29" t="s">
        <v>10159</v>
      </c>
      <c r="C3801" s="30" t="s">
        <v>10160</v>
      </c>
      <c r="D3801" s="30" t="s">
        <v>7875</v>
      </c>
      <c r="E3801" s="30" t="s">
        <v>38</v>
      </c>
      <c r="F3801" s="30" t="s">
        <v>240</v>
      </c>
      <c r="G3801" s="9" t="s">
        <v>14</v>
      </c>
      <c r="H3801" s="30"/>
      <c r="I3801" s="31"/>
    </row>
    <row r="3802">
      <c r="A3802" s="34">
        <v>45146.0</v>
      </c>
      <c r="B3802" s="29" t="s">
        <v>10159</v>
      </c>
      <c r="C3802" s="30" t="s">
        <v>10160</v>
      </c>
      <c r="D3802" s="30" t="s">
        <v>7875</v>
      </c>
      <c r="E3802" s="30" t="s">
        <v>10161</v>
      </c>
      <c r="F3802" s="30" t="s">
        <v>18</v>
      </c>
      <c r="G3802" s="9" t="s">
        <v>14</v>
      </c>
      <c r="H3802" s="30"/>
      <c r="I3802" s="31"/>
    </row>
    <row r="3803">
      <c r="A3803" s="34">
        <v>45146.0</v>
      </c>
      <c r="B3803" s="29" t="s">
        <v>10162</v>
      </c>
      <c r="C3803" s="30" t="s">
        <v>10163</v>
      </c>
      <c r="D3803" s="30" t="s">
        <v>321</v>
      </c>
      <c r="E3803" s="30" t="s">
        <v>5418</v>
      </c>
      <c r="F3803" s="30" t="s">
        <v>308</v>
      </c>
      <c r="G3803" s="9" t="s">
        <v>14</v>
      </c>
      <c r="H3803" s="30"/>
      <c r="I3803" s="31"/>
    </row>
    <row r="3804">
      <c r="A3804" s="34">
        <v>45146.0</v>
      </c>
      <c r="B3804" s="29" t="s">
        <v>10162</v>
      </c>
      <c r="C3804" s="30" t="s">
        <v>10163</v>
      </c>
      <c r="D3804" s="30" t="s">
        <v>321</v>
      </c>
      <c r="E3804" s="30" t="s">
        <v>705</v>
      </c>
      <c r="F3804" s="30" t="s">
        <v>505</v>
      </c>
      <c r="G3804" s="9" t="s">
        <v>14</v>
      </c>
      <c r="H3804" s="30"/>
      <c r="I3804" s="31"/>
    </row>
    <row r="3805">
      <c r="A3805" s="34">
        <v>45146.0</v>
      </c>
      <c r="B3805" s="29" t="s">
        <v>10162</v>
      </c>
      <c r="C3805" s="30" t="s">
        <v>10163</v>
      </c>
      <c r="D3805" s="30" t="s">
        <v>321</v>
      </c>
      <c r="E3805" s="30" t="s">
        <v>110</v>
      </c>
      <c r="F3805" s="30" t="s">
        <v>111</v>
      </c>
      <c r="G3805" s="9" t="s">
        <v>14</v>
      </c>
      <c r="H3805" s="30"/>
      <c r="I3805" s="31"/>
    </row>
    <row r="3806">
      <c r="A3806" s="34">
        <v>45146.0</v>
      </c>
      <c r="B3806" s="29" t="s">
        <v>10164</v>
      </c>
      <c r="C3806" s="30" t="s">
        <v>10165</v>
      </c>
      <c r="D3806" s="30" t="s">
        <v>786</v>
      </c>
      <c r="E3806" s="30"/>
      <c r="F3806" s="30" t="s">
        <v>749</v>
      </c>
      <c r="G3806" s="9" t="s">
        <v>86</v>
      </c>
      <c r="H3806" s="30" t="s">
        <v>100</v>
      </c>
      <c r="I3806" s="31"/>
    </row>
    <row r="3807">
      <c r="A3807" s="34">
        <v>45146.0</v>
      </c>
      <c r="B3807" s="29" t="s">
        <v>10164</v>
      </c>
      <c r="C3807" s="30" t="s">
        <v>10165</v>
      </c>
      <c r="D3807" s="30" t="s">
        <v>786</v>
      </c>
      <c r="E3807" s="30" t="s">
        <v>119</v>
      </c>
      <c r="F3807" s="30" t="s">
        <v>10166</v>
      </c>
      <c r="G3807" s="9" t="s">
        <v>86</v>
      </c>
      <c r="H3807" s="30"/>
      <c r="I3807" s="31"/>
    </row>
    <row r="3808">
      <c r="A3808" s="34">
        <v>45146.0</v>
      </c>
      <c r="B3808" s="29" t="s">
        <v>10167</v>
      </c>
      <c r="C3808" s="30" t="s">
        <v>10168</v>
      </c>
      <c r="D3808" s="30" t="s">
        <v>3278</v>
      </c>
      <c r="E3808" s="30" t="s">
        <v>259</v>
      </c>
      <c r="F3808" s="30" t="s">
        <v>2656</v>
      </c>
      <c r="G3808" s="9" t="s">
        <v>14</v>
      </c>
      <c r="H3808" s="30"/>
      <c r="I3808" s="31"/>
    </row>
    <row r="3809">
      <c r="A3809" s="34">
        <v>45146.0</v>
      </c>
      <c r="B3809" s="29" t="s">
        <v>10167</v>
      </c>
      <c r="C3809" s="30" t="s">
        <v>10168</v>
      </c>
      <c r="D3809" s="30" t="s">
        <v>3278</v>
      </c>
      <c r="E3809" s="30" t="s">
        <v>5418</v>
      </c>
      <c r="F3809" s="30" t="s">
        <v>2843</v>
      </c>
      <c r="G3809" s="9" t="s">
        <v>14</v>
      </c>
      <c r="H3809" s="30"/>
      <c r="I3809" s="31"/>
    </row>
    <row r="3810">
      <c r="A3810" s="34">
        <v>45146.0</v>
      </c>
      <c r="B3810" s="29" t="s">
        <v>10167</v>
      </c>
      <c r="C3810" s="30" t="s">
        <v>10168</v>
      </c>
      <c r="D3810" s="30" t="s">
        <v>3278</v>
      </c>
      <c r="E3810" s="30" t="s">
        <v>38</v>
      </c>
      <c r="F3810" s="30" t="s">
        <v>741</v>
      </c>
      <c r="G3810" s="9" t="s">
        <v>14</v>
      </c>
      <c r="H3810" s="30"/>
      <c r="I3810" s="31"/>
    </row>
    <row r="3811">
      <c r="A3811" s="34">
        <v>45146.0</v>
      </c>
      <c r="B3811" s="29" t="s">
        <v>10169</v>
      </c>
      <c r="C3811" s="30" t="s">
        <v>10170</v>
      </c>
      <c r="D3811" s="30" t="s">
        <v>2414</v>
      </c>
      <c r="E3811" s="30"/>
      <c r="F3811" s="30" t="s">
        <v>6516</v>
      </c>
      <c r="G3811" s="9" t="s">
        <v>14</v>
      </c>
      <c r="H3811" s="30" t="s">
        <v>100</v>
      </c>
      <c r="I3811" s="31"/>
    </row>
    <row r="3812">
      <c r="A3812" s="34">
        <v>45146.0</v>
      </c>
      <c r="B3812" s="29" t="s">
        <v>10169</v>
      </c>
      <c r="C3812" s="30" t="s">
        <v>10170</v>
      </c>
      <c r="D3812" s="30" t="s">
        <v>2414</v>
      </c>
      <c r="E3812" s="30" t="s">
        <v>6517</v>
      </c>
      <c r="F3812" s="30" t="s">
        <v>149</v>
      </c>
      <c r="G3812" s="9" t="s">
        <v>14</v>
      </c>
      <c r="H3812" s="30"/>
      <c r="I3812" s="31"/>
    </row>
    <row r="3813">
      <c r="A3813" s="34">
        <v>45146.0</v>
      </c>
      <c r="B3813" s="29" t="s">
        <v>10171</v>
      </c>
      <c r="C3813" s="30" t="s">
        <v>10172</v>
      </c>
      <c r="D3813" s="30" t="s">
        <v>2414</v>
      </c>
      <c r="E3813" s="30" t="s">
        <v>6202</v>
      </c>
      <c r="F3813" s="30" t="s">
        <v>7507</v>
      </c>
      <c r="G3813" s="9" t="s">
        <v>14</v>
      </c>
      <c r="H3813" s="30"/>
      <c r="I3813" s="31"/>
    </row>
    <row r="3814">
      <c r="A3814" s="34">
        <v>45146.0</v>
      </c>
      <c r="B3814" s="29" t="s">
        <v>10171</v>
      </c>
      <c r="C3814" s="30" t="s">
        <v>10172</v>
      </c>
      <c r="D3814" s="30" t="s">
        <v>2414</v>
      </c>
      <c r="E3814" s="30"/>
      <c r="F3814" s="30" t="s">
        <v>6516</v>
      </c>
      <c r="G3814" s="9" t="s">
        <v>14</v>
      </c>
      <c r="H3814" s="30" t="s">
        <v>100</v>
      </c>
      <c r="I3814" s="31"/>
    </row>
    <row r="3815">
      <c r="A3815" s="34">
        <v>45115.0</v>
      </c>
      <c r="B3815" s="29" t="s">
        <v>10173</v>
      </c>
      <c r="C3815" s="30" t="s">
        <v>10174</v>
      </c>
      <c r="D3815" s="30" t="s">
        <v>10175</v>
      </c>
      <c r="E3815" s="30" t="s">
        <v>38</v>
      </c>
      <c r="F3815" s="30" t="s">
        <v>1123</v>
      </c>
      <c r="G3815" s="9" t="s">
        <v>86</v>
      </c>
      <c r="H3815" s="30"/>
      <c r="I3815" s="31"/>
    </row>
    <row r="3816">
      <c r="A3816" s="34">
        <v>45115.0</v>
      </c>
      <c r="B3816" s="29" t="s">
        <v>10173</v>
      </c>
      <c r="C3816" s="30" t="s">
        <v>10174</v>
      </c>
      <c r="D3816" s="30" t="s">
        <v>10175</v>
      </c>
      <c r="E3816" s="30" t="s">
        <v>119</v>
      </c>
      <c r="F3816" s="30" t="s">
        <v>3892</v>
      </c>
      <c r="G3816" s="9" t="s">
        <v>86</v>
      </c>
      <c r="H3816" s="30"/>
      <c r="I3816" s="31"/>
    </row>
    <row r="3817">
      <c r="A3817" s="34">
        <v>45115.0</v>
      </c>
      <c r="B3817" s="29" t="s">
        <v>10173</v>
      </c>
      <c r="C3817" s="30" t="s">
        <v>10174</v>
      </c>
      <c r="D3817" s="30" t="s">
        <v>10175</v>
      </c>
      <c r="E3817" s="30" t="s">
        <v>5569</v>
      </c>
      <c r="F3817" s="30" t="s">
        <v>247</v>
      </c>
      <c r="G3817" s="9" t="s">
        <v>86</v>
      </c>
      <c r="H3817" s="30"/>
      <c r="I3817" s="31"/>
    </row>
    <row r="3818">
      <c r="A3818" s="34">
        <v>45115.0</v>
      </c>
      <c r="B3818" s="29" t="s">
        <v>10176</v>
      </c>
      <c r="C3818" s="30" t="s">
        <v>10177</v>
      </c>
      <c r="D3818" s="30" t="s">
        <v>5879</v>
      </c>
      <c r="E3818" s="30" t="s">
        <v>38</v>
      </c>
      <c r="F3818" s="30" t="s">
        <v>101</v>
      </c>
      <c r="G3818" s="9" t="s">
        <v>14</v>
      </c>
      <c r="H3818" s="30"/>
      <c r="I3818" s="31"/>
    </row>
    <row r="3819">
      <c r="A3819" s="34">
        <v>45115.0</v>
      </c>
      <c r="B3819" s="29" t="s">
        <v>10176</v>
      </c>
      <c r="C3819" s="30" t="s">
        <v>10177</v>
      </c>
      <c r="D3819" s="30" t="s">
        <v>5879</v>
      </c>
      <c r="E3819" s="30" t="s">
        <v>5569</v>
      </c>
      <c r="F3819" s="30" t="s">
        <v>2656</v>
      </c>
      <c r="G3819" s="9" t="s">
        <v>14</v>
      </c>
      <c r="H3819" s="30"/>
      <c r="I3819" s="31"/>
    </row>
    <row r="3820">
      <c r="A3820" s="34">
        <v>45115.0</v>
      </c>
      <c r="B3820" s="29" t="s">
        <v>10178</v>
      </c>
      <c r="C3820" s="30" t="s">
        <v>10179</v>
      </c>
      <c r="D3820" s="30" t="s">
        <v>2264</v>
      </c>
      <c r="E3820" s="30" t="s">
        <v>6130</v>
      </c>
      <c r="F3820" s="30" t="s">
        <v>542</v>
      </c>
      <c r="G3820" s="9" t="s">
        <v>14</v>
      </c>
      <c r="H3820" s="30"/>
      <c r="I3820" s="31"/>
    </row>
    <row r="3821">
      <c r="A3821" s="34">
        <v>45115.0</v>
      </c>
      <c r="B3821" s="29" t="s">
        <v>10178</v>
      </c>
      <c r="C3821" s="30" t="s">
        <v>10179</v>
      </c>
      <c r="D3821" s="30" t="s">
        <v>2264</v>
      </c>
      <c r="E3821" s="30" t="s">
        <v>3557</v>
      </c>
      <c r="F3821" s="30" t="s">
        <v>542</v>
      </c>
      <c r="G3821" s="9" t="s">
        <v>14</v>
      </c>
      <c r="H3821" s="30"/>
      <c r="I3821" s="31"/>
    </row>
    <row r="3822">
      <c r="A3822" s="34">
        <v>45115.0</v>
      </c>
      <c r="B3822" s="29" t="s">
        <v>10178</v>
      </c>
      <c r="C3822" s="30" t="s">
        <v>10179</v>
      </c>
      <c r="D3822" s="30" t="s">
        <v>2264</v>
      </c>
      <c r="E3822" s="30" t="s">
        <v>119</v>
      </c>
      <c r="F3822" s="30" t="s">
        <v>18</v>
      </c>
      <c r="G3822" s="9" t="s">
        <v>14</v>
      </c>
      <c r="H3822" s="30"/>
      <c r="I3822" s="31"/>
    </row>
    <row r="3823">
      <c r="A3823" s="34">
        <v>45115.0</v>
      </c>
      <c r="B3823" s="29" t="s">
        <v>10180</v>
      </c>
      <c r="C3823" s="30" t="s">
        <v>10181</v>
      </c>
      <c r="D3823" s="30" t="s">
        <v>118</v>
      </c>
      <c r="E3823" s="30" t="s">
        <v>119</v>
      </c>
      <c r="F3823" s="30" t="s">
        <v>3927</v>
      </c>
      <c r="G3823" s="9" t="s">
        <v>14</v>
      </c>
      <c r="H3823" s="30"/>
      <c r="I3823" s="31"/>
    </row>
    <row r="3824">
      <c r="A3824" s="34">
        <v>45115.0</v>
      </c>
      <c r="B3824" s="29" t="s">
        <v>10182</v>
      </c>
      <c r="C3824" s="30" t="s">
        <v>10183</v>
      </c>
      <c r="D3824" s="30" t="s">
        <v>4949</v>
      </c>
      <c r="E3824" s="30" t="s">
        <v>38</v>
      </c>
      <c r="F3824" s="30" t="s">
        <v>101</v>
      </c>
      <c r="G3824" s="9" t="s">
        <v>14</v>
      </c>
      <c r="H3824" s="30"/>
      <c r="I3824" s="31"/>
    </row>
    <row r="3825">
      <c r="A3825" s="34">
        <v>45115.0</v>
      </c>
      <c r="B3825" s="29" t="s">
        <v>10182</v>
      </c>
      <c r="C3825" s="30" t="s">
        <v>10183</v>
      </c>
      <c r="D3825" s="30" t="s">
        <v>4949</v>
      </c>
      <c r="E3825" s="30" t="s">
        <v>1163</v>
      </c>
      <c r="F3825" s="30" t="s">
        <v>101</v>
      </c>
      <c r="G3825" s="9" t="s">
        <v>14</v>
      </c>
      <c r="H3825" s="30"/>
      <c r="I3825" s="31"/>
    </row>
    <row r="3826">
      <c r="A3826" s="34">
        <v>45115.0</v>
      </c>
      <c r="B3826" s="29" t="s">
        <v>10182</v>
      </c>
      <c r="C3826" s="30" t="s">
        <v>10183</v>
      </c>
      <c r="D3826" s="30" t="s">
        <v>4949</v>
      </c>
      <c r="E3826" s="30" t="s">
        <v>119</v>
      </c>
      <c r="F3826" s="30" t="s">
        <v>741</v>
      </c>
      <c r="G3826" s="9" t="s">
        <v>14</v>
      </c>
      <c r="H3826" s="30"/>
      <c r="I3826" s="31"/>
    </row>
    <row r="3827">
      <c r="A3827" s="34">
        <v>45115.0</v>
      </c>
      <c r="B3827" s="29" t="s">
        <v>10184</v>
      </c>
      <c r="C3827" s="30" t="s">
        <v>10185</v>
      </c>
      <c r="D3827" s="30" t="s">
        <v>1720</v>
      </c>
      <c r="E3827" s="30" t="s">
        <v>6130</v>
      </c>
      <c r="F3827" s="30" t="s">
        <v>1123</v>
      </c>
      <c r="G3827" s="9" t="s">
        <v>86</v>
      </c>
      <c r="H3827" s="30"/>
      <c r="I3827" s="31"/>
    </row>
    <row r="3828">
      <c r="A3828" s="34">
        <v>45115.0</v>
      </c>
      <c r="B3828" s="29" t="s">
        <v>10184</v>
      </c>
      <c r="C3828" s="30" t="s">
        <v>10185</v>
      </c>
      <c r="D3828" s="30" t="s">
        <v>1720</v>
      </c>
      <c r="E3828" s="30" t="s">
        <v>3557</v>
      </c>
      <c r="F3828" s="30" t="s">
        <v>1123</v>
      </c>
      <c r="G3828" s="9" t="s">
        <v>86</v>
      </c>
      <c r="H3828" s="30"/>
      <c r="I3828" s="31"/>
    </row>
    <row r="3829">
      <c r="A3829" s="34">
        <v>45115.0</v>
      </c>
      <c r="B3829" s="29" t="s">
        <v>10184</v>
      </c>
      <c r="C3829" s="30" t="s">
        <v>10185</v>
      </c>
      <c r="D3829" s="30" t="s">
        <v>1720</v>
      </c>
      <c r="E3829" s="30" t="s">
        <v>119</v>
      </c>
      <c r="F3829" s="30" t="s">
        <v>3892</v>
      </c>
      <c r="G3829" s="9" t="s">
        <v>86</v>
      </c>
      <c r="H3829" s="30"/>
      <c r="I3829" s="31"/>
    </row>
    <row r="3830">
      <c r="A3830" s="34">
        <v>45115.0</v>
      </c>
      <c r="B3830" s="29" t="s">
        <v>10186</v>
      </c>
      <c r="C3830" s="30" t="s">
        <v>10187</v>
      </c>
      <c r="D3830" s="30" t="s">
        <v>230</v>
      </c>
      <c r="E3830" s="30" t="s">
        <v>119</v>
      </c>
      <c r="F3830" s="30" t="s">
        <v>7160</v>
      </c>
      <c r="G3830" s="9" t="s">
        <v>29</v>
      </c>
      <c r="H3830" s="30"/>
      <c r="I3830" s="31"/>
    </row>
    <row r="3831">
      <c r="A3831" s="34">
        <v>45115.0</v>
      </c>
      <c r="B3831" s="29" t="s">
        <v>10186</v>
      </c>
      <c r="C3831" s="30" t="s">
        <v>10187</v>
      </c>
      <c r="D3831" s="30" t="s">
        <v>230</v>
      </c>
      <c r="E3831" s="30" t="s">
        <v>119</v>
      </c>
      <c r="F3831" s="30" t="s">
        <v>3927</v>
      </c>
      <c r="G3831" s="9" t="s">
        <v>14</v>
      </c>
      <c r="H3831" s="30"/>
      <c r="I3831" s="31"/>
    </row>
    <row r="3832">
      <c r="A3832" s="34">
        <v>45115.0</v>
      </c>
      <c r="B3832" s="29" t="s">
        <v>10188</v>
      </c>
      <c r="C3832" s="30" t="s">
        <v>10189</v>
      </c>
      <c r="D3832" s="30" t="s">
        <v>10190</v>
      </c>
      <c r="E3832" s="30" t="s">
        <v>38</v>
      </c>
      <c r="F3832" s="30" t="s">
        <v>1123</v>
      </c>
      <c r="G3832" s="9" t="s">
        <v>86</v>
      </c>
      <c r="H3832" s="30"/>
      <c r="I3832" s="31"/>
    </row>
    <row r="3833">
      <c r="A3833" s="34">
        <v>45115.0</v>
      </c>
      <c r="B3833" s="29" t="s">
        <v>10188</v>
      </c>
      <c r="C3833" s="30" t="s">
        <v>10189</v>
      </c>
      <c r="D3833" s="30" t="s">
        <v>10190</v>
      </c>
      <c r="E3833" s="30" t="s">
        <v>119</v>
      </c>
      <c r="F3833" s="30" t="s">
        <v>6056</v>
      </c>
      <c r="G3833" s="9" t="s">
        <v>86</v>
      </c>
      <c r="H3833" s="30"/>
      <c r="I3833" s="31"/>
    </row>
    <row r="3834">
      <c r="A3834" s="34">
        <v>45115.0</v>
      </c>
      <c r="B3834" s="29" t="s">
        <v>10188</v>
      </c>
      <c r="C3834" s="30" t="s">
        <v>10189</v>
      </c>
      <c r="D3834" s="30" t="s">
        <v>10190</v>
      </c>
      <c r="E3834" s="30" t="s">
        <v>5569</v>
      </c>
      <c r="F3834" s="30" t="s">
        <v>247</v>
      </c>
      <c r="G3834" s="9" t="s">
        <v>86</v>
      </c>
      <c r="H3834" s="30"/>
      <c r="I3834" s="31"/>
    </row>
    <row r="3835">
      <c r="A3835" s="34">
        <v>45115.0</v>
      </c>
      <c r="B3835" s="29" t="s">
        <v>10191</v>
      </c>
      <c r="C3835" s="30" t="s">
        <v>10192</v>
      </c>
      <c r="D3835" s="30" t="s">
        <v>74</v>
      </c>
      <c r="E3835" s="30" t="s">
        <v>42</v>
      </c>
      <c r="F3835" s="30" t="s">
        <v>1303</v>
      </c>
      <c r="G3835" s="9" t="s">
        <v>29</v>
      </c>
      <c r="H3835" s="30"/>
      <c r="I3835" s="31"/>
    </row>
    <row r="3836">
      <c r="A3836" s="34">
        <v>45115.0</v>
      </c>
      <c r="B3836" s="29" t="s">
        <v>10193</v>
      </c>
      <c r="C3836" s="30" t="s">
        <v>10194</v>
      </c>
      <c r="D3836" s="30" t="s">
        <v>286</v>
      </c>
      <c r="E3836" s="30"/>
      <c r="F3836" s="30" t="s">
        <v>7183</v>
      </c>
      <c r="G3836" s="9" t="s">
        <v>14</v>
      </c>
      <c r="H3836" s="30" t="s">
        <v>100</v>
      </c>
      <c r="I3836" s="31"/>
    </row>
    <row r="3837">
      <c r="A3837" s="34">
        <v>45115.0</v>
      </c>
      <c r="B3837" s="29" t="s">
        <v>10195</v>
      </c>
      <c r="C3837" s="30" t="s">
        <v>10196</v>
      </c>
      <c r="D3837" s="30" t="s">
        <v>7450</v>
      </c>
      <c r="E3837" s="30" t="s">
        <v>436</v>
      </c>
      <c r="F3837" s="30" t="s">
        <v>18</v>
      </c>
      <c r="G3837" s="9" t="s">
        <v>14</v>
      </c>
      <c r="H3837" s="30"/>
      <c r="I3837" s="31"/>
    </row>
    <row r="3838">
      <c r="A3838" s="34">
        <v>45115.0</v>
      </c>
      <c r="B3838" s="29" t="s">
        <v>10195</v>
      </c>
      <c r="C3838" s="30" t="s">
        <v>10196</v>
      </c>
      <c r="D3838" s="30" t="s">
        <v>7450</v>
      </c>
      <c r="E3838" s="30" t="s">
        <v>2082</v>
      </c>
      <c r="F3838" s="30" t="s">
        <v>9347</v>
      </c>
      <c r="G3838" s="9" t="s">
        <v>14</v>
      </c>
      <c r="H3838" s="30"/>
      <c r="I3838" s="31"/>
    </row>
    <row r="3839">
      <c r="A3839" s="34">
        <v>45115.0</v>
      </c>
      <c r="B3839" s="29" t="s">
        <v>10195</v>
      </c>
      <c r="C3839" s="30" t="s">
        <v>10196</v>
      </c>
      <c r="D3839" s="30" t="s">
        <v>7450</v>
      </c>
      <c r="E3839" s="30" t="s">
        <v>38</v>
      </c>
      <c r="F3839" s="30" t="s">
        <v>13</v>
      </c>
      <c r="G3839" s="9" t="s">
        <v>14</v>
      </c>
      <c r="H3839" s="30"/>
      <c r="I3839" s="31"/>
    </row>
    <row r="3840">
      <c r="A3840" s="34">
        <v>45115.0</v>
      </c>
      <c r="B3840" s="29" t="s">
        <v>10197</v>
      </c>
      <c r="C3840" s="30" t="s">
        <v>10198</v>
      </c>
      <c r="D3840" s="30" t="s">
        <v>118</v>
      </c>
      <c r="E3840" s="30" t="s">
        <v>6889</v>
      </c>
      <c r="F3840" s="30" t="s">
        <v>119</v>
      </c>
      <c r="G3840" s="9" t="s">
        <v>14</v>
      </c>
      <c r="H3840" s="30"/>
      <c r="I3840" s="31"/>
    </row>
    <row r="3841">
      <c r="A3841" s="34">
        <v>45115.0</v>
      </c>
      <c r="B3841" s="29" t="s">
        <v>10197</v>
      </c>
      <c r="C3841" s="30" t="s">
        <v>10198</v>
      </c>
      <c r="D3841" s="30" t="s">
        <v>118</v>
      </c>
      <c r="E3841" s="30" t="s">
        <v>5569</v>
      </c>
      <c r="F3841" s="30" t="s">
        <v>149</v>
      </c>
      <c r="G3841" s="9" t="s">
        <v>86</v>
      </c>
      <c r="H3841" s="30"/>
      <c r="I3841" s="31"/>
    </row>
    <row r="3842">
      <c r="A3842" s="34">
        <v>45115.0</v>
      </c>
      <c r="B3842" s="29" t="s">
        <v>10199</v>
      </c>
      <c r="C3842" s="30" t="s">
        <v>10200</v>
      </c>
      <c r="D3842" s="30" t="s">
        <v>230</v>
      </c>
      <c r="E3842" s="30"/>
      <c r="F3842" s="30" t="s">
        <v>747</v>
      </c>
      <c r="G3842" s="9" t="s">
        <v>86</v>
      </c>
      <c r="H3842" s="30" t="s">
        <v>100</v>
      </c>
      <c r="I3842" s="31"/>
    </row>
    <row r="3843">
      <c r="A3843" s="34">
        <v>45115.0</v>
      </c>
      <c r="B3843" s="29" t="s">
        <v>10199</v>
      </c>
      <c r="C3843" s="30" t="s">
        <v>10200</v>
      </c>
      <c r="D3843" s="30" t="s">
        <v>230</v>
      </c>
      <c r="E3843" s="30" t="s">
        <v>119</v>
      </c>
      <c r="F3843" s="30" t="s">
        <v>6171</v>
      </c>
      <c r="G3843" s="9" t="s">
        <v>86</v>
      </c>
      <c r="H3843" s="30"/>
      <c r="I3843" s="31"/>
    </row>
    <row r="3844">
      <c r="A3844" s="34">
        <v>45115.0</v>
      </c>
      <c r="B3844" s="29" t="s">
        <v>10199</v>
      </c>
      <c r="C3844" s="30" t="s">
        <v>10200</v>
      </c>
      <c r="D3844" s="30" t="s">
        <v>230</v>
      </c>
      <c r="E3844" s="30" t="s">
        <v>5569</v>
      </c>
      <c r="F3844" s="30" t="s">
        <v>1123</v>
      </c>
      <c r="G3844" s="9" t="s">
        <v>86</v>
      </c>
      <c r="H3844" s="30"/>
      <c r="I3844" s="31"/>
    </row>
    <row r="3845">
      <c r="A3845" s="34">
        <v>45115.0</v>
      </c>
      <c r="B3845" s="29" t="s">
        <v>10199</v>
      </c>
      <c r="C3845" s="30" t="s">
        <v>10200</v>
      </c>
      <c r="D3845" s="30" t="s">
        <v>230</v>
      </c>
      <c r="E3845" s="30" t="s">
        <v>5047</v>
      </c>
      <c r="F3845" s="30" t="s">
        <v>505</v>
      </c>
      <c r="G3845" s="9" t="s">
        <v>86</v>
      </c>
      <c r="H3845" s="30"/>
      <c r="I3845" s="31"/>
    </row>
    <row r="3846">
      <c r="A3846" s="34">
        <v>45115.0</v>
      </c>
      <c r="B3846" s="29" t="s">
        <v>10201</v>
      </c>
      <c r="C3846" s="30" t="s">
        <v>10202</v>
      </c>
      <c r="D3846" s="30" t="s">
        <v>321</v>
      </c>
      <c r="E3846" s="30" t="s">
        <v>436</v>
      </c>
      <c r="F3846" s="30" t="s">
        <v>3482</v>
      </c>
      <c r="G3846" s="9" t="s">
        <v>14</v>
      </c>
      <c r="H3846" s="30"/>
      <c r="I3846" s="31"/>
    </row>
    <row r="3847">
      <c r="A3847" s="34">
        <v>45115.0</v>
      </c>
      <c r="B3847" s="29" t="s">
        <v>10203</v>
      </c>
      <c r="C3847" s="30" t="s">
        <v>10204</v>
      </c>
      <c r="D3847" s="30" t="s">
        <v>2054</v>
      </c>
      <c r="E3847" s="30" t="s">
        <v>1527</v>
      </c>
      <c r="F3847" s="30" t="s">
        <v>119</v>
      </c>
      <c r="G3847" s="9" t="s">
        <v>14</v>
      </c>
      <c r="H3847" s="30"/>
      <c r="I3847" s="31"/>
    </row>
    <row r="3848">
      <c r="A3848" s="34">
        <v>45115.0</v>
      </c>
      <c r="B3848" s="29" t="s">
        <v>10203</v>
      </c>
      <c r="C3848" s="30" t="s">
        <v>10204</v>
      </c>
      <c r="D3848" s="30" t="s">
        <v>2054</v>
      </c>
      <c r="E3848" s="30" t="s">
        <v>5569</v>
      </c>
      <c r="F3848" s="30" t="s">
        <v>1344</v>
      </c>
      <c r="G3848" s="9" t="s">
        <v>14</v>
      </c>
      <c r="H3848" s="30"/>
      <c r="I3848" s="31"/>
    </row>
    <row r="3849">
      <c r="A3849" s="34">
        <v>45115.0</v>
      </c>
      <c r="B3849" s="29" t="s">
        <v>10203</v>
      </c>
      <c r="C3849" s="30" t="s">
        <v>10204</v>
      </c>
      <c r="D3849" s="30" t="s">
        <v>2054</v>
      </c>
      <c r="E3849" s="30" t="s">
        <v>90</v>
      </c>
      <c r="F3849" s="30" t="s">
        <v>111</v>
      </c>
      <c r="G3849" s="9" t="s">
        <v>14</v>
      </c>
      <c r="H3849" s="30"/>
      <c r="I3849" s="31"/>
    </row>
    <row r="3850">
      <c r="A3850" s="34">
        <v>45115.0</v>
      </c>
      <c r="B3850" s="29" t="s">
        <v>10205</v>
      </c>
      <c r="C3850" s="30" t="s">
        <v>10206</v>
      </c>
      <c r="D3850" s="30" t="s">
        <v>1746</v>
      </c>
      <c r="E3850" s="30" t="s">
        <v>119</v>
      </c>
      <c r="F3850" s="30" t="s">
        <v>18</v>
      </c>
      <c r="G3850" s="9" t="s">
        <v>14</v>
      </c>
      <c r="H3850" s="30"/>
      <c r="I3850" s="31"/>
    </row>
    <row r="3851">
      <c r="A3851" s="34">
        <v>45115.0</v>
      </c>
      <c r="B3851" s="29" t="s">
        <v>10205</v>
      </c>
      <c r="C3851" s="30" t="s">
        <v>10206</v>
      </c>
      <c r="D3851" s="30" t="s">
        <v>1746</v>
      </c>
      <c r="E3851" s="30" t="s">
        <v>4316</v>
      </c>
      <c r="F3851" s="30" t="s">
        <v>9041</v>
      </c>
      <c r="G3851" s="9" t="s">
        <v>14</v>
      </c>
      <c r="H3851" s="30"/>
      <c r="I3851" s="31"/>
    </row>
    <row r="3852">
      <c r="A3852" s="34">
        <v>45115.0</v>
      </c>
      <c r="B3852" s="29" t="s">
        <v>10205</v>
      </c>
      <c r="C3852" s="30" t="s">
        <v>10206</v>
      </c>
      <c r="D3852" s="30" t="s">
        <v>1746</v>
      </c>
      <c r="E3852" s="30" t="s">
        <v>90</v>
      </c>
      <c r="F3852" s="30" t="s">
        <v>111</v>
      </c>
      <c r="G3852" s="9" t="s">
        <v>14</v>
      </c>
      <c r="H3852" s="30"/>
      <c r="I3852" s="31"/>
    </row>
    <row r="3853">
      <c r="A3853" s="34">
        <v>45115.0</v>
      </c>
      <c r="B3853" s="29" t="s">
        <v>10207</v>
      </c>
      <c r="C3853" s="30" t="s">
        <v>10208</v>
      </c>
      <c r="D3853" s="30" t="s">
        <v>74</v>
      </c>
      <c r="E3853" s="30" t="s">
        <v>6925</v>
      </c>
      <c r="F3853" s="30" t="s">
        <v>7105</v>
      </c>
      <c r="G3853" s="9" t="s">
        <v>29</v>
      </c>
      <c r="H3853" s="30"/>
      <c r="I3853" s="31"/>
    </row>
    <row r="3854">
      <c r="A3854" s="34">
        <v>45115.0</v>
      </c>
      <c r="B3854" s="29" t="s">
        <v>10207</v>
      </c>
      <c r="C3854" s="30" t="s">
        <v>10208</v>
      </c>
      <c r="D3854" s="30" t="s">
        <v>74</v>
      </c>
      <c r="E3854" s="30"/>
      <c r="F3854" s="30" t="s">
        <v>7106</v>
      </c>
      <c r="G3854" s="9" t="s">
        <v>14</v>
      </c>
      <c r="H3854" s="30" t="s">
        <v>100</v>
      </c>
      <c r="I3854" s="31"/>
    </row>
    <row r="3855">
      <c r="A3855" s="34">
        <v>45115.0</v>
      </c>
      <c r="B3855" s="29" t="s">
        <v>10209</v>
      </c>
      <c r="C3855" s="30" t="s">
        <v>10210</v>
      </c>
      <c r="D3855" s="30" t="s">
        <v>74</v>
      </c>
      <c r="E3855" s="30" t="s">
        <v>42</v>
      </c>
      <c r="F3855" s="30" t="s">
        <v>1303</v>
      </c>
      <c r="G3855" s="9" t="s">
        <v>29</v>
      </c>
      <c r="H3855" s="30"/>
      <c r="I3855" s="31"/>
    </row>
    <row r="3856">
      <c r="A3856" s="34">
        <v>45115.0</v>
      </c>
      <c r="B3856" s="29" t="s">
        <v>10211</v>
      </c>
      <c r="C3856" s="30" t="s">
        <v>10212</v>
      </c>
      <c r="D3856" s="30" t="s">
        <v>135</v>
      </c>
      <c r="E3856" s="30"/>
      <c r="F3856" s="30" t="s">
        <v>7183</v>
      </c>
      <c r="G3856" s="9" t="s">
        <v>14</v>
      </c>
      <c r="H3856" s="30" t="s">
        <v>100</v>
      </c>
      <c r="I3856" s="31"/>
    </row>
    <row r="3857">
      <c r="A3857" s="34">
        <v>45115.0</v>
      </c>
      <c r="B3857" s="29" t="s">
        <v>10213</v>
      </c>
      <c r="C3857" s="30" t="s">
        <v>10214</v>
      </c>
      <c r="D3857" s="30" t="s">
        <v>6744</v>
      </c>
      <c r="E3857" s="30" t="s">
        <v>38</v>
      </c>
      <c r="F3857" s="30" t="s">
        <v>5939</v>
      </c>
      <c r="G3857" s="9" t="s">
        <v>14</v>
      </c>
      <c r="H3857" s="30"/>
      <c r="I3857" s="31"/>
    </row>
    <row r="3858">
      <c r="A3858" s="34">
        <v>45115.0</v>
      </c>
      <c r="B3858" s="29" t="s">
        <v>10215</v>
      </c>
      <c r="C3858" s="30" t="s">
        <v>10216</v>
      </c>
      <c r="D3858" s="30" t="s">
        <v>4717</v>
      </c>
      <c r="E3858" s="30"/>
      <c r="F3858" s="30" t="s">
        <v>6148</v>
      </c>
      <c r="G3858" s="9" t="s">
        <v>14</v>
      </c>
      <c r="H3858" s="30" t="s">
        <v>100</v>
      </c>
      <c r="I3858" s="31"/>
    </row>
    <row r="3859">
      <c r="A3859" s="34">
        <v>45115.0</v>
      </c>
      <c r="B3859" s="29" t="s">
        <v>10215</v>
      </c>
      <c r="C3859" s="30" t="s">
        <v>10216</v>
      </c>
      <c r="D3859" s="30" t="s">
        <v>4717</v>
      </c>
      <c r="E3859" s="30" t="s">
        <v>119</v>
      </c>
      <c r="F3859" s="30" t="s">
        <v>454</v>
      </c>
      <c r="G3859" s="9" t="s">
        <v>14</v>
      </c>
      <c r="H3859" s="30"/>
      <c r="I3859" s="31"/>
    </row>
    <row r="3860">
      <c r="A3860" s="34">
        <v>45115.0</v>
      </c>
      <c r="B3860" s="29" t="s">
        <v>10215</v>
      </c>
      <c r="C3860" s="30" t="s">
        <v>10216</v>
      </c>
      <c r="D3860" s="30" t="s">
        <v>4717</v>
      </c>
      <c r="E3860" s="30" t="s">
        <v>349</v>
      </c>
      <c r="F3860" s="30" t="s">
        <v>149</v>
      </c>
      <c r="G3860" s="9" t="s">
        <v>14</v>
      </c>
      <c r="H3860" s="30"/>
      <c r="I3860" s="31"/>
    </row>
    <row r="3861">
      <c r="A3861" s="34">
        <v>45115.0</v>
      </c>
      <c r="B3861" s="29" t="s">
        <v>10217</v>
      </c>
      <c r="C3861" s="30" t="s">
        <v>10218</v>
      </c>
      <c r="D3861" s="30" t="s">
        <v>5818</v>
      </c>
      <c r="E3861" s="30"/>
      <c r="F3861" s="30" t="s">
        <v>512</v>
      </c>
      <c r="G3861" s="9" t="s">
        <v>14</v>
      </c>
      <c r="H3861" s="30" t="s">
        <v>100</v>
      </c>
      <c r="I3861" s="31"/>
    </row>
    <row r="3862">
      <c r="A3862" s="34">
        <v>45115.0</v>
      </c>
      <c r="B3862" s="29" t="s">
        <v>10217</v>
      </c>
      <c r="C3862" s="30" t="s">
        <v>10218</v>
      </c>
      <c r="D3862" s="30" t="s">
        <v>5818</v>
      </c>
      <c r="E3862" s="30" t="s">
        <v>10219</v>
      </c>
      <c r="F3862" s="30" t="s">
        <v>829</v>
      </c>
      <c r="G3862" s="9" t="s">
        <v>14</v>
      </c>
      <c r="H3862" s="30"/>
      <c r="I3862" s="31"/>
    </row>
    <row r="3863">
      <c r="A3863" s="34">
        <v>45115.0</v>
      </c>
      <c r="B3863" s="29" t="s">
        <v>10217</v>
      </c>
      <c r="C3863" s="30" t="s">
        <v>10218</v>
      </c>
      <c r="D3863" s="30" t="s">
        <v>5818</v>
      </c>
      <c r="E3863" s="30" t="s">
        <v>1003</v>
      </c>
      <c r="F3863" s="30" t="s">
        <v>671</v>
      </c>
      <c r="G3863" s="9" t="s">
        <v>14</v>
      </c>
      <c r="H3863" s="30"/>
      <c r="I3863" s="31"/>
    </row>
    <row r="3864">
      <c r="A3864" s="34">
        <v>45115.0</v>
      </c>
      <c r="B3864" s="29" t="s">
        <v>10220</v>
      </c>
      <c r="C3864" s="30" t="s">
        <v>10221</v>
      </c>
      <c r="D3864" s="30" t="s">
        <v>3764</v>
      </c>
      <c r="E3864" s="30"/>
      <c r="F3864" s="30" t="s">
        <v>749</v>
      </c>
      <c r="G3864" s="9" t="s">
        <v>86</v>
      </c>
      <c r="H3864" s="30" t="s">
        <v>100</v>
      </c>
      <c r="I3864" s="31"/>
    </row>
    <row r="3865">
      <c r="A3865" s="34">
        <v>45115.0</v>
      </c>
      <c r="B3865" s="29" t="s">
        <v>10220</v>
      </c>
      <c r="C3865" s="30" t="s">
        <v>10221</v>
      </c>
      <c r="D3865" s="30" t="s">
        <v>3764</v>
      </c>
      <c r="E3865" s="30" t="s">
        <v>6169</v>
      </c>
      <c r="F3865" s="30" t="s">
        <v>10222</v>
      </c>
      <c r="G3865" s="9" t="s">
        <v>86</v>
      </c>
      <c r="H3865" s="30"/>
      <c r="I3865" s="31"/>
    </row>
    <row r="3866">
      <c r="A3866" s="34">
        <v>45115.0</v>
      </c>
      <c r="B3866" s="29" t="s">
        <v>10220</v>
      </c>
      <c r="C3866" s="30" t="s">
        <v>10221</v>
      </c>
      <c r="D3866" s="30" t="s">
        <v>3764</v>
      </c>
      <c r="E3866" s="30" t="s">
        <v>705</v>
      </c>
      <c r="F3866" s="30" t="s">
        <v>10223</v>
      </c>
      <c r="G3866" s="9" t="s">
        <v>86</v>
      </c>
      <c r="H3866" s="30"/>
      <c r="I3866" s="31"/>
    </row>
    <row r="3867">
      <c r="A3867" s="34">
        <v>45115.0</v>
      </c>
      <c r="B3867" s="29" t="s">
        <v>10224</v>
      </c>
      <c r="C3867" s="30" t="s">
        <v>10225</v>
      </c>
      <c r="D3867" s="30" t="s">
        <v>10226</v>
      </c>
      <c r="E3867" s="30"/>
      <c r="F3867" s="30" t="s">
        <v>747</v>
      </c>
      <c r="G3867" s="9" t="s">
        <v>86</v>
      </c>
      <c r="H3867" s="30" t="s">
        <v>100</v>
      </c>
      <c r="I3867" s="31"/>
    </row>
    <row r="3868">
      <c r="A3868" s="34">
        <v>45115.0</v>
      </c>
      <c r="B3868" s="29" t="s">
        <v>10224</v>
      </c>
      <c r="C3868" s="30" t="s">
        <v>10225</v>
      </c>
      <c r="D3868" s="30" t="s">
        <v>10226</v>
      </c>
      <c r="E3868" s="30" t="s">
        <v>259</v>
      </c>
      <c r="F3868" s="30" t="s">
        <v>2325</v>
      </c>
      <c r="G3868" s="9" t="s">
        <v>86</v>
      </c>
      <c r="H3868" s="30"/>
      <c r="I3868" s="31"/>
    </row>
    <row r="3869">
      <c r="A3869" s="34">
        <v>45115.0</v>
      </c>
      <c r="B3869" s="29" t="s">
        <v>10224</v>
      </c>
      <c r="C3869" s="30" t="s">
        <v>10225</v>
      </c>
      <c r="D3869" s="30" t="s">
        <v>10226</v>
      </c>
      <c r="E3869" s="30" t="s">
        <v>627</v>
      </c>
      <c r="F3869" s="30" t="s">
        <v>6470</v>
      </c>
      <c r="G3869" s="9" t="s">
        <v>86</v>
      </c>
      <c r="H3869" s="30"/>
      <c r="I3869" s="31"/>
    </row>
    <row r="3870">
      <c r="A3870" s="34">
        <v>45115.0</v>
      </c>
      <c r="B3870" s="29" t="s">
        <v>10227</v>
      </c>
      <c r="C3870" s="30" t="s">
        <v>10228</v>
      </c>
      <c r="D3870" s="30" t="s">
        <v>377</v>
      </c>
      <c r="E3870" s="30"/>
      <c r="F3870" s="30" t="s">
        <v>171</v>
      </c>
      <c r="G3870" s="9" t="s">
        <v>14</v>
      </c>
      <c r="H3870" s="30" t="s">
        <v>100</v>
      </c>
      <c r="I3870" s="31"/>
    </row>
    <row r="3871">
      <c r="A3871" s="34">
        <v>45085.0</v>
      </c>
      <c r="B3871" s="29" t="s">
        <v>10229</v>
      </c>
      <c r="C3871" s="30" t="s">
        <v>10230</v>
      </c>
      <c r="D3871" s="30" t="s">
        <v>10226</v>
      </c>
      <c r="E3871" s="30" t="s">
        <v>627</v>
      </c>
      <c r="F3871" s="30" t="s">
        <v>6470</v>
      </c>
      <c r="G3871" s="9" t="s">
        <v>86</v>
      </c>
      <c r="H3871" s="30"/>
      <c r="I3871" s="31"/>
    </row>
    <row r="3872">
      <c r="A3872" s="34">
        <v>45085.0</v>
      </c>
      <c r="B3872" s="29" t="s">
        <v>10229</v>
      </c>
      <c r="C3872" s="30" t="s">
        <v>10230</v>
      </c>
      <c r="D3872" s="30" t="s">
        <v>10226</v>
      </c>
      <c r="E3872" s="30" t="s">
        <v>259</v>
      </c>
      <c r="F3872" s="30" t="s">
        <v>10094</v>
      </c>
      <c r="G3872" s="9" t="s">
        <v>86</v>
      </c>
      <c r="H3872" s="30"/>
      <c r="I3872" s="31"/>
    </row>
    <row r="3873">
      <c r="A3873" s="34">
        <v>45085.0</v>
      </c>
      <c r="B3873" s="29" t="s">
        <v>10231</v>
      </c>
      <c r="C3873" s="30" t="s">
        <v>10232</v>
      </c>
      <c r="D3873" s="30" t="s">
        <v>1699</v>
      </c>
      <c r="E3873" s="30"/>
      <c r="F3873" s="30" t="s">
        <v>260</v>
      </c>
      <c r="G3873" s="9" t="s">
        <v>14</v>
      </c>
      <c r="H3873" s="30" t="s">
        <v>119</v>
      </c>
      <c r="I3873" s="31"/>
    </row>
    <row r="3874">
      <c r="A3874" s="34">
        <v>45085.0</v>
      </c>
      <c r="B3874" s="29" t="s">
        <v>10231</v>
      </c>
      <c r="C3874" s="30" t="s">
        <v>10232</v>
      </c>
      <c r="D3874" s="30" t="s">
        <v>1699</v>
      </c>
      <c r="E3874" s="30" t="s">
        <v>10233</v>
      </c>
      <c r="F3874" s="30" t="s">
        <v>10234</v>
      </c>
      <c r="G3874" s="9" t="s">
        <v>14</v>
      </c>
      <c r="H3874" s="30"/>
      <c r="I3874" s="31"/>
    </row>
    <row r="3875">
      <c r="A3875" s="34">
        <v>45085.0</v>
      </c>
      <c r="B3875" s="29" t="s">
        <v>10235</v>
      </c>
      <c r="C3875" s="30" t="s">
        <v>10236</v>
      </c>
      <c r="D3875" s="30" t="s">
        <v>78</v>
      </c>
      <c r="E3875" s="30" t="s">
        <v>5951</v>
      </c>
      <c r="F3875" s="30" t="s">
        <v>10237</v>
      </c>
      <c r="G3875" s="9" t="s">
        <v>14</v>
      </c>
      <c r="H3875" s="30"/>
      <c r="I3875" s="31"/>
    </row>
    <row r="3876">
      <c r="A3876" s="34">
        <v>45085.0</v>
      </c>
      <c r="B3876" s="29" t="s">
        <v>10235</v>
      </c>
      <c r="C3876" s="30" t="s">
        <v>10236</v>
      </c>
      <c r="D3876" s="30" t="s">
        <v>78</v>
      </c>
      <c r="E3876" s="30" t="s">
        <v>998</v>
      </c>
      <c r="F3876" s="30" t="s">
        <v>10237</v>
      </c>
      <c r="G3876" s="9" t="s">
        <v>14</v>
      </c>
      <c r="H3876" s="30"/>
      <c r="I3876" s="31"/>
    </row>
    <row r="3877">
      <c r="A3877" s="34">
        <v>45024.0</v>
      </c>
      <c r="B3877" s="29" t="s">
        <v>10238</v>
      </c>
      <c r="C3877" s="30" t="s">
        <v>10239</v>
      </c>
      <c r="D3877" s="30" t="s">
        <v>1932</v>
      </c>
      <c r="E3877" s="30" t="s">
        <v>38</v>
      </c>
      <c r="F3877" s="30" t="s">
        <v>1123</v>
      </c>
      <c r="G3877" s="9" t="s">
        <v>86</v>
      </c>
      <c r="H3877" s="30"/>
      <c r="I3877" s="31"/>
    </row>
    <row r="3878">
      <c r="A3878" s="34">
        <v>45024.0</v>
      </c>
      <c r="B3878" s="29" t="s">
        <v>10238</v>
      </c>
      <c r="C3878" s="30" t="s">
        <v>10239</v>
      </c>
      <c r="D3878" s="30" t="s">
        <v>1932</v>
      </c>
      <c r="E3878" s="30" t="s">
        <v>119</v>
      </c>
      <c r="F3878" s="30" t="s">
        <v>6056</v>
      </c>
      <c r="G3878" s="9" t="s">
        <v>86</v>
      </c>
      <c r="H3878" s="30"/>
      <c r="I3878" s="31"/>
    </row>
    <row r="3879">
      <c r="A3879" s="34">
        <v>45024.0</v>
      </c>
      <c r="B3879" s="29" t="s">
        <v>10238</v>
      </c>
      <c r="C3879" s="30" t="s">
        <v>10239</v>
      </c>
      <c r="D3879" s="30" t="s">
        <v>1932</v>
      </c>
      <c r="E3879" s="30" t="s">
        <v>5569</v>
      </c>
      <c r="F3879" s="30" t="s">
        <v>247</v>
      </c>
      <c r="G3879" s="9" t="s">
        <v>86</v>
      </c>
      <c r="H3879" s="30"/>
      <c r="I3879" s="31"/>
    </row>
    <row r="3880">
      <c r="A3880" s="34">
        <v>45024.0</v>
      </c>
      <c r="B3880" s="29" t="s">
        <v>10240</v>
      </c>
      <c r="C3880" s="30" t="s">
        <v>10241</v>
      </c>
      <c r="D3880" s="30" t="s">
        <v>10242</v>
      </c>
      <c r="E3880" s="30" t="s">
        <v>5569</v>
      </c>
      <c r="F3880" s="30" t="s">
        <v>588</v>
      </c>
      <c r="G3880" s="9" t="s">
        <v>14</v>
      </c>
      <c r="H3880" s="30"/>
      <c r="I3880" s="31"/>
    </row>
    <row r="3881">
      <c r="A3881" s="34">
        <v>45024.0</v>
      </c>
      <c r="B3881" s="29" t="s">
        <v>10240</v>
      </c>
      <c r="C3881" s="30" t="s">
        <v>10241</v>
      </c>
      <c r="D3881" s="30" t="s">
        <v>10242</v>
      </c>
      <c r="E3881" s="30" t="s">
        <v>10243</v>
      </c>
      <c r="F3881" s="30" t="s">
        <v>33</v>
      </c>
      <c r="G3881" s="9" t="s">
        <v>14</v>
      </c>
      <c r="H3881" s="30"/>
      <c r="I3881" s="31"/>
    </row>
    <row r="3882">
      <c r="A3882" s="34">
        <v>45024.0</v>
      </c>
      <c r="B3882" s="29" t="s">
        <v>10240</v>
      </c>
      <c r="C3882" s="30" t="s">
        <v>10241</v>
      </c>
      <c r="D3882" s="30" t="s">
        <v>10242</v>
      </c>
      <c r="E3882" s="30" t="s">
        <v>10244</v>
      </c>
      <c r="F3882" s="30" t="s">
        <v>33</v>
      </c>
      <c r="G3882" s="9" t="s">
        <v>14</v>
      </c>
      <c r="H3882" s="30"/>
      <c r="I3882" s="31"/>
    </row>
    <row r="3883">
      <c r="A3883" s="34">
        <v>45024.0</v>
      </c>
      <c r="B3883" s="29" t="s">
        <v>10245</v>
      </c>
      <c r="C3883" s="30" t="s">
        <v>10246</v>
      </c>
      <c r="D3883" s="30" t="s">
        <v>10247</v>
      </c>
      <c r="E3883" s="30" t="s">
        <v>42</v>
      </c>
      <c r="F3883" s="30" t="s">
        <v>1303</v>
      </c>
      <c r="G3883" s="9" t="s">
        <v>29</v>
      </c>
      <c r="H3883" s="30"/>
      <c r="I3883" s="31"/>
    </row>
    <row r="3884">
      <c r="A3884" s="34">
        <v>45024.0</v>
      </c>
      <c r="B3884" s="29" t="s">
        <v>10248</v>
      </c>
      <c r="C3884" s="30" t="s">
        <v>10249</v>
      </c>
      <c r="D3884" s="30" t="s">
        <v>189</v>
      </c>
      <c r="E3884" s="30"/>
      <c r="F3884" s="30" t="s">
        <v>7183</v>
      </c>
      <c r="G3884" s="9" t="s">
        <v>14</v>
      </c>
      <c r="H3884" s="30" t="s">
        <v>100</v>
      </c>
      <c r="I3884" s="31"/>
    </row>
    <row r="3885">
      <c r="A3885" s="34">
        <v>45024.0</v>
      </c>
      <c r="B3885" s="29" t="s">
        <v>10250</v>
      </c>
      <c r="C3885" s="30" t="s">
        <v>10251</v>
      </c>
      <c r="D3885" s="30" t="s">
        <v>189</v>
      </c>
      <c r="E3885" s="30"/>
      <c r="F3885" s="30" t="s">
        <v>5892</v>
      </c>
      <c r="G3885" s="9" t="s">
        <v>14</v>
      </c>
      <c r="H3885" s="30" t="s">
        <v>100</v>
      </c>
      <c r="I3885" s="31"/>
    </row>
    <row r="3886">
      <c r="A3886" s="34">
        <v>45024.0</v>
      </c>
      <c r="B3886" s="29" t="s">
        <v>10250</v>
      </c>
      <c r="C3886" s="30" t="s">
        <v>10251</v>
      </c>
      <c r="D3886" s="30" t="s">
        <v>189</v>
      </c>
      <c r="E3886" s="30" t="s">
        <v>5569</v>
      </c>
      <c r="F3886" s="30" t="s">
        <v>119</v>
      </c>
      <c r="G3886" s="9" t="s">
        <v>14</v>
      </c>
      <c r="H3886" s="30"/>
      <c r="I3886" s="31"/>
    </row>
    <row r="3887">
      <c r="A3887" s="34">
        <v>45024.0</v>
      </c>
      <c r="B3887" s="29" t="s">
        <v>10250</v>
      </c>
      <c r="C3887" s="30" t="s">
        <v>10251</v>
      </c>
      <c r="D3887" s="30" t="s">
        <v>189</v>
      </c>
      <c r="E3887" s="30" t="s">
        <v>1069</v>
      </c>
      <c r="F3887" s="30" t="s">
        <v>101</v>
      </c>
      <c r="G3887" s="9" t="s">
        <v>14</v>
      </c>
      <c r="H3887" s="30"/>
      <c r="I3887" s="31"/>
    </row>
    <row r="3888">
      <c r="A3888" s="34">
        <v>45024.0</v>
      </c>
      <c r="B3888" s="29" t="s">
        <v>10250</v>
      </c>
      <c r="C3888" s="30" t="s">
        <v>10251</v>
      </c>
      <c r="D3888" s="30" t="s">
        <v>189</v>
      </c>
      <c r="E3888" s="30" t="s">
        <v>10252</v>
      </c>
      <c r="F3888" s="30" t="s">
        <v>13</v>
      </c>
      <c r="G3888" s="9" t="s">
        <v>14</v>
      </c>
      <c r="H3888" s="30"/>
      <c r="I3888" s="31"/>
    </row>
    <row r="3889">
      <c r="A3889" s="34">
        <v>45024.0</v>
      </c>
      <c r="B3889" s="29" t="s">
        <v>10250</v>
      </c>
      <c r="C3889" s="30" t="s">
        <v>10251</v>
      </c>
      <c r="D3889" s="30" t="s">
        <v>189</v>
      </c>
      <c r="E3889" s="30" t="s">
        <v>90</v>
      </c>
      <c r="F3889" s="30" t="s">
        <v>111</v>
      </c>
      <c r="G3889" s="9" t="s">
        <v>14</v>
      </c>
      <c r="H3889" s="30"/>
      <c r="I3889" s="31"/>
    </row>
    <row r="3890">
      <c r="A3890" s="34">
        <v>45024.0</v>
      </c>
      <c r="B3890" s="29" t="s">
        <v>10253</v>
      </c>
      <c r="C3890" s="30" t="s">
        <v>10254</v>
      </c>
      <c r="D3890" s="30" t="s">
        <v>4717</v>
      </c>
      <c r="E3890" s="30"/>
      <c r="F3890" s="30" t="s">
        <v>171</v>
      </c>
      <c r="G3890" s="9" t="s">
        <v>14</v>
      </c>
      <c r="H3890" s="30" t="s">
        <v>100</v>
      </c>
      <c r="I3890" s="31"/>
    </row>
    <row r="3891">
      <c r="A3891" s="34">
        <v>45024.0</v>
      </c>
      <c r="B3891" s="29" t="s">
        <v>10253</v>
      </c>
      <c r="C3891" s="30" t="s">
        <v>10254</v>
      </c>
      <c r="D3891" s="30" t="s">
        <v>4717</v>
      </c>
      <c r="E3891" s="30" t="s">
        <v>119</v>
      </c>
      <c r="F3891" s="30" t="s">
        <v>473</v>
      </c>
      <c r="G3891" s="9" t="s">
        <v>14</v>
      </c>
      <c r="H3891" s="30"/>
      <c r="I3891" s="31"/>
    </row>
    <row r="3892">
      <c r="A3892" s="34">
        <v>45024.0</v>
      </c>
      <c r="B3892" s="29" t="s">
        <v>10253</v>
      </c>
      <c r="C3892" s="30" t="s">
        <v>10254</v>
      </c>
      <c r="D3892" s="30" t="s">
        <v>4717</v>
      </c>
      <c r="E3892" s="30" t="s">
        <v>5217</v>
      </c>
      <c r="F3892" s="30" t="s">
        <v>18</v>
      </c>
      <c r="G3892" s="9" t="s">
        <v>14</v>
      </c>
      <c r="H3892" s="30"/>
      <c r="I3892" s="31"/>
    </row>
    <row r="3893">
      <c r="A3893" s="34">
        <v>45024.0</v>
      </c>
      <c r="B3893" s="29" t="s">
        <v>10255</v>
      </c>
      <c r="C3893" s="30" t="s">
        <v>10256</v>
      </c>
      <c r="D3893" s="30" t="s">
        <v>114</v>
      </c>
      <c r="E3893" s="30"/>
      <c r="F3893" s="30" t="s">
        <v>171</v>
      </c>
      <c r="G3893" s="9" t="s">
        <v>14</v>
      </c>
      <c r="H3893" s="30" t="s">
        <v>100</v>
      </c>
      <c r="I3893" s="31"/>
    </row>
    <row r="3894">
      <c r="A3894" s="34">
        <v>45024.0</v>
      </c>
      <c r="B3894" s="29" t="s">
        <v>10255</v>
      </c>
      <c r="C3894" s="30" t="s">
        <v>10256</v>
      </c>
      <c r="D3894" s="30" t="s">
        <v>114</v>
      </c>
      <c r="E3894" s="30"/>
      <c r="F3894" s="30" t="s">
        <v>9458</v>
      </c>
      <c r="G3894" s="9" t="s">
        <v>14</v>
      </c>
      <c r="H3894" s="30" t="s">
        <v>100</v>
      </c>
      <c r="I3894" s="31"/>
    </row>
    <row r="3895">
      <c r="A3895" s="34">
        <v>45024.0</v>
      </c>
      <c r="B3895" s="29" t="s">
        <v>10255</v>
      </c>
      <c r="C3895" s="30" t="s">
        <v>10256</v>
      </c>
      <c r="D3895" s="30" t="s">
        <v>114</v>
      </c>
      <c r="E3895" s="30" t="s">
        <v>119</v>
      </c>
      <c r="F3895" s="30" t="s">
        <v>473</v>
      </c>
      <c r="G3895" s="9" t="s">
        <v>14</v>
      </c>
      <c r="H3895" s="30"/>
      <c r="I3895" s="31"/>
    </row>
    <row r="3896">
      <c r="A3896" s="34">
        <v>45024.0</v>
      </c>
      <c r="B3896" s="29" t="s">
        <v>10255</v>
      </c>
      <c r="C3896" s="30" t="s">
        <v>10256</v>
      </c>
      <c r="D3896" s="30" t="s">
        <v>114</v>
      </c>
      <c r="E3896" s="30" t="s">
        <v>10257</v>
      </c>
      <c r="F3896" s="30" t="s">
        <v>101</v>
      </c>
      <c r="G3896" s="9" t="s">
        <v>14</v>
      </c>
      <c r="H3896" s="30"/>
      <c r="I3896" s="31"/>
    </row>
    <row r="3897">
      <c r="A3897" s="34">
        <v>45024.0</v>
      </c>
      <c r="B3897" s="29" t="s">
        <v>10258</v>
      </c>
      <c r="C3897" s="30" t="s">
        <v>10259</v>
      </c>
      <c r="D3897" s="30" t="s">
        <v>170</v>
      </c>
      <c r="E3897" s="30" t="s">
        <v>420</v>
      </c>
      <c r="F3897" s="30" t="s">
        <v>671</v>
      </c>
      <c r="G3897" s="9" t="s">
        <v>14</v>
      </c>
      <c r="H3897" s="30"/>
      <c r="I3897" s="31"/>
    </row>
    <row r="3898">
      <c r="A3898" s="34">
        <v>45024.0</v>
      </c>
      <c r="B3898" s="29" t="s">
        <v>10258</v>
      </c>
      <c r="C3898" s="30" t="s">
        <v>10259</v>
      </c>
      <c r="D3898" s="30" t="s">
        <v>170</v>
      </c>
      <c r="E3898" s="30" t="s">
        <v>4376</v>
      </c>
      <c r="F3898" s="30" t="s">
        <v>741</v>
      </c>
      <c r="G3898" s="9" t="s">
        <v>14</v>
      </c>
      <c r="H3898" s="30"/>
      <c r="I3898" s="31"/>
    </row>
    <row r="3899">
      <c r="A3899" s="34">
        <v>45024.0</v>
      </c>
      <c r="B3899" s="29" t="s">
        <v>10260</v>
      </c>
      <c r="C3899" s="30" t="s">
        <v>10261</v>
      </c>
      <c r="D3899" s="30" t="s">
        <v>114</v>
      </c>
      <c r="E3899" s="30" t="s">
        <v>110</v>
      </c>
      <c r="F3899" s="30" t="s">
        <v>111</v>
      </c>
      <c r="G3899" s="9" t="s">
        <v>14</v>
      </c>
      <c r="H3899" s="30"/>
      <c r="I3899" s="31"/>
    </row>
    <row r="3900">
      <c r="A3900" s="34">
        <v>45024.0</v>
      </c>
      <c r="B3900" s="29" t="s">
        <v>10260</v>
      </c>
      <c r="C3900" s="30" t="s">
        <v>10261</v>
      </c>
      <c r="D3900" s="30" t="s">
        <v>114</v>
      </c>
      <c r="E3900" s="30" t="s">
        <v>119</v>
      </c>
      <c r="F3900" s="30" t="s">
        <v>473</v>
      </c>
      <c r="G3900" s="9" t="s">
        <v>14</v>
      </c>
      <c r="H3900" s="30"/>
      <c r="I3900" s="31"/>
    </row>
    <row r="3901">
      <c r="A3901" s="34">
        <v>45024.0</v>
      </c>
      <c r="B3901" s="29" t="s">
        <v>10260</v>
      </c>
      <c r="C3901" s="30" t="s">
        <v>10261</v>
      </c>
      <c r="D3901" s="30" t="s">
        <v>114</v>
      </c>
      <c r="E3901" s="30" t="s">
        <v>10262</v>
      </c>
      <c r="F3901" s="30" t="s">
        <v>101</v>
      </c>
      <c r="G3901" s="9" t="s">
        <v>14</v>
      </c>
      <c r="H3901" s="30"/>
      <c r="I3901" s="31"/>
    </row>
    <row r="3902">
      <c r="A3902" s="34">
        <v>45024.0</v>
      </c>
      <c r="B3902" s="29" t="s">
        <v>10263</v>
      </c>
      <c r="C3902" s="30" t="s">
        <v>10264</v>
      </c>
      <c r="D3902" s="30" t="s">
        <v>2355</v>
      </c>
      <c r="E3902" s="30" t="s">
        <v>119</v>
      </c>
      <c r="F3902" s="30" t="s">
        <v>473</v>
      </c>
      <c r="G3902" s="9" t="s">
        <v>14</v>
      </c>
      <c r="H3902" s="30"/>
      <c r="I3902" s="31"/>
    </row>
    <row r="3903">
      <c r="A3903" s="34">
        <v>45024.0</v>
      </c>
      <c r="B3903" s="29" t="s">
        <v>10263</v>
      </c>
      <c r="C3903" s="30" t="s">
        <v>10264</v>
      </c>
      <c r="D3903" s="30" t="s">
        <v>2355</v>
      </c>
      <c r="E3903" s="30" t="s">
        <v>119</v>
      </c>
      <c r="F3903" s="30" t="s">
        <v>149</v>
      </c>
      <c r="G3903" s="9" t="s">
        <v>14</v>
      </c>
      <c r="H3903" s="30"/>
      <c r="I3903" s="31"/>
    </row>
    <row r="3904">
      <c r="A3904" s="34">
        <v>45024.0</v>
      </c>
      <c r="B3904" s="29" t="s">
        <v>10263</v>
      </c>
      <c r="C3904" s="30" t="s">
        <v>10264</v>
      </c>
      <c r="D3904" s="30" t="s">
        <v>2355</v>
      </c>
      <c r="E3904" s="30" t="s">
        <v>10265</v>
      </c>
      <c r="F3904" s="30" t="s">
        <v>13</v>
      </c>
      <c r="G3904" s="9" t="s">
        <v>14</v>
      </c>
      <c r="H3904" s="30"/>
      <c r="I3904" s="31"/>
    </row>
    <row r="3905">
      <c r="A3905" s="34">
        <v>45024.0</v>
      </c>
      <c r="B3905" s="29" t="s">
        <v>10266</v>
      </c>
      <c r="C3905" s="30" t="s">
        <v>10267</v>
      </c>
      <c r="D3905" s="30" t="s">
        <v>10247</v>
      </c>
      <c r="E3905" s="30" t="s">
        <v>7105</v>
      </c>
      <c r="F3905" s="30" t="s">
        <v>6925</v>
      </c>
      <c r="G3905" s="9" t="s">
        <v>29</v>
      </c>
      <c r="H3905" s="30"/>
      <c r="I3905" s="31"/>
    </row>
    <row r="3906">
      <c r="A3906" s="34">
        <v>45024.0</v>
      </c>
      <c r="B3906" s="29" t="s">
        <v>10266</v>
      </c>
      <c r="C3906" s="30" t="s">
        <v>10267</v>
      </c>
      <c r="D3906" s="30" t="s">
        <v>10247</v>
      </c>
      <c r="E3906" s="30"/>
      <c r="F3906" s="30" t="s">
        <v>9434</v>
      </c>
      <c r="G3906" s="9" t="s">
        <v>86</v>
      </c>
      <c r="H3906" s="30" t="s">
        <v>100</v>
      </c>
      <c r="I3906" s="31"/>
    </row>
    <row r="3907">
      <c r="A3907" s="34">
        <v>45024.0</v>
      </c>
      <c r="B3907" s="29" t="s">
        <v>10268</v>
      </c>
      <c r="C3907" s="30" t="s">
        <v>10269</v>
      </c>
      <c r="D3907" s="30" t="s">
        <v>10247</v>
      </c>
      <c r="E3907" s="30" t="s">
        <v>42</v>
      </c>
      <c r="F3907" s="30" t="s">
        <v>1303</v>
      </c>
      <c r="G3907" s="9" t="s">
        <v>29</v>
      </c>
      <c r="H3907" s="30"/>
      <c r="I3907" s="31"/>
    </row>
    <row r="3908">
      <c r="A3908" s="34">
        <v>45024.0</v>
      </c>
      <c r="B3908" s="29" t="s">
        <v>10270</v>
      </c>
      <c r="C3908" s="30" t="s">
        <v>10271</v>
      </c>
      <c r="D3908" s="30" t="s">
        <v>189</v>
      </c>
      <c r="E3908" s="30"/>
      <c r="F3908" s="30" t="s">
        <v>7183</v>
      </c>
      <c r="G3908" s="9" t="s">
        <v>14</v>
      </c>
      <c r="H3908" s="30" t="s">
        <v>100</v>
      </c>
      <c r="I3908" s="31"/>
    </row>
    <row r="3909">
      <c r="A3909" s="34">
        <v>45024.0</v>
      </c>
      <c r="B3909" s="29" t="s">
        <v>10272</v>
      </c>
      <c r="C3909" s="30" t="s">
        <v>10273</v>
      </c>
      <c r="D3909" s="30" t="s">
        <v>7718</v>
      </c>
      <c r="E3909" s="30"/>
      <c r="F3909" s="30" t="s">
        <v>171</v>
      </c>
      <c r="G3909" s="9" t="s">
        <v>14</v>
      </c>
      <c r="H3909" s="30" t="s">
        <v>100</v>
      </c>
      <c r="I3909" s="31"/>
    </row>
    <row r="3910">
      <c r="A3910" s="34">
        <v>45024.0</v>
      </c>
      <c r="B3910" s="29" t="s">
        <v>10272</v>
      </c>
      <c r="C3910" s="30" t="s">
        <v>10273</v>
      </c>
      <c r="D3910" s="30" t="s">
        <v>7718</v>
      </c>
      <c r="E3910" s="30" t="s">
        <v>1402</v>
      </c>
      <c r="F3910" s="30" t="s">
        <v>91</v>
      </c>
      <c r="G3910" s="9" t="s">
        <v>14</v>
      </c>
      <c r="H3910" s="30"/>
      <c r="I3910" s="31"/>
    </row>
    <row r="3911">
      <c r="A3911" s="34">
        <v>45024.0</v>
      </c>
      <c r="B3911" s="29" t="s">
        <v>10272</v>
      </c>
      <c r="C3911" s="30" t="s">
        <v>10273</v>
      </c>
      <c r="D3911" s="30" t="s">
        <v>7718</v>
      </c>
      <c r="E3911" s="30" t="s">
        <v>5569</v>
      </c>
      <c r="F3911" s="30" t="s">
        <v>18</v>
      </c>
      <c r="G3911" s="9" t="s">
        <v>14</v>
      </c>
      <c r="H3911" s="30"/>
      <c r="I3911" s="31"/>
    </row>
    <row r="3912">
      <c r="A3912" s="34">
        <v>45024.0</v>
      </c>
      <c r="B3912" s="29" t="s">
        <v>10272</v>
      </c>
      <c r="C3912" s="30" t="s">
        <v>10273</v>
      </c>
      <c r="D3912" s="30" t="s">
        <v>7718</v>
      </c>
      <c r="E3912" s="30" t="s">
        <v>10274</v>
      </c>
      <c r="F3912" s="30" t="s">
        <v>13</v>
      </c>
      <c r="G3912" s="9" t="s">
        <v>14</v>
      </c>
      <c r="H3912" s="30"/>
      <c r="I3912" s="31"/>
    </row>
    <row r="3913">
      <c r="A3913" s="34">
        <v>45024.0</v>
      </c>
      <c r="B3913" s="29" t="s">
        <v>10275</v>
      </c>
      <c r="C3913" s="30" t="s">
        <v>10276</v>
      </c>
      <c r="D3913" s="30" t="s">
        <v>7450</v>
      </c>
      <c r="E3913" s="30"/>
      <c r="F3913" s="30" t="s">
        <v>512</v>
      </c>
      <c r="G3913" s="9" t="s">
        <v>14</v>
      </c>
      <c r="H3913" s="30" t="s">
        <v>100</v>
      </c>
      <c r="I3913" s="31"/>
    </row>
    <row r="3914">
      <c r="A3914" s="34">
        <v>45024.0</v>
      </c>
      <c r="B3914" s="29" t="s">
        <v>10275</v>
      </c>
      <c r="C3914" s="30" t="s">
        <v>10276</v>
      </c>
      <c r="D3914" s="30" t="s">
        <v>7450</v>
      </c>
      <c r="E3914" s="30" t="s">
        <v>119</v>
      </c>
      <c r="F3914" s="30" t="s">
        <v>18</v>
      </c>
      <c r="G3914" s="9" t="s">
        <v>14</v>
      </c>
      <c r="H3914" s="30"/>
      <c r="I3914" s="31"/>
    </row>
    <row r="3915">
      <c r="A3915" s="34">
        <v>45024.0</v>
      </c>
      <c r="B3915" s="29" t="s">
        <v>10277</v>
      </c>
      <c r="C3915" s="30" t="s">
        <v>10278</v>
      </c>
      <c r="D3915" s="30" t="s">
        <v>1464</v>
      </c>
      <c r="E3915" s="30"/>
      <c r="F3915" s="30" t="s">
        <v>171</v>
      </c>
      <c r="G3915" s="9" t="s">
        <v>14</v>
      </c>
      <c r="H3915" s="30" t="s">
        <v>100</v>
      </c>
      <c r="I3915" s="31"/>
    </row>
    <row r="3916">
      <c r="A3916" s="34">
        <v>45024.0</v>
      </c>
      <c r="B3916" s="29" t="s">
        <v>10277</v>
      </c>
      <c r="C3916" s="30" t="s">
        <v>10278</v>
      </c>
      <c r="D3916" s="30" t="s">
        <v>1464</v>
      </c>
      <c r="E3916" s="30" t="s">
        <v>119</v>
      </c>
      <c r="F3916" s="30" t="s">
        <v>454</v>
      </c>
      <c r="G3916" s="9" t="s">
        <v>14</v>
      </c>
      <c r="H3916" s="30"/>
      <c r="I3916" s="31"/>
    </row>
    <row r="3917">
      <c r="A3917" s="34">
        <v>45024.0</v>
      </c>
      <c r="B3917" s="29" t="s">
        <v>10277</v>
      </c>
      <c r="C3917" s="30" t="s">
        <v>10278</v>
      </c>
      <c r="D3917" s="30" t="s">
        <v>1464</v>
      </c>
      <c r="E3917" s="30" t="s">
        <v>10274</v>
      </c>
      <c r="F3917" s="30" t="s">
        <v>1073</v>
      </c>
      <c r="G3917" s="9" t="s">
        <v>14</v>
      </c>
      <c r="H3917" s="30"/>
      <c r="I3917" s="31"/>
    </row>
    <row r="3918">
      <c r="A3918" s="34">
        <v>45024.0</v>
      </c>
      <c r="B3918" s="29" t="s">
        <v>10279</v>
      </c>
      <c r="C3918" s="30" t="s">
        <v>10280</v>
      </c>
      <c r="D3918" s="30" t="s">
        <v>727</v>
      </c>
      <c r="E3918" s="30"/>
      <c r="F3918" s="30" t="s">
        <v>1419</v>
      </c>
      <c r="G3918" s="9" t="s">
        <v>14</v>
      </c>
      <c r="H3918" s="30" t="s">
        <v>100</v>
      </c>
      <c r="I3918" s="31"/>
    </row>
    <row r="3919">
      <c r="A3919" s="34">
        <v>45024.0</v>
      </c>
      <c r="B3919" s="29" t="s">
        <v>10279</v>
      </c>
      <c r="C3919" s="30" t="s">
        <v>10280</v>
      </c>
      <c r="D3919" s="30" t="s">
        <v>727</v>
      </c>
      <c r="E3919" s="30" t="s">
        <v>1402</v>
      </c>
      <c r="F3919" s="30" t="s">
        <v>91</v>
      </c>
      <c r="G3919" s="9" t="s">
        <v>14</v>
      </c>
      <c r="H3919" s="30"/>
      <c r="I3919" s="31"/>
    </row>
    <row r="3920">
      <c r="A3920" s="34">
        <v>45024.0</v>
      </c>
      <c r="B3920" s="29" t="s">
        <v>10279</v>
      </c>
      <c r="C3920" s="30" t="s">
        <v>10280</v>
      </c>
      <c r="D3920" s="30" t="s">
        <v>727</v>
      </c>
      <c r="E3920" s="30" t="s">
        <v>5569</v>
      </c>
      <c r="F3920" s="30" t="s">
        <v>18</v>
      </c>
      <c r="G3920" s="9" t="s">
        <v>14</v>
      </c>
      <c r="H3920" s="30"/>
      <c r="I3920" s="31"/>
    </row>
    <row r="3921">
      <c r="A3921" s="34">
        <v>45024.0</v>
      </c>
      <c r="B3921" s="29" t="s">
        <v>10279</v>
      </c>
      <c r="C3921" s="30" t="s">
        <v>10280</v>
      </c>
      <c r="D3921" s="30" t="s">
        <v>727</v>
      </c>
      <c r="E3921" s="30" t="s">
        <v>5418</v>
      </c>
      <c r="F3921" s="30" t="s">
        <v>696</v>
      </c>
      <c r="G3921" s="9" t="s">
        <v>14</v>
      </c>
      <c r="H3921" s="30"/>
      <c r="I3921" s="31"/>
    </row>
    <row r="3922">
      <c r="A3922" s="34">
        <v>45024.0</v>
      </c>
      <c r="B3922" s="29" t="s">
        <v>10281</v>
      </c>
      <c r="C3922" s="30" t="s">
        <v>10282</v>
      </c>
      <c r="D3922" s="30" t="s">
        <v>3040</v>
      </c>
      <c r="E3922" s="30"/>
      <c r="F3922" s="30" t="s">
        <v>1430</v>
      </c>
      <c r="G3922" s="9" t="s">
        <v>14</v>
      </c>
      <c r="H3922" s="30" t="s">
        <v>100</v>
      </c>
      <c r="I3922" s="31"/>
    </row>
    <row r="3923">
      <c r="A3923" s="34">
        <v>45024.0</v>
      </c>
      <c r="B3923" s="29" t="s">
        <v>10281</v>
      </c>
      <c r="C3923" s="30" t="s">
        <v>10282</v>
      </c>
      <c r="D3923" s="30" t="s">
        <v>3040</v>
      </c>
      <c r="E3923" s="30" t="s">
        <v>5418</v>
      </c>
      <c r="F3923" s="30" t="s">
        <v>2082</v>
      </c>
      <c r="G3923" s="9" t="s">
        <v>14</v>
      </c>
      <c r="H3923" s="30"/>
      <c r="I3923" s="31"/>
    </row>
    <row r="3924">
      <c r="A3924" s="34">
        <v>45024.0</v>
      </c>
      <c r="B3924" s="29" t="s">
        <v>10281</v>
      </c>
      <c r="C3924" s="30" t="s">
        <v>10282</v>
      </c>
      <c r="D3924" s="30" t="s">
        <v>3040</v>
      </c>
      <c r="E3924" s="30" t="s">
        <v>6603</v>
      </c>
      <c r="F3924" s="30" t="s">
        <v>9105</v>
      </c>
      <c r="G3924" s="9" t="s">
        <v>14</v>
      </c>
      <c r="H3924" s="30"/>
      <c r="I3924" s="31"/>
    </row>
    <row r="3925">
      <c r="A3925" s="34">
        <v>45024.0</v>
      </c>
      <c r="B3925" s="29" t="s">
        <v>10283</v>
      </c>
      <c r="C3925" s="30" t="s">
        <v>10284</v>
      </c>
      <c r="D3925" s="30" t="s">
        <v>10285</v>
      </c>
      <c r="E3925" s="30" t="s">
        <v>38</v>
      </c>
      <c r="F3925" s="30" t="s">
        <v>149</v>
      </c>
      <c r="G3925" s="9" t="s">
        <v>14</v>
      </c>
      <c r="H3925" s="30"/>
      <c r="I3925" s="31"/>
    </row>
    <row r="3926">
      <c r="A3926" s="34">
        <v>45024.0</v>
      </c>
      <c r="B3926" s="29" t="s">
        <v>10283</v>
      </c>
      <c r="C3926" s="30" t="s">
        <v>10284</v>
      </c>
      <c r="D3926" s="30" t="s">
        <v>10285</v>
      </c>
      <c r="E3926" s="30" t="s">
        <v>15</v>
      </c>
      <c r="F3926" s="30" t="s">
        <v>101</v>
      </c>
      <c r="G3926" s="9" t="s">
        <v>14</v>
      </c>
      <c r="H3926" s="30"/>
      <c r="I3926" s="31"/>
    </row>
    <row r="3927">
      <c r="A3927" s="34">
        <v>45024.0</v>
      </c>
      <c r="B3927" s="29" t="s">
        <v>10286</v>
      </c>
      <c r="C3927" s="30" t="s">
        <v>10287</v>
      </c>
      <c r="D3927" s="30" t="s">
        <v>619</v>
      </c>
      <c r="E3927" s="30"/>
      <c r="F3927" s="30" t="s">
        <v>5872</v>
      </c>
      <c r="G3927" s="9" t="s">
        <v>14</v>
      </c>
      <c r="H3927" s="30" t="s">
        <v>100</v>
      </c>
      <c r="I3927" s="31"/>
    </row>
    <row r="3928">
      <c r="A3928" s="34">
        <v>45024.0</v>
      </c>
      <c r="B3928" s="29" t="s">
        <v>10286</v>
      </c>
      <c r="C3928" s="30" t="s">
        <v>10287</v>
      </c>
      <c r="D3928" s="30" t="s">
        <v>619</v>
      </c>
      <c r="E3928" s="30" t="s">
        <v>119</v>
      </c>
      <c r="F3928" s="30" t="s">
        <v>202</v>
      </c>
      <c r="G3928" s="9" t="s">
        <v>14</v>
      </c>
      <c r="H3928" s="30"/>
      <c r="I3928" s="31"/>
    </row>
    <row r="3929">
      <c r="A3929" s="34">
        <v>45024.0</v>
      </c>
      <c r="B3929" s="29" t="s">
        <v>10288</v>
      </c>
      <c r="C3929" s="30" t="s">
        <v>10289</v>
      </c>
      <c r="D3929" s="30" t="s">
        <v>899</v>
      </c>
      <c r="E3929" s="30" t="s">
        <v>119</v>
      </c>
      <c r="F3929" s="30" t="s">
        <v>10290</v>
      </c>
      <c r="G3929" s="9" t="s">
        <v>14</v>
      </c>
      <c r="H3929" s="30"/>
      <c r="I3929" s="31"/>
    </row>
    <row r="3930">
      <c r="A3930" s="34">
        <v>44993.0</v>
      </c>
      <c r="B3930" s="29" t="s">
        <v>10291</v>
      </c>
      <c r="C3930" s="30" t="s">
        <v>10292</v>
      </c>
      <c r="D3930" s="30" t="s">
        <v>7450</v>
      </c>
      <c r="E3930" s="30" t="s">
        <v>6130</v>
      </c>
      <c r="F3930" s="30" t="s">
        <v>101</v>
      </c>
      <c r="G3930" s="9" t="s">
        <v>14</v>
      </c>
      <c r="H3930" s="30"/>
      <c r="I3930" s="31"/>
    </row>
    <row r="3931">
      <c r="A3931" s="34">
        <v>44993.0</v>
      </c>
      <c r="B3931" s="29" t="s">
        <v>10291</v>
      </c>
      <c r="C3931" s="30" t="s">
        <v>10292</v>
      </c>
      <c r="D3931" s="30" t="s">
        <v>7450</v>
      </c>
      <c r="E3931" s="30" t="s">
        <v>3557</v>
      </c>
      <c r="F3931" s="30" t="s">
        <v>101</v>
      </c>
      <c r="G3931" s="9" t="s">
        <v>14</v>
      </c>
      <c r="H3931" s="30"/>
      <c r="I3931" s="31"/>
    </row>
    <row r="3932">
      <c r="A3932" s="34">
        <v>44993.0</v>
      </c>
      <c r="B3932" s="29" t="s">
        <v>10291</v>
      </c>
      <c r="C3932" s="30" t="s">
        <v>10292</v>
      </c>
      <c r="D3932" s="30" t="s">
        <v>7450</v>
      </c>
      <c r="E3932" s="30" t="s">
        <v>119</v>
      </c>
      <c r="F3932" s="30" t="s">
        <v>18</v>
      </c>
      <c r="G3932" s="9" t="s">
        <v>14</v>
      </c>
      <c r="H3932" s="30"/>
      <c r="I3932" s="31"/>
    </row>
    <row r="3933">
      <c r="A3933" s="34">
        <v>44993.0</v>
      </c>
      <c r="B3933" s="29" t="s">
        <v>10293</v>
      </c>
      <c r="C3933" s="30" t="s">
        <v>10294</v>
      </c>
      <c r="D3933" s="30" t="s">
        <v>559</v>
      </c>
      <c r="E3933" s="30" t="s">
        <v>42</v>
      </c>
      <c r="F3933" s="30" t="s">
        <v>1303</v>
      </c>
      <c r="G3933" s="9" t="s">
        <v>29</v>
      </c>
      <c r="H3933" s="30"/>
      <c r="I3933" s="31"/>
    </row>
    <row r="3934">
      <c r="A3934" s="34">
        <v>44993.0</v>
      </c>
      <c r="B3934" s="29" t="s">
        <v>10295</v>
      </c>
      <c r="C3934" s="30" t="s">
        <v>10296</v>
      </c>
      <c r="D3934" s="30" t="s">
        <v>3040</v>
      </c>
      <c r="E3934" s="30"/>
      <c r="F3934" s="30" t="s">
        <v>6201</v>
      </c>
      <c r="G3934" s="9" t="s">
        <v>86</v>
      </c>
      <c r="H3934" s="30" t="s">
        <v>100</v>
      </c>
      <c r="I3934" s="31"/>
    </row>
    <row r="3935">
      <c r="A3935" s="34">
        <v>44993.0</v>
      </c>
      <c r="B3935" s="29" t="s">
        <v>10297</v>
      </c>
      <c r="C3935" s="30" t="s">
        <v>10298</v>
      </c>
      <c r="D3935" s="30" t="s">
        <v>4010</v>
      </c>
      <c r="E3935" s="30"/>
      <c r="F3935" s="30" t="s">
        <v>7183</v>
      </c>
      <c r="G3935" s="9" t="s">
        <v>14</v>
      </c>
      <c r="H3935" s="30" t="s">
        <v>100</v>
      </c>
      <c r="I3935" s="31"/>
    </row>
    <row r="3936">
      <c r="A3936" s="34">
        <v>44993.0</v>
      </c>
      <c r="B3936" s="29" t="s">
        <v>10299</v>
      </c>
      <c r="C3936" s="30" t="s">
        <v>10300</v>
      </c>
      <c r="D3936" s="30" t="s">
        <v>3141</v>
      </c>
      <c r="E3936" s="30"/>
      <c r="F3936" s="30" t="s">
        <v>5991</v>
      </c>
      <c r="G3936" s="9" t="s">
        <v>86</v>
      </c>
      <c r="H3936" s="30" t="s">
        <v>100</v>
      </c>
      <c r="I3936" s="31"/>
    </row>
    <row r="3937">
      <c r="A3937" s="34">
        <v>44993.0</v>
      </c>
      <c r="B3937" s="29" t="s">
        <v>10299</v>
      </c>
      <c r="C3937" s="30" t="s">
        <v>10300</v>
      </c>
      <c r="D3937" s="30" t="s">
        <v>3141</v>
      </c>
      <c r="E3937" s="30" t="s">
        <v>299</v>
      </c>
      <c r="F3937" s="30" t="s">
        <v>119</v>
      </c>
      <c r="G3937" s="9" t="s">
        <v>14</v>
      </c>
      <c r="H3937" s="30"/>
      <c r="I3937" s="31"/>
    </row>
    <row r="3938">
      <c r="A3938" s="34">
        <v>44993.0</v>
      </c>
      <c r="B3938" s="29" t="s">
        <v>10299</v>
      </c>
      <c r="C3938" s="30" t="s">
        <v>10300</v>
      </c>
      <c r="D3938" s="30" t="s">
        <v>3141</v>
      </c>
      <c r="E3938" s="30" t="s">
        <v>5569</v>
      </c>
      <c r="F3938" s="30" t="s">
        <v>18</v>
      </c>
      <c r="G3938" s="9" t="s">
        <v>14</v>
      </c>
      <c r="H3938" s="30"/>
      <c r="I3938" s="31"/>
    </row>
    <row r="3939">
      <c r="A3939" s="34">
        <v>44993.0</v>
      </c>
      <c r="B3939" s="29" t="s">
        <v>10299</v>
      </c>
      <c r="C3939" s="30" t="s">
        <v>10300</v>
      </c>
      <c r="D3939" s="30" t="s">
        <v>3141</v>
      </c>
      <c r="E3939" s="30" t="s">
        <v>10301</v>
      </c>
      <c r="F3939" s="30" t="s">
        <v>10302</v>
      </c>
      <c r="G3939" s="9" t="s">
        <v>14</v>
      </c>
      <c r="H3939" s="30"/>
      <c r="I3939" s="31"/>
    </row>
    <row r="3940">
      <c r="A3940" s="34">
        <v>44993.0</v>
      </c>
      <c r="B3940" s="29" t="s">
        <v>10303</v>
      </c>
      <c r="C3940" s="30" t="s">
        <v>10304</v>
      </c>
      <c r="D3940" s="30" t="s">
        <v>648</v>
      </c>
      <c r="E3940" s="30"/>
      <c r="F3940" s="30" t="s">
        <v>171</v>
      </c>
      <c r="G3940" s="9" t="s">
        <v>14</v>
      </c>
      <c r="H3940" s="30" t="s">
        <v>100</v>
      </c>
      <c r="I3940" s="31"/>
    </row>
    <row r="3941">
      <c r="A3941" s="34">
        <v>44993.0</v>
      </c>
      <c r="B3941" s="29" t="s">
        <v>10303</v>
      </c>
      <c r="C3941" s="30" t="s">
        <v>10304</v>
      </c>
      <c r="D3941" s="30" t="s">
        <v>648</v>
      </c>
      <c r="E3941" s="30" t="s">
        <v>5569</v>
      </c>
      <c r="F3941" s="30" t="s">
        <v>2840</v>
      </c>
      <c r="G3941" s="9" t="s">
        <v>14</v>
      </c>
      <c r="H3941" s="30"/>
      <c r="I3941" s="31"/>
    </row>
    <row r="3942">
      <c r="A3942" s="34">
        <v>44993.0</v>
      </c>
      <c r="B3942" s="29" t="s">
        <v>10303</v>
      </c>
      <c r="C3942" s="30" t="s">
        <v>10304</v>
      </c>
      <c r="D3942" s="30" t="s">
        <v>648</v>
      </c>
      <c r="E3942" s="30" t="s">
        <v>90</v>
      </c>
      <c r="F3942" s="30" t="s">
        <v>111</v>
      </c>
      <c r="G3942" s="9" t="s">
        <v>14</v>
      </c>
      <c r="H3942" s="30"/>
      <c r="I3942" s="31"/>
    </row>
    <row r="3943">
      <c r="A3943" s="34">
        <v>44993.0</v>
      </c>
      <c r="B3943" s="29" t="s">
        <v>10305</v>
      </c>
      <c r="C3943" s="30" t="s">
        <v>10306</v>
      </c>
      <c r="D3943" s="30" t="s">
        <v>3386</v>
      </c>
      <c r="E3943" s="30"/>
      <c r="F3943" s="30" t="s">
        <v>6328</v>
      </c>
      <c r="G3943" s="9" t="s">
        <v>14</v>
      </c>
      <c r="H3943" s="30" t="s">
        <v>100</v>
      </c>
      <c r="I3943" s="31"/>
    </row>
    <row r="3944">
      <c r="A3944" s="34">
        <v>44993.0</v>
      </c>
      <c r="B3944" s="29" t="s">
        <v>10305</v>
      </c>
      <c r="C3944" s="30" t="s">
        <v>10306</v>
      </c>
      <c r="D3944" s="30" t="s">
        <v>3386</v>
      </c>
      <c r="E3944" s="30" t="s">
        <v>5569</v>
      </c>
      <c r="F3944" s="30" t="s">
        <v>917</v>
      </c>
      <c r="G3944" s="9" t="s">
        <v>14</v>
      </c>
      <c r="H3944" s="30"/>
      <c r="I3944" s="31"/>
    </row>
    <row r="3945">
      <c r="A3945" s="34">
        <v>44993.0</v>
      </c>
      <c r="B3945" s="29" t="s">
        <v>10305</v>
      </c>
      <c r="C3945" s="30" t="s">
        <v>10306</v>
      </c>
      <c r="D3945" s="30" t="s">
        <v>3386</v>
      </c>
      <c r="E3945" s="30" t="s">
        <v>6642</v>
      </c>
      <c r="F3945" s="30" t="s">
        <v>101</v>
      </c>
      <c r="G3945" s="9" t="s">
        <v>14</v>
      </c>
      <c r="H3945" s="30"/>
      <c r="I3945" s="31"/>
    </row>
    <row r="3946">
      <c r="A3946" s="34">
        <v>44993.0</v>
      </c>
      <c r="B3946" s="29" t="s">
        <v>10305</v>
      </c>
      <c r="C3946" s="30" t="s">
        <v>10306</v>
      </c>
      <c r="D3946" s="30" t="s">
        <v>3386</v>
      </c>
      <c r="E3946" s="30" t="s">
        <v>781</v>
      </c>
      <c r="F3946" s="30" t="s">
        <v>5939</v>
      </c>
      <c r="G3946" s="9" t="s">
        <v>14</v>
      </c>
      <c r="H3946" s="30"/>
      <c r="I3946" s="31"/>
    </row>
    <row r="3947">
      <c r="A3947" s="34">
        <v>44993.0</v>
      </c>
      <c r="B3947" s="29" t="s">
        <v>10307</v>
      </c>
      <c r="C3947" s="30" t="s">
        <v>10308</v>
      </c>
      <c r="D3947" s="30" t="s">
        <v>114</v>
      </c>
      <c r="E3947" s="30"/>
      <c r="F3947" s="30" t="s">
        <v>1419</v>
      </c>
      <c r="G3947" s="9" t="s">
        <v>14</v>
      </c>
      <c r="H3947" s="30" t="s">
        <v>100</v>
      </c>
      <c r="I3947" s="31"/>
    </row>
    <row r="3948">
      <c r="A3948" s="34">
        <v>44993.0</v>
      </c>
      <c r="B3948" s="29" t="s">
        <v>10307</v>
      </c>
      <c r="C3948" s="30" t="s">
        <v>10308</v>
      </c>
      <c r="D3948" s="30" t="s">
        <v>114</v>
      </c>
      <c r="E3948" s="30" t="s">
        <v>119</v>
      </c>
      <c r="F3948" s="30" t="s">
        <v>718</v>
      </c>
      <c r="G3948" s="9" t="s">
        <v>14</v>
      </c>
      <c r="H3948" s="30"/>
      <c r="I3948" s="31"/>
    </row>
    <row r="3949">
      <c r="A3949" s="34">
        <v>44993.0</v>
      </c>
      <c r="B3949" s="29" t="s">
        <v>10307</v>
      </c>
      <c r="C3949" s="30" t="s">
        <v>10308</v>
      </c>
      <c r="D3949" s="30" t="s">
        <v>114</v>
      </c>
      <c r="E3949" s="30" t="s">
        <v>10309</v>
      </c>
      <c r="F3949" s="30" t="s">
        <v>101</v>
      </c>
      <c r="G3949" s="9" t="s">
        <v>14</v>
      </c>
      <c r="H3949" s="30"/>
      <c r="I3949" s="31"/>
    </row>
    <row r="3950">
      <c r="A3950" s="34">
        <v>44993.0</v>
      </c>
      <c r="B3950" s="29" t="s">
        <v>10310</v>
      </c>
      <c r="C3950" s="30" t="s">
        <v>10311</v>
      </c>
      <c r="D3950" s="30" t="s">
        <v>2447</v>
      </c>
      <c r="E3950" s="30"/>
      <c r="F3950" s="30" t="s">
        <v>747</v>
      </c>
      <c r="G3950" s="9" t="s">
        <v>86</v>
      </c>
      <c r="H3950" s="30" t="s">
        <v>100</v>
      </c>
      <c r="I3950" s="31"/>
    </row>
    <row r="3951">
      <c r="A3951" s="34">
        <v>44993.0</v>
      </c>
      <c r="B3951" s="29" t="s">
        <v>10310</v>
      </c>
      <c r="C3951" s="30" t="s">
        <v>10311</v>
      </c>
      <c r="D3951" s="30" t="s">
        <v>2447</v>
      </c>
      <c r="E3951" s="30" t="s">
        <v>4965</v>
      </c>
      <c r="F3951" s="30" t="s">
        <v>2316</v>
      </c>
      <c r="G3951" s="9" t="s">
        <v>14</v>
      </c>
      <c r="H3951" s="30"/>
      <c r="I3951" s="31"/>
    </row>
    <row r="3952">
      <c r="A3952" s="34">
        <v>44993.0</v>
      </c>
      <c r="B3952" s="29" t="s">
        <v>10310</v>
      </c>
      <c r="C3952" s="30" t="s">
        <v>10311</v>
      </c>
      <c r="D3952" s="30" t="s">
        <v>2447</v>
      </c>
      <c r="E3952" s="30" t="s">
        <v>119</v>
      </c>
      <c r="F3952" s="30" t="s">
        <v>18</v>
      </c>
      <c r="G3952" s="9" t="s">
        <v>14</v>
      </c>
      <c r="H3952" s="30"/>
      <c r="I3952" s="31"/>
    </row>
    <row r="3953">
      <c r="A3953" s="34">
        <v>44993.0</v>
      </c>
      <c r="B3953" s="29" t="s">
        <v>10312</v>
      </c>
      <c r="C3953" s="30" t="s">
        <v>10313</v>
      </c>
      <c r="D3953" s="30" t="s">
        <v>10314</v>
      </c>
      <c r="E3953" s="30" t="s">
        <v>38</v>
      </c>
      <c r="F3953" s="30" t="s">
        <v>3482</v>
      </c>
      <c r="G3953" s="9" t="s">
        <v>14</v>
      </c>
      <c r="H3953" s="30"/>
      <c r="I3953" s="31"/>
    </row>
    <row r="3954">
      <c r="A3954" s="34">
        <v>44993.0</v>
      </c>
      <c r="B3954" s="29" t="s">
        <v>10315</v>
      </c>
      <c r="C3954" s="30" t="s">
        <v>10316</v>
      </c>
      <c r="D3954" s="30" t="s">
        <v>1545</v>
      </c>
      <c r="E3954" s="30" t="s">
        <v>38</v>
      </c>
      <c r="F3954" s="30" t="s">
        <v>1123</v>
      </c>
      <c r="G3954" s="9" t="s">
        <v>86</v>
      </c>
      <c r="H3954" s="30"/>
      <c r="I3954" s="31"/>
    </row>
    <row r="3955">
      <c r="A3955" s="34">
        <v>44993.0</v>
      </c>
      <c r="B3955" s="29" t="s">
        <v>10315</v>
      </c>
      <c r="C3955" s="30" t="s">
        <v>10316</v>
      </c>
      <c r="D3955" s="30" t="s">
        <v>1545</v>
      </c>
      <c r="E3955" s="30" t="s">
        <v>119</v>
      </c>
      <c r="F3955" s="30" t="s">
        <v>6056</v>
      </c>
      <c r="G3955" s="9" t="s">
        <v>86</v>
      </c>
      <c r="H3955" s="30"/>
      <c r="I3955" s="31"/>
    </row>
    <row r="3956">
      <c r="A3956" s="34">
        <v>44993.0</v>
      </c>
      <c r="B3956" s="29" t="s">
        <v>10317</v>
      </c>
      <c r="C3956" s="30" t="s">
        <v>10318</v>
      </c>
      <c r="D3956" s="30" t="s">
        <v>109</v>
      </c>
      <c r="E3956" s="30" t="s">
        <v>119</v>
      </c>
      <c r="F3956" s="30" t="s">
        <v>330</v>
      </c>
      <c r="G3956" s="9" t="s">
        <v>14</v>
      </c>
      <c r="H3956" s="30"/>
      <c r="I3956" s="31"/>
    </row>
    <row r="3957">
      <c r="A3957" s="34">
        <v>44993.0</v>
      </c>
      <c r="B3957" s="29" t="s">
        <v>10317</v>
      </c>
      <c r="C3957" s="30" t="s">
        <v>10318</v>
      </c>
      <c r="D3957" s="30" t="s">
        <v>109</v>
      </c>
      <c r="E3957" s="30" t="s">
        <v>9184</v>
      </c>
      <c r="F3957" s="30" t="s">
        <v>473</v>
      </c>
      <c r="G3957" s="9" t="s">
        <v>14</v>
      </c>
      <c r="H3957" s="30"/>
      <c r="I3957" s="31"/>
    </row>
    <row r="3958">
      <c r="A3958" s="34">
        <v>44993.0</v>
      </c>
      <c r="B3958" s="29" t="s">
        <v>10317</v>
      </c>
      <c r="C3958" s="30" t="s">
        <v>10318</v>
      </c>
      <c r="D3958" s="30" t="s">
        <v>109</v>
      </c>
      <c r="E3958" s="30" t="s">
        <v>3346</v>
      </c>
      <c r="F3958" s="30" t="s">
        <v>101</v>
      </c>
      <c r="G3958" s="9" t="s">
        <v>14</v>
      </c>
      <c r="H3958" s="30"/>
      <c r="I3958" s="31"/>
    </row>
    <row r="3959">
      <c r="A3959" s="34">
        <v>44993.0</v>
      </c>
      <c r="B3959" s="29" t="s">
        <v>10319</v>
      </c>
      <c r="C3959" s="30" t="s">
        <v>10320</v>
      </c>
      <c r="D3959" s="30" t="s">
        <v>559</v>
      </c>
      <c r="E3959" s="30" t="s">
        <v>6925</v>
      </c>
      <c r="F3959" s="30" t="s">
        <v>7105</v>
      </c>
      <c r="G3959" s="9" t="s">
        <v>29</v>
      </c>
      <c r="H3959" s="30"/>
      <c r="I3959" s="31"/>
    </row>
    <row r="3960">
      <c r="A3960" s="34">
        <v>44993.0</v>
      </c>
      <c r="B3960" s="29" t="s">
        <v>10319</v>
      </c>
      <c r="C3960" s="30" t="s">
        <v>10320</v>
      </c>
      <c r="D3960" s="30" t="s">
        <v>559</v>
      </c>
      <c r="F3960" s="30" t="s">
        <v>7106</v>
      </c>
      <c r="G3960" s="9" t="s">
        <v>14</v>
      </c>
      <c r="H3960" s="30" t="s">
        <v>100</v>
      </c>
      <c r="I3960" s="31"/>
    </row>
    <row r="3961">
      <c r="A3961" s="34">
        <v>44993.0</v>
      </c>
      <c r="B3961" s="29" t="s">
        <v>10321</v>
      </c>
      <c r="C3961" s="30" t="s">
        <v>10322</v>
      </c>
      <c r="D3961" s="30" t="s">
        <v>559</v>
      </c>
      <c r="E3961" s="30" t="s">
        <v>42</v>
      </c>
      <c r="F3961" s="30" t="s">
        <v>1303</v>
      </c>
      <c r="G3961" s="9" t="s">
        <v>29</v>
      </c>
      <c r="H3961" s="30"/>
      <c r="I3961" s="31"/>
    </row>
    <row r="3962">
      <c r="A3962" s="34">
        <v>44993.0</v>
      </c>
      <c r="B3962" s="29" t="s">
        <v>10323</v>
      </c>
      <c r="C3962" s="30" t="s">
        <v>10324</v>
      </c>
      <c r="D3962" s="30" t="s">
        <v>343</v>
      </c>
      <c r="E3962" s="30"/>
      <c r="F3962" s="30" t="s">
        <v>7183</v>
      </c>
      <c r="G3962" s="9" t="s">
        <v>14</v>
      </c>
      <c r="H3962" s="30" t="s">
        <v>100</v>
      </c>
      <c r="I3962" s="31"/>
    </row>
    <row r="3963">
      <c r="A3963" s="34">
        <v>44993.0</v>
      </c>
      <c r="B3963" s="29" t="s">
        <v>10325</v>
      </c>
      <c r="C3963" s="30" t="s">
        <v>10326</v>
      </c>
      <c r="D3963" s="30" t="s">
        <v>225</v>
      </c>
      <c r="E3963" s="30"/>
      <c r="F3963" s="30" t="s">
        <v>6651</v>
      </c>
      <c r="G3963" s="9" t="s">
        <v>14</v>
      </c>
      <c r="H3963" s="30" t="s">
        <v>100</v>
      </c>
      <c r="I3963" s="31"/>
    </row>
    <row r="3964">
      <c r="A3964" s="34">
        <v>44993.0</v>
      </c>
      <c r="B3964" s="29" t="s">
        <v>10325</v>
      </c>
      <c r="C3964" s="30" t="s">
        <v>10326</v>
      </c>
      <c r="D3964" s="30" t="s">
        <v>225</v>
      </c>
      <c r="E3964" s="30" t="s">
        <v>240</v>
      </c>
      <c r="F3964" s="30" t="s">
        <v>10327</v>
      </c>
      <c r="G3964" s="9" t="s">
        <v>14</v>
      </c>
      <c r="H3964" s="30"/>
      <c r="I3964" s="31"/>
    </row>
    <row r="3965">
      <c r="A3965" s="34">
        <v>44993.0</v>
      </c>
      <c r="B3965" s="29" t="s">
        <v>10328</v>
      </c>
      <c r="C3965" s="30" t="s">
        <v>10329</v>
      </c>
      <c r="D3965" s="30" t="s">
        <v>3040</v>
      </c>
      <c r="E3965" s="30" t="s">
        <v>849</v>
      </c>
      <c r="F3965" s="30" t="s">
        <v>2943</v>
      </c>
      <c r="G3965" s="9" t="s">
        <v>14</v>
      </c>
      <c r="H3965" s="30"/>
      <c r="I3965" s="31"/>
    </row>
    <row r="3966">
      <c r="A3966" s="34">
        <v>44993.0</v>
      </c>
      <c r="B3966" s="29" t="s">
        <v>10330</v>
      </c>
      <c r="C3966" s="30" t="s">
        <v>10331</v>
      </c>
      <c r="D3966" s="30" t="s">
        <v>3764</v>
      </c>
      <c r="E3966" s="30" t="s">
        <v>119</v>
      </c>
      <c r="F3966" s="30" t="s">
        <v>741</v>
      </c>
      <c r="G3966" s="9" t="s">
        <v>14</v>
      </c>
      <c r="H3966" s="30"/>
      <c r="I3966" s="31"/>
    </row>
    <row r="3967">
      <c r="A3967" s="34">
        <v>44993.0</v>
      </c>
      <c r="B3967" s="29" t="s">
        <v>10332</v>
      </c>
      <c r="C3967" s="30" t="s">
        <v>10333</v>
      </c>
      <c r="D3967" s="30" t="s">
        <v>7349</v>
      </c>
      <c r="E3967" s="30" t="s">
        <v>38</v>
      </c>
      <c r="F3967" s="30" t="s">
        <v>5939</v>
      </c>
      <c r="G3967" s="9" t="s">
        <v>14</v>
      </c>
      <c r="H3967" s="30"/>
      <c r="I3967" s="31"/>
    </row>
    <row r="3968">
      <c r="A3968" s="34">
        <v>44993.0</v>
      </c>
      <c r="B3968" s="29" t="s">
        <v>10332</v>
      </c>
      <c r="C3968" s="30" t="s">
        <v>10333</v>
      </c>
      <c r="D3968" s="30" t="s">
        <v>7349</v>
      </c>
      <c r="E3968" s="30" t="s">
        <v>38</v>
      </c>
      <c r="F3968" s="30" t="s">
        <v>18</v>
      </c>
      <c r="G3968" s="9" t="s">
        <v>14</v>
      </c>
      <c r="H3968" s="30"/>
      <c r="I3968" s="31"/>
    </row>
    <row r="3969">
      <c r="A3969" s="34">
        <v>44993.0</v>
      </c>
      <c r="B3969" s="29" t="s">
        <v>10334</v>
      </c>
      <c r="C3969" s="30" t="s">
        <v>10335</v>
      </c>
      <c r="D3969" s="30" t="s">
        <v>3126</v>
      </c>
      <c r="E3969" s="30" t="s">
        <v>38</v>
      </c>
      <c r="F3969" s="30" t="s">
        <v>741</v>
      </c>
      <c r="G3969" s="9" t="s">
        <v>14</v>
      </c>
      <c r="H3969" s="30"/>
      <c r="I3969" s="31"/>
    </row>
    <row r="3970">
      <c r="A3970" s="34">
        <v>44993.0</v>
      </c>
      <c r="B3970" s="29" t="s">
        <v>10334</v>
      </c>
      <c r="C3970" s="30" t="s">
        <v>10335</v>
      </c>
      <c r="D3970" s="30" t="s">
        <v>3126</v>
      </c>
      <c r="E3970" s="30" t="s">
        <v>38</v>
      </c>
      <c r="F3970" s="30" t="s">
        <v>149</v>
      </c>
      <c r="G3970" s="9" t="s">
        <v>14</v>
      </c>
      <c r="H3970" s="30"/>
      <c r="I3970" s="31"/>
    </row>
    <row r="3971">
      <c r="A3971" s="34">
        <v>44993.0</v>
      </c>
      <c r="B3971" s="29" t="s">
        <v>10336</v>
      </c>
      <c r="C3971" s="30" t="s">
        <v>10337</v>
      </c>
      <c r="D3971" s="30" t="s">
        <v>2188</v>
      </c>
      <c r="E3971" s="30"/>
      <c r="F3971" s="30" t="s">
        <v>5872</v>
      </c>
      <c r="G3971" s="9" t="s">
        <v>14</v>
      </c>
      <c r="H3971" s="30" t="s">
        <v>100</v>
      </c>
      <c r="I3971" s="31"/>
    </row>
    <row r="3972">
      <c r="A3972" s="34">
        <v>44993.0</v>
      </c>
      <c r="B3972" s="29" t="s">
        <v>10336</v>
      </c>
      <c r="C3972" s="30" t="s">
        <v>10337</v>
      </c>
      <c r="D3972" s="30" t="s">
        <v>2188</v>
      </c>
      <c r="E3972" s="30" t="s">
        <v>119</v>
      </c>
      <c r="F3972" s="30" t="s">
        <v>18</v>
      </c>
      <c r="G3972" s="9" t="s">
        <v>14</v>
      </c>
      <c r="H3972" s="30"/>
      <c r="I3972" s="31"/>
    </row>
    <row r="3973">
      <c r="A3973" s="34">
        <v>44993.0</v>
      </c>
      <c r="B3973" s="29" t="s">
        <v>10336</v>
      </c>
      <c r="C3973" s="30" t="s">
        <v>10337</v>
      </c>
      <c r="D3973" s="30" t="s">
        <v>2188</v>
      </c>
      <c r="E3973" s="30" t="s">
        <v>436</v>
      </c>
      <c r="F3973" s="30" t="s">
        <v>101</v>
      </c>
      <c r="G3973" s="9" t="s">
        <v>14</v>
      </c>
      <c r="H3973" s="30"/>
      <c r="I3973" s="31"/>
    </row>
    <row r="3974">
      <c r="A3974" s="34">
        <v>44993.0</v>
      </c>
      <c r="B3974" s="29" t="s">
        <v>10336</v>
      </c>
      <c r="C3974" s="30" t="s">
        <v>10337</v>
      </c>
      <c r="D3974" s="30" t="s">
        <v>2188</v>
      </c>
      <c r="E3974" s="30" t="s">
        <v>6337</v>
      </c>
      <c r="F3974" s="30" t="s">
        <v>3415</v>
      </c>
      <c r="G3974" s="9" t="s">
        <v>14</v>
      </c>
      <c r="H3974" s="30"/>
      <c r="I3974" s="31"/>
    </row>
    <row r="3975">
      <c r="A3975" s="34">
        <v>44993.0</v>
      </c>
      <c r="B3975" s="29" t="s">
        <v>10338</v>
      </c>
      <c r="C3975" s="30" t="s">
        <v>10339</v>
      </c>
      <c r="D3975" s="30" t="s">
        <v>3040</v>
      </c>
      <c r="E3975" s="30"/>
      <c r="F3975" s="30" t="s">
        <v>6516</v>
      </c>
      <c r="G3975" s="9" t="s">
        <v>14</v>
      </c>
      <c r="H3975" s="30" t="s">
        <v>100</v>
      </c>
      <c r="I3975" s="31"/>
    </row>
    <row r="3976">
      <c r="A3976" s="34">
        <v>44993.0</v>
      </c>
      <c r="B3976" s="29" t="s">
        <v>10340</v>
      </c>
      <c r="C3976" s="30" t="s">
        <v>10341</v>
      </c>
      <c r="D3976" s="30" t="s">
        <v>3040</v>
      </c>
      <c r="E3976" s="30" t="s">
        <v>6202</v>
      </c>
      <c r="F3976" s="30" t="s">
        <v>10342</v>
      </c>
      <c r="G3976" s="9" t="s">
        <v>14</v>
      </c>
      <c r="H3976" s="30"/>
      <c r="I3976" s="31"/>
    </row>
    <row r="3977">
      <c r="A3977" s="34">
        <v>44965.0</v>
      </c>
      <c r="B3977" s="29" t="s">
        <v>10343</v>
      </c>
      <c r="C3977" s="30" t="s">
        <v>10344</v>
      </c>
      <c r="D3977" s="30" t="s">
        <v>800</v>
      </c>
      <c r="E3977" s="30" t="s">
        <v>42</v>
      </c>
      <c r="F3977" s="30" t="s">
        <v>1303</v>
      </c>
      <c r="G3977" s="9" t="s">
        <v>29</v>
      </c>
      <c r="H3977" s="30"/>
      <c r="I3977" s="31"/>
    </row>
    <row r="3978">
      <c r="A3978" s="34">
        <v>44965.0</v>
      </c>
      <c r="B3978" s="29" t="s">
        <v>10345</v>
      </c>
      <c r="C3978" s="30" t="s">
        <v>10346</v>
      </c>
      <c r="D3978" s="30" t="s">
        <v>357</v>
      </c>
      <c r="E3978" s="30"/>
      <c r="F3978" s="30" t="s">
        <v>7183</v>
      </c>
      <c r="G3978" s="9" t="s">
        <v>14</v>
      </c>
      <c r="H3978" s="30" t="s">
        <v>100</v>
      </c>
      <c r="I3978" s="31"/>
    </row>
    <row r="3979">
      <c r="A3979" s="34">
        <v>44965.0</v>
      </c>
      <c r="B3979" s="29" t="s">
        <v>10347</v>
      </c>
      <c r="C3979" s="30" t="s">
        <v>10348</v>
      </c>
      <c r="D3979" s="30" t="s">
        <v>6619</v>
      </c>
      <c r="E3979" s="30" t="s">
        <v>10349</v>
      </c>
      <c r="F3979" s="30" t="s">
        <v>101</v>
      </c>
      <c r="G3979" s="9" t="s">
        <v>14</v>
      </c>
      <c r="H3979" s="30"/>
      <c r="I3979" s="31"/>
    </row>
    <row r="3980">
      <c r="A3980" s="34">
        <v>44965.0</v>
      </c>
      <c r="B3980" s="29" t="s">
        <v>10347</v>
      </c>
      <c r="C3980" s="30" t="s">
        <v>10348</v>
      </c>
      <c r="D3980" s="30" t="s">
        <v>6619</v>
      </c>
      <c r="E3980" s="30" t="s">
        <v>38</v>
      </c>
      <c r="F3980" s="30" t="s">
        <v>741</v>
      </c>
      <c r="G3980" s="9" t="s">
        <v>14</v>
      </c>
      <c r="H3980" s="30"/>
      <c r="I3980" s="31"/>
    </row>
    <row r="3981">
      <c r="A3981" s="34">
        <v>44965.0</v>
      </c>
      <c r="B3981" s="29" t="s">
        <v>10350</v>
      </c>
      <c r="C3981" s="30" t="s">
        <v>10351</v>
      </c>
      <c r="D3981" s="30" t="s">
        <v>471</v>
      </c>
      <c r="E3981" s="30" t="s">
        <v>6034</v>
      </c>
      <c r="F3981" s="30" t="s">
        <v>119</v>
      </c>
      <c r="G3981" s="9" t="s">
        <v>14</v>
      </c>
      <c r="H3981" s="30"/>
      <c r="I3981" s="31"/>
    </row>
    <row r="3982">
      <c r="A3982" s="34">
        <v>44965.0</v>
      </c>
      <c r="B3982" s="29" t="s">
        <v>10350</v>
      </c>
      <c r="C3982" s="30" t="s">
        <v>10351</v>
      </c>
      <c r="D3982" s="30" t="s">
        <v>471</v>
      </c>
      <c r="E3982" s="30" t="s">
        <v>259</v>
      </c>
      <c r="F3982" s="30" t="s">
        <v>917</v>
      </c>
      <c r="G3982" s="9" t="s">
        <v>14</v>
      </c>
      <c r="H3982" s="30"/>
      <c r="I3982" s="31"/>
    </row>
    <row r="3983">
      <c r="A3983" s="34">
        <v>44965.0</v>
      </c>
      <c r="B3983" s="29" t="s">
        <v>10350</v>
      </c>
      <c r="C3983" s="30" t="s">
        <v>10351</v>
      </c>
      <c r="D3983" s="30" t="s">
        <v>471</v>
      </c>
      <c r="E3983" s="30" t="s">
        <v>259</v>
      </c>
      <c r="F3983" s="30" t="s">
        <v>10352</v>
      </c>
      <c r="G3983" s="9" t="s">
        <v>14</v>
      </c>
      <c r="H3983" s="30"/>
      <c r="I3983" s="31"/>
    </row>
    <row r="3984">
      <c r="A3984" s="34">
        <v>44965.0</v>
      </c>
      <c r="B3984" s="29" t="s">
        <v>10353</v>
      </c>
      <c r="C3984" s="30" t="s">
        <v>10354</v>
      </c>
      <c r="D3984" s="30" t="s">
        <v>373</v>
      </c>
      <c r="E3984" s="30" t="s">
        <v>42</v>
      </c>
      <c r="F3984" s="30" t="s">
        <v>1303</v>
      </c>
      <c r="G3984" s="9" t="s">
        <v>29</v>
      </c>
      <c r="H3984" s="30"/>
      <c r="I3984" s="31"/>
    </row>
    <row r="3985">
      <c r="A3985" s="34">
        <v>44965.0</v>
      </c>
      <c r="B3985" s="29" t="s">
        <v>10355</v>
      </c>
      <c r="C3985" s="30" t="s">
        <v>10356</v>
      </c>
      <c r="D3985" s="30" t="s">
        <v>357</v>
      </c>
      <c r="E3985" s="30"/>
      <c r="F3985" s="30" t="s">
        <v>7183</v>
      </c>
      <c r="G3985" s="9" t="s">
        <v>14</v>
      </c>
      <c r="H3985" s="30" t="s">
        <v>100</v>
      </c>
      <c r="I3985" s="31"/>
    </row>
    <row r="3986">
      <c r="A3986" s="34">
        <v>44965.0</v>
      </c>
      <c r="B3986" s="29" t="s">
        <v>10357</v>
      </c>
      <c r="C3986" s="30" t="s">
        <v>10358</v>
      </c>
      <c r="D3986" s="30" t="s">
        <v>619</v>
      </c>
      <c r="E3986" s="30"/>
      <c r="F3986" s="30" t="s">
        <v>7026</v>
      </c>
      <c r="G3986" s="9" t="s">
        <v>14</v>
      </c>
      <c r="H3986" s="30" t="s">
        <v>100</v>
      </c>
      <c r="I3986" s="31"/>
    </row>
    <row r="3987">
      <c r="A3987" s="34">
        <v>44965.0</v>
      </c>
      <c r="B3987" s="29" t="s">
        <v>10357</v>
      </c>
      <c r="C3987" s="30" t="s">
        <v>10358</v>
      </c>
      <c r="D3987" s="30" t="s">
        <v>619</v>
      </c>
      <c r="E3987" s="30"/>
      <c r="F3987" s="30" t="s">
        <v>132</v>
      </c>
      <c r="G3987" s="9" t="s">
        <v>14</v>
      </c>
      <c r="H3987" s="30" t="s">
        <v>100</v>
      </c>
      <c r="I3987" s="31"/>
    </row>
    <row r="3988">
      <c r="A3988" s="34">
        <v>44965.0</v>
      </c>
      <c r="B3988" s="29" t="s">
        <v>10357</v>
      </c>
      <c r="C3988" s="30" t="s">
        <v>10358</v>
      </c>
      <c r="D3988" s="30" t="s">
        <v>619</v>
      </c>
      <c r="E3988" s="30" t="s">
        <v>259</v>
      </c>
      <c r="F3988" s="30" t="s">
        <v>202</v>
      </c>
      <c r="G3988" s="9" t="s">
        <v>14</v>
      </c>
      <c r="H3988" s="30"/>
      <c r="I3988" s="31"/>
    </row>
    <row r="3989">
      <c r="A3989" s="34">
        <v>44965.0</v>
      </c>
      <c r="B3989" s="29" t="s">
        <v>10359</v>
      </c>
      <c r="C3989" s="30" t="s">
        <v>10360</v>
      </c>
      <c r="D3989" s="30" t="s">
        <v>1805</v>
      </c>
      <c r="E3989" s="30" t="s">
        <v>125</v>
      </c>
      <c r="F3989" s="30" t="s">
        <v>909</v>
      </c>
      <c r="G3989" s="9" t="s">
        <v>14</v>
      </c>
      <c r="H3989" s="30"/>
      <c r="I3989" s="31"/>
    </row>
    <row r="3990">
      <c r="A3990" s="34">
        <v>44965.0</v>
      </c>
      <c r="B3990" s="29" t="s">
        <v>10359</v>
      </c>
      <c r="C3990" s="30" t="s">
        <v>10360</v>
      </c>
      <c r="D3990" s="30" t="s">
        <v>1805</v>
      </c>
      <c r="E3990" s="30" t="s">
        <v>5418</v>
      </c>
      <c r="F3990" s="30" t="s">
        <v>2852</v>
      </c>
      <c r="G3990" s="9" t="s">
        <v>14</v>
      </c>
      <c r="H3990" s="30"/>
      <c r="I3990" s="31"/>
    </row>
    <row r="3991">
      <c r="A3991" s="34">
        <v>44965.0</v>
      </c>
      <c r="B3991" s="29" t="s">
        <v>10361</v>
      </c>
      <c r="C3991" s="30" t="s">
        <v>10362</v>
      </c>
      <c r="D3991" s="30" t="s">
        <v>10363</v>
      </c>
      <c r="E3991" s="30"/>
      <c r="F3991" s="30" t="s">
        <v>6651</v>
      </c>
      <c r="G3991" s="9" t="s">
        <v>14</v>
      </c>
      <c r="H3991" s="30" t="s">
        <v>100</v>
      </c>
      <c r="I3991" s="31"/>
    </row>
    <row r="3992">
      <c r="A3992" s="34">
        <v>44965.0</v>
      </c>
      <c r="B3992" s="29" t="s">
        <v>10361</v>
      </c>
      <c r="C3992" s="30" t="s">
        <v>10362</v>
      </c>
      <c r="D3992" s="30" t="s">
        <v>10363</v>
      </c>
      <c r="E3992" s="30" t="s">
        <v>259</v>
      </c>
      <c r="F3992" s="30" t="s">
        <v>2843</v>
      </c>
      <c r="G3992" s="9" t="s">
        <v>14</v>
      </c>
      <c r="H3992" s="30"/>
      <c r="I3992" s="31"/>
    </row>
    <row r="3993">
      <c r="A3993" s="34">
        <v>44965.0</v>
      </c>
      <c r="B3993" s="29" t="s">
        <v>10361</v>
      </c>
      <c r="C3993" s="30" t="s">
        <v>10362</v>
      </c>
      <c r="D3993" s="30" t="s">
        <v>10363</v>
      </c>
      <c r="E3993" s="30" t="s">
        <v>38</v>
      </c>
      <c r="F3993" s="30" t="s">
        <v>5939</v>
      </c>
      <c r="G3993" s="9" t="s">
        <v>14</v>
      </c>
      <c r="H3993" s="30"/>
      <c r="I3993" s="31"/>
    </row>
    <row r="3994">
      <c r="A3994" s="34">
        <v>44965.0</v>
      </c>
      <c r="B3994" s="29" t="s">
        <v>10364</v>
      </c>
      <c r="C3994" s="30" t="s">
        <v>10365</v>
      </c>
      <c r="D3994" s="30" t="s">
        <v>4488</v>
      </c>
      <c r="E3994" s="30" t="s">
        <v>1302</v>
      </c>
      <c r="F3994" s="30" t="s">
        <v>6782</v>
      </c>
      <c r="G3994" s="9" t="s">
        <v>14</v>
      </c>
      <c r="H3994" s="30"/>
      <c r="I3994" s="31"/>
    </row>
    <row r="3995">
      <c r="A3995" s="34">
        <v>44965.0</v>
      </c>
      <c r="B3995" s="29" t="s">
        <v>10364</v>
      </c>
      <c r="C3995" s="30" t="s">
        <v>10365</v>
      </c>
      <c r="D3995" s="30" t="s">
        <v>4488</v>
      </c>
      <c r="E3995" s="30" t="s">
        <v>1302</v>
      </c>
      <c r="F3995" s="30" t="s">
        <v>149</v>
      </c>
      <c r="G3995" s="9" t="s">
        <v>14</v>
      </c>
      <c r="H3995" s="30"/>
      <c r="I3995" s="31"/>
    </row>
    <row r="3996">
      <c r="A3996" s="34">
        <v>44965.0</v>
      </c>
      <c r="B3996" s="29" t="s">
        <v>10366</v>
      </c>
      <c r="C3996" s="30" t="s">
        <v>10367</v>
      </c>
      <c r="D3996" s="30" t="s">
        <v>311</v>
      </c>
      <c r="E3996" s="30"/>
      <c r="F3996" s="30" t="s">
        <v>171</v>
      </c>
      <c r="G3996" s="9" t="s">
        <v>14</v>
      </c>
      <c r="H3996" s="30" t="s">
        <v>100</v>
      </c>
      <c r="I3996" s="31"/>
    </row>
    <row r="3997">
      <c r="A3997" s="34">
        <v>44965.0</v>
      </c>
      <c r="B3997" s="29" t="s">
        <v>10366</v>
      </c>
      <c r="C3997" s="30" t="s">
        <v>10367</v>
      </c>
      <c r="D3997" s="30" t="s">
        <v>311</v>
      </c>
      <c r="E3997" s="30" t="s">
        <v>6034</v>
      </c>
      <c r="F3997" s="30" t="s">
        <v>6035</v>
      </c>
      <c r="G3997" s="9" t="s">
        <v>14</v>
      </c>
      <c r="H3997" s="30"/>
      <c r="I3997" s="31"/>
    </row>
    <row r="3998">
      <c r="A3998" s="34">
        <v>44965.0</v>
      </c>
      <c r="B3998" s="29" t="s">
        <v>10368</v>
      </c>
      <c r="C3998" s="30" t="s">
        <v>10369</v>
      </c>
      <c r="D3998" s="30" t="s">
        <v>1445</v>
      </c>
      <c r="E3998" s="30" t="s">
        <v>334</v>
      </c>
      <c r="F3998" s="30" t="s">
        <v>1246</v>
      </c>
      <c r="G3998" s="9" t="s">
        <v>14</v>
      </c>
      <c r="H3998" s="30"/>
      <c r="I3998" s="31"/>
    </row>
    <row r="3999">
      <c r="A3999" s="30" t="s">
        <v>10370</v>
      </c>
      <c r="B3999" s="29" t="s">
        <v>10371</v>
      </c>
      <c r="C3999" s="30" t="s">
        <v>10372</v>
      </c>
      <c r="D3999" s="30" t="s">
        <v>311</v>
      </c>
      <c r="E3999" s="30" t="s">
        <v>119</v>
      </c>
      <c r="F3999" s="30" t="s">
        <v>3482</v>
      </c>
      <c r="G3999" s="9" t="s">
        <v>14</v>
      </c>
      <c r="H3999" s="30"/>
      <c r="I3999" s="31"/>
    </row>
    <row r="4000">
      <c r="A4000" s="30" t="s">
        <v>10370</v>
      </c>
      <c r="B4000" s="29" t="s">
        <v>10371</v>
      </c>
      <c r="C4000" s="30" t="s">
        <v>10372</v>
      </c>
      <c r="D4000" s="30" t="s">
        <v>311</v>
      </c>
      <c r="E4000" s="30" t="s">
        <v>119</v>
      </c>
      <c r="F4000" s="30" t="s">
        <v>18</v>
      </c>
      <c r="G4000" s="9" t="s">
        <v>14</v>
      </c>
      <c r="H4000" s="30"/>
      <c r="I4000" s="31"/>
    </row>
    <row r="4001">
      <c r="A4001" s="30" t="s">
        <v>10370</v>
      </c>
      <c r="B4001" s="29" t="s">
        <v>10373</v>
      </c>
      <c r="C4001" s="30" t="s">
        <v>10374</v>
      </c>
      <c r="D4001" s="30" t="s">
        <v>970</v>
      </c>
      <c r="E4001" s="30" t="s">
        <v>42</v>
      </c>
      <c r="F4001" s="30" t="s">
        <v>1303</v>
      </c>
      <c r="G4001" s="9" t="s">
        <v>29</v>
      </c>
      <c r="H4001" s="30"/>
      <c r="I4001" s="31"/>
    </row>
    <row r="4002">
      <c r="A4002" s="30" t="s">
        <v>10370</v>
      </c>
      <c r="B4002" s="29" t="s">
        <v>10375</v>
      </c>
      <c r="C4002" s="30" t="s">
        <v>10376</v>
      </c>
      <c r="D4002" s="30" t="s">
        <v>9173</v>
      </c>
      <c r="E4002" s="30"/>
      <c r="F4002" s="30" t="s">
        <v>7183</v>
      </c>
      <c r="G4002" s="9" t="s">
        <v>14</v>
      </c>
      <c r="H4002" s="30" t="s">
        <v>100</v>
      </c>
      <c r="I4002" s="31"/>
    </row>
    <row r="4003">
      <c r="A4003" s="30" t="s">
        <v>10370</v>
      </c>
      <c r="B4003" s="29" t="s">
        <v>10377</v>
      </c>
      <c r="C4003" s="30" t="s">
        <v>10378</v>
      </c>
      <c r="D4003" s="30" t="s">
        <v>298</v>
      </c>
      <c r="E4003" s="30"/>
      <c r="F4003" s="30" t="s">
        <v>6745</v>
      </c>
      <c r="G4003" s="9" t="s">
        <v>14</v>
      </c>
      <c r="H4003" s="30" t="s">
        <v>100</v>
      </c>
      <c r="I4003" s="31"/>
    </row>
    <row r="4004">
      <c r="A4004" s="30" t="s">
        <v>10370</v>
      </c>
      <c r="B4004" s="29" t="s">
        <v>10377</v>
      </c>
      <c r="C4004" s="30" t="s">
        <v>10378</v>
      </c>
      <c r="D4004" s="30" t="s">
        <v>298</v>
      </c>
      <c r="E4004" s="30" t="s">
        <v>259</v>
      </c>
      <c r="F4004" s="30" t="s">
        <v>762</v>
      </c>
      <c r="G4004" s="9" t="s">
        <v>14</v>
      </c>
      <c r="H4004" s="30"/>
      <c r="I4004" s="31"/>
    </row>
    <row r="4005">
      <c r="A4005" s="30" t="s">
        <v>10370</v>
      </c>
      <c r="B4005" s="29" t="s">
        <v>10379</v>
      </c>
      <c r="C4005" s="30" t="s">
        <v>10380</v>
      </c>
      <c r="D4005" s="30" t="s">
        <v>754</v>
      </c>
      <c r="E4005" s="30" t="s">
        <v>259</v>
      </c>
      <c r="F4005" s="30" t="s">
        <v>917</v>
      </c>
      <c r="G4005" s="9" t="s">
        <v>14</v>
      </c>
      <c r="H4005" s="30"/>
      <c r="I4005" s="31"/>
    </row>
    <row r="4006">
      <c r="A4006" s="30" t="s">
        <v>10370</v>
      </c>
      <c r="B4006" s="29" t="s">
        <v>10379</v>
      </c>
      <c r="C4006" s="30" t="s">
        <v>10380</v>
      </c>
      <c r="D4006" s="30" t="s">
        <v>754</v>
      </c>
      <c r="E4006" s="30" t="s">
        <v>110</v>
      </c>
      <c r="F4006" s="30" t="s">
        <v>111</v>
      </c>
      <c r="G4006" s="9" t="s">
        <v>14</v>
      </c>
      <c r="H4006" s="30"/>
      <c r="I4006" s="31"/>
    </row>
    <row r="4007">
      <c r="A4007" s="30" t="s">
        <v>10370</v>
      </c>
      <c r="B4007" s="29" t="s">
        <v>10381</v>
      </c>
      <c r="C4007" s="30" t="s">
        <v>10382</v>
      </c>
      <c r="D4007" s="30" t="s">
        <v>189</v>
      </c>
      <c r="E4007" s="30" t="s">
        <v>110</v>
      </c>
      <c r="F4007" s="30" t="s">
        <v>111</v>
      </c>
      <c r="G4007" s="9" t="s">
        <v>14</v>
      </c>
      <c r="H4007" s="30"/>
      <c r="I4007" s="31"/>
    </row>
    <row r="4008">
      <c r="A4008" s="30" t="s">
        <v>10370</v>
      </c>
      <c r="B4008" s="29" t="s">
        <v>10381</v>
      </c>
      <c r="C4008" s="30" t="s">
        <v>10382</v>
      </c>
      <c r="D4008" s="30" t="s">
        <v>189</v>
      </c>
      <c r="E4008" s="30" t="s">
        <v>115</v>
      </c>
      <c r="F4008" s="30" t="s">
        <v>119</v>
      </c>
      <c r="G4008" s="9" t="s">
        <v>14</v>
      </c>
      <c r="H4008" s="30"/>
      <c r="I4008" s="31"/>
    </row>
    <row r="4009">
      <c r="A4009" s="30" t="s">
        <v>10370</v>
      </c>
      <c r="B4009" s="29" t="s">
        <v>10381</v>
      </c>
      <c r="C4009" s="30" t="s">
        <v>10382</v>
      </c>
      <c r="D4009" s="30" t="s">
        <v>189</v>
      </c>
      <c r="E4009" s="30" t="s">
        <v>2737</v>
      </c>
      <c r="F4009" s="30" t="s">
        <v>101</v>
      </c>
      <c r="G4009" s="9" t="s">
        <v>14</v>
      </c>
      <c r="H4009" s="30"/>
      <c r="I4009" s="31"/>
    </row>
    <row r="4010">
      <c r="A4010" s="30" t="s">
        <v>10370</v>
      </c>
      <c r="B4010" s="29" t="s">
        <v>10383</v>
      </c>
      <c r="C4010" s="30" t="s">
        <v>10384</v>
      </c>
      <c r="D4010" s="30" t="s">
        <v>970</v>
      </c>
      <c r="E4010" s="30" t="s">
        <v>42</v>
      </c>
      <c r="F4010" s="30" t="s">
        <v>1303</v>
      </c>
      <c r="G4010" s="9" t="s">
        <v>29</v>
      </c>
      <c r="H4010" s="30"/>
      <c r="I4010" s="31"/>
    </row>
    <row r="4011">
      <c r="A4011" s="30" t="s">
        <v>10370</v>
      </c>
      <c r="B4011" s="29" t="s">
        <v>10385</v>
      </c>
      <c r="C4011" s="30" t="s">
        <v>10386</v>
      </c>
      <c r="D4011" s="30" t="s">
        <v>665</v>
      </c>
      <c r="E4011" s="30"/>
      <c r="F4011" s="30" t="s">
        <v>7183</v>
      </c>
      <c r="G4011" s="9" t="s">
        <v>14</v>
      </c>
      <c r="H4011" s="30" t="s">
        <v>100</v>
      </c>
      <c r="I4011" s="31"/>
    </row>
    <row r="4012">
      <c r="A4012" s="30" t="s">
        <v>10370</v>
      </c>
      <c r="B4012" s="29" t="s">
        <v>10387</v>
      </c>
      <c r="C4012" s="30" t="s">
        <v>10388</v>
      </c>
      <c r="D4012" s="30" t="s">
        <v>8847</v>
      </c>
      <c r="E4012" s="30"/>
      <c r="F4012" s="30" t="s">
        <v>6651</v>
      </c>
      <c r="G4012" s="9" t="s">
        <v>14</v>
      </c>
      <c r="H4012" s="30" t="s">
        <v>100</v>
      </c>
      <c r="I4012" s="31"/>
    </row>
    <row r="4013">
      <c r="A4013" s="30" t="s">
        <v>10370</v>
      </c>
      <c r="B4013" s="29" t="s">
        <v>10387</v>
      </c>
      <c r="C4013" s="30" t="s">
        <v>10388</v>
      </c>
      <c r="D4013" s="30" t="s">
        <v>8847</v>
      </c>
      <c r="E4013" s="30" t="s">
        <v>259</v>
      </c>
      <c r="F4013" s="30" t="s">
        <v>2843</v>
      </c>
      <c r="G4013" s="9" t="s">
        <v>14</v>
      </c>
      <c r="H4013" s="30"/>
      <c r="I4013" s="31"/>
    </row>
    <row r="4014">
      <c r="A4014" s="30" t="s">
        <v>10370</v>
      </c>
      <c r="B4014" s="29" t="s">
        <v>10387</v>
      </c>
      <c r="C4014" s="30" t="s">
        <v>10388</v>
      </c>
      <c r="D4014" s="30" t="s">
        <v>8847</v>
      </c>
      <c r="E4014" s="30" t="s">
        <v>436</v>
      </c>
      <c r="F4014" s="30" t="s">
        <v>18</v>
      </c>
      <c r="G4014" s="9" t="s">
        <v>14</v>
      </c>
      <c r="H4014" s="30"/>
      <c r="I4014" s="31"/>
    </row>
    <row r="4015">
      <c r="A4015" s="30" t="s">
        <v>10370</v>
      </c>
      <c r="B4015" s="29" t="s">
        <v>10389</v>
      </c>
      <c r="C4015" s="30" t="s">
        <v>10390</v>
      </c>
      <c r="D4015" s="30" t="s">
        <v>457</v>
      </c>
      <c r="E4015" s="30"/>
      <c r="F4015" s="30" t="s">
        <v>5872</v>
      </c>
      <c r="G4015" s="9" t="s">
        <v>14</v>
      </c>
      <c r="H4015" s="30" t="s">
        <v>100</v>
      </c>
      <c r="I4015" s="31"/>
    </row>
    <row r="4016">
      <c r="A4016" s="30" t="s">
        <v>10370</v>
      </c>
      <c r="B4016" s="29" t="s">
        <v>10389</v>
      </c>
      <c r="C4016" s="30" t="s">
        <v>10390</v>
      </c>
      <c r="D4016" s="30" t="s">
        <v>457</v>
      </c>
      <c r="E4016" s="30" t="s">
        <v>119</v>
      </c>
      <c r="F4016" s="30" t="s">
        <v>718</v>
      </c>
      <c r="G4016" s="9" t="s">
        <v>14</v>
      </c>
      <c r="H4016" s="30"/>
      <c r="I4016" s="31"/>
    </row>
    <row r="4017">
      <c r="A4017" s="30" t="s">
        <v>10370</v>
      </c>
      <c r="B4017" s="29" t="s">
        <v>10389</v>
      </c>
      <c r="C4017" s="30" t="s">
        <v>10390</v>
      </c>
      <c r="D4017" s="30" t="s">
        <v>457</v>
      </c>
      <c r="E4017" s="30" t="s">
        <v>1600</v>
      </c>
      <c r="F4017" s="30" t="s">
        <v>553</v>
      </c>
      <c r="G4017" s="9" t="s">
        <v>14</v>
      </c>
      <c r="H4017" s="30"/>
      <c r="I4017" s="31"/>
    </row>
    <row r="4018">
      <c r="A4018" s="30" t="s">
        <v>10370</v>
      </c>
      <c r="B4018" s="29" t="s">
        <v>10391</v>
      </c>
      <c r="C4018" s="30" t="s">
        <v>10392</v>
      </c>
      <c r="D4018" s="30" t="s">
        <v>1835</v>
      </c>
      <c r="E4018" s="30"/>
      <c r="F4018" s="30" t="s">
        <v>512</v>
      </c>
      <c r="G4018" s="9" t="s">
        <v>14</v>
      </c>
      <c r="H4018" s="30" t="s">
        <v>100</v>
      </c>
      <c r="I4018" s="31"/>
    </row>
    <row r="4019">
      <c r="A4019" s="30" t="s">
        <v>10370</v>
      </c>
      <c r="B4019" s="29" t="s">
        <v>10391</v>
      </c>
      <c r="C4019" s="30" t="s">
        <v>10392</v>
      </c>
      <c r="D4019" s="30" t="s">
        <v>1835</v>
      </c>
      <c r="E4019" s="30" t="s">
        <v>6243</v>
      </c>
      <c r="F4019" s="30" t="s">
        <v>3415</v>
      </c>
      <c r="G4019" s="9" t="s">
        <v>14</v>
      </c>
      <c r="H4019" s="30"/>
      <c r="I4019" s="31"/>
    </row>
    <row r="4020">
      <c r="A4020" s="30" t="s">
        <v>10370</v>
      </c>
      <c r="B4020" s="29" t="s">
        <v>10393</v>
      </c>
      <c r="C4020" s="30" t="s">
        <v>10394</v>
      </c>
      <c r="D4020" s="30" t="s">
        <v>256</v>
      </c>
      <c r="E4020" s="30" t="s">
        <v>38</v>
      </c>
      <c r="F4020" s="30" t="s">
        <v>5939</v>
      </c>
      <c r="G4020" s="9" t="s">
        <v>14</v>
      </c>
      <c r="H4020" s="30"/>
      <c r="I4020" s="31"/>
    </row>
    <row r="4021">
      <c r="A4021" s="30" t="s">
        <v>10370</v>
      </c>
      <c r="B4021" s="29" t="s">
        <v>10393</v>
      </c>
      <c r="C4021" s="30" t="s">
        <v>10394</v>
      </c>
      <c r="D4021" s="30" t="s">
        <v>256</v>
      </c>
      <c r="E4021" s="30" t="s">
        <v>38</v>
      </c>
      <c r="F4021" s="30" t="s">
        <v>18</v>
      </c>
      <c r="G4021" s="9" t="s">
        <v>14</v>
      </c>
      <c r="H4021" s="30"/>
      <c r="I4021" s="31"/>
    </row>
    <row r="4022">
      <c r="A4022" s="30" t="s">
        <v>10370</v>
      </c>
      <c r="B4022" s="29" t="s">
        <v>10393</v>
      </c>
      <c r="C4022" s="30" t="s">
        <v>10394</v>
      </c>
      <c r="D4022" s="30" t="s">
        <v>256</v>
      </c>
      <c r="E4022" s="30" t="s">
        <v>1600</v>
      </c>
      <c r="F4022" s="30" t="s">
        <v>553</v>
      </c>
      <c r="G4022" s="9" t="s">
        <v>14</v>
      </c>
      <c r="H4022" s="30"/>
      <c r="I4022" s="31"/>
    </row>
    <row r="4023">
      <c r="A4023" s="30" t="s">
        <v>10395</v>
      </c>
      <c r="B4023" s="29" t="s">
        <v>10396</v>
      </c>
      <c r="C4023" s="30" t="s">
        <v>10397</v>
      </c>
      <c r="D4023" s="30" t="s">
        <v>135</v>
      </c>
      <c r="E4023" s="30" t="s">
        <v>119</v>
      </c>
      <c r="F4023" s="30" t="s">
        <v>741</v>
      </c>
      <c r="G4023" s="9" t="s">
        <v>14</v>
      </c>
      <c r="H4023" s="30"/>
      <c r="I4023" s="31"/>
    </row>
    <row r="4024">
      <c r="A4024" s="30" t="s">
        <v>10398</v>
      </c>
      <c r="B4024" s="29" t="s">
        <v>10399</v>
      </c>
      <c r="C4024" s="30" t="s">
        <v>10400</v>
      </c>
      <c r="D4024" s="30" t="s">
        <v>137</v>
      </c>
      <c r="E4024" s="30" t="s">
        <v>589</v>
      </c>
      <c r="F4024" s="30" t="s">
        <v>38</v>
      </c>
      <c r="G4024" s="9" t="s">
        <v>14</v>
      </c>
      <c r="H4024" s="30"/>
      <c r="I4024" s="31"/>
    </row>
    <row r="4025">
      <c r="A4025" s="30" t="s">
        <v>10398</v>
      </c>
      <c r="B4025" s="29" t="s">
        <v>10399</v>
      </c>
      <c r="C4025" s="30" t="s">
        <v>10400</v>
      </c>
      <c r="D4025" s="30" t="s">
        <v>137</v>
      </c>
      <c r="E4025" s="30" t="s">
        <v>998</v>
      </c>
      <c r="F4025" s="30" t="s">
        <v>1246</v>
      </c>
      <c r="G4025" s="9" t="s">
        <v>14</v>
      </c>
      <c r="H4025" s="30"/>
      <c r="I4025" s="31"/>
    </row>
    <row r="4026">
      <c r="A4026" s="30" t="s">
        <v>10401</v>
      </c>
      <c r="B4026" s="29" t="s">
        <v>10402</v>
      </c>
      <c r="C4026" s="30" t="s">
        <v>10403</v>
      </c>
      <c r="D4026" s="30" t="s">
        <v>3203</v>
      </c>
      <c r="E4026" s="30"/>
      <c r="F4026" s="30" t="s">
        <v>7183</v>
      </c>
      <c r="G4026" s="9" t="s">
        <v>14</v>
      </c>
      <c r="H4026" s="30" t="s">
        <v>100</v>
      </c>
      <c r="I4026" s="31"/>
    </row>
    <row r="4027">
      <c r="A4027" s="30" t="s">
        <v>10401</v>
      </c>
      <c r="B4027" s="29" t="s">
        <v>10404</v>
      </c>
      <c r="C4027" s="30" t="s">
        <v>10405</v>
      </c>
      <c r="D4027" s="30" t="s">
        <v>1835</v>
      </c>
      <c r="E4027" s="30" t="s">
        <v>42</v>
      </c>
      <c r="F4027" s="30" t="s">
        <v>1303</v>
      </c>
      <c r="G4027" s="9" t="s">
        <v>29</v>
      </c>
      <c r="H4027" s="30"/>
      <c r="I4027" s="31"/>
    </row>
    <row r="4028">
      <c r="A4028" s="30" t="s">
        <v>10401</v>
      </c>
      <c r="B4028" s="29" t="s">
        <v>10406</v>
      </c>
      <c r="C4028" s="30" t="s">
        <v>10407</v>
      </c>
      <c r="D4028" s="30" t="s">
        <v>839</v>
      </c>
      <c r="E4028" s="30"/>
      <c r="F4028" s="30" t="s">
        <v>5892</v>
      </c>
      <c r="G4028" s="9" t="s">
        <v>14</v>
      </c>
      <c r="H4028" s="30" t="s">
        <v>100</v>
      </c>
      <c r="I4028" s="31"/>
    </row>
    <row r="4029">
      <c r="A4029" s="30" t="s">
        <v>10401</v>
      </c>
      <c r="B4029" s="29" t="s">
        <v>10406</v>
      </c>
      <c r="C4029" s="30" t="s">
        <v>10407</v>
      </c>
      <c r="D4029" s="30" t="s">
        <v>839</v>
      </c>
      <c r="E4029" s="30" t="s">
        <v>10408</v>
      </c>
      <c r="F4029" s="30" t="s">
        <v>450</v>
      </c>
      <c r="G4029" s="9" t="s">
        <v>14</v>
      </c>
      <c r="H4029" s="30"/>
      <c r="I4029" s="31"/>
    </row>
    <row r="4030">
      <c r="A4030" s="30" t="s">
        <v>10401</v>
      </c>
      <c r="B4030" s="29" t="s">
        <v>10409</v>
      </c>
      <c r="C4030" s="30" t="s">
        <v>10410</v>
      </c>
      <c r="D4030" s="30" t="s">
        <v>78</v>
      </c>
      <c r="E4030" s="30" t="s">
        <v>110</v>
      </c>
      <c r="F4030" s="30" t="s">
        <v>111</v>
      </c>
      <c r="G4030" s="9" t="s">
        <v>14</v>
      </c>
      <c r="H4030" s="30"/>
      <c r="I4030" s="31"/>
    </row>
    <row r="4031">
      <c r="A4031" s="30" t="s">
        <v>10401</v>
      </c>
      <c r="B4031" s="29" t="s">
        <v>10409</v>
      </c>
      <c r="C4031" s="30" t="s">
        <v>10410</v>
      </c>
      <c r="D4031" s="30" t="s">
        <v>78</v>
      </c>
      <c r="E4031" s="30" t="s">
        <v>589</v>
      </c>
      <c r="F4031" s="30" t="s">
        <v>2867</v>
      </c>
      <c r="G4031" s="9" t="s">
        <v>14</v>
      </c>
      <c r="H4031" s="30"/>
      <c r="I4031" s="31"/>
    </row>
    <row r="4032">
      <c r="A4032" s="30" t="s">
        <v>10401</v>
      </c>
      <c r="B4032" s="29" t="s">
        <v>10411</v>
      </c>
      <c r="C4032" s="30" t="s">
        <v>10412</v>
      </c>
      <c r="D4032" s="30" t="s">
        <v>2054</v>
      </c>
      <c r="E4032" s="30" t="s">
        <v>1527</v>
      </c>
      <c r="F4032" s="30" t="s">
        <v>119</v>
      </c>
      <c r="G4032" s="9" t="s">
        <v>14</v>
      </c>
      <c r="H4032" s="30"/>
      <c r="I4032" s="31"/>
    </row>
    <row r="4033">
      <c r="A4033" s="30" t="s">
        <v>10401</v>
      </c>
      <c r="B4033" s="29" t="s">
        <v>10411</v>
      </c>
      <c r="C4033" s="30" t="s">
        <v>10412</v>
      </c>
      <c r="D4033" s="30" t="s">
        <v>2054</v>
      </c>
      <c r="E4033" s="30" t="s">
        <v>119</v>
      </c>
      <c r="F4033" s="30" t="s">
        <v>1344</v>
      </c>
      <c r="G4033" s="9" t="s">
        <v>14</v>
      </c>
      <c r="H4033" s="30"/>
      <c r="I4033" s="31"/>
    </row>
    <row r="4034">
      <c r="A4034" s="30" t="s">
        <v>10401</v>
      </c>
      <c r="B4034" s="29" t="s">
        <v>10411</v>
      </c>
      <c r="C4034" s="30" t="s">
        <v>10412</v>
      </c>
      <c r="D4034" s="30" t="s">
        <v>2054</v>
      </c>
      <c r="E4034" s="30" t="s">
        <v>1069</v>
      </c>
      <c r="F4034" s="30" t="s">
        <v>239</v>
      </c>
      <c r="G4034" s="9" t="s">
        <v>14</v>
      </c>
      <c r="H4034" s="30"/>
      <c r="I4034" s="31"/>
    </row>
    <row r="4035">
      <c r="A4035" s="30" t="s">
        <v>10401</v>
      </c>
      <c r="B4035" s="29" t="s">
        <v>10411</v>
      </c>
      <c r="C4035" s="30" t="s">
        <v>10412</v>
      </c>
      <c r="D4035" s="30" t="s">
        <v>2054</v>
      </c>
      <c r="E4035" s="30" t="s">
        <v>7288</v>
      </c>
      <c r="F4035" s="30" t="s">
        <v>7927</v>
      </c>
      <c r="G4035" s="9" t="s">
        <v>14</v>
      </c>
      <c r="H4035" s="30"/>
      <c r="I4035" s="31"/>
    </row>
    <row r="4036">
      <c r="A4036" s="30" t="s">
        <v>10401</v>
      </c>
      <c r="B4036" s="29" t="s">
        <v>10413</v>
      </c>
      <c r="C4036" s="30" t="s">
        <v>10414</v>
      </c>
      <c r="D4036" s="30" t="s">
        <v>298</v>
      </c>
      <c r="E4036" s="30" t="s">
        <v>119</v>
      </c>
      <c r="F4036" s="30" t="s">
        <v>3482</v>
      </c>
      <c r="G4036" s="9" t="s">
        <v>14</v>
      </c>
      <c r="H4036" s="30"/>
      <c r="I4036" s="31"/>
    </row>
    <row r="4037">
      <c r="A4037" s="30" t="s">
        <v>10401</v>
      </c>
      <c r="B4037" s="29" t="s">
        <v>10415</v>
      </c>
      <c r="C4037" s="30" t="s">
        <v>10416</v>
      </c>
      <c r="D4037" s="30" t="s">
        <v>3203</v>
      </c>
      <c r="E4037" s="30"/>
      <c r="F4037" s="30" t="s">
        <v>7183</v>
      </c>
      <c r="G4037" s="9" t="s">
        <v>14</v>
      </c>
      <c r="H4037" s="30" t="s">
        <v>100</v>
      </c>
      <c r="I4037" s="31"/>
    </row>
    <row r="4038">
      <c r="A4038" s="30" t="s">
        <v>10401</v>
      </c>
      <c r="B4038" s="29" t="s">
        <v>10417</v>
      </c>
      <c r="C4038" s="30" t="s">
        <v>10418</v>
      </c>
      <c r="D4038" s="30" t="s">
        <v>118</v>
      </c>
      <c r="E4038" s="30" t="s">
        <v>42</v>
      </c>
      <c r="F4038" s="30" t="s">
        <v>1303</v>
      </c>
      <c r="G4038" s="9" t="s">
        <v>29</v>
      </c>
      <c r="H4038" s="30"/>
      <c r="I4038" s="31"/>
    </row>
    <row r="4039">
      <c r="A4039" s="30" t="s">
        <v>10401</v>
      </c>
      <c r="B4039" s="29" t="s">
        <v>10419</v>
      </c>
      <c r="C4039" s="30" t="s">
        <v>10420</v>
      </c>
      <c r="D4039" s="30" t="s">
        <v>1849</v>
      </c>
      <c r="E4039" s="30" t="s">
        <v>436</v>
      </c>
      <c r="F4039" s="30" t="s">
        <v>741</v>
      </c>
      <c r="G4039" s="9" t="s">
        <v>14</v>
      </c>
      <c r="H4039" s="30"/>
      <c r="I4039" s="31"/>
    </row>
    <row r="4040">
      <c r="A4040" s="30" t="s">
        <v>10401</v>
      </c>
      <c r="B4040" s="29" t="s">
        <v>10419</v>
      </c>
      <c r="C4040" s="30" t="s">
        <v>10420</v>
      </c>
      <c r="D4040" s="30" t="s">
        <v>1849</v>
      </c>
      <c r="E4040" s="30" t="s">
        <v>5418</v>
      </c>
      <c r="F4040" s="30" t="s">
        <v>18</v>
      </c>
      <c r="G4040" s="9" t="s">
        <v>14</v>
      </c>
      <c r="H4040" s="30"/>
      <c r="I4040" s="31"/>
    </row>
    <row r="4041">
      <c r="A4041" s="30" t="s">
        <v>10401</v>
      </c>
      <c r="B4041" s="29" t="s">
        <v>10421</v>
      </c>
      <c r="C4041" s="30" t="s">
        <v>10422</v>
      </c>
      <c r="D4041" s="30" t="s">
        <v>1242</v>
      </c>
      <c r="E4041" s="30"/>
      <c r="F4041" s="30" t="s">
        <v>747</v>
      </c>
      <c r="G4041" s="9" t="s">
        <v>86</v>
      </c>
      <c r="H4041" s="30" t="s">
        <v>100</v>
      </c>
      <c r="I4041" s="31"/>
    </row>
    <row r="4042">
      <c r="A4042" s="30" t="s">
        <v>10401</v>
      </c>
      <c r="B4042" s="29" t="s">
        <v>10421</v>
      </c>
      <c r="C4042" s="30" t="s">
        <v>10422</v>
      </c>
      <c r="D4042" s="30" t="s">
        <v>1242</v>
      </c>
      <c r="E4042" s="30" t="s">
        <v>119</v>
      </c>
      <c r="F4042" s="30" t="s">
        <v>247</v>
      </c>
      <c r="G4042" s="9" t="s">
        <v>86</v>
      </c>
      <c r="H4042" s="30"/>
      <c r="I4042" s="31"/>
    </row>
    <row r="4043">
      <c r="A4043" s="30" t="s">
        <v>10401</v>
      </c>
      <c r="B4043" s="29" t="s">
        <v>10421</v>
      </c>
      <c r="C4043" s="30" t="s">
        <v>10422</v>
      </c>
      <c r="D4043" s="30" t="s">
        <v>1242</v>
      </c>
      <c r="E4043" s="30" t="s">
        <v>8068</v>
      </c>
      <c r="F4043" s="30" t="s">
        <v>505</v>
      </c>
      <c r="G4043" s="9" t="s">
        <v>86</v>
      </c>
      <c r="H4043" s="30"/>
      <c r="I4043" s="31"/>
    </row>
    <row r="4044">
      <c r="A4044" s="30" t="s">
        <v>10401</v>
      </c>
      <c r="B4044" s="29" t="s">
        <v>10423</v>
      </c>
      <c r="C4044" s="30" t="s">
        <v>10424</v>
      </c>
      <c r="D4044" s="30" t="s">
        <v>1932</v>
      </c>
      <c r="E4044" s="30" t="s">
        <v>6855</v>
      </c>
      <c r="F4044" s="30" t="s">
        <v>5986</v>
      </c>
      <c r="G4044" s="9" t="s">
        <v>14</v>
      </c>
      <c r="H4044" s="30"/>
      <c r="I4044" s="31"/>
    </row>
    <row r="4045">
      <c r="A4045" s="30" t="s">
        <v>10401</v>
      </c>
      <c r="B4045" s="29" t="s">
        <v>10423</v>
      </c>
      <c r="C4045" s="30" t="s">
        <v>10424</v>
      </c>
      <c r="D4045" s="30" t="s">
        <v>1932</v>
      </c>
      <c r="E4045" s="30" t="s">
        <v>7058</v>
      </c>
      <c r="F4045" s="30" t="s">
        <v>7059</v>
      </c>
      <c r="G4045" s="9" t="s">
        <v>14</v>
      </c>
      <c r="H4045" s="30"/>
      <c r="I4045" s="31"/>
    </row>
    <row r="4046">
      <c r="A4046" s="30" t="s">
        <v>10401</v>
      </c>
      <c r="B4046" s="29" t="s">
        <v>10425</v>
      </c>
      <c r="C4046" s="30" t="s">
        <v>10426</v>
      </c>
      <c r="D4046" s="30" t="s">
        <v>3918</v>
      </c>
      <c r="E4046" s="30" t="s">
        <v>7332</v>
      </c>
      <c r="F4046" s="30" t="s">
        <v>38</v>
      </c>
      <c r="G4046" s="9" t="s">
        <v>14</v>
      </c>
      <c r="H4046" s="30"/>
      <c r="I4046" s="31"/>
    </row>
    <row r="4047">
      <c r="A4047" s="30" t="s">
        <v>10401</v>
      </c>
      <c r="B4047" s="29" t="s">
        <v>10427</v>
      </c>
      <c r="C4047" s="30" t="s">
        <v>10428</v>
      </c>
      <c r="D4047" s="30" t="s">
        <v>916</v>
      </c>
      <c r="E4047" s="30" t="s">
        <v>334</v>
      </c>
      <c r="F4047" s="30" t="s">
        <v>132</v>
      </c>
      <c r="G4047" s="9" t="s">
        <v>14</v>
      </c>
      <c r="H4047" s="30"/>
      <c r="I4047" s="31"/>
    </row>
    <row r="4048">
      <c r="A4048" s="30" t="s">
        <v>10401</v>
      </c>
      <c r="B4048" s="29" t="s">
        <v>10427</v>
      </c>
      <c r="C4048" s="30" t="s">
        <v>10428</v>
      </c>
      <c r="D4048" s="30" t="s">
        <v>916</v>
      </c>
      <c r="E4048" s="30" t="s">
        <v>8267</v>
      </c>
      <c r="F4048" s="30" t="s">
        <v>671</v>
      </c>
      <c r="G4048" s="9" t="s">
        <v>14</v>
      </c>
      <c r="H4048" s="30"/>
      <c r="I4048" s="31"/>
    </row>
    <row r="4049">
      <c r="A4049" s="30" t="s">
        <v>10401</v>
      </c>
      <c r="B4049" s="29" t="s">
        <v>10427</v>
      </c>
      <c r="C4049" s="30" t="s">
        <v>10428</v>
      </c>
      <c r="D4049" s="30" t="s">
        <v>916</v>
      </c>
      <c r="E4049" s="30" t="s">
        <v>10429</v>
      </c>
      <c r="F4049" s="30" t="s">
        <v>13</v>
      </c>
      <c r="G4049" s="9" t="s">
        <v>14</v>
      </c>
      <c r="H4049" s="30"/>
      <c r="I4049" s="31"/>
    </row>
    <row r="4050">
      <c r="A4050" s="30" t="s">
        <v>10401</v>
      </c>
      <c r="B4050" s="29" t="s">
        <v>10430</v>
      </c>
      <c r="C4050" s="30" t="s">
        <v>10431</v>
      </c>
      <c r="D4050" s="30" t="s">
        <v>10432</v>
      </c>
      <c r="E4050" s="30" t="s">
        <v>5116</v>
      </c>
      <c r="F4050" s="30" t="s">
        <v>10433</v>
      </c>
      <c r="G4050" s="9" t="s">
        <v>14</v>
      </c>
      <c r="H4050" s="30"/>
      <c r="I4050" s="31"/>
    </row>
    <row r="4051">
      <c r="A4051" s="30" t="s">
        <v>10401</v>
      </c>
      <c r="B4051" s="29" t="s">
        <v>10430</v>
      </c>
      <c r="C4051" s="30" t="s">
        <v>10431</v>
      </c>
      <c r="D4051" s="30" t="s">
        <v>10432</v>
      </c>
      <c r="E4051" s="30" t="s">
        <v>5116</v>
      </c>
      <c r="F4051" s="30" t="s">
        <v>10434</v>
      </c>
      <c r="G4051" s="9" t="s">
        <v>14</v>
      </c>
      <c r="H4051" s="30"/>
      <c r="I4051" s="31"/>
    </row>
    <row r="4052">
      <c r="A4052" s="30" t="s">
        <v>10401</v>
      </c>
      <c r="B4052" s="29" t="s">
        <v>10430</v>
      </c>
      <c r="C4052" s="30" t="s">
        <v>10431</v>
      </c>
      <c r="D4052" s="30" t="s">
        <v>10432</v>
      </c>
      <c r="E4052" s="30" t="s">
        <v>334</v>
      </c>
      <c r="F4052" s="30" t="s">
        <v>18</v>
      </c>
      <c r="G4052" s="9" t="s">
        <v>14</v>
      </c>
      <c r="H4052" s="30"/>
      <c r="I4052" s="31"/>
    </row>
    <row r="4053">
      <c r="A4053" s="30" t="s">
        <v>10401</v>
      </c>
      <c r="B4053" s="29" t="s">
        <v>10435</v>
      </c>
      <c r="C4053" s="30" t="s">
        <v>10436</v>
      </c>
      <c r="D4053" s="30" t="s">
        <v>1242</v>
      </c>
      <c r="E4053" s="30" t="s">
        <v>119</v>
      </c>
      <c r="F4053" s="30" t="s">
        <v>505</v>
      </c>
      <c r="G4053" s="9" t="s">
        <v>86</v>
      </c>
      <c r="H4053" s="30"/>
      <c r="I4053" s="31"/>
    </row>
    <row r="4054">
      <c r="A4054" s="30" t="s">
        <v>10401</v>
      </c>
      <c r="B4054" s="29" t="s">
        <v>10435</v>
      </c>
      <c r="C4054" s="30" t="s">
        <v>10436</v>
      </c>
      <c r="D4054" s="30" t="s">
        <v>1242</v>
      </c>
      <c r="E4054" s="30" t="s">
        <v>436</v>
      </c>
      <c r="F4054" s="30" t="s">
        <v>505</v>
      </c>
      <c r="G4054" s="9" t="s">
        <v>86</v>
      </c>
      <c r="H4054" s="30"/>
      <c r="I4054" s="31"/>
    </row>
    <row r="4055">
      <c r="A4055" s="30" t="s">
        <v>10401</v>
      </c>
      <c r="B4055" s="29" t="s">
        <v>10435</v>
      </c>
      <c r="C4055" s="30" t="s">
        <v>10436</v>
      </c>
      <c r="D4055" s="30" t="s">
        <v>1242</v>
      </c>
      <c r="E4055" s="30" t="s">
        <v>705</v>
      </c>
      <c r="F4055" s="30" t="s">
        <v>542</v>
      </c>
      <c r="G4055" s="9" t="s">
        <v>86</v>
      </c>
      <c r="H4055" s="30"/>
      <c r="I4055" s="31"/>
    </row>
    <row r="4056">
      <c r="A4056" s="30" t="s">
        <v>10437</v>
      </c>
      <c r="B4056" s="29" t="s">
        <v>10438</v>
      </c>
      <c r="C4056" s="30" t="s">
        <v>10439</v>
      </c>
      <c r="D4056" s="30" t="s">
        <v>5066</v>
      </c>
      <c r="E4056" s="30" t="s">
        <v>38</v>
      </c>
      <c r="F4056" s="30" t="s">
        <v>505</v>
      </c>
      <c r="G4056" s="9" t="s">
        <v>86</v>
      </c>
      <c r="H4056" s="30"/>
      <c r="I4056" s="31"/>
    </row>
    <row r="4057">
      <c r="A4057" s="30" t="s">
        <v>10437</v>
      </c>
      <c r="B4057" s="29" t="s">
        <v>10438</v>
      </c>
      <c r="C4057" s="30" t="s">
        <v>10439</v>
      </c>
      <c r="D4057" s="30" t="s">
        <v>5066</v>
      </c>
      <c r="E4057" s="30" t="s">
        <v>119</v>
      </c>
      <c r="F4057" s="30" t="s">
        <v>6056</v>
      </c>
      <c r="G4057" s="9" t="s">
        <v>86</v>
      </c>
      <c r="H4057" s="30"/>
      <c r="I4057" s="31"/>
    </row>
    <row r="4058">
      <c r="A4058" s="30" t="s">
        <v>10437</v>
      </c>
      <c r="B4058" s="29" t="s">
        <v>10438</v>
      </c>
      <c r="C4058" s="30" t="s">
        <v>10439</v>
      </c>
      <c r="D4058" s="30" t="s">
        <v>5066</v>
      </c>
      <c r="E4058" s="30" t="s">
        <v>119</v>
      </c>
      <c r="F4058" s="30" t="s">
        <v>247</v>
      </c>
      <c r="G4058" s="9" t="s">
        <v>86</v>
      </c>
      <c r="H4058" s="30"/>
      <c r="I4058" s="31"/>
    </row>
    <row r="4059">
      <c r="A4059" s="30" t="s">
        <v>10437</v>
      </c>
      <c r="B4059" s="29" t="s">
        <v>10440</v>
      </c>
      <c r="C4059" s="30" t="s">
        <v>10441</v>
      </c>
      <c r="D4059" s="30" t="s">
        <v>1176</v>
      </c>
      <c r="E4059" s="30" t="s">
        <v>119</v>
      </c>
      <c r="F4059" s="30" t="s">
        <v>149</v>
      </c>
      <c r="G4059" s="9" t="s">
        <v>14</v>
      </c>
      <c r="H4059" s="30"/>
      <c r="I4059" s="31"/>
    </row>
    <row r="4060">
      <c r="A4060" s="30" t="s">
        <v>10437</v>
      </c>
      <c r="B4060" s="29" t="s">
        <v>10442</v>
      </c>
      <c r="C4060" s="30" t="s">
        <v>10443</v>
      </c>
      <c r="D4060" s="30" t="s">
        <v>1805</v>
      </c>
      <c r="E4060" s="30"/>
      <c r="F4060" s="30" t="s">
        <v>7183</v>
      </c>
      <c r="G4060" s="9" t="s">
        <v>14</v>
      </c>
      <c r="H4060" s="30" t="s">
        <v>100</v>
      </c>
      <c r="I4060" s="31"/>
    </row>
    <row r="4061">
      <c r="A4061" s="30" t="s">
        <v>10437</v>
      </c>
      <c r="B4061" s="29" t="s">
        <v>10444</v>
      </c>
      <c r="C4061" s="30" t="s">
        <v>10445</v>
      </c>
      <c r="D4061" s="30" t="s">
        <v>5879</v>
      </c>
      <c r="E4061" s="30" t="s">
        <v>42</v>
      </c>
      <c r="F4061" s="30" t="s">
        <v>1303</v>
      </c>
      <c r="G4061" s="9" t="s">
        <v>29</v>
      </c>
      <c r="H4061" s="30"/>
      <c r="I4061" s="31"/>
    </row>
    <row r="4062">
      <c r="A4062" s="30" t="s">
        <v>10437</v>
      </c>
      <c r="B4062" s="29" t="s">
        <v>10446</v>
      </c>
      <c r="C4062" s="30" t="s">
        <v>10447</v>
      </c>
      <c r="D4062" s="30" t="b">
        <v>1</v>
      </c>
      <c r="E4062" s="30" t="s">
        <v>6009</v>
      </c>
      <c r="F4062" s="30" t="s">
        <v>6782</v>
      </c>
      <c r="G4062" s="9" t="s">
        <v>14</v>
      </c>
      <c r="H4062" s="30"/>
      <c r="I4062" s="31"/>
    </row>
    <row r="4063">
      <c r="A4063" s="30" t="s">
        <v>10437</v>
      </c>
      <c r="B4063" s="29" t="s">
        <v>10446</v>
      </c>
      <c r="C4063" s="30" t="s">
        <v>10447</v>
      </c>
      <c r="D4063" s="30" t="b">
        <v>1</v>
      </c>
      <c r="E4063" s="30" t="s">
        <v>6009</v>
      </c>
      <c r="F4063" s="30" t="s">
        <v>1321</v>
      </c>
      <c r="G4063" s="9" t="s">
        <v>14</v>
      </c>
      <c r="H4063" s="30"/>
      <c r="I4063" s="31"/>
    </row>
    <row r="4064">
      <c r="A4064" s="30" t="s">
        <v>10437</v>
      </c>
      <c r="B4064" s="29" t="s">
        <v>10446</v>
      </c>
      <c r="C4064" s="30" t="s">
        <v>10447</v>
      </c>
      <c r="D4064" s="30" t="b">
        <v>1</v>
      </c>
      <c r="E4064" s="30" t="s">
        <v>5944</v>
      </c>
      <c r="F4064" s="30" t="s">
        <v>5881</v>
      </c>
      <c r="G4064" s="9" t="s">
        <v>14</v>
      </c>
      <c r="H4064" s="30"/>
      <c r="I4064" s="31"/>
    </row>
    <row r="4065">
      <c r="A4065" s="30" t="s">
        <v>10437</v>
      </c>
      <c r="B4065" s="29" t="s">
        <v>10448</v>
      </c>
      <c r="C4065" s="30" t="s">
        <v>10449</v>
      </c>
      <c r="D4065" s="30" t="s">
        <v>377</v>
      </c>
      <c r="E4065" s="30"/>
      <c r="F4065" s="30" t="s">
        <v>6328</v>
      </c>
      <c r="G4065" s="9" t="s">
        <v>14</v>
      </c>
      <c r="H4065" s="30" t="s">
        <v>100</v>
      </c>
      <c r="I4065" s="31"/>
    </row>
    <row r="4066">
      <c r="A4066" s="30" t="s">
        <v>10437</v>
      </c>
      <c r="B4066" s="29" t="s">
        <v>10448</v>
      </c>
      <c r="C4066" s="30" t="s">
        <v>10449</v>
      </c>
      <c r="D4066" s="30" t="s">
        <v>377</v>
      </c>
      <c r="E4066" s="30"/>
      <c r="F4066" s="30" t="s">
        <v>132</v>
      </c>
      <c r="G4066" s="9" t="s">
        <v>14</v>
      </c>
      <c r="H4066" s="30" t="s">
        <v>100</v>
      </c>
      <c r="I4066" s="31"/>
    </row>
    <row r="4067">
      <c r="A4067" s="30" t="s">
        <v>10437</v>
      </c>
      <c r="B4067" s="29" t="s">
        <v>10448</v>
      </c>
      <c r="C4067" s="30" t="s">
        <v>10449</v>
      </c>
      <c r="D4067" s="30" t="s">
        <v>377</v>
      </c>
      <c r="E4067" s="30" t="s">
        <v>119</v>
      </c>
      <c r="F4067" s="30" t="s">
        <v>3025</v>
      </c>
      <c r="G4067" s="9" t="s">
        <v>14</v>
      </c>
      <c r="H4067" s="30"/>
      <c r="I4067" s="31"/>
    </row>
    <row r="4068">
      <c r="A4068" s="30" t="s">
        <v>10437</v>
      </c>
      <c r="B4068" s="29" t="s">
        <v>10448</v>
      </c>
      <c r="C4068" s="30" t="s">
        <v>10449</v>
      </c>
      <c r="D4068" s="30" t="s">
        <v>377</v>
      </c>
      <c r="E4068" s="30" t="s">
        <v>90</v>
      </c>
      <c r="F4068" s="30" t="s">
        <v>111</v>
      </c>
      <c r="G4068" s="9" t="s">
        <v>14</v>
      </c>
      <c r="H4068" s="30"/>
      <c r="I4068" s="31"/>
    </row>
    <row r="4069">
      <c r="A4069" s="30" t="s">
        <v>10437</v>
      </c>
      <c r="B4069" s="29" t="s">
        <v>10450</v>
      </c>
      <c r="C4069" s="30" t="s">
        <v>10451</v>
      </c>
      <c r="D4069" s="30" t="s">
        <v>206</v>
      </c>
      <c r="E4069" s="30"/>
      <c r="F4069" s="30" t="s">
        <v>5892</v>
      </c>
      <c r="G4069" s="9" t="s">
        <v>14</v>
      </c>
      <c r="H4069" s="30" t="s">
        <v>100</v>
      </c>
      <c r="I4069" s="31"/>
    </row>
    <row r="4070">
      <c r="A4070" s="30" t="s">
        <v>10437</v>
      </c>
      <c r="B4070" s="29" t="s">
        <v>10450</v>
      </c>
      <c r="C4070" s="30" t="s">
        <v>10451</v>
      </c>
      <c r="D4070" s="30" t="s">
        <v>206</v>
      </c>
      <c r="E4070" s="30" t="s">
        <v>119</v>
      </c>
      <c r="F4070" s="30" t="s">
        <v>202</v>
      </c>
      <c r="G4070" s="9" t="s">
        <v>14</v>
      </c>
      <c r="H4070" s="30"/>
      <c r="I4070" s="31"/>
    </row>
    <row r="4071">
      <c r="A4071" s="30" t="s">
        <v>10437</v>
      </c>
      <c r="B4071" s="29" t="s">
        <v>10450</v>
      </c>
      <c r="C4071" s="30" t="s">
        <v>10451</v>
      </c>
      <c r="D4071" s="30" t="s">
        <v>206</v>
      </c>
      <c r="E4071" s="30" t="s">
        <v>10452</v>
      </c>
      <c r="F4071" s="30" t="s">
        <v>809</v>
      </c>
      <c r="G4071" s="9" t="s">
        <v>14</v>
      </c>
      <c r="H4071" s="30"/>
      <c r="I4071" s="31"/>
    </row>
    <row r="4072">
      <c r="A4072" s="30" t="s">
        <v>10437</v>
      </c>
      <c r="B4072" s="29" t="s">
        <v>10453</v>
      </c>
      <c r="C4072" s="30" t="s">
        <v>10454</v>
      </c>
      <c r="D4072" s="30" t="s">
        <v>1283</v>
      </c>
      <c r="E4072" s="30" t="s">
        <v>38</v>
      </c>
      <c r="F4072" s="30" t="s">
        <v>18</v>
      </c>
      <c r="G4072" s="9" t="s">
        <v>14</v>
      </c>
      <c r="H4072" s="30"/>
      <c r="I4072" s="31"/>
    </row>
    <row r="4073">
      <c r="A4073" s="30" t="s">
        <v>10437</v>
      </c>
      <c r="B4073" s="29" t="s">
        <v>10455</v>
      </c>
      <c r="C4073" s="30" t="s">
        <v>10456</v>
      </c>
      <c r="D4073" s="30" t="s">
        <v>822</v>
      </c>
      <c r="E4073" s="30" t="s">
        <v>5895</v>
      </c>
      <c r="F4073" s="30" t="s">
        <v>111</v>
      </c>
      <c r="G4073" s="9" t="s">
        <v>14</v>
      </c>
      <c r="H4073" s="30"/>
      <c r="I4073" s="31"/>
    </row>
    <row r="4074">
      <c r="A4074" s="30" t="s">
        <v>10437</v>
      </c>
      <c r="B4074" s="29" t="s">
        <v>10455</v>
      </c>
      <c r="C4074" s="30" t="s">
        <v>10456</v>
      </c>
      <c r="D4074" s="30" t="s">
        <v>822</v>
      </c>
      <c r="E4074" s="30" t="s">
        <v>334</v>
      </c>
      <c r="F4074" s="30" t="s">
        <v>18</v>
      </c>
      <c r="G4074" s="9" t="s">
        <v>14</v>
      </c>
      <c r="H4074" s="30"/>
      <c r="I4074" s="31"/>
    </row>
    <row r="4075">
      <c r="A4075" s="30" t="s">
        <v>10437</v>
      </c>
      <c r="B4075" s="29" t="s">
        <v>10457</v>
      </c>
      <c r="C4075" s="30" t="s">
        <v>10458</v>
      </c>
      <c r="D4075" s="30" t="s">
        <v>5879</v>
      </c>
      <c r="E4075" s="30" t="s">
        <v>42</v>
      </c>
      <c r="F4075" s="30" t="s">
        <v>1303</v>
      </c>
      <c r="G4075" s="9" t="s">
        <v>29</v>
      </c>
      <c r="H4075" s="30"/>
      <c r="I4075" s="31"/>
    </row>
    <row r="4076">
      <c r="A4076" s="30" t="s">
        <v>10437</v>
      </c>
      <c r="B4076" s="29" t="s">
        <v>10459</v>
      </c>
      <c r="C4076" s="30" t="s">
        <v>10460</v>
      </c>
      <c r="D4076" s="30" t="s">
        <v>2224</v>
      </c>
      <c r="E4076" s="30" t="s">
        <v>119</v>
      </c>
      <c r="F4076" s="30" t="s">
        <v>132</v>
      </c>
      <c r="G4076" s="9" t="s">
        <v>14</v>
      </c>
      <c r="H4076" s="30"/>
      <c r="I4076" s="31"/>
    </row>
    <row r="4077">
      <c r="A4077" s="30" t="s">
        <v>10437</v>
      </c>
      <c r="B4077" s="29" t="s">
        <v>10459</v>
      </c>
      <c r="C4077" s="30" t="s">
        <v>10460</v>
      </c>
      <c r="D4077" s="30" t="s">
        <v>2224</v>
      </c>
      <c r="E4077" s="30" t="s">
        <v>110</v>
      </c>
      <c r="F4077" s="30" t="s">
        <v>111</v>
      </c>
      <c r="G4077" s="9" t="s">
        <v>14</v>
      </c>
      <c r="H4077" s="30"/>
      <c r="I4077" s="31"/>
    </row>
    <row r="4078">
      <c r="A4078" s="30" t="s">
        <v>10437</v>
      </c>
      <c r="B4078" s="29" t="s">
        <v>10461</v>
      </c>
      <c r="C4078" s="30" t="s">
        <v>10462</v>
      </c>
      <c r="D4078" s="30" t="s">
        <v>284</v>
      </c>
      <c r="E4078" s="30" t="s">
        <v>110</v>
      </c>
      <c r="F4078" s="30" t="s">
        <v>111</v>
      </c>
      <c r="G4078" s="9" t="s">
        <v>14</v>
      </c>
      <c r="H4078" s="30"/>
      <c r="I4078" s="31"/>
    </row>
    <row r="4079">
      <c r="A4079" s="30" t="s">
        <v>10437</v>
      </c>
      <c r="B4079" s="29" t="s">
        <v>10461</v>
      </c>
      <c r="C4079" s="30" t="s">
        <v>10462</v>
      </c>
      <c r="D4079" s="30" t="s">
        <v>284</v>
      </c>
      <c r="E4079" s="30" t="s">
        <v>119</v>
      </c>
      <c r="F4079" s="30" t="s">
        <v>132</v>
      </c>
      <c r="G4079" s="9" t="s">
        <v>14</v>
      </c>
      <c r="H4079" s="30"/>
      <c r="I4079" s="31"/>
    </row>
    <row r="4080">
      <c r="A4080" s="30" t="s">
        <v>10437</v>
      </c>
      <c r="B4080" s="29" t="s">
        <v>10461</v>
      </c>
      <c r="C4080" s="30" t="s">
        <v>10462</v>
      </c>
      <c r="D4080" s="30" t="s">
        <v>284</v>
      </c>
      <c r="E4080" s="30" t="s">
        <v>119</v>
      </c>
      <c r="F4080" s="30" t="s">
        <v>18</v>
      </c>
      <c r="G4080" s="9" t="s">
        <v>14</v>
      </c>
      <c r="H4080" s="30"/>
      <c r="I4080" s="31"/>
    </row>
    <row r="4081">
      <c r="A4081" s="30" t="s">
        <v>10437</v>
      </c>
      <c r="B4081" s="29" t="s">
        <v>10463</v>
      </c>
      <c r="C4081" s="30" t="s">
        <v>10464</v>
      </c>
      <c r="D4081" s="30" t="s">
        <v>651</v>
      </c>
      <c r="E4081" s="30"/>
      <c r="F4081" s="30" t="s">
        <v>7183</v>
      </c>
      <c r="G4081" s="9" t="s">
        <v>14</v>
      </c>
      <c r="H4081" s="30" t="s">
        <v>100</v>
      </c>
      <c r="I4081" s="31"/>
    </row>
    <row r="4082">
      <c r="A4082" s="30" t="s">
        <v>10437</v>
      </c>
      <c r="B4082" s="29" t="s">
        <v>10465</v>
      </c>
      <c r="C4082" s="30" t="s">
        <v>10466</v>
      </c>
      <c r="D4082" s="30" t="s">
        <v>1618</v>
      </c>
      <c r="E4082" s="30"/>
      <c r="F4082" s="30" t="s">
        <v>6139</v>
      </c>
      <c r="G4082" s="9" t="s">
        <v>14</v>
      </c>
      <c r="H4082" s="30" t="s">
        <v>100</v>
      </c>
      <c r="I4082" s="31"/>
    </row>
    <row r="4083">
      <c r="A4083" s="30" t="s">
        <v>10437</v>
      </c>
      <c r="B4083" s="29" t="s">
        <v>10465</v>
      </c>
      <c r="C4083" s="30" t="s">
        <v>10466</v>
      </c>
      <c r="D4083" s="30" t="s">
        <v>1335</v>
      </c>
      <c r="E4083" s="30"/>
      <c r="F4083" s="30" t="s">
        <v>6139</v>
      </c>
      <c r="G4083" s="9" t="s">
        <v>14</v>
      </c>
      <c r="H4083" s="30" t="s">
        <v>100</v>
      </c>
      <c r="I4083" s="31"/>
    </row>
    <row r="4084">
      <c r="A4084" s="30" t="s">
        <v>10437</v>
      </c>
      <c r="B4084" s="29" t="s">
        <v>10465</v>
      </c>
      <c r="C4084" s="30" t="s">
        <v>10466</v>
      </c>
      <c r="D4084" s="30" t="s">
        <v>1618</v>
      </c>
      <c r="E4084" s="30" t="s">
        <v>7624</v>
      </c>
      <c r="F4084" s="30" t="s">
        <v>18</v>
      </c>
      <c r="G4084" s="9" t="s">
        <v>14</v>
      </c>
      <c r="H4084" s="30"/>
      <c r="I4084" s="31"/>
    </row>
    <row r="4085">
      <c r="A4085" s="30" t="s">
        <v>10437</v>
      </c>
      <c r="B4085" s="29" t="s">
        <v>10465</v>
      </c>
      <c r="C4085" s="30" t="s">
        <v>10466</v>
      </c>
      <c r="D4085" s="30" t="s">
        <v>1335</v>
      </c>
      <c r="E4085" s="30" t="s">
        <v>7624</v>
      </c>
      <c r="F4085" s="30" t="s">
        <v>18</v>
      </c>
      <c r="G4085" s="9" t="s">
        <v>14</v>
      </c>
      <c r="H4085" s="30"/>
      <c r="I4085" s="31"/>
    </row>
    <row r="4086">
      <c r="A4086" s="30" t="s">
        <v>10437</v>
      </c>
      <c r="B4086" s="29" t="s">
        <v>10467</v>
      </c>
      <c r="C4086" s="30" t="s">
        <v>10468</v>
      </c>
      <c r="D4086" s="30" t="s">
        <v>225</v>
      </c>
      <c r="E4086" s="30"/>
      <c r="F4086" s="30" t="s">
        <v>171</v>
      </c>
      <c r="G4086" s="9" t="s">
        <v>14</v>
      </c>
      <c r="H4086" s="30" t="s">
        <v>100</v>
      </c>
      <c r="I4086" s="31"/>
    </row>
    <row r="4087">
      <c r="A4087" s="30" t="s">
        <v>10437</v>
      </c>
      <c r="B4087" s="29" t="s">
        <v>10467</v>
      </c>
      <c r="C4087" s="30" t="s">
        <v>10468</v>
      </c>
      <c r="D4087" s="30" t="s">
        <v>225</v>
      </c>
      <c r="E4087" s="30" t="s">
        <v>110</v>
      </c>
      <c r="F4087" s="30" t="s">
        <v>91</v>
      </c>
      <c r="G4087" s="9" t="s">
        <v>14</v>
      </c>
      <c r="H4087" s="30"/>
      <c r="I4087" s="31"/>
    </row>
    <row r="4088">
      <c r="A4088" s="30" t="s">
        <v>10437</v>
      </c>
      <c r="B4088" s="29" t="s">
        <v>10469</v>
      </c>
      <c r="C4088" s="30" t="s">
        <v>10470</v>
      </c>
      <c r="D4088" s="30" t="s">
        <v>761</v>
      </c>
      <c r="E4088" s="30"/>
      <c r="F4088" s="30" t="s">
        <v>6328</v>
      </c>
      <c r="G4088" s="9" t="s">
        <v>14</v>
      </c>
      <c r="H4088" s="30" t="s">
        <v>100</v>
      </c>
      <c r="I4088" s="31"/>
    </row>
    <row r="4089">
      <c r="A4089" s="30" t="s">
        <v>10437</v>
      </c>
      <c r="B4089" s="29" t="s">
        <v>10469</v>
      </c>
      <c r="C4089" s="30" t="s">
        <v>10470</v>
      </c>
      <c r="D4089" s="30" t="s">
        <v>761</v>
      </c>
      <c r="E4089" s="30" t="s">
        <v>259</v>
      </c>
      <c r="F4089" s="30" t="s">
        <v>2843</v>
      </c>
      <c r="G4089" s="9" t="s">
        <v>14</v>
      </c>
      <c r="H4089" s="30"/>
      <c r="I4089" s="31"/>
    </row>
    <row r="4090">
      <c r="A4090" s="30" t="s">
        <v>10437</v>
      </c>
      <c r="B4090" s="29" t="s">
        <v>10469</v>
      </c>
      <c r="C4090" s="30" t="s">
        <v>10470</v>
      </c>
      <c r="D4090" s="30" t="s">
        <v>761</v>
      </c>
      <c r="E4090" s="30" t="s">
        <v>420</v>
      </c>
      <c r="F4090" s="30" t="s">
        <v>330</v>
      </c>
      <c r="G4090" s="9" t="s">
        <v>14</v>
      </c>
      <c r="H4090" s="30"/>
      <c r="I4090" s="31"/>
    </row>
    <row r="4091">
      <c r="A4091" s="30" t="s">
        <v>10437</v>
      </c>
      <c r="B4091" s="29" t="s">
        <v>10471</v>
      </c>
      <c r="C4091" s="30" t="s">
        <v>10472</v>
      </c>
      <c r="D4091" s="30" t="s">
        <v>74</v>
      </c>
      <c r="E4091" s="30"/>
      <c r="F4091" s="30" t="s">
        <v>10473</v>
      </c>
      <c r="G4091" s="9" t="s">
        <v>86</v>
      </c>
      <c r="H4091" s="30" t="s">
        <v>100</v>
      </c>
      <c r="I4091" s="31"/>
    </row>
    <row r="4092">
      <c r="A4092" s="30" t="s">
        <v>10437</v>
      </c>
      <c r="B4092" s="29" t="s">
        <v>10471</v>
      </c>
      <c r="C4092" s="30" t="s">
        <v>10472</v>
      </c>
      <c r="D4092" s="30" t="s">
        <v>74</v>
      </c>
      <c r="E4092" s="30" t="s">
        <v>110</v>
      </c>
      <c r="F4092" s="30" t="s">
        <v>184</v>
      </c>
      <c r="G4092" s="9" t="s">
        <v>86</v>
      </c>
      <c r="H4092" s="30"/>
      <c r="I4092" s="31"/>
    </row>
    <row r="4093">
      <c r="A4093" s="30" t="s">
        <v>10437</v>
      </c>
      <c r="B4093" s="29" t="s">
        <v>10471</v>
      </c>
      <c r="C4093" s="30" t="s">
        <v>10472</v>
      </c>
      <c r="D4093" s="30" t="s">
        <v>74</v>
      </c>
      <c r="E4093" s="30" t="s">
        <v>1790</v>
      </c>
      <c r="F4093" s="30" t="s">
        <v>1791</v>
      </c>
      <c r="G4093" s="9" t="s">
        <v>86</v>
      </c>
      <c r="H4093" s="30"/>
      <c r="I4093" s="31"/>
    </row>
    <row r="4094">
      <c r="A4094" s="30" t="s">
        <v>10437</v>
      </c>
      <c r="B4094" s="29" t="s">
        <v>10474</v>
      </c>
      <c r="C4094" s="30" t="s">
        <v>10475</v>
      </c>
      <c r="D4094" s="30" t="s">
        <v>1242</v>
      </c>
      <c r="E4094" s="30"/>
      <c r="F4094" s="30" t="s">
        <v>5892</v>
      </c>
      <c r="G4094" s="9" t="s">
        <v>14</v>
      </c>
      <c r="H4094" s="30" t="s">
        <v>100</v>
      </c>
      <c r="I4094" s="31"/>
    </row>
    <row r="4095">
      <c r="A4095" s="30" t="s">
        <v>10437</v>
      </c>
      <c r="B4095" s="29" t="s">
        <v>10474</v>
      </c>
      <c r="C4095" s="30" t="s">
        <v>10475</v>
      </c>
      <c r="D4095" s="30" t="s">
        <v>1242</v>
      </c>
      <c r="E4095" s="30" t="s">
        <v>334</v>
      </c>
      <c r="F4095" s="30" t="s">
        <v>308</v>
      </c>
      <c r="G4095" s="9" t="s">
        <v>14</v>
      </c>
      <c r="H4095" s="30"/>
      <c r="I4095" s="31"/>
    </row>
    <row r="4096">
      <c r="A4096" s="30" t="s">
        <v>10437</v>
      </c>
      <c r="B4096" s="29" t="s">
        <v>10474</v>
      </c>
      <c r="C4096" s="30" t="s">
        <v>10475</v>
      </c>
      <c r="D4096" s="30" t="s">
        <v>1242</v>
      </c>
      <c r="E4096" s="30" t="s">
        <v>436</v>
      </c>
      <c r="F4096" s="30" t="s">
        <v>2843</v>
      </c>
      <c r="G4096" s="9" t="s">
        <v>14</v>
      </c>
      <c r="H4096" s="30"/>
      <c r="I4096" s="31"/>
    </row>
    <row r="4097">
      <c r="A4097" s="30" t="s">
        <v>10437</v>
      </c>
      <c r="B4097" s="29" t="s">
        <v>10474</v>
      </c>
      <c r="C4097" s="30" t="s">
        <v>10475</v>
      </c>
      <c r="D4097" s="30" t="s">
        <v>1242</v>
      </c>
      <c r="E4097" s="30" t="s">
        <v>119</v>
      </c>
      <c r="F4097" s="30" t="s">
        <v>2843</v>
      </c>
      <c r="G4097" s="9" t="s">
        <v>14</v>
      </c>
      <c r="H4097" s="30"/>
      <c r="I4097" s="31"/>
    </row>
    <row r="4098">
      <c r="A4098" s="30" t="s">
        <v>10437</v>
      </c>
      <c r="B4098" s="29" t="s">
        <v>10476</v>
      </c>
      <c r="C4098" s="30" t="s">
        <v>10477</v>
      </c>
      <c r="D4098" s="30" t="s">
        <v>7718</v>
      </c>
      <c r="E4098" s="30"/>
      <c r="F4098" s="30" t="s">
        <v>5872</v>
      </c>
      <c r="G4098" s="9" t="s">
        <v>14</v>
      </c>
      <c r="H4098" s="30" t="s">
        <v>100</v>
      </c>
      <c r="I4098" s="31"/>
    </row>
    <row r="4099">
      <c r="A4099" s="30" t="s">
        <v>10437</v>
      </c>
      <c r="B4099" s="29" t="s">
        <v>10476</v>
      </c>
      <c r="C4099" s="30" t="s">
        <v>10477</v>
      </c>
      <c r="D4099" s="30" t="s">
        <v>7718</v>
      </c>
      <c r="E4099" s="30" t="s">
        <v>334</v>
      </c>
      <c r="F4099" s="30" t="s">
        <v>202</v>
      </c>
      <c r="G4099" s="9" t="s">
        <v>14</v>
      </c>
      <c r="H4099" s="30"/>
      <c r="I4099" s="31"/>
    </row>
    <row r="4100">
      <c r="A4100" s="30" t="s">
        <v>10437</v>
      </c>
      <c r="B4100" s="29" t="s">
        <v>10478</v>
      </c>
      <c r="C4100" s="30" t="s">
        <v>10479</v>
      </c>
      <c r="D4100" s="30" t="s">
        <v>41</v>
      </c>
      <c r="E4100" s="30" t="s">
        <v>38</v>
      </c>
      <c r="F4100" s="30" t="s">
        <v>741</v>
      </c>
      <c r="G4100" s="9" t="s">
        <v>14</v>
      </c>
      <c r="H4100" s="30"/>
      <c r="I4100" s="31"/>
    </row>
    <row r="4101">
      <c r="A4101" s="30" t="s">
        <v>10437</v>
      </c>
      <c r="B4101" s="29" t="s">
        <v>10478</v>
      </c>
      <c r="C4101" s="30" t="s">
        <v>10479</v>
      </c>
      <c r="D4101" s="30" t="s">
        <v>41</v>
      </c>
      <c r="E4101" s="30" t="s">
        <v>38</v>
      </c>
      <c r="F4101" s="30" t="s">
        <v>18</v>
      </c>
      <c r="G4101" s="9" t="s">
        <v>14</v>
      </c>
      <c r="H4101" s="30"/>
      <c r="I4101" s="31"/>
    </row>
    <row r="4102">
      <c r="A4102" s="30" t="s">
        <v>10480</v>
      </c>
      <c r="B4102" s="29" t="s">
        <v>10481</v>
      </c>
      <c r="C4102" s="30" t="s">
        <v>10482</v>
      </c>
      <c r="D4102" s="30" t="s">
        <v>10483</v>
      </c>
      <c r="E4102" s="30"/>
      <c r="F4102" s="30" t="s">
        <v>7183</v>
      </c>
      <c r="G4102" s="9" t="s">
        <v>14</v>
      </c>
      <c r="H4102" s="30" t="s">
        <v>100</v>
      </c>
      <c r="I4102" s="31"/>
    </row>
    <row r="4103">
      <c r="A4103" s="30" t="s">
        <v>10480</v>
      </c>
      <c r="B4103" s="29" t="s">
        <v>10484</v>
      </c>
      <c r="C4103" s="30" t="s">
        <v>10485</v>
      </c>
      <c r="D4103" s="30" t="s">
        <v>839</v>
      </c>
      <c r="E4103" s="30" t="s">
        <v>42</v>
      </c>
      <c r="F4103" s="30" t="s">
        <v>1303</v>
      </c>
      <c r="G4103" s="9" t="s">
        <v>29</v>
      </c>
      <c r="H4103" s="30"/>
      <c r="I4103" s="31"/>
    </row>
    <row r="4104">
      <c r="A4104" s="30" t="s">
        <v>10480</v>
      </c>
      <c r="B4104" s="29" t="s">
        <v>10486</v>
      </c>
      <c r="C4104" s="30" t="s">
        <v>10487</v>
      </c>
      <c r="D4104" s="30" t="s">
        <v>964</v>
      </c>
      <c r="E4104" s="30" t="s">
        <v>10488</v>
      </c>
      <c r="F4104" s="30" t="s">
        <v>5939</v>
      </c>
      <c r="G4104" s="9" t="s">
        <v>14</v>
      </c>
      <c r="H4104" s="30"/>
      <c r="I4104" s="31"/>
    </row>
    <row r="4105">
      <c r="A4105" s="30" t="s">
        <v>10480</v>
      </c>
      <c r="B4105" s="29" t="s">
        <v>10486</v>
      </c>
      <c r="C4105" s="30" t="s">
        <v>10487</v>
      </c>
      <c r="D4105" s="30" t="s">
        <v>964</v>
      </c>
      <c r="E4105" s="30" t="s">
        <v>10488</v>
      </c>
      <c r="F4105" s="30" t="s">
        <v>18</v>
      </c>
      <c r="G4105" s="9" t="s">
        <v>14</v>
      </c>
      <c r="H4105" s="30"/>
      <c r="I4105" s="31"/>
    </row>
    <row r="4106">
      <c r="A4106" s="30" t="s">
        <v>10480</v>
      </c>
      <c r="B4106" s="29" t="s">
        <v>10489</v>
      </c>
      <c r="C4106" s="30" t="s">
        <v>10490</v>
      </c>
      <c r="D4106" s="30" t="s">
        <v>471</v>
      </c>
      <c r="E4106" s="30"/>
      <c r="F4106" s="30" t="s">
        <v>6328</v>
      </c>
      <c r="G4106" s="9" t="s">
        <v>14</v>
      </c>
      <c r="H4106" s="30" t="s">
        <v>100</v>
      </c>
      <c r="I4106" s="31"/>
    </row>
    <row r="4107">
      <c r="A4107" s="30" t="s">
        <v>10480</v>
      </c>
      <c r="B4107" s="29" t="s">
        <v>10489</v>
      </c>
      <c r="C4107" s="30" t="s">
        <v>10490</v>
      </c>
      <c r="D4107" s="30" t="s">
        <v>471</v>
      </c>
      <c r="E4107" s="30" t="s">
        <v>119</v>
      </c>
      <c r="F4107" s="30" t="s">
        <v>3025</v>
      </c>
      <c r="G4107" s="9" t="s">
        <v>14</v>
      </c>
      <c r="H4107" s="30"/>
      <c r="I4107" s="31"/>
    </row>
    <row r="4108">
      <c r="A4108" s="30" t="s">
        <v>10480</v>
      </c>
      <c r="B4108" s="29" t="s">
        <v>10489</v>
      </c>
      <c r="C4108" s="30" t="s">
        <v>10490</v>
      </c>
      <c r="D4108" s="30" t="s">
        <v>471</v>
      </c>
      <c r="E4108" s="30" t="s">
        <v>110</v>
      </c>
      <c r="F4108" s="30" t="s">
        <v>111</v>
      </c>
      <c r="G4108" s="9" t="s">
        <v>14</v>
      </c>
      <c r="H4108" s="30"/>
      <c r="I4108" s="31"/>
    </row>
    <row r="4109">
      <c r="A4109" s="30" t="s">
        <v>10480</v>
      </c>
      <c r="B4109" s="29" t="s">
        <v>10491</v>
      </c>
      <c r="C4109" s="30" t="s">
        <v>10492</v>
      </c>
      <c r="D4109" s="30" t="s">
        <v>53</v>
      </c>
      <c r="E4109" s="30" t="s">
        <v>6883</v>
      </c>
      <c r="F4109" s="30" t="s">
        <v>10493</v>
      </c>
      <c r="G4109" s="9" t="s">
        <v>14</v>
      </c>
      <c r="H4109" s="30"/>
      <c r="I4109" s="31"/>
    </row>
    <row r="4110">
      <c r="A4110" s="30" t="s">
        <v>10480</v>
      </c>
      <c r="B4110" s="29" t="s">
        <v>10494</v>
      </c>
      <c r="C4110" s="30" t="s">
        <v>10495</v>
      </c>
      <c r="D4110" s="30" t="s">
        <v>468</v>
      </c>
      <c r="E4110" s="30"/>
      <c r="F4110" s="30" t="s">
        <v>5892</v>
      </c>
      <c r="G4110" s="9" t="s">
        <v>14</v>
      </c>
      <c r="H4110" s="30" t="s">
        <v>100</v>
      </c>
      <c r="I4110" s="31"/>
    </row>
    <row r="4111">
      <c r="A4111" s="30" t="s">
        <v>10480</v>
      </c>
      <c r="B4111" s="29" t="s">
        <v>10494</v>
      </c>
      <c r="C4111" s="30" t="s">
        <v>10495</v>
      </c>
      <c r="D4111" s="30" t="s">
        <v>468</v>
      </c>
      <c r="E4111" s="30" t="s">
        <v>38</v>
      </c>
      <c r="F4111" s="30" t="s">
        <v>718</v>
      </c>
      <c r="G4111" s="9" t="s">
        <v>14</v>
      </c>
      <c r="H4111" s="30"/>
      <c r="I4111" s="31"/>
    </row>
    <row r="4112">
      <c r="A4112" s="30" t="s">
        <v>10480</v>
      </c>
      <c r="B4112" s="29" t="s">
        <v>10494</v>
      </c>
      <c r="C4112" s="30" t="s">
        <v>10495</v>
      </c>
      <c r="D4112" s="30" t="s">
        <v>468</v>
      </c>
      <c r="E4112" s="30" t="s">
        <v>10496</v>
      </c>
      <c r="F4112" s="30" t="s">
        <v>7029</v>
      </c>
      <c r="G4112" s="9" t="s">
        <v>14</v>
      </c>
      <c r="H4112" s="30"/>
      <c r="I4112" s="31"/>
    </row>
    <row r="4113">
      <c r="A4113" s="30" t="s">
        <v>10480</v>
      </c>
      <c r="B4113" s="29" t="s">
        <v>10497</v>
      </c>
      <c r="C4113" s="30" t="s">
        <v>10498</v>
      </c>
      <c r="D4113" s="30" t="s">
        <v>10499</v>
      </c>
      <c r="E4113" s="30" t="s">
        <v>119</v>
      </c>
      <c r="F4113" s="30" t="s">
        <v>741</v>
      </c>
      <c r="G4113" s="9" t="s">
        <v>14</v>
      </c>
      <c r="H4113" s="30"/>
      <c r="I4113" s="31"/>
    </row>
    <row r="4114">
      <c r="A4114" s="30" t="s">
        <v>10480</v>
      </c>
      <c r="B4114" s="29" t="s">
        <v>10497</v>
      </c>
      <c r="C4114" s="30" t="s">
        <v>10498</v>
      </c>
      <c r="D4114" s="30" t="s">
        <v>10499</v>
      </c>
      <c r="E4114" s="30" t="s">
        <v>5217</v>
      </c>
      <c r="F4114" s="30" t="s">
        <v>18</v>
      </c>
      <c r="G4114" s="9" t="s">
        <v>14</v>
      </c>
      <c r="H4114" s="30"/>
      <c r="I4114" s="31"/>
    </row>
    <row r="4115">
      <c r="A4115" s="30" t="s">
        <v>10480</v>
      </c>
      <c r="B4115" s="29" t="s">
        <v>10500</v>
      </c>
      <c r="C4115" s="30" t="s">
        <v>10501</v>
      </c>
      <c r="D4115" s="30" t="s">
        <v>471</v>
      </c>
      <c r="E4115" s="30" t="s">
        <v>110</v>
      </c>
      <c r="F4115" s="30" t="s">
        <v>111</v>
      </c>
      <c r="G4115" s="9" t="s">
        <v>14</v>
      </c>
      <c r="H4115" s="30"/>
      <c r="I4115" s="31"/>
    </row>
    <row r="4116">
      <c r="A4116" s="30" t="s">
        <v>10480</v>
      </c>
      <c r="B4116" s="29" t="s">
        <v>10500</v>
      </c>
      <c r="C4116" s="30" t="s">
        <v>10501</v>
      </c>
      <c r="D4116" s="30" t="s">
        <v>471</v>
      </c>
      <c r="E4116" s="30" t="s">
        <v>119</v>
      </c>
      <c r="F4116" s="30" t="s">
        <v>6180</v>
      </c>
      <c r="G4116" s="9" t="s">
        <v>14</v>
      </c>
      <c r="H4116" s="30"/>
      <c r="I4116" s="31"/>
    </row>
    <row r="4117">
      <c r="A4117" s="30" t="s">
        <v>10480</v>
      </c>
      <c r="B4117" s="29" t="s">
        <v>10500</v>
      </c>
      <c r="C4117" s="30" t="s">
        <v>10501</v>
      </c>
      <c r="D4117" s="30" t="s">
        <v>471</v>
      </c>
      <c r="E4117" s="30" t="s">
        <v>10502</v>
      </c>
      <c r="F4117" s="30" t="s">
        <v>1303</v>
      </c>
      <c r="G4117" s="9" t="s">
        <v>14</v>
      </c>
      <c r="H4117" s="30"/>
      <c r="I4117" s="31"/>
    </row>
    <row r="4118">
      <c r="A4118" s="30" t="s">
        <v>10480</v>
      </c>
      <c r="B4118" s="29" t="s">
        <v>10503</v>
      </c>
      <c r="C4118" s="30" t="s">
        <v>10504</v>
      </c>
      <c r="D4118" s="30" t="s">
        <v>1935</v>
      </c>
      <c r="E4118" s="30" t="s">
        <v>42</v>
      </c>
      <c r="F4118" s="30" t="s">
        <v>1303</v>
      </c>
      <c r="G4118" s="9" t="s">
        <v>29</v>
      </c>
      <c r="H4118" s="30"/>
      <c r="I4118" s="31"/>
    </row>
    <row r="4119">
      <c r="A4119" s="30" t="s">
        <v>10480</v>
      </c>
      <c r="B4119" s="29" t="s">
        <v>10505</v>
      </c>
      <c r="C4119" s="30" t="s">
        <v>10506</v>
      </c>
      <c r="D4119" s="30" t="s">
        <v>4010</v>
      </c>
      <c r="E4119" s="30"/>
      <c r="F4119" s="30" t="s">
        <v>7183</v>
      </c>
      <c r="G4119" s="9" t="s">
        <v>14</v>
      </c>
      <c r="H4119" s="30" t="s">
        <v>100</v>
      </c>
      <c r="I4119" s="31"/>
    </row>
    <row r="4120">
      <c r="A4120" s="30" t="s">
        <v>10480</v>
      </c>
      <c r="B4120" s="29" t="s">
        <v>10507</v>
      </c>
      <c r="C4120" s="30" t="s">
        <v>10508</v>
      </c>
      <c r="D4120" s="30" t="s">
        <v>567</v>
      </c>
      <c r="E4120" s="30" t="s">
        <v>6130</v>
      </c>
      <c r="F4120" s="30" t="s">
        <v>505</v>
      </c>
      <c r="G4120" s="9" t="s">
        <v>86</v>
      </c>
      <c r="H4120" s="30"/>
      <c r="I4120" s="31"/>
    </row>
    <row r="4121">
      <c r="A4121" s="30" t="s">
        <v>10480</v>
      </c>
      <c r="B4121" s="29" t="s">
        <v>10507</v>
      </c>
      <c r="C4121" s="30" t="s">
        <v>10508</v>
      </c>
      <c r="D4121" s="30" t="s">
        <v>567</v>
      </c>
      <c r="E4121" s="30" t="s">
        <v>119</v>
      </c>
      <c r="F4121" s="30" t="s">
        <v>3892</v>
      </c>
      <c r="G4121" s="9" t="s">
        <v>86</v>
      </c>
      <c r="H4121" s="30"/>
      <c r="I4121" s="31"/>
    </row>
    <row r="4122">
      <c r="A4122" s="30" t="s">
        <v>10480</v>
      </c>
      <c r="B4122" s="29" t="s">
        <v>10509</v>
      </c>
      <c r="C4122" s="30" t="s">
        <v>10510</v>
      </c>
      <c r="D4122" s="30" t="s">
        <v>559</v>
      </c>
      <c r="E4122" s="30"/>
      <c r="F4122" s="30" t="s">
        <v>747</v>
      </c>
      <c r="G4122" s="9" t="s">
        <v>86</v>
      </c>
      <c r="H4122" s="30" t="s">
        <v>100</v>
      </c>
      <c r="I4122" s="31"/>
    </row>
    <row r="4123">
      <c r="A4123" s="30" t="s">
        <v>10480</v>
      </c>
      <c r="B4123" s="29" t="s">
        <v>10509</v>
      </c>
      <c r="C4123" s="30" t="s">
        <v>10510</v>
      </c>
      <c r="D4123" s="30" t="s">
        <v>559</v>
      </c>
      <c r="E4123" s="30" t="s">
        <v>110</v>
      </c>
      <c r="F4123" s="30" t="s">
        <v>184</v>
      </c>
      <c r="G4123" s="9" t="s">
        <v>86</v>
      </c>
      <c r="H4123" s="30"/>
      <c r="I4123" s="31"/>
    </row>
    <row r="4124">
      <c r="A4124" s="30" t="s">
        <v>10480</v>
      </c>
      <c r="B4124" s="29" t="s">
        <v>10509</v>
      </c>
      <c r="C4124" s="30" t="s">
        <v>10510</v>
      </c>
      <c r="D4124" s="30" t="s">
        <v>559</v>
      </c>
      <c r="E4124" s="30" t="s">
        <v>1790</v>
      </c>
      <c r="F4124" s="30" t="s">
        <v>1791</v>
      </c>
      <c r="G4124" s="9" t="s">
        <v>86</v>
      </c>
      <c r="H4124" s="30"/>
      <c r="I4124" s="31"/>
    </row>
    <row r="4125">
      <c r="A4125" s="30" t="s">
        <v>10480</v>
      </c>
      <c r="B4125" s="29" t="s">
        <v>10509</v>
      </c>
      <c r="C4125" s="30" t="s">
        <v>10510</v>
      </c>
      <c r="D4125" s="30" t="s">
        <v>559</v>
      </c>
      <c r="E4125" s="30" t="s">
        <v>119</v>
      </c>
      <c r="F4125" s="30" t="s">
        <v>505</v>
      </c>
      <c r="G4125" s="9" t="s">
        <v>86</v>
      </c>
      <c r="H4125" s="30"/>
      <c r="I4125" s="31"/>
    </row>
    <row r="4126">
      <c r="A4126" s="30" t="s">
        <v>10480</v>
      </c>
      <c r="B4126" s="29" t="s">
        <v>10511</v>
      </c>
      <c r="C4126" s="30" t="s">
        <v>10512</v>
      </c>
      <c r="D4126" s="30" t="s">
        <v>3735</v>
      </c>
      <c r="E4126" s="30"/>
      <c r="F4126" s="30" t="s">
        <v>8811</v>
      </c>
      <c r="G4126" s="9" t="s">
        <v>14</v>
      </c>
      <c r="H4126" s="30" t="s">
        <v>100</v>
      </c>
      <c r="I4126" s="31"/>
    </row>
    <row r="4127">
      <c r="A4127" s="30" t="s">
        <v>10480</v>
      </c>
      <c r="B4127" s="29" t="s">
        <v>10511</v>
      </c>
      <c r="C4127" s="30" t="s">
        <v>10512</v>
      </c>
      <c r="D4127" s="30" t="s">
        <v>3735</v>
      </c>
      <c r="E4127" s="30" t="s">
        <v>259</v>
      </c>
      <c r="F4127" s="30" t="s">
        <v>308</v>
      </c>
      <c r="G4127" s="9" t="s">
        <v>14</v>
      </c>
      <c r="H4127" s="30"/>
      <c r="I4127" s="31"/>
    </row>
    <row r="4128">
      <c r="A4128" s="30" t="s">
        <v>10480</v>
      </c>
      <c r="B4128" s="29" t="s">
        <v>10511</v>
      </c>
      <c r="C4128" s="30" t="s">
        <v>10512</v>
      </c>
      <c r="D4128" s="30" t="s">
        <v>3735</v>
      </c>
      <c r="E4128" s="30" t="s">
        <v>105</v>
      </c>
      <c r="F4128" s="30" t="s">
        <v>6953</v>
      </c>
      <c r="G4128" s="9" t="s">
        <v>86</v>
      </c>
      <c r="H4128" s="30"/>
      <c r="I4128" s="31"/>
    </row>
    <row r="4129">
      <c r="A4129" s="30" t="s">
        <v>10480</v>
      </c>
      <c r="B4129" s="29" t="s">
        <v>10511</v>
      </c>
      <c r="C4129" s="30" t="s">
        <v>10512</v>
      </c>
      <c r="D4129" s="30" t="s">
        <v>3735</v>
      </c>
      <c r="E4129" s="30" t="s">
        <v>4965</v>
      </c>
      <c r="F4129" s="30" t="s">
        <v>809</v>
      </c>
      <c r="G4129" s="9" t="s">
        <v>14</v>
      </c>
      <c r="H4129" s="30"/>
      <c r="I4129" s="31"/>
    </row>
    <row r="4130">
      <c r="A4130" s="30" t="s">
        <v>10480</v>
      </c>
      <c r="B4130" s="29" t="s">
        <v>10513</v>
      </c>
      <c r="C4130" s="30" t="s">
        <v>10514</v>
      </c>
      <c r="D4130" s="30" t="s">
        <v>74</v>
      </c>
      <c r="E4130" s="30"/>
      <c r="F4130" s="30" t="s">
        <v>747</v>
      </c>
      <c r="G4130" s="9" t="s">
        <v>86</v>
      </c>
      <c r="H4130" s="30" t="s">
        <v>100</v>
      </c>
      <c r="I4130" s="31"/>
    </row>
    <row r="4131">
      <c r="A4131" s="30" t="s">
        <v>10480</v>
      </c>
      <c r="B4131" s="29" t="s">
        <v>10513</v>
      </c>
      <c r="C4131" s="30" t="s">
        <v>10514</v>
      </c>
      <c r="D4131" s="30" t="s">
        <v>74</v>
      </c>
      <c r="E4131" s="30" t="s">
        <v>6170</v>
      </c>
      <c r="F4131" s="30" t="s">
        <v>672</v>
      </c>
      <c r="G4131" s="9" t="s">
        <v>86</v>
      </c>
      <c r="H4131" s="30"/>
      <c r="I4131" s="31"/>
    </row>
    <row r="4132">
      <c r="A4132" s="30" t="s">
        <v>10480</v>
      </c>
      <c r="B4132" s="29" t="s">
        <v>10513</v>
      </c>
      <c r="C4132" s="30" t="s">
        <v>10514</v>
      </c>
      <c r="D4132" s="30" t="s">
        <v>74</v>
      </c>
      <c r="E4132" s="30" t="s">
        <v>119</v>
      </c>
      <c r="F4132" s="30" t="s">
        <v>505</v>
      </c>
      <c r="G4132" s="9" t="s">
        <v>86</v>
      </c>
      <c r="H4132" s="30"/>
      <c r="I4132" s="31"/>
    </row>
    <row r="4133">
      <c r="A4133" s="30" t="s">
        <v>10480</v>
      </c>
      <c r="B4133" s="29" t="s">
        <v>10515</v>
      </c>
      <c r="C4133" s="30" t="s">
        <v>10516</v>
      </c>
      <c r="D4133" s="30" t="s">
        <v>567</v>
      </c>
      <c r="E4133" s="30"/>
      <c r="F4133" s="30" t="s">
        <v>1430</v>
      </c>
      <c r="G4133" s="9" t="s">
        <v>86</v>
      </c>
      <c r="H4133" s="30" t="s">
        <v>100</v>
      </c>
      <c r="I4133" s="31"/>
    </row>
    <row r="4134">
      <c r="A4134" s="30" t="s">
        <v>10480</v>
      </c>
      <c r="B4134" s="29" t="s">
        <v>10515</v>
      </c>
      <c r="C4134" s="30" t="s">
        <v>10516</v>
      </c>
      <c r="D4134" s="30" t="s">
        <v>567</v>
      </c>
      <c r="E4134" s="30" t="s">
        <v>119</v>
      </c>
      <c r="F4134" s="30" t="s">
        <v>473</v>
      </c>
      <c r="G4134" s="9" t="s">
        <v>14</v>
      </c>
      <c r="H4134" s="30"/>
      <c r="I4134" s="31"/>
    </row>
    <row r="4135">
      <c r="A4135" s="30" t="s">
        <v>10480</v>
      </c>
      <c r="B4135" s="29" t="s">
        <v>10515</v>
      </c>
      <c r="C4135" s="30" t="s">
        <v>10516</v>
      </c>
      <c r="D4135" s="30" t="s">
        <v>567</v>
      </c>
      <c r="E4135" s="30"/>
      <c r="F4135" s="30" t="s">
        <v>4965</v>
      </c>
      <c r="G4135" s="9" t="s">
        <v>14</v>
      </c>
      <c r="H4135" s="30" t="s">
        <v>100</v>
      </c>
      <c r="I4135" s="31"/>
    </row>
    <row r="4136">
      <c r="A4136" s="30" t="s">
        <v>10517</v>
      </c>
      <c r="B4136" s="29" t="s">
        <v>10518</v>
      </c>
      <c r="C4136" s="30" t="s">
        <v>10519</v>
      </c>
      <c r="D4136" s="30" t="s">
        <v>489</v>
      </c>
      <c r="E4136" s="30" t="s">
        <v>490</v>
      </c>
      <c r="F4136" s="30" t="s">
        <v>10520</v>
      </c>
      <c r="G4136" s="9" t="s">
        <v>14</v>
      </c>
      <c r="H4136" s="30"/>
      <c r="I4136" s="31"/>
    </row>
    <row r="4137">
      <c r="A4137" s="30" t="s">
        <v>10517</v>
      </c>
      <c r="B4137" s="29" t="s">
        <v>10518</v>
      </c>
      <c r="C4137" s="30" t="s">
        <v>10519</v>
      </c>
      <c r="D4137" s="30" t="s">
        <v>489</v>
      </c>
      <c r="E4137" s="30" t="s">
        <v>38</v>
      </c>
      <c r="F4137" s="30" t="s">
        <v>18</v>
      </c>
      <c r="G4137" s="9" t="s">
        <v>14</v>
      </c>
      <c r="H4137" s="30"/>
      <c r="I4137" s="31"/>
    </row>
    <row r="4138">
      <c r="A4138" s="30" t="s">
        <v>10517</v>
      </c>
      <c r="B4138" s="29" t="s">
        <v>10521</v>
      </c>
      <c r="C4138" s="30" t="s">
        <v>10522</v>
      </c>
      <c r="D4138" s="30" t="s">
        <v>7480</v>
      </c>
      <c r="E4138" s="30" t="s">
        <v>42</v>
      </c>
      <c r="F4138" s="30" t="s">
        <v>1303</v>
      </c>
      <c r="G4138" s="9" t="s">
        <v>29</v>
      </c>
      <c r="H4138" s="30"/>
      <c r="I4138" s="31"/>
    </row>
    <row r="4139">
      <c r="A4139" s="30" t="s">
        <v>10517</v>
      </c>
      <c r="B4139" s="29" t="s">
        <v>10523</v>
      </c>
      <c r="C4139" s="30" t="s">
        <v>10524</v>
      </c>
      <c r="D4139" s="30" t="s">
        <v>182</v>
      </c>
      <c r="E4139" s="30"/>
      <c r="F4139" s="30" t="s">
        <v>7183</v>
      </c>
      <c r="G4139" s="9" t="s">
        <v>14</v>
      </c>
      <c r="H4139" s="30" t="s">
        <v>100</v>
      </c>
      <c r="I4139" s="31"/>
    </row>
    <row r="4140">
      <c r="A4140" s="30" t="s">
        <v>10517</v>
      </c>
      <c r="B4140" s="29" t="s">
        <v>10525</v>
      </c>
      <c r="C4140" s="30" t="s">
        <v>10526</v>
      </c>
      <c r="D4140" s="30" t="s">
        <v>570</v>
      </c>
      <c r="E4140" s="30"/>
      <c r="F4140" s="30" t="s">
        <v>171</v>
      </c>
      <c r="G4140" s="9" t="s">
        <v>14</v>
      </c>
      <c r="H4140" s="30" t="s">
        <v>100</v>
      </c>
      <c r="I4140" s="31"/>
    </row>
    <row r="4141">
      <c r="A4141" s="30" t="s">
        <v>10517</v>
      </c>
      <c r="B4141" s="29" t="s">
        <v>10525</v>
      </c>
      <c r="C4141" s="30" t="s">
        <v>10526</v>
      </c>
      <c r="D4141" s="30" t="s">
        <v>570</v>
      </c>
      <c r="E4141" s="30" t="s">
        <v>259</v>
      </c>
      <c r="F4141" s="30" t="s">
        <v>308</v>
      </c>
      <c r="G4141" s="9" t="s">
        <v>14</v>
      </c>
      <c r="H4141" s="30"/>
      <c r="I4141" s="31"/>
    </row>
    <row r="4142">
      <c r="A4142" s="30" t="s">
        <v>10517</v>
      </c>
      <c r="B4142" s="29" t="s">
        <v>10525</v>
      </c>
      <c r="C4142" s="30" t="s">
        <v>10526</v>
      </c>
      <c r="D4142" s="30" t="s">
        <v>570</v>
      </c>
      <c r="E4142" s="30" t="s">
        <v>436</v>
      </c>
      <c r="F4142" s="30" t="s">
        <v>6092</v>
      </c>
      <c r="G4142" s="9" t="s">
        <v>14</v>
      </c>
      <c r="H4142" s="30"/>
      <c r="I4142" s="31"/>
    </row>
    <row r="4143">
      <c r="A4143" s="30" t="s">
        <v>10517</v>
      </c>
      <c r="B4143" s="29" t="s">
        <v>10525</v>
      </c>
      <c r="C4143" s="30" t="s">
        <v>10526</v>
      </c>
      <c r="D4143" s="30" t="s">
        <v>570</v>
      </c>
      <c r="E4143" s="30" t="s">
        <v>110</v>
      </c>
      <c r="F4143" s="30" t="s">
        <v>111</v>
      </c>
      <c r="G4143" s="9" t="s">
        <v>14</v>
      </c>
      <c r="H4143" s="30"/>
      <c r="I4143" s="31"/>
    </row>
    <row r="4144">
      <c r="A4144" s="30" t="s">
        <v>10517</v>
      </c>
      <c r="B4144" s="29" t="s">
        <v>10527</v>
      </c>
      <c r="C4144" s="30" t="s">
        <v>10528</v>
      </c>
      <c r="D4144" s="30" t="s">
        <v>10529</v>
      </c>
      <c r="E4144" s="30" t="s">
        <v>10530</v>
      </c>
      <c r="F4144" s="30" t="s">
        <v>671</v>
      </c>
      <c r="G4144" s="9" t="s">
        <v>14</v>
      </c>
      <c r="H4144" s="30"/>
      <c r="I4144" s="31"/>
    </row>
    <row r="4145">
      <c r="A4145" s="30" t="s">
        <v>10517</v>
      </c>
      <c r="B4145" s="29" t="s">
        <v>10527</v>
      </c>
      <c r="C4145" s="30" t="s">
        <v>10528</v>
      </c>
      <c r="D4145" s="30" t="s">
        <v>10529</v>
      </c>
      <c r="E4145" s="30" t="s">
        <v>10531</v>
      </c>
      <c r="F4145" s="30" t="s">
        <v>18</v>
      </c>
      <c r="G4145" s="9" t="s">
        <v>14</v>
      </c>
      <c r="H4145" s="30"/>
      <c r="I4145" s="31"/>
    </row>
    <row r="4146">
      <c r="A4146" s="30" t="s">
        <v>10517</v>
      </c>
      <c r="B4146" s="29" t="s">
        <v>10532</v>
      </c>
      <c r="C4146" s="30" t="s">
        <v>10533</v>
      </c>
      <c r="D4146" s="30" t="s">
        <v>170</v>
      </c>
      <c r="E4146" s="30" t="s">
        <v>42</v>
      </c>
      <c r="F4146" s="30" t="s">
        <v>1303</v>
      </c>
      <c r="G4146" s="9" t="s">
        <v>29</v>
      </c>
      <c r="H4146" s="30"/>
      <c r="I4146" s="31"/>
    </row>
    <row r="4147">
      <c r="A4147" s="30" t="s">
        <v>10517</v>
      </c>
      <c r="B4147" s="29" t="s">
        <v>10534</v>
      </c>
      <c r="C4147" s="30" t="s">
        <v>10535</v>
      </c>
      <c r="D4147" s="30" t="s">
        <v>570</v>
      </c>
      <c r="E4147" s="30"/>
      <c r="F4147" s="30" t="s">
        <v>7183</v>
      </c>
      <c r="G4147" s="9" t="s">
        <v>14</v>
      </c>
      <c r="H4147" s="30" t="s">
        <v>100</v>
      </c>
      <c r="I4147" s="31"/>
    </row>
    <row r="4148">
      <c r="A4148" s="30" t="s">
        <v>10517</v>
      </c>
      <c r="B4148" s="29" t="s">
        <v>10536</v>
      </c>
      <c r="C4148" s="30" t="s">
        <v>10537</v>
      </c>
      <c r="D4148" s="30" t="s">
        <v>761</v>
      </c>
      <c r="E4148" s="30" t="s">
        <v>4316</v>
      </c>
      <c r="F4148" s="30" t="s">
        <v>417</v>
      </c>
      <c r="G4148" s="9" t="s">
        <v>14</v>
      </c>
      <c r="H4148" s="30"/>
      <c r="I4148" s="31"/>
    </row>
    <row r="4149">
      <c r="A4149" s="30" t="s">
        <v>10517</v>
      </c>
      <c r="B4149" s="29" t="s">
        <v>10536</v>
      </c>
      <c r="C4149" s="30" t="s">
        <v>10537</v>
      </c>
      <c r="D4149" s="30" t="s">
        <v>761</v>
      </c>
      <c r="E4149" s="30" t="s">
        <v>3031</v>
      </c>
      <c r="F4149" s="30" t="s">
        <v>10538</v>
      </c>
      <c r="G4149" s="9" t="s">
        <v>14</v>
      </c>
      <c r="H4149" s="30"/>
      <c r="I4149" s="31"/>
    </row>
    <row r="4150">
      <c r="A4150" s="30" t="s">
        <v>10517</v>
      </c>
      <c r="B4150" s="29" t="s">
        <v>10536</v>
      </c>
      <c r="C4150" s="30" t="s">
        <v>10537</v>
      </c>
      <c r="D4150" s="30" t="s">
        <v>761</v>
      </c>
      <c r="E4150" s="30" t="s">
        <v>38</v>
      </c>
      <c r="F4150" s="30" t="s">
        <v>6594</v>
      </c>
      <c r="G4150" s="9" t="s">
        <v>14</v>
      </c>
      <c r="H4150" s="30"/>
      <c r="I4150" s="31"/>
    </row>
    <row r="4151">
      <c r="A4151" s="30" t="s">
        <v>10517</v>
      </c>
      <c r="B4151" s="29" t="s">
        <v>10539</v>
      </c>
      <c r="C4151" s="30" t="s">
        <v>10540</v>
      </c>
      <c r="D4151" s="30" t="s">
        <v>8259</v>
      </c>
      <c r="E4151" s="30"/>
      <c r="F4151" s="30" t="s">
        <v>5872</v>
      </c>
      <c r="G4151" s="9" t="s">
        <v>14</v>
      </c>
      <c r="H4151" s="30" t="s">
        <v>100</v>
      </c>
      <c r="I4151" s="31"/>
    </row>
    <row r="4152">
      <c r="A4152" s="30" t="s">
        <v>10517</v>
      </c>
      <c r="B4152" s="29" t="s">
        <v>10539</v>
      </c>
      <c r="C4152" s="30" t="s">
        <v>10540</v>
      </c>
      <c r="D4152" s="30" t="s">
        <v>8259</v>
      </c>
      <c r="E4152" s="30" t="s">
        <v>259</v>
      </c>
      <c r="F4152" s="30" t="s">
        <v>564</v>
      </c>
      <c r="G4152" s="9" t="s">
        <v>14</v>
      </c>
      <c r="H4152" s="30"/>
      <c r="I4152" s="31"/>
    </row>
    <row r="4153">
      <c r="A4153" s="30" t="s">
        <v>10517</v>
      </c>
      <c r="B4153" s="29" t="s">
        <v>10539</v>
      </c>
      <c r="C4153" s="30" t="s">
        <v>10540</v>
      </c>
      <c r="D4153" s="30" t="s">
        <v>8259</v>
      </c>
      <c r="E4153" s="30" t="s">
        <v>38</v>
      </c>
      <c r="F4153" s="30" t="s">
        <v>18</v>
      </c>
      <c r="G4153" s="9" t="s">
        <v>14</v>
      </c>
      <c r="H4153" s="30"/>
      <c r="I4153" s="31"/>
    </row>
    <row r="4154">
      <c r="A4154" s="30" t="s">
        <v>10517</v>
      </c>
      <c r="B4154" s="29" t="s">
        <v>10541</v>
      </c>
      <c r="C4154" s="30" t="s">
        <v>10542</v>
      </c>
      <c r="D4154" s="30" t="s">
        <v>839</v>
      </c>
      <c r="E4154" s="30"/>
      <c r="F4154" s="30" t="s">
        <v>171</v>
      </c>
      <c r="G4154" s="9" t="s">
        <v>14</v>
      </c>
      <c r="H4154" s="30" t="s">
        <v>100</v>
      </c>
      <c r="I4154" s="31"/>
    </row>
    <row r="4155">
      <c r="A4155" s="30" t="s">
        <v>10517</v>
      </c>
      <c r="B4155" s="29" t="s">
        <v>10541</v>
      </c>
      <c r="C4155" s="30" t="s">
        <v>10542</v>
      </c>
      <c r="D4155" s="30" t="s">
        <v>839</v>
      </c>
      <c r="E4155" s="30" t="s">
        <v>5569</v>
      </c>
      <c r="F4155" s="30" t="s">
        <v>330</v>
      </c>
      <c r="G4155" s="9" t="s">
        <v>14</v>
      </c>
      <c r="H4155" s="30"/>
      <c r="I4155" s="31"/>
    </row>
    <row r="4156">
      <c r="A4156" s="30" t="s">
        <v>10517</v>
      </c>
      <c r="B4156" s="29" t="s">
        <v>10541</v>
      </c>
      <c r="C4156" s="30" t="s">
        <v>10542</v>
      </c>
      <c r="D4156" s="30" t="s">
        <v>839</v>
      </c>
      <c r="E4156" s="30" t="s">
        <v>110</v>
      </c>
      <c r="F4156" s="30" t="s">
        <v>111</v>
      </c>
      <c r="G4156" s="9" t="s">
        <v>14</v>
      </c>
      <c r="H4156" s="30"/>
      <c r="I4156" s="31"/>
    </row>
    <row r="4157">
      <c r="A4157" s="30" t="s">
        <v>10517</v>
      </c>
      <c r="B4157" s="29" t="s">
        <v>10543</v>
      </c>
      <c r="C4157" s="30" t="s">
        <v>10544</v>
      </c>
      <c r="D4157" s="30" t="s">
        <v>8259</v>
      </c>
      <c r="E4157" s="30" t="s">
        <v>4316</v>
      </c>
      <c r="F4157" s="30" t="s">
        <v>2843</v>
      </c>
      <c r="G4157" s="9" t="s">
        <v>14</v>
      </c>
      <c r="H4157" s="30"/>
      <c r="I4157" s="31"/>
    </row>
    <row r="4158">
      <c r="A4158" s="30" t="s">
        <v>10517</v>
      </c>
      <c r="B4158" s="29" t="s">
        <v>10543</v>
      </c>
      <c r="C4158" s="30" t="s">
        <v>10544</v>
      </c>
      <c r="D4158" s="30" t="s">
        <v>8259</v>
      </c>
      <c r="E4158" s="30" t="s">
        <v>349</v>
      </c>
      <c r="F4158" s="30" t="s">
        <v>350</v>
      </c>
      <c r="G4158" s="9" t="s">
        <v>14</v>
      </c>
      <c r="H4158" s="30"/>
      <c r="I4158" s="31"/>
    </row>
    <row r="4159">
      <c r="A4159" s="30" t="s">
        <v>10517</v>
      </c>
      <c r="B4159" s="29" t="s">
        <v>10543</v>
      </c>
      <c r="C4159" s="30" t="s">
        <v>10544</v>
      </c>
      <c r="D4159" s="30" t="s">
        <v>8259</v>
      </c>
      <c r="E4159" s="30" t="s">
        <v>38</v>
      </c>
      <c r="F4159" s="30" t="s">
        <v>3198</v>
      </c>
      <c r="G4159" s="9" t="s">
        <v>14</v>
      </c>
      <c r="H4159" s="30"/>
      <c r="I4159" s="31"/>
    </row>
    <row r="4160">
      <c r="A4160" s="30" t="s">
        <v>10517</v>
      </c>
      <c r="B4160" s="29" t="s">
        <v>10545</v>
      </c>
      <c r="C4160" s="30" t="s">
        <v>10546</v>
      </c>
      <c r="D4160" s="30" t="s">
        <v>325</v>
      </c>
      <c r="E4160" s="30"/>
      <c r="F4160" s="30" t="s">
        <v>747</v>
      </c>
      <c r="G4160" s="9" t="s">
        <v>86</v>
      </c>
      <c r="H4160" s="30" t="s">
        <v>100</v>
      </c>
      <c r="I4160" s="31"/>
    </row>
    <row r="4161">
      <c r="A4161" s="30" t="s">
        <v>10517</v>
      </c>
      <c r="B4161" s="29" t="s">
        <v>10545</v>
      </c>
      <c r="C4161" s="30" t="s">
        <v>10546</v>
      </c>
      <c r="D4161" s="30" t="s">
        <v>325</v>
      </c>
      <c r="E4161" s="30" t="s">
        <v>259</v>
      </c>
      <c r="F4161" s="30" t="s">
        <v>10547</v>
      </c>
      <c r="G4161" s="9" t="s">
        <v>86</v>
      </c>
      <c r="H4161" s="30"/>
      <c r="I4161" s="31"/>
    </row>
    <row r="4162">
      <c r="A4162" s="30" t="s">
        <v>10517</v>
      </c>
      <c r="B4162" s="29" t="s">
        <v>10545</v>
      </c>
      <c r="C4162" s="30" t="s">
        <v>10546</v>
      </c>
      <c r="D4162" s="30" t="s">
        <v>325</v>
      </c>
      <c r="E4162" s="30" t="s">
        <v>119</v>
      </c>
      <c r="F4162" s="30" t="s">
        <v>505</v>
      </c>
      <c r="G4162" s="9" t="s">
        <v>86</v>
      </c>
      <c r="H4162" s="30"/>
      <c r="I4162" s="31"/>
    </row>
    <row r="4163">
      <c r="A4163" s="30" t="s">
        <v>10517</v>
      </c>
      <c r="B4163" s="29" t="s">
        <v>10545</v>
      </c>
      <c r="C4163" s="30" t="s">
        <v>10546</v>
      </c>
      <c r="D4163" s="30" t="s">
        <v>325</v>
      </c>
      <c r="E4163" s="30" t="s">
        <v>4372</v>
      </c>
      <c r="F4163" s="30" t="s">
        <v>542</v>
      </c>
      <c r="G4163" s="9" t="s">
        <v>86</v>
      </c>
      <c r="H4163" s="30"/>
      <c r="I4163" s="31"/>
    </row>
    <row r="4164">
      <c r="A4164" s="30" t="s">
        <v>10548</v>
      </c>
      <c r="B4164" s="29" t="s">
        <v>10549</v>
      </c>
      <c r="C4164" s="30" t="s">
        <v>10550</v>
      </c>
      <c r="D4164" s="30" t="s">
        <v>284</v>
      </c>
      <c r="E4164" s="30" t="s">
        <v>10551</v>
      </c>
      <c r="F4164" s="30" t="s">
        <v>10552</v>
      </c>
      <c r="G4164" s="9" t="s">
        <v>14</v>
      </c>
      <c r="H4164" s="30"/>
      <c r="I4164" s="31"/>
    </row>
    <row r="4165">
      <c r="A4165" s="30" t="s">
        <v>10548</v>
      </c>
      <c r="B4165" s="29" t="s">
        <v>10553</v>
      </c>
      <c r="C4165" s="30" t="s">
        <v>10554</v>
      </c>
      <c r="D4165" s="30" t="s">
        <v>26</v>
      </c>
      <c r="E4165" s="30" t="s">
        <v>10555</v>
      </c>
      <c r="F4165" s="30" t="s">
        <v>144</v>
      </c>
      <c r="G4165" s="9" t="s">
        <v>14</v>
      </c>
      <c r="H4165" s="30"/>
      <c r="I4165" s="31"/>
    </row>
    <row r="4166">
      <c r="A4166" s="30" t="s">
        <v>10556</v>
      </c>
      <c r="B4166" s="29" t="s">
        <v>10557</v>
      </c>
      <c r="C4166" s="30" t="s">
        <v>10558</v>
      </c>
      <c r="D4166" s="30" t="s">
        <v>78</v>
      </c>
      <c r="E4166" s="30" t="s">
        <v>119</v>
      </c>
      <c r="F4166" s="30" t="s">
        <v>3927</v>
      </c>
      <c r="G4166" s="9" t="s">
        <v>14</v>
      </c>
      <c r="H4166" s="30"/>
      <c r="I4166" s="31"/>
    </row>
    <row r="4167">
      <c r="A4167" s="30" t="s">
        <v>10556</v>
      </c>
      <c r="B4167" s="29" t="s">
        <v>10557</v>
      </c>
      <c r="C4167" s="30" t="s">
        <v>10558</v>
      </c>
      <c r="D4167" s="30" t="s">
        <v>78</v>
      </c>
      <c r="E4167" s="30" t="s">
        <v>38</v>
      </c>
      <c r="F4167" s="30" t="s">
        <v>542</v>
      </c>
      <c r="G4167" s="9" t="s">
        <v>14</v>
      </c>
      <c r="H4167" s="30"/>
      <c r="I4167" s="31"/>
    </row>
    <row r="4168">
      <c r="A4168" s="30" t="s">
        <v>10556</v>
      </c>
      <c r="B4168" s="29" t="s">
        <v>10559</v>
      </c>
      <c r="C4168" s="30" t="s">
        <v>10560</v>
      </c>
      <c r="D4168" s="30" t="s">
        <v>170</v>
      </c>
      <c r="E4168" s="30" t="s">
        <v>119</v>
      </c>
      <c r="F4168" s="30" t="s">
        <v>3482</v>
      </c>
      <c r="G4168" s="9" t="s">
        <v>14</v>
      </c>
      <c r="H4168" s="30"/>
      <c r="I4168" s="31"/>
    </row>
    <row r="4169">
      <c r="A4169" s="30" t="s">
        <v>10556</v>
      </c>
      <c r="B4169" s="29" t="s">
        <v>10559</v>
      </c>
      <c r="C4169" s="30" t="s">
        <v>10560</v>
      </c>
      <c r="D4169" s="30" t="s">
        <v>170</v>
      </c>
      <c r="E4169" s="30" t="s">
        <v>1426</v>
      </c>
      <c r="F4169" s="30" t="s">
        <v>7776</v>
      </c>
      <c r="G4169" s="9" t="s">
        <v>14</v>
      </c>
      <c r="H4169" s="30"/>
      <c r="I4169" s="31"/>
    </row>
    <row r="4170">
      <c r="A4170" s="30" t="s">
        <v>10556</v>
      </c>
      <c r="B4170" s="29" t="s">
        <v>10561</v>
      </c>
      <c r="C4170" s="30" t="s">
        <v>10562</v>
      </c>
      <c r="D4170" s="30" t="s">
        <v>325</v>
      </c>
      <c r="E4170" s="30" t="s">
        <v>4372</v>
      </c>
      <c r="F4170" s="30" t="s">
        <v>542</v>
      </c>
      <c r="G4170" s="9" t="s">
        <v>86</v>
      </c>
      <c r="H4170" s="30"/>
      <c r="I4170" s="31"/>
    </row>
    <row r="4171">
      <c r="A4171" s="30" t="s">
        <v>10556</v>
      </c>
      <c r="B4171" s="29" t="s">
        <v>10561</v>
      </c>
      <c r="C4171" s="30" t="s">
        <v>10562</v>
      </c>
      <c r="D4171" s="30" t="s">
        <v>325</v>
      </c>
      <c r="E4171" s="30" t="s">
        <v>119</v>
      </c>
      <c r="F4171" s="30" t="s">
        <v>3892</v>
      </c>
      <c r="G4171" s="9" t="s">
        <v>86</v>
      </c>
      <c r="H4171" s="30"/>
      <c r="I4171" s="31"/>
    </row>
    <row r="4172">
      <c r="A4172" s="30" t="s">
        <v>10556</v>
      </c>
      <c r="B4172" s="29" t="s">
        <v>10563</v>
      </c>
      <c r="C4172" s="30" t="s">
        <v>10564</v>
      </c>
      <c r="D4172" s="30" t="s">
        <v>1805</v>
      </c>
      <c r="E4172" s="30"/>
      <c r="F4172" s="30" t="s">
        <v>7183</v>
      </c>
      <c r="G4172" s="9" t="s">
        <v>14</v>
      </c>
      <c r="H4172" s="30" t="s">
        <v>100</v>
      </c>
      <c r="I4172" s="31"/>
    </row>
    <row r="4173">
      <c r="A4173" s="30" t="s">
        <v>10556</v>
      </c>
      <c r="B4173" s="29" t="s">
        <v>10565</v>
      </c>
      <c r="C4173" s="30" t="s">
        <v>10566</v>
      </c>
      <c r="D4173" s="30" t="s">
        <v>3126</v>
      </c>
      <c r="E4173" s="30" t="s">
        <v>42</v>
      </c>
      <c r="F4173" s="30" t="s">
        <v>1303</v>
      </c>
      <c r="G4173" s="9" t="s">
        <v>29</v>
      </c>
      <c r="H4173" s="30"/>
      <c r="I4173" s="31"/>
    </row>
    <row r="4174">
      <c r="A4174" s="30" t="s">
        <v>10556</v>
      </c>
      <c r="B4174" s="29" t="s">
        <v>10567</v>
      </c>
      <c r="C4174" s="30" t="s">
        <v>10568</v>
      </c>
      <c r="D4174" s="30" t="s">
        <v>1132</v>
      </c>
      <c r="E4174" s="30" t="s">
        <v>38</v>
      </c>
      <c r="F4174" s="30" t="s">
        <v>5939</v>
      </c>
      <c r="G4174" s="9" t="s">
        <v>14</v>
      </c>
      <c r="H4174" s="30"/>
      <c r="I4174" s="31"/>
    </row>
    <row r="4175">
      <c r="A4175" s="30" t="s">
        <v>10556</v>
      </c>
      <c r="B4175" s="29" t="s">
        <v>10567</v>
      </c>
      <c r="C4175" s="30" t="s">
        <v>10568</v>
      </c>
      <c r="D4175" s="30" t="s">
        <v>1132</v>
      </c>
      <c r="E4175" s="30" t="s">
        <v>10569</v>
      </c>
      <c r="F4175" s="30" t="s">
        <v>450</v>
      </c>
      <c r="G4175" s="9" t="s">
        <v>14</v>
      </c>
      <c r="H4175" s="30"/>
      <c r="I4175" s="31"/>
    </row>
    <row r="4176">
      <c r="A4176" s="30" t="s">
        <v>10556</v>
      </c>
      <c r="B4176" s="29" t="s">
        <v>10570</v>
      </c>
      <c r="C4176" s="30" t="s">
        <v>10571</v>
      </c>
      <c r="D4176" s="30" t="s">
        <v>3735</v>
      </c>
      <c r="E4176" s="30"/>
      <c r="F4176" s="30" t="s">
        <v>6328</v>
      </c>
      <c r="G4176" s="9" t="s">
        <v>14</v>
      </c>
      <c r="H4176" s="30" t="s">
        <v>100</v>
      </c>
      <c r="I4176" s="31"/>
    </row>
    <row r="4177">
      <c r="A4177" s="30" t="s">
        <v>10556</v>
      </c>
      <c r="B4177" s="29" t="s">
        <v>10570</v>
      </c>
      <c r="C4177" s="30" t="s">
        <v>10571</v>
      </c>
      <c r="D4177" s="30" t="s">
        <v>3735</v>
      </c>
      <c r="E4177" s="30" t="s">
        <v>38</v>
      </c>
      <c r="F4177" s="30" t="s">
        <v>8848</v>
      </c>
      <c r="G4177" s="9" t="s">
        <v>14</v>
      </c>
      <c r="H4177" s="30"/>
      <c r="I4177" s="31"/>
    </row>
    <row r="4178">
      <c r="A4178" s="30" t="s">
        <v>10556</v>
      </c>
      <c r="B4178" s="29" t="s">
        <v>10572</v>
      </c>
      <c r="C4178" s="30" t="s">
        <v>10573</v>
      </c>
      <c r="D4178" s="30" t="s">
        <v>1464</v>
      </c>
      <c r="E4178" s="30"/>
      <c r="F4178" s="30" t="s">
        <v>5892</v>
      </c>
      <c r="G4178" s="9" t="s">
        <v>14</v>
      </c>
      <c r="H4178" s="30" t="s">
        <v>100</v>
      </c>
      <c r="I4178" s="31"/>
    </row>
    <row r="4179">
      <c r="A4179" s="30" t="s">
        <v>10556</v>
      </c>
      <c r="B4179" s="29" t="s">
        <v>10572</v>
      </c>
      <c r="C4179" s="30" t="s">
        <v>10573</v>
      </c>
      <c r="D4179" s="30" t="s">
        <v>1464</v>
      </c>
      <c r="E4179" s="30" t="s">
        <v>259</v>
      </c>
      <c r="F4179" s="30" t="s">
        <v>202</v>
      </c>
      <c r="G4179" s="9" t="s">
        <v>14</v>
      </c>
      <c r="H4179" s="30"/>
      <c r="I4179" s="31"/>
    </row>
    <row r="4180">
      <c r="A4180" s="30" t="s">
        <v>10556</v>
      </c>
      <c r="B4180" s="29" t="s">
        <v>10572</v>
      </c>
      <c r="C4180" s="30" t="s">
        <v>10573</v>
      </c>
      <c r="D4180" s="30" t="s">
        <v>1464</v>
      </c>
      <c r="E4180" s="30" t="s">
        <v>119</v>
      </c>
      <c r="F4180" s="30" t="s">
        <v>149</v>
      </c>
      <c r="G4180" s="9" t="s">
        <v>14</v>
      </c>
      <c r="H4180" s="30"/>
      <c r="I4180" s="31"/>
    </row>
    <row r="4181">
      <c r="A4181" s="30" t="s">
        <v>10556</v>
      </c>
      <c r="B4181" s="29" t="s">
        <v>10574</v>
      </c>
      <c r="C4181" s="30" t="s">
        <v>10575</v>
      </c>
      <c r="D4181" s="30" t="s">
        <v>2369</v>
      </c>
      <c r="E4181" s="30"/>
      <c r="F4181" s="30" t="s">
        <v>171</v>
      </c>
      <c r="G4181" s="9" t="s">
        <v>14</v>
      </c>
      <c r="H4181" s="30" t="s">
        <v>100</v>
      </c>
      <c r="I4181" s="31"/>
    </row>
    <row r="4182">
      <c r="A4182" s="30" t="s">
        <v>10556</v>
      </c>
      <c r="B4182" s="29" t="s">
        <v>10574</v>
      </c>
      <c r="C4182" s="30" t="s">
        <v>10575</v>
      </c>
      <c r="D4182" s="30" t="s">
        <v>2369</v>
      </c>
      <c r="E4182" s="30" t="s">
        <v>436</v>
      </c>
      <c r="F4182" s="30" t="s">
        <v>43</v>
      </c>
      <c r="G4182" s="9" t="s">
        <v>14</v>
      </c>
      <c r="H4182" s="30"/>
      <c r="I4182" s="31"/>
    </row>
    <row r="4183">
      <c r="A4183" s="30" t="s">
        <v>10556</v>
      </c>
      <c r="B4183" s="29" t="s">
        <v>10574</v>
      </c>
      <c r="C4183" s="30" t="s">
        <v>10575</v>
      </c>
      <c r="D4183" s="30" t="s">
        <v>2369</v>
      </c>
      <c r="E4183" s="30" t="s">
        <v>409</v>
      </c>
      <c r="F4183" s="30" t="s">
        <v>13</v>
      </c>
      <c r="G4183" s="9" t="s">
        <v>14</v>
      </c>
      <c r="H4183" s="30"/>
      <c r="I4183" s="31"/>
    </row>
    <row r="4184">
      <c r="A4184" s="30" t="s">
        <v>10556</v>
      </c>
      <c r="B4184" s="29" t="s">
        <v>10576</v>
      </c>
      <c r="C4184" s="30" t="s">
        <v>10577</v>
      </c>
      <c r="D4184" s="30" t="s">
        <v>435</v>
      </c>
      <c r="E4184" s="30" t="s">
        <v>115</v>
      </c>
      <c r="F4184" s="30" t="s">
        <v>119</v>
      </c>
      <c r="G4184" s="9" t="s">
        <v>14</v>
      </c>
      <c r="H4184" s="30"/>
      <c r="I4184" s="31"/>
    </row>
    <row r="4185">
      <c r="A4185" s="30" t="s">
        <v>10556</v>
      </c>
      <c r="B4185" s="29" t="s">
        <v>10576</v>
      </c>
      <c r="C4185" s="30" t="s">
        <v>10577</v>
      </c>
      <c r="D4185" s="30" t="s">
        <v>435</v>
      </c>
      <c r="E4185" s="30" t="s">
        <v>119</v>
      </c>
      <c r="F4185" s="30" t="s">
        <v>18</v>
      </c>
      <c r="G4185" s="9" t="s">
        <v>14</v>
      </c>
      <c r="H4185" s="30"/>
      <c r="I4185" s="31"/>
    </row>
    <row r="4186">
      <c r="A4186" s="30" t="s">
        <v>10556</v>
      </c>
      <c r="B4186" s="29" t="s">
        <v>10576</v>
      </c>
      <c r="C4186" s="30" t="s">
        <v>10577</v>
      </c>
      <c r="D4186" s="30" t="s">
        <v>435</v>
      </c>
      <c r="E4186" s="30" t="s">
        <v>90</v>
      </c>
      <c r="F4186" s="30" t="s">
        <v>111</v>
      </c>
      <c r="G4186" s="9" t="s">
        <v>14</v>
      </c>
      <c r="H4186" s="30"/>
      <c r="I4186" s="31"/>
    </row>
    <row r="4187">
      <c r="A4187" s="30" t="s">
        <v>10556</v>
      </c>
      <c r="B4187" s="29" t="s">
        <v>10578</v>
      </c>
      <c r="C4187" s="30" t="s">
        <v>10579</v>
      </c>
      <c r="D4187" s="30" t="s">
        <v>3203</v>
      </c>
      <c r="E4187" s="30"/>
      <c r="F4187" s="30" t="s">
        <v>7183</v>
      </c>
      <c r="G4187" s="9" t="s">
        <v>14</v>
      </c>
      <c r="H4187" s="30" t="s">
        <v>100</v>
      </c>
      <c r="I4187" s="31"/>
    </row>
    <row r="4188">
      <c r="A4188" s="30" t="s">
        <v>10556</v>
      </c>
      <c r="B4188" s="29" t="s">
        <v>10580</v>
      </c>
      <c r="C4188" s="30" t="s">
        <v>10581</v>
      </c>
      <c r="D4188" s="30" t="s">
        <v>3141</v>
      </c>
      <c r="E4188" s="30" t="s">
        <v>42</v>
      </c>
      <c r="F4188" s="30" t="s">
        <v>1303</v>
      </c>
      <c r="G4188" s="9" t="s">
        <v>29</v>
      </c>
      <c r="H4188" s="30"/>
      <c r="I4188" s="31"/>
    </row>
    <row r="4189">
      <c r="A4189" s="30" t="s">
        <v>10556</v>
      </c>
      <c r="B4189" s="29" t="s">
        <v>10582</v>
      </c>
      <c r="C4189" s="30" t="s">
        <v>10583</v>
      </c>
      <c r="D4189" s="30" t="s">
        <v>10584</v>
      </c>
      <c r="E4189" s="30" t="s">
        <v>334</v>
      </c>
      <c r="F4189" s="30" t="s">
        <v>454</v>
      </c>
      <c r="G4189" s="9" t="s">
        <v>14</v>
      </c>
      <c r="H4189" s="30"/>
      <c r="I4189" s="31"/>
    </row>
    <row r="4190">
      <c r="A4190" s="30" t="s">
        <v>10556</v>
      </c>
      <c r="B4190" s="29" t="s">
        <v>10585</v>
      </c>
      <c r="C4190" s="30" t="s">
        <v>10586</v>
      </c>
      <c r="D4190" s="30" t="s">
        <v>135</v>
      </c>
      <c r="E4190" s="30"/>
      <c r="F4190" s="30" t="s">
        <v>6148</v>
      </c>
      <c r="G4190" s="9" t="s">
        <v>14</v>
      </c>
      <c r="H4190" s="30" t="s">
        <v>100</v>
      </c>
      <c r="I4190" s="31"/>
    </row>
    <row r="4191">
      <c r="A4191" s="30" t="s">
        <v>10556</v>
      </c>
      <c r="B4191" s="29" t="s">
        <v>10582</v>
      </c>
      <c r="C4191" s="30" t="s">
        <v>10586</v>
      </c>
      <c r="D4191" s="30" t="s">
        <v>135</v>
      </c>
      <c r="E4191" s="30" t="s">
        <v>259</v>
      </c>
      <c r="F4191" s="30" t="s">
        <v>119</v>
      </c>
      <c r="G4191" s="9" t="s">
        <v>14</v>
      </c>
      <c r="H4191" s="30"/>
      <c r="I4191" s="31"/>
    </row>
    <row r="4192">
      <c r="A4192" s="30" t="s">
        <v>10556</v>
      </c>
      <c r="B4192" s="29" t="s">
        <v>10585</v>
      </c>
      <c r="C4192" s="30" t="s">
        <v>10586</v>
      </c>
      <c r="D4192" s="30" t="s">
        <v>135</v>
      </c>
      <c r="E4192" s="30" t="s">
        <v>119</v>
      </c>
      <c r="F4192" s="30" t="s">
        <v>18</v>
      </c>
      <c r="G4192" s="9" t="s">
        <v>14</v>
      </c>
      <c r="H4192" s="30"/>
      <c r="I4192" s="31"/>
    </row>
    <row r="4193">
      <c r="A4193" s="30" t="s">
        <v>10556</v>
      </c>
      <c r="B4193" s="29" t="s">
        <v>10587</v>
      </c>
      <c r="C4193" s="30" t="s">
        <v>10588</v>
      </c>
      <c r="D4193" s="30" t="s">
        <v>8259</v>
      </c>
      <c r="E4193" s="30" t="s">
        <v>38</v>
      </c>
      <c r="F4193" s="30" t="s">
        <v>18</v>
      </c>
      <c r="G4193" s="9" t="s">
        <v>14</v>
      </c>
      <c r="H4193" s="30"/>
      <c r="I4193" s="31"/>
    </row>
    <row r="4194">
      <c r="A4194" s="30" t="s">
        <v>10556</v>
      </c>
      <c r="B4194" s="29" t="s">
        <v>10587</v>
      </c>
      <c r="C4194" s="30" t="s">
        <v>10588</v>
      </c>
      <c r="D4194" s="30" t="s">
        <v>8259</v>
      </c>
      <c r="E4194" s="30" t="s">
        <v>349</v>
      </c>
      <c r="F4194" s="30" t="s">
        <v>350</v>
      </c>
      <c r="G4194" s="9" t="s">
        <v>14</v>
      </c>
      <c r="H4194" s="30"/>
      <c r="I4194" s="31"/>
    </row>
    <row r="4195">
      <c r="A4195" s="30" t="s">
        <v>10556</v>
      </c>
      <c r="B4195" s="29" t="s">
        <v>10589</v>
      </c>
      <c r="C4195" s="30" t="s">
        <v>10590</v>
      </c>
      <c r="D4195" s="30" t="s">
        <v>619</v>
      </c>
      <c r="E4195" s="30" t="s">
        <v>9799</v>
      </c>
      <c r="F4195" s="30" t="s">
        <v>101</v>
      </c>
      <c r="G4195" s="9" t="s">
        <v>14</v>
      </c>
      <c r="H4195" s="30"/>
      <c r="I4195" s="31"/>
    </row>
    <row r="4196">
      <c r="A4196" s="30" t="s">
        <v>10556</v>
      </c>
      <c r="B4196" s="29" t="s">
        <v>10589</v>
      </c>
      <c r="C4196" s="30" t="s">
        <v>10590</v>
      </c>
      <c r="D4196" s="30" t="s">
        <v>619</v>
      </c>
      <c r="E4196" s="30" t="s">
        <v>259</v>
      </c>
      <c r="F4196" s="30" t="s">
        <v>202</v>
      </c>
      <c r="G4196" s="9" t="s">
        <v>14</v>
      </c>
      <c r="H4196" s="30"/>
      <c r="I4196" s="31"/>
    </row>
    <row r="4197">
      <c r="A4197" s="30" t="s">
        <v>10556</v>
      </c>
      <c r="B4197" s="29" t="s">
        <v>10589</v>
      </c>
      <c r="C4197" s="30" t="s">
        <v>10590</v>
      </c>
      <c r="D4197" s="30" t="s">
        <v>619</v>
      </c>
      <c r="E4197" s="30" t="s">
        <v>6558</v>
      </c>
      <c r="F4197" s="30" t="s">
        <v>119</v>
      </c>
      <c r="G4197" s="9" t="s">
        <v>14</v>
      </c>
      <c r="H4197" s="30"/>
      <c r="I4197" s="31"/>
    </row>
    <row r="4198">
      <c r="A4198" s="30" t="s">
        <v>10591</v>
      </c>
      <c r="B4198" s="29" t="s">
        <v>10592</v>
      </c>
      <c r="C4198" s="30" t="s">
        <v>10593</v>
      </c>
      <c r="D4198" s="30" t="s">
        <v>973</v>
      </c>
      <c r="E4198" s="30" t="s">
        <v>5217</v>
      </c>
      <c r="F4198" s="30" t="s">
        <v>119</v>
      </c>
      <c r="G4198" s="9" t="s">
        <v>14</v>
      </c>
      <c r="H4198" s="30"/>
      <c r="I4198" s="31"/>
    </row>
    <row r="4199">
      <c r="A4199" s="30" t="s">
        <v>10591</v>
      </c>
      <c r="B4199" s="29" t="s">
        <v>10592</v>
      </c>
      <c r="C4199" s="30" t="s">
        <v>10593</v>
      </c>
      <c r="D4199" s="30" t="s">
        <v>973</v>
      </c>
      <c r="E4199" s="30" t="s">
        <v>119</v>
      </c>
      <c r="F4199" s="30" t="s">
        <v>149</v>
      </c>
      <c r="G4199" s="9" t="s">
        <v>14</v>
      </c>
      <c r="H4199" s="30"/>
      <c r="I4199" s="31"/>
    </row>
    <row r="4200">
      <c r="A4200" s="30" t="s">
        <v>10591</v>
      </c>
      <c r="B4200" s="29" t="s">
        <v>10592</v>
      </c>
      <c r="C4200" s="30" t="s">
        <v>10593</v>
      </c>
      <c r="D4200" s="30" t="s">
        <v>973</v>
      </c>
      <c r="E4200" s="30" t="s">
        <v>1003</v>
      </c>
      <c r="F4200" s="30" t="s">
        <v>101</v>
      </c>
      <c r="G4200" s="9" t="s">
        <v>14</v>
      </c>
      <c r="H4200" s="30"/>
      <c r="I4200" s="31"/>
    </row>
    <row r="4201">
      <c r="A4201" s="30" t="s">
        <v>10591</v>
      </c>
      <c r="B4201" s="29" t="s">
        <v>10594</v>
      </c>
      <c r="C4201" s="30" t="s">
        <v>10595</v>
      </c>
      <c r="D4201" s="30" t="s">
        <v>4560</v>
      </c>
      <c r="E4201" s="30" t="s">
        <v>38</v>
      </c>
      <c r="F4201" s="30" t="s">
        <v>101</v>
      </c>
      <c r="G4201" s="9" t="s">
        <v>14</v>
      </c>
      <c r="H4201" s="30"/>
      <c r="I4201" s="31"/>
    </row>
    <row r="4202">
      <c r="A4202" s="30" t="s">
        <v>10591</v>
      </c>
      <c r="B4202" s="29" t="s">
        <v>10594</v>
      </c>
      <c r="C4202" s="30" t="s">
        <v>10595</v>
      </c>
      <c r="D4202" s="30" t="s">
        <v>4560</v>
      </c>
      <c r="E4202" s="30" t="s">
        <v>119</v>
      </c>
      <c r="F4202" s="30" t="s">
        <v>3025</v>
      </c>
      <c r="G4202" s="9" t="s">
        <v>14</v>
      </c>
      <c r="H4202" s="30"/>
      <c r="I4202" s="31"/>
    </row>
    <row r="4203">
      <c r="A4203" s="30" t="s">
        <v>10591</v>
      </c>
      <c r="B4203" s="29" t="s">
        <v>10596</v>
      </c>
      <c r="C4203" s="30" t="s">
        <v>10597</v>
      </c>
      <c r="D4203" s="30" t="s">
        <v>135</v>
      </c>
      <c r="E4203" s="30" t="s">
        <v>38</v>
      </c>
      <c r="F4203" s="30" t="s">
        <v>101</v>
      </c>
      <c r="G4203" s="9" t="s">
        <v>14</v>
      </c>
      <c r="H4203" s="30"/>
      <c r="I4203" s="31"/>
    </row>
    <row r="4204">
      <c r="A4204" s="30" t="s">
        <v>10591</v>
      </c>
      <c r="B4204" s="29" t="s">
        <v>10596</v>
      </c>
      <c r="C4204" s="30" t="s">
        <v>10597</v>
      </c>
      <c r="D4204" s="30" t="s">
        <v>135</v>
      </c>
      <c r="E4204" s="30" t="s">
        <v>119</v>
      </c>
      <c r="F4204" s="30" t="s">
        <v>18</v>
      </c>
      <c r="G4204" s="9" t="s">
        <v>14</v>
      </c>
      <c r="H4204" s="30"/>
      <c r="I4204" s="31"/>
    </row>
    <row r="4205">
      <c r="A4205" s="30" t="s">
        <v>10591</v>
      </c>
      <c r="B4205" s="29" t="s">
        <v>10598</v>
      </c>
      <c r="C4205" s="30" t="s">
        <v>10599</v>
      </c>
      <c r="D4205" s="30" t="s">
        <v>722</v>
      </c>
      <c r="E4205" s="30"/>
      <c r="F4205" s="30" t="s">
        <v>7183</v>
      </c>
      <c r="G4205" s="9" t="s">
        <v>14</v>
      </c>
      <c r="H4205" s="30" t="s">
        <v>100</v>
      </c>
      <c r="I4205" s="31"/>
    </row>
    <row r="4206">
      <c r="A4206" s="30" t="s">
        <v>10591</v>
      </c>
      <c r="B4206" s="29" t="s">
        <v>10600</v>
      </c>
      <c r="C4206" s="30" t="s">
        <v>10601</v>
      </c>
      <c r="D4206" s="30" t="s">
        <v>170</v>
      </c>
      <c r="E4206" s="30" t="s">
        <v>42</v>
      </c>
      <c r="F4206" s="30" t="s">
        <v>1303</v>
      </c>
      <c r="G4206" s="9" t="s">
        <v>29</v>
      </c>
      <c r="H4206" s="30"/>
      <c r="I4206" s="31"/>
    </row>
    <row r="4207">
      <c r="A4207" s="30" t="s">
        <v>10591</v>
      </c>
      <c r="B4207" s="29" t="s">
        <v>10602</v>
      </c>
      <c r="C4207" s="30" t="s">
        <v>10603</v>
      </c>
      <c r="D4207" s="30" t="s">
        <v>2736</v>
      </c>
      <c r="E4207" s="30"/>
      <c r="F4207" s="30" t="s">
        <v>6328</v>
      </c>
      <c r="G4207" s="9" t="s">
        <v>14</v>
      </c>
      <c r="H4207" s="30" t="s">
        <v>100</v>
      </c>
      <c r="I4207" s="31"/>
    </row>
    <row r="4208">
      <c r="A4208" s="30" t="s">
        <v>10591</v>
      </c>
      <c r="B4208" s="29" t="s">
        <v>10602</v>
      </c>
      <c r="C4208" s="30" t="s">
        <v>10603</v>
      </c>
      <c r="D4208" s="30" t="s">
        <v>2736</v>
      </c>
      <c r="E4208" s="30" t="s">
        <v>259</v>
      </c>
      <c r="F4208" s="30" t="s">
        <v>2843</v>
      </c>
      <c r="G4208" s="9" t="s">
        <v>14</v>
      </c>
      <c r="H4208" s="30"/>
      <c r="I4208" s="31"/>
    </row>
    <row r="4209">
      <c r="A4209" s="30" t="s">
        <v>10591</v>
      </c>
      <c r="B4209" s="29" t="s">
        <v>10602</v>
      </c>
      <c r="C4209" s="30" t="s">
        <v>10603</v>
      </c>
      <c r="D4209" s="30" t="s">
        <v>2736</v>
      </c>
      <c r="E4209" s="30" t="s">
        <v>334</v>
      </c>
      <c r="F4209" s="30" t="s">
        <v>917</v>
      </c>
      <c r="G4209" s="9" t="s">
        <v>14</v>
      </c>
      <c r="H4209" s="30"/>
      <c r="I4209" s="31"/>
    </row>
    <row r="4210">
      <c r="A4210" s="30" t="s">
        <v>10591</v>
      </c>
      <c r="B4210" s="29" t="s">
        <v>10604</v>
      </c>
      <c r="C4210" s="30" t="s">
        <v>10605</v>
      </c>
      <c r="D4210" s="30" t="s">
        <v>137</v>
      </c>
      <c r="E4210" s="30" t="s">
        <v>5895</v>
      </c>
      <c r="F4210" s="30" t="s">
        <v>111</v>
      </c>
      <c r="G4210" s="9" t="s">
        <v>14</v>
      </c>
      <c r="H4210" s="30"/>
      <c r="I4210" s="31"/>
    </row>
    <row r="4211">
      <c r="A4211" s="30" t="s">
        <v>10591</v>
      </c>
      <c r="B4211" s="29" t="s">
        <v>10604</v>
      </c>
      <c r="C4211" s="30" t="s">
        <v>10605</v>
      </c>
      <c r="D4211" s="30" t="s">
        <v>137</v>
      </c>
      <c r="E4211" s="30" t="s">
        <v>119</v>
      </c>
      <c r="F4211" s="30" t="s">
        <v>762</v>
      </c>
      <c r="G4211" s="9" t="s">
        <v>14</v>
      </c>
      <c r="H4211" s="30"/>
      <c r="I4211" s="31"/>
    </row>
    <row r="4212">
      <c r="A4212" s="30" t="s">
        <v>10591</v>
      </c>
      <c r="B4212" s="29" t="s">
        <v>10606</v>
      </c>
      <c r="C4212" s="30" t="s">
        <v>10607</v>
      </c>
      <c r="D4212" s="30" t="s">
        <v>9500</v>
      </c>
      <c r="E4212" s="30" t="s">
        <v>6178</v>
      </c>
      <c r="F4212" s="30" t="s">
        <v>1413</v>
      </c>
      <c r="G4212" s="9" t="s">
        <v>14</v>
      </c>
      <c r="H4212" s="30"/>
      <c r="I4212" s="31"/>
    </row>
    <row r="4213">
      <c r="A4213" s="30" t="s">
        <v>10591</v>
      </c>
      <c r="B4213" s="29" t="s">
        <v>10606</v>
      </c>
      <c r="C4213" s="30" t="s">
        <v>10607</v>
      </c>
      <c r="D4213" s="30" t="s">
        <v>9500</v>
      </c>
      <c r="E4213" s="30"/>
      <c r="F4213" s="30" t="s">
        <v>8751</v>
      </c>
      <c r="G4213" s="9" t="s">
        <v>86</v>
      </c>
      <c r="H4213" s="30" t="s">
        <v>100</v>
      </c>
      <c r="I4213" s="31"/>
    </row>
    <row r="4214">
      <c r="A4214" s="30" t="s">
        <v>10591</v>
      </c>
      <c r="B4214" s="29" t="s">
        <v>10606</v>
      </c>
      <c r="C4214" s="30" t="s">
        <v>10607</v>
      </c>
      <c r="D4214" s="30" t="s">
        <v>9500</v>
      </c>
      <c r="E4214" s="30" t="s">
        <v>166</v>
      </c>
      <c r="F4214" s="30" t="s">
        <v>119</v>
      </c>
      <c r="G4214" s="9" t="s">
        <v>14</v>
      </c>
      <c r="H4214" s="30"/>
      <c r="I4214" s="31"/>
    </row>
    <row r="4215">
      <c r="A4215" s="30" t="s">
        <v>10591</v>
      </c>
      <c r="B4215" s="29" t="s">
        <v>10608</v>
      </c>
      <c r="C4215" s="30" t="s">
        <v>10609</v>
      </c>
      <c r="D4215" s="30" t="s">
        <v>312</v>
      </c>
      <c r="E4215" s="30" t="s">
        <v>1527</v>
      </c>
      <c r="F4215" s="30" t="s">
        <v>119</v>
      </c>
      <c r="G4215" s="9" t="s">
        <v>14</v>
      </c>
      <c r="H4215" s="30"/>
      <c r="I4215" s="31"/>
    </row>
    <row r="4216">
      <c r="A4216" s="30" t="s">
        <v>10591</v>
      </c>
      <c r="B4216" s="29" t="s">
        <v>10608</v>
      </c>
      <c r="C4216" s="30" t="s">
        <v>10609</v>
      </c>
      <c r="D4216" s="30" t="s">
        <v>312</v>
      </c>
      <c r="E4216" s="30" t="s">
        <v>5569</v>
      </c>
      <c r="F4216" s="30" t="s">
        <v>330</v>
      </c>
      <c r="G4216" s="9" t="s">
        <v>14</v>
      </c>
      <c r="H4216" s="30"/>
      <c r="I4216" s="31"/>
    </row>
    <row r="4217">
      <c r="A4217" s="30" t="s">
        <v>10591</v>
      </c>
      <c r="B4217" s="29" t="s">
        <v>10608</v>
      </c>
      <c r="C4217" s="30" t="s">
        <v>10609</v>
      </c>
      <c r="D4217" s="30" t="s">
        <v>312</v>
      </c>
      <c r="E4217" s="30" t="s">
        <v>90</v>
      </c>
      <c r="F4217" s="30" t="s">
        <v>111</v>
      </c>
      <c r="G4217" s="9" t="s">
        <v>14</v>
      </c>
      <c r="H4217" s="30"/>
      <c r="I4217" s="31"/>
    </row>
    <row r="4218">
      <c r="A4218" s="30" t="s">
        <v>10591</v>
      </c>
      <c r="B4218" s="29" t="s">
        <v>10610</v>
      </c>
      <c r="C4218" s="30" t="s">
        <v>10611</v>
      </c>
      <c r="D4218" s="30" t="s">
        <v>642</v>
      </c>
      <c r="E4218" s="30" t="s">
        <v>110</v>
      </c>
      <c r="F4218" s="30" t="s">
        <v>111</v>
      </c>
      <c r="G4218" s="9" t="s">
        <v>14</v>
      </c>
      <c r="H4218" s="30"/>
      <c r="I4218" s="31"/>
    </row>
    <row r="4219">
      <c r="A4219" s="30" t="s">
        <v>10591</v>
      </c>
      <c r="B4219" s="29" t="s">
        <v>10610</v>
      </c>
      <c r="C4219" s="30" t="s">
        <v>10611</v>
      </c>
      <c r="D4219" s="30" t="s">
        <v>642</v>
      </c>
      <c r="E4219" s="30" t="s">
        <v>119</v>
      </c>
      <c r="F4219" s="30" t="s">
        <v>2843</v>
      </c>
      <c r="G4219" s="9" t="s">
        <v>14</v>
      </c>
      <c r="H4219" s="30"/>
      <c r="I4219" s="31"/>
    </row>
    <row r="4220">
      <c r="A4220" s="30" t="s">
        <v>10591</v>
      </c>
      <c r="B4220" s="29" t="s">
        <v>10610</v>
      </c>
      <c r="C4220" s="30" t="s">
        <v>10611</v>
      </c>
      <c r="D4220" s="30" t="s">
        <v>642</v>
      </c>
      <c r="E4220" s="30" t="s">
        <v>4316</v>
      </c>
      <c r="F4220" s="30" t="s">
        <v>9041</v>
      </c>
      <c r="G4220" s="9" t="s">
        <v>14</v>
      </c>
      <c r="H4220" s="30"/>
      <c r="I4220" s="31"/>
    </row>
    <row r="4221">
      <c r="A4221" s="30" t="s">
        <v>10591</v>
      </c>
      <c r="B4221" s="29" t="s">
        <v>10612</v>
      </c>
      <c r="C4221" s="30" t="s">
        <v>10613</v>
      </c>
      <c r="D4221" s="30" t="s">
        <v>10614</v>
      </c>
      <c r="E4221" s="30" t="s">
        <v>42</v>
      </c>
      <c r="F4221" s="30" t="s">
        <v>1303</v>
      </c>
      <c r="G4221" s="9" t="s">
        <v>29</v>
      </c>
      <c r="H4221" s="30"/>
      <c r="I4221" s="31"/>
    </row>
    <row r="4222">
      <c r="A4222" s="30" t="s">
        <v>10591</v>
      </c>
      <c r="B4222" s="29" t="s">
        <v>10615</v>
      </c>
      <c r="C4222" s="30" t="s">
        <v>10616</v>
      </c>
      <c r="D4222" s="30" t="s">
        <v>722</v>
      </c>
      <c r="E4222" s="30"/>
      <c r="F4222" s="30" t="s">
        <v>7183</v>
      </c>
      <c r="G4222" s="9" t="s">
        <v>14</v>
      </c>
      <c r="H4222" s="30" t="s">
        <v>100</v>
      </c>
      <c r="I4222" s="31"/>
    </row>
    <row r="4223">
      <c r="A4223" s="30" t="s">
        <v>10591</v>
      </c>
      <c r="B4223" s="29" t="s">
        <v>10617</v>
      </c>
      <c r="C4223" s="30" t="s">
        <v>10618</v>
      </c>
      <c r="D4223" s="30" t="s">
        <v>3834</v>
      </c>
      <c r="E4223" s="30"/>
      <c r="F4223" s="30" t="s">
        <v>5872</v>
      </c>
      <c r="G4223" s="9" t="s">
        <v>14</v>
      </c>
      <c r="H4223" s="30" t="s">
        <v>100</v>
      </c>
      <c r="I4223" s="31"/>
    </row>
    <row r="4224">
      <c r="A4224" s="30" t="s">
        <v>10591</v>
      </c>
      <c r="B4224" s="29" t="s">
        <v>10619</v>
      </c>
      <c r="C4224" s="30" t="s">
        <v>10620</v>
      </c>
      <c r="D4224" s="30" t="s">
        <v>3549</v>
      </c>
      <c r="E4224" s="30"/>
      <c r="F4224" s="30" t="s">
        <v>171</v>
      </c>
      <c r="G4224" s="9" t="s">
        <v>14</v>
      </c>
      <c r="H4224" s="30" t="s">
        <v>100</v>
      </c>
      <c r="I4224" s="31"/>
    </row>
    <row r="4225">
      <c r="A4225" s="30" t="s">
        <v>10591</v>
      </c>
      <c r="B4225" s="29" t="s">
        <v>10621</v>
      </c>
      <c r="C4225" s="30" t="s">
        <v>10622</v>
      </c>
      <c r="D4225" s="30" t="s">
        <v>619</v>
      </c>
      <c r="E4225" s="30"/>
      <c r="F4225" s="30" t="s">
        <v>101</v>
      </c>
      <c r="G4225" s="9" t="s">
        <v>14</v>
      </c>
      <c r="H4225" s="30" t="s">
        <v>100</v>
      </c>
      <c r="I4225" s="31"/>
    </row>
    <row r="4226">
      <c r="A4226" s="30" t="s">
        <v>10591</v>
      </c>
      <c r="B4226" s="29" t="s">
        <v>10621</v>
      </c>
      <c r="C4226" s="30" t="s">
        <v>10622</v>
      </c>
      <c r="D4226" s="30" t="s">
        <v>619</v>
      </c>
      <c r="E4226" s="30" t="s">
        <v>334</v>
      </c>
      <c r="F4226" s="30" t="s">
        <v>454</v>
      </c>
      <c r="G4226" s="9" t="s">
        <v>14</v>
      </c>
      <c r="H4226" s="30"/>
      <c r="I4226" s="31"/>
    </row>
    <row r="4227">
      <c r="A4227" s="30" t="s">
        <v>10591</v>
      </c>
      <c r="B4227" s="29" t="s">
        <v>10621</v>
      </c>
      <c r="C4227" s="30" t="s">
        <v>10622</v>
      </c>
      <c r="D4227" s="30" t="s">
        <v>619</v>
      </c>
      <c r="E4227" s="30" t="s">
        <v>9184</v>
      </c>
      <c r="F4227" s="30" t="s">
        <v>18</v>
      </c>
      <c r="G4227" s="9" t="s">
        <v>14</v>
      </c>
      <c r="H4227" s="30"/>
      <c r="I4227" s="31"/>
    </row>
    <row r="4228">
      <c r="A4228" s="30" t="s">
        <v>10623</v>
      </c>
      <c r="B4228" s="29" t="s">
        <v>10624</v>
      </c>
      <c r="C4228" s="30" t="s">
        <v>10625</v>
      </c>
      <c r="D4228" s="30" t="s">
        <v>286</v>
      </c>
      <c r="E4228" s="30"/>
      <c r="F4228" s="30" t="s">
        <v>7183</v>
      </c>
      <c r="G4228" s="9" t="s">
        <v>14</v>
      </c>
      <c r="H4228" s="30" t="s">
        <v>100</v>
      </c>
      <c r="I4228" s="31"/>
    </row>
    <row r="4229">
      <c r="A4229" s="30" t="s">
        <v>10623</v>
      </c>
      <c r="B4229" s="29" t="s">
        <v>10626</v>
      </c>
      <c r="C4229" s="30" t="s">
        <v>10627</v>
      </c>
      <c r="D4229" s="30" t="s">
        <v>970</v>
      </c>
      <c r="E4229" s="30" t="s">
        <v>42</v>
      </c>
      <c r="F4229" s="30" t="s">
        <v>1303</v>
      </c>
      <c r="G4229" s="9" t="s">
        <v>29</v>
      </c>
      <c r="H4229" s="30"/>
      <c r="I4229" s="31"/>
    </row>
    <row r="4230">
      <c r="A4230" s="30" t="s">
        <v>10623</v>
      </c>
      <c r="B4230" s="29" t="s">
        <v>10628</v>
      </c>
      <c r="C4230" s="30" t="s">
        <v>10629</v>
      </c>
      <c r="D4230" s="30" t="s">
        <v>1076</v>
      </c>
      <c r="E4230" s="30" t="s">
        <v>15</v>
      </c>
      <c r="F4230" s="30" t="s">
        <v>10630</v>
      </c>
      <c r="G4230" s="9" t="s">
        <v>14</v>
      </c>
      <c r="H4230" s="30"/>
      <c r="I4230" s="31"/>
    </row>
    <row r="4231">
      <c r="A4231" s="30" t="s">
        <v>10623</v>
      </c>
      <c r="B4231" s="29" t="s">
        <v>10628</v>
      </c>
      <c r="C4231" s="30" t="s">
        <v>10629</v>
      </c>
      <c r="D4231" s="30" t="s">
        <v>1076</v>
      </c>
      <c r="E4231" s="30" t="s">
        <v>119</v>
      </c>
      <c r="F4231" s="30" t="s">
        <v>48</v>
      </c>
      <c r="G4231" s="9" t="s">
        <v>14</v>
      </c>
      <c r="H4231" s="30"/>
      <c r="I4231" s="31"/>
    </row>
    <row r="4232">
      <c r="A4232" s="30" t="s">
        <v>10623</v>
      </c>
      <c r="B4232" s="29" t="s">
        <v>10628</v>
      </c>
      <c r="C4232" s="30" t="s">
        <v>10629</v>
      </c>
      <c r="D4232" s="30" t="s">
        <v>1076</v>
      </c>
      <c r="E4232" s="30" t="s">
        <v>47</v>
      </c>
      <c r="F4232" s="30" t="s">
        <v>10631</v>
      </c>
      <c r="G4232" s="9" t="s">
        <v>14</v>
      </c>
      <c r="H4232" s="30"/>
      <c r="I4232" s="31"/>
    </row>
    <row r="4233">
      <c r="A4233" s="30" t="s">
        <v>10623</v>
      </c>
      <c r="B4233" s="29" t="s">
        <v>10632</v>
      </c>
      <c r="C4233" s="30" t="s">
        <v>10633</v>
      </c>
      <c r="D4233" s="30" t="s">
        <v>435</v>
      </c>
      <c r="E4233" s="30" t="s">
        <v>436</v>
      </c>
      <c r="F4233" s="30" t="s">
        <v>1601</v>
      </c>
      <c r="G4233" s="9" t="s">
        <v>14</v>
      </c>
      <c r="H4233" s="30"/>
      <c r="I4233" s="31"/>
    </row>
    <row r="4234">
      <c r="A4234" s="30" t="s">
        <v>10623</v>
      </c>
      <c r="B4234" s="29" t="s">
        <v>10632</v>
      </c>
      <c r="C4234" s="30" t="s">
        <v>10633</v>
      </c>
      <c r="D4234" s="30" t="s">
        <v>435</v>
      </c>
      <c r="E4234" s="30" t="s">
        <v>10634</v>
      </c>
      <c r="F4234" s="30" t="s">
        <v>542</v>
      </c>
      <c r="G4234" s="9" t="s">
        <v>14</v>
      </c>
      <c r="H4234" s="30"/>
      <c r="I4234" s="31"/>
    </row>
    <row r="4235">
      <c r="A4235" s="30" t="s">
        <v>10623</v>
      </c>
      <c r="B4235" s="29" t="s">
        <v>10635</v>
      </c>
      <c r="C4235" s="30" t="s">
        <v>10636</v>
      </c>
      <c r="D4235" s="30" t="s">
        <v>137</v>
      </c>
      <c r="E4235" s="30" t="s">
        <v>38</v>
      </c>
      <c r="F4235" s="30" t="s">
        <v>101</v>
      </c>
      <c r="G4235" s="9" t="s">
        <v>14</v>
      </c>
      <c r="H4235" s="30"/>
      <c r="I4235" s="31"/>
    </row>
    <row r="4236">
      <c r="A4236" s="30" t="s">
        <v>10623</v>
      </c>
      <c r="B4236" s="29" t="s">
        <v>10635</v>
      </c>
      <c r="C4236" s="30" t="s">
        <v>10636</v>
      </c>
      <c r="D4236" s="30" t="s">
        <v>137</v>
      </c>
      <c r="E4236" s="30" t="s">
        <v>119</v>
      </c>
      <c r="F4236" s="30" t="s">
        <v>18</v>
      </c>
      <c r="G4236" s="9" t="s">
        <v>14</v>
      </c>
      <c r="H4236" s="30"/>
      <c r="I4236" s="31"/>
    </row>
    <row r="4237">
      <c r="A4237" s="30" t="s">
        <v>10623</v>
      </c>
      <c r="B4237" s="29" t="s">
        <v>10637</v>
      </c>
      <c r="C4237" s="30" t="s">
        <v>10638</v>
      </c>
      <c r="D4237" s="30" t="s">
        <v>2239</v>
      </c>
      <c r="E4237" s="30"/>
      <c r="F4237" s="30" t="s">
        <v>7183</v>
      </c>
      <c r="G4237" s="9" t="s">
        <v>14</v>
      </c>
      <c r="H4237" s="30" t="s">
        <v>100</v>
      </c>
      <c r="I4237" s="31"/>
    </row>
    <row r="4238">
      <c r="A4238" s="30" t="s">
        <v>10623</v>
      </c>
      <c r="B4238" s="29" t="s">
        <v>10639</v>
      </c>
      <c r="C4238" s="30" t="s">
        <v>10640</v>
      </c>
      <c r="D4238" s="30" t="s">
        <v>10641</v>
      </c>
      <c r="E4238" s="30" t="s">
        <v>42</v>
      </c>
      <c r="F4238" s="30" t="s">
        <v>1303</v>
      </c>
      <c r="G4238" s="9" t="s">
        <v>29</v>
      </c>
      <c r="H4238" s="30"/>
      <c r="I4238" s="31"/>
    </row>
    <row r="4239">
      <c r="A4239" s="30" t="s">
        <v>10623</v>
      </c>
      <c r="B4239" s="29" t="s">
        <v>10642</v>
      </c>
      <c r="C4239" s="30" t="s">
        <v>10643</v>
      </c>
      <c r="D4239" s="30" t="s">
        <v>357</v>
      </c>
      <c r="E4239" s="30"/>
      <c r="F4239" s="30" t="s">
        <v>1430</v>
      </c>
      <c r="G4239" s="9" t="s">
        <v>14</v>
      </c>
      <c r="H4239" s="30" t="s">
        <v>100</v>
      </c>
      <c r="I4239" s="31"/>
    </row>
    <row r="4240">
      <c r="A4240" s="30" t="s">
        <v>10623</v>
      </c>
      <c r="B4240" s="29" t="s">
        <v>10642</v>
      </c>
      <c r="C4240" s="30" t="s">
        <v>10643</v>
      </c>
      <c r="D4240" s="30" t="s">
        <v>357</v>
      </c>
      <c r="E4240" s="30" t="s">
        <v>110</v>
      </c>
      <c r="F4240" s="30" t="s">
        <v>111</v>
      </c>
      <c r="G4240" s="9" t="s">
        <v>14</v>
      </c>
      <c r="H4240" s="30"/>
      <c r="I4240" s="31"/>
    </row>
    <row r="4241">
      <c r="A4241" s="30" t="s">
        <v>10623</v>
      </c>
      <c r="B4241" s="29" t="s">
        <v>10642</v>
      </c>
      <c r="C4241" s="30" t="s">
        <v>10643</v>
      </c>
      <c r="D4241" s="30" t="s">
        <v>357</v>
      </c>
      <c r="E4241" s="30" t="s">
        <v>5418</v>
      </c>
      <c r="F4241" s="30" t="s">
        <v>33</v>
      </c>
      <c r="G4241" s="9" t="s">
        <v>14</v>
      </c>
      <c r="H4241" s="30"/>
      <c r="I4241" s="31"/>
    </row>
    <row r="4242">
      <c r="A4242" s="30" t="s">
        <v>10623</v>
      </c>
      <c r="B4242" s="29" t="s">
        <v>10642</v>
      </c>
      <c r="C4242" s="30" t="s">
        <v>10643</v>
      </c>
      <c r="D4242" s="30" t="s">
        <v>357</v>
      </c>
      <c r="E4242" s="30" t="s">
        <v>4684</v>
      </c>
      <c r="F4242" s="30" t="s">
        <v>588</v>
      </c>
      <c r="G4242" s="9" t="s">
        <v>14</v>
      </c>
      <c r="H4242" s="30"/>
      <c r="I4242" s="31"/>
    </row>
    <row r="4243">
      <c r="A4243" s="30" t="s">
        <v>10623</v>
      </c>
      <c r="B4243" s="29" t="s">
        <v>10644</v>
      </c>
      <c r="C4243" s="30" t="s">
        <v>10645</v>
      </c>
      <c r="D4243" s="30" t="s">
        <v>3735</v>
      </c>
      <c r="E4243" s="30"/>
      <c r="F4243" s="30" t="s">
        <v>1595</v>
      </c>
      <c r="G4243" s="9" t="s">
        <v>14</v>
      </c>
      <c r="H4243" s="30" t="s">
        <v>100</v>
      </c>
      <c r="I4243" s="31"/>
    </row>
    <row r="4244">
      <c r="A4244" s="30" t="s">
        <v>10623</v>
      </c>
      <c r="B4244" s="29" t="s">
        <v>10644</v>
      </c>
      <c r="C4244" s="30" t="s">
        <v>10645</v>
      </c>
      <c r="D4244" s="30" t="s">
        <v>3735</v>
      </c>
      <c r="E4244" s="30" t="s">
        <v>7895</v>
      </c>
      <c r="F4244" s="30" t="s">
        <v>38</v>
      </c>
      <c r="G4244" s="9" t="s">
        <v>14</v>
      </c>
      <c r="H4244" s="30"/>
      <c r="I4244" s="31"/>
    </row>
    <row r="4245">
      <c r="A4245" s="30" t="s">
        <v>10623</v>
      </c>
      <c r="B4245" s="29" t="s">
        <v>10646</v>
      </c>
      <c r="C4245" s="30" t="s">
        <v>10647</v>
      </c>
      <c r="D4245" s="30" t="s">
        <v>615</v>
      </c>
      <c r="E4245" s="30"/>
      <c r="F4245" s="30" t="s">
        <v>171</v>
      </c>
      <c r="G4245" s="9" t="s">
        <v>14</v>
      </c>
      <c r="H4245" s="30" t="s">
        <v>100</v>
      </c>
      <c r="I4245" s="31"/>
    </row>
    <row r="4246">
      <c r="A4246" s="30" t="s">
        <v>10623</v>
      </c>
      <c r="B4246" s="29" t="s">
        <v>10646</v>
      </c>
      <c r="C4246" s="30" t="s">
        <v>10647</v>
      </c>
      <c r="D4246" s="30" t="s">
        <v>615</v>
      </c>
      <c r="E4246" s="30" t="s">
        <v>259</v>
      </c>
      <c r="F4246" s="30" t="s">
        <v>454</v>
      </c>
      <c r="G4246" s="9" t="s">
        <v>14</v>
      </c>
      <c r="H4246" s="30"/>
      <c r="I4246" s="31"/>
    </row>
    <row r="4247">
      <c r="A4247" s="30" t="s">
        <v>10623</v>
      </c>
      <c r="B4247" s="29" t="s">
        <v>10646</v>
      </c>
      <c r="C4247" s="30" t="s">
        <v>10647</v>
      </c>
      <c r="D4247" s="30" t="s">
        <v>615</v>
      </c>
      <c r="E4247" s="30" t="s">
        <v>10648</v>
      </c>
      <c r="F4247" s="30" t="s">
        <v>498</v>
      </c>
      <c r="G4247" s="9" t="s">
        <v>14</v>
      </c>
      <c r="H4247" s="30"/>
      <c r="I4247" s="31"/>
    </row>
    <row r="4248">
      <c r="A4248" s="30" t="s">
        <v>10623</v>
      </c>
      <c r="B4248" s="29" t="s">
        <v>10649</v>
      </c>
      <c r="C4248" s="30" t="s">
        <v>10650</v>
      </c>
      <c r="D4248" s="30" t="s">
        <v>1728</v>
      </c>
      <c r="E4248" s="30"/>
      <c r="F4248" s="30" t="s">
        <v>5872</v>
      </c>
      <c r="G4248" s="9" t="s">
        <v>14</v>
      </c>
      <c r="H4248" s="30" t="s">
        <v>100</v>
      </c>
      <c r="I4248" s="31"/>
    </row>
    <row r="4249">
      <c r="A4249" s="30" t="s">
        <v>10623</v>
      </c>
      <c r="B4249" s="29" t="s">
        <v>10651</v>
      </c>
      <c r="C4249" s="30" t="s">
        <v>10652</v>
      </c>
      <c r="D4249" s="30" t="s">
        <v>1136</v>
      </c>
      <c r="E4249" s="30"/>
      <c r="F4249" s="30" t="s">
        <v>1430</v>
      </c>
      <c r="G4249" s="9" t="s">
        <v>14</v>
      </c>
      <c r="H4249" s="30" t="s">
        <v>100</v>
      </c>
      <c r="I4249" s="31"/>
    </row>
    <row r="4250">
      <c r="A4250" s="30" t="s">
        <v>10623</v>
      </c>
      <c r="B4250" s="29" t="s">
        <v>10651</v>
      </c>
      <c r="C4250" s="30" t="s">
        <v>10652</v>
      </c>
      <c r="D4250" s="30" t="s">
        <v>1136</v>
      </c>
      <c r="E4250" s="30" t="s">
        <v>119</v>
      </c>
      <c r="F4250" s="30" t="s">
        <v>917</v>
      </c>
      <c r="G4250" s="9" t="s">
        <v>14</v>
      </c>
      <c r="H4250" s="30"/>
      <c r="I4250" s="31"/>
    </row>
    <row r="4251">
      <c r="A4251" s="30" t="s">
        <v>10623</v>
      </c>
      <c r="B4251" s="29" t="s">
        <v>10651</v>
      </c>
      <c r="C4251" s="30" t="s">
        <v>10652</v>
      </c>
      <c r="D4251" s="30" t="s">
        <v>1136</v>
      </c>
      <c r="E4251" s="30" t="s">
        <v>261</v>
      </c>
      <c r="F4251" s="30" t="s">
        <v>1901</v>
      </c>
      <c r="G4251" s="9" t="s">
        <v>14</v>
      </c>
      <c r="H4251" s="30"/>
      <c r="I4251" s="31"/>
    </row>
    <row r="4252">
      <c r="A4252" s="30" t="s">
        <v>10623</v>
      </c>
      <c r="B4252" s="29" t="s">
        <v>10651</v>
      </c>
      <c r="C4252" s="30" t="s">
        <v>10652</v>
      </c>
      <c r="D4252" s="30" t="s">
        <v>1136</v>
      </c>
      <c r="E4252" s="30" t="s">
        <v>436</v>
      </c>
      <c r="F4252" s="30" t="s">
        <v>101</v>
      </c>
      <c r="G4252" s="9" t="s">
        <v>14</v>
      </c>
      <c r="H4252" s="30"/>
      <c r="I4252" s="31"/>
    </row>
    <row r="4253">
      <c r="A4253" s="30" t="s">
        <v>10623</v>
      </c>
      <c r="B4253" s="29" t="s">
        <v>10653</v>
      </c>
      <c r="C4253" s="30" t="s">
        <v>10654</v>
      </c>
      <c r="D4253" s="30" t="s">
        <v>445</v>
      </c>
      <c r="E4253" s="30"/>
      <c r="F4253" s="30" t="s">
        <v>7057</v>
      </c>
      <c r="G4253" s="9" t="s">
        <v>14</v>
      </c>
      <c r="H4253" s="30" t="s">
        <v>100</v>
      </c>
      <c r="I4253" s="31"/>
    </row>
    <row r="4254">
      <c r="A4254" s="30" t="s">
        <v>10623</v>
      </c>
      <c r="B4254" s="29" t="s">
        <v>10653</v>
      </c>
      <c r="C4254" s="30" t="s">
        <v>10654</v>
      </c>
      <c r="D4254" s="30" t="s">
        <v>838</v>
      </c>
      <c r="E4254" s="30"/>
      <c r="F4254" s="30" t="s">
        <v>7057</v>
      </c>
      <c r="G4254" s="9" t="s">
        <v>14</v>
      </c>
      <c r="H4254" s="30" t="s">
        <v>100</v>
      </c>
      <c r="I4254" s="31"/>
    </row>
    <row r="4255">
      <c r="A4255" s="30" t="s">
        <v>10623</v>
      </c>
      <c r="B4255" s="29" t="s">
        <v>10655</v>
      </c>
      <c r="C4255" s="30" t="s">
        <v>10656</v>
      </c>
      <c r="D4255" s="30" t="s">
        <v>3408</v>
      </c>
      <c r="E4255" s="30"/>
      <c r="F4255" s="30" t="s">
        <v>5991</v>
      </c>
      <c r="G4255" s="9" t="s">
        <v>86</v>
      </c>
      <c r="H4255" s="30" t="s">
        <v>100</v>
      </c>
      <c r="I4255" s="31"/>
    </row>
    <row r="4256">
      <c r="A4256" s="30" t="s">
        <v>10623</v>
      </c>
      <c r="B4256" s="29" t="s">
        <v>10655</v>
      </c>
      <c r="C4256" s="30" t="s">
        <v>10656</v>
      </c>
      <c r="D4256" s="30" t="s">
        <v>3408</v>
      </c>
      <c r="E4256" s="30" t="s">
        <v>1527</v>
      </c>
      <c r="F4256" s="30" t="s">
        <v>152</v>
      </c>
      <c r="G4256" s="9" t="s">
        <v>86</v>
      </c>
      <c r="H4256" s="30"/>
      <c r="I4256" s="31"/>
    </row>
    <row r="4257">
      <c r="A4257" s="30" t="s">
        <v>10623</v>
      </c>
      <c r="B4257" s="29" t="s">
        <v>10657</v>
      </c>
      <c r="C4257" s="30" t="s">
        <v>10658</v>
      </c>
      <c r="D4257" s="30" t="s">
        <v>3926</v>
      </c>
      <c r="E4257" s="30"/>
      <c r="F4257" s="30" t="s">
        <v>2096</v>
      </c>
      <c r="G4257" s="9" t="s">
        <v>14</v>
      </c>
      <c r="H4257" s="30" t="s">
        <v>100</v>
      </c>
      <c r="I4257" s="31"/>
    </row>
    <row r="4258">
      <c r="A4258" s="30" t="s">
        <v>10623</v>
      </c>
      <c r="B4258" s="29" t="s">
        <v>10657</v>
      </c>
      <c r="C4258" s="30" t="s">
        <v>10658</v>
      </c>
      <c r="D4258" s="30" t="s">
        <v>3926</v>
      </c>
      <c r="E4258" s="30"/>
      <c r="F4258" s="30" t="s">
        <v>132</v>
      </c>
      <c r="G4258" s="9" t="s">
        <v>14</v>
      </c>
      <c r="H4258" s="30" t="s">
        <v>100</v>
      </c>
      <c r="I4258" s="31"/>
    </row>
    <row r="4259">
      <c r="A4259" s="30" t="s">
        <v>10623</v>
      </c>
      <c r="B4259" s="29" t="s">
        <v>10657</v>
      </c>
      <c r="C4259" s="30" t="s">
        <v>10658</v>
      </c>
      <c r="D4259" s="30" t="s">
        <v>3926</v>
      </c>
      <c r="E4259" s="30" t="s">
        <v>38</v>
      </c>
      <c r="F4259" s="30" t="s">
        <v>18</v>
      </c>
      <c r="G4259" s="9" t="s">
        <v>14</v>
      </c>
      <c r="H4259" s="30"/>
      <c r="I4259" s="31"/>
    </row>
    <row r="4260">
      <c r="A4260" s="30" t="s">
        <v>10659</v>
      </c>
      <c r="B4260" s="29" t="s">
        <v>10660</v>
      </c>
      <c r="C4260" s="30" t="s">
        <v>10661</v>
      </c>
      <c r="D4260" s="30" t="s">
        <v>3141</v>
      </c>
      <c r="E4260" s="30"/>
      <c r="F4260" s="30" t="s">
        <v>7183</v>
      </c>
      <c r="G4260" s="9" t="s">
        <v>14</v>
      </c>
      <c r="H4260" s="30" t="s">
        <v>100</v>
      </c>
      <c r="I4260" s="31"/>
    </row>
    <row r="4261">
      <c r="A4261" s="30" t="s">
        <v>10659</v>
      </c>
      <c r="B4261" s="29" t="s">
        <v>10662</v>
      </c>
      <c r="C4261" s="30" t="s">
        <v>10663</v>
      </c>
      <c r="D4261" s="30" t="s">
        <v>311</v>
      </c>
      <c r="E4261" s="30" t="s">
        <v>42</v>
      </c>
      <c r="F4261" s="30" t="s">
        <v>1303</v>
      </c>
      <c r="G4261" s="9" t="s">
        <v>29</v>
      </c>
      <c r="H4261" s="30"/>
      <c r="I4261" s="31"/>
    </row>
    <row r="4262">
      <c r="A4262" s="30" t="s">
        <v>10659</v>
      </c>
      <c r="B4262" s="29" t="s">
        <v>10664</v>
      </c>
      <c r="C4262" s="30" t="s">
        <v>10665</v>
      </c>
      <c r="D4262" s="30" t="s">
        <v>3386</v>
      </c>
      <c r="E4262" s="30"/>
      <c r="F4262" s="30" t="s">
        <v>6328</v>
      </c>
      <c r="G4262" s="9" t="s">
        <v>14</v>
      </c>
      <c r="H4262" s="30" t="s">
        <v>100</v>
      </c>
      <c r="I4262" s="31"/>
    </row>
    <row r="4263">
      <c r="A4263" s="30" t="s">
        <v>10659</v>
      </c>
      <c r="B4263" s="29" t="s">
        <v>10664</v>
      </c>
      <c r="C4263" s="30" t="s">
        <v>10665</v>
      </c>
      <c r="D4263" s="30" t="s">
        <v>3386</v>
      </c>
      <c r="E4263" s="30" t="s">
        <v>259</v>
      </c>
      <c r="F4263" s="30" t="s">
        <v>917</v>
      </c>
      <c r="G4263" s="9" t="s">
        <v>14</v>
      </c>
      <c r="H4263" s="30"/>
      <c r="I4263" s="31"/>
    </row>
    <row r="4264">
      <c r="A4264" s="30" t="s">
        <v>10659</v>
      </c>
      <c r="B4264" s="29" t="s">
        <v>10664</v>
      </c>
      <c r="C4264" s="30" t="s">
        <v>10665</v>
      </c>
      <c r="D4264" s="30" t="s">
        <v>3386</v>
      </c>
      <c r="E4264" s="30" t="s">
        <v>125</v>
      </c>
      <c r="F4264" s="30" t="s">
        <v>13</v>
      </c>
      <c r="G4264" s="9" t="s">
        <v>14</v>
      </c>
      <c r="H4264" s="30"/>
      <c r="I4264" s="31"/>
    </row>
    <row r="4265">
      <c r="A4265" s="30" t="s">
        <v>10659</v>
      </c>
      <c r="B4265" s="29" t="s">
        <v>10666</v>
      </c>
      <c r="C4265" s="30" t="s">
        <v>10667</v>
      </c>
      <c r="D4265" s="30" t="s">
        <v>307</v>
      </c>
      <c r="E4265" s="30"/>
      <c r="F4265" s="30" t="s">
        <v>7183</v>
      </c>
      <c r="G4265" s="9" t="s">
        <v>14</v>
      </c>
      <c r="H4265" s="30" t="s">
        <v>100</v>
      </c>
      <c r="I4265" s="31"/>
    </row>
    <row r="4266">
      <c r="A4266" s="30" t="s">
        <v>10659</v>
      </c>
      <c r="B4266" s="29" t="s">
        <v>10668</v>
      </c>
      <c r="C4266" s="30" t="s">
        <v>10533</v>
      </c>
      <c r="D4266" s="30" t="s">
        <v>170</v>
      </c>
      <c r="E4266" s="30" t="s">
        <v>42</v>
      </c>
      <c r="F4266" s="30" t="s">
        <v>1303</v>
      </c>
      <c r="G4266" s="9" t="s">
        <v>29</v>
      </c>
      <c r="H4266" s="30"/>
      <c r="I4266" s="31"/>
    </row>
    <row r="4267">
      <c r="A4267" s="30" t="s">
        <v>10659</v>
      </c>
      <c r="B4267" s="29" t="s">
        <v>10669</v>
      </c>
      <c r="C4267" s="30" t="s">
        <v>10670</v>
      </c>
      <c r="D4267" s="30" t="s">
        <v>5335</v>
      </c>
      <c r="E4267" s="30"/>
      <c r="F4267" s="30" t="s">
        <v>171</v>
      </c>
      <c r="G4267" s="9" t="s">
        <v>14</v>
      </c>
      <c r="H4267" s="30" t="s">
        <v>100</v>
      </c>
      <c r="I4267" s="31"/>
    </row>
    <row r="4268">
      <c r="A4268" s="30" t="s">
        <v>10659</v>
      </c>
      <c r="B4268" s="29" t="s">
        <v>10669</v>
      </c>
      <c r="C4268" s="30" t="s">
        <v>10670</v>
      </c>
      <c r="D4268" s="30" t="s">
        <v>5335</v>
      </c>
      <c r="E4268" s="30" t="s">
        <v>5418</v>
      </c>
      <c r="F4268" s="30" t="s">
        <v>48</v>
      </c>
      <c r="G4268" s="9" t="s">
        <v>14</v>
      </c>
      <c r="H4268" s="30"/>
      <c r="I4268" s="31"/>
    </row>
    <row r="4269">
      <c r="A4269" s="30" t="s">
        <v>10659</v>
      </c>
      <c r="B4269" s="29" t="s">
        <v>10669</v>
      </c>
      <c r="C4269" s="30" t="s">
        <v>10670</v>
      </c>
      <c r="D4269" s="30" t="s">
        <v>5335</v>
      </c>
      <c r="E4269" s="30" t="s">
        <v>349</v>
      </c>
      <c r="F4269" s="30" t="s">
        <v>5908</v>
      </c>
      <c r="G4269" s="9" t="s">
        <v>14</v>
      </c>
      <c r="H4269" s="30"/>
      <c r="I4269" s="31"/>
    </row>
    <row r="4270">
      <c r="A4270" s="30" t="s">
        <v>10659</v>
      </c>
      <c r="B4270" s="29" t="s">
        <v>10671</v>
      </c>
      <c r="C4270" s="30" t="s">
        <v>10672</v>
      </c>
      <c r="D4270" s="30" t="s">
        <v>307</v>
      </c>
      <c r="E4270" s="30"/>
      <c r="F4270" s="30" t="s">
        <v>6148</v>
      </c>
      <c r="G4270" s="9" t="s">
        <v>14</v>
      </c>
      <c r="H4270" s="30" t="s">
        <v>100</v>
      </c>
      <c r="I4270" s="31"/>
    </row>
    <row r="4271">
      <c r="A4271" s="30" t="s">
        <v>10659</v>
      </c>
      <c r="B4271" s="29" t="s">
        <v>10671</v>
      </c>
      <c r="C4271" s="30" t="s">
        <v>10672</v>
      </c>
      <c r="D4271" s="30" t="s">
        <v>307</v>
      </c>
      <c r="E4271" s="30" t="s">
        <v>1122</v>
      </c>
      <c r="F4271" s="30" t="s">
        <v>239</v>
      </c>
      <c r="G4271" s="9" t="s">
        <v>14</v>
      </c>
      <c r="H4271" s="30"/>
      <c r="I4271" s="31"/>
    </row>
    <row r="4272">
      <c r="A4272" s="30" t="s">
        <v>10659</v>
      </c>
      <c r="B4272" s="29" t="s">
        <v>10671</v>
      </c>
      <c r="C4272" s="30" t="s">
        <v>10672</v>
      </c>
      <c r="D4272" s="30" t="s">
        <v>307</v>
      </c>
      <c r="E4272" s="30" t="s">
        <v>1527</v>
      </c>
      <c r="F4272" s="30" t="s">
        <v>38</v>
      </c>
      <c r="G4272" s="9" t="s">
        <v>14</v>
      </c>
      <c r="H4272" s="30"/>
      <c r="I4272" s="31"/>
    </row>
    <row r="4273">
      <c r="A4273" s="30" t="s">
        <v>10659</v>
      </c>
      <c r="B4273" s="29" t="s">
        <v>10673</v>
      </c>
      <c r="C4273" s="30" t="s">
        <v>10674</v>
      </c>
      <c r="D4273" s="30" t="s">
        <v>3421</v>
      </c>
      <c r="E4273" s="30"/>
      <c r="F4273" s="30" t="s">
        <v>7059</v>
      </c>
      <c r="G4273" s="9" t="s">
        <v>14</v>
      </c>
      <c r="H4273" s="30" t="s">
        <v>100</v>
      </c>
      <c r="I4273" s="31"/>
    </row>
    <row r="4274">
      <c r="A4274" s="30" t="s">
        <v>10659</v>
      </c>
      <c r="B4274" s="29" t="s">
        <v>10673</v>
      </c>
      <c r="C4274" s="30" t="s">
        <v>10674</v>
      </c>
      <c r="D4274" s="30" t="s">
        <v>3421</v>
      </c>
      <c r="E4274" s="30" t="s">
        <v>1574</v>
      </c>
      <c r="F4274" s="30" t="s">
        <v>7197</v>
      </c>
      <c r="G4274" s="9" t="s">
        <v>14</v>
      </c>
      <c r="H4274" s="30"/>
      <c r="I4274" s="31"/>
    </row>
    <row r="4275">
      <c r="A4275" s="30" t="s">
        <v>10659</v>
      </c>
      <c r="B4275" s="29" t="s">
        <v>10673</v>
      </c>
      <c r="C4275" s="30" t="s">
        <v>10674</v>
      </c>
      <c r="D4275" s="30" t="s">
        <v>3421</v>
      </c>
      <c r="E4275" s="30" t="s">
        <v>1810</v>
      </c>
      <c r="F4275" s="30" t="s">
        <v>564</v>
      </c>
      <c r="G4275" s="9" t="s">
        <v>14</v>
      </c>
      <c r="H4275" s="30"/>
      <c r="I4275" s="31"/>
    </row>
    <row r="4276">
      <c r="A4276" s="30" t="s">
        <v>10659</v>
      </c>
      <c r="B4276" s="29" t="s">
        <v>10673</v>
      </c>
      <c r="C4276" s="30" t="s">
        <v>10674</v>
      </c>
      <c r="D4276" s="30" t="s">
        <v>3421</v>
      </c>
      <c r="E4276" s="30" t="s">
        <v>6427</v>
      </c>
      <c r="F4276" s="30" t="s">
        <v>809</v>
      </c>
      <c r="G4276" s="9" t="s">
        <v>14</v>
      </c>
      <c r="H4276" s="30"/>
      <c r="I4276" s="31"/>
    </row>
    <row r="4277">
      <c r="A4277" s="30" t="s">
        <v>10659</v>
      </c>
      <c r="B4277" s="29" t="s">
        <v>10675</v>
      </c>
      <c r="C4277" s="30" t="s">
        <v>10676</v>
      </c>
      <c r="D4277" s="30" t="s">
        <v>5947</v>
      </c>
      <c r="E4277" s="30"/>
      <c r="F4277" s="30" t="s">
        <v>7385</v>
      </c>
      <c r="G4277" s="9" t="s">
        <v>14</v>
      </c>
      <c r="H4277" s="30" t="s">
        <v>100</v>
      </c>
      <c r="I4277" s="31"/>
    </row>
    <row r="4278">
      <c r="A4278" s="30" t="s">
        <v>10659</v>
      </c>
      <c r="B4278" s="29" t="s">
        <v>10675</v>
      </c>
      <c r="C4278" s="30" t="s">
        <v>10676</v>
      </c>
      <c r="D4278" s="30" t="s">
        <v>5947</v>
      </c>
      <c r="E4278" s="30" t="s">
        <v>259</v>
      </c>
      <c r="F4278" s="30" t="s">
        <v>454</v>
      </c>
      <c r="G4278" s="9" t="s">
        <v>14</v>
      </c>
      <c r="H4278" s="30"/>
      <c r="I4278" s="31"/>
    </row>
    <row r="4279">
      <c r="A4279" s="30" t="s">
        <v>10659</v>
      </c>
      <c r="B4279" s="29" t="s">
        <v>10675</v>
      </c>
      <c r="C4279" s="30" t="s">
        <v>10676</v>
      </c>
      <c r="D4279" s="30" t="s">
        <v>5947</v>
      </c>
      <c r="E4279" s="30" t="s">
        <v>38</v>
      </c>
      <c r="F4279" s="30" t="s">
        <v>741</v>
      </c>
      <c r="G4279" s="9" t="s">
        <v>14</v>
      </c>
      <c r="H4279" s="30"/>
      <c r="I4279" s="31"/>
    </row>
    <row r="4280">
      <c r="A4280" s="30" t="s">
        <v>10659</v>
      </c>
      <c r="B4280" s="29" t="s">
        <v>10677</v>
      </c>
      <c r="C4280" s="30" t="s">
        <v>10678</v>
      </c>
      <c r="D4280" s="30" t="s">
        <v>2264</v>
      </c>
      <c r="E4280" s="30" t="s">
        <v>38</v>
      </c>
      <c r="F4280" s="30" t="s">
        <v>18</v>
      </c>
      <c r="G4280" s="9" t="s">
        <v>14</v>
      </c>
      <c r="H4280" s="30"/>
      <c r="I4280" s="31"/>
    </row>
    <row r="4281">
      <c r="A4281" s="30" t="s">
        <v>10679</v>
      </c>
      <c r="B4281" s="29" t="s">
        <v>10680</v>
      </c>
      <c r="C4281" s="30" t="s">
        <v>10681</v>
      </c>
      <c r="D4281" s="30" t="s">
        <v>284</v>
      </c>
      <c r="E4281" s="30"/>
      <c r="F4281" s="30" t="s">
        <v>7183</v>
      </c>
      <c r="G4281" s="9" t="s">
        <v>14</v>
      </c>
      <c r="H4281" s="30" t="s">
        <v>100</v>
      </c>
      <c r="I4281" s="31"/>
    </row>
    <row r="4282">
      <c r="A4282" s="30" t="s">
        <v>10679</v>
      </c>
      <c r="B4282" s="29" t="s">
        <v>10682</v>
      </c>
      <c r="C4282" s="30" t="s">
        <v>10683</v>
      </c>
      <c r="D4282" s="30" t="s">
        <v>311</v>
      </c>
      <c r="E4282" s="30" t="s">
        <v>42</v>
      </c>
      <c r="F4282" s="30" t="s">
        <v>1303</v>
      </c>
      <c r="G4282" s="9" t="s">
        <v>29</v>
      </c>
      <c r="H4282" s="30"/>
      <c r="I4282" s="31"/>
    </row>
    <row r="4283">
      <c r="A4283" s="30" t="s">
        <v>10679</v>
      </c>
      <c r="B4283" s="29" t="s">
        <v>10684</v>
      </c>
      <c r="C4283" s="30" t="s">
        <v>10685</v>
      </c>
      <c r="D4283" s="30" t="s">
        <v>2709</v>
      </c>
      <c r="E4283" s="30"/>
      <c r="F4283" s="30" t="s">
        <v>7453</v>
      </c>
      <c r="G4283" s="9" t="s">
        <v>14</v>
      </c>
      <c r="H4283" s="30" t="s">
        <v>100</v>
      </c>
      <c r="I4283" s="31"/>
    </row>
    <row r="4284">
      <c r="A4284" s="30" t="s">
        <v>10679</v>
      </c>
      <c r="B4284" s="29" t="s">
        <v>10684</v>
      </c>
      <c r="C4284" s="30" t="s">
        <v>10685</v>
      </c>
      <c r="D4284" s="30" t="s">
        <v>2709</v>
      </c>
      <c r="E4284" s="30" t="s">
        <v>110</v>
      </c>
      <c r="F4284" s="30" t="s">
        <v>91</v>
      </c>
      <c r="G4284" s="9" t="s">
        <v>14</v>
      </c>
      <c r="H4284" s="30"/>
      <c r="I4284" s="31"/>
    </row>
    <row r="4285">
      <c r="A4285" s="30" t="s">
        <v>10679</v>
      </c>
      <c r="B4285" s="29" t="s">
        <v>10684</v>
      </c>
      <c r="C4285" s="30" t="s">
        <v>10685</v>
      </c>
      <c r="D4285" s="30" t="s">
        <v>2709</v>
      </c>
      <c r="E4285" s="30" t="s">
        <v>259</v>
      </c>
      <c r="F4285" s="30" t="s">
        <v>18</v>
      </c>
      <c r="G4285" s="9" t="s">
        <v>14</v>
      </c>
      <c r="H4285" s="30"/>
      <c r="I4285" s="31"/>
    </row>
    <row r="4286">
      <c r="A4286" s="30" t="s">
        <v>10679</v>
      </c>
      <c r="B4286" s="29" t="s">
        <v>10686</v>
      </c>
      <c r="C4286" s="30" t="s">
        <v>10687</v>
      </c>
      <c r="D4286" s="30" t="s">
        <v>3834</v>
      </c>
      <c r="E4286" s="30"/>
      <c r="F4286" s="30" t="s">
        <v>101</v>
      </c>
      <c r="G4286" s="9" t="s">
        <v>14</v>
      </c>
      <c r="H4286" s="30" t="s">
        <v>100</v>
      </c>
      <c r="I4286" s="31"/>
    </row>
    <row r="4287">
      <c r="A4287" s="30" t="s">
        <v>10679</v>
      </c>
      <c r="B4287" s="29" t="s">
        <v>10688</v>
      </c>
      <c r="C4287" s="30" t="s">
        <v>10689</v>
      </c>
      <c r="D4287" s="30" t="s">
        <v>1935</v>
      </c>
      <c r="E4287" s="30" t="s">
        <v>6178</v>
      </c>
      <c r="F4287" s="30" t="s">
        <v>111</v>
      </c>
      <c r="G4287" s="9" t="s">
        <v>14</v>
      </c>
      <c r="H4287" s="30"/>
      <c r="I4287" s="31"/>
    </row>
    <row r="4288">
      <c r="A4288" s="30" t="s">
        <v>10679</v>
      </c>
      <c r="B4288" s="29" t="s">
        <v>10688</v>
      </c>
      <c r="C4288" s="30" t="s">
        <v>10689</v>
      </c>
      <c r="D4288" s="30" t="s">
        <v>1935</v>
      </c>
      <c r="E4288" s="30" t="s">
        <v>166</v>
      </c>
      <c r="F4288" s="30" t="s">
        <v>119</v>
      </c>
      <c r="G4288" s="9" t="s">
        <v>14</v>
      </c>
      <c r="H4288" s="30"/>
      <c r="I4288" s="31"/>
    </row>
    <row r="4289">
      <c r="A4289" s="30" t="s">
        <v>10679</v>
      </c>
      <c r="B4289" s="29" t="s">
        <v>10688</v>
      </c>
      <c r="C4289" s="30" t="s">
        <v>10689</v>
      </c>
      <c r="D4289" s="30" t="s">
        <v>1935</v>
      </c>
      <c r="E4289" s="30" t="s">
        <v>1790</v>
      </c>
      <c r="F4289" s="30" t="s">
        <v>809</v>
      </c>
      <c r="G4289" s="9" t="s">
        <v>14</v>
      </c>
      <c r="H4289" s="30"/>
      <c r="I4289" s="31"/>
    </row>
    <row r="4290">
      <c r="A4290" s="30" t="s">
        <v>10679</v>
      </c>
      <c r="B4290" s="29" t="s">
        <v>10690</v>
      </c>
      <c r="C4290" s="30" t="s">
        <v>10691</v>
      </c>
      <c r="D4290" s="30" t="s">
        <v>2035</v>
      </c>
      <c r="E4290" s="30"/>
      <c r="F4290" s="30" t="s">
        <v>6328</v>
      </c>
      <c r="G4290" s="9" t="s">
        <v>14</v>
      </c>
      <c r="H4290" s="30" t="s">
        <v>100</v>
      </c>
      <c r="I4290" s="31"/>
    </row>
    <row r="4291">
      <c r="A4291" s="30" t="s">
        <v>10679</v>
      </c>
      <c r="B4291" s="29" t="s">
        <v>10690</v>
      </c>
      <c r="C4291" s="30" t="s">
        <v>10691</v>
      </c>
      <c r="D4291" s="30" t="s">
        <v>2035</v>
      </c>
      <c r="E4291" s="30" t="s">
        <v>38</v>
      </c>
      <c r="F4291" s="30" t="s">
        <v>5939</v>
      </c>
      <c r="G4291" s="9" t="s">
        <v>14</v>
      </c>
      <c r="H4291" s="30"/>
      <c r="I4291" s="31"/>
    </row>
    <row r="4292">
      <c r="A4292" s="30" t="s">
        <v>10679</v>
      </c>
      <c r="B4292" s="29" t="s">
        <v>10692</v>
      </c>
      <c r="C4292" s="30" t="s">
        <v>10693</v>
      </c>
      <c r="D4292" s="30" t="s">
        <v>6660</v>
      </c>
      <c r="E4292" s="30"/>
      <c r="F4292" s="30" t="s">
        <v>5892</v>
      </c>
      <c r="G4292" s="9" t="s">
        <v>14</v>
      </c>
      <c r="H4292" s="30" t="s">
        <v>100</v>
      </c>
      <c r="I4292" s="31"/>
    </row>
    <row r="4293">
      <c r="A4293" s="30" t="s">
        <v>10679</v>
      </c>
      <c r="B4293" s="29" t="s">
        <v>10692</v>
      </c>
      <c r="C4293" s="30" t="s">
        <v>10693</v>
      </c>
      <c r="D4293" s="30" t="s">
        <v>6660</v>
      </c>
      <c r="E4293" s="30" t="s">
        <v>334</v>
      </c>
      <c r="F4293" s="30" t="s">
        <v>2843</v>
      </c>
      <c r="G4293" s="9" t="s">
        <v>14</v>
      </c>
      <c r="H4293" s="30"/>
      <c r="I4293" s="31"/>
    </row>
    <row r="4294">
      <c r="A4294" s="30" t="s">
        <v>10679</v>
      </c>
      <c r="B4294" s="29" t="s">
        <v>10694</v>
      </c>
      <c r="C4294" s="30" t="s">
        <v>10695</v>
      </c>
      <c r="D4294" s="30" t="s">
        <v>2035</v>
      </c>
      <c r="E4294" s="30" t="s">
        <v>38</v>
      </c>
      <c r="F4294" s="30" t="s">
        <v>5939</v>
      </c>
      <c r="G4294" s="9" t="s">
        <v>14</v>
      </c>
      <c r="H4294" s="30"/>
      <c r="I4294" s="31"/>
    </row>
    <row r="4295">
      <c r="A4295" s="30" t="s">
        <v>10679</v>
      </c>
      <c r="B4295" s="29" t="s">
        <v>10694</v>
      </c>
      <c r="C4295" s="30" t="s">
        <v>10695</v>
      </c>
      <c r="D4295" s="30" t="s">
        <v>2035</v>
      </c>
      <c r="E4295" s="30" t="s">
        <v>2737</v>
      </c>
      <c r="F4295" s="30" t="s">
        <v>239</v>
      </c>
      <c r="G4295" s="9" t="s">
        <v>14</v>
      </c>
      <c r="H4295" s="30"/>
      <c r="I4295" s="31"/>
    </row>
    <row r="4296">
      <c r="A4296" s="30" t="s">
        <v>10679</v>
      </c>
      <c r="B4296" s="29" t="s">
        <v>10694</v>
      </c>
      <c r="C4296" s="30" t="s">
        <v>10695</v>
      </c>
      <c r="D4296" s="30" t="s">
        <v>2035</v>
      </c>
      <c r="E4296" s="30" t="s">
        <v>10696</v>
      </c>
      <c r="F4296" s="30" t="s">
        <v>101</v>
      </c>
      <c r="G4296" s="9" t="s">
        <v>14</v>
      </c>
      <c r="H4296" s="30"/>
      <c r="I4296" s="31"/>
    </row>
    <row r="4297">
      <c r="A4297" s="30" t="s">
        <v>10679</v>
      </c>
      <c r="B4297" s="29" t="s">
        <v>10697</v>
      </c>
      <c r="C4297" s="30" t="s">
        <v>10698</v>
      </c>
      <c r="D4297" s="30" t="s">
        <v>114</v>
      </c>
      <c r="E4297" s="30" t="s">
        <v>110</v>
      </c>
      <c r="F4297" s="30" t="s">
        <v>111</v>
      </c>
      <c r="G4297" s="9" t="s">
        <v>14</v>
      </c>
      <c r="H4297" s="30"/>
      <c r="I4297" s="31"/>
    </row>
    <row r="4298">
      <c r="A4298" s="30" t="s">
        <v>10679</v>
      </c>
      <c r="B4298" s="29" t="s">
        <v>10694</v>
      </c>
      <c r="C4298" s="30" t="s">
        <v>10698</v>
      </c>
      <c r="D4298" s="30" t="s">
        <v>114</v>
      </c>
      <c r="E4298" s="30" t="s">
        <v>253</v>
      </c>
      <c r="F4298" s="30" t="s">
        <v>1118</v>
      </c>
      <c r="G4298" s="9" t="s">
        <v>14</v>
      </c>
      <c r="H4298" s="30"/>
      <c r="I4298" s="31"/>
    </row>
    <row r="4299">
      <c r="A4299" s="30" t="s">
        <v>10679</v>
      </c>
      <c r="B4299" s="29" t="s">
        <v>10694</v>
      </c>
      <c r="C4299" s="30" t="s">
        <v>10698</v>
      </c>
      <c r="D4299" s="30" t="s">
        <v>114</v>
      </c>
      <c r="E4299" s="30" t="s">
        <v>10699</v>
      </c>
      <c r="F4299" s="30" t="s">
        <v>10700</v>
      </c>
      <c r="G4299" s="9" t="s">
        <v>14</v>
      </c>
      <c r="H4299" s="30"/>
      <c r="I4299" s="31"/>
    </row>
    <row r="4300">
      <c r="A4300" s="30" t="s">
        <v>10679</v>
      </c>
      <c r="B4300" s="29" t="s">
        <v>10701</v>
      </c>
      <c r="C4300" s="30" t="s">
        <v>10702</v>
      </c>
      <c r="D4300" s="30" t="s">
        <v>286</v>
      </c>
      <c r="E4300" s="30" t="s">
        <v>119</v>
      </c>
      <c r="F4300" s="30" t="s">
        <v>588</v>
      </c>
      <c r="G4300" s="9" t="s">
        <v>14</v>
      </c>
      <c r="H4300" s="30"/>
      <c r="I4300" s="31"/>
    </row>
    <row r="4301">
      <c r="A4301" s="30" t="s">
        <v>10679</v>
      </c>
      <c r="B4301" s="29" t="s">
        <v>10701</v>
      </c>
      <c r="C4301" s="30" t="s">
        <v>10702</v>
      </c>
      <c r="D4301" s="30" t="s">
        <v>286</v>
      </c>
      <c r="E4301" s="30" t="s">
        <v>90</v>
      </c>
      <c r="F4301" s="30" t="s">
        <v>111</v>
      </c>
      <c r="G4301" s="9" t="s">
        <v>14</v>
      </c>
      <c r="H4301" s="30"/>
      <c r="I4301" s="31"/>
    </row>
    <row r="4302">
      <c r="A4302" s="30" t="s">
        <v>10679</v>
      </c>
      <c r="B4302" s="29" t="s">
        <v>10703</v>
      </c>
      <c r="C4302" s="30" t="s">
        <v>10704</v>
      </c>
      <c r="D4302" s="30" t="s">
        <v>427</v>
      </c>
      <c r="E4302" s="30"/>
      <c r="F4302" s="30" t="s">
        <v>7183</v>
      </c>
      <c r="G4302" s="9" t="s">
        <v>14</v>
      </c>
      <c r="H4302" s="30" t="s">
        <v>100</v>
      </c>
      <c r="I4302" s="31"/>
    </row>
    <row r="4303">
      <c r="A4303" s="30" t="s">
        <v>10679</v>
      </c>
      <c r="B4303" s="29" t="s">
        <v>10705</v>
      </c>
      <c r="C4303" s="30" t="s">
        <v>10706</v>
      </c>
      <c r="D4303" s="30" t="s">
        <v>1799</v>
      </c>
      <c r="E4303" s="30" t="s">
        <v>42</v>
      </c>
      <c r="F4303" s="30" t="s">
        <v>1303</v>
      </c>
      <c r="G4303" s="9" t="s">
        <v>29</v>
      </c>
      <c r="H4303" s="30"/>
      <c r="I4303" s="31"/>
    </row>
    <row r="4304">
      <c r="A4304" s="30" t="s">
        <v>10679</v>
      </c>
      <c r="B4304" s="29" t="s">
        <v>10707</v>
      </c>
      <c r="C4304" s="30" t="s">
        <v>10708</v>
      </c>
      <c r="D4304" s="30" t="s">
        <v>284</v>
      </c>
      <c r="E4304" s="30"/>
      <c r="F4304" s="30" t="s">
        <v>171</v>
      </c>
      <c r="G4304" s="9" t="s">
        <v>14</v>
      </c>
      <c r="H4304" s="30" t="s">
        <v>100</v>
      </c>
      <c r="I4304" s="31"/>
    </row>
    <row r="4305">
      <c r="A4305" s="30" t="s">
        <v>10679</v>
      </c>
      <c r="B4305" s="29" t="s">
        <v>10707</v>
      </c>
      <c r="C4305" s="30" t="s">
        <v>10708</v>
      </c>
      <c r="D4305" s="30" t="s">
        <v>284</v>
      </c>
      <c r="E4305" s="30" t="s">
        <v>38</v>
      </c>
      <c r="F4305" s="30" t="s">
        <v>2840</v>
      </c>
      <c r="G4305" s="9" t="s">
        <v>14</v>
      </c>
      <c r="H4305" s="30"/>
      <c r="I4305" s="31"/>
    </row>
    <row r="4306">
      <c r="A4306" s="30" t="s">
        <v>10679</v>
      </c>
      <c r="B4306" s="29" t="s">
        <v>10707</v>
      </c>
      <c r="C4306" s="30" t="s">
        <v>10708</v>
      </c>
      <c r="D4306" s="30" t="s">
        <v>284</v>
      </c>
      <c r="E4306" s="30" t="s">
        <v>349</v>
      </c>
      <c r="F4306" s="30" t="s">
        <v>350</v>
      </c>
      <c r="G4306" s="9" t="s">
        <v>14</v>
      </c>
      <c r="H4306" s="30"/>
      <c r="I4306" s="31"/>
    </row>
    <row r="4307">
      <c r="A4307" s="30" t="s">
        <v>10679</v>
      </c>
      <c r="B4307" s="29" t="s">
        <v>10709</v>
      </c>
      <c r="C4307" s="30" t="s">
        <v>10710</v>
      </c>
      <c r="D4307" s="30" t="s">
        <v>839</v>
      </c>
      <c r="E4307" s="30"/>
      <c r="F4307" s="30" t="s">
        <v>5872</v>
      </c>
      <c r="G4307" s="9" t="s">
        <v>14</v>
      </c>
      <c r="H4307" s="30" t="s">
        <v>100</v>
      </c>
      <c r="I4307" s="31"/>
    </row>
    <row r="4308">
      <c r="A4308" s="30" t="s">
        <v>10679</v>
      </c>
      <c r="B4308" s="29" t="s">
        <v>10709</v>
      </c>
      <c r="C4308" s="30" t="s">
        <v>10710</v>
      </c>
      <c r="D4308" s="30" t="s">
        <v>839</v>
      </c>
      <c r="E4308" s="30" t="s">
        <v>110</v>
      </c>
      <c r="F4308" s="30" t="s">
        <v>111</v>
      </c>
      <c r="G4308" s="9" t="s">
        <v>14</v>
      </c>
      <c r="H4308" s="30"/>
      <c r="I4308" s="31"/>
    </row>
    <row r="4309">
      <c r="A4309" s="30" t="s">
        <v>10679</v>
      </c>
      <c r="B4309" s="29" t="s">
        <v>10709</v>
      </c>
      <c r="C4309" s="30" t="s">
        <v>10710</v>
      </c>
      <c r="D4309" s="30" t="s">
        <v>839</v>
      </c>
      <c r="E4309" s="30" t="s">
        <v>119</v>
      </c>
      <c r="F4309" s="30" t="s">
        <v>473</v>
      </c>
      <c r="G4309" s="9" t="s">
        <v>14</v>
      </c>
      <c r="H4309" s="30"/>
      <c r="I4309" s="31"/>
    </row>
    <row r="4310">
      <c r="A4310" s="30" t="s">
        <v>10679</v>
      </c>
      <c r="B4310" s="29" t="s">
        <v>10711</v>
      </c>
      <c r="C4310" s="30" t="s">
        <v>10712</v>
      </c>
      <c r="D4310" s="30" t="s">
        <v>2369</v>
      </c>
      <c r="E4310" s="30"/>
      <c r="F4310" s="30" t="s">
        <v>171</v>
      </c>
      <c r="G4310" s="9" t="s">
        <v>14</v>
      </c>
      <c r="H4310" s="30" t="s">
        <v>100</v>
      </c>
      <c r="I4310" s="31"/>
    </row>
    <row r="4311">
      <c r="A4311" s="30" t="s">
        <v>10679</v>
      </c>
      <c r="B4311" s="29" t="s">
        <v>10711</v>
      </c>
      <c r="C4311" s="30" t="s">
        <v>10712</v>
      </c>
      <c r="D4311" s="30" t="s">
        <v>2369</v>
      </c>
      <c r="E4311" s="30"/>
      <c r="F4311" s="30" t="s">
        <v>132</v>
      </c>
      <c r="G4311" s="9" t="s">
        <v>14</v>
      </c>
      <c r="H4311" s="30" t="s">
        <v>100</v>
      </c>
      <c r="I4311" s="31"/>
    </row>
    <row r="4312">
      <c r="A4312" s="30" t="s">
        <v>10679</v>
      </c>
      <c r="B4312" s="29" t="s">
        <v>10711</v>
      </c>
      <c r="C4312" s="30" t="s">
        <v>10712</v>
      </c>
      <c r="D4312" s="30" t="s">
        <v>2369</v>
      </c>
      <c r="E4312" s="30" t="s">
        <v>38</v>
      </c>
      <c r="F4312" s="30" t="s">
        <v>258</v>
      </c>
      <c r="G4312" s="9" t="s">
        <v>14</v>
      </c>
      <c r="H4312" s="30"/>
      <c r="I4312" s="31"/>
    </row>
    <row r="4313">
      <c r="A4313" s="30" t="s">
        <v>10679</v>
      </c>
      <c r="B4313" s="29" t="s">
        <v>10711</v>
      </c>
      <c r="C4313" s="30" t="s">
        <v>10712</v>
      </c>
      <c r="D4313" s="30" t="s">
        <v>2369</v>
      </c>
      <c r="E4313" s="30" t="s">
        <v>409</v>
      </c>
      <c r="F4313" s="30" t="s">
        <v>13</v>
      </c>
      <c r="G4313" s="9" t="s">
        <v>14</v>
      </c>
      <c r="H4313" s="30"/>
      <c r="I4313" s="31"/>
    </row>
    <row r="4314">
      <c r="A4314" s="30" t="s">
        <v>10679</v>
      </c>
      <c r="B4314" s="29" t="s">
        <v>10713</v>
      </c>
      <c r="C4314" s="30" t="s">
        <v>10714</v>
      </c>
      <c r="D4314" s="30" t="s">
        <v>307</v>
      </c>
      <c r="E4314" s="30"/>
      <c r="F4314" s="30" t="s">
        <v>10715</v>
      </c>
      <c r="G4314" s="9" t="s">
        <v>14</v>
      </c>
      <c r="H4314" s="30" t="s">
        <v>100</v>
      </c>
      <c r="I4314" s="31"/>
    </row>
    <row r="4315">
      <c r="A4315" s="30" t="s">
        <v>10679</v>
      </c>
      <c r="B4315" s="29" t="s">
        <v>10713</v>
      </c>
      <c r="C4315" s="30" t="s">
        <v>10714</v>
      </c>
      <c r="D4315" s="30" t="s">
        <v>307</v>
      </c>
      <c r="E4315" s="30" t="s">
        <v>5418</v>
      </c>
      <c r="F4315" s="30" t="s">
        <v>280</v>
      </c>
      <c r="G4315" s="9" t="s">
        <v>14</v>
      </c>
      <c r="H4315" s="30"/>
      <c r="I4315" s="31"/>
    </row>
    <row r="4316">
      <c r="A4316" s="30" t="s">
        <v>10679</v>
      </c>
      <c r="B4316" s="29" t="s">
        <v>10713</v>
      </c>
      <c r="C4316" s="30" t="s">
        <v>10714</v>
      </c>
      <c r="D4316" s="30" t="s">
        <v>665</v>
      </c>
      <c r="E4316" s="30"/>
      <c r="F4316" s="30" t="s">
        <v>10715</v>
      </c>
      <c r="G4316" s="9" t="s">
        <v>14</v>
      </c>
      <c r="H4316" s="30" t="s">
        <v>100</v>
      </c>
      <c r="I4316" s="31"/>
    </row>
    <row r="4317">
      <c r="A4317" s="30" t="s">
        <v>10679</v>
      </c>
      <c r="B4317" s="29" t="s">
        <v>10713</v>
      </c>
      <c r="C4317" s="30" t="s">
        <v>10714</v>
      </c>
      <c r="D4317" s="30" t="s">
        <v>665</v>
      </c>
      <c r="E4317" s="30" t="s">
        <v>5418</v>
      </c>
      <c r="F4317" s="30" t="s">
        <v>280</v>
      </c>
      <c r="G4317" s="9" t="s">
        <v>14</v>
      </c>
      <c r="H4317" s="30"/>
      <c r="I4317" s="31"/>
    </row>
    <row r="4318">
      <c r="A4318" s="30" t="s">
        <v>10679</v>
      </c>
      <c r="B4318" s="29" t="s">
        <v>10716</v>
      </c>
      <c r="C4318" s="30" t="s">
        <v>10717</v>
      </c>
      <c r="D4318" s="30" t="s">
        <v>267</v>
      </c>
      <c r="E4318" s="30"/>
      <c r="F4318" s="30" t="s">
        <v>1595</v>
      </c>
      <c r="G4318" s="9" t="s">
        <v>14</v>
      </c>
      <c r="H4318" s="30" t="s">
        <v>100</v>
      </c>
      <c r="I4318" s="31"/>
    </row>
    <row r="4319">
      <c r="A4319" s="30" t="s">
        <v>10679</v>
      </c>
      <c r="B4319" s="29" t="s">
        <v>10716</v>
      </c>
      <c r="C4319" s="30" t="s">
        <v>10717</v>
      </c>
      <c r="D4319" s="30" t="s">
        <v>523</v>
      </c>
      <c r="E4319" s="30"/>
      <c r="F4319" s="30" t="s">
        <v>1595</v>
      </c>
      <c r="G4319" s="9" t="s">
        <v>14</v>
      </c>
      <c r="H4319" s="30" t="s">
        <v>100</v>
      </c>
      <c r="I4319" s="31"/>
    </row>
    <row r="4320">
      <c r="A4320" s="30" t="s">
        <v>10679</v>
      </c>
      <c r="B4320" s="29" t="s">
        <v>10718</v>
      </c>
      <c r="C4320" s="30" t="s">
        <v>10719</v>
      </c>
      <c r="D4320" s="30" t="s">
        <v>10720</v>
      </c>
      <c r="E4320" s="30"/>
      <c r="F4320" s="30" t="s">
        <v>6651</v>
      </c>
      <c r="G4320" s="9" t="s">
        <v>14</v>
      </c>
      <c r="H4320" s="30" t="s">
        <v>100</v>
      </c>
      <c r="I4320" s="31"/>
    </row>
    <row r="4321">
      <c r="A4321" s="30" t="s">
        <v>10679</v>
      </c>
      <c r="B4321" s="29" t="s">
        <v>10721</v>
      </c>
      <c r="C4321" s="30" t="s">
        <v>10722</v>
      </c>
      <c r="D4321" s="30" t="s">
        <v>385</v>
      </c>
      <c r="E4321" s="30"/>
      <c r="F4321" s="30" t="s">
        <v>171</v>
      </c>
      <c r="G4321" s="9" t="s">
        <v>14</v>
      </c>
      <c r="H4321" s="30" t="s">
        <v>100</v>
      </c>
      <c r="I4321" s="31"/>
    </row>
    <row r="4322">
      <c r="A4322" s="30" t="s">
        <v>10679</v>
      </c>
      <c r="B4322" s="29" t="s">
        <v>10721</v>
      </c>
      <c r="C4322" s="30" t="s">
        <v>10722</v>
      </c>
      <c r="D4322" s="30" t="s">
        <v>385</v>
      </c>
      <c r="E4322" s="30" t="s">
        <v>436</v>
      </c>
      <c r="F4322" s="30" t="s">
        <v>101</v>
      </c>
      <c r="G4322" s="9" t="s">
        <v>14</v>
      </c>
      <c r="H4322" s="30"/>
      <c r="I4322" s="31"/>
    </row>
    <row r="4323">
      <c r="A4323" s="30" t="s">
        <v>10679</v>
      </c>
      <c r="B4323" s="29" t="s">
        <v>10723</v>
      </c>
      <c r="C4323" s="30" t="s">
        <v>10724</v>
      </c>
      <c r="D4323" s="30" t="s">
        <v>3444</v>
      </c>
      <c r="E4323" s="30" t="s">
        <v>38</v>
      </c>
      <c r="F4323" s="30" t="s">
        <v>18</v>
      </c>
      <c r="G4323" s="9" t="s">
        <v>14</v>
      </c>
      <c r="H4323" s="30"/>
      <c r="I4323" s="31"/>
    </row>
    <row r="4324">
      <c r="A4324" s="30" t="s">
        <v>10725</v>
      </c>
      <c r="B4324" s="29" t="s">
        <v>10726</v>
      </c>
      <c r="C4324" s="30" t="s">
        <v>10727</v>
      </c>
      <c r="D4324" s="30" t="s">
        <v>311</v>
      </c>
      <c r="E4324" s="30" t="s">
        <v>42</v>
      </c>
      <c r="F4324" s="30" t="s">
        <v>1303</v>
      </c>
      <c r="G4324" s="9" t="s">
        <v>29</v>
      </c>
      <c r="H4324" s="30"/>
      <c r="I4324" s="31"/>
    </row>
    <row r="4325">
      <c r="A4325" s="30" t="s">
        <v>10725</v>
      </c>
      <c r="B4325" s="29" t="s">
        <v>10728</v>
      </c>
      <c r="C4325" s="30" t="s">
        <v>10729</v>
      </c>
      <c r="D4325" s="30" t="s">
        <v>307</v>
      </c>
      <c r="E4325" s="30"/>
      <c r="F4325" s="30" t="s">
        <v>7183</v>
      </c>
      <c r="G4325" s="9" t="s">
        <v>14</v>
      </c>
      <c r="H4325" s="30" t="s">
        <v>100</v>
      </c>
      <c r="I4325" s="31"/>
    </row>
    <row r="4326">
      <c r="A4326" s="30" t="s">
        <v>10725</v>
      </c>
      <c r="B4326" s="29" t="s">
        <v>10730</v>
      </c>
      <c r="C4326" s="30" t="s">
        <v>10731</v>
      </c>
      <c r="D4326" s="30" t="s">
        <v>230</v>
      </c>
      <c r="E4326" s="30" t="s">
        <v>110</v>
      </c>
      <c r="F4326" s="30" t="s">
        <v>111</v>
      </c>
      <c r="G4326" s="9" t="s">
        <v>14</v>
      </c>
      <c r="H4326" s="30"/>
      <c r="I4326" s="31"/>
    </row>
    <row r="4327">
      <c r="A4327" s="30" t="s">
        <v>10725</v>
      </c>
      <c r="B4327" s="29" t="s">
        <v>10730</v>
      </c>
      <c r="C4327" s="30" t="s">
        <v>10731</v>
      </c>
      <c r="D4327" s="30" t="s">
        <v>230</v>
      </c>
      <c r="E4327" s="30" t="s">
        <v>119</v>
      </c>
      <c r="F4327" s="30" t="s">
        <v>473</v>
      </c>
      <c r="G4327" s="9" t="s">
        <v>14</v>
      </c>
      <c r="H4327" s="30"/>
      <c r="I4327" s="31"/>
    </row>
    <row r="4328">
      <c r="A4328" s="30" t="s">
        <v>10725</v>
      </c>
      <c r="B4328" s="29" t="s">
        <v>10732</v>
      </c>
      <c r="C4328" s="30" t="s">
        <v>10733</v>
      </c>
      <c r="D4328" s="30" t="s">
        <v>2711</v>
      </c>
      <c r="E4328" s="30"/>
      <c r="F4328" s="30" t="s">
        <v>5184</v>
      </c>
      <c r="G4328" s="9" t="s">
        <v>14</v>
      </c>
      <c r="H4328" s="30" t="s">
        <v>100</v>
      </c>
      <c r="I4328" s="31"/>
    </row>
    <row r="4329">
      <c r="A4329" s="30" t="s">
        <v>10725</v>
      </c>
      <c r="B4329" s="29" t="s">
        <v>10732</v>
      </c>
      <c r="C4329" s="30" t="s">
        <v>10733</v>
      </c>
      <c r="D4329" s="30" t="s">
        <v>2711</v>
      </c>
      <c r="E4329" s="30" t="s">
        <v>259</v>
      </c>
      <c r="F4329" s="30" t="s">
        <v>18</v>
      </c>
      <c r="G4329" s="9" t="s">
        <v>14</v>
      </c>
      <c r="H4329" s="30"/>
      <c r="I4329" s="31"/>
    </row>
    <row r="4330">
      <c r="A4330" s="30" t="s">
        <v>10725</v>
      </c>
      <c r="B4330" s="29" t="s">
        <v>10732</v>
      </c>
      <c r="C4330" s="30" t="s">
        <v>10733</v>
      </c>
      <c r="D4330" s="30" t="s">
        <v>2711</v>
      </c>
      <c r="E4330" s="30" t="s">
        <v>148</v>
      </c>
      <c r="F4330" s="30" t="s">
        <v>10734</v>
      </c>
      <c r="G4330" s="9" t="s">
        <v>14</v>
      </c>
      <c r="H4330" s="30"/>
      <c r="I4330" s="31"/>
    </row>
    <row r="4331">
      <c r="A4331" s="30" t="s">
        <v>10725</v>
      </c>
      <c r="B4331" s="29" t="s">
        <v>10735</v>
      </c>
      <c r="C4331" s="30" t="s">
        <v>10736</v>
      </c>
      <c r="D4331" s="30" t="s">
        <v>9500</v>
      </c>
      <c r="E4331" s="30"/>
      <c r="F4331" s="30" t="s">
        <v>6434</v>
      </c>
      <c r="G4331" s="9" t="s">
        <v>14</v>
      </c>
      <c r="H4331" s="30" t="s">
        <v>100</v>
      </c>
      <c r="I4331" s="31"/>
    </row>
    <row r="4332">
      <c r="A4332" s="30" t="s">
        <v>10725</v>
      </c>
      <c r="B4332" s="29" t="s">
        <v>10735</v>
      </c>
      <c r="C4332" s="30" t="s">
        <v>10736</v>
      </c>
      <c r="D4332" s="30" t="s">
        <v>9500</v>
      </c>
      <c r="E4332" s="30" t="s">
        <v>38</v>
      </c>
      <c r="F4332" s="30" t="s">
        <v>18</v>
      </c>
      <c r="G4332" s="9" t="s">
        <v>14</v>
      </c>
      <c r="H4332" s="30"/>
      <c r="I4332" s="31"/>
    </row>
    <row r="4333">
      <c r="A4333" s="30" t="s">
        <v>10725</v>
      </c>
      <c r="B4333" s="29" t="s">
        <v>10737</v>
      </c>
      <c r="C4333" s="30" t="s">
        <v>10738</v>
      </c>
      <c r="D4333" s="30" t="s">
        <v>2509</v>
      </c>
      <c r="E4333" s="30"/>
      <c r="F4333" s="30" t="s">
        <v>2096</v>
      </c>
      <c r="G4333" s="9" t="s">
        <v>14</v>
      </c>
      <c r="H4333" s="30" t="s">
        <v>100</v>
      </c>
      <c r="I4333" s="31"/>
    </row>
    <row r="4334">
      <c r="A4334" s="30" t="s">
        <v>10725</v>
      </c>
      <c r="B4334" s="29" t="s">
        <v>10737</v>
      </c>
      <c r="C4334" s="30" t="s">
        <v>10738</v>
      </c>
      <c r="D4334" s="30" t="s">
        <v>2509</v>
      </c>
      <c r="E4334" s="30" t="s">
        <v>6034</v>
      </c>
      <c r="F4334" s="30" t="s">
        <v>119</v>
      </c>
      <c r="G4334" s="9" t="s">
        <v>14</v>
      </c>
      <c r="H4334" s="30"/>
      <c r="I4334" s="31"/>
    </row>
    <row r="4335">
      <c r="A4335" s="30" t="s">
        <v>10725</v>
      </c>
      <c r="B4335" s="29" t="s">
        <v>10737</v>
      </c>
      <c r="C4335" s="30" t="s">
        <v>10738</v>
      </c>
      <c r="D4335" s="30" t="s">
        <v>2509</v>
      </c>
      <c r="E4335" s="30" t="s">
        <v>38</v>
      </c>
      <c r="F4335" s="30" t="s">
        <v>564</v>
      </c>
      <c r="G4335" s="9" t="s">
        <v>14</v>
      </c>
      <c r="H4335" s="30"/>
      <c r="I4335" s="31"/>
    </row>
    <row r="4336">
      <c r="A4336" s="30" t="s">
        <v>10739</v>
      </c>
      <c r="B4336" s="29" t="s">
        <v>10740</v>
      </c>
      <c r="C4336" s="30" t="s">
        <v>10741</v>
      </c>
      <c r="D4336" s="30" t="s">
        <v>2711</v>
      </c>
      <c r="E4336" s="30"/>
      <c r="F4336" s="30" t="s">
        <v>6651</v>
      </c>
      <c r="G4336" s="9" t="s">
        <v>14</v>
      </c>
      <c r="H4336" s="30" t="s">
        <v>100</v>
      </c>
      <c r="I4336" s="31"/>
    </row>
    <row r="4337">
      <c r="A4337" s="30" t="s">
        <v>10739</v>
      </c>
      <c r="B4337" s="29" t="s">
        <v>10740</v>
      </c>
      <c r="C4337" s="30" t="s">
        <v>10741</v>
      </c>
      <c r="D4337" s="30" t="s">
        <v>2711</v>
      </c>
      <c r="E4337" s="30" t="s">
        <v>5569</v>
      </c>
      <c r="F4337" s="30" t="s">
        <v>330</v>
      </c>
      <c r="G4337" s="9" t="s">
        <v>14</v>
      </c>
      <c r="H4337" s="30"/>
      <c r="I4337" s="31"/>
    </row>
    <row r="4338">
      <c r="A4338" s="30" t="s">
        <v>10739</v>
      </c>
      <c r="B4338" s="29" t="s">
        <v>10740</v>
      </c>
      <c r="C4338" s="30" t="s">
        <v>10741</v>
      </c>
      <c r="D4338" s="30" t="s">
        <v>2711</v>
      </c>
      <c r="E4338" s="30" t="s">
        <v>38</v>
      </c>
      <c r="F4338" s="30" t="s">
        <v>5939</v>
      </c>
      <c r="G4338" s="9" t="s">
        <v>14</v>
      </c>
      <c r="H4338" s="30"/>
      <c r="I4338" s="31"/>
    </row>
    <row r="4339">
      <c r="A4339" s="30" t="s">
        <v>10739</v>
      </c>
      <c r="B4339" s="29" t="s">
        <v>10742</v>
      </c>
      <c r="C4339" s="30" t="s">
        <v>10743</v>
      </c>
      <c r="D4339" s="30" t="s">
        <v>10744</v>
      </c>
      <c r="E4339" s="30"/>
      <c r="F4339" s="30" t="s">
        <v>6328</v>
      </c>
      <c r="G4339" s="9" t="s">
        <v>14</v>
      </c>
      <c r="H4339" s="30" t="s">
        <v>100</v>
      </c>
      <c r="I4339" s="31"/>
    </row>
    <row r="4340">
      <c r="A4340" s="30" t="s">
        <v>10739</v>
      </c>
      <c r="B4340" s="29" t="s">
        <v>10742</v>
      </c>
      <c r="C4340" s="30" t="s">
        <v>10743</v>
      </c>
      <c r="D4340" s="30" t="s">
        <v>10744</v>
      </c>
      <c r="E4340" s="30" t="s">
        <v>259</v>
      </c>
      <c r="F4340" s="30" t="s">
        <v>202</v>
      </c>
      <c r="G4340" s="9" t="s">
        <v>14</v>
      </c>
      <c r="H4340" s="30"/>
      <c r="I4340" s="31"/>
    </row>
    <row r="4341">
      <c r="A4341" s="30" t="s">
        <v>10739</v>
      </c>
      <c r="B4341" s="29" t="s">
        <v>10742</v>
      </c>
      <c r="C4341" s="30" t="s">
        <v>10743</v>
      </c>
      <c r="D4341" s="30" t="s">
        <v>10744</v>
      </c>
      <c r="E4341" s="30" t="s">
        <v>105</v>
      </c>
      <c r="F4341" s="30" t="s">
        <v>6953</v>
      </c>
      <c r="G4341" s="9" t="s">
        <v>14</v>
      </c>
      <c r="H4341" s="30"/>
      <c r="I4341" s="31"/>
    </row>
    <row r="4342">
      <c r="A4342" s="30" t="s">
        <v>10739</v>
      </c>
      <c r="B4342" s="29" t="s">
        <v>10745</v>
      </c>
      <c r="C4342" s="30" t="s">
        <v>10746</v>
      </c>
      <c r="D4342" s="30" t="s">
        <v>9500</v>
      </c>
      <c r="E4342" s="30"/>
      <c r="F4342" s="30" t="s">
        <v>6801</v>
      </c>
      <c r="G4342" s="9" t="s">
        <v>14</v>
      </c>
      <c r="H4342" s="30" t="s">
        <v>100</v>
      </c>
      <c r="I4342" s="31"/>
    </row>
    <row r="4343">
      <c r="A4343" s="30" t="s">
        <v>10739</v>
      </c>
      <c r="B4343" s="29" t="s">
        <v>10745</v>
      </c>
      <c r="C4343" s="30" t="s">
        <v>10746</v>
      </c>
      <c r="D4343" s="30" t="s">
        <v>9500</v>
      </c>
      <c r="E4343" s="30" t="s">
        <v>119</v>
      </c>
      <c r="F4343" s="30" t="s">
        <v>3025</v>
      </c>
      <c r="G4343" s="9" t="s">
        <v>14</v>
      </c>
      <c r="H4343" s="30"/>
      <c r="I4343" s="31"/>
    </row>
    <row r="4344">
      <c r="A4344" s="30" t="s">
        <v>10739</v>
      </c>
      <c r="B4344" s="29" t="s">
        <v>10747</v>
      </c>
      <c r="C4344" s="30" t="s">
        <v>10748</v>
      </c>
      <c r="D4344" s="30" t="s">
        <v>373</v>
      </c>
      <c r="E4344" s="30"/>
      <c r="F4344" s="30" t="s">
        <v>1419</v>
      </c>
      <c r="G4344" s="9" t="s">
        <v>14</v>
      </c>
      <c r="H4344" s="30" t="s">
        <v>100</v>
      </c>
      <c r="I4344" s="31"/>
    </row>
    <row r="4345">
      <c r="A4345" s="30" t="s">
        <v>10739</v>
      </c>
      <c r="B4345" s="29" t="s">
        <v>10747</v>
      </c>
      <c r="C4345" s="30" t="s">
        <v>10748</v>
      </c>
      <c r="D4345" s="30" t="s">
        <v>373</v>
      </c>
      <c r="E4345" s="30" t="s">
        <v>5293</v>
      </c>
      <c r="F4345" s="30" t="s">
        <v>101</v>
      </c>
      <c r="G4345" s="9" t="s">
        <v>14</v>
      </c>
      <c r="H4345" s="30"/>
      <c r="I4345" s="31"/>
    </row>
    <row r="4346">
      <c r="A4346" s="30" t="s">
        <v>10739</v>
      </c>
      <c r="B4346" s="29" t="s">
        <v>10749</v>
      </c>
      <c r="C4346" s="30" t="s">
        <v>10750</v>
      </c>
      <c r="D4346" s="30" t="s">
        <v>140</v>
      </c>
      <c r="E4346" s="30" t="s">
        <v>110</v>
      </c>
      <c r="F4346" s="30" t="s">
        <v>111</v>
      </c>
      <c r="G4346" s="9" t="s">
        <v>14</v>
      </c>
      <c r="H4346" s="30"/>
      <c r="I4346" s="31"/>
    </row>
    <row r="4347">
      <c r="A4347" s="30" t="s">
        <v>10739</v>
      </c>
      <c r="B4347" s="29" t="s">
        <v>10749</v>
      </c>
      <c r="C4347" s="30" t="s">
        <v>10750</v>
      </c>
      <c r="D4347" s="30" t="s">
        <v>140</v>
      </c>
      <c r="E4347" s="30" t="s">
        <v>119</v>
      </c>
      <c r="F4347" s="30" t="s">
        <v>2840</v>
      </c>
      <c r="G4347" s="9" t="s">
        <v>14</v>
      </c>
      <c r="H4347" s="30"/>
      <c r="I4347" s="31"/>
    </row>
    <row r="4348">
      <c r="A4348" s="30" t="s">
        <v>10739</v>
      </c>
      <c r="B4348" s="29" t="s">
        <v>10751</v>
      </c>
      <c r="C4348" s="30" t="s">
        <v>10752</v>
      </c>
      <c r="D4348" s="30" t="s">
        <v>311</v>
      </c>
      <c r="E4348" s="30" t="s">
        <v>110</v>
      </c>
      <c r="F4348" s="30" t="s">
        <v>111</v>
      </c>
      <c r="G4348" s="9" t="s">
        <v>14</v>
      </c>
      <c r="H4348" s="30"/>
      <c r="I4348" s="31"/>
    </row>
    <row r="4349">
      <c r="A4349" s="30" t="s">
        <v>10739</v>
      </c>
      <c r="B4349" s="29" t="s">
        <v>10751</v>
      </c>
      <c r="C4349" s="30" t="s">
        <v>10752</v>
      </c>
      <c r="D4349" s="30" t="s">
        <v>311</v>
      </c>
      <c r="E4349" s="30" t="s">
        <v>3438</v>
      </c>
      <c r="F4349" s="30" t="s">
        <v>909</v>
      </c>
      <c r="G4349" s="9" t="s">
        <v>14</v>
      </c>
      <c r="H4349" s="30"/>
      <c r="I4349" s="31"/>
    </row>
    <row r="4350">
      <c r="A4350" s="30" t="s">
        <v>10739</v>
      </c>
      <c r="B4350" s="29" t="s">
        <v>10751</v>
      </c>
      <c r="C4350" s="30" t="s">
        <v>10752</v>
      </c>
      <c r="D4350" s="30" t="s">
        <v>311</v>
      </c>
      <c r="E4350" s="30"/>
      <c r="F4350" s="30" t="s">
        <v>132</v>
      </c>
      <c r="G4350" s="9" t="s">
        <v>14</v>
      </c>
      <c r="H4350" s="30" t="s">
        <v>100</v>
      </c>
      <c r="I4350" s="31"/>
    </row>
    <row r="4351">
      <c r="A4351" s="30" t="s">
        <v>10739</v>
      </c>
      <c r="B4351" s="29" t="s">
        <v>10753</v>
      </c>
      <c r="C4351" s="30" t="s">
        <v>10754</v>
      </c>
      <c r="D4351" s="30" t="s">
        <v>1699</v>
      </c>
      <c r="E4351" s="30" t="s">
        <v>110</v>
      </c>
      <c r="F4351" s="30" t="s">
        <v>111</v>
      </c>
      <c r="G4351" s="9" t="s">
        <v>14</v>
      </c>
      <c r="H4351" s="30"/>
      <c r="I4351" s="31"/>
    </row>
    <row r="4352">
      <c r="A4352" s="30" t="s">
        <v>10739</v>
      </c>
      <c r="B4352" s="29" t="s">
        <v>10753</v>
      </c>
      <c r="C4352" s="30" t="s">
        <v>10754</v>
      </c>
      <c r="D4352" s="30" t="s">
        <v>1699</v>
      </c>
      <c r="E4352" s="30" t="s">
        <v>849</v>
      </c>
      <c r="F4352" s="30" t="s">
        <v>498</v>
      </c>
      <c r="G4352" s="9" t="s">
        <v>14</v>
      </c>
      <c r="H4352" s="30"/>
      <c r="I4352" s="31"/>
    </row>
    <row r="4353">
      <c r="A4353" s="30" t="s">
        <v>10739</v>
      </c>
      <c r="B4353" s="29" t="s">
        <v>10755</v>
      </c>
      <c r="C4353" s="30" t="s">
        <v>10756</v>
      </c>
      <c r="D4353" s="30" t="s">
        <v>611</v>
      </c>
      <c r="E4353" s="30"/>
      <c r="F4353" s="30" t="s">
        <v>5872</v>
      </c>
      <c r="G4353" s="9" t="s">
        <v>14</v>
      </c>
      <c r="H4353" s="30" t="s">
        <v>100</v>
      </c>
      <c r="I4353" s="31"/>
    </row>
    <row r="4354">
      <c r="A4354" s="30" t="s">
        <v>10739</v>
      </c>
      <c r="B4354" s="29" t="s">
        <v>10755</v>
      </c>
      <c r="C4354" s="30" t="s">
        <v>10756</v>
      </c>
      <c r="D4354" s="30" t="s">
        <v>611</v>
      </c>
      <c r="E4354" s="30" t="s">
        <v>119</v>
      </c>
      <c r="F4354" s="30" t="s">
        <v>33</v>
      </c>
      <c r="G4354" s="9" t="s">
        <v>14</v>
      </c>
      <c r="H4354" s="30"/>
      <c r="I4354" s="31"/>
    </row>
    <row r="4355">
      <c r="A4355" s="30" t="s">
        <v>10739</v>
      </c>
      <c r="B4355" s="29" t="s">
        <v>10755</v>
      </c>
      <c r="C4355" s="30" t="s">
        <v>10756</v>
      </c>
      <c r="D4355" s="30" t="s">
        <v>611</v>
      </c>
      <c r="E4355" s="30" t="s">
        <v>38</v>
      </c>
      <c r="F4355" s="30" t="s">
        <v>18</v>
      </c>
      <c r="G4355" s="9" t="s">
        <v>14</v>
      </c>
      <c r="H4355" s="30"/>
      <c r="I4355" s="31"/>
    </row>
    <row r="4356">
      <c r="A4356" s="30" t="s">
        <v>10739</v>
      </c>
      <c r="B4356" s="29" t="s">
        <v>10757</v>
      </c>
      <c r="C4356" s="30" t="s">
        <v>10758</v>
      </c>
      <c r="D4356" s="30" t="s">
        <v>468</v>
      </c>
      <c r="E4356" s="30" t="s">
        <v>4316</v>
      </c>
      <c r="F4356" s="30" t="s">
        <v>2843</v>
      </c>
      <c r="G4356" s="9" t="s">
        <v>14</v>
      </c>
      <c r="H4356" s="30"/>
      <c r="I4356" s="31"/>
    </row>
    <row r="4357">
      <c r="A4357" s="30" t="s">
        <v>10739</v>
      </c>
      <c r="B4357" s="29" t="s">
        <v>10757</v>
      </c>
      <c r="C4357" s="30" t="s">
        <v>10758</v>
      </c>
      <c r="D4357" s="30" t="s">
        <v>468</v>
      </c>
      <c r="E4357" s="30" t="s">
        <v>409</v>
      </c>
      <c r="F4357" s="30" t="s">
        <v>101</v>
      </c>
      <c r="G4357" s="9" t="s">
        <v>14</v>
      </c>
      <c r="H4357" s="30"/>
      <c r="I4357" s="31"/>
    </row>
    <row r="4358">
      <c r="A4358" s="30" t="s">
        <v>10739</v>
      </c>
      <c r="B4358" s="29" t="s">
        <v>10757</v>
      </c>
      <c r="C4358" s="30" t="s">
        <v>10758</v>
      </c>
      <c r="D4358" s="30" t="s">
        <v>468</v>
      </c>
      <c r="E4358" s="30" t="s">
        <v>1122</v>
      </c>
      <c r="F4358" s="30" t="s">
        <v>2852</v>
      </c>
      <c r="G4358" s="9" t="s">
        <v>14</v>
      </c>
      <c r="H4358" s="30"/>
      <c r="I4358" s="31"/>
    </row>
    <row r="4359">
      <c r="A4359" s="30" t="s">
        <v>10739</v>
      </c>
      <c r="B4359" s="29" t="s">
        <v>10757</v>
      </c>
      <c r="C4359" s="30" t="s">
        <v>10758</v>
      </c>
      <c r="D4359" s="30" t="s">
        <v>468</v>
      </c>
      <c r="E4359" s="30" t="s">
        <v>38</v>
      </c>
      <c r="F4359" s="30" t="s">
        <v>7292</v>
      </c>
      <c r="G4359" s="9" t="s">
        <v>14</v>
      </c>
      <c r="H4359" s="30"/>
      <c r="I4359" s="31"/>
    </row>
    <row r="4360">
      <c r="A4360" s="30" t="s">
        <v>10739</v>
      </c>
      <c r="B4360" s="29" t="s">
        <v>10759</v>
      </c>
      <c r="C4360" s="30" t="s">
        <v>10760</v>
      </c>
      <c r="D4360" s="30" t="s">
        <v>26</v>
      </c>
      <c r="E4360" s="30"/>
      <c r="F4360" s="30" t="s">
        <v>5892</v>
      </c>
      <c r="G4360" s="9" t="s">
        <v>14</v>
      </c>
      <c r="H4360" s="30" t="s">
        <v>100</v>
      </c>
      <c r="I4360" s="31"/>
    </row>
    <row r="4361">
      <c r="A4361" s="30" t="s">
        <v>10739</v>
      </c>
      <c r="B4361" s="29" t="s">
        <v>10759</v>
      </c>
      <c r="C4361" s="30" t="s">
        <v>10760</v>
      </c>
      <c r="D4361" s="30" t="s">
        <v>26</v>
      </c>
      <c r="E4361" s="30" t="s">
        <v>119</v>
      </c>
      <c r="F4361" s="30" t="s">
        <v>2749</v>
      </c>
      <c r="G4361" s="9" t="s">
        <v>14</v>
      </c>
      <c r="H4361" s="30"/>
      <c r="I4361" s="31"/>
    </row>
    <row r="4362">
      <c r="A4362" s="30" t="s">
        <v>10739</v>
      </c>
      <c r="B4362" s="29" t="s">
        <v>10759</v>
      </c>
      <c r="C4362" s="30" t="s">
        <v>10760</v>
      </c>
      <c r="D4362" s="30" t="s">
        <v>26</v>
      </c>
      <c r="E4362" s="30" t="s">
        <v>1003</v>
      </c>
      <c r="F4362" s="30" t="s">
        <v>18</v>
      </c>
      <c r="G4362" s="9" t="s">
        <v>14</v>
      </c>
      <c r="H4362" s="30"/>
      <c r="I4362" s="31"/>
    </row>
    <row r="4363">
      <c r="A4363" s="30" t="s">
        <v>10739</v>
      </c>
      <c r="B4363" s="29" t="s">
        <v>10759</v>
      </c>
      <c r="C4363" s="30" t="s">
        <v>10760</v>
      </c>
      <c r="D4363" s="30" t="s">
        <v>26</v>
      </c>
      <c r="E4363" s="30" t="s">
        <v>290</v>
      </c>
      <c r="F4363" s="30" t="s">
        <v>668</v>
      </c>
      <c r="G4363" s="9" t="s">
        <v>14</v>
      </c>
      <c r="H4363" s="30"/>
      <c r="I4363" s="31"/>
    </row>
    <row r="4364">
      <c r="A4364" s="30" t="s">
        <v>10739</v>
      </c>
      <c r="B4364" s="29" t="s">
        <v>10761</v>
      </c>
      <c r="C4364" s="30" t="s">
        <v>10762</v>
      </c>
      <c r="D4364" s="30" t="s">
        <v>3926</v>
      </c>
      <c r="E4364" s="30"/>
      <c r="F4364" s="30" t="s">
        <v>6328</v>
      </c>
      <c r="G4364" s="9" t="s">
        <v>14</v>
      </c>
      <c r="H4364" s="30" t="s">
        <v>100</v>
      </c>
      <c r="I4364" s="31"/>
    </row>
    <row r="4365">
      <c r="A4365" s="30" t="s">
        <v>10739</v>
      </c>
      <c r="B4365" s="29" t="s">
        <v>10761</v>
      </c>
      <c r="C4365" s="30" t="s">
        <v>10762</v>
      </c>
      <c r="D4365" s="30" t="s">
        <v>3926</v>
      </c>
      <c r="E4365" s="30" t="s">
        <v>259</v>
      </c>
      <c r="F4365" s="30" t="s">
        <v>2843</v>
      </c>
      <c r="G4365" s="9" t="s">
        <v>14</v>
      </c>
      <c r="H4365" s="30"/>
      <c r="I4365" s="31"/>
    </row>
    <row r="4366">
      <c r="A4366" s="30" t="s">
        <v>10739</v>
      </c>
      <c r="B4366" s="29" t="s">
        <v>10761</v>
      </c>
      <c r="C4366" s="30" t="s">
        <v>10762</v>
      </c>
      <c r="D4366" s="30" t="s">
        <v>3926</v>
      </c>
      <c r="E4366" s="30" t="s">
        <v>38</v>
      </c>
      <c r="F4366" s="30" t="s">
        <v>18</v>
      </c>
      <c r="G4366" s="9" t="s">
        <v>14</v>
      </c>
      <c r="H4366" s="30"/>
      <c r="I4366" s="31"/>
    </row>
    <row r="4367">
      <c r="A4367" s="30" t="s">
        <v>10739</v>
      </c>
      <c r="B4367" s="29" t="s">
        <v>10763</v>
      </c>
      <c r="C4367" s="30" t="s">
        <v>10764</v>
      </c>
      <c r="D4367" s="30" t="s">
        <v>147</v>
      </c>
      <c r="E4367" s="30"/>
      <c r="F4367" s="30" t="s">
        <v>1430</v>
      </c>
      <c r="G4367" s="9" t="s">
        <v>14</v>
      </c>
      <c r="H4367" s="30" t="s">
        <v>100</v>
      </c>
      <c r="I4367" s="31"/>
    </row>
    <row r="4368">
      <c r="A4368" s="30" t="s">
        <v>10739</v>
      </c>
      <c r="B4368" s="29" t="s">
        <v>10763</v>
      </c>
      <c r="C4368" s="30" t="s">
        <v>10764</v>
      </c>
      <c r="D4368" s="30" t="s">
        <v>147</v>
      </c>
      <c r="E4368" s="30" t="s">
        <v>119</v>
      </c>
      <c r="F4368" s="30" t="s">
        <v>5939</v>
      </c>
      <c r="G4368" s="9" t="s">
        <v>14</v>
      </c>
      <c r="H4368" s="30"/>
      <c r="I4368" s="31"/>
    </row>
    <row r="4369">
      <c r="A4369" s="30" t="s">
        <v>10739</v>
      </c>
      <c r="B4369" s="29" t="s">
        <v>10763</v>
      </c>
      <c r="C4369" s="30" t="s">
        <v>10764</v>
      </c>
      <c r="D4369" s="30" t="s">
        <v>147</v>
      </c>
      <c r="E4369" s="30" t="s">
        <v>5569</v>
      </c>
      <c r="F4369" s="30" t="s">
        <v>260</v>
      </c>
      <c r="G4369" s="9" t="s">
        <v>14</v>
      </c>
      <c r="H4369" s="30"/>
      <c r="I4369" s="31"/>
    </row>
    <row r="4370">
      <c r="A4370" s="34">
        <v>45267.0</v>
      </c>
      <c r="B4370" s="29" t="s">
        <v>10765</v>
      </c>
      <c r="C4370" s="30" t="s">
        <v>10766</v>
      </c>
      <c r="D4370" s="30" t="s">
        <v>26</v>
      </c>
      <c r="E4370" s="30" t="s">
        <v>4372</v>
      </c>
      <c r="F4370" s="30" t="s">
        <v>505</v>
      </c>
      <c r="G4370" s="9" t="s">
        <v>14</v>
      </c>
      <c r="H4370" s="30"/>
      <c r="I4370" s="31"/>
    </row>
    <row r="4371">
      <c r="A4371" s="34">
        <v>45267.0</v>
      </c>
      <c r="B4371" s="29" t="s">
        <v>10765</v>
      </c>
      <c r="C4371" s="30" t="s">
        <v>10766</v>
      </c>
      <c r="D4371" s="30" t="s">
        <v>26</v>
      </c>
      <c r="E4371" s="30" t="s">
        <v>119</v>
      </c>
      <c r="F4371" s="30" t="s">
        <v>741</v>
      </c>
      <c r="G4371" s="9" t="s">
        <v>14</v>
      </c>
      <c r="H4371" s="30"/>
      <c r="I4371" s="31"/>
    </row>
    <row r="4372">
      <c r="A4372" s="34">
        <v>45267.0</v>
      </c>
      <c r="B4372" s="29" t="s">
        <v>10765</v>
      </c>
      <c r="C4372" s="30" t="s">
        <v>10766</v>
      </c>
      <c r="D4372" s="30" t="s">
        <v>26</v>
      </c>
      <c r="E4372" s="30" t="s">
        <v>5569</v>
      </c>
      <c r="F4372" s="30" t="s">
        <v>5896</v>
      </c>
      <c r="G4372" s="9" t="s">
        <v>14</v>
      </c>
      <c r="H4372" s="30"/>
      <c r="I4372" s="31"/>
    </row>
    <row r="4373">
      <c r="A4373" s="34">
        <v>45267.0</v>
      </c>
      <c r="B4373" s="29" t="s">
        <v>10767</v>
      </c>
      <c r="C4373" s="30" t="s">
        <v>10768</v>
      </c>
      <c r="D4373" s="30" t="s">
        <v>170</v>
      </c>
      <c r="E4373" s="30"/>
      <c r="F4373" s="30" t="s">
        <v>747</v>
      </c>
      <c r="G4373" s="9" t="s">
        <v>86</v>
      </c>
      <c r="H4373" s="30" t="s">
        <v>100</v>
      </c>
      <c r="I4373" s="31"/>
    </row>
    <row r="4374">
      <c r="A4374" s="34">
        <v>45267.0</v>
      </c>
      <c r="B4374" s="29" t="s">
        <v>10767</v>
      </c>
      <c r="C4374" s="30" t="s">
        <v>10768</v>
      </c>
      <c r="D4374" s="30" t="s">
        <v>170</v>
      </c>
      <c r="E4374" s="30"/>
      <c r="F4374" s="30" t="s">
        <v>6067</v>
      </c>
      <c r="G4374" s="9" t="s">
        <v>86</v>
      </c>
      <c r="H4374" s="30" t="s">
        <v>100</v>
      </c>
      <c r="I4374" s="31"/>
    </row>
    <row r="4375">
      <c r="A4375" s="34">
        <v>45267.0</v>
      </c>
      <c r="B4375" s="29" t="s">
        <v>10767</v>
      </c>
      <c r="C4375" s="30" t="s">
        <v>10768</v>
      </c>
      <c r="D4375" s="30" t="s">
        <v>170</v>
      </c>
      <c r="E4375" s="30" t="s">
        <v>119</v>
      </c>
      <c r="F4375" s="30" t="s">
        <v>6835</v>
      </c>
      <c r="G4375" s="9" t="s">
        <v>86</v>
      </c>
      <c r="H4375" s="30"/>
      <c r="I4375" s="31"/>
    </row>
    <row r="4376">
      <c r="A4376" s="34">
        <v>45267.0</v>
      </c>
      <c r="B4376" s="29" t="s">
        <v>10767</v>
      </c>
      <c r="C4376" s="30" t="s">
        <v>10768</v>
      </c>
      <c r="D4376" s="30" t="s">
        <v>170</v>
      </c>
      <c r="E4376" s="30" t="s">
        <v>4399</v>
      </c>
      <c r="F4376" s="30" t="s">
        <v>101</v>
      </c>
      <c r="G4376" s="9" t="s">
        <v>86</v>
      </c>
      <c r="H4376" s="30"/>
      <c r="I4376" s="31"/>
    </row>
    <row r="4377">
      <c r="A4377" s="34">
        <v>45267.0</v>
      </c>
      <c r="B4377" s="29" t="s">
        <v>10769</v>
      </c>
      <c r="C4377" s="30" t="s">
        <v>10770</v>
      </c>
      <c r="D4377" s="30" t="s">
        <v>165</v>
      </c>
      <c r="E4377" s="30"/>
      <c r="F4377" s="30" t="s">
        <v>747</v>
      </c>
      <c r="G4377" s="9" t="s">
        <v>86</v>
      </c>
      <c r="H4377" s="30" t="s">
        <v>100</v>
      </c>
      <c r="I4377" s="31"/>
    </row>
    <row r="4378">
      <c r="A4378" s="34">
        <v>45267.0</v>
      </c>
      <c r="B4378" s="29" t="s">
        <v>10769</v>
      </c>
      <c r="C4378" s="30" t="s">
        <v>10770</v>
      </c>
      <c r="D4378" s="30" t="s">
        <v>165</v>
      </c>
      <c r="E4378" s="30" t="s">
        <v>436</v>
      </c>
      <c r="F4378" s="30" t="s">
        <v>8701</v>
      </c>
      <c r="G4378" s="9" t="s">
        <v>86</v>
      </c>
      <c r="H4378" s="30"/>
      <c r="I4378" s="31"/>
    </row>
    <row r="4379">
      <c r="A4379" s="34">
        <v>45267.0</v>
      </c>
      <c r="B4379" s="29" t="s">
        <v>10771</v>
      </c>
      <c r="C4379" s="30" t="s">
        <v>10772</v>
      </c>
      <c r="D4379" s="30" t="s">
        <v>274</v>
      </c>
      <c r="E4379" s="30" t="s">
        <v>6506</v>
      </c>
      <c r="F4379" s="30" t="s">
        <v>101</v>
      </c>
      <c r="G4379" s="9" t="s">
        <v>14</v>
      </c>
      <c r="H4379" s="30"/>
      <c r="I4379" s="31"/>
    </row>
    <row r="4380">
      <c r="A4380" s="34">
        <v>45267.0</v>
      </c>
      <c r="B4380" s="29" t="s">
        <v>10773</v>
      </c>
      <c r="C4380" s="30" t="s">
        <v>10774</v>
      </c>
      <c r="D4380" s="30" t="s">
        <v>267</v>
      </c>
      <c r="E4380" s="30" t="s">
        <v>6855</v>
      </c>
      <c r="F4380" s="30" t="s">
        <v>7057</v>
      </c>
      <c r="G4380" s="9" t="s">
        <v>14</v>
      </c>
      <c r="H4380" s="30"/>
      <c r="I4380" s="31"/>
    </row>
    <row r="4381">
      <c r="A4381" s="34">
        <v>45267.0</v>
      </c>
      <c r="B4381" s="29" t="s">
        <v>10773</v>
      </c>
      <c r="C4381" s="30" t="s">
        <v>10774</v>
      </c>
      <c r="D4381" s="30" t="s">
        <v>267</v>
      </c>
      <c r="E4381" s="30" t="s">
        <v>6558</v>
      </c>
      <c r="F4381" s="30" t="s">
        <v>119</v>
      </c>
      <c r="G4381" s="9" t="s">
        <v>14</v>
      </c>
      <c r="H4381" s="30"/>
      <c r="I4381" s="31"/>
    </row>
    <row r="4382">
      <c r="A4382" s="34">
        <v>45267.0</v>
      </c>
      <c r="B4382" s="29" t="s">
        <v>10773</v>
      </c>
      <c r="C4382" s="30" t="s">
        <v>10774</v>
      </c>
      <c r="D4382" s="30" t="s">
        <v>523</v>
      </c>
      <c r="E4382" s="30" t="s">
        <v>6855</v>
      </c>
      <c r="F4382" s="30" t="s">
        <v>7057</v>
      </c>
      <c r="G4382" s="9" t="s">
        <v>14</v>
      </c>
      <c r="H4382" s="30"/>
      <c r="I4382" s="31"/>
    </row>
    <row r="4383">
      <c r="A4383" s="34">
        <v>45267.0</v>
      </c>
      <c r="B4383" s="29" t="s">
        <v>10773</v>
      </c>
      <c r="C4383" s="30" t="s">
        <v>10774</v>
      </c>
      <c r="D4383" s="30" t="s">
        <v>523</v>
      </c>
      <c r="E4383" s="30" t="s">
        <v>6558</v>
      </c>
      <c r="F4383" s="30" t="s">
        <v>119</v>
      </c>
      <c r="G4383" s="9" t="s">
        <v>14</v>
      </c>
      <c r="H4383" s="30"/>
      <c r="I4383" s="31"/>
    </row>
    <row r="4384">
      <c r="A4384" s="34">
        <v>45267.0</v>
      </c>
      <c r="B4384" s="29" t="s">
        <v>10775</v>
      </c>
      <c r="C4384" s="30" t="s">
        <v>10776</v>
      </c>
      <c r="D4384" s="30" t="s">
        <v>7937</v>
      </c>
      <c r="E4384" s="30"/>
      <c r="F4384" s="30" t="s">
        <v>5892</v>
      </c>
      <c r="G4384" s="9" t="s">
        <v>14</v>
      </c>
      <c r="H4384" s="30" t="s">
        <v>100</v>
      </c>
      <c r="I4384" s="31"/>
    </row>
    <row r="4385">
      <c r="A4385" s="34">
        <v>45267.0</v>
      </c>
      <c r="B4385" s="29" t="s">
        <v>10775</v>
      </c>
      <c r="C4385" s="30" t="s">
        <v>10776</v>
      </c>
      <c r="D4385" s="30" t="s">
        <v>7937</v>
      </c>
      <c r="E4385" s="30" t="s">
        <v>10777</v>
      </c>
      <c r="F4385" s="30" t="s">
        <v>101</v>
      </c>
      <c r="G4385" s="9" t="s">
        <v>14</v>
      </c>
      <c r="H4385" s="30"/>
      <c r="I4385" s="31"/>
    </row>
    <row r="4386">
      <c r="A4386" s="34">
        <v>45267.0</v>
      </c>
      <c r="B4386" s="29" t="s">
        <v>10778</v>
      </c>
      <c r="C4386" s="30" t="s">
        <v>10779</v>
      </c>
      <c r="D4386" s="30" t="s">
        <v>343</v>
      </c>
      <c r="E4386" s="30"/>
      <c r="F4386" s="30" t="s">
        <v>10780</v>
      </c>
      <c r="G4386" s="9" t="s">
        <v>86</v>
      </c>
      <c r="H4386" s="30" t="s">
        <v>100</v>
      </c>
      <c r="I4386" s="31"/>
    </row>
    <row r="4387">
      <c r="A4387" s="34">
        <v>45267.0</v>
      </c>
      <c r="B4387" s="29" t="s">
        <v>10778</v>
      </c>
      <c r="C4387" s="30" t="s">
        <v>10779</v>
      </c>
      <c r="D4387" s="30" t="s">
        <v>343</v>
      </c>
      <c r="E4387" s="30"/>
      <c r="F4387" s="30" t="s">
        <v>6067</v>
      </c>
      <c r="G4387" s="9" t="s">
        <v>86</v>
      </c>
      <c r="H4387" s="30" t="s">
        <v>100</v>
      </c>
      <c r="I4387" s="31"/>
    </row>
    <row r="4388">
      <c r="A4388" s="34">
        <v>45267.0</v>
      </c>
      <c r="B4388" s="29" t="s">
        <v>10778</v>
      </c>
      <c r="C4388" s="30" t="s">
        <v>10779</v>
      </c>
      <c r="D4388" s="30" t="s">
        <v>343</v>
      </c>
      <c r="E4388" s="30" t="s">
        <v>119</v>
      </c>
      <c r="F4388" s="30" t="s">
        <v>7329</v>
      </c>
      <c r="G4388" s="9" t="s">
        <v>86</v>
      </c>
      <c r="H4388" s="30"/>
      <c r="I4388" s="31"/>
    </row>
    <row r="4389">
      <c r="A4389" s="34">
        <v>45267.0</v>
      </c>
      <c r="B4389" s="29" t="s">
        <v>10778</v>
      </c>
      <c r="C4389" s="30" t="s">
        <v>10779</v>
      </c>
      <c r="D4389" s="30" t="s">
        <v>343</v>
      </c>
      <c r="E4389" s="30" t="s">
        <v>5569</v>
      </c>
      <c r="F4389" s="30" t="s">
        <v>535</v>
      </c>
      <c r="G4389" s="9" t="s">
        <v>86</v>
      </c>
      <c r="H4389" s="30"/>
      <c r="I4389" s="31"/>
    </row>
    <row r="4390">
      <c r="A4390" s="34">
        <v>45267.0</v>
      </c>
      <c r="B4390" s="29" t="s">
        <v>10781</v>
      </c>
      <c r="C4390" s="30" t="s">
        <v>10782</v>
      </c>
      <c r="D4390" s="30" t="s">
        <v>10720</v>
      </c>
      <c r="E4390" s="30" t="s">
        <v>1094</v>
      </c>
      <c r="F4390" s="30" t="s">
        <v>564</v>
      </c>
      <c r="G4390" s="9" t="s">
        <v>14</v>
      </c>
      <c r="H4390" s="30"/>
      <c r="I4390" s="31"/>
    </row>
    <row r="4391">
      <c r="A4391" s="34">
        <v>45267.0</v>
      </c>
      <c r="B4391" s="29" t="s">
        <v>10781</v>
      </c>
      <c r="C4391" s="30" t="s">
        <v>10782</v>
      </c>
      <c r="D4391" s="30" t="s">
        <v>10720</v>
      </c>
      <c r="E4391" s="30" t="s">
        <v>6117</v>
      </c>
      <c r="F4391" s="30" t="s">
        <v>668</v>
      </c>
      <c r="G4391" s="9" t="s">
        <v>14</v>
      </c>
      <c r="H4391" s="30"/>
      <c r="I4391" s="31"/>
    </row>
    <row r="4392">
      <c r="A4392" s="34">
        <v>45267.0</v>
      </c>
      <c r="B4392" s="29" t="s">
        <v>10781</v>
      </c>
      <c r="C4392" s="30" t="s">
        <v>10782</v>
      </c>
      <c r="D4392" s="30" t="s">
        <v>10720</v>
      </c>
      <c r="E4392" s="30" t="s">
        <v>420</v>
      </c>
      <c r="F4392" s="30" t="s">
        <v>498</v>
      </c>
      <c r="G4392" s="9" t="s">
        <v>14</v>
      </c>
      <c r="H4392" s="30"/>
      <c r="I4392" s="31"/>
    </row>
    <row r="4393">
      <c r="A4393" s="34">
        <v>45237.0</v>
      </c>
      <c r="B4393" s="29" t="s">
        <v>10783</v>
      </c>
      <c r="C4393" s="30" t="s">
        <v>10784</v>
      </c>
      <c r="D4393" s="30" t="s">
        <v>343</v>
      </c>
      <c r="E4393" s="30"/>
      <c r="F4393" s="30" t="s">
        <v>747</v>
      </c>
      <c r="G4393" s="9" t="s">
        <v>86</v>
      </c>
      <c r="H4393" s="30" t="s">
        <v>100</v>
      </c>
      <c r="I4393" s="31"/>
    </row>
    <row r="4394">
      <c r="A4394" s="34">
        <v>45237.0</v>
      </c>
      <c r="B4394" s="29" t="s">
        <v>10783</v>
      </c>
      <c r="C4394" s="30" t="s">
        <v>10784</v>
      </c>
      <c r="D4394" s="30" t="s">
        <v>343</v>
      </c>
      <c r="E4394" s="30"/>
      <c r="F4394" s="30" t="s">
        <v>6067</v>
      </c>
      <c r="G4394" s="9" t="s">
        <v>86</v>
      </c>
      <c r="H4394" s="30" t="s">
        <v>100</v>
      </c>
      <c r="I4394" s="31"/>
    </row>
    <row r="4395">
      <c r="A4395" s="34">
        <v>45237.0</v>
      </c>
      <c r="B4395" s="29" t="s">
        <v>10783</v>
      </c>
      <c r="C4395" s="30" t="s">
        <v>10784</v>
      </c>
      <c r="D4395" s="30" t="s">
        <v>343</v>
      </c>
      <c r="E4395" s="30" t="s">
        <v>119</v>
      </c>
      <c r="F4395" s="30" t="s">
        <v>6171</v>
      </c>
      <c r="G4395" s="9" t="s">
        <v>86</v>
      </c>
      <c r="H4395" s="30"/>
      <c r="I4395" s="31"/>
    </row>
    <row r="4396">
      <c r="A4396" s="34">
        <v>45237.0</v>
      </c>
      <c r="B4396" s="29" t="s">
        <v>10785</v>
      </c>
      <c r="C4396" s="30" t="s">
        <v>10786</v>
      </c>
      <c r="D4396" s="30" t="s">
        <v>567</v>
      </c>
      <c r="E4396" s="30"/>
      <c r="F4396" s="30" t="s">
        <v>1419</v>
      </c>
      <c r="G4396" s="9" t="s">
        <v>14</v>
      </c>
      <c r="H4396" s="30" t="s">
        <v>100</v>
      </c>
      <c r="I4396" s="31"/>
    </row>
    <row r="4397">
      <c r="A4397" s="34">
        <v>45237.0</v>
      </c>
      <c r="B4397" s="29" t="s">
        <v>10785</v>
      </c>
      <c r="C4397" s="30" t="s">
        <v>10786</v>
      </c>
      <c r="D4397" s="30" t="s">
        <v>567</v>
      </c>
      <c r="E4397" s="30" t="s">
        <v>1527</v>
      </c>
      <c r="F4397" s="30" t="s">
        <v>119</v>
      </c>
      <c r="G4397" s="9" t="s">
        <v>14</v>
      </c>
      <c r="H4397" s="30"/>
      <c r="I4397" s="31"/>
    </row>
    <row r="4398">
      <c r="A4398" s="34">
        <v>45237.0</v>
      </c>
      <c r="B4398" s="29" t="s">
        <v>10785</v>
      </c>
      <c r="C4398" s="30" t="s">
        <v>10786</v>
      </c>
      <c r="D4398" s="30" t="s">
        <v>567</v>
      </c>
      <c r="E4398" s="30" t="s">
        <v>5569</v>
      </c>
      <c r="F4398" s="30" t="s">
        <v>33</v>
      </c>
      <c r="G4398" s="9" t="s">
        <v>14</v>
      </c>
      <c r="H4398" s="30"/>
      <c r="I4398" s="31"/>
    </row>
    <row r="4399">
      <c r="A4399" s="34">
        <v>45237.0</v>
      </c>
      <c r="B4399" s="29" t="s">
        <v>10785</v>
      </c>
      <c r="C4399" s="30" t="s">
        <v>10786</v>
      </c>
      <c r="D4399" s="30" t="s">
        <v>567</v>
      </c>
      <c r="E4399" s="30" t="s">
        <v>705</v>
      </c>
      <c r="F4399" s="30" t="s">
        <v>505</v>
      </c>
      <c r="G4399" s="9" t="s">
        <v>14</v>
      </c>
      <c r="H4399" s="30"/>
      <c r="I4399" s="31"/>
    </row>
    <row r="4400">
      <c r="A4400" s="34">
        <v>45237.0</v>
      </c>
      <c r="B4400" s="29" t="s">
        <v>10787</v>
      </c>
      <c r="C4400" s="30" t="s">
        <v>10788</v>
      </c>
      <c r="D4400" s="30" t="s">
        <v>1932</v>
      </c>
      <c r="E4400" s="30"/>
      <c r="F4400" s="30" t="s">
        <v>171</v>
      </c>
      <c r="G4400" s="9" t="s">
        <v>14</v>
      </c>
      <c r="H4400" s="30" t="s">
        <v>100</v>
      </c>
      <c r="I4400" s="31"/>
    </row>
    <row r="4401">
      <c r="A4401" s="34">
        <v>45237.0</v>
      </c>
      <c r="B4401" s="29" t="s">
        <v>10787</v>
      </c>
      <c r="C4401" s="30" t="s">
        <v>10788</v>
      </c>
      <c r="D4401" s="30" t="s">
        <v>1932</v>
      </c>
      <c r="E4401" s="30" t="s">
        <v>7058</v>
      </c>
      <c r="F4401" s="30" t="s">
        <v>7059</v>
      </c>
      <c r="G4401" s="9" t="s">
        <v>14</v>
      </c>
      <c r="H4401" s="30"/>
      <c r="I4401" s="31"/>
    </row>
    <row r="4402">
      <c r="A4402" s="34">
        <v>45237.0</v>
      </c>
      <c r="B4402" s="29" t="s">
        <v>10789</v>
      </c>
      <c r="C4402" s="30" t="s">
        <v>10790</v>
      </c>
      <c r="D4402" s="30" t="s">
        <v>642</v>
      </c>
      <c r="E4402" s="30" t="s">
        <v>110</v>
      </c>
      <c r="F4402" s="30" t="s">
        <v>111</v>
      </c>
      <c r="G4402" s="9" t="s">
        <v>14</v>
      </c>
      <c r="H4402" s="30"/>
      <c r="I4402" s="31"/>
    </row>
    <row r="4403">
      <c r="A4403" s="34">
        <v>45237.0</v>
      </c>
      <c r="B4403" s="29" t="s">
        <v>10789</v>
      </c>
      <c r="C4403" s="30" t="s">
        <v>10790</v>
      </c>
      <c r="D4403" s="30" t="s">
        <v>642</v>
      </c>
      <c r="E4403" s="30"/>
      <c r="F4403" s="30" t="s">
        <v>917</v>
      </c>
      <c r="G4403" s="9" t="s">
        <v>14</v>
      </c>
      <c r="H4403" s="30" t="s">
        <v>100</v>
      </c>
      <c r="I4403" s="31"/>
    </row>
    <row r="4404">
      <c r="A4404" s="34">
        <v>45237.0</v>
      </c>
      <c r="B4404" s="29" t="s">
        <v>10789</v>
      </c>
      <c r="C4404" s="30" t="s">
        <v>10790</v>
      </c>
      <c r="D4404" s="30" t="s">
        <v>642</v>
      </c>
      <c r="E4404" s="30" t="s">
        <v>259</v>
      </c>
      <c r="F4404" s="30" t="s">
        <v>6180</v>
      </c>
      <c r="G4404" s="9" t="s">
        <v>14</v>
      </c>
      <c r="H4404" s="30"/>
      <c r="I4404" s="31"/>
    </row>
    <row r="4405">
      <c r="A4405" s="34">
        <v>45237.0</v>
      </c>
      <c r="B4405" s="29" t="s">
        <v>10789</v>
      </c>
      <c r="C4405" s="30" t="s">
        <v>10790</v>
      </c>
      <c r="D4405" s="30" t="s">
        <v>642</v>
      </c>
      <c r="E4405" s="30" t="s">
        <v>119</v>
      </c>
      <c r="F4405" s="30" t="s">
        <v>2843</v>
      </c>
      <c r="G4405" s="9" t="s">
        <v>14</v>
      </c>
      <c r="H4405" s="30"/>
      <c r="I4405" s="31"/>
    </row>
    <row r="4406">
      <c r="A4406" s="34">
        <v>45237.0</v>
      </c>
      <c r="B4406" s="29" t="s">
        <v>10791</v>
      </c>
      <c r="C4406" s="30" t="s">
        <v>10792</v>
      </c>
      <c r="D4406" s="30" t="s">
        <v>3213</v>
      </c>
      <c r="E4406" s="30"/>
      <c r="F4406" s="30" t="s">
        <v>171</v>
      </c>
      <c r="G4406" s="9" t="s">
        <v>14</v>
      </c>
      <c r="H4406" s="30" t="s">
        <v>100</v>
      </c>
      <c r="I4406" s="31"/>
    </row>
    <row r="4407">
      <c r="A4407" s="34">
        <v>45237.0</v>
      </c>
      <c r="B4407" s="29" t="s">
        <v>10791</v>
      </c>
      <c r="C4407" s="30" t="s">
        <v>10792</v>
      </c>
      <c r="D4407" s="30" t="s">
        <v>3213</v>
      </c>
      <c r="E4407" s="30" t="s">
        <v>5569</v>
      </c>
      <c r="F4407" s="30" t="s">
        <v>330</v>
      </c>
      <c r="G4407" s="9" t="s">
        <v>14</v>
      </c>
      <c r="H4407" s="30"/>
      <c r="I4407" s="31"/>
    </row>
    <row r="4408">
      <c r="A4408" s="34">
        <v>45237.0</v>
      </c>
      <c r="B4408" s="29" t="s">
        <v>10793</v>
      </c>
      <c r="C4408" s="30" t="s">
        <v>10794</v>
      </c>
      <c r="D4408" s="30" t="s">
        <v>842</v>
      </c>
      <c r="E4408" s="30"/>
      <c r="F4408" s="30" t="s">
        <v>6651</v>
      </c>
      <c r="G4408" s="9" t="s">
        <v>14</v>
      </c>
      <c r="H4408" s="30" t="s">
        <v>100</v>
      </c>
      <c r="I4408" s="31"/>
    </row>
    <row r="4409">
      <c r="A4409" s="34">
        <v>45237.0</v>
      </c>
      <c r="B4409" s="29" t="s">
        <v>10793</v>
      </c>
      <c r="C4409" s="30" t="s">
        <v>10794</v>
      </c>
      <c r="D4409" s="30" t="s">
        <v>842</v>
      </c>
      <c r="E4409" s="30" t="s">
        <v>5569</v>
      </c>
      <c r="F4409" s="30" t="s">
        <v>454</v>
      </c>
      <c r="G4409" s="9" t="s">
        <v>14</v>
      </c>
      <c r="H4409" s="30"/>
      <c r="I4409" s="31"/>
    </row>
    <row r="4410">
      <c r="A4410" s="34">
        <v>45237.0</v>
      </c>
      <c r="B4410" s="29" t="s">
        <v>10793</v>
      </c>
      <c r="C4410" s="30" t="s">
        <v>10794</v>
      </c>
      <c r="D4410" s="30" t="s">
        <v>842</v>
      </c>
      <c r="E4410" s="30" t="s">
        <v>436</v>
      </c>
      <c r="F4410" s="30" t="s">
        <v>5939</v>
      </c>
      <c r="G4410" s="9" t="s">
        <v>14</v>
      </c>
      <c r="H4410" s="30"/>
      <c r="I4410" s="31"/>
    </row>
    <row r="4411">
      <c r="A4411" s="34">
        <v>45237.0</v>
      </c>
      <c r="B4411" s="29" t="s">
        <v>10795</v>
      </c>
      <c r="C4411" s="30" t="s">
        <v>10796</v>
      </c>
      <c r="D4411" s="30" t="s">
        <v>2704</v>
      </c>
      <c r="E4411" s="30"/>
      <c r="F4411" s="30" t="s">
        <v>5872</v>
      </c>
      <c r="G4411" s="9" t="s">
        <v>14</v>
      </c>
      <c r="H4411" s="30" t="s">
        <v>100</v>
      </c>
      <c r="I4411" s="31"/>
    </row>
    <row r="4412">
      <c r="A4412" s="34">
        <v>45237.0</v>
      </c>
      <c r="B4412" s="29" t="s">
        <v>10795</v>
      </c>
      <c r="C4412" s="30" t="s">
        <v>10796</v>
      </c>
      <c r="D4412" s="30" t="s">
        <v>2704</v>
      </c>
      <c r="E4412" s="30"/>
      <c r="F4412" s="30" t="s">
        <v>127</v>
      </c>
      <c r="G4412" s="9" t="s">
        <v>14</v>
      </c>
      <c r="H4412" s="30" t="s">
        <v>100</v>
      </c>
      <c r="I4412" s="31"/>
    </row>
    <row r="4413">
      <c r="A4413" s="34">
        <v>45237.0</v>
      </c>
      <c r="B4413" s="29" t="s">
        <v>10795</v>
      </c>
      <c r="C4413" s="30" t="s">
        <v>10796</v>
      </c>
      <c r="D4413" s="30" t="s">
        <v>2704</v>
      </c>
      <c r="E4413" s="30" t="s">
        <v>6568</v>
      </c>
      <c r="F4413" s="30" t="s">
        <v>18</v>
      </c>
      <c r="G4413" s="9" t="s">
        <v>14</v>
      </c>
      <c r="H4413" s="30"/>
      <c r="I4413" s="31"/>
    </row>
    <row r="4414">
      <c r="A4414" s="34">
        <v>45237.0</v>
      </c>
      <c r="B4414" s="29" t="s">
        <v>10797</v>
      </c>
      <c r="C4414" s="30" t="s">
        <v>10798</v>
      </c>
      <c r="D4414" s="30" t="s">
        <v>10053</v>
      </c>
      <c r="E4414" s="30"/>
      <c r="F4414" s="30" t="s">
        <v>1430</v>
      </c>
      <c r="G4414" s="9" t="s">
        <v>14</v>
      </c>
      <c r="H4414" s="30" t="s">
        <v>100</v>
      </c>
      <c r="I4414" s="31"/>
    </row>
    <row r="4415">
      <c r="A4415" s="34">
        <v>45237.0</v>
      </c>
      <c r="B4415" s="29" t="s">
        <v>10797</v>
      </c>
      <c r="C4415" s="30" t="s">
        <v>10798</v>
      </c>
      <c r="D4415" s="30" t="s">
        <v>10053</v>
      </c>
      <c r="E4415" s="30" t="s">
        <v>119</v>
      </c>
      <c r="F4415" s="30" t="s">
        <v>18</v>
      </c>
      <c r="G4415" s="9" t="s">
        <v>14</v>
      </c>
      <c r="H4415" s="30"/>
      <c r="I4415" s="31"/>
    </row>
    <row r="4416">
      <c r="A4416" s="34">
        <v>45237.0</v>
      </c>
      <c r="B4416" s="29" t="s">
        <v>10799</v>
      </c>
      <c r="C4416" s="30" t="s">
        <v>10800</v>
      </c>
      <c r="D4416" s="30" t="s">
        <v>912</v>
      </c>
      <c r="E4416" s="30"/>
      <c r="F4416" s="30" t="s">
        <v>1595</v>
      </c>
      <c r="G4416" s="9" t="s">
        <v>14</v>
      </c>
      <c r="H4416" s="30" t="s">
        <v>100</v>
      </c>
      <c r="I4416" s="31"/>
    </row>
    <row r="4417">
      <c r="A4417" s="34">
        <v>45237.0</v>
      </c>
      <c r="B4417" s="29" t="s">
        <v>10801</v>
      </c>
      <c r="C4417" s="30" t="s">
        <v>10802</v>
      </c>
      <c r="D4417" s="30" t="s">
        <v>761</v>
      </c>
      <c r="E4417" s="30"/>
      <c r="F4417" s="30" t="s">
        <v>1419</v>
      </c>
      <c r="G4417" s="9" t="s">
        <v>14</v>
      </c>
      <c r="H4417" s="30" t="s">
        <v>100</v>
      </c>
      <c r="I4417" s="31"/>
    </row>
    <row r="4418">
      <c r="A4418" s="34">
        <v>45237.0</v>
      </c>
      <c r="B4418" s="29" t="s">
        <v>10801</v>
      </c>
      <c r="C4418" s="30" t="s">
        <v>10802</v>
      </c>
      <c r="D4418" s="30" t="s">
        <v>761</v>
      </c>
      <c r="E4418" s="30" t="s">
        <v>6034</v>
      </c>
      <c r="F4418" s="30" t="s">
        <v>6035</v>
      </c>
      <c r="G4418" s="9" t="s">
        <v>14</v>
      </c>
      <c r="H4418" s="30"/>
      <c r="I4418" s="31"/>
    </row>
    <row r="4419">
      <c r="A4419" s="34">
        <v>45237.0</v>
      </c>
      <c r="B4419" s="29" t="s">
        <v>10801</v>
      </c>
      <c r="C4419" s="30" t="s">
        <v>10802</v>
      </c>
      <c r="D4419" s="30" t="s">
        <v>761</v>
      </c>
      <c r="E4419" s="30" t="s">
        <v>119</v>
      </c>
      <c r="F4419" s="30" t="s">
        <v>473</v>
      </c>
      <c r="G4419" s="9" t="s">
        <v>14</v>
      </c>
      <c r="H4419" s="30"/>
      <c r="I4419" s="31"/>
    </row>
    <row r="4420">
      <c r="A4420" s="34">
        <v>45237.0</v>
      </c>
      <c r="B4420" s="29" t="s">
        <v>10801</v>
      </c>
      <c r="C4420" s="30" t="s">
        <v>10802</v>
      </c>
      <c r="D4420" s="30" t="s">
        <v>761</v>
      </c>
      <c r="E4420" s="30" t="s">
        <v>5569</v>
      </c>
      <c r="F4420" s="30" t="s">
        <v>917</v>
      </c>
      <c r="G4420" s="9" t="s">
        <v>14</v>
      </c>
      <c r="H4420" s="30"/>
      <c r="I4420" s="31"/>
    </row>
    <row r="4421">
      <c r="A4421" s="34">
        <v>45237.0</v>
      </c>
      <c r="B4421" s="29" t="s">
        <v>10803</v>
      </c>
      <c r="C4421" s="30" t="s">
        <v>10804</v>
      </c>
      <c r="D4421" s="30" t="s">
        <v>1076</v>
      </c>
      <c r="E4421" s="30"/>
      <c r="F4421" s="30" t="s">
        <v>5872</v>
      </c>
      <c r="G4421" s="9" t="s">
        <v>14</v>
      </c>
      <c r="H4421" s="30" t="s">
        <v>100</v>
      </c>
      <c r="I4421" s="31"/>
    </row>
    <row r="4422">
      <c r="A4422" s="34">
        <v>45237.0</v>
      </c>
      <c r="B4422" s="29" t="s">
        <v>10803</v>
      </c>
      <c r="C4422" s="30" t="s">
        <v>10804</v>
      </c>
      <c r="D4422" s="30" t="s">
        <v>1076</v>
      </c>
      <c r="E4422" s="30" t="s">
        <v>259</v>
      </c>
      <c r="F4422" s="30" t="s">
        <v>454</v>
      </c>
      <c r="G4422" s="9" t="s">
        <v>14</v>
      </c>
      <c r="H4422" s="30"/>
      <c r="I4422" s="31"/>
    </row>
    <row r="4423">
      <c r="A4423" s="34">
        <v>45237.0</v>
      </c>
      <c r="B4423" s="29" t="s">
        <v>10803</v>
      </c>
      <c r="C4423" s="30" t="s">
        <v>10804</v>
      </c>
      <c r="D4423" s="30" t="s">
        <v>1076</v>
      </c>
      <c r="E4423" s="30" t="s">
        <v>38</v>
      </c>
      <c r="F4423" s="30" t="s">
        <v>18</v>
      </c>
      <c r="G4423" s="9" t="s">
        <v>14</v>
      </c>
      <c r="H4423" s="30"/>
      <c r="I4423" s="31"/>
    </row>
    <row r="4424">
      <c r="A4424" s="34">
        <v>45206.0</v>
      </c>
      <c r="B4424" s="29" t="s">
        <v>10805</v>
      </c>
      <c r="C4424" s="30" t="s">
        <v>10806</v>
      </c>
      <c r="D4424" s="30" t="s">
        <v>5383</v>
      </c>
      <c r="E4424" s="30"/>
      <c r="F4424" s="30" t="s">
        <v>6651</v>
      </c>
      <c r="G4424" s="9" t="s">
        <v>14</v>
      </c>
      <c r="H4424" s="30" t="s">
        <v>100</v>
      </c>
      <c r="I4424" s="31"/>
    </row>
    <row r="4425">
      <c r="A4425" s="34">
        <v>45206.0</v>
      </c>
      <c r="B4425" s="29" t="s">
        <v>10805</v>
      </c>
      <c r="C4425" s="30" t="s">
        <v>10806</v>
      </c>
      <c r="D4425" s="30" t="s">
        <v>5383</v>
      </c>
      <c r="E4425" s="30" t="s">
        <v>4316</v>
      </c>
      <c r="F4425" s="30" t="s">
        <v>454</v>
      </c>
      <c r="G4425" s="9" t="s">
        <v>14</v>
      </c>
      <c r="H4425" s="30"/>
      <c r="I4425" s="31"/>
    </row>
    <row r="4426">
      <c r="A4426" s="34">
        <v>45206.0</v>
      </c>
      <c r="B4426" s="29" t="s">
        <v>10805</v>
      </c>
      <c r="C4426" s="30" t="s">
        <v>10806</v>
      </c>
      <c r="D4426" s="30" t="s">
        <v>5383</v>
      </c>
      <c r="E4426" s="30" t="s">
        <v>420</v>
      </c>
      <c r="F4426" s="30" t="s">
        <v>2943</v>
      </c>
      <c r="G4426" s="9" t="s">
        <v>14</v>
      </c>
      <c r="H4426" s="30"/>
      <c r="I4426" s="31"/>
    </row>
    <row r="4427">
      <c r="A4427" s="34">
        <v>45206.0</v>
      </c>
      <c r="B4427" s="29" t="s">
        <v>10805</v>
      </c>
      <c r="C4427" s="30" t="s">
        <v>10806</v>
      </c>
      <c r="D4427" s="30" t="s">
        <v>5383</v>
      </c>
      <c r="E4427" s="30" t="s">
        <v>194</v>
      </c>
      <c r="F4427" s="30" t="s">
        <v>18</v>
      </c>
      <c r="G4427" s="9" t="s">
        <v>14</v>
      </c>
      <c r="H4427" s="30"/>
      <c r="I4427" s="31"/>
    </row>
    <row r="4428">
      <c r="A4428" s="34">
        <v>45206.0</v>
      </c>
      <c r="B4428" s="29" t="s">
        <v>10807</v>
      </c>
      <c r="C4428" s="30" t="s">
        <v>10808</v>
      </c>
      <c r="D4428" s="30" t="s">
        <v>1835</v>
      </c>
      <c r="E4428" s="30"/>
      <c r="F4428" s="30" t="s">
        <v>171</v>
      </c>
      <c r="G4428" s="9" t="s">
        <v>14</v>
      </c>
      <c r="H4428" s="30" t="s">
        <v>100</v>
      </c>
      <c r="I4428" s="31"/>
    </row>
    <row r="4429">
      <c r="A4429" s="34">
        <v>45206.0</v>
      </c>
      <c r="B4429" s="29" t="s">
        <v>10807</v>
      </c>
      <c r="C4429" s="30" t="s">
        <v>10808</v>
      </c>
      <c r="D4429" s="30" t="s">
        <v>1835</v>
      </c>
      <c r="E4429" s="30" t="s">
        <v>5569</v>
      </c>
      <c r="F4429" s="30" t="s">
        <v>280</v>
      </c>
      <c r="G4429" s="9" t="s">
        <v>14</v>
      </c>
      <c r="H4429" s="30"/>
      <c r="I4429" s="31"/>
    </row>
    <row r="4430">
      <c r="A4430" s="34">
        <v>45206.0</v>
      </c>
      <c r="B4430" s="29" t="s">
        <v>10807</v>
      </c>
      <c r="C4430" s="30" t="s">
        <v>10808</v>
      </c>
      <c r="D4430" s="30" t="s">
        <v>1835</v>
      </c>
      <c r="E4430" s="30" t="s">
        <v>10809</v>
      </c>
      <c r="F4430" s="30" t="s">
        <v>6642</v>
      </c>
      <c r="G4430" s="9" t="s">
        <v>14</v>
      </c>
      <c r="H4430" s="30"/>
      <c r="I4430" s="31"/>
    </row>
    <row r="4431">
      <c r="A4431" s="34">
        <v>45206.0</v>
      </c>
      <c r="B4431" s="29" t="s">
        <v>10807</v>
      </c>
      <c r="C4431" s="30" t="s">
        <v>10808</v>
      </c>
      <c r="D4431" s="30" t="s">
        <v>1835</v>
      </c>
      <c r="E4431" s="30" t="s">
        <v>10810</v>
      </c>
      <c r="F4431" s="30" t="s">
        <v>101</v>
      </c>
      <c r="G4431" s="9" t="s">
        <v>14</v>
      </c>
      <c r="H4431" s="30"/>
      <c r="I4431" s="31"/>
    </row>
    <row r="4432">
      <c r="A4432" s="34">
        <v>45206.0</v>
      </c>
      <c r="B4432" s="29" t="s">
        <v>10811</v>
      </c>
      <c r="C4432" s="30" t="s">
        <v>10812</v>
      </c>
      <c r="D4432" s="30" t="s">
        <v>2355</v>
      </c>
      <c r="E4432" s="30"/>
      <c r="F4432" s="30" t="s">
        <v>171</v>
      </c>
      <c r="G4432" s="9" t="s">
        <v>14</v>
      </c>
      <c r="H4432" s="30" t="s">
        <v>100</v>
      </c>
      <c r="I4432" s="31"/>
    </row>
    <row r="4433">
      <c r="A4433" s="34">
        <v>45206.0</v>
      </c>
      <c r="B4433" s="29" t="s">
        <v>10811</v>
      </c>
      <c r="C4433" s="30" t="s">
        <v>10812</v>
      </c>
      <c r="D4433" s="30" t="s">
        <v>2355</v>
      </c>
      <c r="E4433" s="30" t="s">
        <v>436</v>
      </c>
      <c r="F4433" s="30" t="s">
        <v>101</v>
      </c>
      <c r="G4433" s="9" t="s">
        <v>14</v>
      </c>
      <c r="H4433" s="30"/>
      <c r="I4433" s="31"/>
    </row>
    <row r="4434">
      <c r="A4434" s="34">
        <v>45206.0</v>
      </c>
      <c r="B4434" s="29" t="s">
        <v>10813</v>
      </c>
      <c r="C4434" s="30" t="s">
        <v>10814</v>
      </c>
      <c r="D4434" s="30" t="s">
        <v>611</v>
      </c>
      <c r="E4434" s="30" t="s">
        <v>110</v>
      </c>
      <c r="F4434" s="30" t="s">
        <v>111</v>
      </c>
      <c r="G4434" s="9" t="s">
        <v>14</v>
      </c>
      <c r="H4434" s="30"/>
      <c r="I4434" s="31"/>
    </row>
    <row r="4435">
      <c r="A4435" s="34">
        <v>45206.0</v>
      </c>
      <c r="B4435" s="29" t="s">
        <v>10813</v>
      </c>
      <c r="C4435" s="30" t="s">
        <v>10814</v>
      </c>
      <c r="D4435" s="30" t="s">
        <v>611</v>
      </c>
      <c r="E4435" s="30" t="s">
        <v>105</v>
      </c>
      <c r="F4435" s="30" t="s">
        <v>6953</v>
      </c>
      <c r="G4435" s="9" t="s">
        <v>14</v>
      </c>
      <c r="H4435" s="30"/>
      <c r="I4435" s="31"/>
    </row>
    <row r="4436">
      <c r="A4436" s="34">
        <v>45206.0</v>
      </c>
      <c r="B4436" s="29" t="s">
        <v>10813</v>
      </c>
      <c r="C4436" s="30" t="s">
        <v>10814</v>
      </c>
      <c r="D4436" s="30" t="s">
        <v>611</v>
      </c>
      <c r="E4436" s="30" t="s">
        <v>436</v>
      </c>
      <c r="F4436" s="30" t="s">
        <v>280</v>
      </c>
      <c r="G4436" s="9" t="s">
        <v>14</v>
      </c>
      <c r="H4436" s="30"/>
      <c r="I4436" s="31"/>
    </row>
    <row r="4437">
      <c r="A4437" s="34">
        <v>45206.0</v>
      </c>
      <c r="B4437" s="29" t="s">
        <v>10813</v>
      </c>
      <c r="C4437" s="30" t="s">
        <v>10814</v>
      </c>
      <c r="D4437" s="30" t="s">
        <v>611</v>
      </c>
      <c r="E4437" s="30" t="s">
        <v>119</v>
      </c>
      <c r="F4437" s="30" t="s">
        <v>6180</v>
      </c>
      <c r="G4437" s="9" t="s">
        <v>14</v>
      </c>
      <c r="H4437" s="30"/>
      <c r="I4437" s="31"/>
    </row>
    <row r="4438">
      <c r="A4438" s="34">
        <v>45206.0</v>
      </c>
      <c r="B4438" s="29" t="s">
        <v>10813</v>
      </c>
      <c r="C4438" s="30" t="s">
        <v>10814</v>
      </c>
      <c r="D4438" s="30" t="s">
        <v>611</v>
      </c>
      <c r="E4438" s="30" t="s">
        <v>5569</v>
      </c>
      <c r="F4438" s="30" t="s">
        <v>2840</v>
      </c>
      <c r="G4438" s="9" t="s">
        <v>14</v>
      </c>
      <c r="H4438" s="30"/>
      <c r="I4438" s="31"/>
    </row>
    <row r="4439">
      <c r="A4439" s="34">
        <v>45206.0</v>
      </c>
      <c r="B4439" s="29" t="s">
        <v>10815</v>
      </c>
      <c r="C4439" s="30" t="s">
        <v>10816</v>
      </c>
      <c r="D4439" s="30" t="s">
        <v>648</v>
      </c>
      <c r="E4439" s="30" t="s">
        <v>119</v>
      </c>
      <c r="F4439" s="30" t="s">
        <v>330</v>
      </c>
      <c r="G4439" s="9" t="s">
        <v>14</v>
      </c>
      <c r="H4439" s="30"/>
      <c r="I4439" s="31"/>
    </row>
    <row r="4440">
      <c r="A4440" s="34">
        <v>45206.0</v>
      </c>
      <c r="B4440" s="29" t="s">
        <v>10815</v>
      </c>
      <c r="C4440" s="30" t="s">
        <v>10816</v>
      </c>
      <c r="D4440" s="30" t="s">
        <v>648</v>
      </c>
      <c r="E4440" s="30" t="s">
        <v>110</v>
      </c>
      <c r="F4440" s="30" t="s">
        <v>111</v>
      </c>
      <c r="G4440" s="9" t="s">
        <v>14</v>
      </c>
      <c r="H4440" s="30"/>
      <c r="I4440" s="31"/>
    </row>
    <row r="4441">
      <c r="A4441" s="34">
        <v>45206.0</v>
      </c>
      <c r="B4441" s="29" t="s">
        <v>10817</v>
      </c>
      <c r="C4441" s="30" t="s">
        <v>10818</v>
      </c>
      <c r="D4441" s="30" t="s">
        <v>731</v>
      </c>
      <c r="E4441" s="30" t="s">
        <v>5418</v>
      </c>
      <c r="F4441" s="30" t="s">
        <v>2843</v>
      </c>
      <c r="G4441" s="9" t="s">
        <v>14</v>
      </c>
      <c r="H4441" s="30"/>
      <c r="I4441" s="31"/>
    </row>
    <row r="4442">
      <c r="A4442" s="34">
        <v>45206.0</v>
      </c>
      <c r="B4442" s="29" t="s">
        <v>10817</v>
      </c>
      <c r="C4442" s="30" t="s">
        <v>10818</v>
      </c>
      <c r="D4442" s="30" t="s">
        <v>731</v>
      </c>
      <c r="E4442" s="30" t="s">
        <v>1122</v>
      </c>
      <c r="F4442" s="30" t="s">
        <v>33</v>
      </c>
      <c r="G4442" s="9" t="s">
        <v>14</v>
      </c>
      <c r="H4442" s="30"/>
      <c r="I4442" s="31"/>
    </row>
    <row r="4443">
      <c r="A4443" s="34">
        <v>45206.0</v>
      </c>
      <c r="B4443" s="29" t="s">
        <v>10817</v>
      </c>
      <c r="C4443" s="30" t="s">
        <v>10818</v>
      </c>
      <c r="D4443" s="30" t="s">
        <v>731</v>
      </c>
      <c r="E4443" s="30" t="s">
        <v>10819</v>
      </c>
      <c r="F4443" s="30" t="s">
        <v>10820</v>
      </c>
      <c r="G4443" s="9" t="s">
        <v>14</v>
      </c>
      <c r="H4443" s="30"/>
      <c r="I4443" s="31"/>
    </row>
    <row r="4444">
      <c r="A4444" s="34">
        <v>45206.0</v>
      </c>
      <c r="B4444" s="29" t="s">
        <v>10821</v>
      </c>
      <c r="C4444" s="30" t="s">
        <v>10822</v>
      </c>
      <c r="D4444" s="30" t="s">
        <v>648</v>
      </c>
      <c r="E4444" s="30"/>
      <c r="F4444" s="30" t="s">
        <v>5872</v>
      </c>
      <c r="G4444" s="9" t="s">
        <v>14</v>
      </c>
      <c r="H4444" s="30" t="s">
        <v>100</v>
      </c>
      <c r="I4444" s="31"/>
    </row>
    <row r="4445">
      <c r="A4445" s="34">
        <v>45206.0</v>
      </c>
      <c r="B4445" s="29" t="s">
        <v>10821</v>
      </c>
      <c r="C4445" s="30" t="s">
        <v>10822</v>
      </c>
      <c r="D4445" s="30" t="s">
        <v>648</v>
      </c>
      <c r="E4445" s="30" t="s">
        <v>401</v>
      </c>
      <c r="F4445" s="30" t="s">
        <v>119</v>
      </c>
      <c r="G4445" s="9" t="s">
        <v>14</v>
      </c>
      <c r="H4445" s="30"/>
      <c r="I4445" s="31"/>
    </row>
    <row r="4446">
      <c r="A4446" s="34">
        <v>45206.0</v>
      </c>
      <c r="B4446" s="29" t="s">
        <v>10821</v>
      </c>
      <c r="C4446" s="30" t="s">
        <v>10822</v>
      </c>
      <c r="D4446" s="30" t="s">
        <v>648</v>
      </c>
      <c r="E4446" s="30" t="s">
        <v>5569</v>
      </c>
      <c r="F4446" s="30" t="s">
        <v>8865</v>
      </c>
      <c r="G4446" s="9" t="s">
        <v>14</v>
      </c>
      <c r="H4446" s="30"/>
      <c r="I4446" s="31"/>
    </row>
    <row r="4447">
      <c r="A4447" s="34">
        <v>45206.0</v>
      </c>
      <c r="B4447" s="29" t="s">
        <v>10823</v>
      </c>
      <c r="C4447" s="30" t="s">
        <v>10824</v>
      </c>
      <c r="D4447" s="30" t="s">
        <v>10825</v>
      </c>
      <c r="E4447" s="30" t="s">
        <v>1163</v>
      </c>
      <c r="F4447" s="30" t="s">
        <v>9603</v>
      </c>
      <c r="G4447" s="9" t="s">
        <v>14</v>
      </c>
      <c r="H4447" s="30"/>
      <c r="I4447" s="31"/>
    </row>
    <row r="4448">
      <c r="A4448" s="34">
        <v>45206.0</v>
      </c>
      <c r="B4448" s="29" t="s">
        <v>10823</v>
      </c>
      <c r="C4448" s="30" t="s">
        <v>10824</v>
      </c>
      <c r="D4448" s="30" t="s">
        <v>10825</v>
      </c>
      <c r="E4448" s="30" t="s">
        <v>2092</v>
      </c>
      <c r="F4448" s="30" t="s">
        <v>9603</v>
      </c>
      <c r="G4448" s="9" t="s">
        <v>14</v>
      </c>
      <c r="H4448" s="30"/>
      <c r="I4448" s="31"/>
    </row>
    <row r="4449">
      <c r="A4449" s="34">
        <v>45206.0</v>
      </c>
      <c r="B4449" s="29" t="s">
        <v>10823</v>
      </c>
      <c r="C4449" s="30" t="s">
        <v>10824</v>
      </c>
      <c r="D4449" s="30" t="s">
        <v>10825</v>
      </c>
      <c r="E4449" s="30" t="s">
        <v>38</v>
      </c>
      <c r="F4449" s="30" t="s">
        <v>18</v>
      </c>
      <c r="G4449" s="9" t="s">
        <v>14</v>
      </c>
      <c r="H4449" s="30"/>
      <c r="I4449" s="31"/>
    </row>
    <row r="4450">
      <c r="A4450" s="34">
        <v>45206.0</v>
      </c>
      <c r="B4450" s="29" t="s">
        <v>10826</v>
      </c>
      <c r="C4450" s="30" t="s">
        <v>10827</v>
      </c>
      <c r="D4450" s="30" t="s">
        <v>1136</v>
      </c>
      <c r="E4450" s="30" t="s">
        <v>10828</v>
      </c>
      <c r="F4450" s="30" t="s">
        <v>909</v>
      </c>
      <c r="G4450" s="9" t="s">
        <v>14</v>
      </c>
      <c r="H4450" s="30"/>
      <c r="I4450" s="31"/>
    </row>
    <row r="4451">
      <c r="A4451" s="34">
        <v>45206.0</v>
      </c>
      <c r="B4451" s="29" t="s">
        <v>10826</v>
      </c>
      <c r="C4451" s="30" t="s">
        <v>10827</v>
      </c>
      <c r="D4451" s="30" t="s">
        <v>1136</v>
      </c>
      <c r="E4451" s="30" t="s">
        <v>436</v>
      </c>
      <c r="F4451" s="30" t="s">
        <v>101</v>
      </c>
      <c r="G4451" s="9" t="s">
        <v>14</v>
      </c>
      <c r="H4451" s="30"/>
      <c r="I4451" s="31"/>
    </row>
    <row r="4452">
      <c r="A4452" s="34">
        <v>45206.0</v>
      </c>
      <c r="B4452" s="29" t="s">
        <v>10826</v>
      </c>
      <c r="C4452" s="30" t="s">
        <v>10827</v>
      </c>
      <c r="D4452" s="30" t="s">
        <v>1136</v>
      </c>
      <c r="E4452" s="30" t="s">
        <v>119</v>
      </c>
      <c r="F4452" s="30" t="s">
        <v>498</v>
      </c>
      <c r="G4452" s="9" t="s">
        <v>14</v>
      </c>
      <c r="H4452" s="30"/>
      <c r="I4452" s="31"/>
    </row>
    <row r="4453">
      <c r="A4453" s="34">
        <v>45206.0</v>
      </c>
      <c r="B4453" s="29" t="s">
        <v>10829</v>
      </c>
      <c r="C4453" s="30" t="s">
        <v>10830</v>
      </c>
      <c r="D4453" s="30" t="s">
        <v>3444</v>
      </c>
      <c r="E4453" s="30"/>
      <c r="F4453" s="30" t="s">
        <v>6328</v>
      </c>
      <c r="G4453" s="9" t="s">
        <v>14</v>
      </c>
      <c r="H4453" s="30" t="s">
        <v>100</v>
      </c>
      <c r="I4453" s="31"/>
    </row>
    <row r="4454">
      <c r="A4454" s="34">
        <v>45206.0</v>
      </c>
      <c r="B4454" s="29" t="s">
        <v>10829</v>
      </c>
      <c r="C4454" s="30" t="s">
        <v>10830</v>
      </c>
      <c r="D4454" s="30" t="s">
        <v>3444</v>
      </c>
      <c r="E4454" s="30" t="s">
        <v>119</v>
      </c>
      <c r="F4454" s="30" t="s">
        <v>18</v>
      </c>
      <c r="G4454" s="9" t="s">
        <v>14</v>
      </c>
      <c r="H4454" s="30"/>
      <c r="I4454" s="31"/>
    </row>
    <row r="4455">
      <c r="A4455" s="34">
        <v>45206.0</v>
      </c>
      <c r="B4455" s="29" t="s">
        <v>10829</v>
      </c>
      <c r="C4455" s="30" t="s">
        <v>10830</v>
      </c>
      <c r="D4455" s="30" t="s">
        <v>3444</v>
      </c>
      <c r="E4455" s="30" t="s">
        <v>5895</v>
      </c>
      <c r="F4455" s="30" t="s">
        <v>111</v>
      </c>
      <c r="G4455" s="9" t="s">
        <v>14</v>
      </c>
      <c r="H4455" s="30"/>
      <c r="I4455" s="31"/>
    </row>
    <row r="4456">
      <c r="A4456" s="34">
        <v>45206.0</v>
      </c>
      <c r="B4456" s="29" t="s">
        <v>10831</v>
      </c>
      <c r="C4456" s="30" t="s">
        <v>10832</v>
      </c>
      <c r="D4456" s="30" t="s">
        <v>311</v>
      </c>
      <c r="E4456" s="30"/>
      <c r="F4456" s="30" t="s">
        <v>5892</v>
      </c>
      <c r="G4456" s="9" t="s">
        <v>14</v>
      </c>
      <c r="H4456" s="30" t="s">
        <v>100</v>
      </c>
      <c r="I4456" s="31"/>
    </row>
    <row r="4457">
      <c r="A4457" s="34">
        <v>45206.0</v>
      </c>
      <c r="B4457" s="29" t="s">
        <v>10831</v>
      </c>
      <c r="C4457" s="30" t="s">
        <v>10832</v>
      </c>
      <c r="D4457" s="30" t="s">
        <v>311</v>
      </c>
      <c r="E4457" s="30" t="s">
        <v>105</v>
      </c>
      <c r="F4457" s="30" t="s">
        <v>101</v>
      </c>
      <c r="G4457" s="9" t="s">
        <v>14</v>
      </c>
      <c r="H4457" s="30"/>
      <c r="I4457" s="31"/>
    </row>
    <row r="4458">
      <c r="A4458" s="34">
        <v>45206.0</v>
      </c>
      <c r="B4458" s="29" t="s">
        <v>10831</v>
      </c>
      <c r="C4458" s="30" t="s">
        <v>10832</v>
      </c>
      <c r="D4458" s="30" t="s">
        <v>746</v>
      </c>
      <c r="E4458" s="30"/>
      <c r="F4458" s="30" t="s">
        <v>5892</v>
      </c>
      <c r="G4458" s="9" t="s">
        <v>14</v>
      </c>
      <c r="H4458" s="30" t="s">
        <v>100</v>
      </c>
      <c r="I4458" s="31"/>
    </row>
    <row r="4459">
      <c r="A4459" s="34">
        <v>45206.0</v>
      </c>
      <c r="B4459" s="29" t="s">
        <v>10831</v>
      </c>
      <c r="C4459" s="30" t="s">
        <v>10832</v>
      </c>
      <c r="D4459" s="30" t="s">
        <v>311</v>
      </c>
      <c r="E4459" s="30" t="s">
        <v>105</v>
      </c>
      <c r="F4459" s="30" t="s">
        <v>101</v>
      </c>
      <c r="G4459" s="9" t="s">
        <v>14</v>
      </c>
      <c r="H4459" s="30"/>
      <c r="I4459" s="31"/>
    </row>
    <row r="4460">
      <c r="A4460" s="34">
        <v>45206.0</v>
      </c>
      <c r="B4460" s="29" t="s">
        <v>10833</v>
      </c>
      <c r="C4460" s="30" t="s">
        <v>10834</v>
      </c>
      <c r="D4460" s="30" t="s">
        <v>839</v>
      </c>
      <c r="E4460" s="30"/>
      <c r="F4460" s="30" t="s">
        <v>1430</v>
      </c>
      <c r="G4460" s="9" t="s">
        <v>14</v>
      </c>
      <c r="H4460" s="30" t="s">
        <v>100</v>
      </c>
      <c r="I4460" s="31"/>
    </row>
    <row r="4461">
      <c r="A4461" s="34">
        <v>45206.0</v>
      </c>
      <c r="B4461" s="29" t="s">
        <v>10833</v>
      </c>
      <c r="C4461" s="30" t="s">
        <v>10834</v>
      </c>
      <c r="D4461" s="30" t="s">
        <v>839</v>
      </c>
      <c r="E4461" s="30" t="s">
        <v>119</v>
      </c>
      <c r="F4461" s="30" t="s">
        <v>454</v>
      </c>
      <c r="G4461" s="9" t="s">
        <v>14</v>
      </c>
      <c r="H4461" s="30"/>
      <c r="I4461" s="31"/>
    </row>
    <row r="4462">
      <c r="A4462" s="34">
        <v>45176.0</v>
      </c>
      <c r="B4462" s="29" t="s">
        <v>10835</v>
      </c>
      <c r="C4462" s="30" t="s">
        <v>10836</v>
      </c>
      <c r="D4462" s="30" t="s">
        <v>899</v>
      </c>
      <c r="E4462" s="30" t="s">
        <v>4313</v>
      </c>
      <c r="F4462" s="30" t="s">
        <v>393</v>
      </c>
      <c r="G4462" s="9" t="s">
        <v>14</v>
      </c>
      <c r="H4462" s="30"/>
      <c r="I4462" s="31"/>
    </row>
    <row r="4463">
      <c r="A4463" s="34">
        <v>45145.0</v>
      </c>
      <c r="B4463" s="29" t="s">
        <v>10837</v>
      </c>
      <c r="C4463" s="30" t="s">
        <v>10838</v>
      </c>
      <c r="D4463" s="30" t="s">
        <v>284</v>
      </c>
      <c r="E4463" s="30" t="s">
        <v>349</v>
      </c>
      <c r="F4463" s="30" t="s">
        <v>350</v>
      </c>
      <c r="G4463" s="9" t="s">
        <v>14</v>
      </c>
      <c r="H4463" s="30"/>
      <c r="I4463" s="31"/>
    </row>
    <row r="4464">
      <c r="A4464" s="34">
        <v>45114.0</v>
      </c>
      <c r="B4464" s="29" t="s">
        <v>10839</v>
      </c>
      <c r="C4464" s="30" t="s">
        <v>10840</v>
      </c>
      <c r="D4464" s="30" t="s">
        <v>2224</v>
      </c>
      <c r="E4464" s="30"/>
      <c r="F4464" s="30" t="s">
        <v>6328</v>
      </c>
      <c r="G4464" s="9" t="s">
        <v>14</v>
      </c>
      <c r="H4464" s="30" t="s">
        <v>100</v>
      </c>
      <c r="I4464" s="31"/>
    </row>
    <row r="4465">
      <c r="A4465" s="34">
        <v>45114.0</v>
      </c>
      <c r="B4465" s="29" t="s">
        <v>10839</v>
      </c>
      <c r="C4465" s="30" t="s">
        <v>10840</v>
      </c>
      <c r="D4465" s="30" t="s">
        <v>2224</v>
      </c>
      <c r="E4465" s="30" t="s">
        <v>259</v>
      </c>
      <c r="F4465" s="30" t="s">
        <v>119</v>
      </c>
      <c r="G4465" s="9" t="s">
        <v>14</v>
      </c>
      <c r="H4465" s="30"/>
      <c r="I4465" s="31"/>
    </row>
    <row r="4466">
      <c r="A4466" s="34">
        <v>45114.0</v>
      </c>
      <c r="B4466" s="29" t="s">
        <v>10839</v>
      </c>
      <c r="C4466" s="30" t="s">
        <v>10840</v>
      </c>
      <c r="D4466" s="30" t="s">
        <v>2224</v>
      </c>
      <c r="E4466" s="30" t="s">
        <v>119</v>
      </c>
      <c r="F4466" s="30" t="s">
        <v>132</v>
      </c>
      <c r="G4466" s="9" t="s">
        <v>14</v>
      </c>
      <c r="H4466" s="30"/>
      <c r="I4466" s="31"/>
    </row>
    <row r="4467">
      <c r="A4467" s="34">
        <v>45114.0</v>
      </c>
      <c r="B4467" s="29" t="s">
        <v>10839</v>
      </c>
      <c r="C4467" s="30" t="s">
        <v>10840</v>
      </c>
      <c r="D4467" s="30" t="s">
        <v>2224</v>
      </c>
      <c r="E4467" s="30" t="s">
        <v>110</v>
      </c>
      <c r="F4467" s="30" t="s">
        <v>111</v>
      </c>
      <c r="G4467" s="9" t="s">
        <v>14</v>
      </c>
      <c r="H4467" s="30"/>
      <c r="I4467" s="31"/>
    </row>
    <row r="4468">
      <c r="A4468" s="34">
        <v>45114.0</v>
      </c>
      <c r="B4468" s="29" t="s">
        <v>10841</v>
      </c>
      <c r="C4468" s="30" t="s">
        <v>10842</v>
      </c>
      <c r="D4468" s="30" t="s">
        <v>822</v>
      </c>
      <c r="E4468" s="30"/>
      <c r="F4468" s="30" t="s">
        <v>171</v>
      </c>
      <c r="G4468" s="9" t="s">
        <v>14</v>
      </c>
      <c r="H4468" s="30" t="s">
        <v>100</v>
      </c>
      <c r="I4468" s="31"/>
    </row>
    <row r="4469">
      <c r="A4469" s="34">
        <v>45114.0</v>
      </c>
      <c r="B4469" s="29" t="s">
        <v>10841</v>
      </c>
      <c r="C4469" s="30" t="s">
        <v>10842</v>
      </c>
      <c r="D4469" s="30" t="s">
        <v>822</v>
      </c>
      <c r="E4469" s="30" t="s">
        <v>119</v>
      </c>
      <c r="F4469" s="30" t="s">
        <v>18</v>
      </c>
      <c r="G4469" s="9" t="s">
        <v>14</v>
      </c>
      <c r="H4469" s="30"/>
      <c r="I4469" s="31"/>
    </row>
    <row r="4470">
      <c r="A4470" s="34">
        <v>45114.0</v>
      </c>
      <c r="B4470" s="29" t="s">
        <v>10841</v>
      </c>
      <c r="C4470" s="30" t="s">
        <v>10842</v>
      </c>
      <c r="D4470" s="30" t="s">
        <v>822</v>
      </c>
      <c r="E4470" s="30" t="s">
        <v>6407</v>
      </c>
      <c r="F4470" s="30" t="s">
        <v>13</v>
      </c>
      <c r="G4470" s="9" t="s">
        <v>14</v>
      </c>
      <c r="H4470" s="30"/>
      <c r="I4470" s="31"/>
    </row>
    <row r="4471">
      <c r="A4471" s="34">
        <v>45114.0</v>
      </c>
      <c r="B4471" s="29" t="s">
        <v>10843</v>
      </c>
      <c r="C4471" s="30" t="s">
        <v>10844</v>
      </c>
      <c r="D4471" s="30" t="s">
        <v>1072</v>
      </c>
      <c r="E4471" s="30" t="s">
        <v>1527</v>
      </c>
      <c r="F4471" s="30" t="s">
        <v>119</v>
      </c>
      <c r="G4471" s="9" t="s">
        <v>14</v>
      </c>
      <c r="H4471" s="30"/>
      <c r="I4471" s="31"/>
    </row>
    <row r="4472">
      <c r="A4472" s="34">
        <v>45114.0</v>
      </c>
      <c r="B4472" s="29" t="s">
        <v>10843</v>
      </c>
      <c r="C4472" s="30" t="s">
        <v>10844</v>
      </c>
      <c r="D4472" s="30" t="s">
        <v>1072</v>
      </c>
      <c r="E4472" s="30" t="s">
        <v>5569</v>
      </c>
      <c r="F4472" s="30" t="s">
        <v>2840</v>
      </c>
      <c r="G4472" s="9" t="s">
        <v>14</v>
      </c>
      <c r="H4472" s="30"/>
      <c r="I4472" s="31"/>
    </row>
    <row r="4473">
      <c r="A4473" s="34">
        <v>45114.0</v>
      </c>
      <c r="B4473" s="29" t="s">
        <v>10843</v>
      </c>
      <c r="C4473" s="30" t="s">
        <v>10844</v>
      </c>
      <c r="D4473" s="30" t="s">
        <v>1072</v>
      </c>
      <c r="E4473" s="30" t="s">
        <v>239</v>
      </c>
      <c r="F4473" s="30" t="s">
        <v>101</v>
      </c>
      <c r="G4473" s="9" t="s">
        <v>14</v>
      </c>
      <c r="H4473" s="30"/>
      <c r="I4473" s="31"/>
    </row>
    <row r="4474">
      <c r="A4474" s="34">
        <v>45114.0</v>
      </c>
      <c r="B4474" s="29" t="s">
        <v>10843</v>
      </c>
      <c r="C4474" s="30" t="s">
        <v>10844</v>
      </c>
      <c r="D4474" s="30" t="s">
        <v>1072</v>
      </c>
      <c r="E4474" s="30" t="s">
        <v>705</v>
      </c>
      <c r="F4474" s="30" t="s">
        <v>144</v>
      </c>
      <c r="G4474" s="9" t="s">
        <v>14</v>
      </c>
      <c r="H4474" s="30"/>
      <c r="I4474" s="31"/>
    </row>
    <row r="4475">
      <c r="A4475" s="34">
        <v>45114.0</v>
      </c>
      <c r="B4475" s="29" t="s">
        <v>10845</v>
      </c>
      <c r="C4475" s="30" t="s">
        <v>10846</v>
      </c>
      <c r="D4475" s="30" t="s">
        <v>611</v>
      </c>
      <c r="E4475" s="30" t="s">
        <v>1527</v>
      </c>
      <c r="F4475" s="30" t="s">
        <v>119</v>
      </c>
      <c r="G4475" s="9" t="s">
        <v>14</v>
      </c>
      <c r="H4475" s="30"/>
      <c r="I4475" s="31"/>
    </row>
    <row r="4476">
      <c r="A4476" s="34">
        <v>45114.0</v>
      </c>
      <c r="B4476" s="29" t="s">
        <v>10845</v>
      </c>
      <c r="C4476" s="30" t="s">
        <v>10846</v>
      </c>
      <c r="D4476" s="30" t="s">
        <v>611</v>
      </c>
      <c r="E4476" s="30" t="s">
        <v>10847</v>
      </c>
      <c r="F4476" s="30" t="s">
        <v>136</v>
      </c>
      <c r="G4476" s="9" t="s">
        <v>14</v>
      </c>
      <c r="H4476" s="30"/>
      <c r="I4476" s="31"/>
    </row>
    <row r="4477">
      <c r="A4477" s="34">
        <v>45114.0</v>
      </c>
      <c r="B4477" s="29" t="s">
        <v>10845</v>
      </c>
      <c r="C4477" s="30" t="s">
        <v>10846</v>
      </c>
      <c r="D4477" s="30" t="s">
        <v>611</v>
      </c>
      <c r="E4477" s="30" t="s">
        <v>90</v>
      </c>
      <c r="F4477" s="30" t="s">
        <v>111</v>
      </c>
      <c r="G4477" s="9" t="s">
        <v>14</v>
      </c>
      <c r="H4477" s="30"/>
      <c r="I4477" s="31"/>
    </row>
    <row r="4478">
      <c r="A4478" s="34">
        <v>45114.0</v>
      </c>
      <c r="B4478" s="29" t="s">
        <v>10848</v>
      </c>
      <c r="C4478" s="30" t="s">
        <v>10849</v>
      </c>
      <c r="D4478" s="30" t="s">
        <v>1299</v>
      </c>
      <c r="E4478" s="30"/>
      <c r="F4478" s="30" t="s">
        <v>1419</v>
      </c>
      <c r="G4478" s="9" t="s">
        <v>14</v>
      </c>
      <c r="H4478" s="30" t="s">
        <v>100</v>
      </c>
      <c r="I4478" s="31"/>
    </row>
    <row r="4479">
      <c r="A4479" s="34">
        <v>45114.0</v>
      </c>
      <c r="B4479" s="29" t="s">
        <v>10848</v>
      </c>
      <c r="C4479" s="30" t="s">
        <v>10849</v>
      </c>
      <c r="D4479" s="30" t="s">
        <v>1299</v>
      </c>
      <c r="E4479" s="30" t="s">
        <v>110</v>
      </c>
      <c r="F4479" s="30" t="s">
        <v>111</v>
      </c>
      <c r="G4479" s="9" t="s">
        <v>14</v>
      </c>
      <c r="H4479" s="30"/>
      <c r="I4479" s="31"/>
    </row>
    <row r="4480">
      <c r="A4480" s="34">
        <v>45114.0</v>
      </c>
      <c r="B4480" s="29" t="s">
        <v>10848</v>
      </c>
      <c r="C4480" s="30" t="s">
        <v>10849</v>
      </c>
      <c r="D4480" s="30" t="s">
        <v>1299</v>
      </c>
      <c r="E4480" s="30" t="s">
        <v>119</v>
      </c>
      <c r="F4480" s="30" t="s">
        <v>917</v>
      </c>
      <c r="G4480" s="9" t="s">
        <v>14</v>
      </c>
      <c r="H4480" s="30"/>
      <c r="I4480" s="31"/>
    </row>
    <row r="4481">
      <c r="A4481" s="34">
        <v>45114.0</v>
      </c>
      <c r="B4481" s="29" t="s">
        <v>10848</v>
      </c>
      <c r="C4481" s="30" t="s">
        <v>10849</v>
      </c>
      <c r="D4481" s="30" t="s">
        <v>1299</v>
      </c>
      <c r="E4481" s="30" t="s">
        <v>2737</v>
      </c>
      <c r="F4481" s="30" t="s">
        <v>101</v>
      </c>
      <c r="G4481" s="9" t="s">
        <v>14</v>
      </c>
      <c r="H4481" s="30"/>
      <c r="I4481" s="31"/>
    </row>
    <row r="4482">
      <c r="A4482" s="34">
        <v>45114.0</v>
      </c>
      <c r="B4482" s="29" t="s">
        <v>10850</v>
      </c>
      <c r="C4482" s="30" t="s">
        <v>10851</v>
      </c>
      <c r="D4482" s="30" t="s">
        <v>130</v>
      </c>
      <c r="E4482" s="30"/>
      <c r="F4482" s="30" t="s">
        <v>5892</v>
      </c>
      <c r="G4482" s="9" t="s">
        <v>14</v>
      </c>
      <c r="H4482" s="30" t="s">
        <v>100</v>
      </c>
      <c r="I4482" s="31"/>
    </row>
    <row r="4483">
      <c r="A4483" s="34">
        <v>45114.0</v>
      </c>
      <c r="B4483" s="29" t="s">
        <v>10850</v>
      </c>
      <c r="C4483" s="30" t="s">
        <v>10851</v>
      </c>
      <c r="D4483" s="30" t="s">
        <v>130</v>
      </c>
      <c r="E4483" s="30" t="s">
        <v>110</v>
      </c>
      <c r="F4483" s="30" t="s">
        <v>111</v>
      </c>
      <c r="G4483" s="9" t="s">
        <v>14</v>
      </c>
      <c r="H4483" s="30"/>
      <c r="I4483" s="31"/>
    </row>
    <row r="4484">
      <c r="A4484" s="34">
        <v>45114.0</v>
      </c>
      <c r="B4484" s="29" t="s">
        <v>10850</v>
      </c>
      <c r="C4484" s="30" t="s">
        <v>10851</v>
      </c>
      <c r="D4484" s="30" t="s">
        <v>130</v>
      </c>
      <c r="E4484" s="30" t="s">
        <v>119</v>
      </c>
      <c r="F4484" s="30" t="s">
        <v>132</v>
      </c>
      <c r="G4484" s="9" t="s">
        <v>14</v>
      </c>
      <c r="H4484" s="30"/>
      <c r="I4484" s="31"/>
    </row>
    <row r="4485">
      <c r="A4485" s="34">
        <v>45114.0</v>
      </c>
      <c r="B4485" s="29" t="s">
        <v>10852</v>
      </c>
      <c r="C4485" s="30" t="s">
        <v>10853</v>
      </c>
      <c r="D4485" s="30" t="s">
        <v>1132</v>
      </c>
      <c r="E4485" s="30" t="s">
        <v>38</v>
      </c>
      <c r="F4485" s="30" t="s">
        <v>5939</v>
      </c>
      <c r="G4485" s="9" t="s">
        <v>14</v>
      </c>
      <c r="H4485" s="30"/>
      <c r="I4485" s="31"/>
    </row>
    <row r="4486">
      <c r="A4486" s="34">
        <v>45114.0</v>
      </c>
      <c r="B4486" s="29" t="s">
        <v>10852</v>
      </c>
      <c r="C4486" s="30" t="s">
        <v>10853</v>
      </c>
      <c r="D4486" s="30" t="s">
        <v>1132</v>
      </c>
      <c r="E4486" s="30" t="s">
        <v>436</v>
      </c>
      <c r="F4486" s="30" t="s">
        <v>149</v>
      </c>
      <c r="G4486" s="9" t="s">
        <v>14</v>
      </c>
      <c r="H4486" s="30"/>
      <c r="I4486" s="31"/>
    </row>
    <row r="4487">
      <c r="A4487" s="34">
        <v>45114.0</v>
      </c>
      <c r="B4487" s="29" t="s">
        <v>10854</v>
      </c>
      <c r="C4487" s="30" t="s">
        <v>10855</v>
      </c>
      <c r="D4487" s="30" t="s">
        <v>6750</v>
      </c>
      <c r="E4487" s="30"/>
      <c r="F4487" s="30" t="s">
        <v>1419</v>
      </c>
      <c r="G4487" s="9" t="s">
        <v>14</v>
      </c>
      <c r="H4487" s="30" t="s">
        <v>100</v>
      </c>
      <c r="I4487" s="31"/>
    </row>
    <row r="4488">
      <c r="A4488" s="34">
        <v>45114.0</v>
      </c>
      <c r="B4488" s="29" t="s">
        <v>10854</v>
      </c>
      <c r="C4488" s="30" t="s">
        <v>10855</v>
      </c>
      <c r="D4488" s="30" t="s">
        <v>6750</v>
      </c>
      <c r="E4488" s="30" t="s">
        <v>38</v>
      </c>
      <c r="F4488" s="30" t="s">
        <v>7477</v>
      </c>
      <c r="G4488" s="9" t="s">
        <v>29</v>
      </c>
      <c r="H4488" s="30"/>
      <c r="I4488" s="31"/>
    </row>
    <row r="4489">
      <c r="A4489" s="34">
        <v>45114.0</v>
      </c>
      <c r="B4489" s="29" t="s">
        <v>10856</v>
      </c>
      <c r="C4489" s="30" t="s">
        <v>10857</v>
      </c>
      <c r="D4489" s="30" t="s">
        <v>3764</v>
      </c>
      <c r="E4489" s="30"/>
      <c r="F4489" s="30" t="s">
        <v>171</v>
      </c>
      <c r="G4489" s="9" t="s">
        <v>14</v>
      </c>
      <c r="H4489" s="30" t="s">
        <v>100</v>
      </c>
      <c r="I4489" s="31"/>
    </row>
    <row r="4490">
      <c r="A4490" s="34">
        <v>45114.0</v>
      </c>
      <c r="B4490" s="29" t="s">
        <v>10856</v>
      </c>
      <c r="C4490" s="30" t="s">
        <v>10857</v>
      </c>
      <c r="D4490" s="30" t="s">
        <v>3764</v>
      </c>
      <c r="E4490" s="30" t="s">
        <v>259</v>
      </c>
      <c r="F4490" s="30" t="s">
        <v>3025</v>
      </c>
      <c r="G4490" s="9" t="s">
        <v>14</v>
      </c>
      <c r="H4490" s="30"/>
      <c r="I4490" s="31"/>
    </row>
    <row r="4491">
      <c r="A4491" s="34">
        <v>45114.0</v>
      </c>
      <c r="B4491" s="29" t="s">
        <v>10856</v>
      </c>
      <c r="C4491" s="30" t="s">
        <v>10857</v>
      </c>
      <c r="D4491" s="30" t="s">
        <v>3764</v>
      </c>
      <c r="E4491" s="30" t="s">
        <v>4965</v>
      </c>
      <c r="F4491" s="30" t="s">
        <v>809</v>
      </c>
      <c r="G4491" s="9" t="s">
        <v>14</v>
      </c>
      <c r="H4491" s="30"/>
      <c r="I4491" s="31"/>
    </row>
    <row r="4492">
      <c r="A4492" s="34">
        <v>45114.0</v>
      </c>
      <c r="B4492" s="29" t="s">
        <v>10858</v>
      </c>
      <c r="C4492" s="30" t="s">
        <v>10859</v>
      </c>
      <c r="D4492" s="30" t="s">
        <v>412</v>
      </c>
      <c r="E4492" s="30" t="s">
        <v>436</v>
      </c>
      <c r="F4492" s="30" t="s">
        <v>1601</v>
      </c>
      <c r="G4492" s="9" t="s">
        <v>14</v>
      </c>
      <c r="H4492" s="30"/>
      <c r="I4492" s="31"/>
    </row>
    <row r="4493">
      <c r="A4493" s="34">
        <v>45114.0</v>
      </c>
      <c r="B4493" s="29" t="s">
        <v>10858</v>
      </c>
      <c r="C4493" s="30" t="s">
        <v>10859</v>
      </c>
      <c r="D4493" s="30" t="s">
        <v>412</v>
      </c>
      <c r="E4493" s="30" t="s">
        <v>5569</v>
      </c>
      <c r="F4493" s="30" t="s">
        <v>132</v>
      </c>
      <c r="G4493" s="9" t="s">
        <v>14</v>
      </c>
      <c r="H4493" s="30"/>
      <c r="I4493" s="31"/>
    </row>
    <row r="4494">
      <c r="A4494" s="34">
        <v>45114.0</v>
      </c>
      <c r="B4494" s="29" t="s">
        <v>10860</v>
      </c>
      <c r="C4494" s="30" t="s">
        <v>10861</v>
      </c>
      <c r="D4494" s="30" t="s">
        <v>246</v>
      </c>
      <c r="E4494" s="30"/>
      <c r="F4494" s="30" t="s">
        <v>1595</v>
      </c>
      <c r="G4494" s="9" t="s">
        <v>14</v>
      </c>
      <c r="H4494" s="30" t="s">
        <v>100</v>
      </c>
      <c r="I4494" s="31"/>
    </row>
    <row r="4495">
      <c r="A4495" s="34">
        <v>45084.0</v>
      </c>
      <c r="B4495" s="29" t="s">
        <v>10862</v>
      </c>
      <c r="C4495" s="30" t="s">
        <v>10863</v>
      </c>
      <c r="D4495" s="30" t="s">
        <v>343</v>
      </c>
      <c r="E4495" s="30"/>
      <c r="F4495" s="30" t="s">
        <v>747</v>
      </c>
      <c r="G4495" s="9" t="s">
        <v>86</v>
      </c>
      <c r="H4495" s="30" t="s">
        <v>100</v>
      </c>
      <c r="I4495" s="31"/>
    </row>
    <row r="4496">
      <c r="A4496" s="34">
        <v>45084.0</v>
      </c>
      <c r="B4496" s="29" t="s">
        <v>10862</v>
      </c>
      <c r="C4496" s="30" t="s">
        <v>10863</v>
      </c>
      <c r="D4496" s="30" t="s">
        <v>343</v>
      </c>
      <c r="E4496" s="30" t="s">
        <v>259</v>
      </c>
      <c r="F4496" s="30" t="s">
        <v>6171</v>
      </c>
      <c r="G4496" s="9" t="s">
        <v>86</v>
      </c>
      <c r="H4496" s="30"/>
      <c r="I4496" s="31"/>
    </row>
    <row r="4497">
      <c r="A4497" s="34">
        <v>45084.0</v>
      </c>
      <c r="B4497" s="29" t="s">
        <v>10862</v>
      </c>
      <c r="C4497" s="30" t="s">
        <v>10863</v>
      </c>
      <c r="D4497" s="30" t="s">
        <v>343</v>
      </c>
      <c r="E4497" s="30" t="s">
        <v>5569</v>
      </c>
      <c r="F4497" s="30" t="s">
        <v>1123</v>
      </c>
      <c r="G4497" s="9" t="s">
        <v>86</v>
      </c>
      <c r="H4497" s="30"/>
      <c r="I4497" s="31"/>
    </row>
    <row r="4498">
      <c r="A4498" s="34">
        <v>45084.0</v>
      </c>
      <c r="B4498" s="29" t="s">
        <v>10862</v>
      </c>
      <c r="C4498" s="30" t="s">
        <v>10863</v>
      </c>
      <c r="D4498" s="30" t="s">
        <v>343</v>
      </c>
      <c r="E4498" s="30" t="s">
        <v>2120</v>
      </c>
      <c r="F4498" s="30" t="s">
        <v>944</v>
      </c>
      <c r="G4498" s="9" t="s">
        <v>86</v>
      </c>
      <c r="H4498" s="30"/>
      <c r="I4498" s="31"/>
    </row>
    <row r="4499">
      <c r="A4499" s="34">
        <v>45084.0</v>
      </c>
      <c r="B4499" s="29" t="s">
        <v>10862</v>
      </c>
      <c r="C4499" s="30" t="s">
        <v>10863</v>
      </c>
      <c r="D4499" s="30" t="s">
        <v>343</v>
      </c>
      <c r="E4499" s="30" t="s">
        <v>105</v>
      </c>
      <c r="F4499" s="30" t="s">
        <v>10864</v>
      </c>
      <c r="G4499" s="9" t="s">
        <v>86</v>
      </c>
      <c r="H4499" s="30"/>
      <c r="I4499" s="31"/>
    </row>
    <row r="4500">
      <c r="A4500" s="34">
        <v>45084.0</v>
      </c>
      <c r="B4500" s="29" t="s">
        <v>10865</v>
      </c>
      <c r="C4500" s="30" t="s">
        <v>10866</v>
      </c>
      <c r="D4500" s="30" t="s">
        <v>2704</v>
      </c>
      <c r="E4500" s="30"/>
      <c r="F4500" s="30" t="s">
        <v>7394</v>
      </c>
      <c r="G4500" s="9" t="s">
        <v>14</v>
      </c>
      <c r="H4500" s="30" t="s">
        <v>100</v>
      </c>
      <c r="I4500" s="31"/>
    </row>
    <row r="4501">
      <c r="A4501" s="34">
        <v>45084.0</v>
      </c>
      <c r="B4501" s="29" t="s">
        <v>10865</v>
      </c>
      <c r="C4501" s="30" t="s">
        <v>10866</v>
      </c>
      <c r="D4501" s="30" t="s">
        <v>2704</v>
      </c>
      <c r="E4501" s="30" t="s">
        <v>7624</v>
      </c>
      <c r="F4501" s="30" t="s">
        <v>239</v>
      </c>
      <c r="G4501" s="9" t="s">
        <v>14</v>
      </c>
      <c r="H4501" s="30"/>
      <c r="I4501" s="31"/>
    </row>
    <row r="4502">
      <c r="A4502" s="34">
        <v>45084.0</v>
      </c>
      <c r="B4502" s="29" t="s">
        <v>10865</v>
      </c>
      <c r="C4502" s="30" t="s">
        <v>10866</v>
      </c>
      <c r="D4502" s="30" t="s">
        <v>2704</v>
      </c>
      <c r="E4502" s="30" t="s">
        <v>6568</v>
      </c>
      <c r="F4502" s="30" t="s">
        <v>18</v>
      </c>
      <c r="G4502" s="9" t="s">
        <v>14</v>
      </c>
      <c r="H4502" s="30"/>
      <c r="I4502" s="31"/>
    </row>
    <row r="4503">
      <c r="A4503" s="34">
        <v>45084.0</v>
      </c>
      <c r="B4503" s="29" t="s">
        <v>10865</v>
      </c>
      <c r="C4503" s="30" t="s">
        <v>10866</v>
      </c>
      <c r="D4503" s="30" t="s">
        <v>9034</v>
      </c>
      <c r="E4503" s="30"/>
      <c r="F4503" s="30" t="s">
        <v>7394</v>
      </c>
      <c r="G4503" s="9" t="s">
        <v>14</v>
      </c>
      <c r="H4503" s="30" t="s">
        <v>100</v>
      </c>
      <c r="I4503" s="31"/>
    </row>
    <row r="4504">
      <c r="A4504" s="34">
        <v>45084.0</v>
      </c>
      <c r="B4504" s="29" t="s">
        <v>10865</v>
      </c>
      <c r="C4504" s="30" t="s">
        <v>10866</v>
      </c>
      <c r="D4504" s="30" t="s">
        <v>9034</v>
      </c>
      <c r="E4504" s="30" t="s">
        <v>7624</v>
      </c>
      <c r="F4504" s="30" t="s">
        <v>239</v>
      </c>
      <c r="G4504" s="9" t="s">
        <v>14</v>
      </c>
      <c r="H4504" s="30"/>
      <c r="I4504" s="31"/>
    </row>
    <row r="4505">
      <c r="A4505" s="34">
        <v>45084.0</v>
      </c>
      <c r="B4505" s="29" t="s">
        <v>10865</v>
      </c>
      <c r="C4505" s="30" t="s">
        <v>10866</v>
      </c>
      <c r="D4505" s="30" t="s">
        <v>9034</v>
      </c>
      <c r="E4505" s="30" t="s">
        <v>6568</v>
      </c>
      <c r="F4505" s="30" t="s">
        <v>18</v>
      </c>
      <c r="G4505" s="9" t="s">
        <v>14</v>
      </c>
      <c r="H4505" s="30"/>
      <c r="I4505" s="31"/>
    </row>
    <row r="4506">
      <c r="A4506" s="34">
        <v>45084.0</v>
      </c>
      <c r="B4506" s="29" t="s">
        <v>10867</v>
      </c>
      <c r="C4506" s="30" t="s">
        <v>10868</v>
      </c>
      <c r="D4506" s="30" t="s">
        <v>1242</v>
      </c>
      <c r="E4506" s="30"/>
      <c r="F4506" s="30" t="s">
        <v>747</v>
      </c>
      <c r="G4506" s="9" t="s">
        <v>86</v>
      </c>
      <c r="H4506" s="30" t="s">
        <v>100</v>
      </c>
      <c r="I4506" s="31"/>
    </row>
    <row r="4507">
      <c r="A4507" s="34">
        <v>45084.0</v>
      </c>
      <c r="B4507" s="29" t="s">
        <v>10867</v>
      </c>
      <c r="C4507" s="30" t="s">
        <v>10868</v>
      </c>
      <c r="D4507" s="30" t="s">
        <v>1242</v>
      </c>
      <c r="E4507" s="30" t="s">
        <v>5569</v>
      </c>
      <c r="F4507" s="30" t="s">
        <v>1123</v>
      </c>
      <c r="G4507" s="9" t="s">
        <v>86</v>
      </c>
      <c r="H4507" s="30"/>
      <c r="I4507" s="31"/>
    </row>
    <row r="4508">
      <c r="A4508" s="34">
        <v>45084.0</v>
      </c>
      <c r="B4508" s="29" t="s">
        <v>10867</v>
      </c>
      <c r="C4508" s="30" t="s">
        <v>10868</v>
      </c>
      <c r="D4508" s="30" t="s">
        <v>1242</v>
      </c>
      <c r="E4508" s="30" t="s">
        <v>8068</v>
      </c>
      <c r="F4508" s="30" t="s">
        <v>535</v>
      </c>
      <c r="G4508" s="9" t="s">
        <v>86</v>
      </c>
      <c r="H4508" s="30"/>
      <c r="I4508" s="31"/>
    </row>
    <row r="4509">
      <c r="A4509" s="34">
        <v>45084.0</v>
      </c>
      <c r="B4509" s="29" t="s">
        <v>10869</v>
      </c>
      <c r="C4509" s="30" t="s">
        <v>10870</v>
      </c>
      <c r="D4509" s="30" t="s">
        <v>9144</v>
      </c>
      <c r="E4509" s="30" t="s">
        <v>349</v>
      </c>
      <c r="F4509" s="30" t="s">
        <v>350</v>
      </c>
      <c r="G4509" s="9" t="s">
        <v>14</v>
      </c>
      <c r="H4509" s="30"/>
      <c r="I4509" s="31"/>
    </row>
    <row r="4510">
      <c r="A4510" s="34">
        <v>45084.0</v>
      </c>
      <c r="B4510" s="29" t="s">
        <v>10869</v>
      </c>
      <c r="C4510" s="30" t="s">
        <v>10870</v>
      </c>
      <c r="D4510" s="30" t="s">
        <v>9144</v>
      </c>
      <c r="E4510" s="30" t="s">
        <v>3507</v>
      </c>
      <c r="F4510" s="30" t="s">
        <v>38</v>
      </c>
      <c r="G4510" s="9" t="s">
        <v>14</v>
      </c>
      <c r="H4510" s="30"/>
      <c r="I4510" s="31"/>
    </row>
    <row r="4511">
      <c r="A4511" s="34">
        <v>45084.0</v>
      </c>
      <c r="B4511" s="29" t="s">
        <v>10871</v>
      </c>
      <c r="C4511" s="30" t="s">
        <v>10872</v>
      </c>
      <c r="D4511" s="30" t="s">
        <v>746</v>
      </c>
      <c r="E4511" s="30" t="s">
        <v>110</v>
      </c>
      <c r="F4511" s="30" t="s">
        <v>111</v>
      </c>
      <c r="G4511" s="9" t="s">
        <v>14</v>
      </c>
      <c r="H4511" s="30"/>
      <c r="I4511" s="31"/>
    </row>
    <row r="4512">
      <c r="A4512" s="34">
        <v>45084.0</v>
      </c>
      <c r="B4512" s="29" t="s">
        <v>10871</v>
      </c>
      <c r="C4512" s="30" t="s">
        <v>10872</v>
      </c>
      <c r="D4512" s="30" t="s">
        <v>746</v>
      </c>
      <c r="E4512" s="30" t="s">
        <v>47</v>
      </c>
      <c r="F4512" s="30" t="s">
        <v>809</v>
      </c>
      <c r="G4512" s="9" t="s">
        <v>14</v>
      </c>
      <c r="H4512" s="30"/>
      <c r="I4512" s="31"/>
    </row>
    <row r="4513">
      <c r="A4513" s="34">
        <v>45084.0</v>
      </c>
      <c r="B4513" s="29" t="s">
        <v>10871</v>
      </c>
      <c r="C4513" s="30" t="s">
        <v>10872</v>
      </c>
      <c r="D4513" s="30" t="s">
        <v>746</v>
      </c>
      <c r="E4513" s="30" t="s">
        <v>10699</v>
      </c>
      <c r="F4513" s="30" t="s">
        <v>965</v>
      </c>
      <c r="G4513" s="9" t="s">
        <v>14</v>
      </c>
      <c r="H4513" s="30"/>
      <c r="I4513" s="31"/>
    </row>
    <row r="4514">
      <c r="A4514" s="34">
        <v>45084.0</v>
      </c>
      <c r="B4514" s="29" t="s">
        <v>10873</v>
      </c>
      <c r="C4514" s="30" t="s">
        <v>10874</v>
      </c>
      <c r="D4514" s="30" t="s">
        <v>32</v>
      </c>
      <c r="E4514" s="30" t="s">
        <v>110</v>
      </c>
      <c r="F4514" s="30" t="s">
        <v>111</v>
      </c>
      <c r="G4514" s="9" t="s">
        <v>14</v>
      </c>
      <c r="H4514" s="30"/>
      <c r="I4514" s="31"/>
    </row>
    <row r="4515">
      <c r="A4515" s="34">
        <v>45084.0</v>
      </c>
      <c r="B4515" s="29" t="s">
        <v>10873</v>
      </c>
      <c r="C4515" s="30" t="s">
        <v>10874</v>
      </c>
      <c r="D4515" s="30" t="s">
        <v>32</v>
      </c>
      <c r="E4515" s="30" t="s">
        <v>119</v>
      </c>
      <c r="F4515" s="30" t="s">
        <v>6180</v>
      </c>
      <c r="G4515" s="9" t="s">
        <v>14</v>
      </c>
      <c r="H4515" s="30"/>
      <c r="I4515" s="31"/>
    </row>
    <row r="4516">
      <c r="A4516" s="34">
        <v>45084.0</v>
      </c>
      <c r="B4516" s="29" t="s">
        <v>10873</v>
      </c>
      <c r="C4516" s="30" t="s">
        <v>10874</v>
      </c>
      <c r="D4516" s="30" t="s">
        <v>32</v>
      </c>
      <c r="E4516" s="30" t="s">
        <v>119</v>
      </c>
      <c r="F4516" s="30" t="s">
        <v>2840</v>
      </c>
      <c r="G4516" s="9" t="s">
        <v>14</v>
      </c>
      <c r="H4516" s="30"/>
      <c r="I4516" s="31"/>
    </row>
    <row r="4517">
      <c r="A4517" s="34">
        <v>45084.0</v>
      </c>
      <c r="B4517" s="29" t="s">
        <v>10875</v>
      </c>
      <c r="C4517" s="30" t="s">
        <v>10876</v>
      </c>
      <c r="D4517" s="30" t="s">
        <v>448</v>
      </c>
      <c r="E4517" s="30"/>
      <c r="F4517" s="30" t="s">
        <v>6328</v>
      </c>
      <c r="G4517" s="9" t="s">
        <v>14</v>
      </c>
      <c r="H4517" s="30" t="s">
        <v>100</v>
      </c>
      <c r="I4517" s="31"/>
    </row>
    <row r="4518">
      <c r="A4518" s="34">
        <v>45084.0</v>
      </c>
      <c r="B4518" s="29" t="s">
        <v>10875</v>
      </c>
      <c r="C4518" s="30" t="s">
        <v>10876</v>
      </c>
      <c r="D4518" s="30" t="s">
        <v>448</v>
      </c>
      <c r="E4518" s="30" t="s">
        <v>420</v>
      </c>
      <c r="F4518" s="30" t="s">
        <v>75</v>
      </c>
      <c r="G4518" s="9" t="s">
        <v>14</v>
      </c>
      <c r="H4518" s="30"/>
      <c r="I4518" s="31"/>
    </row>
    <row r="4519">
      <c r="A4519" s="34">
        <v>45084.0</v>
      </c>
      <c r="B4519" s="29" t="s">
        <v>10875</v>
      </c>
      <c r="C4519" s="30" t="s">
        <v>10876</v>
      </c>
      <c r="D4519" s="30" t="s">
        <v>448</v>
      </c>
      <c r="E4519" s="30" t="s">
        <v>7332</v>
      </c>
      <c r="F4519" s="30" t="s">
        <v>38</v>
      </c>
      <c r="G4519" s="9" t="s">
        <v>14</v>
      </c>
      <c r="H4519" s="30"/>
      <c r="I4519" s="31"/>
    </row>
    <row r="4520">
      <c r="A4520" s="34">
        <v>45084.0</v>
      </c>
      <c r="B4520" s="29" t="s">
        <v>10877</v>
      </c>
      <c r="C4520" s="30" t="s">
        <v>10878</v>
      </c>
      <c r="D4520" s="30" t="s">
        <v>2054</v>
      </c>
      <c r="E4520" s="30"/>
      <c r="F4520" s="30" t="s">
        <v>171</v>
      </c>
      <c r="G4520" s="9" t="s">
        <v>14</v>
      </c>
      <c r="H4520" s="30" t="s">
        <v>100</v>
      </c>
      <c r="I4520" s="31"/>
    </row>
    <row r="4521">
      <c r="A4521" s="34">
        <v>45084.0</v>
      </c>
      <c r="B4521" s="29" t="s">
        <v>10877</v>
      </c>
      <c r="C4521" s="30" t="s">
        <v>10878</v>
      </c>
      <c r="D4521" s="30" t="s">
        <v>2054</v>
      </c>
      <c r="E4521" s="30" t="s">
        <v>119</v>
      </c>
      <c r="F4521" s="30" t="s">
        <v>5939</v>
      </c>
      <c r="G4521" s="9" t="s">
        <v>14</v>
      </c>
      <c r="H4521" s="30"/>
      <c r="I4521" s="31"/>
    </row>
    <row r="4522">
      <c r="A4522" s="34">
        <v>45084.0</v>
      </c>
      <c r="B4522" s="29" t="s">
        <v>10877</v>
      </c>
      <c r="C4522" s="30" t="s">
        <v>10878</v>
      </c>
      <c r="D4522" s="30" t="s">
        <v>2054</v>
      </c>
      <c r="E4522" s="30" t="s">
        <v>119</v>
      </c>
      <c r="F4522" s="30" t="s">
        <v>2427</v>
      </c>
      <c r="G4522" s="9" t="s">
        <v>14</v>
      </c>
      <c r="H4522" s="30"/>
      <c r="I4522" s="31"/>
    </row>
    <row r="4523">
      <c r="A4523" s="34">
        <v>45084.0</v>
      </c>
      <c r="B4523" s="29" t="s">
        <v>10877</v>
      </c>
      <c r="C4523" s="30" t="s">
        <v>10878</v>
      </c>
      <c r="D4523" s="30" t="s">
        <v>2054</v>
      </c>
      <c r="E4523" s="30" t="s">
        <v>90</v>
      </c>
      <c r="F4523" s="30" t="s">
        <v>111</v>
      </c>
      <c r="G4523" s="9" t="s">
        <v>14</v>
      </c>
      <c r="H4523" s="30"/>
      <c r="I4523" s="31"/>
    </row>
    <row r="4524">
      <c r="A4524" s="34">
        <v>45084.0</v>
      </c>
      <c r="B4524" s="29" t="s">
        <v>10879</v>
      </c>
      <c r="C4524" s="30" t="s">
        <v>10880</v>
      </c>
      <c r="D4524" s="30" t="s">
        <v>298</v>
      </c>
      <c r="E4524" s="30"/>
      <c r="F4524" s="30" t="s">
        <v>1419</v>
      </c>
      <c r="G4524" s="9" t="s">
        <v>14</v>
      </c>
      <c r="H4524" s="30" t="s">
        <v>100</v>
      </c>
      <c r="I4524" s="31"/>
    </row>
    <row r="4525">
      <c r="A4525" s="34">
        <v>45084.0</v>
      </c>
      <c r="B4525" s="29" t="s">
        <v>10881</v>
      </c>
      <c r="C4525" s="30" t="s">
        <v>10882</v>
      </c>
      <c r="D4525" s="30" t="s">
        <v>298</v>
      </c>
      <c r="E4525" s="30" t="s">
        <v>409</v>
      </c>
      <c r="F4525" s="30" t="s">
        <v>350</v>
      </c>
      <c r="G4525" s="9" t="s">
        <v>14</v>
      </c>
      <c r="H4525" s="30"/>
      <c r="I4525" s="31"/>
    </row>
    <row r="4526">
      <c r="A4526" s="34">
        <v>45053.0</v>
      </c>
      <c r="B4526" s="29" t="s">
        <v>10883</v>
      </c>
      <c r="C4526" s="30" t="s">
        <v>10884</v>
      </c>
      <c r="D4526" s="30" t="s">
        <v>4481</v>
      </c>
      <c r="E4526" s="30"/>
      <c r="F4526" s="30" t="s">
        <v>171</v>
      </c>
      <c r="G4526" s="9" t="s">
        <v>14</v>
      </c>
      <c r="H4526" s="30" t="s">
        <v>100</v>
      </c>
      <c r="I4526" s="31"/>
    </row>
    <row r="4527">
      <c r="A4527" s="34">
        <v>45053.0</v>
      </c>
      <c r="B4527" s="29" t="s">
        <v>10883</v>
      </c>
      <c r="C4527" s="30" t="s">
        <v>10884</v>
      </c>
      <c r="D4527" s="30" t="s">
        <v>4481</v>
      </c>
      <c r="E4527" s="30" t="s">
        <v>38</v>
      </c>
      <c r="F4527" s="30" t="s">
        <v>5908</v>
      </c>
      <c r="G4527" s="9" t="s">
        <v>14</v>
      </c>
      <c r="H4527" s="30"/>
      <c r="I4527" s="31"/>
    </row>
    <row r="4528">
      <c r="A4528" s="34">
        <v>45053.0</v>
      </c>
      <c r="B4528" s="29" t="s">
        <v>10885</v>
      </c>
      <c r="C4528" s="30" t="s">
        <v>10886</v>
      </c>
      <c r="D4528" s="30" t="s">
        <v>2709</v>
      </c>
      <c r="E4528" s="30"/>
      <c r="F4528" s="30" t="s">
        <v>749</v>
      </c>
      <c r="G4528" s="9" t="s">
        <v>86</v>
      </c>
      <c r="H4528" s="30" t="s">
        <v>100</v>
      </c>
      <c r="I4528" s="31"/>
    </row>
    <row r="4529">
      <c r="A4529" s="34">
        <v>45053.0</v>
      </c>
      <c r="B4529" s="29" t="s">
        <v>10885</v>
      </c>
      <c r="C4529" s="30" t="s">
        <v>10886</v>
      </c>
      <c r="D4529" s="30" t="s">
        <v>2709</v>
      </c>
      <c r="E4529" s="30" t="s">
        <v>1412</v>
      </c>
      <c r="F4529" s="30" t="s">
        <v>111</v>
      </c>
      <c r="G4529" s="9" t="s">
        <v>14</v>
      </c>
      <c r="H4529" s="30"/>
      <c r="I4529" s="31"/>
    </row>
    <row r="4530">
      <c r="A4530" s="34">
        <v>45053.0</v>
      </c>
      <c r="B4530" s="29" t="s">
        <v>10885</v>
      </c>
      <c r="C4530" s="30" t="s">
        <v>10886</v>
      </c>
      <c r="D4530" s="30" t="s">
        <v>2709</v>
      </c>
      <c r="E4530" s="30" t="s">
        <v>119</v>
      </c>
      <c r="F4530" s="30" t="s">
        <v>18</v>
      </c>
      <c r="G4530" s="9" t="s">
        <v>14</v>
      </c>
      <c r="H4530" s="30"/>
      <c r="I4530" s="31"/>
    </row>
    <row r="4531">
      <c r="A4531" s="34">
        <v>45053.0</v>
      </c>
      <c r="B4531" s="29" t="s">
        <v>10887</v>
      </c>
      <c r="C4531" s="30" t="s">
        <v>10888</v>
      </c>
      <c r="D4531" s="30" t="s">
        <v>648</v>
      </c>
      <c r="E4531" s="30"/>
      <c r="F4531" s="30" t="s">
        <v>6328</v>
      </c>
      <c r="G4531" s="9" t="s">
        <v>14</v>
      </c>
      <c r="H4531" s="30" t="s">
        <v>100</v>
      </c>
      <c r="I4531" s="31"/>
    </row>
    <row r="4532">
      <c r="A4532" s="34">
        <v>45053.0</v>
      </c>
      <c r="B4532" s="29" t="s">
        <v>10887</v>
      </c>
      <c r="C4532" s="30" t="s">
        <v>10888</v>
      </c>
      <c r="D4532" s="30" t="s">
        <v>648</v>
      </c>
      <c r="E4532" s="30" t="s">
        <v>1774</v>
      </c>
      <c r="F4532" s="30" t="s">
        <v>2943</v>
      </c>
      <c r="G4532" s="9" t="s">
        <v>14</v>
      </c>
      <c r="H4532" s="30"/>
      <c r="I4532" s="31"/>
    </row>
    <row r="4533">
      <c r="A4533" s="34">
        <v>45053.0</v>
      </c>
      <c r="B4533" s="29" t="s">
        <v>10887</v>
      </c>
      <c r="C4533" s="30" t="s">
        <v>10888</v>
      </c>
      <c r="D4533" s="30" t="s">
        <v>648</v>
      </c>
      <c r="E4533" s="30" t="s">
        <v>10889</v>
      </c>
      <c r="F4533" s="30" t="s">
        <v>6221</v>
      </c>
      <c r="G4533" s="9" t="s">
        <v>14</v>
      </c>
      <c r="H4533" s="30"/>
      <c r="I4533" s="31"/>
    </row>
    <row r="4534">
      <c r="A4534" s="34">
        <v>45053.0</v>
      </c>
      <c r="B4534" s="29" t="s">
        <v>10887</v>
      </c>
      <c r="C4534" s="30" t="s">
        <v>10888</v>
      </c>
      <c r="D4534" s="30" t="s">
        <v>648</v>
      </c>
      <c r="E4534" s="30" t="s">
        <v>10889</v>
      </c>
      <c r="F4534" s="30" t="s">
        <v>18</v>
      </c>
      <c r="G4534" s="9" t="s">
        <v>14</v>
      </c>
      <c r="H4534" s="30"/>
      <c r="I4534" s="31"/>
    </row>
    <row r="4535">
      <c r="A4535" s="34">
        <v>45053.0</v>
      </c>
      <c r="B4535" s="29" t="s">
        <v>10890</v>
      </c>
      <c r="C4535" s="30" t="s">
        <v>10891</v>
      </c>
      <c r="D4535" s="30" t="s">
        <v>137</v>
      </c>
      <c r="E4535" s="30" t="s">
        <v>110</v>
      </c>
      <c r="F4535" s="30" t="s">
        <v>111</v>
      </c>
      <c r="G4535" s="9" t="s">
        <v>14</v>
      </c>
      <c r="H4535" s="30"/>
      <c r="I4535" s="31"/>
    </row>
    <row r="4536">
      <c r="A4536" s="34">
        <v>45053.0</v>
      </c>
      <c r="B4536" s="29" t="s">
        <v>10890</v>
      </c>
      <c r="C4536" s="30" t="s">
        <v>10891</v>
      </c>
      <c r="D4536" s="30" t="s">
        <v>137</v>
      </c>
      <c r="E4536" s="30" t="s">
        <v>119</v>
      </c>
      <c r="F4536" s="30" t="s">
        <v>2843</v>
      </c>
      <c r="G4536" s="9" t="s">
        <v>14</v>
      </c>
      <c r="H4536" s="30"/>
      <c r="I4536" s="31"/>
    </row>
    <row r="4537">
      <c r="A4537" s="34">
        <v>45053.0</v>
      </c>
      <c r="B4537" s="29" t="s">
        <v>10892</v>
      </c>
      <c r="C4537" s="30" t="s">
        <v>10893</v>
      </c>
      <c r="D4537" s="30" t="s">
        <v>10894</v>
      </c>
      <c r="E4537" s="30" t="s">
        <v>349</v>
      </c>
      <c r="F4537" s="30" t="s">
        <v>6349</v>
      </c>
      <c r="G4537" s="9" t="s">
        <v>14</v>
      </c>
      <c r="H4537" s="30"/>
      <c r="I4537" s="31"/>
    </row>
    <row r="4538">
      <c r="A4538" s="34">
        <v>45053.0</v>
      </c>
      <c r="B4538" s="29" t="s">
        <v>10892</v>
      </c>
      <c r="C4538" s="30" t="s">
        <v>10893</v>
      </c>
      <c r="D4538" s="30" t="s">
        <v>10894</v>
      </c>
      <c r="E4538" s="30" t="s">
        <v>436</v>
      </c>
      <c r="F4538" s="30" t="s">
        <v>741</v>
      </c>
      <c r="G4538" s="9" t="s">
        <v>14</v>
      </c>
      <c r="H4538" s="30"/>
      <c r="I4538" s="31"/>
    </row>
    <row r="4539">
      <c r="A4539" s="34">
        <v>45053.0</v>
      </c>
      <c r="B4539" s="29" t="s">
        <v>10892</v>
      </c>
      <c r="C4539" s="30" t="s">
        <v>10893</v>
      </c>
      <c r="D4539" s="30" t="s">
        <v>10894</v>
      </c>
      <c r="E4539" s="30" t="s">
        <v>6568</v>
      </c>
      <c r="F4539" s="30" t="s">
        <v>18</v>
      </c>
      <c r="G4539" s="9" t="s">
        <v>14</v>
      </c>
      <c r="H4539" s="30"/>
      <c r="I4539" s="31"/>
    </row>
    <row r="4540">
      <c r="A4540" s="34">
        <v>45053.0</v>
      </c>
      <c r="B4540" s="29" t="s">
        <v>10895</v>
      </c>
      <c r="C4540" s="30" t="s">
        <v>10896</v>
      </c>
      <c r="D4540" s="30" t="s">
        <v>140</v>
      </c>
      <c r="E4540" s="30"/>
      <c r="F4540" s="30" t="s">
        <v>171</v>
      </c>
      <c r="G4540" s="9" t="s">
        <v>14</v>
      </c>
      <c r="H4540" s="30" t="s">
        <v>100</v>
      </c>
      <c r="I4540" s="31"/>
    </row>
    <row r="4541">
      <c r="A4541" s="34">
        <v>45053.0</v>
      </c>
      <c r="B4541" s="29" t="s">
        <v>10895</v>
      </c>
      <c r="C4541" s="30" t="s">
        <v>10896</v>
      </c>
      <c r="D4541" s="30" t="s">
        <v>140</v>
      </c>
      <c r="E4541" s="30" t="s">
        <v>6034</v>
      </c>
      <c r="F4541" s="30" t="s">
        <v>6035</v>
      </c>
      <c r="G4541" s="9" t="s">
        <v>14</v>
      </c>
      <c r="H4541" s="30"/>
      <c r="I4541" s="31"/>
    </row>
    <row r="4542">
      <c r="A4542" s="34">
        <v>45053.0</v>
      </c>
      <c r="B4542" s="29" t="s">
        <v>10895</v>
      </c>
      <c r="C4542" s="30" t="s">
        <v>10896</v>
      </c>
      <c r="D4542" s="30" t="s">
        <v>140</v>
      </c>
      <c r="E4542" s="30" t="s">
        <v>119</v>
      </c>
      <c r="F4542" s="30" t="s">
        <v>7477</v>
      </c>
      <c r="G4542" s="9" t="s">
        <v>29</v>
      </c>
      <c r="H4542" s="30"/>
      <c r="I4542" s="31"/>
    </row>
    <row r="4543">
      <c r="A4543" s="34">
        <v>45023.0</v>
      </c>
      <c r="B4543" s="29" t="s">
        <v>10897</v>
      </c>
      <c r="C4543" s="30" t="s">
        <v>10898</v>
      </c>
      <c r="D4543" s="30" t="s">
        <v>9500</v>
      </c>
      <c r="E4543" s="30"/>
      <c r="F4543" s="30" t="s">
        <v>171</v>
      </c>
      <c r="G4543" s="9" t="s">
        <v>14</v>
      </c>
      <c r="H4543" s="30" t="s">
        <v>100</v>
      </c>
      <c r="I4543" s="31"/>
    </row>
    <row r="4544">
      <c r="A4544" s="34">
        <v>45023.0</v>
      </c>
      <c r="B4544" s="29" t="s">
        <v>10897</v>
      </c>
      <c r="C4544" s="30" t="s">
        <v>10898</v>
      </c>
      <c r="D4544" s="30" t="s">
        <v>9500</v>
      </c>
      <c r="E4544" s="30" t="s">
        <v>166</v>
      </c>
      <c r="F4544" s="30" t="s">
        <v>119</v>
      </c>
      <c r="G4544" s="9" t="s">
        <v>14</v>
      </c>
      <c r="H4544" s="30"/>
      <c r="I4544" s="31"/>
    </row>
    <row r="4545">
      <c r="A4545" s="34">
        <v>45023.0</v>
      </c>
      <c r="B4545" s="29" t="s">
        <v>10899</v>
      </c>
      <c r="C4545" s="30" t="s">
        <v>10900</v>
      </c>
      <c r="D4545" s="30" t="s">
        <v>570</v>
      </c>
      <c r="E4545" s="30" t="s">
        <v>110</v>
      </c>
      <c r="F4545" s="30" t="s">
        <v>111</v>
      </c>
      <c r="G4545" s="9" t="s">
        <v>14</v>
      </c>
      <c r="H4545" s="30"/>
      <c r="I4545" s="31"/>
    </row>
    <row r="4546">
      <c r="A4546" s="34">
        <v>45023.0</v>
      </c>
      <c r="B4546" s="29" t="s">
        <v>10899</v>
      </c>
      <c r="C4546" s="30" t="s">
        <v>10900</v>
      </c>
      <c r="D4546" s="30" t="s">
        <v>570</v>
      </c>
      <c r="E4546" s="30" t="s">
        <v>10901</v>
      </c>
      <c r="F4546" s="30" t="s">
        <v>2843</v>
      </c>
      <c r="G4546" s="9" t="s">
        <v>14</v>
      </c>
      <c r="H4546" s="30"/>
      <c r="I4546" s="31"/>
    </row>
    <row r="4547">
      <c r="A4547" s="34">
        <v>45023.0</v>
      </c>
      <c r="B4547" s="29" t="s">
        <v>10902</v>
      </c>
      <c r="C4547" s="30" t="s">
        <v>10903</v>
      </c>
      <c r="D4547" s="30" t="s">
        <v>298</v>
      </c>
      <c r="E4547" s="30" t="s">
        <v>6506</v>
      </c>
      <c r="F4547" s="30" t="s">
        <v>747</v>
      </c>
      <c r="G4547" s="9" t="s">
        <v>86</v>
      </c>
      <c r="H4547" s="30"/>
      <c r="I4547" s="31"/>
    </row>
    <row r="4548">
      <c r="A4548" s="34">
        <v>45023.0</v>
      </c>
      <c r="B4548" s="29" t="s">
        <v>10902</v>
      </c>
      <c r="C4548" s="30" t="s">
        <v>10903</v>
      </c>
      <c r="D4548" s="30" t="s">
        <v>298</v>
      </c>
      <c r="E4548" s="30" t="s">
        <v>10904</v>
      </c>
      <c r="F4548" s="30" t="s">
        <v>10905</v>
      </c>
      <c r="G4548" s="9" t="s">
        <v>86</v>
      </c>
      <c r="H4548" s="30"/>
      <c r="I4548" s="31"/>
    </row>
    <row r="4549">
      <c r="A4549" s="34">
        <v>45023.0</v>
      </c>
      <c r="B4549" s="29" t="s">
        <v>10902</v>
      </c>
      <c r="C4549" s="30" t="s">
        <v>10903</v>
      </c>
      <c r="D4549" s="30" t="s">
        <v>298</v>
      </c>
      <c r="E4549" s="30" t="s">
        <v>119</v>
      </c>
      <c r="F4549" s="30" t="s">
        <v>6835</v>
      </c>
      <c r="G4549" s="9" t="s">
        <v>86</v>
      </c>
      <c r="H4549" s="30"/>
      <c r="I4549" s="31"/>
    </row>
    <row r="4550">
      <c r="A4550" s="34">
        <v>45023.0</v>
      </c>
      <c r="B4550" s="29" t="s">
        <v>10902</v>
      </c>
      <c r="C4550" s="30" t="s">
        <v>10903</v>
      </c>
      <c r="D4550" s="30" t="s">
        <v>298</v>
      </c>
      <c r="E4550" s="30" t="s">
        <v>436</v>
      </c>
      <c r="F4550" s="30" t="s">
        <v>1123</v>
      </c>
      <c r="G4550" s="9" t="s">
        <v>86</v>
      </c>
      <c r="H4550" s="30"/>
      <c r="I4550" s="31"/>
    </row>
    <row r="4551">
      <c r="A4551" s="34">
        <v>45023.0</v>
      </c>
      <c r="B4551" s="29" t="s">
        <v>10902</v>
      </c>
      <c r="C4551" s="30" t="s">
        <v>10903</v>
      </c>
      <c r="D4551" s="30" t="s">
        <v>298</v>
      </c>
      <c r="E4551" s="30" t="s">
        <v>705</v>
      </c>
      <c r="F4551" s="30" t="s">
        <v>101</v>
      </c>
      <c r="G4551" s="9" t="s">
        <v>86</v>
      </c>
      <c r="H4551" s="30"/>
      <c r="I4551" s="31"/>
    </row>
    <row r="4552">
      <c r="A4552" s="34">
        <v>45023.0</v>
      </c>
      <c r="B4552" s="29" t="s">
        <v>10906</v>
      </c>
      <c r="C4552" s="30" t="s">
        <v>10907</v>
      </c>
      <c r="D4552" s="30" t="s">
        <v>445</v>
      </c>
      <c r="E4552" s="30"/>
      <c r="F4552" s="30" t="s">
        <v>7057</v>
      </c>
      <c r="G4552" s="9" t="s">
        <v>14</v>
      </c>
      <c r="H4552" s="30" t="s">
        <v>100</v>
      </c>
      <c r="I4552" s="31"/>
    </row>
    <row r="4553">
      <c r="A4553" s="34">
        <v>45023.0</v>
      </c>
      <c r="B4553" s="29" t="s">
        <v>10906</v>
      </c>
      <c r="C4553" s="30" t="s">
        <v>10907</v>
      </c>
      <c r="D4553" s="30" t="s">
        <v>838</v>
      </c>
      <c r="E4553" s="30"/>
      <c r="F4553" s="30" t="s">
        <v>7057</v>
      </c>
      <c r="G4553" s="9" t="s">
        <v>14</v>
      </c>
      <c r="H4553" s="30" t="s">
        <v>100</v>
      </c>
      <c r="I4553" s="31"/>
    </row>
    <row r="4554">
      <c r="A4554" s="34">
        <v>45023.0</v>
      </c>
      <c r="B4554" s="29" t="s">
        <v>10908</v>
      </c>
      <c r="C4554" s="30" t="s">
        <v>10909</v>
      </c>
      <c r="D4554" s="30" t="s">
        <v>3213</v>
      </c>
      <c r="E4554" s="30" t="s">
        <v>1032</v>
      </c>
      <c r="F4554" s="30" t="s">
        <v>542</v>
      </c>
      <c r="G4554" s="9" t="s">
        <v>14</v>
      </c>
      <c r="H4554" s="30"/>
      <c r="I4554" s="31"/>
    </row>
    <row r="4555">
      <c r="A4555" s="34">
        <v>45023.0</v>
      </c>
      <c r="B4555" s="29" t="s">
        <v>10908</v>
      </c>
      <c r="C4555" s="30" t="s">
        <v>10909</v>
      </c>
      <c r="D4555" s="30" t="s">
        <v>3213</v>
      </c>
      <c r="E4555" s="30" t="s">
        <v>334</v>
      </c>
      <c r="F4555" s="30" t="s">
        <v>18</v>
      </c>
      <c r="G4555" s="9" t="s">
        <v>14</v>
      </c>
      <c r="H4555" s="30"/>
      <c r="I4555" s="31"/>
    </row>
    <row r="4556">
      <c r="A4556" s="34">
        <v>45023.0</v>
      </c>
      <c r="B4556" s="29" t="s">
        <v>10910</v>
      </c>
      <c r="C4556" s="30" t="s">
        <v>10911</v>
      </c>
      <c r="D4556" s="30" t="s">
        <v>10825</v>
      </c>
      <c r="E4556" s="30"/>
      <c r="F4556" s="30" t="s">
        <v>6328</v>
      </c>
      <c r="G4556" s="9" t="s">
        <v>14</v>
      </c>
      <c r="H4556" s="30" t="s">
        <v>100</v>
      </c>
      <c r="I4556" s="31"/>
    </row>
    <row r="4557">
      <c r="A4557" s="34">
        <v>45023.0</v>
      </c>
      <c r="B4557" s="29" t="s">
        <v>10910</v>
      </c>
      <c r="C4557" s="30" t="s">
        <v>10911</v>
      </c>
      <c r="D4557" s="30" t="s">
        <v>10825</v>
      </c>
      <c r="E4557" s="30" t="s">
        <v>5569</v>
      </c>
      <c r="F4557" s="30" t="s">
        <v>308</v>
      </c>
      <c r="G4557" s="9" t="s">
        <v>14</v>
      </c>
      <c r="H4557" s="30"/>
      <c r="I4557" s="31"/>
    </row>
    <row r="4558">
      <c r="A4558" s="34">
        <v>45023.0</v>
      </c>
      <c r="B4558" s="29" t="s">
        <v>10910</v>
      </c>
      <c r="C4558" s="30" t="s">
        <v>10911</v>
      </c>
      <c r="D4558" s="30" t="s">
        <v>10825</v>
      </c>
      <c r="E4558" s="30" t="s">
        <v>38</v>
      </c>
      <c r="F4558" s="30" t="s">
        <v>18</v>
      </c>
      <c r="G4558" s="9" t="s">
        <v>14</v>
      </c>
      <c r="H4558" s="30"/>
      <c r="I4558" s="31"/>
    </row>
    <row r="4559">
      <c r="A4559" s="34">
        <v>45023.0</v>
      </c>
      <c r="B4559" s="29" t="s">
        <v>10912</v>
      </c>
      <c r="C4559" s="30" t="s">
        <v>10913</v>
      </c>
      <c r="D4559" s="30" t="s">
        <v>1020</v>
      </c>
      <c r="E4559" s="30"/>
      <c r="F4559" s="30" t="s">
        <v>5872</v>
      </c>
      <c r="G4559" s="9" t="s">
        <v>14</v>
      </c>
      <c r="H4559" s="30" t="s">
        <v>100</v>
      </c>
      <c r="I4559" s="31"/>
    </row>
    <row r="4560">
      <c r="A4560" s="34">
        <v>45023.0</v>
      </c>
      <c r="B4560" s="29" t="s">
        <v>10912</v>
      </c>
      <c r="C4560" s="30" t="s">
        <v>10913</v>
      </c>
      <c r="D4560" s="30" t="s">
        <v>1020</v>
      </c>
      <c r="E4560" s="30" t="s">
        <v>38</v>
      </c>
      <c r="F4560" s="30" t="s">
        <v>18</v>
      </c>
      <c r="G4560" s="9" t="s">
        <v>14</v>
      </c>
      <c r="H4560" s="30"/>
      <c r="I4560" s="31"/>
    </row>
    <row r="4561">
      <c r="A4561" s="34">
        <v>44992.0</v>
      </c>
      <c r="B4561" s="29" t="s">
        <v>10914</v>
      </c>
      <c r="C4561" s="30" t="s">
        <v>10915</v>
      </c>
      <c r="D4561" s="30" t="s">
        <v>206</v>
      </c>
      <c r="E4561" s="30" t="s">
        <v>436</v>
      </c>
      <c r="F4561" s="30" t="s">
        <v>6782</v>
      </c>
      <c r="G4561" s="9" t="s">
        <v>14</v>
      </c>
      <c r="H4561" s="30"/>
      <c r="I4561" s="31"/>
    </row>
    <row r="4562">
      <c r="A4562" s="34">
        <v>44992.0</v>
      </c>
      <c r="B4562" s="29" t="s">
        <v>10914</v>
      </c>
      <c r="C4562" s="30" t="s">
        <v>10915</v>
      </c>
      <c r="D4562" s="30" t="s">
        <v>206</v>
      </c>
      <c r="E4562" s="30" t="s">
        <v>1402</v>
      </c>
      <c r="F4562" s="30" t="s">
        <v>1403</v>
      </c>
      <c r="G4562" s="9" t="s">
        <v>14</v>
      </c>
      <c r="H4562" s="30"/>
      <c r="I4562" s="31"/>
    </row>
    <row r="4563">
      <c r="A4563" s="34">
        <v>44992.0</v>
      </c>
      <c r="B4563" s="29" t="s">
        <v>10914</v>
      </c>
      <c r="C4563" s="30" t="s">
        <v>10915</v>
      </c>
      <c r="D4563" s="30" t="s">
        <v>206</v>
      </c>
      <c r="E4563" s="30" t="s">
        <v>6260</v>
      </c>
      <c r="F4563" s="30" t="s">
        <v>10916</v>
      </c>
      <c r="G4563" s="9" t="s">
        <v>14</v>
      </c>
      <c r="H4563" s="30"/>
      <c r="I4563" s="31"/>
    </row>
    <row r="4564">
      <c r="A4564" s="34">
        <v>44992.0</v>
      </c>
      <c r="B4564" s="29" t="s">
        <v>10917</v>
      </c>
      <c r="C4564" s="30" t="s">
        <v>10918</v>
      </c>
      <c r="D4564" s="30" t="s">
        <v>373</v>
      </c>
      <c r="E4564" s="30" t="s">
        <v>110</v>
      </c>
      <c r="F4564" s="30" t="s">
        <v>111</v>
      </c>
      <c r="G4564" s="9" t="s">
        <v>14</v>
      </c>
      <c r="H4564" s="30"/>
      <c r="I4564" s="31"/>
    </row>
    <row r="4565">
      <c r="A4565" s="34">
        <v>44992.0</v>
      </c>
      <c r="B4565" s="29" t="s">
        <v>10917</v>
      </c>
      <c r="C4565" s="30" t="s">
        <v>10918</v>
      </c>
      <c r="D4565" s="30" t="s">
        <v>373</v>
      </c>
      <c r="E4565" s="30" t="s">
        <v>119</v>
      </c>
      <c r="F4565" s="30" t="s">
        <v>4963</v>
      </c>
      <c r="G4565" s="9" t="s">
        <v>14</v>
      </c>
      <c r="H4565" s="30"/>
      <c r="I4565" s="31"/>
    </row>
    <row r="4566">
      <c r="A4566" s="34">
        <v>44992.0</v>
      </c>
      <c r="B4566" s="29" t="s">
        <v>10919</v>
      </c>
      <c r="C4566" s="30" t="s">
        <v>10920</v>
      </c>
      <c r="D4566" s="30" t="s">
        <v>2369</v>
      </c>
      <c r="E4566" s="30"/>
      <c r="F4566" s="30" t="s">
        <v>171</v>
      </c>
      <c r="G4566" s="9" t="s">
        <v>14</v>
      </c>
      <c r="H4566" s="30" t="s">
        <v>100</v>
      </c>
      <c r="I4566" s="31"/>
    </row>
    <row r="4567">
      <c r="A4567" s="34">
        <v>44992.0</v>
      </c>
      <c r="B4567" s="29" t="s">
        <v>10919</v>
      </c>
      <c r="C4567" s="30" t="s">
        <v>10920</v>
      </c>
      <c r="D4567" s="30" t="s">
        <v>2369</v>
      </c>
      <c r="E4567" s="30" t="s">
        <v>5569</v>
      </c>
      <c r="F4567" s="30" t="s">
        <v>127</v>
      </c>
      <c r="G4567" s="9" t="s">
        <v>14</v>
      </c>
      <c r="H4567" s="30"/>
      <c r="I4567" s="31"/>
    </row>
    <row r="4568">
      <c r="A4568" s="34">
        <v>44992.0</v>
      </c>
      <c r="B4568" s="29" t="s">
        <v>10919</v>
      </c>
      <c r="C4568" s="30" t="s">
        <v>10920</v>
      </c>
      <c r="D4568" s="30" t="s">
        <v>2369</v>
      </c>
      <c r="E4568" s="30" t="s">
        <v>436</v>
      </c>
      <c r="F4568" s="30" t="s">
        <v>149</v>
      </c>
      <c r="G4568" s="9" t="s">
        <v>14</v>
      </c>
      <c r="H4568" s="30"/>
      <c r="I4568" s="31"/>
    </row>
    <row r="4569">
      <c r="A4569" s="30" t="s">
        <v>10921</v>
      </c>
      <c r="B4569" s="29" t="s">
        <v>10922</v>
      </c>
      <c r="C4569" s="30" t="s">
        <v>10923</v>
      </c>
      <c r="D4569" s="30" t="s">
        <v>6744</v>
      </c>
      <c r="E4569" s="30"/>
      <c r="F4569" s="30" t="s">
        <v>8811</v>
      </c>
      <c r="G4569" s="9" t="s">
        <v>14</v>
      </c>
      <c r="H4569" s="30" t="s">
        <v>100</v>
      </c>
      <c r="I4569" s="31"/>
    </row>
    <row r="4570">
      <c r="A4570" s="30" t="s">
        <v>10921</v>
      </c>
      <c r="B4570" s="29" t="s">
        <v>10922</v>
      </c>
      <c r="C4570" s="30" t="s">
        <v>10923</v>
      </c>
      <c r="D4570" s="30" t="s">
        <v>6744</v>
      </c>
      <c r="E4570" s="30" t="s">
        <v>259</v>
      </c>
      <c r="F4570" s="30" t="s">
        <v>202</v>
      </c>
      <c r="G4570" s="9" t="s">
        <v>14</v>
      </c>
      <c r="H4570" s="30"/>
      <c r="I4570" s="31"/>
    </row>
    <row r="4571">
      <c r="A4571" s="30" t="s">
        <v>10921</v>
      </c>
      <c r="B4571" s="29" t="s">
        <v>10924</v>
      </c>
      <c r="C4571" s="30" t="s">
        <v>10925</v>
      </c>
      <c r="D4571" s="30" t="s">
        <v>1020</v>
      </c>
      <c r="E4571" s="30" t="s">
        <v>6506</v>
      </c>
      <c r="F4571" s="30" t="s">
        <v>1430</v>
      </c>
      <c r="G4571" s="9" t="s">
        <v>14</v>
      </c>
      <c r="H4571" s="30"/>
      <c r="I4571" s="31"/>
    </row>
    <row r="4572">
      <c r="A4572" s="30" t="s">
        <v>10921</v>
      </c>
      <c r="B4572" s="29" t="s">
        <v>10924</v>
      </c>
      <c r="C4572" s="30" t="s">
        <v>10925</v>
      </c>
      <c r="D4572" s="30" t="s">
        <v>1020</v>
      </c>
      <c r="E4572" s="30" t="s">
        <v>241</v>
      </c>
      <c r="F4572" s="30" t="s">
        <v>33</v>
      </c>
      <c r="G4572" s="9" t="s">
        <v>14</v>
      </c>
      <c r="H4572" s="30"/>
      <c r="I4572" s="31"/>
    </row>
    <row r="4573">
      <c r="A4573" s="30" t="s">
        <v>10921</v>
      </c>
      <c r="B4573" s="29" t="s">
        <v>10924</v>
      </c>
      <c r="C4573" s="30" t="s">
        <v>10925</v>
      </c>
      <c r="D4573" s="30" t="s">
        <v>1020</v>
      </c>
      <c r="E4573" s="30" t="s">
        <v>110</v>
      </c>
      <c r="F4573" s="30" t="s">
        <v>111</v>
      </c>
      <c r="G4573" s="9" t="s">
        <v>14</v>
      </c>
      <c r="H4573" s="30"/>
      <c r="I4573" s="31"/>
    </row>
    <row r="4574">
      <c r="A4574" s="30" t="s">
        <v>10921</v>
      </c>
      <c r="B4574" s="29" t="s">
        <v>10926</v>
      </c>
      <c r="C4574" s="30" t="s">
        <v>10927</v>
      </c>
      <c r="D4574" s="30" t="s">
        <v>476</v>
      </c>
      <c r="E4574" s="30" t="s">
        <v>110</v>
      </c>
      <c r="F4574" s="30" t="s">
        <v>111</v>
      </c>
      <c r="G4574" s="9" t="s">
        <v>14</v>
      </c>
      <c r="H4574" s="30"/>
      <c r="I4574" s="31"/>
    </row>
    <row r="4575">
      <c r="A4575" s="30" t="s">
        <v>10921</v>
      </c>
      <c r="B4575" s="29" t="s">
        <v>10926</v>
      </c>
      <c r="C4575" s="30" t="s">
        <v>10927</v>
      </c>
      <c r="D4575" s="30" t="s">
        <v>476</v>
      </c>
      <c r="E4575" s="30" t="s">
        <v>119</v>
      </c>
      <c r="F4575" s="30" t="s">
        <v>330</v>
      </c>
      <c r="G4575" s="9" t="s">
        <v>14</v>
      </c>
      <c r="H4575" s="30"/>
      <c r="I4575" s="31"/>
    </row>
    <row r="4576">
      <c r="A4576" s="30" t="s">
        <v>10921</v>
      </c>
      <c r="B4576" s="29" t="s">
        <v>10926</v>
      </c>
      <c r="C4576" s="30" t="s">
        <v>10927</v>
      </c>
      <c r="D4576" s="30" t="s">
        <v>476</v>
      </c>
      <c r="E4576" s="30" t="s">
        <v>1269</v>
      </c>
      <c r="F4576" s="30" t="s">
        <v>668</v>
      </c>
      <c r="G4576" s="9" t="s">
        <v>86</v>
      </c>
      <c r="H4576" s="30"/>
      <c r="I4576" s="31"/>
    </row>
    <row r="4577">
      <c r="A4577" s="30" t="s">
        <v>10921</v>
      </c>
      <c r="B4577" s="29" t="s">
        <v>10926</v>
      </c>
      <c r="C4577" s="30" t="s">
        <v>10927</v>
      </c>
      <c r="D4577" s="30" t="s">
        <v>476</v>
      </c>
      <c r="E4577" s="30" t="s">
        <v>436</v>
      </c>
      <c r="F4577" s="30" t="s">
        <v>101</v>
      </c>
      <c r="G4577" s="9" t="s">
        <v>14</v>
      </c>
      <c r="H4577" s="30"/>
      <c r="I4577" s="31"/>
    </row>
    <row r="4578">
      <c r="A4578" s="30" t="s">
        <v>10921</v>
      </c>
      <c r="B4578" s="29" t="s">
        <v>10928</v>
      </c>
      <c r="C4578" s="30" t="s">
        <v>10929</v>
      </c>
      <c r="D4578" s="30" t="s">
        <v>874</v>
      </c>
      <c r="E4578" s="30"/>
      <c r="F4578" s="30" t="s">
        <v>6328</v>
      </c>
      <c r="G4578" s="9" t="s">
        <v>14</v>
      </c>
      <c r="H4578" s="30" t="s">
        <v>100</v>
      </c>
      <c r="I4578" s="31"/>
    </row>
    <row r="4579">
      <c r="A4579" s="30" t="s">
        <v>10921</v>
      </c>
      <c r="B4579" s="29" t="s">
        <v>10928</v>
      </c>
      <c r="C4579" s="30" t="s">
        <v>10929</v>
      </c>
      <c r="D4579" s="30" t="s">
        <v>874</v>
      </c>
      <c r="E4579" s="30" t="s">
        <v>38</v>
      </c>
      <c r="F4579" s="30" t="s">
        <v>741</v>
      </c>
      <c r="G4579" s="9" t="s">
        <v>14</v>
      </c>
      <c r="H4579" s="30"/>
      <c r="I4579" s="31"/>
    </row>
    <row r="4580">
      <c r="A4580" s="30" t="s">
        <v>10921</v>
      </c>
      <c r="B4580" s="29" t="s">
        <v>10928</v>
      </c>
      <c r="C4580" s="30" t="s">
        <v>10929</v>
      </c>
      <c r="D4580" s="30" t="s">
        <v>874</v>
      </c>
      <c r="E4580" s="30" t="s">
        <v>38</v>
      </c>
      <c r="F4580" s="30" t="s">
        <v>18</v>
      </c>
      <c r="G4580" s="9" t="s">
        <v>14</v>
      </c>
      <c r="H4580" s="30"/>
      <c r="I4580" s="31"/>
    </row>
    <row r="4581">
      <c r="A4581" s="30" t="s">
        <v>10921</v>
      </c>
      <c r="B4581" s="29" t="s">
        <v>10930</v>
      </c>
      <c r="C4581" s="30" t="s">
        <v>10931</v>
      </c>
      <c r="D4581" s="30" t="s">
        <v>10932</v>
      </c>
      <c r="E4581" s="30"/>
      <c r="F4581" s="30" t="s">
        <v>1419</v>
      </c>
      <c r="G4581" s="9" t="s">
        <v>14</v>
      </c>
      <c r="H4581" s="30" t="s">
        <v>100</v>
      </c>
      <c r="I4581" s="31"/>
    </row>
    <row r="4582">
      <c r="A4582" s="30" t="s">
        <v>10921</v>
      </c>
      <c r="B4582" s="29" t="s">
        <v>10930</v>
      </c>
      <c r="C4582" s="30" t="s">
        <v>10931</v>
      </c>
      <c r="D4582" s="30" t="s">
        <v>10932</v>
      </c>
      <c r="E4582" s="30"/>
      <c r="F4582" s="30" t="s">
        <v>8751</v>
      </c>
      <c r="G4582" s="9" t="s">
        <v>86</v>
      </c>
      <c r="H4582" s="30" t="s">
        <v>100</v>
      </c>
      <c r="I4582" s="31"/>
    </row>
    <row r="4583">
      <c r="A4583" s="30" t="s">
        <v>10921</v>
      </c>
      <c r="B4583" s="29" t="s">
        <v>10930</v>
      </c>
      <c r="C4583" s="30" t="s">
        <v>10931</v>
      </c>
      <c r="D4583" s="30" t="s">
        <v>10932</v>
      </c>
      <c r="E4583" s="30" t="s">
        <v>38</v>
      </c>
      <c r="F4583" s="30" t="s">
        <v>542</v>
      </c>
      <c r="G4583" s="9" t="s">
        <v>14</v>
      </c>
      <c r="H4583" s="30"/>
      <c r="I4583" s="31"/>
    </row>
    <row r="4584">
      <c r="A4584" s="30" t="s">
        <v>10921</v>
      </c>
      <c r="B4584" s="29" t="s">
        <v>10933</v>
      </c>
      <c r="C4584" s="30" t="s">
        <v>10934</v>
      </c>
      <c r="D4584" s="30" t="b">
        <v>1</v>
      </c>
      <c r="E4584" s="30"/>
      <c r="F4584" s="30" t="s">
        <v>171</v>
      </c>
      <c r="G4584" s="9" t="s">
        <v>14</v>
      </c>
      <c r="H4584" s="30" t="s">
        <v>100</v>
      </c>
      <c r="I4584" s="31"/>
    </row>
    <row r="4585">
      <c r="A4585" s="30" t="s">
        <v>10921</v>
      </c>
      <c r="B4585" s="29" t="s">
        <v>10933</v>
      </c>
      <c r="C4585" s="30" t="s">
        <v>10934</v>
      </c>
      <c r="D4585" s="30" t="b">
        <v>1</v>
      </c>
      <c r="E4585" s="30" t="s">
        <v>5418</v>
      </c>
      <c r="F4585" s="30" t="s">
        <v>280</v>
      </c>
      <c r="G4585" s="9" t="s">
        <v>14</v>
      </c>
      <c r="H4585" s="30"/>
      <c r="I4585" s="31"/>
    </row>
    <row r="4586">
      <c r="A4586" s="30" t="s">
        <v>10921</v>
      </c>
      <c r="B4586" s="29" t="s">
        <v>10933</v>
      </c>
      <c r="C4586" s="30" t="s">
        <v>10934</v>
      </c>
      <c r="D4586" s="30" t="b">
        <v>1</v>
      </c>
      <c r="E4586" s="30" t="s">
        <v>183</v>
      </c>
      <c r="F4586" s="30" t="s">
        <v>111</v>
      </c>
      <c r="G4586" s="9" t="s">
        <v>14</v>
      </c>
      <c r="H4586" s="30"/>
      <c r="I4586" s="3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</hyperlinks>
  <drawing r:id="rId458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3.63"/>
    <col customWidth="1" min="2" max="2" width="33.13"/>
    <col customWidth="1" min="3" max="3" width="68.88"/>
    <col customWidth="1" min="4" max="4" width="14.63"/>
    <col customWidth="1" min="5" max="5" width="15.0"/>
    <col customWidth="1" min="6" max="6" width="16.75"/>
    <col customWidth="1" min="7" max="7" width="13.0"/>
    <col customWidth="1" min="9" max="9" width="21.0"/>
  </cols>
  <sheetData>
    <row r="1">
      <c r="A1" s="35" t="s">
        <v>0</v>
      </c>
      <c r="B1" s="36" t="s">
        <v>1</v>
      </c>
      <c r="C1" s="37" t="s">
        <v>2</v>
      </c>
      <c r="D1" s="35" t="s">
        <v>3</v>
      </c>
      <c r="E1" s="36" t="s">
        <v>10935</v>
      </c>
      <c r="F1" s="36" t="s">
        <v>10936</v>
      </c>
      <c r="G1" s="37" t="s">
        <v>6</v>
      </c>
      <c r="H1" s="36" t="s">
        <v>7</v>
      </c>
      <c r="I1" s="38" t="s">
        <v>10937</v>
      </c>
      <c r="J1" s="39"/>
    </row>
    <row r="2">
      <c r="A2" s="5">
        <v>45116.0</v>
      </c>
      <c r="B2" s="11" t="s">
        <v>10938</v>
      </c>
      <c r="C2" s="40" t="s">
        <v>10939</v>
      </c>
      <c r="D2" s="41" t="s">
        <v>1136</v>
      </c>
      <c r="E2" s="18" t="s">
        <v>5885</v>
      </c>
      <c r="F2" s="18" t="s">
        <v>2746</v>
      </c>
      <c r="G2" s="7" t="s">
        <v>14</v>
      </c>
      <c r="H2" s="9"/>
      <c r="I2" s="42"/>
      <c r="J2" s="9"/>
    </row>
    <row r="3">
      <c r="A3" s="5">
        <v>45116.0</v>
      </c>
      <c r="B3" s="11" t="s">
        <v>10938</v>
      </c>
      <c r="C3" s="40" t="s">
        <v>10939</v>
      </c>
      <c r="D3" s="41" t="s">
        <v>1136</v>
      </c>
      <c r="E3" s="43"/>
      <c r="F3" s="18" t="s">
        <v>10940</v>
      </c>
      <c r="G3" s="7" t="s">
        <v>14</v>
      </c>
      <c r="H3" s="7" t="s">
        <v>15</v>
      </c>
      <c r="I3" s="42"/>
      <c r="J3" s="9"/>
    </row>
    <row r="4">
      <c r="A4" s="5">
        <v>45116.0</v>
      </c>
      <c r="B4" s="11" t="s">
        <v>10941</v>
      </c>
      <c r="C4" s="7" t="s">
        <v>10942</v>
      </c>
      <c r="D4" s="41" t="s">
        <v>1235</v>
      </c>
      <c r="E4" s="9"/>
      <c r="F4" s="18" t="s">
        <v>6180</v>
      </c>
      <c r="G4" s="18" t="s">
        <v>29</v>
      </c>
      <c r="H4" s="7" t="s">
        <v>15</v>
      </c>
      <c r="I4" s="42"/>
      <c r="J4" s="9"/>
    </row>
    <row r="5">
      <c r="A5" s="5">
        <v>45116.0</v>
      </c>
      <c r="B5" s="11" t="s">
        <v>10941</v>
      </c>
      <c r="C5" s="7" t="s">
        <v>10942</v>
      </c>
      <c r="D5" s="41" t="s">
        <v>1235</v>
      </c>
      <c r="E5" s="18" t="s">
        <v>10943</v>
      </c>
      <c r="F5" s="18" t="s">
        <v>101</v>
      </c>
      <c r="G5" s="7" t="s">
        <v>14</v>
      </c>
      <c r="H5" s="9"/>
      <c r="I5" s="42"/>
      <c r="J5" s="9"/>
    </row>
    <row r="6">
      <c r="A6" s="5">
        <v>45116.0</v>
      </c>
      <c r="B6" s="11" t="s">
        <v>10941</v>
      </c>
      <c r="C6" s="7" t="s">
        <v>10942</v>
      </c>
      <c r="D6" s="41" t="s">
        <v>10944</v>
      </c>
      <c r="E6" s="9"/>
      <c r="F6" s="18" t="s">
        <v>1507</v>
      </c>
      <c r="G6" s="7" t="s">
        <v>14</v>
      </c>
      <c r="H6" s="7" t="s">
        <v>38</v>
      </c>
      <c r="I6" s="42"/>
      <c r="J6" s="9"/>
    </row>
    <row r="7">
      <c r="A7" s="5">
        <v>45117.0</v>
      </c>
      <c r="B7" s="11" t="s">
        <v>10945</v>
      </c>
      <c r="C7" s="7" t="s">
        <v>10946</v>
      </c>
      <c r="D7" s="41" t="s">
        <v>839</v>
      </c>
      <c r="E7" s="9"/>
      <c r="F7" s="18" t="s">
        <v>171</v>
      </c>
      <c r="G7" s="7" t="s">
        <v>14</v>
      </c>
      <c r="H7" s="7" t="s">
        <v>15</v>
      </c>
      <c r="I7" s="42"/>
      <c r="J7" s="9"/>
    </row>
    <row r="8">
      <c r="A8" s="5">
        <v>45117.0</v>
      </c>
      <c r="B8" s="11" t="s">
        <v>10945</v>
      </c>
      <c r="C8" s="7" t="s">
        <v>10946</v>
      </c>
      <c r="D8" s="41" t="s">
        <v>182</v>
      </c>
      <c r="E8" s="9"/>
      <c r="F8" s="18" t="s">
        <v>171</v>
      </c>
      <c r="G8" s="7" t="s">
        <v>14</v>
      </c>
      <c r="H8" s="7" t="s">
        <v>15</v>
      </c>
      <c r="I8" s="42"/>
      <c r="J8" s="9"/>
    </row>
    <row r="9">
      <c r="A9" s="5">
        <v>45117.0</v>
      </c>
      <c r="B9" s="11" t="s">
        <v>10945</v>
      </c>
      <c r="C9" s="7" t="s">
        <v>10946</v>
      </c>
      <c r="D9" s="41" t="s">
        <v>311</v>
      </c>
      <c r="E9" s="9"/>
      <c r="F9" s="18" t="s">
        <v>171</v>
      </c>
      <c r="G9" s="7" t="s">
        <v>14</v>
      </c>
      <c r="H9" s="7" t="s">
        <v>15</v>
      </c>
      <c r="I9" s="42"/>
      <c r="J9" s="9"/>
    </row>
    <row r="10">
      <c r="A10" s="5">
        <v>45117.0</v>
      </c>
      <c r="B10" s="11" t="s">
        <v>10947</v>
      </c>
      <c r="C10" s="14" t="s">
        <v>10948</v>
      </c>
      <c r="D10" s="44" t="s">
        <v>373</v>
      </c>
      <c r="E10" s="14" t="s">
        <v>878</v>
      </c>
      <c r="F10" s="14" t="s">
        <v>10949</v>
      </c>
      <c r="G10" s="7" t="s">
        <v>29</v>
      </c>
      <c r="H10" s="9"/>
      <c r="I10" s="42"/>
      <c r="J10" s="9"/>
    </row>
    <row r="11">
      <c r="A11" s="5">
        <v>45117.0</v>
      </c>
      <c r="B11" s="11" t="s">
        <v>10947</v>
      </c>
      <c r="C11" s="14" t="s">
        <v>10948</v>
      </c>
      <c r="D11" s="44" t="s">
        <v>373</v>
      </c>
      <c r="E11" s="14" t="s">
        <v>253</v>
      </c>
      <c r="F11" s="14" t="s">
        <v>535</v>
      </c>
      <c r="G11" s="7" t="s">
        <v>86</v>
      </c>
      <c r="H11" s="9"/>
      <c r="I11" s="42"/>
      <c r="J11" s="9"/>
    </row>
    <row r="12">
      <c r="A12" s="5">
        <v>45117.0</v>
      </c>
      <c r="B12" s="11" t="s">
        <v>10947</v>
      </c>
      <c r="C12" s="14" t="s">
        <v>10948</v>
      </c>
      <c r="D12" s="44" t="s">
        <v>373</v>
      </c>
      <c r="E12" s="18" t="s">
        <v>119</v>
      </c>
      <c r="F12" s="14" t="s">
        <v>1791</v>
      </c>
      <c r="G12" s="7" t="s">
        <v>86</v>
      </c>
      <c r="H12" s="9"/>
      <c r="I12" s="42"/>
      <c r="J12" s="9"/>
    </row>
    <row r="13">
      <c r="A13" s="5">
        <v>45117.0</v>
      </c>
      <c r="B13" s="11" t="s">
        <v>10950</v>
      </c>
      <c r="C13" s="14" t="s">
        <v>10951</v>
      </c>
      <c r="D13" s="44" t="s">
        <v>4204</v>
      </c>
      <c r="E13" s="14" t="s">
        <v>10952</v>
      </c>
      <c r="F13" s="14" t="s">
        <v>48</v>
      </c>
      <c r="G13" s="7" t="s">
        <v>14</v>
      </c>
      <c r="H13" s="9"/>
      <c r="I13" s="42"/>
      <c r="J13" s="9"/>
    </row>
    <row r="14">
      <c r="A14" s="5">
        <v>45117.0</v>
      </c>
      <c r="B14" s="11" t="s">
        <v>10953</v>
      </c>
      <c r="C14" s="14" t="s">
        <v>10954</v>
      </c>
      <c r="D14" s="45" t="s">
        <v>182</v>
      </c>
      <c r="E14" s="18" t="s">
        <v>15</v>
      </c>
      <c r="F14" s="14" t="s">
        <v>10955</v>
      </c>
      <c r="G14" s="7" t="s">
        <v>14</v>
      </c>
      <c r="H14" s="9"/>
      <c r="I14" s="42"/>
      <c r="J14" s="9"/>
    </row>
    <row r="15">
      <c r="A15" s="5">
        <v>45117.0</v>
      </c>
      <c r="B15" s="11" t="s">
        <v>10953</v>
      </c>
      <c r="C15" s="14" t="s">
        <v>10954</v>
      </c>
      <c r="D15" s="45" t="s">
        <v>182</v>
      </c>
      <c r="E15" s="14" t="s">
        <v>121</v>
      </c>
      <c r="F15" s="14" t="s">
        <v>10956</v>
      </c>
      <c r="G15" s="7" t="s">
        <v>86</v>
      </c>
      <c r="H15" s="9"/>
      <c r="I15" s="42"/>
      <c r="J15" s="9"/>
    </row>
    <row r="16">
      <c r="A16" s="5">
        <v>45117.0</v>
      </c>
      <c r="B16" s="11" t="s">
        <v>10957</v>
      </c>
      <c r="C16" s="14" t="s">
        <v>10958</v>
      </c>
      <c r="D16" s="44" t="s">
        <v>800</v>
      </c>
      <c r="E16" s="14" t="s">
        <v>119</v>
      </c>
      <c r="F16" s="14" t="s">
        <v>1791</v>
      </c>
      <c r="G16" s="7" t="s">
        <v>86</v>
      </c>
      <c r="H16" s="9"/>
      <c r="I16" s="42"/>
      <c r="J16" s="9"/>
    </row>
    <row r="17">
      <c r="A17" s="5">
        <v>45117.0</v>
      </c>
      <c r="B17" s="11" t="s">
        <v>10957</v>
      </c>
      <c r="C17" s="14" t="s">
        <v>10958</v>
      </c>
      <c r="D17" s="44" t="s">
        <v>230</v>
      </c>
      <c r="E17" s="9"/>
      <c r="F17" s="14" t="s">
        <v>370</v>
      </c>
      <c r="G17" s="7" t="s">
        <v>86</v>
      </c>
      <c r="H17" s="7" t="s">
        <v>15</v>
      </c>
      <c r="I17" s="42"/>
      <c r="J17" s="9"/>
    </row>
    <row r="18">
      <c r="A18" s="5">
        <v>45117.0</v>
      </c>
      <c r="B18" s="11" t="s">
        <v>10959</v>
      </c>
      <c r="C18" s="14" t="s">
        <v>10960</v>
      </c>
      <c r="D18" s="44" t="s">
        <v>839</v>
      </c>
      <c r="E18" s="14" t="s">
        <v>105</v>
      </c>
      <c r="F18" s="14" t="s">
        <v>526</v>
      </c>
      <c r="G18" s="7" t="s">
        <v>14</v>
      </c>
      <c r="H18" s="9"/>
      <c r="I18" s="42"/>
      <c r="J18" s="9"/>
    </row>
    <row r="19">
      <c r="A19" s="5">
        <v>45117.0</v>
      </c>
      <c r="B19" s="11" t="s">
        <v>10959</v>
      </c>
      <c r="C19" s="14" t="s">
        <v>10960</v>
      </c>
      <c r="D19" s="44" t="s">
        <v>839</v>
      </c>
      <c r="E19" s="14" t="s">
        <v>119</v>
      </c>
      <c r="F19" s="14" t="s">
        <v>136</v>
      </c>
      <c r="G19" s="7" t="s">
        <v>14</v>
      </c>
      <c r="H19" s="43"/>
      <c r="I19" s="42"/>
      <c r="J19" s="9"/>
    </row>
    <row r="20">
      <c r="A20" s="5">
        <v>45117.0</v>
      </c>
      <c r="B20" s="11" t="s">
        <v>10959</v>
      </c>
      <c r="C20" s="14" t="s">
        <v>10960</v>
      </c>
      <c r="D20" s="44" t="s">
        <v>839</v>
      </c>
      <c r="E20" s="14" t="s">
        <v>183</v>
      </c>
      <c r="F20" s="14" t="s">
        <v>111</v>
      </c>
      <c r="G20" s="7" t="s">
        <v>14</v>
      </c>
      <c r="H20" s="9"/>
      <c r="I20" s="42"/>
      <c r="J20" s="9"/>
    </row>
    <row r="21">
      <c r="A21" s="5">
        <v>45117.0</v>
      </c>
      <c r="B21" s="11" t="s">
        <v>10961</v>
      </c>
      <c r="C21" s="14" t="s">
        <v>10962</v>
      </c>
      <c r="D21" s="44" t="s">
        <v>312</v>
      </c>
      <c r="E21" s="14" t="s">
        <v>15</v>
      </c>
      <c r="F21" s="14" t="s">
        <v>48</v>
      </c>
      <c r="G21" s="7" t="s">
        <v>14</v>
      </c>
      <c r="H21" s="9"/>
      <c r="I21" s="42"/>
      <c r="J21" s="9"/>
    </row>
    <row r="22">
      <c r="A22" s="5">
        <v>45118.0</v>
      </c>
      <c r="B22" s="11" t="s">
        <v>10963</v>
      </c>
      <c r="C22" s="14" t="s">
        <v>10964</v>
      </c>
      <c r="D22" s="44" t="s">
        <v>3179</v>
      </c>
      <c r="E22" s="14" t="s">
        <v>38</v>
      </c>
      <c r="F22" s="18" t="s">
        <v>473</v>
      </c>
      <c r="G22" s="7" t="s">
        <v>14</v>
      </c>
      <c r="H22" s="14"/>
      <c r="I22" s="42"/>
      <c r="J22" s="9"/>
    </row>
    <row r="23">
      <c r="A23" s="5">
        <v>45118.0</v>
      </c>
      <c r="B23" s="11" t="s">
        <v>10963</v>
      </c>
      <c r="C23" s="14" t="s">
        <v>10964</v>
      </c>
      <c r="D23" s="44" t="s">
        <v>3179</v>
      </c>
      <c r="E23" s="14" t="s">
        <v>38</v>
      </c>
      <c r="F23" s="14" t="s">
        <v>1544</v>
      </c>
      <c r="G23" s="7" t="s">
        <v>14</v>
      </c>
      <c r="H23" s="9"/>
      <c r="I23" s="42"/>
      <c r="J23" s="9"/>
    </row>
    <row r="24">
      <c r="A24" s="5">
        <v>45118.0</v>
      </c>
      <c r="B24" s="11" t="s">
        <v>10965</v>
      </c>
      <c r="C24" s="14" t="s">
        <v>10966</v>
      </c>
      <c r="D24" s="44" t="s">
        <v>2355</v>
      </c>
      <c r="E24" s="14" t="s">
        <v>10967</v>
      </c>
      <c r="F24" s="14" t="s">
        <v>668</v>
      </c>
      <c r="G24" s="7" t="s">
        <v>14</v>
      </c>
      <c r="H24" s="9"/>
      <c r="I24" s="42"/>
      <c r="J24" s="9"/>
    </row>
    <row r="25">
      <c r="A25" s="5">
        <v>45118.0</v>
      </c>
      <c r="B25" s="11" t="s">
        <v>10965</v>
      </c>
      <c r="C25" s="14" t="s">
        <v>10966</v>
      </c>
      <c r="D25" s="44" t="s">
        <v>2355</v>
      </c>
      <c r="E25" s="14" t="s">
        <v>47</v>
      </c>
      <c r="F25" s="14" t="s">
        <v>809</v>
      </c>
      <c r="G25" s="7" t="s">
        <v>14</v>
      </c>
      <c r="H25" s="43"/>
      <c r="I25" s="42"/>
      <c r="J25" s="9"/>
    </row>
    <row r="26">
      <c r="A26" s="5">
        <v>45118.0</v>
      </c>
      <c r="B26" s="11" t="s">
        <v>10968</v>
      </c>
      <c r="C26" s="14" t="s">
        <v>10969</v>
      </c>
      <c r="D26" s="44" t="s">
        <v>722</v>
      </c>
      <c r="E26" s="43"/>
      <c r="F26" s="14" t="s">
        <v>48</v>
      </c>
      <c r="G26" s="7" t="s">
        <v>14</v>
      </c>
      <c r="H26" s="14" t="s">
        <v>15</v>
      </c>
      <c r="I26" s="42"/>
      <c r="J26" s="9"/>
    </row>
    <row r="27">
      <c r="A27" s="5">
        <v>45118.0</v>
      </c>
      <c r="B27" s="11" t="s">
        <v>10968</v>
      </c>
      <c r="C27" s="14" t="s">
        <v>10969</v>
      </c>
      <c r="D27" s="44" t="s">
        <v>412</v>
      </c>
      <c r="E27" s="9"/>
      <c r="F27" s="14" t="s">
        <v>48</v>
      </c>
      <c r="G27" s="7" t="s">
        <v>14</v>
      </c>
      <c r="H27" s="14" t="s">
        <v>15</v>
      </c>
      <c r="I27" s="42"/>
      <c r="J27" s="9"/>
    </row>
    <row r="28">
      <c r="A28" s="5">
        <v>45118.0</v>
      </c>
      <c r="B28" s="11" t="s">
        <v>10968</v>
      </c>
      <c r="C28" s="14" t="s">
        <v>10969</v>
      </c>
      <c r="D28" s="44" t="s">
        <v>267</v>
      </c>
      <c r="E28" s="9"/>
      <c r="F28" s="14" t="s">
        <v>48</v>
      </c>
      <c r="G28" s="7" t="s">
        <v>14</v>
      </c>
      <c r="H28" s="14" t="s">
        <v>15</v>
      </c>
      <c r="I28" s="42"/>
      <c r="J28" s="9"/>
    </row>
    <row r="29">
      <c r="A29" s="5">
        <v>45118.0</v>
      </c>
      <c r="B29" s="11" t="s">
        <v>10970</v>
      </c>
      <c r="C29" s="14" t="s">
        <v>10971</v>
      </c>
      <c r="D29" s="44" t="s">
        <v>1299</v>
      </c>
      <c r="E29" s="9"/>
      <c r="F29" s="14" t="s">
        <v>33</v>
      </c>
      <c r="G29" s="7" t="s">
        <v>14</v>
      </c>
      <c r="H29" s="14" t="s">
        <v>15</v>
      </c>
      <c r="I29" s="42"/>
      <c r="J29" s="9"/>
    </row>
    <row r="30">
      <c r="A30" s="5">
        <v>45118.0</v>
      </c>
      <c r="B30" s="11" t="s">
        <v>10970</v>
      </c>
      <c r="C30" s="14" t="s">
        <v>10971</v>
      </c>
      <c r="D30" s="44" t="s">
        <v>1299</v>
      </c>
      <c r="E30" s="14" t="s">
        <v>90</v>
      </c>
      <c r="F30" s="14" t="s">
        <v>10972</v>
      </c>
      <c r="G30" s="7" t="s">
        <v>14</v>
      </c>
      <c r="H30" s="9"/>
      <c r="I30" s="42"/>
      <c r="J30" s="9"/>
    </row>
    <row r="31">
      <c r="A31" s="5">
        <v>45118.0</v>
      </c>
      <c r="B31" s="11" t="s">
        <v>10973</v>
      </c>
      <c r="C31" s="14" t="s">
        <v>10974</v>
      </c>
      <c r="D31" s="44" t="s">
        <v>373</v>
      </c>
      <c r="E31" s="14" t="s">
        <v>119</v>
      </c>
      <c r="F31" s="14" t="s">
        <v>10547</v>
      </c>
      <c r="G31" s="7" t="s">
        <v>86</v>
      </c>
      <c r="H31" s="9"/>
      <c r="I31" s="42"/>
      <c r="J31" s="9"/>
    </row>
    <row r="32">
      <c r="A32" s="5">
        <v>45118.0</v>
      </c>
      <c r="B32" s="11" t="s">
        <v>10973</v>
      </c>
      <c r="C32" s="14" t="s">
        <v>10974</v>
      </c>
      <c r="D32" s="44" t="s">
        <v>373</v>
      </c>
      <c r="E32" s="14" t="s">
        <v>105</v>
      </c>
      <c r="F32" s="14" t="s">
        <v>4485</v>
      </c>
      <c r="G32" s="7" t="s">
        <v>86</v>
      </c>
      <c r="H32" s="9"/>
      <c r="I32" s="42"/>
      <c r="J32" s="9"/>
    </row>
    <row r="33">
      <c r="A33" s="5">
        <v>45118.0</v>
      </c>
      <c r="B33" s="11" t="s">
        <v>10975</v>
      </c>
      <c r="C33" s="14" t="s">
        <v>10976</v>
      </c>
      <c r="D33" s="44" t="s">
        <v>642</v>
      </c>
      <c r="E33" s="43"/>
      <c r="F33" s="14" t="s">
        <v>132</v>
      </c>
      <c r="G33" s="7" t="s">
        <v>14</v>
      </c>
      <c r="H33" s="7" t="s">
        <v>119</v>
      </c>
      <c r="I33" s="42"/>
      <c r="J33" s="9"/>
    </row>
    <row r="34">
      <c r="A34" s="5">
        <v>45118.0</v>
      </c>
      <c r="B34" s="11" t="s">
        <v>10977</v>
      </c>
      <c r="C34" s="14" t="s">
        <v>10978</v>
      </c>
      <c r="D34" s="44" t="s">
        <v>343</v>
      </c>
      <c r="E34" s="9"/>
      <c r="F34" s="14" t="s">
        <v>10979</v>
      </c>
      <c r="G34" s="7" t="s">
        <v>14</v>
      </c>
      <c r="H34" s="7" t="s">
        <v>119</v>
      </c>
      <c r="I34" s="42"/>
      <c r="J34" s="9"/>
    </row>
    <row r="35">
      <c r="A35" s="5">
        <v>45118.0</v>
      </c>
      <c r="B35" s="11" t="s">
        <v>10980</v>
      </c>
      <c r="C35" s="14" t="s">
        <v>10981</v>
      </c>
      <c r="D35" s="44" t="s">
        <v>114</v>
      </c>
      <c r="E35" s="14" t="s">
        <v>119</v>
      </c>
      <c r="F35" s="14" t="s">
        <v>43</v>
      </c>
      <c r="G35" s="7" t="s">
        <v>14</v>
      </c>
      <c r="H35" s="9"/>
      <c r="I35" s="42"/>
      <c r="J35" s="9"/>
    </row>
    <row r="36">
      <c r="A36" s="5">
        <v>45118.0</v>
      </c>
      <c r="B36" s="11" t="s">
        <v>10980</v>
      </c>
      <c r="C36" s="14" t="s">
        <v>10981</v>
      </c>
      <c r="D36" s="44" t="s">
        <v>114</v>
      </c>
      <c r="E36" s="14" t="s">
        <v>183</v>
      </c>
      <c r="F36" s="14" t="s">
        <v>111</v>
      </c>
      <c r="G36" s="7" t="s">
        <v>14</v>
      </c>
      <c r="H36" s="9"/>
      <c r="I36" s="42"/>
      <c r="J36" s="9"/>
    </row>
    <row r="37">
      <c r="A37" s="5">
        <v>45118.0</v>
      </c>
      <c r="B37" s="11" t="s">
        <v>10982</v>
      </c>
      <c r="C37" s="14" t="s">
        <v>10983</v>
      </c>
      <c r="D37" s="44" t="s">
        <v>567</v>
      </c>
      <c r="E37" s="14" t="s">
        <v>878</v>
      </c>
      <c r="F37" s="14" t="s">
        <v>111</v>
      </c>
      <c r="G37" s="7" t="s">
        <v>14</v>
      </c>
      <c r="H37" s="9"/>
      <c r="I37" s="42"/>
      <c r="J37" s="9"/>
    </row>
    <row r="38">
      <c r="A38" s="5">
        <v>45118.0</v>
      </c>
      <c r="B38" s="11" t="s">
        <v>10982</v>
      </c>
      <c r="C38" s="14" t="s">
        <v>10983</v>
      </c>
      <c r="D38" s="44" t="s">
        <v>53</v>
      </c>
      <c r="E38" s="9"/>
      <c r="F38" s="14" t="s">
        <v>136</v>
      </c>
      <c r="G38" s="7" t="s">
        <v>14</v>
      </c>
      <c r="H38" s="14" t="s">
        <v>15</v>
      </c>
      <c r="I38" s="42"/>
      <c r="J38" s="9"/>
    </row>
    <row r="39">
      <c r="A39" s="5">
        <v>45118.0</v>
      </c>
      <c r="B39" s="11" t="s">
        <v>10984</v>
      </c>
      <c r="C39" s="14" t="s">
        <v>10985</v>
      </c>
      <c r="D39" s="44" t="s">
        <v>182</v>
      </c>
      <c r="E39" s="14" t="s">
        <v>105</v>
      </c>
      <c r="F39" s="14" t="s">
        <v>526</v>
      </c>
      <c r="G39" s="7" t="s">
        <v>14</v>
      </c>
      <c r="H39" s="9"/>
      <c r="I39" s="42"/>
      <c r="J39" s="9"/>
    </row>
    <row r="40">
      <c r="A40" s="5">
        <v>45118.0</v>
      </c>
      <c r="B40" s="11" t="s">
        <v>10986</v>
      </c>
      <c r="C40" s="14" t="s">
        <v>10987</v>
      </c>
      <c r="D40" s="44" t="s">
        <v>405</v>
      </c>
      <c r="E40" s="9"/>
      <c r="F40" s="14" t="s">
        <v>7020</v>
      </c>
      <c r="G40" s="7" t="s">
        <v>14</v>
      </c>
      <c r="H40" s="7" t="s">
        <v>436</v>
      </c>
      <c r="I40" s="46"/>
      <c r="J40" s="9"/>
    </row>
    <row r="41">
      <c r="A41" s="5">
        <v>45118.0</v>
      </c>
      <c r="B41" s="11" t="s">
        <v>10988</v>
      </c>
      <c r="C41" s="14" t="s">
        <v>10989</v>
      </c>
      <c r="D41" s="44" t="s">
        <v>1805</v>
      </c>
      <c r="E41" s="14" t="s">
        <v>38</v>
      </c>
      <c r="F41" s="14" t="s">
        <v>741</v>
      </c>
      <c r="G41" s="7" t="s">
        <v>14</v>
      </c>
      <c r="H41" s="9"/>
      <c r="I41" s="42"/>
      <c r="J41" s="9"/>
    </row>
    <row r="42">
      <c r="A42" s="5">
        <v>45118.0</v>
      </c>
      <c r="B42" s="11" t="s">
        <v>10988</v>
      </c>
      <c r="C42" s="14" t="s">
        <v>10989</v>
      </c>
      <c r="D42" s="44" t="s">
        <v>1805</v>
      </c>
      <c r="E42" s="14" t="s">
        <v>125</v>
      </c>
      <c r="F42" s="14" t="s">
        <v>101</v>
      </c>
      <c r="G42" s="7" t="s">
        <v>14</v>
      </c>
      <c r="H42" s="9"/>
      <c r="I42" s="42"/>
      <c r="J42" s="9"/>
    </row>
    <row r="43">
      <c r="A43" s="5">
        <v>45119.0</v>
      </c>
      <c r="B43" s="11" t="s">
        <v>10990</v>
      </c>
      <c r="C43" s="14" t="s">
        <v>10991</v>
      </c>
      <c r="D43" s="44" t="s">
        <v>147</v>
      </c>
      <c r="E43" s="9"/>
      <c r="F43" s="14" t="s">
        <v>184</v>
      </c>
      <c r="G43" s="7" t="s">
        <v>86</v>
      </c>
      <c r="H43" s="14" t="s">
        <v>15</v>
      </c>
      <c r="I43" s="42"/>
      <c r="J43" s="9"/>
    </row>
    <row r="44">
      <c r="A44" s="5">
        <v>45119.0</v>
      </c>
      <c r="B44" s="11" t="s">
        <v>10990</v>
      </c>
      <c r="C44" s="14" t="s">
        <v>10991</v>
      </c>
      <c r="D44" s="44" t="s">
        <v>907</v>
      </c>
      <c r="E44" s="9"/>
      <c r="F44" s="14" t="s">
        <v>111</v>
      </c>
      <c r="G44" s="7" t="s">
        <v>14</v>
      </c>
      <c r="H44" s="14" t="s">
        <v>15</v>
      </c>
      <c r="I44" s="42"/>
      <c r="J44" s="9"/>
    </row>
    <row r="45">
      <c r="A45" s="5">
        <v>45119.0</v>
      </c>
      <c r="B45" s="11" t="s">
        <v>10992</v>
      </c>
      <c r="C45" s="47" t="s">
        <v>10993</v>
      </c>
      <c r="D45" s="44" t="s">
        <v>147</v>
      </c>
      <c r="E45" s="48" t="s">
        <v>10994</v>
      </c>
      <c r="F45" s="14" t="s">
        <v>564</v>
      </c>
      <c r="G45" s="7" t="s">
        <v>14</v>
      </c>
      <c r="H45" s="9"/>
      <c r="I45" s="42"/>
      <c r="J45" s="9"/>
    </row>
    <row r="46">
      <c r="A46" s="5">
        <v>45119.0</v>
      </c>
      <c r="B46" s="11" t="s">
        <v>10992</v>
      </c>
      <c r="C46" s="14" t="s">
        <v>10993</v>
      </c>
      <c r="D46" s="44" t="s">
        <v>147</v>
      </c>
      <c r="E46" s="9"/>
      <c r="F46" s="14" t="s">
        <v>18</v>
      </c>
      <c r="G46" s="7" t="s">
        <v>14</v>
      </c>
      <c r="H46" s="7" t="s">
        <v>119</v>
      </c>
      <c r="I46" s="46"/>
      <c r="J46" s="9"/>
    </row>
    <row r="47">
      <c r="A47" s="5">
        <v>45119.0</v>
      </c>
      <c r="B47" s="11" t="s">
        <v>10995</v>
      </c>
      <c r="C47" s="14" t="s">
        <v>10996</v>
      </c>
      <c r="D47" s="44" t="s">
        <v>471</v>
      </c>
      <c r="E47" s="48" t="s">
        <v>10997</v>
      </c>
      <c r="F47" s="48" t="s">
        <v>10998</v>
      </c>
      <c r="G47" s="7" t="s">
        <v>14</v>
      </c>
      <c r="H47" s="9"/>
      <c r="I47" s="46"/>
      <c r="J47" s="9"/>
    </row>
    <row r="48">
      <c r="A48" s="5">
        <v>45119.0</v>
      </c>
      <c r="B48" s="11" t="s">
        <v>10999</v>
      </c>
      <c r="C48" s="14" t="s">
        <v>11000</v>
      </c>
      <c r="D48" s="44" t="s">
        <v>211</v>
      </c>
      <c r="E48" s="14" t="s">
        <v>119</v>
      </c>
      <c r="F48" s="14" t="s">
        <v>1791</v>
      </c>
      <c r="G48" s="7" t="s">
        <v>86</v>
      </c>
      <c r="H48" s="9"/>
      <c r="I48" s="42"/>
      <c r="J48" s="9"/>
    </row>
    <row r="49">
      <c r="A49" s="5">
        <v>45119.0</v>
      </c>
      <c r="B49" s="11" t="s">
        <v>11001</v>
      </c>
      <c r="C49" s="14" t="s">
        <v>11002</v>
      </c>
      <c r="D49" s="44" t="s">
        <v>118</v>
      </c>
      <c r="E49" s="9"/>
      <c r="F49" s="14" t="s">
        <v>11003</v>
      </c>
      <c r="G49" s="7" t="s">
        <v>14</v>
      </c>
      <c r="H49" s="48" t="s">
        <v>11004</v>
      </c>
      <c r="I49" s="42"/>
      <c r="J49" s="9"/>
    </row>
    <row r="50">
      <c r="A50" s="5">
        <v>45119.0</v>
      </c>
      <c r="B50" s="11" t="s">
        <v>11001</v>
      </c>
      <c r="C50" s="14" t="s">
        <v>11002</v>
      </c>
      <c r="D50" s="44" t="b">
        <v>1</v>
      </c>
      <c r="E50" s="9"/>
      <c r="F50" s="14" t="s">
        <v>11003</v>
      </c>
      <c r="G50" s="7" t="s">
        <v>14</v>
      </c>
      <c r="H50" s="48" t="s">
        <v>11005</v>
      </c>
      <c r="I50" s="42"/>
      <c r="J50" s="9"/>
    </row>
    <row r="51">
      <c r="A51" s="5">
        <v>45119.0</v>
      </c>
      <c r="B51" s="11" t="s">
        <v>11001</v>
      </c>
      <c r="C51" s="14" t="s">
        <v>11002</v>
      </c>
      <c r="D51" s="44" t="s">
        <v>118</v>
      </c>
      <c r="E51" s="9"/>
      <c r="F51" s="14" t="s">
        <v>308</v>
      </c>
      <c r="G51" s="7" t="s">
        <v>14</v>
      </c>
      <c r="H51" s="7" t="s">
        <v>38</v>
      </c>
      <c r="I51" s="42"/>
      <c r="J51" s="9"/>
    </row>
    <row r="52">
      <c r="A52" s="5">
        <v>45119.0</v>
      </c>
      <c r="B52" s="11" t="s">
        <v>11001</v>
      </c>
      <c r="C52" s="14" t="s">
        <v>11002</v>
      </c>
      <c r="D52" s="44" t="b">
        <v>1</v>
      </c>
      <c r="E52" s="9"/>
      <c r="F52" s="14" t="s">
        <v>308</v>
      </c>
      <c r="G52" s="7" t="s">
        <v>14</v>
      </c>
      <c r="H52" s="7" t="s">
        <v>38</v>
      </c>
      <c r="I52" s="42"/>
      <c r="J52" s="9"/>
    </row>
    <row r="53">
      <c r="A53" s="5">
        <v>45119.0</v>
      </c>
      <c r="B53" s="11" t="s">
        <v>11006</v>
      </c>
      <c r="C53" s="14" t="s">
        <v>11007</v>
      </c>
      <c r="D53" s="44" t="s">
        <v>321</v>
      </c>
      <c r="E53" s="48" t="s">
        <v>11008</v>
      </c>
      <c r="F53" s="13" t="s">
        <v>1791</v>
      </c>
      <c r="G53" s="7" t="s">
        <v>86</v>
      </c>
      <c r="H53" s="9"/>
      <c r="I53" s="42"/>
      <c r="J53" s="9"/>
    </row>
    <row r="54">
      <c r="A54" s="5">
        <v>45119.0</v>
      </c>
      <c r="B54" s="11" t="s">
        <v>11006</v>
      </c>
      <c r="C54" s="14" t="s">
        <v>11007</v>
      </c>
      <c r="D54" s="44" t="s">
        <v>321</v>
      </c>
      <c r="E54" s="14" t="s">
        <v>90</v>
      </c>
      <c r="F54" s="14" t="s">
        <v>111</v>
      </c>
      <c r="G54" s="7" t="s">
        <v>14</v>
      </c>
      <c r="H54" s="9"/>
      <c r="I54" s="42"/>
      <c r="J54" s="9"/>
    </row>
    <row r="55">
      <c r="A55" s="5">
        <v>45119.0</v>
      </c>
      <c r="B55" s="11" t="s">
        <v>11009</v>
      </c>
      <c r="C55" s="14" t="s">
        <v>11010</v>
      </c>
      <c r="D55" s="44" t="s">
        <v>1176</v>
      </c>
      <c r="E55" s="9"/>
      <c r="F55" s="14" t="s">
        <v>33</v>
      </c>
      <c r="G55" s="7" t="s">
        <v>14</v>
      </c>
      <c r="H55" s="14" t="s">
        <v>15</v>
      </c>
      <c r="I55" s="42"/>
      <c r="J55" s="9"/>
    </row>
    <row r="56">
      <c r="A56" s="5">
        <v>45119.0</v>
      </c>
      <c r="B56" s="11" t="s">
        <v>11011</v>
      </c>
      <c r="C56" s="14" t="s">
        <v>11012</v>
      </c>
      <c r="D56" s="44" t="s">
        <v>295</v>
      </c>
      <c r="E56" s="14" t="s">
        <v>5198</v>
      </c>
      <c r="F56" s="14" t="s">
        <v>10979</v>
      </c>
      <c r="G56" s="7" t="s">
        <v>14</v>
      </c>
      <c r="H56" s="43"/>
      <c r="I56" s="42"/>
      <c r="J56" s="9"/>
    </row>
    <row r="57">
      <c r="A57" s="5">
        <v>45119.0</v>
      </c>
      <c r="B57" s="11" t="s">
        <v>11013</v>
      </c>
      <c r="C57" s="14" t="s">
        <v>11014</v>
      </c>
      <c r="D57" s="44" t="s">
        <v>32</v>
      </c>
      <c r="E57" s="9"/>
      <c r="F57" s="14" t="s">
        <v>33</v>
      </c>
      <c r="G57" s="7" t="s">
        <v>14</v>
      </c>
      <c r="H57" s="14" t="s">
        <v>15</v>
      </c>
      <c r="I57" s="42"/>
      <c r="J57" s="9"/>
    </row>
    <row r="58">
      <c r="A58" s="5">
        <v>45119.0</v>
      </c>
      <c r="B58" s="11" t="s">
        <v>11013</v>
      </c>
      <c r="C58" s="14" t="s">
        <v>11014</v>
      </c>
      <c r="D58" s="44" t="s">
        <v>32</v>
      </c>
      <c r="E58" s="48" t="s">
        <v>11015</v>
      </c>
      <c r="F58" s="14" t="s">
        <v>48</v>
      </c>
      <c r="G58" s="7" t="s">
        <v>14</v>
      </c>
      <c r="H58" s="9"/>
      <c r="I58" s="42"/>
      <c r="J58" s="9"/>
    </row>
    <row r="59">
      <c r="A59" s="5">
        <v>45119.0</v>
      </c>
      <c r="B59" s="11" t="s">
        <v>11016</v>
      </c>
      <c r="C59" s="14" t="s">
        <v>11017</v>
      </c>
      <c r="D59" s="44" t="s">
        <v>11</v>
      </c>
      <c r="E59" s="9"/>
      <c r="F59" s="14" t="s">
        <v>330</v>
      </c>
      <c r="G59" s="7" t="s">
        <v>14</v>
      </c>
      <c r="H59" s="14" t="s">
        <v>15</v>
      </c>
      <c r="I59" s="42"/>
      <c r="J59" s="9"/>
    </row>
    <row r="60">
      <c r="A60" s="5">
        <v>45119.0</v>
      </c>
      <c r="B60" s="11" t="s">
        <v>11016</v>
      </c>
      <c r="C60" s="14" t="s">
        <v>11017</v>
      </c>
      <c r="D60" s="44" t="s">
        <v>11</v>
      </c>
      <c r="E60" s="14" t="s">
        <v>119</v>
      </c>
      <c r="F60" s="14" t="s">
        <v>132</v>
      </c>
      <c r="G60" s="7" t="s">
        <v>14</v>
      </c>
      <c r="H60" s="9"/>
      <c r="I60" s="42"/>
      <c r="J60" s="9"/>
    </row>
    <row r="61">
      <c r="A61" s="5">
        <v>45119.0</v>
      </c>
      <c r="B61" s="11" t="s">
        <v>11018</v>
      </c>
      <c r="C61" s="14" t="s">
        <v>11019</v>
      </c>
      <c r="D61" s="44" t="s">
        <v>267</v>
      </c>
      <c r="E61" s="14" t="s">
        <v>1527</v>
      </c>
      <c r="F61" s="14" t="s">
        <v>11020</v>
      </c>
      <c r="G61" s="7" t="s">
        <v>14</v>
      </c>
      <c r="H61" s="9"/>
      <c r="I61" s="42"/>
      <c r="J61" s="9"/>
    </row>
    <row r="62">
      <c r="A62" s="5">
        <v>45119.0</v>
      </c>
      <c r="B62" s="11" t="s">
        <v>11018</v>
      </c>
      <c r="C62" s="14" t="s">
        <v>11019</v>
      </c>
      <c r="D62" s="44" t="s">
        <v>722</v>
      </c>
      <c r="E62" s="14" t="s">
        <v>1527</v>
      </c>
      <c r="F62" s="14" t="s">
        <v>11020</v>
      </c>
      <c r="G62" s="7" t="s">
        <v>14</v>
      </c>
      <c r="H62" s="9"/>
      <c r="I62" s="42"/>
      <c r="J62" s="9"/>
    </row>
    <row r="63">
      <c r="A63" s="5">
        <v>45120.0</v>
      </c>
      <c r="B63" s="11" t="s">
        <v>11021</v>
      </c>
      <c r="C63" s="14" t="s">
        <v>11022</v>
      </c>
      <c r="D63" s="44" t="s">
        <v>3712</v>
      </c>
      <c r="E63" s="14" t="s">
        <v>119</v>
      </c>
      <c r="F63" s="14" t="s">
        <v>1791</v>
      </c>
      <c r="G63" s="7" t="s">
        <v>86</v>
      </c>
      <c r="H63" s="9"/>
      <c r="I63" s="42"/>
      <c r="J63" s="9"/>
    </row>
    <row r="64">
      <c r="A64" s="5">
        <v>45120.0</v>
      </c>
      <c r="B64" s="11" t="s">
        <v>11023</v>
      </c>
      <c r="C64" s="14" t="s">
        <v>11024</v>
      </c>
      <c r="D64" s="44" t="s">
        <v>800</v>
      </c>
      <c r="E64" s="14" t="s">
        <v>527</v>
      </c>
      <c r="F64" s="14" t="s">
        <v>11025</v>
      </c>
      <c r="G64" s="7" t="s">
        <v>14</v>
      </c>
      <c r="H64" s="9"/>
      <c r="I64" s="42"/>
      <c r="J64" s="9"/>
    </row>
    <row r="65">
      <c r="A65" s="5">
        <v>45120.0</v>
      </c>
      <c r="B65" s="11" t="s">
        <v>11026</v>
      </c>
      <c r="C65" s="14" t="s">
        <v>11027</v>
      </c>
      <c r="D65" s="44" t="s">
        <v>311</v>
      </c>
      <c r="E65" s="9"/>
      <c r="F65" s="14" t="s">
        <v>111</v>
      </c>
      <c r="G65" s="7" t="s">
        <v>14</v>
      </c>
      <c r="H65" s="14" t="s">
        <v>15</v>
      </c>
      <c r="I65" s="42"/>
      <c r="J65" s="9"/>
    </row>
    <row r="66">
      <c r="A66" s="5">
        <v>45120.0</v>
      </c>
      <c r="B66" s="11" t="s">
        <v>11026</v>
      </c>
      <c r="C66" s="14" t="s">
        <v>11027</v>
      </c>
      <c r="D66" s="44" t="s">
        <v>32</v>
      </c>
      <c r="E66" s="9"/>
      <c r="F66" s="14" t="s">
        <v>184</v>
      </c>
      <c r="G66" s="14" t="s">
        <v>86</v>
      </c>
      <c r="H66" s="14" t="s">
        <v>15</v>
      </c>
      <c r="I66" s="42"/>
      <c r="J66" s="9"/>
    </row>
    <row r="67">
      <c r="A67" s="5">
        <v>45120.0</v>
      </c>
      <c r="B67" s="11" t="s">
        <v>11028</v>
      </c>
      <c r="C67" s="14" t="s">
        <v>11029</v>
      </c>
      <c r="D67" s="44" t="s">
        <v>235</v>
      </c>
      <c r="E67" s="14" t="s">
        <v>119</v>
      </c>
      <c r="F67" s="14" t="s">
        <v>473</v>
      </c>
      <c r="G67" s="7" t="s">
        <v>14</v>
      </c>
      <c r="H67" s="9"/>
      <c r="I67" s="42"/>
      <c r="J67" s="9"/>
    </row>
    <row r="68">
      <c r="A68" s="5">
        <v>45120.0</v>
      </c>
      <c r="B68" s="11" t="s">
        <v>11028</v>
      </c>
      <c r="C68" s="14" t="s">
        <v>11029</v>
      </c>
      <c r="D68" s="44" t="s">
        <v>235</v>
      </c>
      <c r="E68" s="14" t="s">
        <v>119</v>
      </c>
      <c r="F68" s="14" t="s">
        <v>136</v>
      </c>
      <c r="G68" s="7" t="s">
        <v>14</v>
      </c>
      <c r="H68" s="9"/>
      <c r="I68" s="42"/>
      <c r="J68" s="9"/>
    </row>
    <row r="69">
      <c r="A69" s="5">
        <v>45120.0</v>
      </c>
      <c r="B69" s="11" t="s">
        <v>11028</v>
      </c>
      <c r="C69" s="14" t="s">
        <v>11029</v>
      </c>
      <c r="D69" s="44" t="s">
        <v>235</v>
      </c>
      <c r="E69" s="14" t="s">
        <v>90</v>
      </c>
      <c r="F69" s="14" t="s">
        <v>111</v>
      </c>
      <c r="G69" s="7" t="s">
        <v>14</v>
      </c>
      <c r="H69" s="9"/>
      <c r="I69" s="42"/>
      <c r="J69" s="9"/>
    </row>
    <row r="70">
      <c r="A70" s="5">
        <v>45120.0</v>
      </c>
      <c r="B70" s="11" t="s">
        <v>11030</v>
      </c>
      <c r="C70" s="14" t="s">
        <v>11031</v>
      </c>
      <c r="D70" s="44" t="s">
        <v>11032</v>
      </c>
      <c r="E70" s="9"/>
      <c r="F70" s="14" t="s">
        <v>1164</v>
      </c>
      <c r="G70" s="7" t="s">
        <v>14</v>
      </c>
      <c r="H70" s="7" t="s">
        <v>436</v>
      </c>
      <c r="I70" s="42"/>
      <c r="J70" s="9"/>
    </row>
    <row r="71">
      <c r="A71" s="5">
        <v>45120.0</v>
      </c>
      <c r="B71" s="11" t="s">
        <v>11033</v>
      </c>
      <c r="C71" s="14" t="s">
        <v>11034</v>
      </c>
      <c r="D71" s="44" t="s">
        <v>32</v>
      </c>
      <c r="E71" s="9"/>
      <c r="F71" s="14" t="s">
        <v>749</v>
      </c>
      <c r="G71" s="7" t="s">
        <v>86</v>
      </c>
      <c r="H71" s="14" t="s">
        <v>15</v>
      </c>
      <c r="I71" s="42"/>
      <c r="J71" s="9"/>
    </row>
    <row r="72">
      <c r="A72" s="5">
        <v>45120.0</v>
      </c>
      <c r="B72" s="11" t="s">
        <v>11033</v>
      </c>
      <c r="C72" s="14" t="s">
        <v>11034</v>
      </c>
      <c r="D72" s="44" t="s">
        <v>800</v>
      </c>
      <c r="E72" s="9"/>
      <c r="F72" s="14" t="s">
        <v>749</v>
      </c>
      <c r="G72" s="7" t="s">
        <v>86</v>
      </c>
      <c r="H72" s="14" t="s">
        <v>15</v>
      </c>
      <c r="I72" s="42"/>
      <c r="J72" s="9"/>
    </row>
    <row r="73">
      <c r="A73" s="5">
        <v>45120.0</v>
      </c>
      <c r="B73" s="11" t="s">
        <v>11035</v>
      </c>
      <c r="C73" s="14" t="s">
        <v>11036</v>
      </c>
      <c r="D73" s="44" t="s">
        <v>140</v>
      </c>
      <c r="E73" s="14" t="s">
        <v>119</v>
      </c>
      <c r="F73" s="14" t="s">
        <v>43</v>
      </c>
      <c r="G73" s="7" t="s">
        <v>14</v>
      </c>
      <c r="H73" s="9"/>
      <c r="I73" s="42"/>
      <c r="J73" s="9"/>
    </row>
    <row r="74">
      <c r="A74" s="5">
        <v>45120.0</v>
      </c>
      <c r="B74" s="11" t="s">
        <v>11037</v>
      </c>
      <c r="C74" s="14" t="s">
        <v>11038</v>
      </c>
      <c r="D74" s="44" t="s">
        <v>26</v>
      </c>
      <c r="E74" s="9"/>
      <c r="F74" s="14" t="s">
        <v>564</v>
      </c>
      <c r="G74" s="7" t="s">
        <v>14</v>
      </c>
      <c r="H74" s="14" t="s">
        <v>15</v>
      </c>
      <c r="I74" s="42"/>
      <c r="J74" s="9"/>
    </row>
    <row r="75">
      <c r="A75" s="5">
        <v>45120.0</v>
      </c>
      <c r="B75" s="11" t="s">
        <v>11037</v>
      </c>
      <c r="C75" s="14" t="s">
        <v>11038</v>
      </c>
      <c r="D75" s="44" t="s">
        <v>26</v>
      </c>
      <c r="E75" s="7" t="s">
        <v>119</v>
      </c>
      <c r="F75" s="14" t="s">
        <v>132</v>
      </c>
      <c r="G75" s="7" t="s">
        <v>14</v>
      </c>
      <c r="H75" s="9"/>
      <c r="I75" s="42"/>
      <c r="J75" s="9"/>
    </row>
    <row r="76">
      <c r="A76" s="5">
        <v>45120.0</v>
      </c>
      <c r="B76" s="11" t="s">
        <v>11039</v>
      </c>
      <c r="C76" s="14" t="s">
        <v>11040</v>
      </c>
      <c r="D76" s="44" t="s">
        <v>307</v>
      </c>
      <c r="E76" s="14" t="s">
        <v>90</v>
      </c>
      <c r="F76" s="14" t="s">
        <v>3550</v>
      </c>
      <c r="G76" s="7" t="s">
        <v>86</v>
      </c>
      <c r="H76" s="9"/>
      <c r="I76" s="42"/>
      <c r="J76" s="9"/>
    </row>
    <row r="77">
      <c r="A77" s="5">
        <v>45120.0</v>
      </c>
      <c r="B77" s="11" t="s">
        <v>11041</v>
      </c>
      <c r="C77" s="14" t="s">
        <v>11042</v>
      </c>
      <c r="D77" s="44" t="s">
        <v>608</v>
      </c>
      <c r="E77" s="14" t="s">
        <v>11043</v>
      </c>
      <c r="F77" s="14" t="s">
        <v>4965</v>
      </c>
      <c r="G77" s="7" t="s">
        <v>14</v>
      </c>
      <c r="H77" s="9"/>
      <c r="I77" s="42"/>
      <c r="J77" s="9"/>
    </row>
    <row r="78">
      <c r="A78" s="5">
        <v>45120.0</v>
      </c>
      <c r="B78" s="11" t="s">
        <v>11041</v>
      </c>
      <c r="C78" s="14" t="s">
        <v>11042</v>
      </c>
      <c r="D78" s="44" t="s">
        <v>608</v>
      </c>
      <c r="E78" s="14" t="s">
        <v>119</v>
      </c>
      <c r="F78" s="14" t="s">
        <v>120</v>
      </c>
      <c r="G78" s="7" t="s">
        <v>14</v>
      </c>
      <c r="H78" s="9"/>
      <c r="I78" s="42"/>
      <c r="J78" s="9"/>
    </row>
    <row r="79">
      <c r="A79" s="5">
        <v>45120.0</v>
      </c>
      <c r="B79" s="11" t="s">
        <v>11044</v>
      </c>
      <c r="C79" s="14" t="s">
        <v>11045</v>
      </c>
      <c r="D79" s="44" t="s">
        <v>3294</v>
      </c>
      <c r="E79" s="14" t="s">
        <v>259</v>
      </c>
      <c r="F79" s="14" t="s">
        <v>781</v>
      </c>
      <c r="G79" s="7" t="s">
        <v>14</v>
      </c>
      <c r="H79" s="9"/>
      <c r="I79" s="42"/>
      <c r="J79" s="9"/>
    </row>
    <row r="80">
      <c r="A80" s="5">
        <v>45121.0</v>
      </c>
      <c r="B80" s="11" t="s">
        <v>11046</v>
      </c>
      <c r="C80" s="14" t="s">
        <v>11047</v>
      </c>
      <c r="D80" s="44" t="s">
        <v>746</v>
      </c>
      <c r="E80" s="9"/>
      <c r="F80" s="14" t="s">
        <v>111</v>
      </c>
      <c r="G80" s="7" t="s">
        <v>14</v>
      </c>
      <c r="H80" s="14" t="s">
        <v>15</v>
      </c>
      <c r="I80" s="42"/>
      <c r="J80" s="9"/>
    </row>
    <row r="81">
      <c r="A81" s="5">
        <v>45121.0</v>
      </c>
      <c r="B81" s="11" t="s">
        <v>11046</v>
      </c>
      <c r="C81" s="14" t="s">
        <v>11047</v>
      </c>
      <c r="D81" s="44" t="s">
        <v>32</v>
      </c>
      <c r="E81" s="9"/>
      <c r="F81" s="14" t="s">
        <v>111</v>
      </c>
      <c r="G81" s="7" t="s">
        <v>14</v>
      </c>
      <c r="H81" s="14" t="s">
        <v>15</v>
      </c>
      <c r="I81" s="42"/>
      <c r="J81" s="9"/>
    </row>
    <row r="82">
      <c r="A82" s="5">
        <v>45121.0</v>
      </c>
      <c r="B82" s="11" t="s">
        <v>11046</v>
      </c>
      <c r="C82" s="14" t="s">
        <v>11047</v>
      </c>
      <c r="D82" s="44" t="s">
        <v>118</v>
      </c>
      <c r="E82" s="9"/>
      <c r="F82" s="14" t="s">
        <v>111</v>
      </c>
      <c r="G82" s="7" t="s">
        <v>14</v>
      </c>
      <c r="H82" s="14" t="s">
        <v>15</v>
      </c>
      <c r="I82" s="42"/>
      <c r="J82" s="9"/>
    </row>
    <row r="83">
      <c r="A83" s="5">
        <v>45121.0</v>
      </c>
      <c r="B83" s="11" t="s">
        <v>11048</v>
      </c>
      <c r="C83" s="14" t="s">
        <v>11049</v>
      </c>
      <c r="D83" s="44" t="s">
        <v>1181</v>
      </c>
      <c r="E83" s="9"/>
      <c r="F83" s="14" t="s">
        <v>152</v>
      </c>
      <c r="G83" s="7" t="s">
        <v>86</v>
      </c>
      <c r="H83" s="14" t="s">
        <v>15</v>
      </c>
      <c r="I83" s="42"/>
      <c r="J83" s="9"/>
    </row>
    <row r="84">
      <c r="A84" s="5">
        <v>45121.0</v>
      </c>
      <c r="B84" s="11" t="s">
        <v>11050</v>
      </c>
      <c r="C84" s="14" t="s">
        <v>11051</v>
      </c>
      <c r="D84" s="44" t="s">
        <v>907</v>
      </c>
      <c r="E84" s="9"/>
      <c r="F84" s="14" t="s">
        <v>101</v>
      </c>
      <c r="G84" s="7" t="s">
        <v>14</v>
      </c>
      <c r="H84" s="14" t="s">
        <v>15</v>
      </c>
      <c r="I84" s="42"/>
      <c r="J84" s="9"/>
    </row>
    <row r="85">
      <c r="A85" s="5">
        <v>45121.0</v>
      </c>
      <c r="B85" s="11" t="s">
        <v>11050</v>
      </c>
      <c r="C85" s="14" t="s">
        <v>11051</v>
      </c>
      <c r="D85" s="44" t="s">
        <v>746</v>
      </c>
      <c r="E85" s="9"/>
      <c r="F85" s="14" t="s">
        <v>101</v>
      </c>
      <c r="G85" s="7" t="s">
        <v>14</v>
      </c>
      <c r="H85" s="14" t="s">
        <v>15</v>
      </c>
      <c r="I85" s="42"/>
      <c r="J85" s="9"/>
    </row>
    <row r="86">
      <c r="A86" s="5">
        <v>45121.0</v>
      </c>
      <c r="B86" s="11" t="s">
        <v>11050</v>
      </c>
      <c r="C86" s="14" t="s">
        <v>11051</v>
      </c>
      <c r="D86" s="44" t="s">
        <v>540</v>
      </c>
      <c r="E86" s="9"/>
      <c r="F86" s="14" t="s">
        <v>101</v>
      </c>
      <c r="G86" s="7" t="s">
        <v>14</v>
      </c>
      <c r="H86" s="14" t="s">
        <v>15</v>
      </c>
      <c r="I86" s="42"/>
      <c r="J86" s="9"/>
    </row>
    <row r="87">
      <c r="A87" s="5">
        <v>45121.0</v>
      </c>
      <c r="B87" s="11" t="s">
        <v>11052</v>
      </c>
      <c r="C87" s="14" t="s">
        <v>11053</v>
      </c>
      <c r="D87" s="44" t="s">
        <v>1918</v>
      </c>
      <c r="E87" s="14" t="s">
        <v>8294</v>
      </c>
      <c r="F87" s="14" t="s">
        <v>950</v>
      </c>
      <c r="G87" s="7" t="s">
        <v>14</v>
      </c>
      <c r="H87" s="9"/>
      <c r="I87" s="42"/>
      <c r="J87" s="9"/>
    </row>
    <row r="88">
      <c r="A88" s="5">
        <v>45121.0</v>
      </c>
      <c r="B88" s="11" t="s">
        <v>11054</v>
      </c>
      <c r="C88" s="14" t="s">
        <v>11055</v>
      </c>
      <c r="D88" s="44" t="s">
        <v>530</v>
      </c>
      <c r="E88" s="14" t="s">
        <v>519</v>
      </c>
      <c r="F88" s="14" t="s">
        <v>18</v>
      </c>
      <c r="G88" s="7" t="s">
        <v>14</v>
      </c>
      <c r="H88" s="9"/>
      <c r="I88" s="42"/>
      <c r="J88" s="9"/>
    </row>
    <row r="89">
      <c r="A89" s="5">
        <v>45121.0</v>
      </c>
      <c r="B89" s="11" t="s">
        <v>11054</v>
      </c>
      <c r="C89" s="14" t="s">
        <v>11055</v>
      </c>
      <c r="D89" s="44" t="s">
        <v>530</v>
      </c>
      <c r="E89" s="14" t="s">
        <v>878</v>
      </c>
      <c r="F89" s="18" t="s">
        <v>6180</v>
      </c>
      <c r="G89" s="18" t="s">
        <v>29</v>
      </c>
      <c r="H89" s="9"/>
      <c r="I89" s="42"/>
      <c r="J89" s="9"/>
    </row>
    <row r="90">
      <c r="A90" s="5">
        <v>45121.0</v>
      </c>
      <c r="B90" s="11" t="s">
        <v>11056</v>
      </c>
      <c r="C90" s="14" t="s">
        <v>11057</v>
      </c>
      <c r="D90" s="44" t="s">
        <v>642</v>
      </c>
      <c r="E90" s="14" t="s">
        <v>119</v>
      </c>
      <c r="F90" s="14" t="s">
        <v>23</v>
      </c>
      <c r="G90" s="7" t="s">
        <v>14</v>
      </c>
      <c r="H90" s="9"/>
      <c r="I90" s="42"/>
      <c r="J90" s="9"/>
    </row>
    <row r="91">
      <c r="A91" s="5">
        <v>45121.0</v>
      </c>
      <c r="B91" s="11" t="s">
        <v>11058</v>
      </c>
      <c r="C91" s="14" t="s">
        <v>11059</v>
      </c>
      <c r="D91" s="44" t="s">
        <v>1020</v>
      </c>
      <c r="E91" s="14" t="s">
        <v>878</v>
      </c>
      <c r="F91" s="14" t="s">
        <v>519</v>
      </c>
      <c r="G91" s="7" t="s">
        <v>29</v>
      </c>
      <c r="H91" s="9"/>
      <c r="I91" s="42"/>
      <c r="J91" s="9"/>
    </row>
    <row r="92">
      <c r="A92" s="5">
        <v>45121.0</v>
      </c>
      <c r="B92" s="11" t="s">
        <v>11058</v>
      </c>
      <c r="C92" s="14" t="s">
        <v>11059</v>
      </c>
      <c r="D92" s="44" t="s">
        <v>1020</v>
      </c>
      <c r="E92" s="14" t="s">
        <v>119</v>
      </c>
      <c r="F92" s="14" t="s">
        <v>18</v>
      </c>
      <c r="G92" s="7" t="s">
        <v>14</v>
      </c>
      <c r="H92" s="9"/>
      <c r="I92" s="42"/>
      <c r="J92" s="9"/>
    </row>
    <row r="93">
      <c r="A93" s="5">
        <v>45121.0</v>
      </c>
      <c r="B93" s="11" t="s">
        <v>11060</v>
      </c>
      <c r="C93" s="14" t="s">
        <v>11061</v>
      </c>
      <c r="D93" s="44" t="s">
        <v>32</v>
      </c>
      <c r="E93" s="14" t="s">
        <v>105</v>
      </c>
      <c r="F93" s="14" t="s">
        <v>526</v>
      </c>
      <c r="G93" s="7" t="s">
        <v>14</v>
      </c>
      <c r="H93" s="9"/>
      <c r="I93" s="42"/>
      <c r="J93" s="9"/>
    </row>
    <row r="94">
      <c r="A94" s="5">
        <v>45121.0</v>
      </c>
      <c r="B94" s="11" t="s">
        <v>11060</v>
      </c>
      <c r="C94" s="14" t="s">
        <v>11061</v>
      </c>
      <c r="D94" s="44" t="s">
        <v>32</v>
      </c>
      <c r="E94" s="48" t="s">
        <v>11062</v>
      </c>
      <c r="F94" s="13" t="s">
        <v>11063</v>
      </c>
      <c r="G94" s="7" t="s">
        <v>14</v>
      </c>
      <c r="H94" s="9"/>
      <c r="I94" s="42"/>
      <c r="J94" s="9"/>
    </row>
    <row r="95">
      <c r="A95" s="5">
        <v>45121.0</v>
      </c>
      <c r="B95" s="11" t="s">
        <v>11060</v>
      </c>
      <c r="C95" s="14" t="s">
        <v>11061</v>
      </c>
      <c r="D95" s="44" t="s">
        <v>32</v>
      </c>
      <c r="E95" s="14" t="s">
        <v>90</v>
      </c>
      <c r="F95" s="14" t="s">
        <v>111</v>
      </c>
      <c r="G95" s="7" t="s">
        <v>14</v>
      </c>
      <c r="H95" s="9"/>
      <c r="I95" s="42"/>
      <c r="J95" s="9"/>
    </row>
    <row r="96">
      <c r="A96" s="5">
        <v>45121.0</v>
      </c>
      <c r="B96" s="11" t="s">
        <v>11064</v>
      </c>
      <c r="C96" s="14" t="s">
        <v>11065</v>
      </c>
      <c r="D96" s="44" t="s">
        <v>211</v>
      </c>
      <c r="E96" s="14" t="s">
        <v>119</v>
      </c>
      <c r="F96" s="49" t="s">
        <v>1791</v>
      </c>
      <c r="G96" s="7" t="s">
        <v>86</v>
      </c>
      <c r="H96" s="9"/>
      <c r="I96" s="42"/>
      <c r="J96" s="9"/>
    </row>
    <row r="97">
      <c r="A97" s="5">
        <v>45121.0</v>
      </c>
      <c r="B97" s="11" t="s">
        <v>11064</v>
      </c>
      <c r="C97" s="14" t="s">
        <v>11065</v>
      </c>
      <c r="D97" s="44" t="s">
        <v>211</v>
      </c>
      <c r="E97" s="14" t="s">
        <v>90</v>
      </c>
      <c r="F97" s="14" t="s">
        <v>184</v>
      </c>
      <c r="G97" s="7" t="s">
        <v>86</v>
      </c>
      <c r="H97" s="9"/>
      <c r="I97" s="42"/>
      <c r="J97" s="9"/>
    </row>
    <row r="98">
      <c r="A98" s="5">
        <v>45121.0</v>
      </c>
      <c r="B98" s="11" t="s">
        <v>11066</v>
      </c>
      <c r="C98" s="14" t="s">
        <v>11067</v>
      </c>
      <c r="D98" s="44" t="s">
        <v>329</v>
      </c>
      <c r="E98" s="14" t="s">
        <v>15</v>
      </c>
      <c r="F98" s="14" t="s">
        <v>4011</v>
      </c>
      <c r="G98" s="14" t="s">
        <v>14</v>
      </c>
      <c r="H98" s="9"/>
      <c r="I98" s="42"/>
      <c r="J98" s="9"/>
    </row>
    <row r="99">
      <c r="A99" s="5">
        <v>45121.0</v>
      </c>
      <c r="B99" s="11" t="s">
        <v>11066</v>
      </c>
      <c r="C99" s="14" t="s">
        <v>11067</v>
      </c>
      <c r="D99" s="44" t="s">
        <v>329</v>
      </c>
      <c r="E99" s="14" t="s">
        <v>47</v>
      </c>
      <c r="F99" s="14" t="s">
        <v>809</v>
      </c>
      <c r="G99" s="7" t="s">
        <v>14</v>
      </c>
      <c r="H99" s="9"/>
      <c r="I99" s="42"/>
      <c r="J99" s="9"/>
    </row>
    <row r="100">
      <c r="A100" s="5">
        <v>45121.0</v>
      </c>
      <c r="B100" s="11" t="s">
        <v>11068</v>
      </c>
      <c r="C100" s="14" t="s">
        <v>11069</v>
      </c>
      <c r="D100" s="44" t="s">
        <v>445</v>
      </c>
      <c r="E100" s="14" t="s">
        <v>119</v>
      </c>
      <c r="F100" s="14" t="s">
        <v>33</v>
      </c>
      <c r="G100" s="7" t="s">
        <v>14</v>
      </c>
      <c r="H100" s="9"/>
      <c r="I100" s="42"/>
      <c r="J100" s="9"/>
    </row>
    <row r="101">
      <c r="A101" s="5">
        <v>45121.0</v>
      </c>
      <c r="B101" s="11" t="s">
        <v>11070</v>
      </c>
      <c r="C101" s="14" t="s">
        <v>11071</v>
      </c>
      <c r="D101" s="44" t="s">
        <v>1306</v>
      </c>
      <c r="E101" s="14" t="s">
        <v>748</v>
      </c>
      <c r="F101" s="14" t="s">
        <v>1152</v>
      </c>
      <c r="G101" s="7" t="s">
        <v>86</v>
      </c>
      <c r="H101" s="9"/>
      <c r="I101" s="42"/>
      <c r="J101" s="9"/>
    </row>
    <row r="102">
      <c r="A102" s="5">
        <v>45121.0</v>
      </c>
      <c r="B102" s="11" t="s">
        <v>11070</v>
      </c>
      <c r="C102" s="14" t="s">
        <v>11071</v>
      </c>
      <c r="D102" s="44" t="s">
        <v>1306</v>
      </c>
      <c r="E102" s="14" t="s">
        <v>119</v>
      </c>
      <c r="F102" s="49" t="s">
        <v>1791</v>
      </c>
      <c r="G102" s="7" t="s">
        <v>86</v>
      </c>
      <c r="H102" s="7"/>
      <c r="I102" s="42"/>
      <c r="J102" s="9"/>
    </row>
    <row r="103">
      <c r="A103" s="5">
        <v>45121.0</v>
      </c>
      <c r="B103" s="11" t="s">
        <v>11070</v>
      </c>
      <c r="C103" s="14" t="s">
        <v>11071</v>
      </c>
      <c r="D103" s="44" t="s">
        <v>1306</v>
      </c>
      <c r="E103" s="14" t="s">
        <v>183</v>
      </c>
      <c r="F103" s="14" t="s">
        <v>111</v>
      </c>
      <c r="G103" s="7" t="s">
        <v>14</v>
      </c>
      <c r="H103" s="9"/>
      <c r="I103" s="42"/>
      <c r="J103" s="9"/>
    </row>
    <row r="104">
      <c r="A104" s="5">
        <v>45121.0</v>
      </c>
      <c r="B104" s="11" t="s">
        <v>11072</v>
      </c>
      <c r="C104" s="14" t="s">
        <v>11073</v>
      </c>
      <c r="D104" s="44" t="s">
        <v>385</v>
      </c>
      <c r="E104" s="14" t="s">
        <v>38</v>
      </c>
      <c r="F104" s="14" t="s">
        <v>6237</v>
      </c>
      <c r="G104" s="7" t="s">
        <v>14</v>
      </c>
      <c r="H104" s="9"/>
      <c r="I104" s="42"/>
      <c r="J104" s="9"/>
    </row>
    <row r="105">
      <c r="A105" s="5">
        <v>45121.0</v>
      </c>
      <c r="B105" s="11" t="s">
        <v>11072</v>
      </c>
      <c r="C105" s="14" t="s">
        <v>11073</v>
      </c>
      <c r="D105" s="44" t="s">
        <v>385</v>
      </c>
      <c r="E105" s="9"/>
      <c r="F105" s="14" t="s">
        <v>11074</v>
      </c>
      <c r="G105" s="7" t="s">
        <v>14</v>
      </c>
      <c r="H105" s="7" t="s">
        <v>38</v>
      </c>
      <c r="I105" s="42"/>
      <c r="J105" s="9"/>
    </row>
    <row r="106">
      <c r="A106" s="5">
        <v>45122.0</v>
      </c>
      <c r="B106" s="11" t="s">
        <v>11075</v>
      </c>
      <c r="C106" s="14" t="s">
        <v>11076</v>
      </c>
      <c r="D106" s="44" t="s">
        <v>32</v>
      </c>
      <c r="E106" s="9"/>
      <c r="F106" s="14" t="s">
        <v>454</v>
      </c>
      <c r="G106" s="7" t="s">
        <v>14</v>
      </c>
      <c r="H106" s="14" t="s">
        <v>15</v>
      </c>
      <c r="I106" s="42"/>
      <c r="J106" s="9"/>
    </row>
    <row r="107">
      <c r="A107" s="5">
        <v>45122.0</v>
      </c>
      <c r="B107" s="11" t="s">
        <v>11075</v>
      </c>
      <c r="C107" s="14" t="s">
        <v>11076</v>
      </c>
      <c r="D107" s="44" t="s">
        <v>32</v>
      </c>
      <c r="E107" s="14" t="s">
        <v>119</v>
      </c>
      <c r="F107" s="14" t="s">
        <v>18</v>
      </c>
      <c r="G107" s="7" t="s">
        <v>14</v>
      </c>
      <c r="H107" s="9"/>
      <c r="I107" s="42"/>
      <c r="J107" s="9"/>
    </row>
    <row r="108">
      <c r="A108" s="5">
        <v>45122.0</v>
      </c>
      <c r="B108" s="11" t="s">
        <v>11077</v>
      </c>
      <c r="C108" s="14" t="s">
        <v>11078</v>
      </c>
      <c r="D108" s="44" t="s">
        <v>567</v>
      </c>
      <c r="E108" s="14" t="s">
        <v>119</v>
      </c>
      <c r="F108" s="14" t="s">
        <v>33</v>
      </c>
      <c r="G108" s="7" t="s">
        <v>14</v>
      </c>
      <c r="H108" s="9"/>
      <c r="I108" s="42"/>
      <c r="J108" s="9"/>
    </row>
    <row r="109">
      <c r="A109" s="5">
        <v>45122.0</v>
      </c>
      <c r="B109" s="11" t="s">
        <v>11077</v>
      </c>
      <c r="C109" s="14" t="s">
        <v>11078</v>
      </c>
      <c r="D109" s="44" t="s">
        <v>567</v>
      </c>
      <c r="E109" s="14" t="s">
        <v>90</v>
      </c>
      <c r="F109" s="14" t="s">
        <v>11079</v>
      </c>
      <c r="G109" s="7" t="s">
        <v>14</v>
      </c>
      <c r="H109" s="9"/>
      <c r="I109" s="42"/>
      <c r="J109" s="9"/>
    </row>
    <row r="110">
      <c r="A110" s="5">
        <v>45124.0</v>
      </c>
      <c r="B110" s="11" t="s">
        <v>11080</v>
      </c>
      <c r="C110" s="14" t="s">
        <v>11081</v>
      </c>
      <c r="D110" s="44" t="s">
        <v>267</v>
      </c>
      <c r="E110" s="9"/>
      <c r="F110" s="14" t="s">
        <v>111</v>
      </c>
      <c r="G110" s="7" t="s">
        <v>14</v>
      </c>
      <c r="H110" s="14" t="s">
        <v>15</v>
      </c>
      <c r="I110" s="42"/>
      <c r="J110" s="9"/>
    </row>
    <row r="111">
      <c r="A111" s="5">
        <v>45124.0</v>
      </c>
      <c r="B111" s="11" t="s">
        <v>11080</v>
      </c>
      <c r="C111" s="14" t="s">
        <v>11081</v>
      </c>
      <c r="D111" s="44" t="s">
        <v>135</v>
      </c>
      <c r="E111" s="9"/>
      <c r="F111" s="14" t="s">
        <v>111</v>
      </c>
      <c r="G111" s="7" t="s">
        <v>14</v>
      </c>
      <c r="H111" s="14" t="s">
        <v>15</v>
      </c>
      <c r="I111" s="42"/>
      <c r="J111" s="9"/>
    </row>
    <row r="112">
      <c r="A112" s="5">
        <v>45124.0</v>
      </c>
      <c r="B112" s="11" t="s">
        <v>11080</v>
      </c>
      <c r="C112" s="14" t="s">
        <v>11081</v>
      </c>
      <c r="D112" s="44" t="s">
        <v>1935</v>
      </c>
      <c r="E112" s="9"/>
      <c r="F112" s="14" t="s">
        <v>184</v>
      </c>
      <c r="G112" s="7" t="s">
        <v>86</v>
      </c>
      <c r="H112" s="14" t="s">
        <v>15</v>
      </c>
      <c r="I112" s="42"/>
      <c r="J112" s="9"/>
    </row>
    <row r="113">
      <c r="A113" s="5">
        <v>45124.0</v>
      </c>
      <c r="B113" s="11" t="s">
        <v>11082</v>
      </c>
      <c r="C113" s="14" t="s">
        <v>11083</v>
      </c>
      <c r="D113" s="44" t="s">
        <v>22</v>
      </c>
      <c r="E113" s="14" t="s">
        <v>66</v>
      </c>
      <c r="F113" s="14" t="s">
        <v>11084</v>
      </c>
      <c r="G113" s="7" t="s">
        <v>14</v>
      </c>
      <c r="H113" s="43"/>
      <c r="I113" s="42"/>
      <c r="J113" s="9"/>
    </row>
    <row r="114">
      <c r="A114" s="5">
        <v>45124.0</v>
      </c>
      <c r="B114" s="11" t="s">
        <v>11082</v>
      </c>
      <c r="C114" s="14" t="s">
        <v>11083</v>
      </c>
      <c r="D114" s="44" t="s">
        <v>1452</v>
      </c>
      <c r="E114" s="14" t="s">
        <v>38</v>
      </c>
      <c r="F114" s="14" t="s">
        <v>202</v>
      </c>
      <c r="G114" s="7" t="s">
        <v>14</v>
      </c>
      <c r="H114" s="9"/>
      <c r="I114" s="42"/>
      <c r="J114" s="9"/>
    </row>
    <row r="115">
      <c r="A115" s="5">
        <v>45124.0</v>
      </c>
      <c r="B115" s="11" t="s">
        <v>11085</v>
      </c>
      <c r="C115" s="14" t="s">
        <v>11086</v>
      </c>
      <c r="D115" s="44" t="s">
        <v>4116</v>
      </c>
      <c r="E115" s="9"/>
      <c r="F115" s="18" t="s">
        <v>6180</v>
      </c>
      <c r="G115" s="18" t="s">
        <v>29</v>
      </c>
      <c r="H115" s="14" t="s">
        <v>15</v>
      </c>
      <c r="I115" s="42"/>
      <c r="J115" s="9"/>
    </row>
    <row r="116">
      <c r="A116" s="5">
        <v>45124.0</v>
      </c>
      <c r="B116" s="11" t="s">
        <v>11087</v>
      </c>
      <c r="C116" s="14" t="s">
        <v>11088</v>
      </c>
      <c r="D116" s="44" t="s">
        <v>312</v>
      </c>
      <c r="E116" s="14" t="s">
        <v>119</v>
      </c>
      <c r="F116" s="14" t="s">
        <v>18</v>
      </c>
      <c r="G116" s="7" t="s">
        <v>14</v>
      </c>
      <c r="H116" s="9"/>
      <c r="I116" s="42"/>
      <c r="J116" s="9"/>
    </row>
    <row r="117">
      <c r="A117" s="5">
        <v>45124.0</v>
      </c>
      <c r="B117" s="11" t="s">
        <v>11087</v>
      </c>
      <c r="C117" s="14" t="s">
        <v>11088</v>
      </c>
      <c r="D117" s="44" t="s">
        <v>312</v>
      </c>
      <c r="E117" s="14" t="s">
        <v>299</v>
      </c>
      <c r="F117" s="14" t="s">
        <v>696</v>
      </c>
      <c r="G117" s="7" t="s">
        <v>14</v>
      </c>
      <c r="H117" s="9"/>
      <c r="I117" s="42"/>
      <c r="J117" s="9"/>
    </row>
    <row r="118">
      <c r="A118" s="5">
        <v>45124.0</v>
      </c>
      <c r="B118" s="11" t="s">
        <v>11089</v>
      </c>
      <c r="C118" s="14" t="s">
        <v>11090</v>
      </c>
      <c r="D118" s="44" t="s">
        <v>3421</v>
      </c>
      <c r="E118" s="14" t="s">
        <v>1810</v>
      </c>
      <c r="F118" s="14" t="s">
        <v>564</v>
      </c>
      <c r="G118" s="7" t="s">
        <v>14</v>
      </c>
      <c r="H118" s="9"/>
      <c r="I118" s="42"/>
      <c r="J118" s="9"/>
    </row>
    <row r="119">
      <c r="A119" s="5">
        <v>45124.0</v>
      </c>
      <c r="B119" s="11" t="s">
        <v>11089</v>
      </c>
      <c r="C119" s="14" t="s">
        <v>11090</v>
      </c>
      <c r="D119" s="44" t="s">
        <v>3421</v>
      </c>
      <c r="E119" s="14" t="s">
        <v>100</v>
      </c>
      <c r="F119" s="14" t="s">
        <v>747</v>
      </c>
      <c r="G119" s="7" t="s">
        <v>86</v>
      </c>
      <c r="H119" s="9"/>
      <c r="I119" s="42"/>
      <c r="J119" s="9"/>
    </row>
    <row r="120">
      <c r="A120" s="5">
        <v>45124.0</v>
      </c>
      <c r="B120" s="11" t="s">
        <v>11091</v>
      </c>
      <c r="C120" s="14" t="s">
        <v>11092</v>
      </c>
      <c r="D120" s="44" t="s">
        <v>2035</v>
      </c>
      <c r="E120" s="14" t="s">
        <v>38</v>
      </c>
      <c r="F120" s="14" t="s">
        <v>18</v>
      </c>
      <c r="G120" s="7" t="s">
        <v>14</v>
      </c>
      <c r="H120" s="9"/>
      <c r="I120" s="42"/>
      <c r="J120" s="9"/>
    </row>
    <row r="121">
      <c r="A121" s="5">
        <v>45124.0</v>
      </c>
      <c r="B121" s="11" t="s">
        <v>11093</v>
      </c>
      <c r="C121" s="14" t="s">
        <v>11094</v>
      </c>
      <c r="D121" s="44" t="s">
        <v>11</v>
      </c>
      <c r="E121" s="14" t="s">
        <v>119</v>
      </c>
      <c r="F121" s="14" t="s">
        <v>11095</v>
      </c>
      <c r="G121" s="7" t="s">
        <v>14</v>
      </c>
      <c r="H121" s="9"/>
      <c r="I121" s="42"/>
      <c r="J121" s="9"/>
    </row>
    <row r="122">
      <c r="A122" s="5">
        <v>45124.0</v>
      </c>
      <c r="B122" s="11" t="s">
        <v>11093</v>
      </c>
      <c r="C122" s="14" t="s">
        <v>11094</v>
      </c>
      <c r="D122" s="44" t="s">
        <v>11</v>
      </c>
      <c r="E122" s="48" t="s">
        <v>11096</v>
      </c>
      <c r="F122" s="13" t="s">
        <v>473</v>
      </c>
      <c r="G122" s="7" t="s">
        <v>14</v>
      </c>
      <c r="H122" s="14"/>
      <c r="I122" s="42"/>
      <c r="J122" s="9"/>
    </row>
    <row r="123">
      <c r="A123" s="5">
        <v>45124.0</v>
      </c>
      <c r="B123" s="11" t="s">
        <v>11097</v>
      </c>
      <c r="C123" s="14" t="s">
        <v>11098</v>
      </c>
      <c r="D123" s="44" t="s">
        <v>343</v>
      </c>
      <c r="E123" s="14" t="s">
        <v>119</v>
      </c>
      <c r="F123" s="14" t="s">
        <v>11099</v>
      </c>
      <c r="G123" s="7" t="s">
        <v>86</v>
      </c>
      <c r="H123" s="9"/>
      <c r="I123" s="42"/>
      <c r="J123" s="9"/>
    </row>
    <row r="124">
      <c r="A124" s="5">
        <v>45124.0</v>
      </c>
      <c r="B124" s="11" t="s">
        <v>11100</v>
      </c>
      <c r="C124" s="14" t="s">
        <v>11101</v>
      </c>
      <c r="D124" s="44" t="s">
        <v>267</v>
      </c>
      <c r="E124" s="9"/>
      <c r="F124" s="14" t="s">
        <v>111</v>
      </c>
      <c r="G124" s="7" t="s">
        <v>14</v>
      </c>
      <c r="H124" s="14" t="s">
        <v>15</v>
      </c>
      <c r="I124" s="42"/>
      <c r="J124" s="9"/>
    </row>
    <row r="125">
      <c r="A125" s="5">
        <v>45124.0</v>
      </c>
      <c r="B125" s="11" t="s">
        <v>11100</v>
      </c>
      <c r="C125" s="14" t="s">
        <v>11101</v>
      </c>
      <c r="D125" s="44" t="s">
        <v>135</v>
      </c>
      <c r="E125" s="9"/>
      <c r="F125" s="14" t="s">
        <v>111</v>
      </c>
      <c r="G125" s="7" t="s">
        <v>14</v>
      </c>
      <c r="H125" s="14" t="s">
        <v>15</v>
      </c>
      <c r="I125" s="42"/>
      <c r="J125" s="9"/>
    </row>
    <row r="126">
      <c r="A126" s="5">
        <v>45124.0</v>
      </c>
      <c r="B126" s="11" t="s">
        <v>11100</v>
      </c>
      <c r="C126" s="14" t="s">
        <v>11101</v>
      </c>
      <c r="D126" s="44" t="s">
        <v>970</v>
      </c>
      <c r="E126" s="9"/>
      <c r="F126" s="14" t="s">
        <v>111</v>
      </c>
      <c r="G126" s="7" t="s">
        <v>14</v>
      </c>
      <c r="H126" s="14" t="s">
        <v>15</v>
      </c>
      <c r="I126" s="42"/>
      <c r="J126" s="9"/>
    </row>
    <row r="127">
      <c r="A127" s="5">
        <v>45124.0</v>
      </c>
      <c r="B127" s="11" t="s">
        <v>11102</v>
      </c>
      <c r="C127" s="14" t="s">
        <v>11103</v>
      </c>
      <c r="D127" s="44" t="s">
        <v>140</v>
      </c>
      <c r="E127" s="14" t="s">
        <v>436</v>
      </c>
      <c r="F127" s="14" t="s">
        <v>48</v>
      </c>
      <c r="G127" s="7" t="s">
        <v>14</v>
      </c>
      <c r="H127" s="9"/>
      <c r="I127" s="42"/>
      <c r="J127" s="9"/>
    </row>
    <row r="128">
      <c r="A128" s="5">
        <v>45124.0</v>
      </c>
      <c r="B128" s="11" t="s">
        <v>11104</v>
      </c>
      <c r="C128" s="14" t="s">
        <v>11105</v>
      </c>
      <c r="D128" s="44" t="s">
        <v>1711</v>
      </c>
      <c r="E128" s="14" t="s">
        <v>125</v>
      </c>
      <c r="F128" s="14" t="s">
        <v>2852</v>
      </c>
      <c r="G128" s="7" t="s">
        <v>14</v>
      </c>
      <c r="H128" s="9"/>
      <c r="I128" s="42"/>
      <c r="J128" s="9"/>
    </row>
    <row r="129">
      <c r="A129" s="5">
        <v>45124.0</v>
      </c>
      <c r="B129" s="11" t="s">
        <v>11104</v>
      </c>
      <c r="C129" s="14" t="s">
        <v>11105</v>
      </c>
      <c r="D129" s="44" t="s">
        <v>1711</v>
      </c>
      <c r="E129" s="14" t="s">
        <v>3789</v>
      </c>
      <c r="F129" s="14" t="s">
        <v>11106</v>
      </c>
      <c r="G129" s="7" t="s">
        <v>14</v>
      </c>
      <c r="H129" s="9"/>
      <c r="I129" s="42"/>
      <c r="J129" s="9"/>
    </row>
    <row r="130">
      <c r="A130" s="5">
        <v>45124.0</v>
      </c>
      <c r="B130" s="11" t="s">
        <v>11107</v>
      </c>
      <c r="C130" s="14" t="s">
        <v>11108</v>
      </c>
      <c r="D130" s="44" t="s">
        <v>1799</v>
      </c>
      <c r="E130" s="14" t="s">
        <v>119</v>
      </c>
      <c r="F130" s="14" t="s">
        <v>1791</v>
      </c>
      <c r="G130" s="7" t="s">
        <v>86</v>
      </c>
      <c r="H130" s="9"/>
      <c r="I130" s="42"/>
      <c r="J130" s="9"/>
    </row>
    <row r="131">
      <c r="A131" s="5">
        <v>45124.0</v>
      </c>
      <c r="B131" s="11" t="s">
        <v>11109</v>
      </c>
      <c r="C131" s="14" t="s">
        <v>11110</v>
      </c>
      <c r="D131" s="44" t="s">
        <v>1136</v>
      </c>
      <c r="E131" s="14" t="s">
        <v>11111</v>
      </c>
      <c r="F131" s="14" t="s">
        <v>1152</v>
      </c>
      <c r="G131" s="7" t="s">
        <v>86</v>
      </c>
      <c r="H131" s="9"/>
      <c r="I131" s="42"/>
      <c r="J131" s="9"/>
    </row>
    <row r="132">
      <c r="A132" s="5">
        <v>45124.0</v>
      </c>
      <c r="B132" s="11" t="s">
        <v>11112</v>
      </c>
      <c r="C132" s="14" t="s">
        <v>11113</v>
      </c>
      <c r="D132" s="44" t="s">
        <v>727</v>
      </c>
      <c r="E132" s="14" t="s">
        <v>6169</v>
      </c>
      <c r="F132" s="14" t="s">
        <v>11114</v>
      </c>
      <c r="G132" s="7" t="s">
        <v>14</v>
      </c>
      <c r="H132" s="9"/>
      <c r="I132" s="42"/>
      <c r="J132" s="9"/>
    </row>
    <row r="133">
      <c r="A133" s="5">
        <v>45124.0</v>
      </c>
      <c r="B133" s="11" t="s">
        <v>11115</v>
      </c>
      <c r="C133" s="14" t="s">
        <v>11116</v>
      </c>
      <c r="D133" s="44" t="s">
        <v>642</v>
      </c>
      <c r="E133" s="14" t="s">
        <v>95</v>
      </c>
      <c r="F133" s="14" t="s">
        <v>48</v>
      </c>
      <c r="G133" s="7" t="s">
        <v>14</v>
      </c>
      <c r="H133" s="9"/>
      <c r="I133" s="42"/>
      <c r="J133" s="9"/>
    </row>
    <row r="134">
      <c r="A134" s="5">
        <v>45124.0</v>
      </c>
      <c r="B134" s="11" t="s">
        <v>11117</v>
      </c>
      <c r="C134" s="14" t="s">
        <v>11118</v>
      </c>
      <c r="D134" s="44" t="s">
        <v>1087</v>
      </c>
      <c r="E134" s="14" t="s">
        <v>119</v>
      </c>
      <c r="F134" s="14" t="s">
        <v>11119</v>
      </c>
      <c r="G134" s="7" t="s">
        <v>14</v>
      </c>
      <c r="H134" s="9"/>
      <c r="I134" s="42"/>
      <c r="J134" s="9"/>
    </row>
    <row r="135">
      <c r="A135" s="5">
        <v>45124.0</v>
      </c>
      <c r="B135" s="11" t="s">
        <v>11120</v>
      </c>
      <c r="C135" s="14" t="s">
        <v>11121</v>
      </c>
      <c r="D135" s="44" t="s">
        <v>715</v>
      </c>
      <c r="E135" s="9"/>
      <c r="F135" s="14" t="s">
        <v>11122</v>
      </c>
      <c r="G135" s="7" t="s">
        <v>86</v>
      </c>
      <c r="H135" s="14" t="s">
        <v>15</v>
      </c>
      <c r="I135" s="42"/>
      <c r="J135" s="9"/>
    </row>
    <row r="136">
      <c r="A136" s="5">
        <v>45124.0</v>
      </c>
      <c r="B136" s="11" t="s">
        <v>11120</v>
      </c>
      <c r="C136" s="14" t="s">
        <v>11121</v>
      </c>
      <c r="D136" s="44" t="s">
        <v>715</v>
      </c>
      <c r="E136" s="14" t="s">
        <v>47</v>
      </c>
      <c r="F136" s="14" t="s">
        <v>11123</v>
      </c>
      <c r="G136" s="7" t="s">
        <v>14</v>
      </c>
      <c r="H136" s="9"/>
      <c r="I136" s="42"/>
      <c r="J136" s="9"/>
    </row>
    <row r="137">
      <c r="A137" s="5">
        <v>45124.0</v>
      </c>
      <c r="B137" s="11" t="s">
        <v>11124</v>
      </c>
      <c r="C137" s="14" t="s">
        <v>11125</v>
      </c>
      <c r="D137" s="44" t="s">
        <v>2946</v>
      </c>
      <c r="E137" s="14" t="s">
        <v>259</v>
      </c>
      <c r="F137" s="14" t="s">
        <v>1246</v>
      </c>
      <c r="G137" s="7" t="s">
        <v>14</v>
      </c>
      <c r="H137" s="9"/>
      <c r="I137" s="42"/>
      <c r="J137" s="9"/>
    </row>
    <row r="138">
      <c r="A138" s="5">
        <v>45124.0</v>
      </c>
      <c r="B138" s="11" t="s">
        <v>11124</v>
      </c>
      <c r="C138" s="14" t="s">
        <v>11125</v>
      </c>
      <c r="D138" s="44" t="s">
        <v>2946</v>
      </c>
      <c r="E138" s="14" t="s">
        <v>473</v>
      </c>
      <c r="F138" s="13" t="s">
        <v>132</v>
      </c>
      <c r="G138" s="7" t="s">
        <v>14</v>
      </c>
      <c r="H138" s="9"/>
      <c r="I138" s="42"/>
      <c r="J138" s="9"/>
    </row>
    <row r="139">
      <c r="A139" s="5">
        <v>45124.0</v>
      </c>
      <c r="B139" s="11" t="s">
        <v>11126</v>
      </c>
      <c r="C139" s="14" t="s">
        <v>11127</v>
      </c>
      <c r="D139" s="44" t="s">
        <v>1216</v>
      </c>
      <c r="E139" s="14" t="s">
        <v>334</v>
      </c>
      <c r="F139" s="14" t="s">
        <v>33</v>
      </c>
      <c r="G139" s="7" t="s">
        <v>14</v>
      </c>
      <c r="H139" s="9"/>
      <c r="I139" s="42"/>
      <c r="J139" s="9"/>
    </row>
    <row r="140">
      <c r="A140" s="5">
        <v>45125.0</v>
      </c>
      <c r="B140" s="11" t="s">
        <v>11128</v>
      </c>
      <c r="C140" s="14" t="s">
        <v>11129</v>
      </c>
      <c r="D140" s="44" t="s">
        <v>78</v>
      </c>
      <c r="E140" s="9"/>
      <c r="F140" s="14" t="s">
        <v>111</v>
      </c>
      <c r="G140" s="7" t="s">
        <v>14</v>
      </c>
      <c r="H140" s="14" t="s">
        <v>15</v>
      </c>
      <c r="I140" s="42"/>
      <c r="J140" s="9"/>
    </row>
    <row r="141">
      <c r="A141" s="5">
        <v>45125.0</v>
      </c>
      <c r="B141" s="11" t="s">
        <v>11128</v>
      </c>
      <c r="C141" s="14" t="s">
        <v>11129</v>
      </c>
      <c r="D141" s="44" t="s">
        <v>135</v>
      </c>
      <c r="E141" s="9"/>
      <c r="F141" s="14" t="s">
        <v>111</v>
      </c>
      <c r="G141" s="7" t="s">
        <v>14</v>
      </c>
      <c r="H141" s="14" t="s">
        <v>15</v>
      </c>
      <c r="I141" s="42"/>
      <c r="J141" s="9"/>
    </row>
    <row r="142">
      <c r="A142" s="5">
        <v>45125.0</v>
      </c>
      <c r="B142" s="11" t="s">
        <v>11128</v>
      </c>
      <c r="C142" s="14" t="s">
        <v>11129</v>
      </c>
      <c r="D142" s="44" t="s">
        <v>182</v>
      </c>
      <c r="E142" s="9"/>
      <c r="F142" s="14" t="s">
        <v>111</v>
      </c>
      <c r="G142" s="7" t="s">
        <v>14</v>
      </c>
      <c r="H142" s="14" t="s">
        <v>15</v>
      </c>
      <c r="I142" s="42"/>
      <c r="J142" s="9"/>
    </row>
    <row r="143">
      <c r="A143" s="5">
        <v>45125.0</v>
      </c>
      <c r="B143" s="11" t="s">
        <v>11130</v>
      </c>
      <c r="C143" s="14" t="s">
        <v>11131</v>
      </c>
      <c r="D143" s="44" t="s">
        <v>3089</v>
      </c>
      <c r="E143" s="14" t="s">
        <v>436</v>
      </c>
      <c r="F143" s="14" t="s">
        <v>18</v>
      </c>
      <c r="G143" s="7" t="s">
        <v>14</v>
      </c>
      <c r="H143" s="9"/>
      <c r="I143" s="42"/>
      <c r="J143" s="9"/>
    </row>
    <row r="144">
      <c r="A144" s="5">
        <v>45125.0</v>
      </c>
      <c r="B144" s="11" t="s">
        <v>11132</v>
      </c>
      <c r="C144" s="14" t="s">
        <v>11133</v>
      </c>
      <c r="D144" s="44" t="s">
        <v>137</v>
      </c>
      <c r="E144" s="14" t="s">
        <v>90</v>
      </c>
      <c r="F144" s="14" t="s">
        <v>111</v>
      </c>
      <c r="G144" s="7" t="s">
        <v>14</v>
      </c>
      <c r="H144" s="9"/>
      <c r="I144" s="42"/>
      <c r="J144" s="9"/>
    </row>
    <row r="145">
      <c r="A145" s="5">
        <v>45125.0</v>
      </c>
      <c r="B145" s="11" t="s">
        <v>11134</v>
      </c>
      <c r="C145" s="14" t="s">
        <v>11135</v>
      </c>
      <c r="D145" s="44" t="s">
        <v>11136</v>
      </c>
      <c r="E145" s="14" t="s">
        <v>119</v>
      </c>
      <c r="F145" s="14" t="s">
        <v>11137</v>
      </c>
      <c r="G145" s="7" t="s">
        <v>86</v>
      </c>
      <c r="H145" s="9"/>
      <c r="I145" s="42"/>
      <c r="J145" s="9"/>
    </row>
    <row r="146">
      <c r="A146" s="5">
        <v>45125.0</v>
      </c>
      <c r="B146" s="11" t="s">
        <v>11138</v>
      </c>
      <c r="C146" s="14" t="s">
        <v>11139</v>
      </c>
      <c r="D146" s="44" t="s">
        <v>3408</v>
      </c>
      <c r="E146" s="14" t="s">
        <v>4528</v>
      </c>
      <c r="F146" s="14" t="s">
        <v>531</v>
      </c>
      <c r="G146" s="7" t="s">
        <v>86</v>
      </c>
      <c r="H146" s="9"/>
      <c r="I146" s="42"/>
      <c r="J146" s="9"/>
    </row>
    <row r="147">
      <c r="A147" s="5">
        <v>45125.0</v>
      </c>
      <c r="B147" s="11" t="s">
        <v>11138</v>
      </c>
      <c r="C147" s="14" t="s">
        <v>11139</v>
      </c>
      <c r="D147" s="44" t="s">
        <v>3408</v>
      </c>
      <c r="E147" s="14" t="s">
        <v>527</v>
      </c>
      <c r="F147" s="14" t="s">
        <v>152</v>
      </c>
      <c r="G147" s="7" t="s">
        <v>86</v>
      </c>
      <c r="H147" s="9"/>
      <c r="I147" s="42"/>
      <c r="J147" s="9"/>
    </row>
    <row r="148">
      <c r="A148" s="5">
        <v>45125.0</v>
      </c>
      <c r="B148" s="11" t="s">
        <v>11140</v>
      </c>
      <c r="C148" s="14" t="s">
        <v>11141</v>
      </c>
      <c r="D148" s="44" t="s">
        <v>140</v>
      </c>
      <c r="E148" s="14" t="s">
        <v>13</v>
      </c>
      <c r="F148" s="14" t="s">
        <v>11142</v>
      </c>
      <c r="G148" s="7" t="s">
        <v>14</v>
      </c>
      <c r="H148" s="9"/>
      <c r="I148" s="42"/>
      <c r="J148" s="9"/>
    </row>
    <row r="149">
      <c r="A149" s="5">
        <v>45125.0</v>
      </c>
      <c r="B149" s="11" t="s">
        <v>11140</v>
      </c>
      <c r="C149" s="14" t="s">
        <v>11141</v>
      </c>
      <c r="D149" s="44" t="s">
        <v>140</v>
      </c>
      <c r="E149" s="14" t="s">
        <v>299</v>
      </c>
      <c r="F149" s="14" t="s">
        <v>18</v>
      </c>
      <c r="G149" s="7" t="s">
        <v>14</v>
      </c>
      <c r="H149" s="9"/>
      <c r="I149" s="42"/>
      <c r="J149" s="9"/>
    </row>
    <row r="150">
      <c r="A150" s="5">
        <v>45125.0</v>
      </c>
      <c r="B150" s="11" t="s">
        <v>11143</v>
      </c>
      <c r="C150" s="14" t="s">
        <v>11144</v>
      </c>
      <c r="D150" s="44" t="s">
        <v>182</v>
      </c>
      <c r="E150" s="9"/>
      <c r="F150" s="14" t="s">
        <v>111</v>
      </c>
      <c r="G150" s="7" t="s">
        <v>14</v>
      </c>
      <c r="H150" s="14" t="s">
        <v>15</v>
      </c>
      <c r="I150" s="42"/>
      <c r="J150" s="9"/>
    </row>
    <row r="151">
      <c r="A151" s="5">
        <v>45125.0</v>
      </c>
      <c r="B151" s="11" t="s">
        <v>11143</v>
      </c>
      <c r="C151" s="14" t="s">
        <v>11144</v>
      </c>
      <c r="D151" s="44" t="s">
        <v>307</v>
      </c>
      <c r="E151" s="9"/>
      <c r="F151" s="14" t="s">
        <v>111</v>
      </c>
      <c r="G151" s="7" t="s">
        <v>14</v>
      </c>
      <c r="H151" s="14" t="s">
        <v>15</v>
      </c>
      <c r="I151" s="42"/>
      <c r="J151" s="9"/>
    </row>
    <row r="152">
      <c r="A152" s="5">
        <v>45125.0</v>
      </c>
      <c r="B152" s="11" t="s">
        <v>11145</v>
      </c>
      <c r="C152" s="14" t="s">
        <v>11146</v>
      </c>
      <c r="D152" s="44" t="s">
        <v>321</v>
      </c>
      <c r="E152" s="14" t="s">
        <v>119</v>
      </c>
      <c r="F152" s="14" t="s">
        <v>944</v>
      </c>
      <c r="G152" s="7" t="s">
        <v>86</v>
      </c>
      <c r="H152" s="9"/>
      <c r="I152" s="42"/>
      <c r="J152" s="9"/>
    </row>
    <row r="153">
      <c r="A153" s="5">
        <v>45125.0</v>
      </c>
      <c r="B153" s="11" t="s">
        <v>11145</v>
      </c>
      <c r="C153" s="14" t="s">
        <v>11146</v>
      </c>
      <c r="D153" s="44" t="s">
        <v>321</v>
      </c>
      <c r="E153" s="14" t="s">
        <v>299</v>
      </c>
      <c r="F153" s="14" t="s">
        <v>33</v>
      </c>
      <c r="G153" s="7" t="s">
        <v>14</v>
      </c>
      <c r="H153" s="9"/>
      <c r="I153" s="42"/>
      <c r="J153" s="9"/>
    </row>
    <row r="154">
      <c r="A154" s="5">
        <v>45125.0</v>
      </c>
      <c r="B154" s="11" t="s">
        <v>11145</v>
      </c>
      <c r="C154" s="14" t="s">
        <v>11146</v>
      </c>
      <c r="D154" s="44" t="s">
        <v>321</v>
      </c>
      <c r="E154" s="14" t="s">
        <v>8294</v>
      </c>
      <c r="F154" s="14" t="s">
        <v>602</v>
      </c>
      <c r="G154" s="7" t="s">
        <v>14</v>
      </c>
      <c r="H154" s="9"/>
      <c r="I154" s="42"/>
      <c r="J154" s="9"/>
    </row>
    <row r="155">
      <c r="A155" s="5">
        <v>45125.0</v>
      </c>
      <c r="B155" s="11" t="s">
        <v>11147</v>
      </c>
      <c r="C155" s="14" t="s">
        <v>11148</v>
      </c>
      <c r="D155" s="45" t="s">
        <v>353</v>
      </c>
      <c r="E155" s="14" t="s">
        <v>11149</v>
      </c>
      <c r="F155" s="14" t="s">
        <v>10979</v>
      </c>
      <c r="G155" s="7" t="s">
        <v>14</v>
      </c>
      <c r="H155" s="9"/>
      <c r="I155" s="42"/>
      <c r="J155" s="9"/>
    </row>
    <row r="156">
      <c r="A156" s="5">
        <v>45125.0</v>
      </c>
      <c r="B156" s="11" t="s">
        <v>11147</v>
      </c>
      <c r="C156" s="14" t="s">
        <v>11148</v>
      </c>
      <c r="D156" s="45" t="s">
        <v>353</v>
      </c>
      <c r="E156" s="14" t="s">
        <v>11150</v>
      </c>
      <c r="F156" s="14" t="s">
        <v>1246</v>
      </c>
      <c r="G156" s="7" t="s">
        <v>14</v>
      </c>
      <c r="H156" s="9"/>
      <c r="I156" s="42"/>
      <c r="J156" s="9"/>
    </row>
    <row r="157">
      <c r="A157" s="5">
        <v>45125.0</v>
      </c>
      <c r="B157" s="11" t="s">
        <v>11151</v>
      </c>
      <c r="C157" s="14" t="s">
        <v>11152</v>
      </c>
      <c r="D157" s="44" t="s">
        <v>235</v>
      </c>
      <c r="E157" s="14" t="s">
        <v>11153</v>
      </c>
      <c r="F157" s="14" t="s">
        <v>2225</v>
      </c>
      <c r="G157" s="7" t="s">
        <v>14</v>
      </c>
      <c r="H157" s="9"/>
      <c r="I157" s="42"/>
      <c r="J157" s="9"/>
    </row>
    <row r="158">
      <c r="A158" s="5">
        <v>45125.0</v>
      </c>
      <c r="B158" s="11" t="s">
        <v>11154</v>
      </c>
      <c r="C158" s="14" t="s">
        <v>11155</v>
      </c>
      <c r="D158" s="44" t="s">
        <v>307</v>
      </c>
      <c r="E158" s="14" t="s">
        <v>105</v>
      </c>
      <c r="F158" s="14" t="s">
        <v>526</v>
      </c>
      <c r="G158" s="7" t="s">
        <v>14</v>
      </c>
      <c r="H158" s="9"/>
      <c r="I158" s="42"/>
      <c r="J158" s="9"/>
    </row>
    <row r="159">
      <c r="A159" s="5">
        <v>45125.0</v>
      </c>
      <c r="B159" s="11" t="s">
        <v>11154</v>
      </c>
      <c r="C159" s="14" t="s">
        <v>11155</v>
      </c>
      <c r="D159" s="44" t="s">
        <v>307</v>
      </c>
      <c r="E159" s="14" t="s">
        <v>587</v>
      </c>
      <c r="F159" s="14" t="s">
        <v>2111</v>
      </c>
      <c r="G159" s="7" t="s">
        <v>14</v>
      </c>
      <c r="H159" s="9"/>
      <c r="I159" s="42"/>
      <c r="J159" s="9"/>
    </row>
    <row r="160">
      <c r="A160" s="5">
        <v>45125.0</v>
      </c>
      <c r="B160" s="11" t="s">
        <v>11154</v>
      </c>
      <c r="C160" s="14" t="s">
        <v>11155</v>
      </c>
      <c r="D160" s="44" t="s">
        <v>307</v>
      </c>
      <c r="E160" s="14" t="s">
        <v>119</v>
      </c>
      <c r="F160" s="14" t="s">
        <v>33</v>
      </c>
      <c r="G160" s="7" t="s">
        <v>14</v>
      </c>
      <c r="H160" s="9"/>
      <c r="I160" s="42"/>
      <c r="J160" s="9"/>
    </row>
    <row r="161">
      <c r="A161" s="5">
        <v>45125.0</v>
      </c>
      <c r="B161" s="11" t="s">
        <v>11156</v>
      </c>
      <c r="C161" s="14" t="s">
        <v>11157</v>
      </c>
      <c r="D161" s="44" t="s">
        <v>427</v>
      </c>
      <c r="E161" s="9"/>
      <c r="F161" s="14" t="s">
        <v>2593</v>
      </c>
      <c r="G161" s="7" t="s">
        <v>14</v>
      </c>
      <c r="H161" s="14" t="s">
        <v>15</v>
      </c>
      <c r="I161" s="42"/>
      <c r="J161" s="9"/>
    </row>
    <row r="162">
      <c r="A162" s="5">
        <v>45125.0</v>
      </c>
      <c r="B162" s="11" t="s">
        <v>11156</v>
      </c>
      <c r="C162" s="14" t="s">
        <v>11157</v>
      </c>
      <c r="D162" s="44" t="s">
        <v>427</v>
      </c>
      <c r="E162" s="14" t="s">
        <v>11158</v>
      </c>
      <c r="F162" s="14" t="s">
        <v>111</v>
      </c>
      <c r="G162" s="7" t="s">
        <v>14</v>
      </c>
      <c r="H162" s="9"/>
      <c r="I162" s="42"/>
      <c r="J162" s="9"/>
    </row>
    <row r="163">
      <c r="A163" s="5">
        <v>45125.0</v>
      </c>
      <c r="B163" s="11" t="s">
        <v>11159</v>
      </c>
      <c r="C163" s="14" t="s">
        <v>11160</v>
      </c>
      <c r="D163" s="44" t="s">
        <v>165</v>
      </c>
      <c r="E163" s="14" t="s">
        <v>1694</v>
      </c>
      <c r="F163" s="14" t="s">
        <v>18</v>
      </c>
      <c r="G163" s="7" t="s">
        <v>14</v>
      </c>
      <c r="H163" s="9"/>
      <c r="I163" s="42"/>
      <c r="J163" s="9"/>
    </row>
    <row r="164">
      <c r="A164" s="5">
        <v>45125.0</v>
      </c>
      <c r="B164" s="11" t="s">
        <v>11159</v>
      </c>
      <c r="C164" s="14" t="s">
        <v>11160</v>
      </c>
      <c r="D164" s="44" t="s">
        <v>165</v>
      </c>
      <c r="E164" s="14" t="s">
        <v>148</v>
      </c>
      <c r="F164" s="14" t="s">
        <v>564</v>
      </c>
      <c r="G164" s="7" t="s">
        <v>14</v>
      </c>
      <c r="H164" s="9"/>
      <c r="I164" s="42"/>
      <c r="J164" s="9"/>
    </row>
    <row r="165">
      <c r="A165" s="5">
        <v>45126.0</v>
      </c>
      <c r="B165" s="11" t="s">
        <v>11161</v>
      </c>
      <c r="C165" s="14" t="s">
        <v>11162</v>
      </c>
      <c r="D165" s="44" t="s">
        <v>1728</v>
      </c>
      <c r="E165" s="43"/>
      <c r="F165" s="14" t="s">
        <v>111</v>
      </c>
      <c r="G165" s="7" t="s">
        <v>14</v>
      </c>
      <c r="H165" s="14" t="s">
        <v>15</v>
      </c>
      <c r="I165" s="42"/>
      <c r="J165" s="9"/>
    </row>
    <row r="166">
      <c r="A166" s="5">
        <v>45126.0</v>
      </c>
      <c r="B166" s="11" t="s">
        <v>11161</v>
      </c>
      <c r="C166" s="14" t="s">
        <v>11162</v>
      </c>
      <c r="D166" s="44" t="s">
        <v>746</v>
      </c>
      <c r="E166" s="9"/>
      <c r="F166" s="14" t="s">
        <v>184</v>
      </c>
      <c r="G166" s="7" t="s">
        <v>86</v>
      </c>
      <c r="H166" s="14" t="s">
        <v>15</v>
      </c>
      <c r="I166" s="42"/>
      <c r="J166" s="9"/>
    </row>
    <row r="167">
      <c r="A167" s="5">
        <v>45126.0</v>
      </c>
      <c r="B167" s="11" t="s">
        <v>11161</v>
      </c>
      <c r="C167" s="14" t="s">
        <v>11162</v>
      </c>
      <c r="D167" s="44" t="s">
        <v>78</v>
      </c>
      <c r="E167" s="9"/>
      <c r="F167" s="14" t="s">
        <v>184</v>
      </c>
      <c r="G167" s="7" t="s">
        <v>86</v>
      </c>
      <c r="H167" s="14" t="s">
        <v>15</v>
      </c>
      <c r="I167" s="42"/>
      <c r="J167" s="9"/>
    </row>
    <row r="168">
      <c r="A168" s="5">
        <v>45126.0</v>
      </c>
      <c r="B168" s="11" t="s">
        <v>11163</v>
      </c>
      <c r="C168" s="14" t="s">
        <v>11164</v>
      </c>
      <c r="D168" s="44" t="s">
        <v>94</v>
      </c>
      <c r="E168" s="14" t="s">
        <v>119</v>
      </c>
      <c r="F168" s="14" t="s">
        <v>18</v>
      </c>
      <c r="G168" s="7" t="s">
        <v>14</v>
      </c>
      <c r="H168" s="9"/>
      <c r="I168" s="42"/>
      <c r="J168" s="9"/>
    </row>
    <row r="169">
      <c r="A169" s="5">
        <v>45126.0</v>
      </c>
      <c r="B169" s="11" t="s">
        <v>11163</v>
      </c>
      <c r="C169" s="14" t="s">
        <v>11164</v>
      </c>
      <c r="D169" s="44" t="s">
        <v>94</v>
      </c>
      <c r="E169" s="14" t="s">
        <v>183</v>
      </c>
      <c r="F169" s="14" t="s">
        <v>111</v>
      </c>
      <c r="G169" s="7" t="s">
        <v>14</v>
      </c>
      <c r="H169" s="9"/>
      <c r="I169" s="42"/>
      <c r="J169" s="9"/>
    </row>
    <row r="170">
      <c r="A170" s="5">
        <v>45126.0</v>
      </c>
      <c r="B170" s="11" t="s">
        <v>11165</v>
      </c>
      <c r="C170" s="14" t="s">
        <v>11166</v>
      </c>
      <c r="D170" s="44" t="s">
        <v>211</v>
      </c>
      <c r="E170" s="14" t="s">
        <v>119</v>
      </c>
      <c r="F170" s="14" t="s">
        <v>531</v>
      </c>
      <c r="G170" s="7" t="s">
        <v>86</v>
      </c>
      <c r="H170" s="9"/>
      <c r="I170" s="42"/>
      <c r="J170" s="9"/>
    </row>
    <row r="171">
      <c r="A171" s="5">
        <v>45126.0</v>
      </c>
      <c r="B171" s="11" t="s">
        <v>11165</v>
      </c>
      <c r="C171" s="14" t="s">
        <v>11166</v>
      </c>
      <c r="D171" s="44" t="s">
        <v>211</v>
      </c>
      <c r="E171" s="14" t="s">
        <v>11167</v>
      </c>
      <c r="F171" s="14" t="s">
        <v>668</v>
      </c>
      <c r="G171" s="7" t="s">
        <v>86</v>
      </c>
      <c r="H171" s="9"/>
      <c r="I171" s="42"/>
      <c r="J171" s="9"/>
    </row>
    <row r="172">
      <c r="A172" s="5">
        <v>45126.0</v>
      </c>
      <c r="B172" s="11" t="s">
        <v>11168</v>
      </c>
      <c r="C172" s="14" t="s">
        <v>11169</v>
      </c>
      <c r="D172" s="44" t="s">
        <v>642</v>
      </c>
      <c r="E172" s="14" t="s">
        <v>11170</v>
      </c>
      <c r="F172" s="14" t="s">
        <v>260</v>
      </c>
      <c r="G172" s="7" t="s">
        <v>14</v>
      </c>
      <c r="H172" s="9"/>
      <c r="I172" s="42"/>
      <c r="J172" s="9"/>
    </row>
    <row r="173">
      <c r="A173" s="5">
        <v>45126.0</v>
      </c>
      <c r="B173" s="11" t="s">
        <v>11168</v>
      </c>
      <c r="C173" s="14" t="s">
        <v>11169</v>
      </c>
      <c r="D173" s="44" t="s">
        <v>642</v>
      </c>
      <c r="E173" s="14" t="s">
        <v>183</v>
      </c>
      <c r="F173" s="14" t="s">
        <v>111</v>
      </c>
      <c r="G173" s="7" t="s">
        <v>14</v>
      </c>
      <c r="H173" s="9"/>
      <c r="I173" s="42"/>
      <c r="J173" s="9"/>
    </row>
    <row r="174">
      <c r="A174" s="5">
        <v>45126.0</v>
      </c>
      <c r="B174" s="11" t="s">
        <v>11171</v>
      </c>
      <c r="C174" s="14" t="s">
        <v>11172</v>
      </c>
      <c r="D174" s="44" t="s">
        <v>4720</v>
      </c>
      <c r="E174" s="9"/>
      <c r="F174" s="14" t="s">
        <v>2843</v>
      </c>
      <c r="G174" s="7" t="s">
        <v>14</v>
      </c>
      <c r="H174" s="14" t="s">
        <v>15</v>
      </c>
      <c r="I174" s="42"/>
      <c r="J174" s="9"/>
    </row>
    <row r="175">
      <c r="A175" s="5">
        <v>45126.0</v>
      </c>
      <c r="B175" s="11" t="s">
        <v>11173</v>
      </c>
      <c r="C175" s="14" t="s">
        <v>11174</v>
      </c>
      <c r="D175" s="44" t="s">
        <v>1728</v>
      </c>
      <c r="E175" s="9"/>
      <c r="F175" s="14" t="s">
        <v>111</v>
      </c>
      <c r="G175" s="7" t="s">
        <v>14</v>
      </c>
      <c r="H175" s="14" t="s">
        <v>15</v>
      </c>
      <c r="I175" s="42"/>
      <c r="J175" s="9"/>
    </row>
    <row r="176">
      <c r="A176" s="5">
        <v>45126.0</v>
      </c>
      <c r="B176" s="11" t="s">
        <v>11173</v>
      </c>
      <c r="C176" s="14" t="s">
        <v>11174</v>
      </c>
      <c r="D176" s="44" t="s">
        <v>970</v>
      </c>
      <c r="E176" s="9"/>
      <c r="F176" s="14" t="s">
        <v>184</v>
      </c>
      <c r="G176" s="7" t="s">
        <v>86</v>
      </c>
      <c r="H176" s="14" t="s">
        <v>15</v>
      </c>
      <c r="I176" s="42"/>
      <c r="J176" s="9"/>
    </row>
    <row r="177">
      <c r="A177" s="5">
        <v>45126.0</v>
      </c>
      <c r="B177" s="11" t="s">
        <v>11175</v>
      </c>
      <c r="C177" s="14" t="s">
        <v>11176</v>
      </c>
      <c r="D177" s="44" t="s">
        <v>715</v>
      </c>
      <c r="E177" s="48" t="s">
        <v>11177</v>
      </c>
      <c r="F177" s="14" t="s">
        <v>5662</v>
      </c>
      <c r="G177" s="7" t="s">
        <v>14</v>
      </c>
      <c r="H177" s="14"/>
      <c r="I177" s="42"/>
      <c r="J177" s="9"/>
    </row>
    <row r="178">
      <c r="A178" s="5">
        <v>45126.0</v>
      </c>
      <c r="B178" s="11" t="s">
        <v>11175</v>
      </c>
      <c r="C178" s="14" t="s">
        <v>11176</v>
      </c>
      <c r="D178" s="44" t="s">
        <v>715</v>
      </c>
      <c r="E178" s="14" t="s">
        <v>90</v>
      </c>
      <c r="F178" s="14" t="s">
        <v>111</v>
      </c>
      <c r="G178" s="7" t="s">
        <v>14</v>
      </c>
      <c r="H178" s="9"/>
      <c r="I178" s="42"/>
      <c r="J178" s="9"/>
    </row>
    <row r="179">
      <c r="A179" s="5">
        <v>45126.0</v>
      </c>
      <c r="B179" s="11" t="s">
        <v>11178</v>
      </c>
      <c r="C179" s="14" t="s">
        <v>11179</v>
      </c>
      <c r="D179" s="44" t="s">
        <v>61</v>
      </c>
      <c r="E179" s="9"/>
      <c r="F179" s="14" t="s">
        <v>18</v>
      </c>
      <c r="G179" s="7" t="s">
        <v>14</v>
      </c>
      <c r="H179" s="50" t="s">
        <v>420</v>
      </c>
      <c r="I179" s="42"/>
      <c r="J179" s="9"/>
    </row>
    <row r="180">
      <c r="A180" s="5">
        <v>45126.0</v>
      </c>
      <c r="B180" s="11" t="s">
        <v>11178</v>
      </c>
      <c r="C180" s="14" t="s">
        <v>11179</v>
      </c>
      <c r="D180" s="44" t="s">
        <v>61</v>
      </c>
      <c r="E180" s="14" t="s">
        <v>15</v>
      </c>
      <c r="F180" s="14" t="s">
        <v>4965</v>
      </c>
      <c r="G180" s="7" t="s">
        <v>14</v>
      </c>
      <c r="H180" s="9"/>
      <c r="I180" s="42"/>
      <c r="J180" s="9"/>
    </row>
    <row r="181">
      <c r="A181" s="5">
        <v>45126.0</v>
      </c>
      <c r="B181" s="11" t="s">
        <v>11180</v>
      </c>
      <c r="C181" s="14" t="s">
        <v>11181</v>
      </c>
      <c r="D181" s="44" t="s">
        <v>1998</v>
      </c>
      <c r="E181" s="14" t="s">
        <v>121</v>
      </c>
      <c r="F181" s="14" t="s">
        <v>2325</v>
      </c>
      <c r="G181" s="7" t="s">
        <v>86</v>
      </c>
      <c r="H181" s="9"/>
      <c r="I181" s="42"/>
      <c r="J181" s="9"/>
    </row>
    <row r="182">
      <c r="A182" s="5">
        <v>45126.0</v>
      </c>
      <c r="B182" s="11" t="s">
        <v>11182</v>
      </c>
      <c r="C182" s="14" t="s">
        <v>11183</v>
      </c>
      <c r="D182" s="44" t="s">
        <v>3408</v>
      </c>
      <c r="E182" s="14" t="s">
        <v>115</v>
      </c>
      <c r="F182" s="14" t="s">
        <v>152</v>
      </c>
      <c r="G182" s="7" t="s">
        <v>86</v>
      </c>
      <c r="H182" s="9"/>
      <c r="I182" s="42"/>
      <c r="J182" s="9"/>
    </row>
    <row r="183">
      <c r="A183" s="5">
        <v>45126.0</v>
      </c>
      <c r="B183" s="11" t="s">
        <v>11182</v>
      </c>
      <c r="C183" s="14" t="s">
        <v>11183</v>
      </c>
      <c r="D183" s="44" t="s">
        <v>3408</v>
      </c>
      <c r="E183" s="14" t="s">
        <v>90</v>
      </c>
      <c r="F183" s="14" t="s">
        <v>602</v>
      </c>
      <c r="G183" s="7" t="s">
        <v>14</v>
      </c>
      <c r="H183" s="9"/>
      <c r="I183" s="42"/>
      <c r="J183" s="9"/>
    </row>
    <row r="184">
      <c r="A184" s="5">
        <v>45126.0</v>
      </c>
      <c r="B184" s="11" t="s">
        <v>11184</v>
      </c>
      <c r="C184" s="14" t="s">
        <v>11185</v>
      </c>
      <c r="D184" s="44" t="s">
        <v>567</v>
      </c>
      <c r="E184" s="14" t="s">
        <v>105</v>
      </c>
      <c r="F184" s="14" t="s">
        <v>1575</v>
      </c>
      <c r="G184" s="7" t="s">
        <v>86</v>
      </c>
      <c r="H184" s="9"/>
      <c r="I184" s="42"/>
      <c r="J184" s="9"/>
    </row>
    <row r="185">
      <c r="A185" s="5">
        <v>45126.0</v>
      </c>
      <c r="B185" s="11" t="s">
        <v>11184</v>
      </c>
      <c r="C185" s="14" t="s">
        <v>11185</v>
      </c>
      <c r="D185" s="44" t="s">
        <v>567</v>
      </c>
      <c r="E185" s="14" t="s">
        <v>119</v>
      </c>
      <c r="F185" s="14" t="s">
        <v>33</v>
      </c>
      <c r="G185" s="7" t="s">
        <v>14</v>
      </c>
      <c r="H185" s="9"/>
      <c r="I185" s="42"/>
      <c r="J185" s="9"/>
    </row>
    <row r="186">
      <c r="A186" s="5">
        <v>45126.0</v>
      </c>
      <c r="B186" s="11" t="s">
        <v>11186</v>
      </c>
      <c r="C186" s="14" t="s">
        <v>11187</v>
      </c>
      <c r="D186" s="44" t="s">
        <v>1868</v>
      </c>
      <c r="E186" s="9"/>
      <c r="F186" s="14" t="s">
        <v>11188</v>
      </c>
      <c r="G186" s="7" t="s">
        <v>14</v>
      </c>
      <c r="H186" s="14" t="s">
        <v>15</v>
      </c>
      <c r="I186" s="42"/>
      <c r="J186" s="9"/>
    </row>
    <row r="187">
      <c r="A187" s="5">
        <v>45126.0</v>
      </c>
      <c r="B187" s="11" t="s">
        <v>11189</v>
      </c>
      <c r="C187" s="14" t="s">
        <v>11190</v>
      </c>
      <c r="D187" s="44" t="s">
        <v>484</v>
      </c>
      <c r="E187" s="9"/>
      <c r="F187" s="14" t="s">
        <v>126</v>
      </c>
      <c r="G187" s="7" t="s">
        <v>14</v>
      </c>
      <c r="H187" s="14" t="s">
        <v>15</v>
      </c>
      <c r="I187" s="42"/>
      <c r="J187" s="9"/>
    </row>
    <row r="188">
      <c r="A188" s="5">
        <v>45126.0</v>
      </c>
      <c r="B188" s="11" t="s">
        <v>11191</v>
      </c>
      <c r="C188" s="14" t="s">
        <v>11192</v>
      </c>
      <c r="D188" s="44" t="s">
        <v>137</v>
      </c>
      <c r="E188" s="14" t="s">
        <v>119</v>
      </c>
      <c r="F188" s="14" t="s">
        <v>1419</v>
      </c>
      <c r="G188" s="7" t="s">
        <v>14</v>
      </c>
      <c r="H188" s="9"/>
      <c r="I188" s="42"/>
      <c r="J188" s="9"/>
    </row>
    <row r="189">
      <c r="A189" s="5">
        <v>45126.0</v>
      </c>
      <c r="B189" s="11" t="s">
        <v>11191</v>
      </c>
      <c r="C189" s="14" t="s">
        <v>11192</v>
      </c>
      <c r="D189" s="44" t="s">
        <v>137</v>
      </c>
      <c r="E189" s="14" t="s">
        <v>998</v>
      </c>
      <c r="F189" s="14" t="s">
        <v>809</v>
      </c>
      <c r="G189" s="7" t="s">
        <v>14</v>
      </c>
      <c r="H189" s="9"/>
      <c r="I189" s="42"/>
      <c r="J189" s="9"/>
    </row>
    <row r="190">
      <c r="A190" s="5">
        <v>45126.0</v>
      </c>
      <c r="B190" s="11" t="s">
        <v>11193</v>
      </c>
      <c r="C190" s="14" t="s">
        <v>11194</v>
      </c>
      <c r="D190" s="44" t="s">
        <v>118</v>
      </c>
      <c r="E190" s="14" t="s">
        <v>42</v>
      </c>
      <c r="F190" s="14" t="s">
        <v>564</v>
      </c>
      <c r="G190" s="7" t="s">
        <v>14</v>
      </c>
      <c r="H190" s="9"/>
      <c r="I190" s="42"/>
      <c r="J190" s="9"/>
    </row>
    <row r="191">
      <c r="A191" s="5">
        <v>45126.0</v>
      </c>
      <c r="B191" s="11" t="s">
        <v>11193</v>
      </c>
      <c r="C191" s="14" t="s">
        <v>11194</v>
      </c>
      <c r="D191" s="44" t="s">
        <v>118</v>
      </c>
      <c r="E191" s="14" t="s">
        <v>458</v>
      </c>
      <c r="F191" s="14" t="s">
        <v>11195</v>
      </c>
      <c r="G191" s="7" t="s">
        <v>14</v>
      </c>
      <c r="H191" s="9"/>
      <c r="I191" s="42"/>
      <c r="J191" s="9"/>
    </row>
    <row r="192">
      <c r="A192" s="5">
        <v>45126.0</v>
      </c>
      <c r="B192" s="11" t="s">
        <v>11196</v>
      </c>
      <c r="C192" s="14" t="s">
        <v>11197</v>
      </c>
      <c r="D192" s="44" t="s">
        <v>812</v>
      </c>
      <c r="E192" s="14" t="s">
        <v>125</v>
      </c>
      <c r="F192" s="14" t="s">
        <v>308</v>
      </c>
      <c r="G192" s="7" t="s">
        <v>14</v>
      </c>
      <c r="H192" s="9"/>
      <c r="I192" s="42"/>
      <c r="J192" s="9"/>
    </row>
    <row r="193">
      <c r="A193" s="5">
        <v>45127.0</v>
      </c>
      <c r="B193" s="11" t="s">
        <v>11198</v>
      </c>
      <c r="C193" s="14" t="s">
        <v>11199</v>
      </c>
      <c r="D193" s="44" t="s">
        <v>4560</v>
      </c>
      <c r="E193" s="14" t="s">
        <v>119</v>
      </c>
      <c r="F193" s="14" t="s">
        <v>542</v>
      </c>
      <c r="G193" s="7" t="s">
        <v>14</v>
      </c>
      <c r="H193" s="9"/>
      <c r="I193" s="42"/>
      <c r="J193" s="9"/>
    </row>
    <row r="194">
      <c r="A194" s="5">
        <v>45127.0</v>
      </c>
      <c r="B194" s="11" t="s">
        <v>11198</v>
      </c>
      <c r="C194" s="14" t="s">
        <v>11199</v>
      </c>
      <c r="D194" s="44" t="s">
        <v>4560</v>
      </c>
      <c r="E194" s="14" t="s">
        <v>119</v>
      </c>
      <c r="F194" s="14" t="s">
        <v>330</v>
      </c>
      <c r="G194" s="7" t="s">
        <v>14</v>
      </c>
      <c r="H194" s="9"/>
      <c r="I194" s="42"/>
      <c r="J194" s="9"/>
    </row>
    <row r="195">
      <c r="A195" s="5">
        <v>45127.0</v>
      </c>
      <c r="B195" s="11" t="s">
        <v>11200</v>
      </c>
      <c r="C195" s="14" t="s">
        <v>11201</v>
      </c>
      <c r="D195" s="44" t="s">
        <v>135</v>
      </c>
      <c r="E195" s="14" t="s">
        <v>119</v>
      </c>
      <c r="F195" s="14" t="s">
        <v>18</v>
      </c>
      <c r="G195" s="7" t="s">
        <v>14</v>
      </c>
      <c r="H195" s="9"/>
      <c r="I195" s="42"/>
      <c r="J195" s="9"/>
    </row>
    <row r="196">
      <c r="A196" s="5">
        <v>45127.0</v>
      </c>
      <c r="B196" s="11" t="s">
        <v>11202</v>
      </c>
      <c r="C196" s="14" t="s">
        <v>11203</v>
      </c>
      <c r="D196" s="44" t="s">
        <v>1935</v>
      </c>
      <c r="E196" s="9"/>
      <c r="F196" s="14" t="s">
        <v>184</v>
      </c>
      <c r="G196" s="7" t="s">
        <v>86</v>
      </c>
      <c r="H196" s="14" t="s">
        <v>15</v>
      </c>
      <c r="I196" s="42"/>
      <c r="J196" s="9"/>
    </row>
    <row r="197">
      <c r="A197" s="5">
        <v>45127.0</v>
      </c>
      <c r="B197" s="11" t="s">
        <v>11202</v>
      </c>
      <c r="C197" s="14" t="s">
        <v>11203</v>
      </c>
      <c r="D197" s="44" t="s">
        <v>32</v>
      </c>
      <c r="E197" s="9"/>
      <c r="F197" s="14" t="s">
        <v>184</v>
      </c>
      <c r="G197" s="7" t="s">
        <v>86</v>
      </c>
      <c r="H197" s="14" t="s">
        <v>15</v>
      </c>
      <c r="I197" s="42"/>
      <c r="J197" s="9"/>
    </row>
    <row r="198">
      <c r="A198" s="5">
        <v>45127.0</v>
      </c>
      <c r="B198" s="11" t="s">
        <v>11202</v>
      </c>
      <c r="C198" s="14" t="s">
        <v>11203</v>
      </c>
      <c r="D198" s="44" t="s">
        <v>311</v>
      </c>
      <c r="E198" s="9"/>
      <c r="F198" s="14" t="s">
        <v>184</v>
      </c>
      <c r="G198" s="7" t="s">
        <v>86</v>
      </c>
      <c r="H198" s="14" t="s">
        <v>15</v>
      </c>
      <c r="I198" s="42"/>
      <c r="J198" s="9"/>
    </row>
    <row r="199">
      <c r="A199" s="5">
        <v>45127.0</v>
      </c>
      <c r="B199" s="11" t="s">
        <v>11204</v>
      </c>
      <c r="C199" s="14" t="s">
        <v>11205</v>
      </c>
      <c r="D199" s="44" t="s">
        <v>197</v>
      </c>
      <c r="E199" s="14" t="s">
        <v>259</v>
      </c>
      <c r="F199" s="14" t="s">
        <v>11206</v>
      </c>
      <c r="G199" s="7" t="s">
        <v>14</v>
      </c>
      <c r="H199" s="9"/>
      <c r="I199" s="42"/>
      <c r="J199" s="9"/>
    </row>
    <row r="200">
      <c r="A200" s="5">
        <v>45127.0</v>
      </c>
      <c r="B200" s="11" t="s">
        <v>11207</v>
      </c>
      <c r="C200" s="14" t="s">
        <v>11208</v>
      </c>
      <c r="D200" s="44" t="s">
        <v>651</v>
      </c>
      <c r="E200" s="13" t="s">
        <v>119</v>
      </c>
      <c r="F200" s="48" t="s">
        <v>11209</v>
      </c>
      <c r="G200" s="7" t="s">
        <v>86</v>
      </c>
      <c r="H200" s="9"/>
      <c r="I200" s="42"/>
      <c r="J200" s="9"/>
    </row>
    <row r="201">
      <c r="A201" s="5">
        <v>45127.0</v>
      </c>
      <c r="B201" s="11" t="s">
        <v>11210</v>
      </c>
      <c r="C201" s="14" t="s">
        <v>11211</v>
      </c>
      <c r="D201" s="44" t="s">
        <v>822</v>
      </c>
      <c r="E201" s="9"/>
      <c r="F201" s="14" t="s">
        <v>48</v>
      </c>
      <c r="G201" s="7" t="s">
        <v>14</v>
      </c>
      <c r="H201" s="14" t="s">
        <v>15</v>
      </c>
      <c r="I201" s="42"/>
      <c r="J201" s="9"/>
    </row>
    <row r="202">
      <c r="A202" s="5">
        <v>45127.0</v>
      </c>
      <c r="B202" s="11" t="s">
        <v>11212</v>
      </c>
      <c r="C202" s="14" t="s">
        <v>11213</v>
      </c>
      <c r="D202" s="44" t="s">
        <v>1935</v>
      </c>
      <c r="E202" s="9"/>
      <c r="F202" s="14" t="s">
        <v>184</v>
      </c>
      <c r="G202" s="7" t="s">
        <v>86</v>
      </c>
      <c r="H202" s="14" t="s">
        <v>15</v>
      </c>
      <c r="I202" s="42"/>
      <c r="J202" s="9"/>
    </row>
    <row r="203">
      <c r="A203" s="5">
        <v>45127.0</v>
      </c>
      <c r="B203" s="11" t="s">
        <v>11212</v>
      </c>
      <c r="C203" s="14" t="s">
        <v>11213</v>
      </c>
      <c r="D203" s="44" t="s">
        <v>307</v>
      </c>
      <c r="E203" s="9"/>
      <c r="F203" s="14" t="s">
        <v>184</v>
      </c>
      <c r="G203" s="7" t="s">
        <v>86</v>
      </c>
      <c r="H203" s="14" t="s">
        <v>15</v>
      </c>
      <c r="I203" s="42"/>
      <c r="J203" s="9"/>
    </row>
    <row r="204">
      <c r="A204" s="5">
        <v>45127.0</v>
      </c>
      <c r="B204" s="11" t="s">
        <v>11214</v>
      </c>
      <c r="C204" s="14" t="s">
        <v>11215</v>
      </c>
      <c r="D204" s="44" t="s">
        <v>1235</v>
      </c>
      <c r="E204" s="14" t="s">
        <v>90</v>
      </c>
      <c r="F204" s="14" t="s">
        <v>111</v>
      </c>
      <c r="G204" s="7" t="s">
        <v>14</v>
      </c>
      <c r="H204" s="9"/>
      <c r="I204" s="42"/>
      <c r="J204" s="9"/>
    </row>
    <row r="205">
      <c r="A205" s="5">
        <v>45127.0</v>
      </c>
      <c r="B205" s="11" t="s">
        <v>11214</v>
      </c>
      <c r="C205" s="14" t="s">
        <v>11215</v>
      </c>
      <c r="D205" s="44" t="s">
        <v>165</v>
      </c>
      <c r="E205" s="14" t="s">
        <v>90</v>
      </c>
      <c r="F205" s="14" t="s">
        <v>111</v>
      </c>
      <c r="G205" s="7" t="s">
        <v>14</v>
      </c>
      <c r="H205" s="9"/>
      <c r="I205" s="42"/>
      <c r="J205" s="9"/>
    </row>
    <row r="206">
      <c r="A206" s="5">
        <v>45127.0</v>
      </c>
      <c r="B206" s="11" t="s">
        <v>11216</v>
      </c>
      <c r="C206" s="14" t="s">
        <v>11217</v>
      </c>
      <c r="D206" s="44" t="s">
        <v>515</v>
      </c>
      <c r="E206" s="14" t="s">
        <v>100</v>
      </c>
      <c r="F206" s="14" t="s">
        <v>11218</v>
      </c>
      <c r="G206" s="7" t="s">
        <v>86</v>
      </c>
      <c r="H206" s="9"/>
      <c r="I206" s="42"/>
      <c r="J206" s="9"/>
    </row>
    <row r="207">
      <c r="A207" s="5">
        <v>45127.0</v>
      </c>
      <c r="B207" s="11" t="s">
        <v>11219</v>
      </c>
      <c r="C207" s="14" t="s">
        <v>11220</v>
      </c>
      <c r="D207" s="44" t="s">
        <v>842</v>
      </c>
      <c r="E207" s="14" t="s">
        <v>119</v>
      </c>
      <c r="F207" s="14" t="s">
        <v>718</v>
      </c>
      <c r="G207" s="7" t="s">
        <v>14</v>
      </c>
      <c r="H207" s="9"/>
      <c r="I207" s="42"/>
      <c r="J207" s="9"/>
    </row>
    <row r="208">
      <c r="A208" s="5">
        <v>45127.0</v>
      </c>
      <c r="B208" s="11" t="s">
        <v>11221</v>
      </c>
      <c r="C208" s="14" t="s">
        <v>11222</v>
      </c>
      <c r="D208" s="44" t="s">
        <v>1072</v>
      </c>
      <c r="E208" s="14" t="s">
        <v>8281</v>
      </c>
      <c r="F208" s="14" t="s">
        <v>322</v>
      </c>
      <c r="G208" s="7" t="s">
        <v>14</v>
      </c>
      <c r="H208" s="9"/>
      <c r="I208" s="42"/>
      <c r="J208" s="9"/>
    </row>
    <row r="209">
      <c r="A209" s="5">
        <v>45127.0</v>
      </c>
      <c r="B209" s="11" t="s">
        <v>11223</v>
      </c>
      <c r="C209" s="14" t="s">
        <v>11224</v>
      </c>
      <c r="D209" s="44" t="s">
        <v>2054</v>
      </c>
      <c r="E209" s="9"/>
      <c r="F209" s="14" t="s">
        <v>33</v>
      </c>
      <c r="G209" s="7" t="s">
        <v>14</v>
      </c>
      <c r="H209" s="14" t="s">
        <v>15</v>
      </c>
      <c r="I209" s="42"/>
      <c r="J209" s="9"/>
    </row>
    <row r="210">
      <c r="A210" s="5">
        <v>45127.0</v>
      </c>
      <c r="B210" s="11" t="s">
        <v>11223</v>
      </c>
      <c r="C210" s="14" t="s">
        <v>11224</v>
      </c>
      <c r="D210" s="44" t="s">
        <v>2054</v>
      </c>
      <c r="E210" s="14" t="s">
        <v>11225</v>
      </c>
      <c r="F210" s="14" t="s">
        <v>2082</v>
      </c>
      <c r="G210" s="7" t="s">
        <v>14</v>
      </c>
      <c r="H210" s="9"/>
      <c r="I210" s="42"/>
      <c r="J210" s="9"/>
    </row>
    <row r="211">
      <c r="A211" s="5">
        <v>45127.0</v>
      </c>
      <c r="B211" s="11" t="s">
        <v>11223</v>
      </c>
      <c r="C211" s="14" t="s">
        <v>11224</v>
      </c>
      <c r="D211" s="44" t="s">
        <v>2054</v>
      </c>
      <c r="E211" s="14" t="s">
        <v>38</v>
      </c>
      <c r="F211" s="14" t="s">
        <v>101</v>
      </c>
      <c r="G211" s="7" t="s">
        <v>14</v>
      </c>
      <c r="H211" s="9"/>
      <c r="I211" s="42"/>
      <c r="J211" s="9"/>
    </row>
    <row r="212">
      <c r="A212" s="5">
        <v>45127.0</v>
      </c>
      <c r="B212" s="11" t="s">
        <v>11226</v>
      </c>
      <c r="C212" s="14" t="s">
        <v>11227</v>
      </c>
      <c r="D212" s="44" t="s">
        <v>1935</v>
      </c>
      <c r="E212" s="14" t="s">
        <v>105</v>
      </c>
      <c r="F212" s="14" t="s">
        <v>747</v>
      </c>
      <c r="G212" s="7" t="s">
        <v>86</v>
      </c>
      <c r="H212" s="9"/>
      <c r="I212" s="42"/>
      <c r="J212" s="9"/>
    </row>
    <row r="213">
      <c r="A213" s="5">
        <v>45127.0</v>
      </c>
      <c r="B213" s="11" t="s">
        <v>11226</v>
      </c>
      <c r="C213" s="14" t="s">
        <v>11227</v>
      </c>
      <c r="D213" s="44" t="s">
        <v>1935</v>
      </c>
      <c r="E213" s="14" t="s">
        <v>121</v>
      </c>
      <c r="F213" s="14" t="s">
        <v>152</v>
      </c>
      <c r="G213" s="7" t="s">
        <v>86</v>
      </c>
      <c r="H213" s="9"/>
      <c r="I213" s="42"/>
      <c r="J213" s="9"/>
    </row>
    <row r="214">
      <c r="A214" s="5">
        <v>45127.0</v>
      </c>
      <c r="B214" s="11" t="s">
        <v>11228</v>
      </c>
      <c r="C214" s="14" t="s">
        <v>11229</v>
      </c>
      <c r="D214" s="44" t="s">
        <v>3480</v>
      </c>
      <c r="E214" s="9"/>
      <c r="F214" s="14" t="s">
        <v>11230</v>
      </c>
      <c r="G214" s="7" t="s">
        <v>14</v>
      </c>
      <c r="H214" s="14" t="s">
        <v>15</v>
      </c>
      <c r="I214" s="42"/>
      <c r="J214" s="9"/>
    </row>
    <row r="215">
      <c r="A215" s="5">
        <v>45127.0</v>
      </c>
      <c r="B215" s="11" t="s">
        <v>11231</v>
      </c>
      <c r="C215" s="14" t="s">
        <v>11232</v>
      </c>
      <c r="D215" s="44" t="s">
        <v>1963</v>
      </c>
      <c r="E215" s="14" t="s">
        <v>119</v>
      </c>
      <c r="F215" s="14" t="s">
        <v>1152</v>
      </c>
      <c r="G215" s="7" t="s">
        <v>86</v>
      </c>
      <c r="H215" s="9"/>
      <c r="I215" s="42"/>
      <c r="J215" s="9"/>
    </row>
    <row r="216">
      <c r="A216" s="5">
        <v>45127.0</v>
      </c>
      <c r="B216" s="11" t="s">
        <v>11233</v>
      </c>
      <c r="C216" s="14" t="s">
        <v>11234</v>
      </c>
      <c r="D216" s="44" t="s">
        <v>130</v>
      </c>
      <c r="E216" s="14" t="s">
        <v>15</v>
      </c>
      <c r="F216" s="14" t="s">
        <v>136</v>
      </c>
      <c r="G216" s="7" t="s">
        <v>14</v>
      </c>
      <c r="H216" s="9"/>
      <c r="I216" s="42"/>
      <c r="J216" s="9"/>
    </row>
    <row r="217">
      <c r="A217" s="5">
        <v>45127.0</v>
      </c>
      <c r="B217" s="11" t="s">
        <v>11233</v>
      </c>
      <c r="C217" s="14" t="s">
        <v>11234</v>
      </c>
      <c r="D217" s="44" t="s">
        <v>130</v>
      </c>
      <c r="E217" s="14" t="s">
        <v>119</v>
      </c>
      <c r="F217" s="14" t="s">
        <v>101</v>
      </c>
      <c r="G217" s="7" t="s">
        <v>14</v>
      </c>
      <c r="H217" s="9"/>
      <c r="I217" s="42"/>
      <c r="J217" s="9"/>
    </row>
    <row r="218">
      <c r="A218" s="5">
        <v>45127.0</v>
      </c>
      <c r="B218" s="11" t="s">
        <v>11235</v>
      </c>
      <c r="C218" s="14" t="s">
        <v>11236</v>
      </c>
      <c r="D218" s="44" t="s">
        <v>83</v>
      </c>
      <c r="E218" s="14" t="s">
        <v>587</v>
      </c>
      <c r="F218" s="14" t="s">
        <v>171</v>
      </c>
      <c r="G218" s="7" t="s">
        <v>14</v>
      </c>
      <c r="H218" s="9"/>
      <c r="I218" s="42"/>
      <c r="J218" s="9"/>
    </row>
    <row r="219">
      <c r="A219" s="5">
        <v>45127.0</v>
      </c>
      <c r="B219" s="11" t="s">
        <v>11237</v>
      </c>
      <c r="C219" s="14" t="s">
        <v>11238</v>
      </c>
      <c r="D219" s="44" t="s">
        <v>567</v>
      </c>
      <c r="E219" s="14" t="s">
        <v>119</v>
      </c>
      <c r="F219" s="14" t="s">
        <v>505</v>
      </c>
      <c r="G219" s="7" t="s">
        <v>86</v>
      </c>
      <c r="H219" s="9"/>
      <c r="I219" s="42"/>
      <c r="J219" s="9"/>
    </row>
    <row r="220">
      <c r="A220" s="5">
        <v>45127.0</v>
      </c>
      <c r="B220" s="11" t="s">
        <v>11239</v>
      </c>
      <c r="C220" s="14" t="s">
        <v>11240</v>
      </c>
      <c r="D220" s="44" t="s">
        <v>2212</v>
      </c>
      <c r="E220" s="14" t="s">
        <v>1550</v>
      </c>
      <c r="F220" s="14" t="s">
        <v>33</v>
      </c>
      <c r="G220" s="7" t="s">
        <v>14</v>
      </c>
      <c r="H220" s="9"/>
      <c r="I220" s="42"/>
      <c r="J220" s="9"/>
    </row>
    <row r="221">
      <c r="A221" s="5">
        <v>45127.0</v>
      </c>
      <c r="B221" s="11" t="s">
        <v>11239</v>
      </c>
      <c r="C221" s="14" t="s">
        <v>11240</v>
      </c>
      <c r="D221" s="44" t="s">
        <v>2212</v>
      </c>
      <c r="E221" s="14" t="s">
        <v>125</v>
      </c>
      <c r="F221" s="14" t="s">
        <v>101</v>
      </c>
      <c r="G221" s="7" t="s">
        <v>14</v>
      </c>
      <c r="H221" s="9"/>
      <c r="I221" s="42"/>
      <c r="J221" s="9"/>
    </row>
    <row r="222">
      <c r="A222" s="5">
        <v>45127.0</v>
      </c>
      <c r="B222" s="11" t="s">
        <v>11241</v>
      </c>
      <c r="C222" s="14" t="s">
        <v>11242</v>
      </c>
      <c r="D222" s="44" t="s">
        <v>3493</v>
      </c>
      <c r="E222" s="9"/>
      <c r="F222" s="14" t="s">
        <v>18</v>
      </c>
      <c r="G222" s="7" t="s">
        <v>14</v>
      </c>
      <c r="H222" s="14" t="s">
        <v>15</v>
      </c>
      <c r="I222" s="42"/>
      <c r="J222" s="9"/>
    </row>
    <row r="223">
      <c r="A223" s="5">
        <v>45128.0</v>
      </c>
      <c r="B223" s="11" t="s">
        <v>11243</v>
      </c>
      <c r="C223" s="14" t="s">
        <v>11244</v>
      </c>
      <c r="D223" s="44" t="s">
        <v>170</v>
      </c>
      <c r="E223" s="14" t="s">
        <v>119</v>
      </c>
      <c r="F223" s="14" t="s">
        <v>505</v>
      </c>
      <c r="G223" s="7" t="s">
        <v>86</v>
      </c>
      <c r="H223" s="9"/>
      <c r="I223" s="42"/>
      <c r="J223" s="9"/>
    </row>
    <row r="224">
      <c r="A224" s="5">
        <v>45128.0</v>
      </c>
      <c r="B224" s="11" t="s">
        <v>11243</v>
      </c>
      <c r="C224" s="14" t="s">
        <v>11244</v>
      </c>
      <c r="D224" s="44" t="s">
        <v>170</v>
      </c>
      <c r="E224" s="14" t="s">
        <v>1003</v>
      </c>
      <c r="F224" s="14" t="s">
        <v>18</v>
      </c>
      <c r="G224" s="7" t="s">
        <v>14</v>
      </c>
      <c r="H224" s="9"/>
      <c r="I224" s="42"/>
      <c r="J224" s="9"/>
    </row>
    <row r="225">
      <c r="A225" s="5">
        <v>45128.0</v>
      </c>
      <c r="B225" s="11" t="s">
        <v>11245</v>
      </c>
      <c r="C225" s="14" t="s">
        <v>11246</v>
      </c>
      <c r="D225" s="44" t="s">
        <v>325</v>
      </c>
      <c r="E225" s="14" t="s">
        <v>119</v>
      </c>
      <c r="F225" s="14" t="s">
        <v>535</v>
      </c>
      <c r="G225" s="7" t="s">
        <v>86</v>
      </c>
      <c r="H225" s="9"/>
      <c r="I225" s="42"/>
      <c r="J225" s="9"/>
    </row>
    <row r="226">
      <c r="A226" s="5">
        <v>45128.0</v>
      </c>
      <c r="B226" s="11" t="s">
        <v>11247</v>
      </c>
      <c r="C226" s="14" t="s">
        <v>11248</v>
      </c>
      <c r="D226" s="44" t="s">
        <v>746</v>
      </c>
      <c r="E226" s="9"/>
      <c r="F226" s="14" t="s">
        <v>111</v>
      </c>
      <c r="G226" s="7" t="s">
        <v>14</v>
      </c>
      <c r="H226" s="14" t="s">
        <v>15</v>
      </c>
      <c r="I226" s="42"/>
      <c r="J226" s="9"/>
    </row>
    <row r="227">
      <c r="A227" s="5">
        <v>45128.0</v>
      </c>
      <c r="B227" s="11" t="s">
        <v>11247</v>
      </c>
      <c r="C227" s="14" t="s">
        <v>11248</v>
      </c>
      <c r="D227" s="44" t="s">
        <v>311</v>
      </c>
      <c r="E227" s="9"/>
      <c r="F227" s="14" t="s">
        <v>111</v>
      </c>
      <c r="G227" s="7" t="s">
        <v>14</v>
      </c>
      <c r="H227" s="14" t="s">
        <v>15</v>
      </c>
      <c r="I227" s="42"/>
      <c r="J227" s="9"/>
    </row>
    <row r="228">
      <c r="A228" s="5">
        <v>45128.0</v>
      </c>
      <c r="B228" s="11" t="s">
        <v>11247</v>
      </c>
      <c r="C228" s="14" t="s">
        <v>11248</v>
      </c>
      <c r="D228" s="44" t="s">
        <v>32</v>
      </c>
      <c r="E228" s="9"/>
      <c r="F228" s="14" t="s">
        <v>111</v>
      </c>
      <c r="G228" s="7" t="s">
        <v>14</v>
      </c>
      <c r="H228" s="14" t="s">
        <v>15</v>
      </c>
      <c r="I228" s="42"/>
      <c r="J228" s="9"/>
    </row>
    <row r="229">
      <c r="A229" s="5">
        <v>45128.0</v>
      </c>
      <c r="B229" s="11" t="s">
        <v>11249</v>
      </c>
      <c r="C229" s="14" t="s">
        <v>11250</v>
      </c>
      <c r="D229" s="44" t="s">
        <v>206</v>
      </c>
      <c r="E229" s="14" t="s">
        <v>119</v>
      </c>
      <c r="F229" s="14" t="s">
        <v>18</v>
      </c>
      <c r="G229" s="7" t="s">
        <v>14</v>
      </c>
      <c r="H229" s="9"/>
      <c r="I229" s="42"/>
      <c r="J229" s="9"/>
    </row>
    <row r="230">
      <c r="A230" s="5">
        <v>45128.0</v>
      </c>
      <c r="B230" s="11" t="s">
        <v>11249</v>
      </c>
      <c r="C230" s="14" t="s">
        <v>11250</v>
      </c>
      <c r="D230" s="44" t="s">
        <v>206</v>
      </c>
      <c r="E230" s="14" t="s">
        <v>11251</v>
      </c>
      <c r="F230" s="14" t="s">
        <v>1049</v>
      </c>
      <c r="G230" s="7" t="s">
        <v>14</v>
      </c>
      <c r="H230" s="9"/>
      <c r="I230" s="42"/>
      <c r="J230" s="9"/>
    </row>
    <row r="231">
      <c r="A231" s="5">
        <v>45128.0</v>
      </c>
      <c r="B231" s="11" t="s">
        <v>11252</v>
      </c>
      <c r="C231" s="14" t="s">
        <v>11253</v>
      </c>
      <c r="D231" s="44" t="s">
        <v>746</v>
      </c>
      <c r="E231" s="9"/>
      <c r="F231" s="14" t="s">
        <v>111</v>
      </c>
      <c r="G231" s="7" t="s">
        <v>14</v>
      </c>
      <c r="H231" s="14" t="s">
        <v>15</v>
      </c>
      <c r="I231" s="42"/>
      <c r="J231" s="9"/>
    </row>
    <row r="232">
      <c r="A232" s="5">
        <v>45128.0</v>
      </c>
      <c r="B232" s="11" t="s">
        <v>11252</v>
      </c>
      <c r="C232" s="14" t="s">
        <v>11253</v>
      </c>
      <c r="D232" s="44" t="s">
        <v>1728</v>
      </c>
      <c r="E232" s="9"/>
      <c r="F232" s="14" t="s">
        <v>111</v>
      </c>
      <c r="G232" s="7" t="s">
        <v>14</v>
      </c>
      <c r="H232" s="14" t="s">
        <v>15</v>
      </c>
      <c r="I232" s="42"/>
      <c r="J232" s="9"/>
    </row>
    <row r="233">
      <c r="A233" s="5">
        <v>45128.0</v>
      </c>
      <c r="B233" s="11" t="s">
        <v>11252</v>
      </c>
      <c r="C233" s="14" t="s">
        <v>11253</v>
      </c>
      <c r="D233" s="44" t="s">
        <v>311</v>
      </c>
      <c r="E233" s="9"/>
      <c r="F233" s="14" t="s">
        <v>111</v>
      </c>
      <c r="G233" s="7" t="s">
        <v>14</v>
      </c>
      <c r="H233" s="14" t="s">
        <v>15</v>
      </c>
      <c r="I233" s="42"/>
      <c r="J233" s="9"/>
    </row>
    <row r="234">
      <c r="A234" s="5">
        <v>45128.0</v>
      </c>
      <c r="B234" s="11" t="s">
        <v>11254</v>
      </c>
      <c r="C234" s="14" t="s">
        <v>11255</v>
      </c>
      <c r="D234" s="44" t="s">
        <v>1072</v>
      </c>
      <c r="E234" s="14" t="s">
        <v>90</v>
      </c>
      <c r="F234" s="14" t="s">
        <v>11256</v>
      </c>
      <c r="G234" s="7" t="s">
        <v>29</v>
      </c>
      <c r="H234" s="9"/>
      <c r="I234" s="42"/>
      <c r="J234" s="9"/>
    </row>
    <row r="235">
      <c r="A235" s="5">
        <v>45128.0</v>
      </c>
      <c r="B235" s="11" t="s">
        <v>11257</v>
      </c>
      <c r="C235" s="14" t="s">
        <v>11258</v>
      </c>
      <c r="D235" s="44" t="s">
        <v>6312</v>
      </c>
      <c r="E235" s="14" t="s">
        <v>119</v>
      </c>
      <c r="F235" s="14" t="s">
        <v>505</v>
      </c>
      <c r="G235" s="7" t="s">
        <v>86</v>
      </c>
      <c r="H235" s="9"/>
      <c r="I235" s="42"/>
      <c r="J235" s="9"/>
    </row>
    <row r="236">
      <c r="A236" s="5">
        <v>45128.0</v>
      </c>
      <c r="B236" s="11" t="s">
        <v>11257</v>
      </c>
      <c r="C236" s="14" t="s">
        <v>11258</v>
      </c>
      <c r="D236" s="44" t="s">
        <v>6312</v>
      </c>
      <c r="E236" s="14" t="s">
        <v>998</v>
      </c>
      <c r="F236" s="14" t="s">
        <v>144</v>
      </c>
      <c r="G236" s="7" t="s">
        <v>86</v>
      </c>
      <c r="H236" s="9"/>
      <c r="I236" s="42"/>
      <c r="J236" s="9"/>
    </row>
    <row r="237">
      <c r="A237" s="5">
        <v>45128.0</v>
      </c>
      <c r="B237" s="11" t="s">
        <v>11259</v>
      </c>
      <c r="C237" s="14" t="s">
        <v>11260</v>
      </c>
      <c r="D237" s="44" t="s">
        <v>130</v>
      </c>
      <c r="E237" s="14" t="s">
        <v>119</v>
      </c>
      <c r="F237" s="14" t="s">
        <v>917</v>
      </c>
      <c r="G237" s="7" t="s">
        <v>14</v>
      </c>
      <c r="H237" s="9"/>
      <c r="I237" s="42"/>
      <c r="J237" s="9"/>
    </row>
    <row r="238">
      <c r="A238" s="5">
        <v>45128.0</v>
      </c>
      <c r="B238" s="11" t="s">
        <v>11261</v>
      </c>
      <c r="C238" s="14" t="s">
        <v>11262</v>
      </c>
      <c r="D238" s="44" t="s">
        <v>135</v>
      </c>
      <c r="E238" s="14" t="s">
        <v>105</v>
      </c>
      <c r="F238" s="14" t="s">
        <v>526</v>
      </c>
      <c r="G238" s="7" t="s">
        <v>14</v>
      </c>
      <c r="H238" s="9"/>
      <c r="I238" s="42"/>
      <c r="J238" s="9"/>
    </row>
    <row r="239">
      <c r="A239" s="5">
        <v>45128.0</v>
      </c>
      <c r="B239" s="11" t="s">
        <v>11261</v>
      </c>
      <c r="C239" s="14" t="s">
        <v>11262</v>
      </c>
      <c r="D239" s="44" t="s">
        <v>135</v>
      </c>
      <c r="E239" s="14" t="s">
        <v>119</v>
      </c>
      <c r="F239" s="14" t="s">
        <v>300</v>
      </c>
      <c r="G239" s="7" t="s">
        <v>14</v>
      </c>
      <c r="H239" s="9"/>
      <c r="I239" s="42"/>
      <c r="J239" s="9"/>
    </row>
    <row r="240">
      <c r="A240" s="5">
        <v>45128.0</v>
      </c>
      <c r="B240" s="11" t="s">
        <v>11261</v>
      </c>
      <c r="C240" s="14" t="s">
        <v>11262</v>
      </c>
      <c r="D240" s="44" t="s">
        <v>135</v>
      </c>
      <c r="E240" s="14" t="s">
        <v>299</v>
      </c>
      <c r="F240" s="14" t="s">
        <v>11263</v>
      </c>
      <c r="G240" s="7" t="s">
        <v>14</v>
      </c>
      <c r="H240" s="9"/>
      <c r="I240" s="42"/>
      <c r="J240" s="9"/>
    </row>
    <row r="241">
      <c r="A241" s="5">
        <v>45128.0</v>
      </c>
      <c r="B241" s="11" t="s">
        <v>11264</v>
      </c>
      <c r="C241" s="14" t="s">
        <v>11265</v>
      </c>
      <c r="D241" s="44" t="s">
        <v>970</v>
      </c>
      <c r="E241" s="14" t="s">
        <v>119</v>
      </c>
      <c r="F241" s="14" t="s">
        <v>762</v>
      </c>
      <c r="G241" s="7" t="s">
        <v>14</v>
      </c>
      <c r="H241" s="9"/>
      <c r="I241" s="42"/>
      <c r="J241" s="9"/>
    </row>
    <row r="242">
      <c r="A242" s="5">
        <v>45128.0</v>
      </c>
      <c r="B242" s="11" t="s">
        <v>11264</v>
      </c>
      <c r="C242" s="14" t="s">
        <v>11265</v>
      </c>
      <c r="D242" s="44" t="s">
        <v>970</v>
      </c>
      <c r="E242" s="14" t="s">
        <v>1810</v>
      </c>
      <c r="F242" s="14" t="s">
        <v>2492</v>
      </c>
      <c r="G242" s="7" t="s">
        <v>14</v>
      </c>
      <c r="H242" s="9"/>
      <c r="I242" s="42"/>
      <c r="J242" s="9"/>
    </row>
    <row r="243">
      <c r="A243" s="5">
        <v>45128.0</v>
      </c>
      <c r="B243" s="11" t="s">
        <v>11266</v>
      </c>
      <c r="C243" s="14" t="s">
        <v>11267</v>
      </c>
      <c r="D243" s="44" t="s">
        <v>2654</v>
      </c>
      <c r="E243" s="14" t="s">
        <v>3173</v>
      </c>
      <c r="F243" s="14" t="s">
        <v>9239</v>
      </c>
      <c r="G243" s="7" t="s">
        <v>14</v>
      </c>
      <c r="H243" s="9"/>
      <c r="I243" s="42"/>
      <c r="J243" s="9"/>
    </row>
    <row r="244">
      <c r="A244" s="5">
        <v>45128.0</v>
      </c>
      <c r="B244" s="11" t="s">
        <v>11266</v>
      </c>
      <c r="C244" s="14" t="s">
        <v>11267</v>
      </c>
      <c r="D244" s="44" t="s">
        <v>2654</v>
      </c>
      <c r="E244" s="9"/>
      <c r="F244" s="14" t="s">
        <v>781</v>
      </c>
      <c r="G244" s="7" t="s">
        <v>14</v>
      </c>
      <c r="H244" s="14" t="s">
        <v>15</v>
      </c>
      <c r="I244" s="42"/>
      <c r="J244" s="9"/>
    </row>
    <row r="245">
      <c r="A245" s="5">
        <v>45128.0</v>
      </c>
      <c r="B245" s="11" t="s">
        <v>11268</v>
      </c>
      <c r="C245" s="14" t="s">
        <v>11269</v>
      </c>
      <c r="D245" s="44" t="s">
        <v>1557</v>
      </c>
      <c r="E245" s="9"/>
      <c r="F245" s="14" t="s">
        <v>860</v>
      </c>
      <c r="G245" s="7" t="s">
        <v>14</v>
      </c>
      <c r="H245" s="14" t="s">
        <v>15</v>
      </c>
      <c r="I245" s="42"/>
      <c r="J245" s="9"/>
    </row>
    <row r="246">
      <c r="A246" s="5">
        <v>45128.0</v>
      </c>
      <c r="B246" s="11" t="s">
        <v>11270</v>
      </c>
      <c r="C246" s="14" t="s">
        <v>11271</v>
      </c>
      <c r="D246" s="44" t="s">
        <v>761</v>
      </c>
      <c r="E246" s="14" t="s">
        <v>66</v>
      </c>
      <c r="F246" s="14" t="s">
        <v>101</v>
      </c>
      <c r="G246" s="7" t="s">
        <v>14</v>
      </c>
      <c r="H246" s="9"/>
      <c r="I246" s="42"/>
      <c r="J246" s="9"/>
    </row>
    <row r="247">
      <c r="A247" s="5">
        <v>45128.0</v>
      </c>
      <c r="B247" s="11" t="s">
        <v>11272</v>
      </c>
      <c r="C247" s="14" t="s">
        <v>11273</v>
      </c>
      <c r="D247" s="44" t="s">
        <v>206</v>
      </c>
      <c r="E247" s="9"/>
      <c r="F247" s="14" t="s">
        <v>564</v>
      </c>
      <c r="G247" s="7" t="s">
        <v>14</v>
      </c>
      <c r="H247" s="14" t="s">
        <v>15</v>
      </c>
      <c r="I247" s="42"/>
      <c r="J247" s="9"/>
    </row>
    <row r="248">
      <c r="A248" s="5">
        <v>45128.0</v>
      </c>
      <c r="B248" s="11" t="s">
        <v>11272</v>
      </c>
      <c r="C248" s="14" t="s">
        <v>11273</v>
      </c>
      <c r="D248" s="44" t="s">
        <v>970</v>
      </c>
      <c r="E248" s="9"/>
      <c r="F248" s="14" t="s">
        <v>564</v>
      </c>
      <c r="G248" s="7" t="s">
        <v>14</v>
      </c>
      <c r="H248" s="14" t="s">
        <v>15</v>
      </c>
      <c r="I248" s="42"/>
      <c r="J248" s="9"/>
    </row>
    <row r="249">
      <c r="A249" s="5">
        <v>45128.0</v>
      </c>
      <c r="B249" s="11" t="s">
        <v>11272</v>
      </c>
      <c r="C249" s="14" t="s">
        <v>11273</v>
      </c>
      <c r="D249" s="44" t="s">
        <v>78</v>
      </c>
      <c r="E249" s="9"/>
      <c r="F249" s="14" t="s">
        <v>564</v>
      </c>
      <c r="G249" s="7" t="s">
        <v>14</v>
      </c>
      <c r="H249" s="14" t="s">
        <v>15</v>
      </c>
      <c r="I249" s="42"/>
      <c r="J249" s="9"/>
    </row>
    <row r="250">
      <c r="A250" s="5">
        <v>45130.0</v>
      </c>
      <c r="B250" s="11" t="s">
        <v>11274</v>
      </c>
      <c r="C250" s="14" t="s">
        <v>11275</v>
      </c>
      <c r="D250" s="44" t="s">
        <v>311</v>
      </c>
      <c r="E250" s="14" t="s">
        <v>119</v>
      </c>
      <c r="F250" s="14" t="s">
        <v>11276</v>
      </c>
      <c r="G250" s="7" t="s">
        <v>14</v>
      </c>
      <c r="H250" s="9"/>
      <c r="I250" s="42"/>
      <c r="J250" s="9"/>
    </row>
    <row r="251">
      <c r="A251" s="5">
        <v>45130.0</v>
      </c>
      <c r="B251" s="11" t="s">
        <v>11277</v>
      </c>
      <c r="C251" s="51" t="s">
        <v>11278</v>
      </c>
      <c r="D251" s="44" t="s">
        <v>651</v>
      </c>
      <c r="E251" s="14" t="s">
        <v>95</v>
      </c>
      <c r="F251" s="14" t="s">
        <v>1152</v>
      </c>
      <c r="G251" s="7" t="s">
        <v>86</v>
      </c>
      <c r="H251" s="9"/>
      <c r="I251" s="42"/>
      <c r="J251" s="9"/>
    </row>
    <row r="252">
      <c r="A252" s="5">
        <v>45130.0</v>
      </c>
      <c r="B252" s="11" t="s">
        <v>11279</v>
      </c>
      <c r="C252" s="14" t="s">
        <v>11280</v>
      </c>
      <c r="D252" s="44" t="s">
        <v>611</v>
      </c>
      <c r="E252" s="14" t="s">
        <v>587</v>
      </c>
      <c r="F252" s="14" t="s">
        <v>11281</v>
      </c>
      <c r="G252" s="7" t="s">
        <v>14</v>
      </c>
      <c r="H252" s="9"/>
      <c r="I252" s="42"/>
      <c r="J252" s="9"/>
    </row>
    <row r="253">
      <c r="A253" s="5">
        <v>45130.0</v>
      </c>
      <c r="B253" s="11" t="s">
        <v>11282</v>
      </c>
      <c r="C253" s="14" t="s">
        <v>11283</v>
      </c>
      <c r="D253" s="44" t="s">
        <v>642</v>
      </c>
      <c r="E253" s="14" t="s">
        <v>358</v>
      </c>
      <c r="F253" s="14" t="s">
        <v>1901</v>
      </c>
      <c r="G253" s="7" t="s">
        <v>14</v>
      </c>
      <c r="H253" s="9"/>
      <c r="I253" s="42"/>
      <c r="J253" s="9"/>
    </row>
    <row r="254">
      <c r="A254" s="5">
        <v>45130.0</v>
      </c>
      <c r="B254" s="11" t="s">
        <v>11282</v>
      </c>
      <c r="C254" s="14" t="s">
        <v>11283</v>
      </c>
      <c r="D254" s="44" t="s">
        <v>642</v>
      </c>
      <c r="E254" s="14" t="s">
        <v>119</v>
      </c>
      <c r="F254" s="14" t="s">
        <v>1246</v>
      </c>
      <c r="G254" s="7" t="s">
        <v>14</v>
      </c>
      <c r="H254" s="9"/>
      <c r="I254" s="42"/>
      <c r="J254" s="9"/>
    </row>
    <row r="255">
      <c r="A255" s="5">
        <v>45131.0</v>
      </c>
      <c r="B255" s="11" t="s">
        <v>11284</v>
      </c>
      <c r="C255" s="14" t="s">
        <v>11285</v>
      </c>
      <c r="D255" s="44" t="s">
        <v>970</v>
      </c>
      <c r="E255" s="43"/>
      <c r="F255" s="14" t="s">
        <v>184</v>
      </c>
      <c r="G255" s="7" t="s">
        <v>86</v>
      </c>
      <c r="H255" s="14" t="s">
        <v>15</v>
      </c>
      <c r="I255" s="42"/>
      <c r="J255" s="9"/>
    </row>
    <row r="256">
      <c r="A256" s="5">
        <v>45131.0</v>
      </c>
      <c r="B256" s="11" t="s">
        <v>11284</v>
      </c>
      <c r="C256" s="14" t="s">
        <v>11285</v>
      </c>
      <c r="D256" s="44" t="s">
        <v>206</v>
      </c>
      <c r="E256" s="9"/>
      <c r="F256" s="14" t="s">
        <v>184</v>
      </c>
      <c r="G256" s="7" t="s">
        <v>86</v>
      </c>
      <c r="H256" s="14" t="s">
        <v>15</v>
      </c>
      <c r="I256" s="42"/>
      <c r="J256" s="9"/>
    </row>
    <row r="257">
      <c r="A257" s="5">
        <v>45131.0</v>
      </c>
      <c r="B257" s="11" t="s">
        <v>11284</v>
      </c>
      <c r="C257" s="14" t="s">
        <v>11285</v>
      </c>
      <c r="D257" s="44" t="s">
        <v>325</v>
      </c>
      <c r="E257" s="9"/>
      <c r="F257" s="14" t="s">
        <v>184</v>
      </c>
      <c r="G257" s="7" t="s">
        <v>86</v>
      </c>
      <c r="H257" s="14" t="s">
        <v>15</v>
      </c>
      <c r="I257" s="42"/>
      <c r="J257" s="9"/>
    </row>
    <row r="258">
      <c r="A258" s="5">
        <v>45131.0</v>
      </c>
      <c r="B258" s="11" t="s">
        <v>11286</v>
      </c>
      <c r="C258" s="14" t="s">
        <v>11287</v>
      </c>
      <c r="D258" s="44" t="s">
        <v>630</v>
      </c>
      <c r="E258" s="14" t="s">
        <v>38</v>
      </c>
      <c r="F258" s="14" t="s">
        <v>1049</v>
      </c>
      <c r="G258" s="7" t="s">
        <v>14</v>
      </c>
      <c r="H258" s="9"/>
      <c r="I258" s="42"/>
      <c r="J258" s="9"/>
    </row>
    <row r="259">
      <c r="A259" s="5">
        <v>45131.0</v>
      </c>
      <c r="B259" s="11" t="s">
        <v>11286</v>
      </c>
      <c r="C259" s="14" t="s">
        <v>11287</v>
      </c>
      <c r="D259" s="44" t="s">
        <v>630</v>
      </c>
      <c r="E259" s="14" t="s">
        <v>119</v>
      </c>
      <c r="F259" s="14" t="s">
        <v>13</v>
      </c>
      <c r="G259" s="7" t="s">
        <v>14</v>
      </c>
      <c r="H259" s="9"/>
      <c r="I259" s="42"/>
      <c r="J259" s="9"/>
    </row>
    <row r="260">
      <c r="A260" s="5">
        <v>45131.0</v>
      </c>
      <c r="B260" s="11" t="s">
        <v>11288</v>
      </c>
      <c r="C260" s="14" t="s">
        <v>11289</v>
      </c>
      <c r="D260" s="44" t="s">
        <v>325</v>
      </c>
      <c r="E260" s="48" t="s">
        <v>11290</v>
      </c>
      <c r="F260" s="48" t="s">
        <v>11291</v>
      </c>
      <c r="G260" s="7" t="s">
        <v>86</v>
      </c>
      <c r="H260" s="9"/>
      <c r="I260" s="42"/>
      <c r="J260" s="9"/>
    </row>
    <row r="261">
      <c r="A261" s="5">
        <v>45131.0</v>
      </c>
      <c r="B261" s="11" t="s">
        <v>11292</v>
      </c>
      <c r="C261" s="14" t="s">
        <v>11293</v>
      </c>
      <c r="D261" s="44" t="s">
        <v>135</v>
      </c>
      <c r="E261" s="9"/>
      <c r="F261" s="14" t="s">
        <v>111</v>
      </c>
      <c r="G261" s="7" t="s">
        <v>14</v>
      </c>
      <c r="H261" s="14" t="s">
        <v>15</v>
      </c>
      <c r="I261" s="42"/>
      <c r="J261" s="9"/>
    </row>
    <row r="262">
      <c r="A262" s="5">
        <v>45131.0</v>
      </c>
      <c r="B262" s="11" t="s">
        <v>11292</v>
      </c>
      <c r="C262" s="14" t="s">
        <v>11293</v>
      </c>
      <c r="D262" s="44" t="s">
        <v>970</v>
      </c>
      <c r="E262" s="9"/>
      <c r="F262" s="14" t="s">
        <v>184</v>
      </c>
      <c r="G262" s="7" t="s">
        <v>86</v>
      </c>
      <c r="H262" s="14" t="s">
        <v>15</v>
      </c>
      <c r="I262" s="42"/>
      <c r="J262" s="9"/>
    </row>
    <row r="263">
      <c r="A263" s="5">
        <v>45131.0</v>
      </c>
      <c r="B263" s="11" t="s">
        <v>11292</v>
      </c>
      <c r="C263" s="14" t="s">
        <v>11293</v>
      </c>
      <c r="D263" s="44" t="s">
        <v>206</v>
      </c>
      <c r="E263" s="9"/>
      <c r="F263" s="14" t="s">
        <v>184</v>
      </c>
      <c r="G263" s="7" t="s">
        <v>86</v>
      </c>
      <c r="H263" s="14" t="s">
        <v>15</v>
      </c>
      <c r="I263" s="42"/>
      <c r="J263" s="9"/>
    </row>
    <row r="264">
      <c r="A264" s="5">
        <v>45131.0</v>
      </c>
      <c r="B264" s="11" t="s">
        <v>11294</v>
      </c>
      <c r="C264" s="14" t="s">
        <v>11295</v>
      </c>
      <c r="D264" s="44" t="s">
        <v>648</v>
      </c>
      <c r="E264" s="14" t="s">
        <v>401</v>
      </c>
      <c r="F264" s="14" t="s">
        <v>330</v>
      </c>
      <c r="G264" s="7" t="s">
        <v>14</v>
      </c>
      <c r="H264" s="9"/>
      <c r="I264" s="42"/>
      <c r="J264" s="9"/>
    </row>
    <row r="265">
      <c r="A265" s="5">
        <v>45131.0</v>
      </c>
      <c r="B265" s="11" t="s">
        <v>11294</v>
      </c>
      <c r="C265" s="14" t="s">
        <v>11295</v>
      </c>
      <c r="D265" s="44" t="s">
        <v>648</v>
      </c>
      <c r="E265" s="14" t="s">
        <v>100</v>
      </c>
      <c r="F265" s="14" t="s">
        <v>4965</v>
      </c>
      <c r="G265" s="7" t="s">
        <v>14</v>
      </c>
      <c r="H265" s="9"/>
      <c r="I265" s="42"/>
      <c r="J265" s="9"/>
    </row>
    <row r="266">
      <c r="A266" s="5">
        <v>45131.0</v>
      </c>
      <c r="B266" s="11" t="s">
        <v>11294</v>
      </c>
      <c r="C266" s="14" t="s">
        <v>11295</v>
      </c>
      <c r="D266" s="44" t="s">
        <v>648</v>
      </c>
      <c r="E266" s="14" t="s">
        <v>47</v>
      </c>
      <c r="F266" s="14" t="s">
        <v>48</v>
      </c>
      <c r="G266" s="7" t="s">
        <v>14</v>
      </c>
      <c r="H266" s="9"/>
      <c r="I266" s="42"/>
      <c r="J266" s="9"/>
    </row>
    <row r="267">
      <c r="A267" s="5">
        <v>45131.0</v>
      </c>
      <c r="B267" s="11" t="s">
        <v>11296</v>
      </c>
      <c r="C267" s="14" t="s">
        <v>11297</v>
      </c>
      <c r="D267" s="44" t="s">
        <v>274</v>
      </c>
      <c r="E267" s="14" t="s">
        <v>8294</v>
      </c>
      <c r="F267" s="14" t="s">
        <v>91</v>
      </c>
      <c r="G267" s="7" t="s">
        <v>14</v>
      </c>
      <c r="H267" s="9"/>
      <c r="I267" s="42"/>
      <c r="J267" s="9"/>
    </row>
    <row r="268">
      <c r="A268" s="5">
        <v>45131.0</v>
      </c>
      <c r="B268" s="11" t="s">
        <v>11296</v>
      </c>
      <c r="C268" s="14" t="s">
        <v>11297</v>
      </c>
      <c r="D268" s="44" t="s">
        <v>274</v>
      </c>
      <c r="E268" s="14" t="s">
        <v>47</v>
      </c>
      <c r="F268" s="14" t="s">
        <v>809</v>
      </c>
      <c r="G268" s="7" t="s">
        <v>14</v>
      </c>
      <c r="H268" s="9"/>
      <c r="I268" s="42"/>
      <c r="J268" s="9"/>
    </row>
    <row r="269">
      <c r="A269" s="5">
        <v>45131.0</v>
      </c>
      <c r="B269" s="11" t="s">
        <v>11298</v>
      </c>
      <c r="C269" s="14" t="s">
        <v>11299</v>
      </c>
      <c r="D269" s="44" t="s">
        <v>1132</v>
      </c>
      <c r="E269" s="14" t="s">
        <v>420</v>
      </c>
      <c r="F269" s="14" t="s">
        <v>564</v>
      </c>
      <c r="G269" s="7" t="s">
        <v>14</v>
      </c>
      <c r="H269" s="9"/>
      <c r="I269" s="42"/>
      <c r="J269" s="9"/>
    </row>
    <row r="270">
      <c r="A270" s="5">
        <v>45131.0</v>
      </c>
      <c r="B270" s="11" t="s">
        <v>11300</v>
      </c>
      <c r="C270" s="14" t="s">
        <v>11301</v>
      </c>
      <c r="D270" s="44" t="s">
        <v>715</v>
      </c>
      <c r="E270" s="14" t="s">
        <v>47</v>
      </c>
      <c r="F270" s="14" t="s">
        <v>48</v>
      </c>
      <c r="G270" s="7" t="s">
        <v>14</v>
      </c>
      <c r="H270" s="9"/>
      <c r="I270" s="42"/>
      <c r="J270" s="9"/>
    </row>
    <row r="271">
      <c r="A271" s="5">
        <v>45131.0</v>
      </c>
      <c r="B271" s="11" t="s">
        <v>11302</v>
      </c>
      <c r="C271" s="14" t="s">
        <v>11303</v>
      </c>
      <c r="D271" s="44" t="s">
        <v>949</v>
      </c>
      <c r="E271" s="14" t="s">
        <v>100</v>
      </c>
      <c r="F271" s="14" t="s">
        <v>11304</v>
      </c>
      <c r="G271" s="7" t="s">
        <v>14</v>
      </c>
      <c r="H271" s="9"/>
      <c r="I271" s="42"/>
      <c r="J271" s="9"/>
    </row>
    <row r="272">
      <c r="A272" s="5">
        <v>45131.0</v>
      </c>
      <c r="B272" s="11" t="s">
        <v>11305</v>
      </c>
      <c r="C272" s="14" t="s">
        <v>11306</v>
      </c>
      <c r="D272" s="44" t="s">
        <v>343</v>
      </c>
      <c r="E272" s="48" t="s">
        <v>11307</v>
      </c>
      <c r="F272" s="48" t="s">
        <v>11308</v>
      </c>
      <c r="G272" s="7" t="s">
        <v>29</v>
      </c>
      <c r="H272" s="9"/>
      <c r="I272" s="42"/>
      <c r="J272" s="9"/>
    </row>
    <row r="273">
      <c r="A273" s="5">
        <v>45131.0</v>
      </c>
      <c r="B273" s="11" t="s">
        <v>11309</v>
      </c>
      <c r="C273" s="14" t="s">
        <v>11310</v>
      </c>
      <c r="D273" s="44" t="s">
        <v>3283</v>
      </c>
      <c r="E273" s="14" t="s">
        <v>1032</v>
      </c>
      <c r="F273" s="14" t="s">
        <v>809</v>
      </c>
      <c r="G273" s="7" t="s">
        <v>14</v>
      </c>
      <c r="H273" s="9"/>
      <c r="I273" s="42"/>
      <c r="J273" s="9"/>
    </row>
    <row r="274">
      <c r="A274" s="5">
        <v>45132.0</v>
      </c>
      <c r="B274" s="11" t="s">
        <v>11311</v>
      </c>
      <c r="C274" s="14" t="s">
        <v>11312</v>
      </c>
      <c r="D274" s="44" t="s">
        <v>3126</v>
      </c>
      <c r="E274" s="14" t="s">
        <v>119</v>
      </c>
      <c r="F274" s="14" t="s">
        <v>144</v>
      </c>
      <c r="G274" s="7" t="s">
        <v>86</v>
      </c>
      <c r="H274" s="9"/>
      <c r="I274" s="42"/>
      <c r="J274" s="9"/>
    </row>
    <row r="275">
      <c r="A275" s="5">
        <v>45132.0</v>
      </c>
      <c r="B275" s="11" t="s">
        <v>11313</v>
      </c>
      <c r="C275" s="14" t="s">
        <v>11314</v>
      </c>
      <c r="D275" s="44" t="s">
        <v>135</v>
      </c>
      <c r="E275" s="9"/>
      <c r="F275" s="14" t="s">
        <v>111</v>
      </c>
      <c r="G275" s="7" t="s">
        <v>14</v>
      </c>
      <c r="H275" s="14" t="s">
        <v>15</v>
      </c>
      <c r="I275" s="42"/>
      <c r="J275" s="9"/>
    </row>
    <row r="276">
      <c r="A276" s="5">
        <v>45132.0</v>
      </c>
      <c r="B276" s="11" t="s">
        <v>11313</v>
      </c>
      <c r="C276" s="14" t="s">
        <v>11314</v>
      </c>
      <c r="D276" s="44" t="s">
        <v>311</v>
      </c>
      <c r="E276" s="9"/>
      <c r="F276" s="14" t="s">
        <v>111</v>
      </c>
      <c r="G276" s="7" t="s">
        <v>14</v>
      </c>
      <c r="H276" s="14" t="s">
        <v>15</v>
      </c>
      <c r="I276" s="42"/>
      <c r="J276" s="9"/>
    </row>
    <row r="277">
      <c r="A277" s="5">
        <v>45132.0</v>
      </c>
      <c r="B277" s="11" t="s">
        <v>11313</v>
      </c>
      <c r="C277" s="14" t="s">
        <v>11314</v>
      </c>
      <c r="D277" s="44" t="s">
        <v>800</v>
      </c>
      <c r="E277" s="9"/>
      <c r="F277" s="14" t="s">
        <v>184</v>
      </c>
      <c r="G277" s="7" t="s">
        <v>86</v>
      </c>
      <c r="H277" s="14" t="s">
        <v>15</v>
      </c>
      <c r="I277" s="42"/>
      <c r="J277" s="9"/>
    </row>
    <row r="278">
      <c r="A278" s="5">
        <v>45132.0</v>
      </c>
      <c r="B278" s="11" t="s">
        <v>11315</v>
      </c>
      <c r="C278" s="14" t="s">
        <v>11316</v>
      </c>
      <c r="D278" s="44" t="s">
        <v>3408</v>
      </c>
      <c r="E278" s="14" t="s">
        <v>436</v>
      </c>
      <c r="F278" s="14" t="s">
        <v>18</v>
      </c>
      <c r="G278" s="7" t="s">
        <v>14</v>
      </c>
      <c r="H278" s="9"/>
      <c r="I278" s="42"/>
      <c r="J278" s="9"/>
    </row>
    <row r="279">
      <c r="A279" s="5">
        <v>45132.0</v>
      </c>
      <c r="B279" s="11" t="s">
        <v>11317</v>
      </c>
      <c r="C279" s="14" t="s">
        <v>11318</v>
      </c>
      <c r="D279" s="44" t="s">
        <v>567</v>
      </c>
      <c r="E279" s="14" t="s">
        <v>119</v>
      </c>
      <c r="F279" s="14" t="s">
        <v>505</v>
      </c>
      <c r="G279" s="7" t="s">
        <v>86</v>
      </c>
      <c r="H279" s="9"/>
      <c r="I279" s="42"/>
      <c r="J279" s="9"/>
    </row>
    <row r="280">
      <c r="A280" s="5">
        <v>45132.0</v>
      </c>
      <c r="B280" s="11" t="s">
        <v>11319</v>
      </c>
      <c r="C280" s="14" t="s">
        <v>11320</v>
      </c>
      <c r="D280" s="44" t="s">
        <v>800</v>
      </c>
      <c r="E280" s="9"/>
      <c r="F280" s="14" t="s">
        <v>184</v>
      </c>
      <c r="G280" s="7" t="s">
        <v>86</v>
      </c>
      <c r="H280" s="14" t="s">
        <v>15</v>
      </c>
      <c r="I280" s="42"/>
      <c r="J280" s="9"/>
    </row>
    <row r="281">
      <c r="A281" s="5">
        <v>45132.0</v>
      </c>
      <c r="B281" s="11" t="s">
        <v>11319</v>
      </c>
      <c r="C281" s="14" t="s">
        <v>11320</v>
      </c>
      <c r="D281" s="44" t="s">
        <v>970</v>
      </c>
      <c r="E281" s="9"/>
      <c r="F281" s="14" t="s">
        <v>111</v>
      </c>
      <c r="G281" s="7" t="s">
        <v>14</v>
      </c>
      <c r="H281" s="14" t="s">
        <v>15</v>
      </c>
      <c r="I281" s="42"/>
      <c r="J281" s="9"/>
    </row>
    <row r="282">
      <c r="A282" s="5">
        <v>45132.0</v>
      </c>
      <c r="B282" s="11" t="s">
        <v>11319</v>
      </c>
      <c r="C282" s="14" t="s">
        <v>11320</v>
      </c>
      <c r="D282" s="44" t="s">
        <v>812</v>
      </c>
      <c r="E282" s="9"/>
      <c r="F282" s="14" t="s">
        <v>111</v>
      </c>
      <c r="G282" s="7" t="s">
        <v>14</v>
      </c>
      <c r="H282" s="14" t="s">
        <v>15</v>
      </c>
      <c r="I282" s="42"/>
      <c r="J282" s="9"/>
    </row>
    <row r="283">
      <c r="A283" s="5">
        <v>45132.0</v>
      </c>
      <c r="B283" s="11" t="s">
        <v>11321</v>
      </c>
      <c r="C283" s="14" t="s">
        <v>11322</v>
      </c>
      <c r="D283" s="44" t="s">
        <v>754</v>
      </c>
      <c r="E283" s="14" t="s">
        <v>11323</v>
      </c>
      <c r="F283" s="14" t="s">
        <v>11324</v>
      </c>
      <c r="G283" s="7" t="s">
        <v>14</v>
      </c>
      <c r="H283" s="9"/>
      <c r="I283" s="42"/>
      <c r="J283" s="9"/>
    </row>
    <row r="284">
      <c r="A284" s="5">
        <v>45132.0</v>
      </c>
      <c r="B284" s="11" t="s">
        <v>11321</v>
      </c>
      <c r="C284" s="14" t="s">
        <v>11322</v>
      </c>
      <c r="D284" s="44" t="s">
        <v>754</v>
      </c>
      <c r="E284" s="14" t="s">
        <v>11325</v>
      </c>
      <c r="F284" s="14" t="s">
        <v>1908</v>
      </c>
      <c r="G284" s="7" t="s">
        <v>14</v>
      </c>
      <c r="H284" s="9"/>
      <c r="I284" s="42"/>
      <c r="J284" s="9"/>
    </row>
    <row r="285">
      <c r="A285" s="5">
        <v>45132.0</v>
      </c>
      <c r="B285" s="11" t="s">
        <v>11326</v>
      </c>
      <c r="C285" s="14" t="s">
        <v>11327</v>
      </c>
      <c r="D285" s="44" t="s">
        <v>3444</v>
      </c>
      <c r="E285" s="14" t="s">
        <v>125</v>
      </c>
      <c r="F285" s="14" t="s">
        <v>1631</v>
      </c>
      <c r="G285" s="7" t="s">
        <v>14</v>
      </c>
      <c r="H285" s="9"/>
      <c r="I285" s="42"/>
      <c r="J285" s="9"/>
    </row>
    <row r="286">
      <c r="A286" s="5">
        <v>45132.0</v>
      </c>
      <c r="B286" s="11" t="s">
        <v>11326</v>
      </c>
      <c r="C286" s="14" t="s">
        <v>11327</v>
      </c>
      <c r="D286" s="44" t="s">
        <v>3444</v>
      </c>
      <c r="E286" s="14" t="s">
        <v>334</v>
      </c>
      <c r="F286" s="14" t="s">
        <v>6594</v>
      </c>
      <c r="G286" s="7" t="s">
        <v>14</v>
      </c>
      <c r="H286" s="9"/>
      <c r="I286" s="42"/>
      <c r="J286" s="9"/>
    </row>
    <row r="287">
      <c r="A287" s="5">
        <v>45132.0</v>
      </c>
      <c r="B287" s="11" t="s">
        <v>11328</v>
      </c>
      <c r="C287" s="14" t="s">
        <v>11329</v>
      </c>
      <c r="D287" s="44" t="s">
        <v>312</v>
      </c>
      <c r="E287" s="14" t="s">
        <v>119</v>
      </c>
      <c r="F287" s="14" t="s">
        <v>564</v>
      </c>
      <c r="G287" s="7" t="s">
        <v>14</v>
      </c>
      <c r="H287" s="9"/>
      <c r="I287" s="42"/>
      <c r="J287" s="9"/>
    </row>
    <row r="288">
      <c r="A288" s="5">
        <v>45132.0</v>
      </c>
      <c r="B288" s="11" t="s">
        <v>11330</v>
      </c>
      <c r="C288" s="14" t="s">
        <v>11331</v>
      </c>
      <c r="D288" s="44" t="s">
        <v>530</v>
      </c>
      <c r="E288" s="14" t="s">
        <v>748</v>
      </c>
      <c r="F288" s="14" t="s">
        <v>1152</v>
      </c>
      <c r="G288" s="7" t="s">
        <v>86</v>
      </c>
      <c r="H288" s="9"/>
      <c r="I288" s="42"/>
      <c r="J288" s="9"/>
    </row>
    <row r="289">
      <c r="A289" s="5">
        <v>45132.0</v>
      </c>
      <c r="B289" s="11" t="s">
        <v>11332</v>
      </c>
      <c r="C289" s="14" t="s">
        <v>11333</v>
      </c>
      <c r="D289" s="44" t="s">
        <v>267</v>
      </c>
      <c r="E289" s="13" t="s">
        <v>11334</v>
      </c>
      <c r="F289" s="14" t="s">
        <v>300</v>
      </c>
      <c r="G289" s="7" t="s">
        <v>14</v>
      </c>
      <c r="H289" s="9"/>
      <c r="I289" s="42"/>
      <c r="J289" s="9"/>
    </row>
    <row r="290">
      <c r="A290" s="5">
        <v>45132.0</v>
      </c>
      <c r="B290" s="11" t="s">
        <v>11332</v>
      </c>
      <c r="C290" s="14" t="s">
        <v>11333</v>
      </c>
      <c r="D290" s="44" t="s">
        <v>267</v>
      </c>
      <c r="E290" s="48" t="s">
        <v>11335</v>
      </c>
      <c r="F290" s="14" t="s">
        <v>300</v>
      </c>
      <c r="G290" s="7" t="s">
        <v>14</v>
      </c>
      <c r="H290" s="9"/>
      <c r="I290" s="42"/>
      <c r="J290" s="9"/>
    </row>
    <row r="291">
      <c r="A291" s="5">
        <v>45132.0</v>
      </c>
      <c r="B291" s="11" t="s">
        <v>11332</v>
      </c>
      <c r="C291" s="14" t="s">
        <v>11333</v>
      </c>
      <c r="D291" s="44" t="s">
        <v>267</v>
      </c>
      <c r="E291" s="48" t="s">
        <v>11336</v>
      </c>
      <c r="F291" s="13" t="s">
        <v>43</v>
      </c>
      <c r="G291" s="7" t="s">
        <v>14</v>
      </c>
      <c r="H291" s="9"/>
      <c r="I291" s="42"/>
      <c r="J291" s="9"/>
    </row>
    <row r="292">
      <c r="A292" s="5">
        <v>45132.0</v>
      </c>
      <c r="B292" s="11" t="s">
        <v>11337</v>
      </c>
      <c r="C292" s="14" t="s">
        <v>11338</v>
      </c>
      <c r="D292" s="44" t="s">
        <v>567</v>
      </c>
      <c r="E292" s="14" t="s">
        <v>705</v>
      </c>
      <c r="F292" s="14" t="s">
        <v>505</v>
      </c>
      <c r="G292" s="7" t="s">
        <v>14</v>
      </c>
      <c r="H292" s="9"/>
      <c r="I292" s="42"/>
      <c r="J292" s="9"/>
    </row>
    <row r="293">
      <c r="A293" s="5">
        <v>45132.0</v>
      </c>
      <c r="B293" s="11" t="s">
        <v>11337</v>
      </c>
      <c r="C293" s="14" t="s">
        <v>11338</v>
      </c>
      <c r="D293" s="44" t="s">
        <v>567</v>
      </c>
      <c r="E293" s="14" t="s">
        <v>119</v>
      </c>
      <c r="F293" s="14" t="s">
        <v>18</v>
      </c>
      <c r="G293" s="7" t="s">
        <v>14</v>
      </c>
      <c r="H293" s="9"/>
      <c r="I293" s="42"/>
      <c r="J293" s="9"/>
    </row>
    <row r="294">
      <c r="A294" s="5">
        <v>45132.0</v>
      </c>
      <c r="B294" s="11" t="s">
        <v>11339</v>
      </c>
      <c r="C294" s="14" t="s">
        <v>11340</v>
      </c>
      <c r="D294" s="44" t="s">
        <v>838</v>
      </c>
      <c r="E294" s="9"/>
      <c r="F294" s="14" t="s">
        <v>11188</v>
      </c>
      <c r="G294" s="7" t="s">
        <v>14</v>
      </c>
      <c r="H294" s="14" t="s">
        <v>15</v>
      </c>
      <c r="I294" s="42"/>
      <c r="J294" s="9"/>
    </row>
    <row r="295">
      <c r="A295" s="5">
        <v>45133.0</v>
      </c>
      <c r="B295" s="11" t="s">
        <v>11341</v>
      </c>
      <c r="C295" s="14" t="s">
        <v>11342</v>
      </c>
      <c r="D295" s="44" t="s">
        <v>1176</v>
      </c>
      <c r="E295" s="7" t="s">
        <v>119</v>
      </c>
      <c r="F295" s="14" t="s">
        <v>505</v>
      </c>
      <c r="G295" s="7" t="s">
        <v>86</v>
      </c>
      <c r="H295" s="9"/>
      <c r="I295" s="42"/>
      <c r="J295" s="9"/>
    </row>
    <row r="296">
      <c r="A296" s="5">
        <v>45133.0</v>
      </c>
      <c r="B296" s="11" t="s">
        <v>11341</v>
      </c>
      <c r="C296" s="14" t="s">
        <v>11342</v>
      </c>
      <c r="D296" s="44" t="s">
        <v>1176</v>
      </c>
      <c r="E296" s="14" t="s">
        <v>47</v>
      </c>
      <c r="F296" s="14" t="s">
        <v>1901</v>
      </c>
      <c r="G296" s="7" t="s">
        <v>14</v>
      </c>
      <c r="H296" s="9"/>
      <c r="I296" s="42"/>
      <c r="J296" s="9"/>
    </row>
    <row r="297">
      <c r="A297" s="5">
        <v>45133.0</v>
      </c>
      <c r="B297" s="11" t="s">
        <v>11343</v>
      </c>
      <c r="C297" s="14" t="s">
        <v>11344</v>
      </c>
      <c r="D297" s="44" t="s">
        <v>206</v>
      </c>
      <c r="E297" s="9"/>
      <c r="F297" s="14" t="s">
        <v>111</v>
      </c>
      <c r="G297" s="7" t="s">
        <v>14</v>
      </c>
      <c r="H297" s="14" t="s">
        <v>15</v>
      </c>
      <c r="I297" s="42"/>
      <c r="J297" s="9"/>
    </row>
    <row r="298">
      <c r="A298" s="5">
        <v>45133.0</v>
      </c>
      <c r="B298" s="11" t="s">
        <v>11343</v>
      </c>
      <c r="C298" s="14" t="s">
        <v>11344</v>
      </c>
      <c r="D298" s="44" t="s">
        <v>135</v>
      </c>
      <c r="E298" s="9"/>
      <c r="F298" s="14" t="s">
        <v>111</v>
      </c>
      <c r="G298" s="7" t="s">
        <v>14</v>
      </c>
      <c r="H298" s="14" t="s">
        <v>15</v>
      </c>
      <c r="I298" s="42"/>
      <c r="J298" s="9"/>
    </row>
    <row r="299">
      <c r="A299" s="5">
        <v>45133.0</v>
      </c>
      <c r="B299" s="11" t="s">
        <v>11343</v>
      </c>
      <c r="C299" s="14" t="s">
        <v>11344</v>
      </c>
      <c r="D299" s="44" t="s">
        <v>970</v>
      </c>
      <c r="E299" s="9"/>
      <c r="F299" s="14" t="s">
        <v>184</v>
      </c>
      <c r="G299" s="7" t="s">
        <v>86</v>
      </c>
      <c r="H299" s="14" t="s">
        <v>15</v>
      </c>
      <c r="I299" s="42"/>
      <c r="J299" s="9"/>
    </row>
    <row r="300">
      <c r="A300" s="5">
        <v>45133.0</v>
      </c>
      <c r="B300" s="11" t="s">
        <v>11343</v>
      </c>
      <c r="C300" s="14" t="s">
        <v>11344</v>
      </c>
      <c r="D300" s="44" t="s">
        <v>839</v>
      </c>
      <c r="E300" s="9"/>
      <c r="F300" s="14" t="s">
        <v>184</v>
      </c>
      <c r="G300" s="7" t="s">
        <v>86</v>
      </c>
      <c r="H300" s="14" t="s">
        <v>15</v>
      </c>
      <c r="I300" s="42"/>
      <c r="J300" s="9"/>
    </row>
    <row r="301">
      <c r="A301" s="5">
        <v>45133.0</v>
      </c>
      <c r="B301" s="11" t="s">
        <v>11345</v>
      </c>
      <c r="C301" s="14" t="s">
        <v>11346</v>
      </c>
      <c r="D301" s="44" t="s">
        <v>6750</v>
      </c>
      <c r="E301" s="9"/>
      <c r="F301" s="14" t="s">
        <v>11347</v>
      </c>
      <c r="G301" s="7" t="s">
        <v>14</v>
      </c>
      <c r="H301" s="14" t="s">
        <v>15</v>
      </c>
      <c r="I301" s="42"/>
      <c r="J301" s="9"/>
    </row>
    <row r="302">
      <c r="A302" s="5">
        <v>45133.0</v>
      </c>
      <c r="B302" s="11" t="s">
        <v>11348</v>
      </c>
      <c r="C302" s="14" t="s">
        <v>11349</v>
      </c>
      <c r="D302" s="44" t="s">
        <v>303</v>
      </c>
      <c r="E302" s="14" t="s">
        <v>344</v>
      </c>
      <c r="F302" s="14" t="s">
        <v>3944</v>
      </c>
      <c r="G302" s="7" t="s">
        <v>14</v>
      </c>
      <c r="H302" s="9"/>
      <c r="I302" s="42"/>
      <c r="J302" s="9"/>
    </row>
    <row r="303">
      <c r="A303" s="5">
        <v>45133.0</v>
      </c>
      <c r="B303" s="11" t="s">
        <v>11348</v>
      </c>
      <c r="C303" s="14" t="s">
        <v>11349</v>
      </c>
      <c r="D303" s="44" t="s">
        <v>303</v>
      </c>
      <c r="E303" s="14" t="s">
        <v>409</v>
      </c>
      <c r="F303" s="14" t="s">
        <v>220</v>
      </c>
      <c r="G303" s="7" t="s">
        <v>14</v>
      </c>
      <c r="H303" s="9"/>
      <c r="I303" s="42"/>
      <c r="J303" s="9"/>
    </row>
    <row r="304">
      <c r="A304" s="5">
        <v>45133.0</v>
      </c>
      <c r="B304" s="11" t="s">
        <v>11348</v>
      </c>
      <c r="C304" s="14" t="s">
        <v>11349</v>
      </c>
      <c r="D304" s="44" t="s">
        <v>303</v>
      </c>
      <c r="E304" s="14" t="s">
        <v>1477</v>
      </c>
      <c r="F304" s="14" t="s">
        <v>5629</v>
      </c>
      <c r="G304" s="7" t="s">
        <v>14</v>
      </c>
      <c r="H304" s="9"/>
      <c r="I304" s="42"/>
      <c r="J304" s="9"/>
    </row>
    <row r="305">
      <c r="A305" s="5">
        <v>45133.0</v>
      </c>
      <c r="B305" s="11" t="s">
        <v>11350</v>
      </c>
      <c r="C305" s="14" t="s">
        <v>11351</v>
      </c>
      <c r="D305" s="44" t="s">
        <v>1952</v>
      </c>
      <c r="E305" s="14" t="s">
        <v>11352</v>
      </c>
      <c r="F305" s="14" t="s">
        <v>7513</v>
      </c>
      <c r="G305" s="7" t="s">
        <v>14</v>
      </c>
      <c r="H305" s="9"/>
      <c r="I305" s="42"/>
      <c r="J305" s="9"/>
    </row>
    <row r="306">
      <c r="A306" s="5">
        <v>45133.0</v>
      </c>
      <c r="B306" s="11" t="s">
        <v>11353</v>
      </c>
      <c r="C306" s="14" t="s">
        <v>11354</v>
      </c>
      <c r="D306" s="44" t="s">
        <v>385</v>
      </c>
      <c r="E306" s="14" t="s">
        <v>436</v>
      </c>
      <c r="F306" s="14" t="s">
        <v>18</v>
      </c>
      <c r="G306" s="7" t="s">
        <v>14</v>
      </c>
      <c r="H306" s="9"/>
      <c r="I306" s="42"/>
      <c r="J306" s="9"/>
    </row>
    <row r="307">
      <c r="A307" s="5">
        <v>45133.0</v>
      </c>
      <c r="B307" s="11" t="s">
        <v>11355</v>
      </c>
      <c r="C307" s="14" t="s">
        <v>11356</v>
      </c>
      <c r="D307" s="44" t="s">
        <v>471</v>
      </c>
      <c r="E307" s="14" t="s">
        <v>119</v>
      </c>
      <c r="F307" s="14" t="s">
        <v>512</v>
      </c>
      <c r="G307" s="7" t="s">
        <v>14</v>
      </c>
      <c r="H307" s="9"/>
      <c r="I307" s="42"/>
      <c r="J307" s="9"/>
    </row>
    <row r="308">
      <c r="A308" s="5">
        <v>45133.0</v>
      </c>
      <c r="B308" s="11" t="s">
        <v>11357</v>
      </c>
      <c r="C308" s="14" t="s">
        <v>11358</v>
      </c>
      <c r="D308" s="44" t="s">
        <v>427</v>
      </c>
      <c r="E308" s="14" t="s">
        <v>8294</v>
      </c>
      <c r="F308" s="14" t="s">
        <v>602</v>
      </c>
      <c r="G308" s="18" t="s">
        <v>14</v>
      </c>
      <c r="H308" s="9"/>
      <c r="I308" s="42"/>
      <c r="J308" s="9"/>
    </row>
    <row r="309">
      <c r="A309" s="5">
        <v>45133.0</v>
      </c>
      <c r="B309" s="11" t="s">
        <v>11359</v>
      </c>
      <c r="C309" s="14" t="s">
        <v>11360</v>
      </c>
      <c r="D309" s="44" t="s">
        <v>11361</v>
      </c>
      <c r="E309" s="14" t="s">
        <v>6889</v>
      </c>
      <c r="F309" s="14" t="s">
        <v>11362</v>
      </c>
      <c r="G309" s="7" t="s">
        <v>86</v>
      </c>
      <c r="H309" s="9"/>
      <c r="I309" s="42"/>
      <c r="J309" s="9"/>
    </row>
    <row r="310">
      <c r="A310" s="5">
        <v>45133.0</v>
      </c>
      <c r="B310" s="11" t="s">
        <v>11363</v>
      </c>
      <c r="C310" s="14" t="s">
        <v>11364</v>
      </c>
      <c r="D310" s="44" t="s">
        <v>267</v>
      </c>
      <c r="E310" s="9"/>
      <c r="F310" s="14" t="s">
        <v>934</v>
      </c>
      <c r="G310" s="7" t="s">
        <v>14</v>
      </c>
      <c r="H310" s="14" t="s">
        <v>15</v>
      </c>
      <c r="I310" s="42"/>
      <c r="J310" s="9"/>
    </row>
    <row r="311">
      <c r="A311" s="5">
        <v>45133.0</v>
      </c>
      <c r="B311" s="11" t="s">
        <v>11363</v>
      </c>
      <c r="C311" s="14" t="s">
        <v>11364</v>
      </c>
      <c r="D311" s="44" t="s">
        <v>1087</v>
      </c>
      <c r="E311" s="9"/>
      <c r="F311" s="14" t="s">
        <v>934</v>
      </c>
      <c r="G311" s="7" t="s">
        <v>14</v>
      </c>
      <c r="H311" s="14" t="s">
        <v>15</v>
      </c>
      <c r="I311" s="42"/>
      <c r="J311" s="9"/>
    </row>
    <row r="312">
      <c r="A312" s="5">
        <v>45133.0</v>
      </c>
      <c r="B312" s="11" t="s">
        <v>11363</v>
      </c>
      <c r="C312" s="14" t="s">
        <v>11364</v>
      </c>
      <c r="D312" s="44" t="s">
        <v>722</v>
      </c>
      <c r="E312" s="9"/>
      <c r="F312" s="14" t="s">
        <v>934</v>
      </c>
      <c r="G312" s="7" t="s">
        <v>14</v>
      </c>
      <c r="H312" s="14" t="s">
        <v>15</v>
      </c>
      <c r="I312" s="42"/>
      <c r="J312" s="9"/>
    </row>
    <row r="313">
      <c r="A313" s="5">
        <v>45133.0</v>
      </c>
      <c r="B313" s="11" t="s">
        <v>11365</v>
      </c>
      <c r="C313" s="14" t="s">
        <v>11366</v>
      </c>
      <c r="D313" s="44" t="s">
        <v>59</v>
      </c>
      <c r="E313" s="14" t="s">
        <v>10952</v>
      </c>
      <c r="F313" s="14" t="s">
        <v>48</v>
      </c>
      <c r="G313" s="7" t="s">
        <v>14</v>
      </c>
      <c r="H313" s="9"/>
      <c r="I313" s="42"/>
      <c r="J313" s="9"/>
    </row>
    <row r="314">
      <c r="A314" s="5">
        <v>45133.0</v>
      </c>
      <c r="B314" s="11" t="s">
        <v>11367</v>
      </c>
      <c r="C314" s="14" t="s">
        <v>11368</v>
      </c>
      <c r="D314" s="44" t="s">
        <v>567</v>
      </c>
      <c r="E314" s="9"/>
      <c r="F314" s="14" t="s">
        <v>184</v>
      </c>
      <c r="G314" s="7" t="s">
        <v>86</v>
      </c>
      <c r="H314" s="14" t="s">
        <v>15</v>
      </c>
      <c r="I314" s="42"/>
      <c r="J314" s="9"/>
    </row>
    <row r="315">
      <c r="A315" s="5">
        <v>45133.0</v>
      </c>
      <c r="B315" s="11" t="s">
        <v>11367</v>
      </c>
      <c r="C315" s="14" t="s">
        <v>11368</v>
      </c>
      <c r="D315" s="44" t="s">
        <v>1728</v>
      </c>
      <c r="E315" s="9"/>
      <c r="F315" s="14" t="s">
        <v>184</v>
      </c>
      <c r="G315" s="7" t="s">
        <v>86</v>
      </c>
      <c r="H315" s="14" t="s">
        <v>15</v>
      </c>
      <c r="I315" s="42"/>
      <c r="J315" s="9"/>
    </row>
    <row r="316">
      <c r="A316" s="5">
        <v>45133.0</v>
      </c>
      <c r="B316" s="11" t="s">
        <v>11369</v>
      </c>
      <c r="C316" s="14" t="s">
        <v>11370</v>
      </c>
      <c r="D316" s="44" t="s">
        <v>2375</v>
      </c>
      <c r="E316" s="14" t="s">
        <v>15</v>
      </c>
      <c r="F316" s="14" t="s">
        <v>11371</v>
      </c>
      <c r="G316" s="7" t="s">
        <v>14</v>
      </c>
      <c r="H316" s="9"/>
      <c r="I316" s="42"/>
      <c r="J316" s="9"/>
    </row>
    <row r="317">
      <c r="A317" s="5">
        <v>45133.0</v>
      </c>
      <c r="B317" s="11" t="s">
        <v>11372</v>
      </c>
      <c r="C317" s="14" t="s">
        <v>11373</v>
      </c>
      <c r="D317" s="44" t="s">
        <v>99</v>
      </c>
      <c r="E317" s="14" t="s">
        <v>519</v>
      </c>
      <c r="F317" s="14" t="s">
        <v>11374</v>
      </c>
      <c r="G317" s="7" t="s">
        <v>86</v>
      </c>
      <c r="H317" s="9"/>
      <c r="I317" s="42"/>
      <c r="J317" s="9"/>
    </row>
    <row r="318">
      <c r="A318" s="5">
        <v>45133.0</v>
      </c>
      <c r="B318" s="11" t="s">
        <v>11372</v>
      </c>
      <c r="C318" s="14" t="s">
        <v>11373</v>
      </c>
      <c r="D318" s="44" t="s">
        <v>99</v>
      </c>
      <c r="E318" s="14" t="s">
        <v>299</v>
      </c>
      <c r="F318" s="14" t="s">
        <v>2114</v>
      </c>
      <c r="G318" s="7" t="s">
        <v>86</v>
      </c>
      <c r="H318" s="9"/>
      <c r="I318" s="42"/>
      <c r="J318" s="9"/>
    </row>
    <row r="319">
      <c r="A319" s="5">
        <v>45133.0</v>
      </c>
      <c r="B319" s="11" t="s">
        <v>11375</v>
      </c>
      <c r="C319" s="14" t="s">
        <v>11376</v>
      </c>
      <c r="D319" s="44" t="s">
        <v>2915</v>
      </c>
      <c r="E319" s="14" t="s">
        <v>47</v>
      </c>
      <c r="F319" s="14" t="s">
        <v>809</v>
      </c>
      <c r="G319" s="7" t="s">
        <v>14</v>
      </c>
      <c r="H319" s="9"/>
      <c r="I319" s="42"/>
      <c r="J319" s="9"/>
    </row>
    <row r="320">
      <c r="A320" s="5">
        <v>45133.0</v>
      </c>
      <c r="B320" s="11" t="s">
        <v>11377</v>
      </c>
      <c r="C320" s="14" t="s">
        <v>11378</v>
      </c>
      <c r="D320" s="44" t="s">
        <v>445</v>
      </c>
      <c r="E320" s="14" t="s">
        <v>878</v>
      </c>
      <c r="F320" s="14" t="s">
        <v>11379</v>
      </c>
      <c r="G320" s="7" t="s">
        <v>14</v>
      </c>
      <c r="H320" s="9"/>
      <c r="I320" s="42"/>
      <c r="J320" s="9"/>
    </row>
    <row r="321">
      <c r="A321" s="5">
        <v>45133.0</v>
      </c>
      <c r="B321" s="11" t="s">
        <v>11377</v>
      </c>
      <c r="C321" s="14" t="s">
        <v>11378</v>
      </c>
      <c r="D321" s="44" t="s">
        <v>445</v>
      </c>
      <c r="E321" s="14" t="s">
        <v>436</v>
      </c>
      <c r="F321" s="14" t="s">
        <v>132</v>
      </c>
      <c r="G321" s="7" t="s">
        <v>14</v>
      </c>
      <c r="H321" s="9"/>
      <c r="I321" s="42"/>
      <c r="J321" s="9"/>
    </row>
    <row r="322">
      <c r="A322" s="5">
        <v>45133.0</v>
      </c>
      <c r="B322" s="11" t="s">
        <v>11380</v>
      </c>
      <c r="C322" s="14" t="s">
        <v>11381</v>
      </c>
      <c r="D322" s="44" t="s">
        <v>2538</v>
      </c>
      <c r="E322" s="14" t="s">
        <v>11382</v>
      </c>
      <c r="F322" s="14" t="s">
        <v>11383</v>
      </c>
      <c r="G322" s="7" t="s">
        <v>86</v>
      </c>
      <c r="H322" s="9"/>
      <c r="I322" s="42"/>
      <c r="J322" s="9"/>
    </row>
    <row r="323">
      <c r="A323" s="5">
        <v>45133.0</v>
      </c>
      <c r="B323" s="11" t="s">
        <v>11384</v>
      </c>
      <c r="C323" s="14" t="s">
        <v>11385</v>
      </c>
      <c r="D323" s="44" t="s">
        <v>1699</v>
      </c>
      <c r="E323" s="14" t="s">
        <v>119</v>
      </c>
      <c r="F323" s="14" t="s">
        <v>33</v>
      </c>
      <c r="G323" s="7" t="s">
        <v>14</v>
      </c>
      <c r="H323" s="9"/>
      <c r="I323" s="42"/>
      <c r="J323" s="9"/>
    </row>
    <row r="324">
      <c r="A324" s="5">
        <v>45133.0</v>
      </c>
      <c r="B324" s="11" t="s">
        <v>11386</v>
      </c>
      <c r="C324" s="14" t="s">
        <v>11387</v>
      </c>
      <c r="D324" s="44" t="s">
        <v>471</v>
      </c>
      <c r="E324" s="9"/>
      <c r="F324" s="14" t="s">
        <v>718</v>
      </c>
      <c r="G324" s="7" t="s">
        <v>14</v>
      </c>
      <c r="H324" s="14" t="s">
        <v>15</v>
      </c>
      <c r="I324" s="42"/>
      <c r="J324" s="9"/>
    </row>
    <row r="325">
      <c r="A325" s="5">
        <v>45133.0</v>
      </c>
      <c r="B325" s="11" t="s">
        <v>11386</v>
      </c>
      <c r="C325" s="14" t="s">
        <v>11387</v>
      </c>
      <c r="D325" s="44" t="s">
        <v>471</v>
      </c>
      <c r="E325" s="9"/>
      <c r="F325" s="14" t="s">
        <v>202</v>
      </c>
      <c r="G325" s="7" t="s">
        <v>14</v>
      </c>
      <c r="H325" s="14" t="s">
        <v>15</v>
      </c>
      <c r="I325" s="42"/>
      <c r="J325" s="9"/>
    </row>
    <row r="326">
      <c r="A326" s="5">
        <v>45133.0</v>
      </c>
      <c r="B326" s="11" t="s">
        <v>11388</v>
      </c>
      <c r="C326" s="14" t="s">
        <v>11389</v>
      </c>
      <c r="D326" s="44" t="s">
        <v>284</v>
      </c>
      <c r="E326" s="14" t="s">
        <v>119</v>
      </c>
      <c r="F326" s="14" t="s">
        <v>1303</v>
      </c>
      <c r="G326" s="7" t="s">
        <v>14</v>
      </c>
      <c r="H326" s="9"/>
      <c r="I326" s="42"/>
      <c r="J326" s="9"/>
    </row>
    <row r="327">
      <c r="A327" s="5">
        <v>45133.0</v>
      </c>
      <c r="B327" s="11" t="s">
        <v>11390</v>
      </c>
      <c r="C327" s="14" t="s">
        <v>11391</v>
      </c>
      <c r="D327" s="44" t="s">
        <v>1176</v>
      </c>
      <c r="E327" s="14" t="s">
        <v>119</v>
      </c>
      <c r="F327" s="14" t="s">
        <v>505</v>
      </c>
      <c r="G327" s="7" t="s">
        <v>86</v>
      </c>
      <c r="H327" s="9"/>
      <c r="I327" s="42"/>
      <c r="J327" s="9"/>
    </row>
    <row r="328">
      <c r="A328" s="5">
        <v>45133.0</v>
      </c>
      <c r="B328" s="11" t="s">
        <v>11392</v>
      </c>
      <c r="C328" s="14" t="s">
        <v>11393</v>
      </c>
      <c r="D328" s="44" t="s">
        <v>648</v>
      </c>
      <c r="E328" s="14" t="s">
        <v>259</v>
      </c>
      <c r="F328" s="14" t="s">
        <v>1246</v>
      </c>
      <c r="G328" s="7" t="s">
        <v>14</v>
      </c>
      <c r="H328" s="9"/>
      <c r="I328" s="42"/>
      <c r="J328" s="9"/>
    </row>
    <row r="329">
      <c r="A329" s="5">
        <v>45133.0</v>
      </c>
      <c r="B329" s="11" t="s">
        <v>11392</v>
      </c>
      <c r="C329" s="14" t="s">
        <v>11393</v>
      </c>
      <c r="D329" s="44" t="s">
        <v>2369</v>
      </c>
      <c r="E329" s="14" t="s">
        <v>119</v>
      </c>
      <c r="F329" s="14" t="s">
        <v>1079</v>
      </c>
      <c r="G329" s="7" t="s">
        <v>14</v>
      </c>
      <c r="H329" s="9"/>
      <c r="I329" s="42"/>
      <c r="J329" s="9"/>
    </row>
    <row r="330">
      <c r="A330" s="5">
        <v>45134.0</v>
      </c>
      <c r="B330" s="11" t="s">
        <v>11394</v>
      </c>
      <c r="C330" s="14" t="s">
        <v>11395</v>
      </c>
      <c r="D330" s="44" t="b">
        <v>1</v>
      </c>
      <c r="E330" s="14" t="s">
        <v>11396</v>
      </c>
      <c r="F330" s="14" t="s">
        <v>152</v>
      </c>
      <c r="G330" s="7" t="s">
        <v>86</v>
      </c>
      <c r="H330" s="9"/>
      <c r="I330" s="42"/>
      <c r="J330" s="9"/>
    </row>
    <row r="331">
      <c r="A331" s="5">
        <v>45134.0</v>
      </c>
      <c r="B331" s="11" t="s">
        <v>11394</v>
      </c>
      <c r="C331" s="14" t="s">
        <v>11395</v>
      </c>
      <c r="D331" s="44" t="b">
        <v>1</v>
      </c>
      <c r="E331" s="14" t="s">
        <v>38</v>
      </c>
      <c r="F331" s="14" t="s">
        <v>758</v>
      </c>
      <c r="G331" s="20" t="s">
        <v>29</v>
      </c>
      <c r="H331" s="9"/>
      <c r="I331" s="42"/>
      <c r="J331" s="9"/>
    </row>
    <row r="332">
      <c r="A332" s="5">
        <v>45134.0</v>
      </c>
      <c r="B332" s="11" t="s">
        <v>11397</v>
      </c>
      <c r="C332" s="14" t="s">
        <v>11398</v>
      </c>
      <c r="D332" s="44" t="s">
        <v>182</v>
      </c>
      <c r="E332" s="14" t="s">
        <v>119</v>
      </c>
      <c r="F332" s="14" t="s">
        <v>18</v>
      </c>
      <c r="G332" s="7" t="s">
        <v>14</v>
      </c>
      <c r="H332" s="9"/>
      <c r="I332" s="42"/>
      <c r="J332" s="9"/>
    </row>
    <row r="333">
      <c r="A333" s="5">
        <v>45134.0</v>
      </c>
      <c r="B333" s="11" t="s">
        <v>11397</v>
      </c>
      <c r="C333" s="14" t="s">
        <v>11398</v>
      </c>
      <c r="D333" s="44" t="s">
        <v>182</v>
      </c>
      <c r="E333" s="14" t="s">
        <v>436</v>
      </c>
      <c r="F333" s="14" t="s">
        <v>1049</v>
      </c>
      <c r="G333" s="7" t="s">
        <v>14</v>
      </c>
      <c r="H333" s="9"/>
      <c r="I333" s="42"/>
      <c r="J333" s="9"/>
    </row>
    <row r="334">
      <c r="A334" s="5">
        <v>45134.0</v>
      </c>
      <c r="B334" s="11" t="s">
        <v>11399</v>
      </c>
      <c r="C334" s="14" t="s">
        <v>11400</v>
      </c>
      <c r="D334" s="44" t="s">
        <v>540</v>
      </c>
      <c r="E334" s="9"/>
      <c r="F334" s="14" t="s">
        <v>111</v>
      </c>
      <c r="G334" s="7" t="s">
        <v>14</v>
      </c>
      <c r="H334" s="14" t="s">
        <v>15</v>
      </c>
      <c r="I334" s="42"/>
      <c r="J334" s="9"/>
    </row>
    <row r="335">
      <c r="A335" s="5">
        <v>45134.0</v>
      </c>
      <c r="B335" s="11" t="s">
        <v>11399</v>
      </c>
      <c r="C335" s="14" t="s">
        <v>11400</v>
      </c>
      <c r="D335" s="44" t="s">
        <v>1728</v>
      </c>
      <c r="E335" s="9"/>
      <c r="F335" s="14" t="s">
        <v>111</v>
      </c>
      <c r="G335" s="7" t="s">
        <v>14</v>
      </c>
      <c r="H335" s="14" t="s">
        <v>15</v>
      </c>
      <c r="I335" s="42"/>
      <c r="J335" s="9"/>
    </row>
    <row r="336">
      <c r="A336" s="5">
        <v>45134.0</v>
      </c>
      <c r="B336" s="11" t="s">
        <v>11399</v>
      </c>
      <c r="C336" s="14" t="s">
        <v>11400</v>
      </c>
      <c r="D336" s="44" t="s">
        <v>907</v>
      </c>
      <c r="E336" s="9"/>
      <c r="F336" s="14" t="s">
        <v>111</v>
      </c>
      <c r="G336" s="7" t="s">
        <v>14</v>
      </c>
      <c r="H336" s="14" t="s">
        <v>15</v>
      </c>
      <c r="I336" s="42"/>
      <c r="J336" s="9"/>
    </row>
    <row r="337">
      <c r="A337" s="5">
        <v>45134.0</v>
      </c>
      <c r="B337" s="11" t="s">
        <v>11401</v>
      </c>
      <c r="C337" s="14" t="s">
        <v>11402</v>
      </c>
      <c r="D337" s="44" t="s">
        <v>298</v>
      </c>
      <c r="E337" s="14" t="s">
        <v>119</v>
      </c>
      <c r="F337" s="14" t="s">
        <v>505</v>
      </c>
      <c r="G337" s="7" t="s">
        <v>86</v>
      </c>
      <c r="H337" s="9"/>
      <c r="I337" s="42"/>
      <c r="J337" s="9"/>
    </row>
    <row r="338">
      <c r="A338" s="5">
        <v>45134.0</v>
      </c>
      <c r="B338" s="11" t="s">
        <v>11401</v>
      </c>
      <c r="C338" s="14" t="s">
        <v>11402</v>
      </c>
      <c r="D338" s="44" t="s">
        <v>298</v>
      </c>
      <c r="E338" s="14" t="s">
        <v>47</v>
      </c>
      <c r="F338" s="14" t="s">
        <v>1901</v>
      </c>
      <c r="G338" s="7" t="s">
        <v>14</v>
      </c>
      <c r="H338" s="9"/>
      <c r="I338" s="42"/>
      <c r="J338" s="9"/>
    </row>
    <row r="339">
      <c r="A339" s="5">
        <v>45134.0</v>
      </c>
      <c r="B339" s="11" t="s">
        <v>11403</v>
      </c>
      <c r="C339" s="14" t="s">
        <v>11404</v>
      </c>
      <c r="D339" s="44" t="s">
        <v>11405</v>
      </c>
      <c r="E339" s="14" t="s">
        <v>11406</v>
      </c>
      <c r="F339" s="14" t="s">
        <v>11407</v>
      </c>
      <c r="G339" s="7" t="s">
        <v>14</v>
      </c>
      <c r="H339" s="9"/>
      <c r="I339" s="42"/>
      <c r="J339" s="9"/>
    </row>
    <row r="340">
      <c r="A340" s="5">
        <v>45134.0</v>
      </c>
      <c r="B340" s="11" t="s">
        <v>11408</v>
      </c>
      <c r="C340" s="14" t="s">
        <v>11409</v>
      </c>
      <c r="D340" s="44" t="s">
        <v>970</v>
      </c>
      <c r="E340" s="9"/>
      <c r="F340" s="14" t="s">
        <v>111</v>
      </c>
      <c r="G340" s="7" t="s">
        <v>14</v>
      </c>
      <c r="H340" s="14" t="s">
        <v>15</v>
      </c>
      <c r="I340" s="42"/>
      <c r="J340" s="9"/>
    </row>
    <row r="341">
      <c r="A341" s="5">
        <v>45134.0</v>
      </c>
      <c r="B341" s="11" t="s">
        <v>11408</v>
      </c>
      <c r="C341" s="14" t="s">
        <v>11409</v>
      </c>
      <c r="D341" s="44" t="s">
        <v>1728</v>
      </c>
      <c r="E341" s="9"/>
      <c r="F341" s="14" t="s">
        <v>111</v>
      </c>
      <c r="G341" s="7" t="s">
        <v>14</v>
      </c>
      <c r="H341" s="14" t="s">
        <v>15</v>
      </c>
      <c r="I341" s="42"/>
      <c r="J341" s="9"/>
    </row>
    <row r="342">
      <c r="A342" s="5">
        <v>45134.0</v>
      </c>
      <c r="B342" s="11" t="s">
        <v>11408</v>
      </c>
      <c r="C342" s="14" t="s">
        <v>11409</v>
      </c>
      <c r="D342" s="44" t="s">
        <v>540</v>
      </c>
      <c r="E342" s="9"/>
      <c r="F342" s="14" t="s">
        <v>111</v>
      </c>
      <c r="G342" s="7" t="s">
        <v>14</v>
      </c>
      <c r="H342" s="14" t="s">
        <v>15</v>
      </c>
      <c r="I342" s="42"/>
      <c r="J342" s="9"/>
    </row>
    <row r="343">
      <c r="A343" s="5">
        <v>45134.0</v>
      </c>
      <c r="B343" s="11" t="s">
        <v>11410</v>
      </c>
      <c r="C343" s="14" t="s">
        <v>11411</v>
      </c>
      <c r="D343" s="44" t="s">
        <v>1699</v>
      </c>
      <c r="E343" s="14" t="s">
        <v>2013</v>
      </c>
      <c r="F343" s="14" t="s">
        <v>48</v>
      </c>
      <c r="G343" s="7" t="s">
        <v>14</v>
      </c>
      <c r="H343" s="9"/>
      <c r="I343" s="42"/>
      <c r="J343" s="9"/>
    </row>
    <row r="344">
      <c r="A344" s="5">
        <v>45134.0</v>
      </c>
      <c r="B344" s="11" t="s">
        <v>11410</v>
      </c>
      <c r="C344" s="14" t="s">
        <v>11411</v>
      </c>
      <c r="D344" s="44" t="s">
        <v>1699</v>
      </c>
      <c r="E344" s="14" t="s">
        <v>5895</v>
      </c>
      <c r="F344" s="14" t="s">
        <v>111</v>
      </c>
      <c r="G344" s="7" t="s">
        <v>14</v>
      </c>
      <c r="H344" s="9"/>
      <c r="I344" s="42"/>
      <c r="J344" s="9"/>
    </row>
    <row r="345">
      <c r="A345" s="5">
        <v>45134.0</v>
      </c>
      <c r="B345" s="11" t="s">
        <v>11412</v>
      </c>
      <c r="C345" s="14" t="s">
        <v>11413</v>
      </c>
      <c r="D345" s="44" t="s">
        <v>471</v>
      </c>
      <c r="E345" s="14" t="s">
        <v>119</v>
      </c>
      <c r="F345" s="14" t="s">
        <v>48</v>
      </c>
      <c r="G345" s="7" t="s">
        <v>14</v>
      </c>
      <c r="H345" s="9"/>
      <c r="I345" s="42"/>
      <c r="J345" s="9"/>
    </row>
    <row r="346">
      <c r="A346" s="5">
        <v>45134.0</v>
      </c>
      <c r="B346" s="11" t="s">
        <v>11414</v>
      </c>
      <c r="C346" s="14" t="s">
        <v>11415</v>
      </c>
      <c r="D346" s="44" t="s">
        <v>201</v>
      </c>
      <c r="E346" s="14" t="s">
        <v>119</v>
      </c>
      <c r="F346" s="14" t="s">
        <v>11416</v>
      </c>
      <c r="G346" s="7" t="s">
        <v>14</v>
      </c>
      <c r="H346" s="9"/>
      <c r="I346" s="42"/>
      <c r="J346" s="9"/>
    </row>
    <row r="347">
      <c r="A347" s="5">
        <v>45134.0</v>
      </c>
      <c r="B347" s="11" t="s">
        <v>11417</v>
      </c>
      <c r="C347" s="14" t="s">
        <v>11418</v>
      </c>
      <c r="D347" s="44" t="s">
        <v>1242</v>
      </c>
      <c r="E347" s="14" t="s">
        <v>119</v>
      </c>
      <c r="F347" s="14" t="s">
        <v>144</v>
      </c>
      <c r="G347" s="7" t="s">
        <v>86</v>
      </c>
      <c r="H347" s="9"/>
      <c r="I347" s="42"/>
      <c r="J347" s="9"/>
    </row>
    <row r="348">
      <c r="A348" s="5">
        <v>45134.0</v>
      </c>
      <c r="B348" s="11" t="s">
        <v>11417</v>
      </c>
      <c r="C348" s="14" t="s">
        <v>11418</v>
      </c>
      <c r="D348" s="44" t="s">
        <v>1242</v>
      </c>
      <c r="E348" s="14" t="s">
        <v>436</v>
      </c>
      <c r="F348" s="14" t="s">
        <v>144</v>
      </c>
      <c r="G348" s="7" t="s">
        <v>86</v>
      </c>
      <c r="H348" s="9"/>
      <c r="I348" s="42"/>
      <c r="J348" s="9"/>
    </row>
    <row r="349">
      <c r="A349" s="5">
        <v>45134.0</v>
      </c>
      <c r="B349" s="11" t="s">
        <v>11419</v>
      </c>
      <c r="C349" s="14" t="s">
        <v>11420</v>
      </c>
      <c r="D349" s="44" t="s">
        <v>298</v>
      </c>
      <c r="E349" s="14" t="s">
        <v>119</v>
      </c>
      <c r="F349" s="14" t="s">
        <v>11421</v>
      </c>
      <c r="G349" s="7" t="s">
        <v>86</v>
      </c>
      <c r="H349" s="9"/>
      <c r="I349" s="42"/>
      <c r="J349" s="9"/>
    </row>
    <row r="350">
      <c r="A350" s="5">
        <v>45134.0</v>
      </c>
      <c r="B350" s="11" t="s">
        <v>11419</v>
      </c>
      <c r="C350" s="14" t="s">
        <v>11420</v>
      </c>
      <c r="D350" s="44" t="s">
        <v>298</v>
      </c>
      <c r="E350" s="14" t="s">
        <v>436</v>
      </c>
      <c r="F350" s="14" t="s">
        <v>505</v>
      </c>
      <c r="G350" s="7" t="s">
        <v>86</v>
      </c>
      <c r="H350" s="9"/>
      <c r="I350" s="42"/>
      <c r="J350" s="9"/>
    </row>
    <row r="351">
      <c r="A351" s="5">
        <v>45135.0</v>
      </c>
      <c r="B351" s="11" t="s">
        <v>11422</v>
      </c>
      <c r="C351" s="14" t="s">
        <v>11423</v>
      </c>
      <c r="D351" s="44" t="s">
        <v>839</v>
      </c>
      <c r="E351" s="14" t="s">
        <v>15</v>
      </c>
      <c r="F351" s="14" t="s">
        <v>1246</v>
      </c>
      <c r="G351" s="7" t="s">
        <v>14</v>
      </c>
      <c r="H351" s="9"/>
      <c r="I351" s="42"/>
      <c r="J351" s="9"/>
    </row>
    <row r="352">
      <c r="A352" s="5">
        <v>45135.0</v>
      </c>
      <c r="B352" s="11" t="s">
        <v>11422</v>
      </c>
      <c r="C352" s="14" t="s">
        <v>11423</v>
      </c>
      <c r="D352" s="44" t="s">
        <v>859</v>
      </c>
      <c r="E352" s="14" t="s">
        <v>15</v>
      </c>
      <c r="F352" s="14" t="s">
        <v>1246</v>
      </c>
      <c r="G352" s="7" t="s">
        <v>14</v>
      </c>
      <c r="H352" s="9"/>
      <c r="I352" s="42"/>
      <c r="J352" s="9"/>
    </row>
    <row r="353">
      <c r="A353" s="5">
        <v>45136.0</v>
      </c>
      <c r="B353" s="11" t="s">
        <v>11424</v>
      </c>
      <c r="C353" s="14" t="s">
        <v>11425</v>
      </c>
      <c r="D353" s="44" t="s">
        <v>508</v>
      </c>
      <c r="E353" s="14" t="s">
        <v>119</v>
      </c>
      <c r="F353" s="14" t="s">
        <v>498</v>
      </c>
      <c r="G353" s="7" t="s">
        <v>14</v>
      </c>
      <c r="H353" s="9"/>
      <c r="I353" s="42"/>
      <c r="J353" s="9"/>
    </row>
    <row r="354">
      <c r="A354" s="5">
        <v>45136.0</v>
      </c>
      <c r="B354" s="11" t="s">
        <v>11426</v>
      </c>
      <c r="C354" s="14" t="s">
        <v>11427</v>
      </c>
      <c r="D354" s="44" t="s">
        <v>83</v>
      </c>
      <c r="E354" s="14" t="s">
        <v>11428</v>
      </c>
      <c r="F354" s="14" t="s">
        <v>11429</v>
      </c>
      <c r="G354" s="7" t="s">
        <v>14</v>
      </c>
      <c r="H354" s="9"/>
      <c r="I354" s="42"/>
      <c r="J354" s="9"/>
    </row>
    <row r="355">
      <c r="A355" s="5">
        <v>45136.0</v>
      </c>
      <c r="B355" s="11" t="s">
        <v>11430</v>
      </c>
      <c r="C355" s="14" t="s">
        <v>11431</v>
      </c>
      <c r="D355" s="44" t="s">
        <v>1184</v>
      </c>
      <c r="E355" s="9"/>
      <c r="F355" s="14" t="s">
        <v>6148</v>
      </c>
      <c r="G355" s="7" t="s">
        <v>14</v>
      </c>
      <c r="H355" s="14" t="s">
        <v>15</v>
      </c>
      <c r="I355" s="42"/>
      <c r="J355" s="9"/>
    </row>
    <row r="356">
      <c r="A356" s="5">
        <v>45136.0</v>
      </c>
      <c r="B356" s="11" t="s">
        <v>11430</v>
      </c>
      <c r="C356" s="14" t="s">
        <v>11431</v>
      </c>
      <c r="D356" s="44" t="s">
        <v>1699</v>
      </c>
      <c r="E356" s="9"/>
      <c r="F356" s="14" t="s">
        <v>6148</v>
      </c>
      <c r="G356" s="7" t="s">
        <v>14</v>
      </c>
      <c r="H356" s="14" t="s">
        <v>15</v>
      </c>
      <c r="I356" s="42"/>
      <c r="J356" s="9"/>
    </row>
    <row r="357">
      <c r="A357" s="5">
        <v>45137.0</v>
      </c>
      <c r="B357" s="11" t="s">
        <v>11432</v>
      </c>
      <c r="C357" s="14" t="s">
        <v>11433</v>
      </c>
      <c r="D357" s="44" t="s">
        <v>445</v>
      </c>
      <c r="E357" s="14" t="s">
        <v>119</v>
      </c>
      <c r="F357" s="14" t="s">
        <v>18</v>
      </c>
      <c r="G357" s="7" t="s">
        <v>14</v>
      </c>
      <c r="H357" s="9"/>
      <c r="I357" s="42"/>
      <c r="J357" s="9"/>
    </row>
    <row r="358">
      <c r="A358" s="5">
        <v>45138.0</v>
      </c>
      <c r="B358" s="11" t="s">
        <v>11434</v>
      </c>
      <c r="C358" s="14" t="s">
        <v>11435</v>
      </c>
      <c r="D358" s="44" t="s">
        <v>182</v>
      </c>
      <c r="E358" s="14" t="s">
        <v>15</v>
      </c>
      <c r="F358" s="14" t="s">
        <v>101</v>
      </c>
      <c r="G358" s="7" t="s">
        <v>14</v>
      </c>
      <c r="H358" s="9"/>
      <c r="I358" s="42"/>
      <c r="J358" s="9"/>
    </row>
    <row r="359">
      <c r="A359" s="5">
        <v>45138.0</v>
      </c>
      <c r="B359" s="11" t="s">
        <v>11434</v>
      </c>
      <c r="C359" s="14" t="s">
        <v>11435</v>
      </c>
      <c r="D359" s="44" t="s">
        <v>665</v>
      </c>
      <c r="E359" s="14" t="s">
        <v>15</v>
      </c>
      <c r="F359" s="14" t="s">
        <v>101</v>
      </c>
      <c r="G359" s="7" t="s">
        <v>14</v>
      </c>
      <c r="H359" s="9"/>
      <c r="I359" s="42"/>
      <c r="J359" s="9"/>
    </row>
    <row r="360">
      <c r="A360" s="5">
        <v>45138.0</v>
      </c>
      <c r="B360" s="11" t="s">
        <v>11436</v>
      </c>
      <c r="C360" s="14" t="s">
        <v>11437</v>
      </c>
      <c r="D360" s="44" t="s">
        <v>225</v>
      </c>
      <c r="E360" s="14" t="s">
        <v>334</v>
      </c>
      <c r="F360" s="14" t="s">
        <v>4484</v>
      </c>
      <c r="G360" s="7" t="s">
        <v>86</v>
      </c>
      <c r="H360" s="9"/>
      <c r="I360" s="42"/>
      <c r="J360" s="9"/>
    </row>
    <row r="361">
      <c r="A361" s="5">
        <v>45138.0</v>
      </c>
      <c r="B361" s="11" t="s">
        <v>11436</v>
      </c>
      <c r="C361" s="14" t="s">
        <v>11437</v>
      </c>
      <c r="D361" s="44" t="s">
        <v>225</v>
      </c>
      <c r="E361" s="14" t="s">
        <v>90</v>
      </c>
      <c r="F361" s="14" t="s">
        <v>11438</v>
      </c>
      <c r="G361" s="7" t="s">
        <v>86</v>
      </c>
      <c r="H361" s="9"/>
      <c r="I361" s="42"/>
      <c r="J361" s="9"/>
    </row>
    <row r="362">
      <c r="A362" s="5">
        <v>45138.0</v>
      </c>
      <c r="B362" s="11" t="s">
        <v>11439</v>
      </c>
      <c r="C362" s="14" t="s">
        <v>11440</v>
      </c>
      <c r="D362" s="44" t="s">
        <v>540</v>
      </c>
      <c r="E362" s="14" t="s">
        <v>105</v>
      </c>
      <c r="F362" s="14" t="s">
        <v>2867</v>
      </c>
      <c r="G362" s="7" t="s">
        <v>14</v>
      </c>
      <c r="H362" s="9"/>
      <c r="I362" s="42"/>
      <c r="J362" s="9"/>
    </row>
    <row r="363">
      <c r="A363" s="5">
        <v>45138.0</v>
      </c>
      <c r="B363" s="11" t="s">
        <v>11439</v>
      </c>
      <c r="C363" s="14" t="s">
        <v>11440</v>
      </c>
      <c r="D363" s="44" t="s">
        <v>540</v>
      </c>
      <c r="E363" s="14" t="s">
        <v>95</v>
      </c>
      <c r="F363" s="14" t="s">
        <v>2111</v>
      </c>
      <c r="G363" s="7" t="s">
        <v>14</v>
      </c>
      <c r="H363" s="9"/>
      <c r="I363" s="42"/>
      <c r="J363" s="9"/>
    </row>
    <row r="364">
      <c r="A364" s="5">
        <v>45138.0</v>
      </c>
      <c r="B364" s="11" t="s">
        <v>11441</v>
      </c>
      <c r="C364" s="14" t="s">
        <v>11442</v>
      </c>
      <c r="D364" s="44" t="s">
        <v>182</v>
      </c>
      <c r="E364" s="14" t="s">
        <v>15</v>
      </c>
      <c r="F364" s="14" t="s">
        <v>101</v>
      </c>
      <c r="G364" s="7" t="s">
        <v>14</v>
      </c>
      <c r="H364" s="9"/>
      <c r="I364" s="42"/>
      <c r="J364" s="9"/>
    </row>
    <row r="365">
      <c r="A365" s="5">
        <v>45138.0</v>
      </c>
      <c r="B365" s="11" t="s">
        <v>11441</v>
      </c>
      <c r="C365" s="14" t="s">
        <v>11442</v>
      </c>
      <c r="D365" s="44" t="s">
        <v>665</v>
      </c>
      <c r="E365" s="14" t="s">
        <v>15</v>
      </c>
      <c r="F365" s="14" t="s">
        <v>101</v>
      </c>
      <c r="G365" s="7" t="s">
        <v>14</v>
      </c>
      <c r="H365" s="9"/>
      <c r="I365" s="42"/>
      <c r="J365" s="9"/>
    </row>
    <row r="366">
      <c r="A366" s="5">
        <v>45138.0</v>
      </c>
      <c r="B366" s="11" t="s">
        <v>11443</v>
      </c>
      <c r="C366" s="14" t="s">
        <v>11444</v>
      </c>
      <c r="D366" s="44" t="b">
        <v>1</v>
      </c>
      <c r="E366" s="14" t="s">
        <v>9310</v>
      </c>
      <c r="F366" s="14" t="s">
        <v>11445</v>
      </c>
      <c r="G366" s="7" t="s">
        <v>86</v>
      </c>
      <c r="H366" s="9"/>
      <c r="I366" s="42"/>
      <c r="J366" s="9"/>
    </row>
    <row r="367">
      <c r="A367" s="5">
        <v>45138.0</v>
      </c>
      <c r="B367" s="11" t="s">
        <v>11446</v>
      </c>
      <c r="C367" s="14" t="s">
        <v>11447</v>
      </c>
      <c r="D367" s="44" t="s">
        <v>182</v>
      </c>
      <c r="E367" s="14" t="s">
        <v>105</v>
      </c>
      <c r="F367" s="14" t="s">
        <v>526</v>
      </c>
      <c r="G367" s="7" t="s">
        <v>14</v>
      </c>
      <c r="H367" s="9"/>
      <c r="I367" s="42"/>
      <c r="J367" s="9"/>
    </row>
    <row r="368">
      <c r="A368" s="5">
        <v>45138.0</v>
      </c>
      <c r="B368" s="11" t="s">
        <v>11446</v>
      </c>
      <c r="C368" s="14" t="s">
        <v>11447</v>
      </c>
      <c r="D368" s="44" t="s">
        <v>182</v>
      </c>
      <c r="E368" s="14" t="s">
        <v>119</v>
      </c>
      <c r="F368" s="14" t="s">
        <v>762</v>
      </c>
      <c r="G368" s="7" t="s">
        <v>14</v>
      </c>
      <c r="H368" s="9"/>
      <c r="I368" s="42"/>
      <c r="J368" s="9"/>
    </row>
    <row r="369">
      <c r="A369" s="5">
        <v>45138.0</v>
      </c>
      <c r="B369" s="11" t="s">
        <v>11448</v>
      </c>
      <c r="C369" s="14" t="s">
        <v>11449</v>
      </c>
      <c r="D369" s="44" t="s">
        <v>298</v>
      </c>
      <c r="E369" s="14" t="s">
        <v>6169</v>
      </c>
      <c r="F369" s="14" t="s">
        <v>6170</v>
      </c>
      <c r="G369" s="7" t="s">
        <v>86</v>
      </c>
      <c r="H369" s="9"/>
      <c r="I369" s="42"/>
      <c r="J369" s="9"/>
    </row>
    <row r="370">
      <c r="A370" s="5">
        <v>45139.0</v>
      </c>
      <c r="B370" s="11" t="s">
        <v>11450</v>
      </c>
      <c r="C370" s="14" t="s">
        <v>11451</v>
      </c>
      <c r="D370" s="44" t="s">
        <v>754</v>
      </c>
      <c r="E370" s="14" t="s">
        <v>119</v>
      </c>
      <c r="F370" s="14" t="s">
        <v>300</v>
      </c>
      <c r="G370" s="7" t="s">
        <v>14</v>
      </c>
      <c r="H370" s="9"/>
      <c r="I370" s="42"/>
      <c r="J370" s="9"/>
    </row>
    <row r="371">
      <c r="A371" s="5">
        <v>45139.0</v>
      </c>
      <c r="B371" s="11" t="s">
        <v>11452</v>
      </c>
      <c r="C371" s="14" t="s">
        <v>11453</v>
      </c>
      <c r="D371" s="44" t="s">
        <v>570</v>
      </c>
      <c r="E371" s="14" t="s">
        <v>334</v>
      </c>
      <c r="F371" s="14" t="s">
        <v>5187</v>
      </c>
      <c r="G371" s="7" t="s">
        <v>86</v>
      </c>
      <c r="H371" s="9"/>
      <c r="I371" s="42"/>
      <c r="J371" s="9"/>
    </row>
    <row r="372">
      <c r="A372" s="5">
        <v>45139.0</v>
      </c>
      <c r="B372" s="11" t="s">
        <v>11454</v>
      </c>
      <c r="C372" s="14" t="s">
        <v>11455</v>
      </c>
      <c r="D372" s="44" t="s">
        <v>294</v>
      </c>
      <c r="E372" s="14" t="s">
        <v>878</v>
      </c>
      <c r="F372" s="14" t="s">
        <v>7213</v>
      </c>
      <c r="G372" s="7" t="s">
        <v>14</v>
      </c>
      <c r="H372" s="9"/>
      <c r="I372" s="42"/>
      <c r="J372" s="9"/>
    </row>
    <row r="373">
      <c r="A373" s="5">
        <v>45139.0</v>
      </c>
      <c r="B373" s="11" t="s">
        <v>11454</v>
      </c>
      <c r="C373" s="14" t="s">
        <v>11455</v>
      </c>
      <c r="D373" s="44" t="s">
        <v>294</v>
      </c>
      <c r="E373" s="14" t="s">
        <v>38</v>
      </c>
      <c r="F373" s="14" t="s">
        <v>18</v>
      </c>
      <c r="G373" s="7" t="s">
        <v>14</v>
      </c>
      <c r="H373" s="9"/>
      <c r="I373" s="42"/>
      <c r="J373" s="9"/>
    </row>
    <row r="374">
      <c r="A374" s="5">
        <v>45140.0</v>
      </c>
      <c r="B374" s="11" t="s">
        <v>11456</v>
      </c>
      <c r="C374" s="14" t="s">
        <v>11457</v>
      </c>
      <c r="D374" s="44" t="s">
        <v>2188</v>
      </c>
      <c r="E374" s="14" t="s">
        <v>119</v>
      </c>
      <c r="F374" s="14" t="s">
        <v>18</v>
      </c>
      <c r="G374" s="7" t="s">
        <v>14</v>
      </c>
      <c r="H374" s="9"/>
      <c r="I374" s="42"/>
      <c r="J374" s="9"/>
    </row>
    <row r="375">
      <c r="A375" s="5">
        <v>45140.0</v>
      </c>
      <c r="B375" s="11" t="s">
        <v>11458</v>
      </c>
      <c r="C375" s="14" t="s">
        <v>11459</v>
      </c>
      <c r="D375" s="44" t="s">
        <v>1728</v>
      </c>
      <c r="E375" s="14" t="s">
        <v>15</v>
      </c>
      <c r="F375" s="14" t="s">
        <v>1905</v>
      </c>
      <c r="G375" s="7" t="s">
        <v>86</v>
      </c>
      <c r="H375" s="9"/>
      <c r="I375" s="42"/>
      <c r="J375" s="9"/>
    </row>
    <row r="376">
      <c r="A376" s="5">
        <v>45140.0</v>
      </c>
      <c r="B376" s="11" t="s">
        <v>11458</v>
      </c>
      <c r="C376" s="14" t="s">
        <v>11459</v>
      </c>
      <c r="D376" s="44" t="s">
        <v>135</v>
      </c>
      <c r="E376" s="14" t="s">
        <v>15</v>
      </c>
      <c r="F376" s="14" t="s">
        <v>1905</v>
      </c>
      <c r="G376" s="7" t="s">
        <v>86</v>
      </c>
      <c r="H376" s="9"/>
      <c r="I376" s="42"/>
      <c r="J376" s="9"/>
    </row>
    <row r="377">
      <c r="A377" s="5">
        <v>45140.0</v>
      </c>
      <c r="B377" s="11" t="s">
        <v>11458</v>
      </c>
      <c r="C377" s="14" t="s">
        <v>11459</v>
      </c>
      <c r="D377" s="44" t="s">
        <v>839</v>
      </c>
      <c r="E377" s="14" t="s">
        <v>15</v>
      </c>
      <c r="F377" s="14" t="s">
        <v>1905</v>
      </c>
      <c r="G377" s="7" t="s">
        <v>86</v>
      </c>
      <c r="H377" s="9"/>
      <c r="I377" s="42"/>
      <c r="J377" s="9"/>
    </row>
    <row r="378">
      <c r="A378" s="5">
        <v>45140.0</v>
      </c>
      <c r="B378" s="11" t="s">
        <v>11460</v>
      </c>
      <c r="C378" s="14" t="s">
        <v>11461</v>
      </c>
      <c r="D378" s="44" t="s">
        <v>298</v>
      </c>
      <c r="E378" s="14" t="s">
        <v>119</v>
      </c>
      <c r="F378" s="14" t="s">
        <v>18</v>
      </c>
      <c r="G378" s="7" t="s">
        <v>14</v>
      </c>
      <c r="H378" s="9"/>
      <c r="I378" s="42"/>
      <c r="J378" s="9"/>
    </row>
    <row r="379">
      <c r="A379" s="5">
        <v>45140.0</v>
      </c>
      <c r="B379" s="11" t="s">
        <v>11462</v>
      </c>
      <c r="C379" s="14" t="s">
        <v>11463</v>
      </c>
      <c r="D379" s="44" t="s">
        <v>1235</v>
      </c>
      <c r="E379" s="14" t="s">
        <v>119</v>
      </c>
      <c r="F379" s="14" t="s">
        <v>1152</v>
      </c>
      <c r="G379" s="7" t="s">
        <v>86</v>
      </c>
      <c r="H379" s="9"/>
      <c r="I379" s="42"/>
      <c r="J379" s="9"/>
    </row>
    <row r="380">
      <c r="A380" s="5">
        <v>45140.0</v>
      </c>
      <c r="B380" s="11" t="s">
        <v>11464</v>
      </c>
      <c r="C380" s="14" t="s">
        <v>11465</v>
      </c>
      <c r="D380" s="44" t="s">
        <v>4814</v>
      </c>
      <c r="E380" s="14" t="s">
        <v>334</v>
      </c>
      <c r="F380" s="14" t="s">
        <v>781</v>
      </c>
      <c r="G380" s="7" t="s">
        <v>14</v>
      </c>
      <c r="H380" s="9"/>
      <c r="I380" s="42"/>
      <c r="J380" s="9"/>
    </row>
    <row r="381">
      <c r="A381" s="5">
        <v>45140.0</v>
      </c>
      <c r="B381" s="11" t="s">
        <v>11466</v>
      </c>
      <c r="C381" s="14" t="s">
        <v>11467</v>
      </c>
      <c r="D381" s="44" t="s">
        <v>949</v>
      </c>
      <c r="E381" s="43"/>
      <c r="F381" s="14" t="s">
        <v>11347</v>
      </c>
      <c r="G381" s="7" t="s">
        <v>14</v>
      </c>
      <c r="H381" s="14" t="s">
        <v>334</v>
      </c>
      <c r="I381" s="42"/>
      <c r="J381" s="9"/>
    </row>
    <row r="382">
      <c r="A382" s="5">
        <v>45140.0</v>
      </c>
      <c r="B382" s="11" t="s">
        <v>11468</v>
      </c>
      <c r="C382" s="14" t="s">
        <v>11469</v>
      </c>
      <c r="D382" s="44" t="s">
        <v>1728</v>
      </c>
      <c r="E382" s="14" t="s">
        <v>15</v>
      </c>
      <c r="F382" s="14" t="s">
        <v>184</v>
      </c>
      <c r="G382" s="7" t="s">
        <v>86</v>
      </c>
      <c r="H382" s="9"/>
      <c r="I382" s="42"/>
      <c r="J382" s="9"/>
    </row>
    <row r="383">
      <c r="A383" s="5">
        <v>45140.0</v>
      </c>
      <c r="B383" s="11" t="s">
        <v>11468</v>
      </c>
      <c r="C383" s="14" t="s">
        <v>11469</v>
      </c>
      <c r="D383" s="44" t="s">
        <v>311</v>
      </c>
      <c r="E383" s="14" t="s">
        <v>15</v>
      </c>
      <c r="F383" s="14" t="s">
        <v>111</v>
      </c>
      <c r="G383" s="7" t="s">
        <v>14</v>
      </c>
      <c r="H383" s="9"/>
      <c r="I383" s="42"/>
      <c r="J383" s="9"/>
    </row>
    <row r="384">
      <c r="A384" s="5">
        <v>45140.0</v>
      </c>
      <c r="B384" s="11" t="s">
        <v>11470</v>
      </c>
      <c r="C384" s="14" t="s">
        <v>11471</v>
      </c>
      <c r="D384" s="44" t="s">
        <v>3541</v>
      </c>
      <c r="E384" s="14" t="s">
        <v>119</v>
      </c>
      <c r="F384" s="14" t="s">
        <v>33</v>
      </c>
      <c r="G384" s="7" t="s">
        <v>14</v>
      </c>
      <c r="H384" s="9"/>
      <c r="I384" s="42"/>
      <c r="J384" s="9"/>
    </row>
    <row r="385">
      <c r="A385" s="5">
        <v>45140.0</v>
      </c>
      <c r="B385" s="11" t="s">
        <v>11472</v>
      </c>
      <c r="C385" s="14" t="s">
        <v>11473</v>
      </c>
      <c r="D385" s="44" t="s">
        <v>311</v>
      </c>
      <c r="E385" s="14" t="s">
        <v>105</v>
      </c>
      <c r="F385" s="14" t="s">
        <v>526</v>
      </c>
      <c r="G385" s="7" t="s">
        <v>14</v>
      </c>
      <c r="H385" s="9"/>
      <c r="I385" s="42"/>
      <c r="J385" s="9"/>
    </row>
    <row r="386">
      <c r="A386" s="5">
        <v>45140.0</v>
      </c>
      <c r="B386" s="11" t="s">
        <v>11472</v>
      </c>
      <c r="C386" s="14" t="s">
        <v>11473</v>
      </c>
      <c r="D386" s="44" t="s">
        <v>311</v>
      </c>
      <c r="E386" s="14" t="s">
        <v>119</v>
      </c>
      <c r="F386" s="14" t="s">
        <v>762</v>
      </c>
      <c r="G386" s="7" t="s">
        <v>14</v>
      </c>
      <c r="H386" s="9"/>
      <c r="I386" s="42"/>
      <c r="J386" s="9"/>
    </row>
    <row r="387">
      <c r="A387" s="5">
        <v>45140.0</v>
      </c>
      <c r="B387" s="11" t="s">
        <v>11474</v>
      </c>
      <c r="C387" s="14" t="s">
        <v>11475</v>
      </c>
      <c r="D387" s="44" t="s">
        <v>201</v>
      </c>
      <c r="E387" s="14" t="s">
        <v>878</v>
      </c>
      <c r="F387" s="14" t="s">
        <v>7213</v>
      </c>
      <c r="G387" s="7" t="s">
        <v>14</v>
      </c>
      <c r="H387" s="9"/>
      <c r="I387" s="42"/>
      <c r="J387" s="9"/>
    </row>
    <row r="388">
      <c r="A388" s="5">
        <v>45140.0</v>
      </c>
      <c r="B388" s="11" t="s">
        <v>11476</v>
      </c>
      <c r="C388" s="14" t="s">
        <v>11477</v>
      </c>
      <c r="D388" s="44" t="b">
        <v>1</v>
      </c>
      <c r="E388" s="14" t="s">
        <v>15</v>
      </c>
      <c r="F388" s="14" t="s">
        <v>48</v>
      </c>
      <c r="G388" s="7" t="s">
        <v>14</v>
      </c>
      <c r="H388" s="9"/>
      <c r="I388" s="42"/>
      <c r="J388" s="9"/>
    </row>
    <row r="389">
      <c r="A389" s="5">
        <v>45140.0</v>
      </c>
      <c r="B389" s="11" t="s">
        <v>11476</v>
      </c>
      <c r="C389" s="14" t="s">
        <v>11477</v>
      </c>
      <c r="D389" s="44" t="s">
        <v>307</v>
      </c>
      <c r="E389" s="14" t="s">
        <v>15</v>
      </c>
      <c r="F389" s="14" t="s">
        <v>48</v>
      </c>
      <c r="G389" s="7" t="s">
        <v>14</v>
      </c>
      <c r="H389" s="9"/>
      <c r="I389" s="42"/>
      <c r="J389" s="9"/>
    </row>
    <row r="390">
      <c r="A390" s="5">
        <v>45140.0</v>
      </c>
      <c r="B390" s="11" t="s">
        <v>11478</v>
      </c>
      <c r="C390" s="14" t="s">
        <v>11479</v>
      </c>
      <c r="D390" s="44" t="s">
        <v>6619</v>
      </c>
      <c r="E390" s="48" t="s">
        <v>11480</v>
      </c>
      <c r="F390" s="14" t="s">
        <v>2843</v>
      </c>
      <c r="G390" s="7" t="s">
        <v>14</v>
      </c>
      <c r="H390" s="9"/>
      <c r="I390" s="42"/>
      <c r="J390" s="9"/>
    </row>
    <row r="391">
      <c r="A391" s="5">
        <v>45140.0</v>
      </c>
      <c r="B391" s="11" t="s">
        <v>11478</v>
      </c>
      <c r="C391" s="14" t="s">
        <v>11479</v>
      </c>
      <c r="D391" s="44" t="s">
        <v>6619</v>
      </c>
      <c r="E391" s="14" t="s">
        <v>11481</v>
      </c>
      <c r="F391" s="14" t="s">
        <v>1631</v>
      </c>
      <c r="G391" s="7" t="s">
        <v>14</v>
      </c>
      <c r="H391" s="9"/>
      <c r="I391" s="42"/>
      <c r="J391" s="9"/>
    </row>
    <row r="392">
      <c r="A392" s="5">
        <v>45140.0</v>
      </c>
      <c r="B392" s="11" t="s">
        <v>11478</v>
      </c>
      <c r="C392" s="14" t="s">
        <v>11479</v>
      </c>
      <c r="D392" s="44" t="s">
        <v>6619</v>
      </c>
      <c r="E392" s="14" t="s">
        <v>259</v>
      </c>
      <c r="F392" s="14" t="s">
        <v>2216</v>
      </c>
      <c r="G392" s="7" t="s">
        <v>14</v>
      </c>
      <c r="H392" s="9"/>
      <c r="I392" s="42"/>
      <c r="J392" s="9"/>
    </row>
    <row r="393">
      <c r="A393" s="5">
        <v>45141.0</v>
      </c>
      <c r="B393" s="11" t="s">
        <v>11482</v>
      </c>
      <c r="C393" s="14" t="s">
        <v>11483</v>
      </c>
      <c r="D393" s="44" t="s">
        <v>11484</v>
      </c>
      <c r="E393" s="14" t="s">
        <v>119</v>
      </c>
      <c r="F393" s="14" t="s">
        <v>144</v>
      </c>
      <c r="G393" s="7" t="s">
        <v>86</v>
      </c>
      <c r="H393" s="9"/>
      <c r="I393" s="42"/>
      <c r="J393" s="9"/>
    </row>
    <row r="394">
      <c r="A394" s="5">
        <v>45141.0</v>
      </c>
      <c r="B394" s="11" t="s">
        <v>11485</v>
      </c>
      <c r="C394" s="14" t="s">
        <v>11486</v>
      </c>
      <c r="D394" s="44" t="s">
        <v>7450</v>
      </c>
      <c r="E394" s="14" t="s">
        <v>119</v>
      </c>
      <c r="F394" s="14" t="s">
        <v>1049</v>
      </c>
      <c r="G394" s="7" t="s">
        <v>14</v>
      </c>
      <c r="H394" s="9"/>
      <c r="I394" s="42"/>
      <c r="J394" s="9"/>
    </row>
    <row r="395">
      <c r="A395" s="5">
        <v>45141.0</v>
      </c>
      <c r="B395" s="11" t="s">
        <v>11487</v>
      </c>
      <c r="C395" s="14" t="s">
        <v>11488</v>
      </c>
      <c r="D395" s="44" t="s">
        <v>970</v>
      </c>
      <c r="E395" s="14" t="s">
        <v>15</v>
      </c>
      <c r="F395" s="14" t="s">
        <v>747</v>
      </c>
      <c r="G395" s="7" t="s">
        <v>86</v>
      </c>
      <c r="H395" s="9"/>
      <c r="I395" s="42"/>
      <c r="J395" s="9"/>
    </row>
    <row r="396">
      <c r="A396" s="5">
        <v>45141.0</v>
      </c>
      <c r="B396" s="11" t="s">
        <v>11487</v>
      </c>
      <c r="C396" s="14" t="s">
        <v>11488</v>
      </c>
      <c r="D396" s="44" t="s">
        <v>800</v>
      </c>
      <c r="E396" s="14" t="s">
        <v>15</v>
      </c>
      <c r="F396" s="14" t="s">
        <v>747</v>
      </c>
      <c r="G396" s="7" t="s">
        <v>86</v>
      </c>
      <c r="H396" s="9"/>
      <c r="I396" s="42"/>
      <c r="J396" s="9"/>
    </row>
    <row r="397">
      <c r="A397" s="5">
        <v>45141.0</v>
      </c>
      <c r="B397" s="11" t="s">
        <v>11487</v>
      </c>
      <c r="C397" s="14" t="s">
        <v>11488</v>
      </c>
      <c r="D397" s="44" t="s">
        <v>3040</v>
      </c>
      <c r="E397" s="9"/>
      <c r="F397" s="14" t="s">
        <v>668</v>
      </c>
      <c r="G397" s="7" t="s">
        <v>86</v>
      </c>
      <c r="H397" s="7" t="s">
        <v>11489</v>
      </c>
      <c r="I397" s="42"/>
      <c r="J397" s="9"/>
    </row>
    <row r="398">
      <c r="A398" s="5">
        <v>45141.0</v>
      </c>
      <c r="B398" s="11" t="s">
        <v>11490</v>
      </c>
      <c r="C398" s="14" t="s">
        <v>11491</v>
      </c>
      <c r="D398" s="44" t="s">
        <v>2604</v>
      </c>
      <c r="E398" s="14" t="s">
        <v>105</v>
      </c>
      <c r="F398" s="14" t="s">
        <v>96</v>
      </c>
      <c r="G398" s="7" t="s">
        <v>14</v>
      </c>
      <c r="H398" s="9"/>
      <c r="I398" s="42"/>
      <c r="J398" s="9"/>
    </row>
    <row r="399">
      <c r="A399" s="5">
        <v>45141.0</v>
      </c>
      <c r="B399" s="11" t="s">
        <v>11492</v>
      </c>
      <c r="C399" s="14" t="s">
        <v>11493</v>
      </c>
      <c r="D399" s="44" t="s">
        <v>1545</v>
      </c>
      <c r="E399" s="14" t="s">
        <v>119</v>
      </c>
      <c r="F399" s="14" t="s">
        <v>144</v>
      </c>
      <c r="G399" s="7" t="s">
        <v>86</v>
      </c>
      <c r="H399" s="9"/>
      <c r="I399" s="42"/>
      <c r="J399" s="9"/>
    </row>
    <row r="400">
      <c r="A400" s="5">
        <v>45141.0</v>
      </c>
      <c r="B400" s="11" t="s">
        <v>11492</v>
      </c>
      <c r="C400" s="14" t="s">
        <v>11493</v>
      </c>
      <c r="D400" s="44" t="s">
        <v>1545</v>
      </c>
      <c r="E400" s="14" t="s">
        <v>47</v>
      </c>
      <c r="F400" s="14" t="s">
        <v>1901</v>
      </c>
      <c r="G400" s="7" t="s">
        <v>14</v>
      </c>
      <c r="H400" s="9"/>
      <c r="I400" s="42"/>
      <c r="J400" s="9"/>
    </row>
    <row r="401">
      <c r="A401" s="5">
        <v>45141.0</v>
      </c>
      <c r="B401" s="11" t="s">
        <v>11494</v>
      </c>
      <c r="C401" s="14" t="s">
        <v>11495</v>
      </c>
      <c r="D401" s="44" t="s">
        <v>1918</v>
      </c>
      <c r="E401" s="14" t="s">
        <v>119</v>
      </c>
      <c r="F401" s="14" t="s">
        <v>801</v>
      </c>
      <c r="G401" s="7" t="s">
        <v>14</v>
      </c>
      <c r="H401" s="9"/>
      <c r="I401" s="42"/>
      <c r="J401" s="9"/>
    </row>
    <row r="402">
      <c r="A402" s="5">
        <v>45141.0</v>
      </c>
      <c r="B402" s="11" t="s">
        <v>11496</v>
      </c>
      <c r="C402" s="14" t="s">
        <v>11497</v>
      </c>
      <c r="D402" s="44" t="s">
        <v>1728</v>
      </c>
      <c r="E402" s="14" t="s">
        <v>271</v>
      </c>
      <c r="F402" s="14" t="s">
        <v>11498</v>
      </c>
      <c r="G402" s="7" t="s">
        <v>29</v>
      </c>
      <c r="H402" s="9"/>
      <c r="I402" s="42"/>
      <c r="J402" s="9"/>
    </row>
    <row r="403">
      <c r="A403" s="5">
        <v>45141.0</v>
      </c>
      <c r="B403" s="11" t="s">
        <v>11496</v>
      </c>
      <c r="C403" s="14" t="s">
        <v>11497</v>
      </c>
      <c r="D403" s="44" t="s">
        <v>1728</v>
      </c>
      <c r="E403" s="48" t="s">
        <v>11499</v>
      </c>
      <c r="F403" s="48" t="s">
        <v>11500</v>
      </c>
      <c r="G403" s="7" t="s">
        <v>14</v>
      </c>
      <c r="H403" s="9"/>
      <c r="I403" s="42"/>
      <c r="J403" s="9"/>
    </row>
    <row r="404">
      <c r="A404" s="5">
        <v>45141.0</v>
      </c>
      <c r="B404" s="11" t="s">
        <v>11501</v>
      </c>
      <c r="C404" s="14" t="s">
        <v>11502</v>
      </c>
      <c r="D404" s="44" t="s">
        <v>1429</v>
      </c>
      <c r="E404" s="14" t="s">
        <v>11503</v>
      </c>
      <c r="F404" s="14" t="s">
        <v>101</v>
      </c>
      <c r="G404" s="7" t="s">
        <v>14</v>
      </c>
      <c r="H404" s="9"/>
      <c r="I404" s="42"/>
      <c r="J404" s="9"/>
    </row>
    <row r="405">
      <c r="A405" s="5">
        <v>45141.0</v>
      </c>
      <c r="B405" s="11" t="s">
        <v>11504</v>
      </c>
      <c r="C405" s="14" t="s">
        <v>11505</v>
      </c>
      <c r="D405" s="44" t="s">
        <v>874</v>
      </c>
      <c r="E405" s="13" t="s">
        <v>11506</v>
      </c>
      <c r="F405" s="13" t="s">
        <v>300</v>
      </c>
      <c r="G405" s="7" t="s">
        <v>14</v>
      </c>
      <c r="H405" s="9"/>
      <c r="I405" s="42"/>
      <c r="J405" s="9"/>
    </row>
    <row r="406">
      <c r="A406" s="5">
        <v>45141.0</v>
      </c>
      <c r="B406" s="11" t="s">
        <v>11504</v>
      </c>
      <c r="C406" s="14" t="s">
        <v>11505</v>
      </c>
      <c r="D406" s="44" t="s">
        <v>874</v>
      </c>
      <c r="E406" s="14" t="s">
        <v>119</v>
      </c>
      <c r="F406" s="14" t="s">
        <v>11507</v>
      </c>
      <c r="G406" s="7" t="s">
        <v>14</v>
      </c>
      <c r="H406" s="9"/>
      <c r="I406" s="42"/>
      <c r="J406" s="9"/>
    </row>
    <row r="407">
      <c r="A407" s="5">
        <v>45141.0</v>
      </c>
      <c r="B407" s="11" t="s">
        <v>11508</v>
      </c>
      <c r="C407" s="14" t="s">
        <v>11509</v>
      </c>
      <c r="D407" s="44" t="s">
        <v>3040</v>
      </c>
      <c r="E407" s="14" t="s">
        <v>1796</v>
      </c>
      <c r="F407" s="14" t="s">
        <v>1049</v>
      </c>
      <c r="G407" s="7" t="s">
        <v>14</v>
      </c>
      <c r="H407" s="9"/>
      <c r="I407" s="42"/>
      <c r="J407" s="9"/>
    </row>
    <row r="408">
      <c r="A408" s="5">
        <v>45141.0</v>
      </c>
      <c r="B408" s="11" t="s">
        <v>11510</v>
      </c>
      <c r="C408" s="14" t="s">
        <v>11511</v>
      </c>
      <c r="D408" s="44" t="s">
        <v>182</v>
      </c>
      <c r="E408" s="14" t="s">
        <v>1477</v>
      </c>
      <c r="F408" s="14" t="s">
        <v>1580</v>
      </c>
      <c r="G408" s="7" t="s">
        <v>14</v>
      </c>
      <c r="H408" s="9"/>
      <c r="I408" s="42"/>
      <c r="J408" s="9"/>
    </row>
    <row r="409">
      <c r="A409" s="5">
        <v>45141.0</v>
      </c>
      <c r="B409" s="11" t="s">
        <v>11512</v>
      </c>
      <c r="C409" s="14" t="s">
        <v>11513</v>
      </c>
      <c r="D409" s="44" t="s">
        <v>3040</v>
      </c>
      <c r="E409" s="14" t="s">
        <v>119</v>
      </c>
      <c r="F409" s="14" t="s">
        <v>18</v>
      </c>
      <c r="G409" s="7" t="s">
        <v>14</v>
      </c>
      <c r="H409" s="9"/>
      <c r="I409" s="42"/>
      <c r="J409" s="9"/>
    </row>
    <row r="410">
      <c r="A410" s="5">
        <v>45142.0</v>
      </c>
      <c r="B410" s="11" t="s">
        <v>11514</v>
      </c>
      <c r="C410" s="14" t="s">
        <v>11515</v>
      </c>
      <c r="D410" s="44" t="s">
        <v>1932</v>
      </c>
      <c r="E410" s="14" t="s">
        <v>119</v>
      </c>
      <c r="F410" s="14" t="s">
        <v>144</v>
      </c>
      <c r="G410" s="7" t="s">
        <v>86</v>
      </c>
      <c r="H410" s="9"/>
      <c r="I410" s="42"/>
      <c r="J410" s="9"/>
    </row>
    <row r="411">
      <c r="A411" s="5">
        <v>45142.0</v>
      </c>
      <c r="B411" s="11" t="s">
        <v>11514</v>
      </c>
      <c r="C411" s="14" t="s">
        <v>11515</v>
      </c>
      <c r="D411" s="44" t="s">
        <v>1932</v>
      </c>
      <c r="E411" s="14" t="s">
        <v>11516</v>
      </c>
      <c r="F411" s="14" t="s">
        <v>535</v>
      </c>
      <c r="G411" s="7" t="s">
        <v>86</v>
      </c>
      <c r="H411" s="9"/>
      <c r="I411" s="42"/>
      <c r="J411" s="9"/>
    </row>
    <row r="412">
      <c r="A412" s="5">
        <v>45142.0</v>
      </c>
      <c r="B412" s="11" t="s">
        <v>11517</v>
      </c>
      <c r="C412" s="14" t="s">
        <v>11518</v>
      </c>
      <c r="D412" s="44" t="s">
        <v>114</v>
      </c>
      <c r="E412" s="14" t="s">
        <v>15</v>
      </c>
      <c r="F412" s="14" t="s">
        <v>171</v>
      </c>
      <c r="G412" s="7" t="s">
        <v>14</v>
      </c>
      <c r="H412" s="9"/>
      <c r="I412" s="42"/>
      <c r="J412" s="9"/>
    </row>
    <row r="413">
      <c r="A413" s="5">
        <v>45142.0</v>
      </c>
      <c r="B413" s="11" t="s">
        <v>11517</v>
      </c>
      <c r="C413" s="14" t="s">
        <v>11518</v>
      </c>
      <c r="D413" s="44" t="s">
        <v>970</v>
      </c>
      <c r="E413" s="14" t="s">
        <v>970</v>
      </c>
      <c r="F413" s="14" t="s">
        <v>184</v>
      </c>
      <c r="G413" s="7" t="s">
        <v>86</v>
      </c>
      <c r="H413" s="9"/>
      <c r="I413" s="42"/>
      <c r="J413" s="9"/>
    </row>
    <row r="414">
      <c r="A414" s="5">
        <v>45142.0</v>
      </c>
      <c r="B414" s="11" t="s">
        <v>11519</v>
      </c>
      <c r="C414" s="14" t="s">
        <v>11520</v>
      </c>
      <c r="D414" s="44" t="s">
        <v>147</v>
      </c>
      <c r="E414" s="14" t="s">
        <v>119</v>
      </c>
      <c r="F414" s="14" t="s">
        <v>18</v>
      </c>
      <c r="G414" s="7" t="s">
        <v>14</v>
      </c>
      <c r="H414" s="9"/>
      <c r="I414" s="42"/>
      <c r="J414" s="9"/>
    </row>
    <row r="415">
      <c r="A415" s="5">
        <v>45142.0</v>
      </c>
      <c r="B415" s="11" t="s">
        <v>11519</v>
      </c>
      <c r="C415" s="14" t="s">
        <v>11520</v>
      </c>
      <c r="D415" s="44" t="s">
        <v>147</v>
      </c>
      <c r="E415" s="9"/>
      <c r="F415" s="14" t="s">
        <v>454</v>
      </c>
      <c r="G415" s="7" t="s">
        <v>14</v>
      </c>
      <c r="H415" s="14" t="s">
        <v>119</v>
      </c>
      <c r="I415" s="42"/>
      <c r="J415" s="9"/>
    </row>
    <row r="416">
      <c r="A416" s="5">
        <v>45142.0</v>
      </c>
      <c r="B416" s="11" t="s">
        <v>11521</v>
      </c>
      <c r="C416" s="14" t="s">
        <v>11522</v>
      </c>
      <c r="D416" s="44" t="s">
        <v>1728</v>
      </c>
      <c r="E416" s="14" t="s">
        <v>15</v>
      </c>
      <c r="F416" s="14" t="s">
        <v>171</v>
      </c>
      <c r="G416" s="7" t="s">
        <v>14</v>
      </c>
      <c r="H416" s="9"/>
      <c r="I416" s="42"/>
      <c r="J416" s="9"/>
    </row>
    <row r="417">
      <c r="A417" s="5">
        <v>45142.0</v>
      </c>
      <c r="B417" s="11" t="s">
        <v>11521</v>
      </c>
      <c r="C417" s="14" t="s">
        <v>11522</v>
      </c>
      <c r="D417" s="44" t="s">
        <v>114</v>
      </c>
      <c r="E417" s="14" t="s">
        <v>15</v>
      </c>
      <c r="F417" s="14" t="s">
        <v>171</v>
      </c>
      <c r="G417" s="7" t="s">
        <v>14</v>
      </c>
      <c r="H417" s="9"/>
      <c r="I417" s="42"/>
      <c r="J417" s="9"/>
    </row>
    <row r="418">
      <c r="A418" s="5">
        <v>45142.0</v>
      </c>
      <c r="B418" s="11" t="s">
        <v>11523</v>
      </c>
      <c r="C418" s="14" t="s">
        <v>11524</v>
      </c>
      <c r="D418" s="44" t="s">
        <v>2610</v>
      </c>
      <c r="E418" s="9"/>
      <c r="F418" s="14" t="s">
        <v>132</v>
      </c>
      <c r="G418" s="7" t="s">
        <v>14</v>
      </c>
      <c r="H418" s="14" t="s">
        <v>119</v>
      </c>
      <c r="I418" s="42"/>
      <c r="J418" s="9"/>
    </row>
    <row r="419">
      <c r="A419" s="5">
        <v>45142.0</v>
      </c>
      <c r="B419" s="11" t="s">
        <v>11523</v>
      </c>
      <c r="C419" s="14" t="s">
        <v>11524</v>
      </c>
      <c r="D419" s="44" t="s">
        <v>2610</v>
      </c>
      <c r="E419" s="14" t="s">
        <v>119</v>
      </c>
      <c r="F419" s="14" t="s">
        <v>393</v>
      </c>
      <c r="G419" s="7" t="s">
        <v>14</v>
      </c>
      <c r="H419" s="9"/>
      <c r="I419" s="42"/>
      <c r="J419" s="9"/>
    </row>
    <row r="420">
      <c r="A420" s="5">
        <v>45142.0</v>
      </c>
      <c r="B420" s="11" t="s">
        <v>11525</v>
      </c>
      <c r="C420" s="14" t="s">
        <v>11526</v>
      </c>
      <c r="D420" s="44" t="s">
        <v>294</v>
      </c>
      <c r="E420" s="14" t="s">
        <v>47</v>
      </c>
      <c r="F420" s="14" t="s">
        <v>757</v>
      </c>
      <c r="G420" s="7" t="s">
        <v>86</v>
      </c>
      <c r="H420" s="9"/>
      <c r="I420" s="42"/>
      <c r="J420" s="9"/>
    </row>
    <row r="421">
      <c r="A421" s="5">
        <v>45142.0</v>
      </c>
      <c r="B421" s="11" t="s">
        <v>11527</v>
      </c>
      <c r="C421" s="14" t="s">
        <v>11528</v>
      </c>
      <c r="D421" s="44" t="s">
        <v>3764</v>
      </c>
      <c r="E421" s="14" t="s">
        <v>259</v>
      </c>
      <c r="F421" s="14" t="s">
        <v>917</v>
      </c>
      <c r="G421" s="7" t="s">
        <v>14</v>
      </c>
      <c r="H421" s="9"/>
      <c r="I421" s="42"/>
      <c r="J421" s="9"/>
    </row>
    <row r="422">
      <c r="A422" s="5">
        <v>45142.0</v>
      </c>
      <c r="B422" s="11" t="s">
        <v>11529</v>
      </c>
      <c r="C422" s="14" t="s">
        <v>11530</v>
      </c>
      <c r="D422" s="44" t="s">
        <v>1728</v>
      </c>
      <c r="E422" s="14" t="s">
        <v>11531</v>
      </c>
      <c r="F422" s="14" t="s">
        <v>308</v>
      </c>
      <c r="G422" s="7" t="s">
        <v>14</v>
      </c>
      <c r="H422" s="9"/>
      <c r="I422" s="42"/>
      <c r="J422" s="9"/>
    </row>
    <row r="423">
      <c r="A423" s="5">
        <v>45143.0</v>
      </c>
      <c r="B423" s="11" t="s">
        <v>11532</v>
      </c>
      <c r="C423" s="14" t="s">
        <v>11533</v>
      </c>
      <c r="D423" s="44" t="s">
        <v>182</v>
      </c>
      <c r="E423" s="14" t="s">
        <v>1810</v>
      </c>
      <c r="F423" s="14" t="s">
        <v>300</v>
      </c>
      <c r="G423" s="7" t="s">
        <v>14</v>
      </c>
      <c r="H423" s="9"/>
      <c r="I423" s="42"/>
      <c r="J423" s="9"/>
    </row>
    <row r="424">
      <c r="A424" s="5">
        <v>45143.0</v>
      </c>
      <c r="B424" s="11" t="s">
        <v>11532</v>
      </c>
      <c r="C424" s="14" t="s">
        <v>11533</v>
      </c>
      <c r="D424" s="44" t="s">
        <v>182</v>
      </c>
      <c r="E424" s="14" t="s">
        <v>119</v>
      </c>
      <c r="F424" s="14" t="s">
        <v>18</v>
      </c>
      <c r="G424" s="7" t="s">
        <v>14</v>
      </c>
      <c r="H424" s="9"/>
      <c r="I424" s="42"/>
      <c r="J424" s="9"/>
    </row>
    <row r="425">
      <c r="A425" s="5">
        <v>45145.0</v>
      </c>
      <c r="B425" s="11" t="s">
        <v>11534</v>
      </c>
      <c r="C425" s="14" t="s">
        <v>11535</v>
      </c>
      <c r="D425" s="44" t="s">
        <v>118</v>
      </c>
      <c r="E425" s="14" t="s">
        <v>119</v>
      </c>
      <c r="F425" s="14" t="s">
        <v>1049</v>
      </c>
      <c r="G425" s="7" t="s">
        <v>14</v>
      </c>
      <c r="H425" s="9"/>
      <c r="I425" s="42"/>
      <c r="J425" s="9"/>
    </row>
    <row r="426">
      <c r="A426" s="5">
        <v>45145.0</v>
      </c>
      <c r="B426" s="11" t="s">
        <v>11534</v>
      </c>
      <c r="C426" s="14" t="s">
        <v>11535</v>
      </c>
      <c r="D426" s="44" t="s">
        <v>118</v>
      </c>
      <c r="E426" s="14" t="s">
        <v>38</v>
      </c>
      <c r="F426" s="14" t="s">
        <v>18</v>
      </c>
      <c r="G426" s="7" t="s">
        <v>14</v>
      </c>
      <c r="H426" s="9"/>
      <c r="I426" s="42"/>
      <c r="J426" s="9"/>
    </row>
    <row r="427">
      <c r="A427" s="5">
        <v>45145.0</v>
      </c>
      <c r="B427" s="11" t="s">
        <v>11536</v>
      </c>
      <c r="C427" s="14" t="s">
        <v>11537</v>
      </c>
      <c r="D427" s="44" t="s">
        <v>4949</v>
      </c>
      <c r="E427" s="14" t="s">
        <v>119</v>
      </c>
      <c r="F427" s="14" t="s">
        <v>18</v>
      </c>
      <c r="G427" s="7" t="s">
        <v>14</v>
      </c>
      <c r="H427" s="9"/>
      <c r="I427" s="42"/>
      <c r="J427" s="9"/>
    </row>
    <row r="428">
      <c r="A428" s="5">
        <v>45145.0</v>
      </c>
      <c r="B428" s="11" t="s">
        <v>11536</v>
      </c>
      <c r="C428" s="14" t="s">
        <v>11537</v>
      </c>
      <c r="D428" s="44" t="s">
        <v>4949</v>
      </c>
      <c r="E428" s="14" t="s">
        <v>38</v>
      </c>
      <c r="F428" s="14" t="s">
        <v>1049</v>
      </c>
      <c r="G428" s="7" t="s">
        <v>14</v>
      </c>
      <c r="H428" s="9"/>
      <c r="I428" s="42"/>
      <c r="J428" s="9"/>
    </row>
    <row r="429">
      <c r="A429" s="5">
        <v>45145.0</v>
      </c>
      <c r="B429" s="11" t="s">
        <v>11538</v>
      </c>
      <c r="C429" s="14" t="s">
        <v>11539</v>
      </c>
      <c r="D429" s="44" t="s">
        <v>11540</v>
      </c>
      <c r="E429" s="14" t="s">
        <v>119</v>
      </c>
      <c r="F429" s="14" t="s">
        <v>144</v>
      </c>
      <c r="G429" s="7" t="s">
        <v>86</v>
      </c>
      <c r="H429" s="9"/>
      <c r="I429" s="42"/>
      <c r="J429" s="9"/>
    </row>
    <row r="430">
      <c r="A430" s="5">
        <v>45145.0</v>
      </c>
      <c r="B430" s="11" t="s">
        <v>11541</v>
      </c>
      <c r="C430" s="14" t="s">
        <v>11542</v>
      </c>
      <c r="D430" s="44" t="s">
        <v>10190</v>
      </c>
      <c r="E430" s="14" t="s">
        <v>119</v>
      </c>
      <c r="F430" s="14" t="s">
        <v>505</v>
      </c>
      <c r="G430" s="7" t="s">
        <v>86</v>
      </c>
      <c r="H430" s="9"/>
      <c r="I430" s="42"/>
      <c r="J430" s="9"/>
    </row>
    <row r="431">
      <c r="A431" s="5">
        <v>45145.0</v>
      </c>
      <c r="B431" s="11" t="s">
        <v>11543</v>
      </c>
      <c r="C431" s="14" t="s">
        <v>11544</v>
      </c>
      <c r="D431" s="44" t="s">
        <v>135</v>
      </c>
      <c r="E431" s="14" t="s">
        <v>15</v>
      </c>
      <c r="F431" s="14" t="s">
        <v>171</v>
      </c>
      <c r="G431" s="7" t="s">
        <v>14</v>
      </c>
      <c r="H431" s="9"/>
      <c r="I431" s="42"/>
      <c r="J431" s="9"/>
    </row>
    <row r="432">
      <c r="A432" s="5">
        <v>45145.0</v>
      </c>
      <c r="B432" s="11" t="s">
        <v>11543</v>
      </c>
      <c r="C432" s="14" t="s">
        <v>11544</v>
      </c>
      <c r="D432" s="44" t="s">
        <v>970</v>
      </c>
      <c r="E432" s="14" t="s">
        <v>15</v>
      </c>
      <c r="F432" s="14" t="s">
        <v>171</v>
      </c>
      <c r="G432" s="7" t="s">
        <v>14</v>
      </c>
      <c r="H432" s="9"/>
      <c r="I432" s="42"/>
      <c r="J432" s="9"/>
    </row>
    <row r="433">
      <c r="A433" s="5">
        <v>45145.0</v>
      </c>
      <c r="B433" s="11" t="s">
        <v>11543</v>
      </c>
      <c r="C433" s="14" t="s">
        <v>11544</v>
      </c>
      <c r="D433" s="44" t="s">
        <v>78</v>
      </c>
      <c r="E433" s="14" t="s">
        <v>15</v>
      </c>
      <c r="F433" s="14" t="s">
        <v>171</v>
      </c>
      <c r="G433" s="7" t="s">
        <v>14</v>
      </c>
      <c r="H433" s="9"/>
      <c r="I433" s="42"/>
      <c r="J433" s="9"/>
    </row>
    <row r="434">
      <c r="A434" s="5">
        <v>45145.0</v>
      </c>
      <c r="B434" s="11" t="s">
        <v>11545</v>
      </c>
      <c r="C434" s="51" t="s">
        <v>11546</v>
      </c>
      <c r="D434" s="44" t="s">
        <v>2355</v>
      </c>
      <c r="E434" s="14" t="s">
        <v>3208</v>
      </c>
      <c r="F434" s="14" t="s">
        <v>917</v>
      </c>
      <c r="G434" s="7" t="s">
        <v>14</v>
      </c>
      <c r="H434" s="9"/>
      <c r="I434" s="42"/>
      <c r="J434" s="9"/>
    </row>
    <row r="435">
      <c r="A435" s="5">
        <v>45145.0</v>
      </c>
      <c r="B435" s="11" t="s">
        <v>11547</v>
      </c>
      <c r="C435" s="14" t="s">
        <v>11548</v>
      </c>
      <c r="D435" s="44" t="s">
        <v>2224</v>
      </c>
      <c r="E435" s="14" t="s">
        <v>119</v>
      </c>
      <c r="F435" s="14" t="s">
        <v>11549</v>
      </c>
      <c r="G435" s="7" t="s">
        <v>14</v>
      </c>
      <c r="H435" s="9"/>
      <c r="I435" s="42"/>
      <c r="J435" s="9"/>
    </row>
    <row r="436">
      <c r="A436" s="5">
        <v>45145.0</v>
      </c>
      <c r="B436" s="11" t="s">
        <v>11550</v>
      </c>
      <c r="C436" s="14" t="s">
        <v>11551</v>
      </c>
      <c r="D436" s="44" t="s">
        <v>321</v>
      </c>
      <c r="E436" s="14" t="s">
        <v>119</v>
      </c>
      <c r="F436" s="14" t="s">
        <v>144</v>
      </c>
      <c r="G436" s="7" t="s">
        <v>86</v>
      </c>
      <c r="H436" s="9"/>
      <c r="I436" s="42"/>
      <c r="J436" s="9"/>
    </row>
    <row r="437">
      <c r="A437" s="5">
        <v>45145.0</v>
      </c>
      <c r="B437" s="11" t="s">
        <v>11552</v>
      </c>
      <c r="C437" s="14" t="s">
        <v>11553</v>
      </c>
      <c r="D437" s="44" t="s">
        <v>800</v>
      </c>
      <c r="E437" s="14" t="s">
        <v>15</v>
      </c>
      <c r="F437" s="14" t="s">
        <v>749</v>
      </c>
      <c r="G437" s="7" t="s">
        <v>86</v>
      </c>
      <c r="H437" s="9"/>
      <c r="I437" s="42"/>
      <c r="J437" s="9"/>
    </row>
    <row r="438">
      <c r="A438" s="5">
        <v>45145.0</v>
      </c>
      <c r="B438" s="11" t="s">
        <v>11552</v>
      </c>
      <c r="C438" s="14" t="s">
        <v>11553</v>
      </c>
      <c r="D438" s="44" t="s">
        <v>540</v>
      </c>
      <c r="E438" s="14" t="s">
        <v>15</v>
      </c>
      <c r="F438" s="14" t="s">
        <v>749</v>
      </c>
      <c r="G438" s="7" t="s">
        <v>86</v>
      </c>
      <c r="H438" s="9"/>
      <c r="I438" s="42"/>
      <c r="J438" s="9"/>
    </row>
    <row r="439">
      <c r="A439" s="5">
        <v>45145.0</v>
      </c>
      <c r="B439" s="11" t="s">
        <v>11552</v>
      </c>
      <c r="C439" s="14" t="s">
        <v>11553</v>
      </c>
      <c r="D439" s="44" t="s">
        <v>230</v>
      </c>
      <c r="E439" s="14" t="s">
        <v>15</v>
      </c>
      <c r="F439" s="14" t="s">
        <v>749</v>
      </c>
      <c r="G439" s="7" t="s">
        <v>86</v>
      </c>
      <c r="H439" s="9"/>
      <c r="I439" s="42"/>
      <c r="J439" s="9"/>
    </row>
    <row r="440">
      <c r="A440" s="5">
        <v>45145.0</v>
      </c>
      <c r="B440" s="11" t="s">
        <v>11554</v>
      </c>
      <c r="C440" s="14" t="s">
        <v>11555</v>
      </c>
      <c r="D440" s="44" t="s">
        <v>135</v>
      </c>
      <c r="E440" s="14" t="s">
        <v>119</v>
      </c>
      <c r="F440" s="14" t="s">
        <v>498</v>
      </c>
      <c r="G440" s="7" t="s">
        <v>14</v>
      </c>
      <c r="H440" s="9"/>
      <c r="I440" s="42"/>
      <c r="J440" s="9"/>
    </row>
    <row r="441">
      <c r="A441" s="5">
        <v>45145.0</v>
      </c>
      <c r="B441" s="11" t="s">
        <v>11554</v>
      </c>
      <c r="C441" s="14" t="s">
        <v>11555</v>
      </c>
      <c r="D441" s="44" t="s">
        <v>135</v>
      </c>
      <c r="E441" s="14" t="s">
        <v>1583</v>
      </c>
      <c r="F441" s="14" t="s">
        <v>1584</v>
      </c>
      <c r="G441" s="7" t="s">
        <v>14</v>
      </c>
      <c r="H441" s="9"/>
      <c r="I441" s="42"/>
      <c r="J441" s="9"/>
    </row>
    <row r="442">
      <c r="A442" s="5">
        <v>45145.0</v>
      </c>
      <c r="B442" s="11" t="s">
        <v>11556</v>
      </c>
      <c r="C442" s="14" t="s">
        <v>11557</v>
      </c>
      <c r="D442" s="44" t="s">
        <v>3764</v>
      </c>
      <c r="E442" s="14" t="s">
        <v>105</v>
      </c>
      <c r="F442" s="14" t="s">
        <v>747</v>
      </c>
      <c r="G442" s="7" t="s">
        <v>86</v>
      </c>
      <c r="H442" s="9"/>
      <c r="I442" s="42"/>
      <c r="J442" s="9"/>
    </row>
    <row r="443">
      <c r="A443" s="5">
        <v>45145.0</v>
      </c>
      <c r="B443" s="11" t="s">
        <v>11558</v>
      </c>
      <c r="C443" s="14" t="s">
        <v>11559</v>
      </c>
      <c r="D443" s="44" t="s">
        <v>11560</v>
      </c>
      <c r="E443" s="14" t="s">
        <v>119</v>
      </c>
      <c r="F443" s="14" t="s">
        <v>11561</v>
      </c>
      <c r="G443" s="7" t="s">
        <v>14</v>
      </c>
      <c r="H443" s="9"/>
      <c r="I443" s="42"/>
      <c r="J443" s="9"/>
    </row>
    <row r="444">
      <c r="A444" s="5">
        <v>45145.0</v>
      </c>
      <c r="B444" s="11" t="s">
        <v>11562</v>
      </c>
      <c r="C444" s="14" t="s">
        <v>11563</v>
      </c>
      <c r="D444" s="44" t="s">
        <v>746</v>
      </c>
      <c r="E444" s="14" t="s">
        <v>11564</v>
      </c>
      <c r="F444" s="14" t="s">
        <v>281</v>
      </c>
      <c r="G444" s="7" t="s">
        <v>14</v>
      </c>
      <c r="H444" s="9"/>
      <c r="I444" s="42"/>
      <c r="J444" s="9"/>
    </row>
    <row r="445">
      <c r="A445" s="5">
        <v>45145.0</v>
      </c>
      <c r="B445" s="11" t="s">
        <v>11565</v>
      </c>
      <c r="C445" s="14" t="s">
        <v>11566</v>
      </c>
      <c r="D445" s="44" t="s">
        <v>2610</v>
      </c>
      <c r="E445" s="14" t="s">
        <v>119</v>
      </c>
      <c r="F445" s="14" t="s">
        <v>132</v>
      </c>
      <c r="G445" s="7" t="s">
        <v>14</v>
      </c>
      <c r="H445" s="9"/>
      <c r="I445" s="42"/>
      <c r="J445" s="9"/>
    </row>
    <row r="446">
      <c r="A446" s="5">
        <v>45145.0</v>
      </c>
      <c r="B446" s="11" t="s">
        <v>11567</v>
      </c>
      <c r="C446" s="14" t="s">
        <v>11568</v>
      </c>
      <c r="D446" s="44" t="s">
        <v>2729</v>
      </c>
      <c r="E446" s="14" t="s">
        <v>950</v>
      </c>
      <c r="F446" s="14" t="s">
        <v>5629</v>
      </c>
      <c r="G446" s="7" t="s">
        <v>14</v>
      </c>
      <c r="H446" s="9"/>
      <c r="I446" s="42"/>
      <c r="J446" s="9"/>
    </row>
    <row r="447">
      <c r="A447" s="5">
        <v>45146.0</v>
      </c>
      <c r="B447" s="11" t="s">
        <v>11569</v>
      </c>
      <c r="C447" s="14" t="s">
        <v>11570</v>
      </c>
      <c r="D447" s="44" t="s">
        <v>435</v>
      </c>
      <c r="E447" s="14" t="s">
        <v>119</v>
      </c>
      <c r="F447" s="14" t="s">
        <v>144</v>
      </c>
      <c r="G447" s="7" t="s">
        <v>86</v>
      </c>
      <c r="H447" s="9"/>
      <c r="I447" s="42"/>
      <c r="J447" s="9"/>
    </row>
    <row r="448">
      <c r="A448" s="5">
        <v>45146.0</v>
      </c>
      <c r="B448" s="11" t="s">
        <v>11569</v>
      </c>
      <c r="C448" s="14" t="s">
        <v>11570</v>
      </c>
      <c r="D448" s="44" t="s">
        <v>435</v>
      </c>
      <c r="E448" s="14" t="s">
        <v>38</v>
      </c>
      <c r="F448" s="14" t="s">
        <v>144</v>
      </c>
      <c r="G448" s="7" t="s">
        <v>86</v>
      </c>
      <c r="H448" s="9"/>
      <c r="I448" s="42"/>
      <c r="J448" s="9"/>
    </row>
    <row r="449">
      <c r="A449" s="5">
        <v>45146.0</v>
      </c>
      <c r="B449" s="11" t="s">
        <v>11571</v>
      </c>
      <c r="C449" s="14" t="s">
        <v>11572</v>
      </c>
      <c r="D449" s="44" t="s">
        <v>665</v>
      </c>
      <c r="E449" s="14" t="s">
        <v>119</v>
      </c>
      <c r="F449" s="14" t="s">
        <v>144</v>
      </c>
      <c r="G449" s="7" t="s">
        <v>86</v>
      </c>
      <c r="H449" s="9"/>
      <c r="I449" s="42"/>
      <c r="J449" s="9"/>
    </row>
    <row r="450">
      <c r="A450" s="5">
        <v>45146.0</v>
      </c>
      <c r="B450" s="11" t="s">
        <v>11571</v>
      </c>
      <c r="C450" s="14" t="s">
        <v>11572</v>
      </c>
      <c r="D450" s="44" t="s">
        <v>665</v>
      </c>
      <c r="E450" s="14" t="s">
        <v>259</v>
      </c>
      <c r="F450" s="14" t="s">
        <v>144</v>
      </c>
      <c r="G450" s="7" t="s">
        <v>86</v>
      </c>
      <c r="H450" s="9"/>
      <c r="I450" s="42"/>
      <c r="J450" s="9"/>
    </row>
    <row r="451">
      <c r="A451" s="5">
        <v>45146.0</v>
      </c>
      <c r="B451" s="11" t="s">
        <v>11573</v>
      </c>
      <c r="C451" s="14" t="s">
        <v>11574</v>
      </c>
      <c r="D451" s="44" t="s">
        <v>99</v>
      </c>
      <c r="E451" s="14" t="s">
        <v>259</v>
      </c>
      <c r="F451" s="14" t="s">
        <v>152</v>
      </c>
      <c r="G451" s="7" t="s">
        <v>86</v>
      </c>
      <c r="H451" s="9"/>
      <c r="I451" s="42"/>
      <c r="J451" s="9"/>
    </row>
    <row r="452">
      <c r="A452" s="5">
        <v>45146.0</v>
      </c>
      <c r="B452" s="11" t="s">
        <v>11575</v>
      </c>
      <c r="C452" s="14" t="s">
        <v>11576</v>
      </c>
      <c r="D452" s="44" t="s">
        <v>357</v>
      </c>
      <c r="E452" s="14" t="s">
        <v>11396</v>
      </c>
      <c r="F452" s="14" t="s">
        <v>2325</v>
      </c>
      <c r="G452" s="7" t="s">
        <v>86</v>
      </c>
      <c r="H452" s="9"/>
      <c r="I452" s="42"/>
      <c r="J452" s="9"/>
    </row>
    <row r="453">
      <c r="A453" s="5">
        <v>45146.0</v>
      </c>
      <c r="B453" s="11" t="s">
        <v>11575</v>
      </c>
      <c r="C453" s="14" t="s">
        <v>11576</v>
      </c>
      <c r="D453" s="44" t="s">
        <v>357</v>
      </c>
      <c r="E453" s="14" t="s">
        <v>4684</v>
      </c>
      <c r="F453" s="14" t="s">
        <v>747</v>
      </c>
      <c r="G453" s="7" t="s">
        <v>86</v>
      </c>
      <c r="H453" s="9"/>
      <c r="I453" s="42"/>
      <c r="J453" s="9"/>
    </row>
    <row r="454">
      <c r="A454" s="5">
        <v>45146.0</v>
      </c>
      <c r="B454" s="11" t="s">
        <v>11577</v>
      </c>
      <c r="C454" s="14" t="s">
        <v>11578</v>
      </c>
      <c r="D454" s="44" t="s">
        <v>377</v>
      </c>
      <c r="E454" s="14" t="s">
        <v>119</v>
      </c>
      <c r="F454" s="14" t="s">
        <v>18</v>
      </c>
      <c r="G454" s="7" t="s">
        <v>14</v>
      </c>
      <c r="H454" s="9"/>
      <c r="I454" s="42"/>
      <c r="J454" s="9"/>
    </row>
    <row r="455">
      <c r="A455" s="5">
        <v>45146.0</v>
      </c>
      <c r="B455" s="11" t="s">
        <v>11579</v>
      </c>
      <c r="C455" s="14" t="s">
        <v>11580</v>
      </c>
      <c r="D455" s="44" t="s">
        <v>427</v>
      </c>
      <c r="E455" s="14" t="s">
        <v>119</v>
      </c>
      <c r="F455" s="14" t="s">
        <v>144</v>
      </c>
      <c r="G455" s="7" t="s">
        <v>86</v>
      </c>
      <c r="H455" s="9"/>
      <c r="I455" s="42"/>
      <c r="J455" s="9"/>
    </row>
    <row r="456">
      <c r="A456" s="5">
        <v>45146.0</v>
      </c>
      <c r="B456" s="11" t="s">
        <v>11581</v>
      </c>
      <c r="C456" s="14" t="s">
        <v>11582</v>
      </c>
      <c r="D456" s="44" t="s">
        <v>800</v>
      </c>
      <c r="E456" s="14" t="s">
        <v>15</v>
      </c>
      <c r="F456" s="14" t="s">
        <v>747</v>
      </c>
      <c r="G456" s="7" t="s">
        <v>86</v>
      </c>
      <c r="H456" s="9"/>
      <c r="I456" s="42"/>
      <c r="J456" s="9"/>
    </row>
    <row r="457">
      <c r="A457" s="5">
        <v>45146.0</v>
      </c>
      <c r="B457" s="11" t="s">
        <v>11581</v>
      </c>
      <c r="C457" s="14" t="s">
        <v>11582</v>
      </c>
      <c r="D457" s="44" t="s">
        <v>118</v>
      </c>
      <c r="E457" s="14" t="s">
        <v>15</v>
      </c>
      <c r="F457" s="14" t="s">
        <v>747</v>
      </c>
      <c r="G457" s="7" t="s">
        <v>86</v>
      </c>
      <c r="H457" s="9"/>
      <c r="I457" s="42"/>
      <c r="J457" s="9"/>
    </row>
    <row r="458">
      <c r="A458" s="5">
        <v>45146.0</v>
      </c>
      <c r="B458" s="11" t="s">
        <v>11581</v>
      </c>
      <c r="C458" s="14" t="s">
        <v>11582</v>
      </c>
      <c r="D458" s="44" t="s">
        <v>135</v>
      </c>
      <c r="E458" s="14" t="s">
        <v>15</v>
      </c>
      <c r="F458" s="14" t="s">
        <v>747</v>
      </c>
      <c r="G458" s="7" t="s">
        <v>86</v>
      </c>
      <c r="H458" s="9"/>
      <c r="I458" s="42"/>
      <c r="J458" s="9"/>
    </row>
    <row r="459">
      <c r="A459" s="5">
        <v>45146.0</v>
      </c>
      <c r="B459" s="11" t="s">
        <v>11583</v>
      </c>
      <c r="C459" s="14" t="s">
        <v>11584</v>
      </c>
      <c r="D459" s="44" t="s">
        <v>1460</v>
      </c>
      <c r="E459" s="14" t="s">
        <v>95</v>
      </c>
      <c r="F459" s="14" t="s">
        <v>308</v>
      </c>
      <c r="G459" s="7" t="s">
        <v>14</v>
      </c>
      <c r="H459" s="9"/>
      <c r="I459" s="42"/>
      <c r="J459" s="9"/>
    </row>
    <row r="460">
      <c r="A460" s="5">
        <v>45146.0</v>
      </c>
      <c r="B460" s="11" t="s">
        <v>11585</v>
      </c>
      <c r="C460" s="14" t="s">
        <v>11586</v>
      </c>
      <c r="D460" s="44" t="s">
        <v>789</v>
      </c>
      <c r="E460" s="14" t="s">
        <v>105</v>
      </c>
      <c r="F460" s="14" t="s">
        <v>512</v>
      </c>
      <c r="G460" s="7" t="s">
        <v>14</v>
      </c>
      <c r="H460" s="9"/>
      <c r="I460" s="42"/>
      <c r="J460" s="9"/>
    </row>
    <row r="461">
      <c r="A461" s="5">
        <v>45146.0</v>
      </c>
      <c r="B461" s="11" t="s">
        <v>11585</v>
      </c>
      <c r="C461" s="14" t="s">
        <v>11586</v>
      </c>
      <c r="D461" s="44" t="s">
        <v>789</v>
      </c>
      <c r="E461" s="14" t="s">
        <v>119</v>
      </c>
      <c r="F461" s="14" t="s">
        <v>18</v>
      </c>
      <c r="G461" s="7" t="s">
        <v>14</v>
      </c>
      <c r="H461" s="9"/>
      <c r="I461" s="42"/>
      <c r="J461" s="9"/>
    </row>
    <row r="462">
      <c r="A462" s="5">
        <v>45146.0</v>
      </c>
      <c r="B462" s="11" t="s">
        <v>11587</v>
      </c>
      <c r="C462" s="14" t="s">
        <v>11588</v>
      </c>
      <c r="D462" s="44" t="s">
        <v>1993</v>
      </c>
      <c r="E462" s="14" t="s">
        <v>119</v>
      </c>
      <c r="F462" s="14" t="s">
        <v>144</v>
      </c>
      <c r="G462" s="7" t="s">
        <v>86</v>
      </c>
      <c r="H462" s="9"/>
      <c r="I462" s="42"/>
      <c r="J462" s="9"/>
    </row>
    <row r="463">
      <c r="A463" s="5">
        <v>45146.0</v>
      </c>
      <c r="B463" s="11" t="s">
        <v>11589</v>
      </c>
      <c r="C463" s="14" t="s">
        <v>11590</v>
      </c>
      <c r="D463" s="44" t="s">
        <v>722</v>
      </c>
      <c r="E463" s="14" t="s">
        <v>119</v>
      </c>
      <c r="F463" s="14" t="s">
        <v>1123</v>
      </c>
      <c r="G463" s="7" t="s">
        <v>86</v>
      </c>
      <c r="H463" s="9"/>
      <c r="I463" s="42"/>
      <c r="J463" s="9"/>
    </row>
    <row r="464">
      <c r="A464" s="5">
        <v>45146.0</v>
      </c>
      <c r="B464" s="11" t="s">
        <v>11591</v>
      </c>
      <c r="C464" s="14" t="s">
        <v>11592</v>
      </c>
      <c r="D464" s="44" t="s">
        <v>197</v>
      </c>
      <c r="E464" s="14" t="s">
        <v>119</v>
      </c>
      <c r="F464" s="14" t="s">
        <v>18</v>
      </c>
      <c r="G464" s="7" t="s">
        <v>14</v>
      </c>
      <c r="H464" s="9"/>
      <c r="I464" s="42"/>
      <c r="J464" s="9"/>
    </row>
    <row r="465">
      <c r="A465" s="5">
        <v>45146.0</v>
      </c>
      <c r="B465" s="11" t="s">
        <v>11593</v>
      </c>
      <c r="C465" s="14" t="s">
        <v>11594</v>
      </c>
      <c r="D465" s="44" t="s">
        <v>7875</v>
      </c>
      <c r="E465" s="14" t="s">
        <v>119</v>
      </c>
      <c r="F465" s="14" t="s">
        <v>101</v>
      </c>
      <c r="G465" s="7" t="s">
        <v>14</v>
      </c>
      <c r="H465" s="9"/>
      <c r="I465" s="42"/>
      <c r="J465" s="9"/>
    </row>
    <row r="466">
      <c r="A466" s="5">
        <v>45146.0</v>
      </c>
      <c r="B466" s="11" t="s">
        <v>11595</v>
      </c>
      <c r="C466" s="14" t="s">
        <v>11596</v>
      </c>
      <c r="D466" s="44" t="s">
        <v>800</v>
      </c>
      <c r="E466" s="14" t="s">
        <v>15</v>
      </c>
      <c r="F466" s="14" t="s">
        <v>749</v>
      </c>
      <c r="G466" s="7" t="s">
        <v>86</v>
      </c>
      <c r="H466" s="9"/>
      <c r="I466" s="42"/>
      <c r="J466" s="9"/>
    </row>
    <row r="467">
      <c r="A467" s="5">
        <v>45146.0</v>
      </c>
      <c r="B467" s="11" t="s">
        <v>11595</v>
      </c>
      <c r="C467" s="14" t="s">
        <v>11596</v>
      </c>
      <c r="D467" s="44" t="s">
        <v>1728</v>
      </c>
      <c r="E467" s="14" t="s">
        <v>15</v>
      </c>
      <c r="F467" s="14" t="s">
        <v>749</v>
      </c>
      <c r="G467" s="7" t="s">
        <v>86</v>
      </c>
      <c r="H467" s="9"/>
      <c r="I467" s="42"/>
      <c r="J467" s="9"/>
    </row>
    <row r="468">
      <c r="A468" s="5">
        <v>45146.0</v>
      </c>
      <c r="B468" s="11" t="s">
        <v>11597</v>
      </c>
      <c r="C468" s="14" t="s">
        <v>11598</v>
      </c>
      <c r="D468" s="44" t="s">
        <v>118</v>
      </c>
      <c r="E468" s="14" t="s">
        <v>119</v>
      </c>
      <c r="F468" s="14" t="s">
        <v>18</v>
      </c>
      <c r="G468" s="7" t="s">
        <v>14</v>
      </c>
      <c r="H468" s="9"/>
      <c r="I468" s="42"/>
      <c r="J468" s="9"/>
    </row>
    <row r="469">
      <c r="A469" s="5">
        <v>45146.0</v>
      </c>
      <c r="B469" s="11" t="s">
        <v>11599</v>
      </c>
      <c r="C469" s="14" t="s">
        <v>11600</v>
      </c>
      <c r="D469" s="44" t="s">
        <v>321</v>
      </c>
      <c r="E469" s="14" t="s">
        <v>119</v>
      </c>
      <c r="F469" s="14" t="s">
        <v>762</v>
      </c>
      <c r="G469" s="7" t="s">
        <v>14</v>
      </c>
      <c r="H469" s="9"/>
      <c r="I469" s="42"/>
      <c r="J469" s="9"/>
    </row>
    <row r="470">
      <c r="A470" s="5">
        <v>45146.0</v>
      </c>
      <c r="B470" s="11" t="s">
        <v>11601</v>
      </c>
      <c r="C470" s="14" t="s">
        <v>11602</v>
      </c>
      <c r="D470" s="44" t="s">
        <v>230</v>
      </c>
      <c r="E470" s="14" t="s">
        <v>878</v>
      </c>
      <c r="F470" s="14" t="s">
        <v>11603</v>
      </c>
      <c r="G470" s="7" t="s">
        <v>86</v>
      </c>
      <c r="H470" s="9"/>
      <c r="I470" s="42"/>
      <c r="J470" s="9"/>
    </row>
    <row r="471">
      <c r="A471" s="5">
        <v>45146.0</v>
      </c>
      <c r="B471" s="11" t="s">
        <v>11601</v>
      </c>
      <c r="C471" s="14" t="s">
        <v>11602</v>
      </c>
      <c r="D471" s="44" t="s">
        <v>230</v>
      </c>
      <c r="E471" s="9"/>
      <c r="F471" s="14" t="s">
        <v>4436</v>
      </c>
      <c r="G471" s="7" t="s">
        <v>14</v>
      </c>
      <c r="H471" s="7" t="s">
        <v>119</v>
      </c>
      <c r="I471" s="42"/>
      <c r="J471" s="9"/>
    </row>
    <row r="472">
      <c r="A472" s="5">
        <v>45146.0</v>
      </c>
      <c r="B472" s="11" t="s">
        <v>11604</v>
      </c>
      <c r="C472" s="14" t="s">
        <v>11605</v>
      </c>
      <c r="D472" s="44" t="s">
        <v>2414</v>
      </c>
      <c r="E472" s="14" t="s">
        <v>1796</v>
      </c>
      <c r="F472" s="14" t="s">
        <v>1049</v>
      </c>
      <c r="G472" s="7" t="s">
        <v>14</v>
      </c>
      <c r="H472" s="9"/>
      <c r="I472" s="42"/>
      <c r="J472" s="9"/>
    </row>
    <row r="473">
      <c r="A473" s="5">
        <v>45146.0</v>
      </c>
      <c r="B473" s="11" t="s">
        <v>11606</v>
      </c>
      <c r="C473" s="14" t="s">
        <v>11607</v>
      </c>
      <c r="D473" s="44" t="s">
        <v>2264</v>
      </c>
      <c r="E473" s="14" t="s">
        <v>119</v>
      </c>
      <c r="F473" s="14" t="s">
        <v>18</v>
      </c>
      <c r="G473" s="7" t="s">
        <v>14</v>
      </c>
      <c r="H473" s="9"/>
      <c r="I473" s="42"/>
      <c r="J473" s="9"/>
    </row>
    <row r="474">
      <c r="A474" s="5">
        <v>45146.0</v>
      </c>
      <c r="B474" s="11" t="s">
        <v>11606</v>
      </c>
      <c r="C474" s="14" t="s">
        <v>11607</v>
      </c>
      <c r="D474" s="44" t="s">
        <v>2264</v>
      </c>
      <c r="E474" s="14" t="s">
        <v>38</v>
      </c>
      <c r="F474" s="14" t="s">
        <v>136</v>
      </c>
      <c r="G474" s="7" t="s">
        <v>14</v>
      </c>
      <c r="H474" s="9"/>
      <c r="I474" s="42"/>
      <c r="J474" s="9"/>
    </row>
    <row r="475">
      <c r="A475" s="5">
        <v>45146.0</v>
      </c>
      <c r="B475" s="11" t="s">
        <v>11608</v>
      </c>
      <c r="C475" s="14" t="s">
        <v>11609</v>
      </c>
      <c r="D475" s="44" t="s">
        <v>348</v>
      </c>
      <c r="E475" s="14" t="s">
        <v>334</v>
      </c>
      <c r="F475" s="14" t="s">
        <v>300</v>
      </c>
      <c r="G475" s="7" t="s">
        <v>14</v>
      </c>
      <c r="H475" s="9"/>
      <c r="I475" s="42"/>
      <c r="J475" s="9"/>
    </row>
    <row r="476">
      <c r="A476" s="5">
        <v>45146.0</v>
      </c>
      <c r="B476" s="11" t="s">
        <v>11610</v>
      </c>
      <c r="C476" s="14" t="s">
        <v>11611</v>
      </c>
      <c r="D476" s="44" t="s">
        <v>2414</v>
      </c>
      <c r="E476" s="14" t="s">
        <v>119</v>
      </c>
      <c r="F476" s="14" t="s">
        <v>1079</v>
      </c>
      <c r="G476" s="7" t="s">
        <v>14</v>
      </c>
      <c r="H476" s="9"/>
      <c r="I476" s="42"/>
      <c r="J476" s="9"/>
    </row>
    <row r="477">
      <c r="A477" s="5">
        <v>45147.0</v>
      </c>
      <c r="B477" s="11" t="s">
        <v>11612</v>
      </c>
      <c r="C477" s="14" t="s">
        <v>11613</v>
      </c>
      <c r="D477" s="44" t="s">
        <v>523</v>
      </c>
      <c r="E477" s="14" t="s">
        <v>119</v>
      </c>
      <c r="F477" s="14" t="s">
        <v>762</v>
      </c>
      <c r="G477" s="7" t="s">
        <v>14</v>
      </c>
      <c r="H477" s="9"/>
      <c r="I477" s="42"/>
      <c r="J477" s="9"/>
    </row>
    <row r="478">
      <c r="A478" s="5">
        <v>45147.0</v>
      </c>
      <c r="B478" s="11" t="s">
        <v>11614</v>
      </c>
      <c r="C478" s="14" t="s">
        <v>11615</v>
      </c>
      <c r="D478" s="44" t="s">
        <v>1184</v>
      </c>
      <c r="E478" s="14" t="s">
        <v>119</v>
      </c>
      <c r="F478" s="14" t="s">
        <v>144</v>
      </c>
      <c r="G478" s="7" t="s">
        <v>86</v>
      </c>
      <c r="H478" s="9"/>
      <c r="I478" s="42"/>
      <c r="J478" s="9"/>
    </row>
    <row r="479">
      <c r="A479" s="5">
        <v>45147.0</v>
      </c>
      <c r="B479" s="11" t="s">
        <v>11616</v>
      </c>
      <c r="C479" s="14" t="s">
        <v>11617</v>
      </c>
      <c r="D479" s="44" t="s">
        <v>584</v>
      </c>
      <c r="E479" s="14" t="s">
        <v>119</v>
      </c>
      <c r="F479" s="14" t="s">
        <v>144</v>
      </c>
      <c r="G479" s="7" t="s">
        <v>86</v>
      </c>
      <c r="H479" s="9"/>
      <c r="I479" s="42"/>
      <c r="J479" s="9"/>
    </row>
    <row r="480">
      <c r="A480" s="5">
        <v>45147.0</v>
      </c>
      <c r="B480" s="11" t="s">
        <v>11618</v>
      </c>
      <c r="C480" s="14" t="s">
        <v>11619</v>
      </c>
      <c r="D480" s="44" t="s">
        <v>761</v>
      </c>
      <c r="E480" s="14" t="s">
        <v>119</v>
      </c>
      <c r="F480" s="14" t="s">
        <v>757</v>
      </c>
      <c r="G480" s="7" t="s">
        <v>86</v>
      </c>
      <c r="H480" s="9"/>
      <c r="I480" s="42"/>
      <c r="J480" s="9"/>
    </row>
    <row r="481">
      <c r="A481" s="5">
        <v>45147.0</v>
      </c>
      <c r="B481" s="11" t="s">
        <v>11620</v>
      </c>
      <c r="C481" s="14" t="s">
        <v>11621</v>
      </c>
      <c r="D481" s="44" t="s">
        <v>312</v>
      </c>
      <c r="E481" s="14" t="s">
        <v>119</v>
      </c>
      <c r="F481" s="14" t="s">
        <v>18</v>
      </c>
      <c r="G481" s="7" t="s">
        <v>14</v>
      </c>
      <c r="H481" s="9"/>
      <c r="I481" s="42"/>
      <c r="J481" s="9"/>
    </row>
    <row r="482">
      <c r="A482" s="5">
        <v>45147.0</v>
      </c>
      <c r="B482" s="11" t="s">
        <v>11622</v>
      </c>
      <c r="C482" s="14" t="s">
        <v>11623</v>
      </c>
      <c r="D482" s="44" t="s">
        <v>1299</v>
      </c>
      <c r="E482" s="14" t="s">
        <v>119</v>
      </c>
      <c r="F482" s="14" t="s">
        <v>1049</v>
      </c>
      <c r="G482" s="7" t="s">
        <v>14</v>
      </c>
      <c r="H482" s="9"/>
      <c r="I482" s="42"/>
      <c r="J482" s="9"/>
    </row>
    <row r="483">
      <c r="A483" s="5">
        <v>45147.0</v>
      </c>
      <c r="B483" s="11" t="s">
        <v>11624</v>
      </c>
      <c r="C483" s="14" t="s">
        <v>11625</v>
      </c>
      <c r="D483" s="44" t="s">
        <v>1998</v>
      </c>
      <c r="E483" s="9"/>
      <c r="F483" s="14" t="s">
        <v>152</v>
      </c>
      <c r="G483" s="7" t="s">
        <v>86</v>
      </c>
      <c r="H483" s="14" t="s">
        <v>38</v>
      </c>
      <c r="I483" s="42"/>
      <c r="J483" s="9"/>
    </row>
    <row r="484">
      <c r="A484" s="5">
        <v>45147.0</v>
      </c>
      <c r="B484" s="11" t="s">
        <v>11626</v>
      </c>
      <c r="C484" s="8" t="s">
        <v>11627</v>
      </c>
      <c r="D484" s="44" t="s">
        <v>11628</v>
      </c>
      <c r="E484" s="14" t="s">
        <v>119</v>
      </c>
      <c r="F484" s="14" t="s">
        <v>144</v>
      </c>
      <c r="G484" s="7" t="s">
        <v>86</v>
      </c>
      <c r="H484" s="9"/>
      <c r="I484" s="42"/>
      <c r="J484" s="9"/>
    </row>
    <row r="485">
      <c r="A485" s="5">
        <v>45147.0</v>
      </c>
      <c r="B485" s="11" t="s">
        <v>11629</v>
      </c>
      <c r="C485" s="14" t="s">
        <v>11630</v>
      </c>
      <c r="D485" s="44" t="s">
        <v>970</v>
      </c>
      <c r="E485" s="14" t="s">
        <v>11631</v>
      </c>
      <c r="F485" s="14" t="s">
        <v>526</v>
      </c>
      <c r="G485" s="7" t="s">
        <v>14</v>
      </c>
      <c r="H485" s="9"/>
      <c r="I485" s="42"/>
      <c r="J485" s="9"/>
    </row>
    <row r="486">
      <c r="A486" s="5">
        <v>45147.0</v>
      </c>
      <c r="B486" s="11" t="s">
        <v>11629</v>
      </c>
      <c r="C486" s="14" t="s">
        <v>11630</v>
      </c>
      <c r="D486" s="44" t="s">
        <v>665</v>
      </c>
      <c r="E486" s="14" t="s">
        <v>11631</v>
      </c>
      <c r="F486" s="14" t="s">
        <v>526</v>
      </c>
      <c r="G486" s="7" t="s">
        <v>14</v>
      </c>
      <c r="H486" s="9"/>
      <c r="I486" s="42"/>
      <c r="J486" s="9"/>
    </row>
    <row r="487">
      <c r="A487" s="5">
        <v>45147.0</v>
      </c>
      <c r="B487" s="11" t="s">
        <v>11632</v>
      </c>
      <c r="C487" s="14" t="s">
        <v>11633</v>
      </c>
      <c r="D487" s="44" t="s">
        <v>99</v>
      </c>
      <c r="E487" s="14" t="s">
        <v>271</v>
      </c>
      <c r="F487" s="14" t="s">
        <v>184</v>
      </c>
      <c r="G487" s="7" t="s">
        <v>86</v>
      </c>
      <c r="H487" s="9"/>
      <c r="I487" s="42"/>
      <c r="J487" s="9"/>
    </row>
    <row r="488">
      <c r="A488" s="5">
        <v>45147.0</v>
      </c>
      <c r="B488" s="11" t="s">
        <v>11632</v>
      </c>
      <c r="C488" s="14" t="s">
        <v>11633</v>
      </c>
      <c r="D488" s="44" t="s">
        <v>99</v>
      </c>
      <c r="E488" s="48" t="s">
        <v>11634</v>
      </c>
      <c r="F488" s="14" t="s">
        <v>152</v>
      </c>
      <c r="G488" s="7" t="s">
        <v>86</v>
      </c>
      <c r="H488" s="9"/>
      <c r="I488" s="42"/>
      <c r="J488" s="9"/>
    </row>
    <row r="489">
      <c r="A489" s="5">
        <v>45147.0</v>
      </c>
      <c r="B489" s="11" t="s">
        <v>11632</v>
      </c>
      <c r="C489" s="14" t="s">
        <v>11633</v>
      </c>
      <c r="D489" s="44" t="s">
        <v>99</v>
      </c>
      <c r="E489" s="14" t="s">
        <v>53</v>
      </c>
      <c r="F489" s="14" t="s">
        <v>11635</v>
      </c>
      <c r="G489" s="7" t="s">
        <v>86</v>
      </c>
      <c r="H489" s="9"/>
      <c r="I489" s="42"/>
      <c r="J489" s="9"/>
    </row>
    <row r="490">
      <c r="A490" s="5">
        <v>45147.0</v>
      </c>
      <c r="B490" s="11" t="s">
        <v>11636</v>
      </c>
      <c r="C490" s="14" t="s">
        <v>11637</v>
      </c>
      <c r="D490" s="44" t="s">
        <v>130</v>
      </c>
      <c r="E490" s="14" t="s">
        <v>11638</v>
      </c>
      <c r="F490" s="14" t="s">
        <v>96</v>
      </c>
      <c r="G490" s="7" t="s">
        <v>14</v>
      </c>
      <c r="H490" s="9"/>
      <c r="I490" s="42"/>
      <c r="J490" s="9"/>
    </row>
    <row r="491">
      <c r="A491" s="5">
        <v>45147.0</v>
      </c>
      <c r="B491" s="11" t="s">
        <v>11636</v>
      </c>
      <c r="C491" s="14" t="s">
        <v>11637</v>
      </c>
      <c r="D491" s="44" t="s">
        <v>130</v>
      </c>
      <c r="E491" s="14" t="s">
        <v>119</v>
      </c>
      <c r="F491" s="14" t="s">
        <v>2216</v>
      </c>
      <c r="G491" s="7" t="s">
        <v>14</v>
      </c>
      <c r="H491" s="9"/>
      <c r="I491" s="42"/>
      <c r="J491" s="9"/>
    </row>
    <row r="492">
      <c r="A492" s="5">
        <v>45147.0</v>
      </c>
      <c r="B492" s="11" t="s">
        <v>11639</v>
      </c>
      <c r="C492" s="14" t="s">
        <v>11640</v>
      </c>
      <c r="D492" s="44" t="s">
        <v>812</v>
      </c>
      <c r="E492" s="14" t="s">
        <v>420</v>
      </c>
      <c r="F492" s="14" t="s">
        <v>308</v>
      </c>
      <c r="G492" s="7" t="s">
        <v>14</v>
      </c>
      <c r="H492" s="9"/>
      <c r="I492" s="42"/>
      <c r="J492" s="9"/>
    </row>
    <row r="493">
      <c r="A493" s="5">
        <v>45147.0</v>
      </c>
      <c r="B493" s="11" t="s">
        <v>11639</v>
      </c>
      <c r="C493" s="14" t="s">
        <v>11640</v>
      </c>
      <c r="D493" s="44" t="s">
        <v>812</v>
      </c>
      <c r="E493" s="14" t="s">
        <v>4109</v>
      </c>
      <c r="F493" s="14" t="s">
        <v>1049</v>
      </c>
      <c r="G493" s="7" t="s">
        <v>14</v>
      </c>
      <c r="H493" s="9"/>
      <c r="I493" s="42"/>
      <c r="J493" s="9"/>
    </row>
    <row r="494">
      <c r="A494" s="5">
        <v>45147.0</v>
      </c>
      <c r="B494" s="11" t="s">
        <v>11641</v>
      </c>
      <c r="C494" s="14" t="s">
        <v>11642</v>
      </c>
      <c r="D494" s="44" t="s">
        <v>1935</v>
      </c>
      <c r="E494" s="14" t="s">
        <v>11396</v>
      </c>
      <c r="F494" s="14" t="s">
        <v>11643</v>
      </c>
      <c r="G494" s="7" t="s">
        <v>86</v>
      </c>
      <c r="H494" s="9"/>
      <c r="I494" s="42"/>
      <c r="J494" s="9"/>
    </row>
    <row r="495">
      <c r="A495" s="5">
        <v>45147.0</v>
      </c>
      <c r="B495" s="11" t="s">
        <v>11641</v>
      </c>
      <c r="C495" s="14" t="s">
        <v>11642</v>
      </c>
      <c r="D495" s="44" t="s">
        <v>1935</v>
      </c>
      <c r="E495" s="14" t="s">
        <v>38</v>
      </c>
      <c r="F495" s="14" t="s">
        <v>144</v>
      </c>
      <c r="G495" s="7" t="s">
        <v>86</v>
      </c>
      <c r="H495" s="9"/>
      <c r="I495" s="42"/>
      <c r="J495" s="9"/>
    </row>
    <row r="496">
      <c r="A496" s="5">
        <v>45147.0</v>
      </c>
      <c r="B496" s="11" t="s">
        <v>11644</v>
      </c>
      <c r="C496" s="14" t="s">
        <v>11645</v>
      </c>
      <c r="D496" s="44" t="s">
        <v>83</v>
      </c>
      <c r="E496" s="14" t="s">
        <v>119</v>
      </c>
      <c r="F496" s="14" t="s">
        <v>762</v>
      </c>
      <c r="G496" s="7" t="s">
        <v>14</v>
      </c>
      <c r="H496" s="9"/>
      <c r="I496" s="42"/>
      <c r="J496" s="9"/>
    </row>
    <row r="497">
      <c r="A497" s="5">
        <v>45147.0</v>
      </c>
      <c r="B497" s="11" t="s">
        <v>11646</v>
      </c>
      <c r="C497" s="14" t="s">
        <v>11647</v>
      </c>
      <c r="D497" s="44" t="s">
        <v>130</v>
      </c>
      <c r="E497" s="14" t="s">
        <v>119</v>
      </c>
      <c r="F497" s="14" t="s">
        <v>542</v>
      </c>
      <c r="G497" s="7" t="s">
        <v>14</v>
      </c>
      <c r="H497" s="9"/>
      <c r="I497" s="42"/>
      <c r="J497" s="9"/>
    </row>
    <row r="498">
      <c r="A498" s="5">
        <v>45147.0</v>
      </c>
      <c r="B498" s="11" t="s">
        <v>11648</v>
      </c>
      <c r="C498" s="14" t="s">
        <v>11649</v>
      </c>
      <c r="D498" s="44" t="s">
        <v>812</v>
      </c>
      <c r="E498" s="14" t="s">
        <v>119</v>
      </c>
      <c r="F498" s="14" t="s">
        <v>144</v>
      </c>
      <c r="G498" s="7" t="s">
        <v>86</v>
      </c>
      <c r="H498" s="9"/>
      <c r="I498" s="42"/>
      <c r="J498" s="9"/>
    </row>
    <row r="499">
      <c r="A499" s="5">
        <v>45147.0</v>
      </c>
      <c r="B499" s="11" t="s">
        <v>11650</v>
      </c>
      <c r="C499" s="14" t="s">
        <v>11651</v>
      </c>
      <c r="D499" s="44" t="s">
        <v>970</v>
      </c>
      <c r="E499" s="14" t="s">
        <v>15</v>
      </c>
      <c r="F499" s="14" t="s">
        <v>171</v>
      </c>
      <c r="G499" s="7" t="s">
        <v>14</v>
      </c>
      <c r="H499" s="9"/>
      <c r="I499" s="42"/>
      <c r="J499" s="9"/>
    </row>
    <row r="500">
      <c r="A500" s="5">
        <v>45147.0</v>
      </c>
      <c r="B500" s="11" t="s">
        <v>11650</v>
      </c>
      <c r="C500" s="14" t="s">
        <v>11651</v>
      </c>
      <c r="D500" s="44" t="s">
        <v>665</v>
      </c>
      <c r="E500" s="14" t="s">
        <v>15</v>
      </c>
      <c r="F500" s="14" t="s">
        <v>171</v>
      </c>
      <c r="G500" s="7" t="s">
        <v>14</v>
      </c>
      <c r="H500" s="9"/>
      <c r="I500" s="42"/>
      <c r="J500" s="9"/>
    </row>
    <row r="501">
      <c r="A501" s="5">
        <v>45147.0</v>
      </c>
      <c r="B501" s="11" t="s">
        <v>11650</v>
      </c>
      <c r="C501" s="14" t="s">
        <v>11651</v>
      </c>
      <c r="D501" s="44" t="s">
        <v>211</v>
      </c>
      <c r="E501" s="14" t="s">
        <v>15</v>
      </c>
      <c r="F501" s="14" t="s">
        <v>171</v>
      </c>
      <c r="G501" s="7" t="s">
        <v>14</v>
      </c>
      <c r="H501" s="9"/>
      <c r="I501" s="42"/>
      <c r="J501" s="9"/>
    </row>
    <row r="502">
      <c r="A502" s="5">
        <v>45147.0</v>
      </c>
      <c r="B502" s="11" t="s">
        <v>11652</v>
      </c>
      <c r="C502" s="14" t="s">
        <v>11653</v>
      </c>
      <c r="D502" s="44" t="s">
        <v>457</v>
      </c>
      <c r="E502" s="14" t="s">
        <v>119</v>
      </c>
      <c r="F502" s="14" t="s">
        <v>144</v>
      </c>
      <c r="G502" s="7" t="s">
        <v>86</v>
      </c>
      <c r="H502" s="9"/>
      <c r="I502" s="42"/>
      <c r="J502" s="9"/>
    </row>
    <row r="503">
      <c r="A503" s="5">
        <v>45147.0</v>
      </c>
      <c r="B503" s="11" t="s">
        <v>11652</v>
      </c>
      <c r="C503" s="14" t="s">
        <v>11653</v>
      </c>
      <c r="D503" s="44" t="s">
        <v>457</v>
      </c>
      <c r="E503" s="14" t="s">
        <v>119</v>
      </c>
      <c r="F503" s="14" t="s">
        <v>542</v>
      </c>
      <c r="G503" s="7" t="s">
        <v>14</v>
      </c>
      <c r="H503" s="9"/>
      <c r="I503" s="42"/>
      <c r="J503" s="9"/>
    </row>
    <row r="504">
      <c r="A504" s="5">
        <v>45147.0</v>
      </c>
      <c r="B504" s="11" t="s">
        <v>11654</v>
      </c>
      <c r="C504" s="14" t="s">
        <v>11655</v>
      </c>
      <c r="D504" s="44" t="s">
        <v>211</v>
      </c>
      <c r="E504" s="14" t="s">
        <v>105</v>
      </c>
      <c r="F504" s="14" t="s">
        <v>512</v>
      </c>
      <c r="G504" s="7" t="s">
        <v>14</v>
      </c>
      <c r="H504" s="9"/>
      <c r="I504" s="42"/>
      <c r="J504" s="9"/>
    </row>
    <row r="505">
      <c r="A505" s="5">
        <v>45147.0</v>
      </c>
      <c r="B505" s="11" t="s">
        <v>11654</v>
      </c>
      <c r="C505" s="14" t="s">
        <v>11655</v>
      </c>
      <c r="D505" s="44" t="s">
        <v>211</v>
      </c>
      <c r="E505" s="14" t="s">
        <v>119</v>
      </c>
      <c r="F505" s="14" t="s">
        <v>762</v>
      </c>
      <c r="G505" s="7" t="s">
        <v>14</v>
      </c>
      <c r="H505" s="9"/>
      <c r="I505" s="42"/>
      <c r="J505" s="9"/>
    </row>
    <row r="506">
      <c r="A506" s="5">
        <v>45147.0</v>
      </c>
      <c r="B506" s="11" t="s">
        <v>11656</v>
      </c>
      <c r="C506" s="14" t="s">
        <v>11657</v>
      </c>
      <c r="D506" s="44" t="s">
        <v>357</v>
      </c>
      <c r="E506" s="14" t="s">
        <v>334</v>
      </c>
      <c r="F506" s="14" t="s">
        <v>757</v>
      </c>
      <c r="G506" s="7" t="s">
        <v>86</v>
      </c>
      <c r="H506" s="9"/>
      <c r="I506" s="42"/>
      <c r="J506" s="9"/>
    </row>
    <row r="507">
      <c r="A507" s="5">
        <v>45147.0</v>
      </c>
      <c r="B507" s="11" t="s">
        <v>11658</v>
      </c>
      <c r="C507" s="14" t="s">
        <v>11659</v>
      </c>
      <c r="D507" s="44" t="s">
        <v>727</v>
      </c>
      <c r="E507" s="14" t="s">
        <v>105</v>
      </c>
      <c r="F507" s="14" t="s">
        <v>526</v>
      </c>
      <c r="G507" s="7" t="s">
        <v>14</v>
      </c>
      <c r="H507" s="9"/>
      <c r="I507" s="42"/>
      <c r="J507" s="9"/>
    </row>
    <row r="508">
      <c r="A508" s="5">
        <v>45147.0</v>
      </c>
      <c r="B508" s="11" t="s">
        <v>11658</v>
      </c>
      <c r="C508" s="14" t="s">
        <v>11659</v>
      </c>
      <c r="D508" s="44" t="s">
        <v>727</v>
      </c>
      <c r="E508" s="14" t="s">
        <v>119</v>
      </c>
      <c r="F508" s="14" t="s">
        <v>18</v>
      </c>
      <c r="G508" s="7" t="s">
        <v>14</v>
      </c>
      <c r="H508" s="9"/>
      <c r="I508" s="42"/>
      <c r="J508" s="9"/>
    </row>
    <row r="509">
      <c r="A509" s="5">
        <v>45147.0</v>
      </c>
      <c r="B509" s="11" t="s">
        <v>11660</v>
      </c>
      <c r="C509" s="14" t="s">
        <v>11661</v>
      </c>
      <c r="D509" s="44" t="s">
        <v>295</v>
      </c>
      <c r="E509" s="14" t="s">
        <v>119</v>
      </c>
      <c r="F509" s="14" t="s">
        <v>542</v>
      </c>
      <c r="G509" s="7" t="s">
        <v>14</v>
      </c>
      <c r="H509" s="9"/>
      <c r="I509" s="42"/>
      <c r="J509" s="9"/>
    </row>
    <row r="510">
      <c r="A510" s="5">
        <v>45147.0</v>
      </c>
      <c r="B510" s="11" t="s">
        <v>11662</v>
      </c>
      <c r="C510" s="14" t="s">
        <v>11663</v>
      </c>
      <c r="D510" s="44" t="s">
        <v>7875</v>
      </c>
      <c r="E510" s="14" t="s">
        <v>2656</v>
      </c>
      <c r="F510" s="14" t="s">
        <v>101</v>
      </c>
      <c r="G510" s="7" t="s">
        <v>14</v>
      </c>
      <c r="H510" s="9"/>
      <c r="I510" s="42"/>
      <c r="J510" s="9"/>
    </row>
    <row r="511">
      <c r="A511" s="5">
        <v>45147.0</v>
      </c>
      <c r="B511" s="11" t="s">
        <v>11664</v>
      </c>
      <c r="C511" s="14" t="s">
        <v>11665</v>
      </c>
      <c r="D511" s="44" t="s">
        <v>65</v>
      </c>
      <c r="E511" s="43"/>
      <c r="F511" s="14" t="s">
        <v>202</v>
      </c>
      <c r="G511" s="7" t="s">
        <v>14</v>
      </c>
      <c r="H511" s="14" t="s">
        <v>119</v>
      </c>
      <c r="I511" s="42"/>
      <c r="J511" s="9"/>
    </row>
    <row r="512">
      <c r="A512" s="5">
        <v>45147.0</v>
      </c>
      <c r="B512" s="11" t="s">
        <v>11664</v>
      </c>
      <c r="C512" s="14" t="s">
        <v>11665</v>
      </c>
      <c r="D512" s="44" t="s">
        <v>65</v>
      </c>
      <c r="E512" s="14" t="s">
        <v>119</v>
      </c>
      <c r="F512" s="14" t="s">
        <v>11666</v>
      </c>
      <c r="G512" s="7" t="s">
        <v>14</v>
      </c>
      <c r="H512" s="9"/>
      <c r="I512" s="42"/>
      <c r="J512" s="9"/>
    </row>
    <row r="513">
      <c r="A513" s="5">
        <v>45147.0</v>
      </c>
      <c r="B513" s="11" t="s">
        <v>11667</v>
      </c>
      <c r="C513" s="14" t="s">
        <v>11668</v>
      </c>
      <c r="D513" s="44" t="s">
        <v>2264</v>
      </c>
      <c r="E513" s="14" t="s">
        <v>119</v>
      </c>
      <c r="F513" s="14" t="s">
        <v>101</v>
      </c>
      <c r="G513" s="7" t="s">
        <v>14</v>
      </c>
      <c r="H513" s="9"/>
      <c r="I513" s="42"/>
      <c r="J513" s="9"/>
    </row>
    <row r="514">
      <c r="A514" s="5">
        <v>45148.0</v>
      </c>
      <c r="B514" s="11" t="s">
        <v>11669</v>
      </c>
      <c r="C514" s="14" t="s">
        <v>11670</v>
      </c>
      <c r="D514" s="44" t="s">
        <v>165</v>
      </c>
      <c r="E514" s="14" t="s">
        <v>119</v>
      </c>
      <c r="F514" s="14" t="s">
        <v>4983</v>
      </c>
      <c r="G514" s="7" t="s">
        <v>86</v>
      </c>
      <c r="H514" s="9"/>
      <c r="I514" s="42"/>
      <c r="J514" s="9"/>
    </row>
    <row r="515">
      <c r="A515" s="5">
        <v>45148.0</v>
      </c>
      <c r="B515" s="11" t="s">
        <v>11671</v>
      </c>
      <c r="C515" s="14" t="s">
        <v>11672</v>
      </c>
      <c r="D515" s="44" t="s">
        <v>746</v>
      </c>
      <c r="E515" s="14" t="s">
        <v>366</v>
      </c>
      <c r="F515" s="14" t="s">
        <v>564</v>
      </c>
      <c r="G515" s="7" t="s">
        <v>14</v>
      </c>
      <c r="H515" s="9"/>
      <c r="I515" s="42"/>
      <c r="J515" s="9"/>
    </row>
    <row r="516">
      <c r="A516" s="5">
        <v>45148.0</v>
      </c>
      <c r="B516" s="11" t="s">
        <v>11673</v>
      </c>
      <c r="C516" s="14" t="s">
        <v>11674</v>
      </c>
      <c r="D516" s="44" t="s">
        <v>1151</v>
      </c>
      <c r="E516" s="14" t="s">
        <v>119</v>
      </c>
      <c r="F516" s="14" t="s">
        <v>18</v>
      </c>
      <c r="G516" s="7" t="s">
        <v>14</v>
      </c>
      <c r="H516" s="9"/>
      <c r="I516" s="42"/>
      <c r="J516" s="9"/>
    </row>
    <row r="517">
      <c r="A517" s="5">
        <v>45148.0</v>
      </c>
      <c r="B517" s="11" t="s">
        <v>11675</v>
      </c>
      <c r="C517" s="14" t="s">
        <v>11676</v>
      </c>
      <c r="D517" s="44" t="s">
        <v>1379</v>
      </c>
      <c r="E517" s="48" t="s">
        <v>11677</v>
      </c>
      <c r="F517" s="13" t="s">
        <v>11678</v>
      </c>
      <c r="G517" s="7" t="s">
        <v>14</v>
      </c>
      <c r="H517" s="7"/>
      <c r="I517" s="42"/>
      <c r="J517" s="9"/>
    </row>
    <row r="518">
      <c r="A518" s="5">
        <v>45148.0</v>
      </c>
      <c r="B518" s="11" t="s">
        <v>11679</v>
      </c>
      <c r="C518" s="14" t="s">
        <v>11680</v>
      </c>
      <c r="D518" s="44" t="s">
        <v>715</v>
      </c>
      <c r="E518" s="14" t="s">
        <v>119</v>
      </c>
      <c r="F518" s="14" t="s">
        <v>144</v>
      </c>
      <c r="G518" s="7" t="s">
        <v>86</v>
      </c>
      <c r="H518" s="9"/>
      <c r="I518" s="42"/>
      <c r="J518" s="9"/>
    </row>
    <row r="519">
      <c r="A519" s="5">
        <v>45148.0</v>
      </c>
      <c r="B519" s="11" t="s">
        <v>11681</v>
      </c>
      <c r="C519" s="14" t="s">
        <v>11682</v>
      </c>
      <c r="D519" s="44" t="s">
        <v>445</v>
      </c>
      <c r="E519" s="14" t="s">
        <v>11683</v>
      </c>
      <c r="F519" s="14" t="s">
        <v>18</v>
      </c>
      <c r="G519" s="7" t="s">
        <v>14</v>
      </c>
      <c r="H519" s="9"/>
      <c r="I519" s="42"/>
      <c r="J519" s="9"/>
    </row>
    <row r="520">
      <c r="A520" s="5">
        <v>45148.0</v>
      </c>
      <c r="B520" s="11" t="s">
        <v>11684</v>
      </c>
      <c r="C520" s="14" t="s">
        <v>11685</v>
      </c>
      <c r="D520" s="44" t="s">
        <v>642</v>
      </c>
      <c r="E520" s="14" t="s">
        <v>119</v>
      </c>
      <c r="F520" s="14" t="s">
        <v>1387</v>
      </c>
      <c r="G520" s="7" t="s">
        <v>14</v>
      </c>
      <c r="H520" s="9"/>
      <c r="I520" s="42"/>
      <c r="J520" s="9"/>
    </row>
    <row r="521">
      <c r="A521" s="5">
        <v>45148.0</v>
      </c>
      <c r="B521" s="11" t="s">
        <v>11686</v>
      </c>
      <c r="C521" s="14" t="s">
        <v>11687</v>
      </c>
      <c r="D521" s="44" t="s">
        <v>201</v>
      </c>
      <c r="E521" s="14" t="s">
        <v>119</v>
      </c>
      <c r="F521" s="14" t="s">
        <v>18</v>
      </c>
      <c r="G521" s="7" t="s">
        <v>14</v>
      </c>
      <c r="H521" s="9"/>
      <c r="I521" s="42"/>
      <c r="J521" s="9"/>
    </row>
    <row r="522">
      <c r="A522" s="5">
        <v>45148.0</v>
      </c>
      <c r="B522" s="11" t="s">
        <v>11688</v>
      </c>
      <c r="C522" s="14" t="s">
        <v>11689</v>
      </c>
      <c r="D522" s="44" t="s">
        <v>907</v>
      </c>
      <c r="E522" s="14" t="s">
        <v>119</v>
      </c>
      <c r="F522" s="14" t="s">
        <v>18</v>
      </c>
      <c r="G522" s="7" t="s">
        <v>14</v>
      </c>
      <c r="H522" s="9"/>
      <c r="I522" s="42"/>
      <c r="J522" s="9"/>
    </row>
    <row r="523">
      <c r="A523" s="5">
        <v>45148.0</v>
      </c>
      <c r="B523" s="11" t="s">
        <v>11690</v>
      </c>
      <c r="C523" s="14" t="s">
        <v>11691</v>
      </c>
      <c r="D523" s="44" t="s">
        <v>746</v>
      </c>
      <c r="E523" s="14" t="s">
        <v>119</v>
      </c>
      <c r="F523" s="14" t="s">
        <v>144</v>
      </c>
      <c r="G523" s="7" t="s">
        <v>86</v>
      </c>
      <c r="H523" s="9"/>
      <c r="I523" s="42"/>
      <c r="J523" s="9"/>
    </row>
    <row r="524">
      <c r="A524" s="5">
        <v>45148.0</v>
      </c>
      <c r="B524" s="11" t="s">
        <v>11692</v>
      </c>
      <c r="C524" s="14" t="s">
        <v>11693</v>
      </c>
      <c r="D524" s="44" t="s">
        <v>1618</v>
      </c>
      <c r="E524" s="14" t="s">
        <v>119</v>
      </c>
      <c r="F524" s="14" t="s">
        <v>18</v>
      </c>
      <c r="G524" s="7" t="s">
        <v>14</v>
      </c>
      <c r="H524" s="9"/>
      <c r="I524" s="42"/>
      <c r="J524" s="9"/>
    </row>
    <row r="525">
      <c r="A525" s="5">
        <v>45148.0</v>
      </c>
      <c r="B525" s="11" t="s">
        <v>11694</v>
      </c>
      <c r="C525" s="14" t="s">
        <v>11695</v>
      </c>
      <c r="D525" s="44" t="s">
        <v>800</v>
      </c>
      <c r="E525" s="14" t="s">
        <v>119</v>
      </c>
      <c r="F525" s="14" t="s">
        <v>762</v>
      </c>
      <c r="G525" s="7" t="s">
        <v>14</v>
      </c>
      <c r="H525" s="9"/>
      <c r="I525" s="42"/>
      <c r="J525" s="9"/>
    </row>
    <row r="526">
      <c r="A526" s="5">
        <v>45148.0</v>
      </c>
      <c r="B526" s="11" t="s">
        <v>11696</v>
      </c>
      <c r="C526" s="14" t="s">
        <v>11697</v>
      </c>
      <c r="D526" s="44" t="s">
        <v>2704</v>
      </c>
      <c r="E526" s="14" t="s">
        <v>119</v>
      </c>
      <c r="F526" s="14" t="s">
        <v>18</v>
      </c>
      <c r="G526" s="7" t="s">
        <v>14</v>
      </c>
      <c r="H526" s="9"/>
      <c r="I526" s="42"/>
      <c r="J526" s="9"/>
    </row>
    <row r="527">
      <c r="A527" s="5">
        <v>45148.0</v>
      </c>
      <c r="B527" s="11" t="s">
        <v>11698</v>
      </c>
      <c r="C527" s="14" t="s">
        <v>11699</v>
      </c>
      <c r="D527" s="44" t="s">
        <v>311</v>
      </c>
      <c r="E527" s="14" t="s">
        <v>15</v>
      </c>
      <c r="F527" s="14" t="s">
        <v>171</v>
      </c>
      <c r="G527" s="7" t="s">
        <v>14</v>
      </c>
      <c r="H527" s="9"/>
      <c r="I527" s="42"/>
      <c r="J527" s="9"/>
    </row>
    <row r="528">
      <c r="A528" s="5">
        <v>45148.0</v>
      </c>
      <c r="B528" s="11" t="s">
        <v>11698</v>
      </c>
      <c r="C528" s="14" t="s">
        <v>11699</v>
      </c>
      <c r="D528" s="44" t="s">
        <v>746</v>
      </c>
      <c r="E528" s="14" t="s">
        <v>15</v>
      </c>
      <c r="F528" s="14" t="s">
        <v>171</v>
      </c>
      <c r="G528" s="7" t="s">
        <v>14</v>
      </c>
      <c r="H528" s="9"/>
      <c r="I528" s="42"/>
      <c r="J528" s="9"/>
    </row>
    <row r="529">
      <c r="A529" s="5">
        <v>45148.0</v>
      </c>
      <c r="B529" s="11" t="s">
        <v>11698</v>
      </c>
      <c r="C529" s="14" t="s">
        <v>11699</v>
      </c>
      <c r="D529" s="44" t="s">
        <v>114</v>
      </c>
      <c r="E529" s="14" t="s">
        <v>15</v>
      </c>
      <c r="F529" s="14" t="s">
        <v>171</v>
      </c>
      <c r="G529" s="7" t="s">
        <v>14</v>
      </c>
      <c r="H529" s="9"/>
      <c r="I529" s="42"/>
      <c r="J529" s="9"/>
    </row>
    <row r="530">
      <c r="A530" s="5">
        <v>45148.0</v>
      </c>
      <c r="B530" s="11" t="s">
        <v>11700</v>
      </c>
      <c r="C530" s="14" t="s">
        <v>11701</v>
      </c>
      <c r="D530" s="44" t="s">
        <v>329</v>
      </c>
      <c r="E530" s="14" t="s">
        <v>119</v>
      </c>
      <c r="F530" s="14" t="s">
        <v>1969</v>
      </c>
      <c r="G530" s="7" t="s">
        <v>14</v>
      </c>
      <c r="H530" s="9"/>
      <c r="I530" s="42"/>
      <c r="J530" s="9"/>
    </row>
    <row r="531">
      <c r="A531" s="5">
        <v>45148.0</v>
      </c>
      <c r="B531" s="11" t="s">
        <v>11702</v>
      </c>
      <c r="C531" s="14" t="s">
        <v>11703</v>
      </c>
      <c r="D531" s="44" t="s">
        <v>289</v>
      </c>
      <c r="E531" s="48" t="s">
        <v>11704</v>
      </c>
      <c r="F531" s="13" t="s">
        <v>43</v>
      </c>
      <c r="G531" s="7" t="s">
        <v>14</v>
      </c>
      <c r="H531" s="9"/>
      <c r="I531" s="42"/>
      <c r="J531" s="9"/>
    </row>
    <row r="532">
      <c r="A532" s="5">
        <v>45148.0</v>
      </c>
      <c r="B532" s="11" t="s">
        <v>11705</v>
      </c>
      <c r="C532" s="14" t="s">
        <v>11706</v>
      </c>
      <c r="D532" s="44" t="s">
        <v>9218</v>
      </c>
      <c r="E532" s="14" t="s">
        <v>436</v>
      </c>
      <c r="F532" s="14" t="s">
        <v>33</v>
      </c>
      <c r="G532" s="7" t="s">
        <v>14</v>
      </c>
      <c r="H532" s="9"/>
      <c r="I532" s="42"/>
      <c r="J532" s="9"/>
    </row>
    <row r="533">
      <c r="A533" s="5">
        <v>45148.0</v>
      </c>
      <c r="B533" s="11" t="s">
        <v>11707</v>
      </c>
      <c r="C533" s="14" t="s">
        <v>11708</v>
      </c>
      <c r="D533" s="44" t="s">
        <v>2035</v>
      </c>
      <c r="E533" s="14" t="s">
        <v>119</v>
      </c>
      <c r="F533" s="14" t="s">
        <v>18</v>
      </c>
      <c r="G533" s="7" t="s">
        <v>14</v>
      </c>
      <c r="H533" s="9"/>
      <c r="I533" s="42"/>
      <c r="J533" s="9"/>
    </row>
    <row r="534">
      <c r="A534" s="5">
        <v>45148.0</v>
      </c>
      <c r="B534" s="11" t="s">
        <v>11709</v>
      </c>
      <c r="C534" s="14" t="s">
        <v>11710</v>
      </c>
      <c r="D534" s="44" t="s">
        <v>11711</v>
      </c>
      <c r="E534" s="14" t="s">
        <v>436</v>
      </c>
      <c r="F534" s="14" t="s">
        <v>144</v>
      </c>
      <c r="G534" s="7" t="s">
        <v>86</v>
      </c>
      <c r="H534" s="9"/>
      <c r="I534" s="42"/>
      <c r="J534" s="9"/>
    </row>
    <row r="535">
      <c r="A535" s="5">
        <v>45148.0</v>
      </c>
      <c r="B535" s="11" t="s">
        <v>11709</v>
      </c>
      <c r="C535" s="14" t="s">
        <v>11710</v>
      </c>
      <c r="D535" s="44" t="s">
        <v>11711</v>
      </c>
      <c r="E535" s="14" t="s">
        <v>105</v>
      </c>
      <c r="F535" s="14" t="s">
        <v>144</v>
      </c>
      <c r="G535" s="7" t="s">
        <v>86</v>
      </c>
      <c r="H535" s="9"/>
      <c r="I535" s="42"/>
      <c r="J535" s="9"/>
    </row>
    <row r="536">
      <c r="A536" s="5">
        <v>45148.0</v>
      </c>
      <c r="B536" s="11" t="s">
        <v>11712</v>
      </c>
      <c r="C536" s="14" t="s">
        <v>11713</v>
      </c>
      <c r="D536" s="44" t="s">
        <v>7302</v>
      </c>
      <c r="E536" s="9"/>
      <c r="F536" s="14" t="s">
        <v>152</v>
      </c>
      <c r="G536" s="7" t="s">
        <v>86</v>
      </c>
      <c r="H536" s="7" t="s">
        <v>38</v>
      </c>
      <c r="I536" s="42"/>
      <c r="J536" s="9"/>
    </row>
    <row r="537">
      <c r="A537" s="5">
        <v>45148.0</v>
      </c>
      <c r="B537" s="11" t="s">
        <v>11714</v>
      </c>
      <c r="C537" s="14" t="s">
        <v>11715</v>
      </c>
      <c r="D537" s="44" t="s">
        <v>1072</v>
      </c>
      <c r="E537" s="14" t="s">
        <v>119</v>
      </c>
      <c r="F537" s="14" t="s">
        <v>762</v>
      </c>
      <c r="G537" s="7" t="s">
        <v>14</v>
      </c>
      <c r="H537" s="9"/>
      <c r="I537" s="42"/>
      <c r="J537" s="9"/>
    </row>
    <row r="538">
      <c r="A538" s="5">
        <v>45148.0</v>
      </c>
      <c r="B538" s="11" t="s">
        <v>11716</v>
      </c>
      <c r="C538" s="14" t="s">
        <v>11717</v>
      </c>
      <c r="D538" s="44" t="s">
        <v>2823</v>
      </c>
      <c r="E538" s="14" t="s">
        <v>119</v>
      </c>
      <c r="F538" s="14" t="s">
        <v>18</v>
      </c>
      <c r="G538" s="7" t="s">
        <v>14</v>
      </c>
      <c r="H538" s="9"/>
      <c r="I538" s="42"/>
      <c r="J538" s="9"/>
    </row>
    <row r="539">
      <c r="A539" s="5">
        <v>45148.0</v>
      </c>
      <c r="B539" s="11" t="s">
        <v>11718</v>
      </c>
      <c r="C539" s="14" t="s">
        <v>11719</v>
      </c>
      <c r="D539" s="44" t="s">
        <v>1184</v>
      </c>
      <c r="E539" s="14" t="s">
        <v>15</v>
      </c>
      <c r="F539" s="14" t="s">
        <v>749</v>
      </c>
      <c r="G539" s="7" t="s">
        <v>86</v>
      </c>
      <c r="H539" s="9"/>
      <c r="I539" s="42"/>
      <c r="J539" s="9"/>
    </row>
    <row r="540">
      <c r="A540" s="5">
        <v>45148.0</v>
      </c>
      <c r="B540" s="11" t="s">
        <v>11718</v>
      </c>
      <c r="C540" s="14" t="s">
        <v>11719</v>
      </c>
      <c r="D540" s="44" t="s">
        <v>182</v>
      </c>
      <c r="E540" s="14" t="s">
        <v>15</v>
      </c>
      <c r="F540" s="14" t="s">
        <v>749</v>
      </c>
      <c r="G540" s="7" t="s">
        <v>86</v>
      </c>
      <c r="H540" s="9"/>
      <c r="I540" s="42"/>
      <c r="J540" s="9"/>
    </row>
    <row r="541">
      <c r="A541" s="5">
        <v>45148.0</v>
      </c>
      <c r="B541" s="11" t="s">
        <v>11718</v>
      </c>
      <c r="C541" s="14" t="s">
        <v>11719</v>
      </c>
      <c r="D541" s="44" t="s">
        <v>114</v>
      </c>
      <c r="E541" s="9"/>
      <c r="F541" s="14" t="s">
        <v>111</v>
      </c>
      <c r="G541" s="7" t="s">
        <v>14</v>
      </c>
      <c r="H541" s="14" t="s">
        <v>15</v>
      </c>
      <c r="I541" s="42"/>
      <c r="J541" s="9"/>
    </row>
    <row r="542">
      <c r="A542" s="5">
        <v>45148.0</v>
      </c>
      <c r="B542" s="11" t="s">
        <v>11720</v>
      </c>
      <c r="C542" s="14" t="s">
        <v>11721</v>
      </c>
      <c r="D542" s="44" t="s">
        <v>871</v>
      </c>
      <c r="E542" s="14" t="s">
        <v>166</v>
      </c>
      <c r="F542" s="14" t="s">
        <v>588</v>
      </c>
      <c r="G542" s="7" t="s">
        <v>14</v>
      </c>
      <c r="H542" s="9"/>
      <c r="I542" s="42"/>
      <c r="J542" s="9"/>
    </row>
    <row r="543">
      <c r="A543" s="5">
        <v>45148.0</v>
      </c>
      <c r="B543" s="11" t="s">
        <v>11722</v>
      </c>
      <c r="C543" s="14" t="s">
        <v>11723</v>
      </c>
      <c r="D543" s="44" t="s">
        <v>312</v>
      </c>
      <c r="E543" s="14" t="s">
        <v>11724</v>
      </c>
      <c r="F543" s="14" t="s">
        <v>11725</v>
      </c>
      <c r="G543" s="7" t="s">
        <v>14</v>
      </c>
      <c r="H543" s="9"/>
      <c r="I543" s="42"/>
      <c r="J543" s="9"/>
    </row>
    <row r="544">
      <c r="A544" s="5">
        <v>45148.0</v>
      </c>
      <c r="B544" s="11" t="s">
        <v>11726</v>
      </c>
      <c r="C544" s="14" t="s">
        <v>11727</v>
      </c>
      <c r="D544" s="44" t="s">
        <v>7609</v>
      </c>
      <c r="E544" s="14" t="s">
        <v>5884</v>
      </c>
      <c r="F544" s="14" t="s">
        <v>308</v>
      </c>
      <c r="G544" s="7" t="s">
        <v>14</v>
      </c>
      <c r="H544" s="9"/>
      <c r="I544" s="42"/>
      <c r="J544" s="9"/>
    </row>
    <row r="545">
      <c r="A545" s="5">
        <v>45148.0</v>
      </c>
      <c r="B545" s="11" t="s">
        <v>11726</v>
      </c>
      <c r="C545" s="14" t="s">
        <v>11727</v>
      </c>
      <c r="D545" s="44" t="s">
        <v>7609</v>
      </c>
      <c r="E545" s="14" t="s">
        <v>38</v>
      </c>
      <c r="F545" s="14" t="s">
        <v>101</v>
      </c>
      <c r="G545" s="7" t="s">
        <v>14</v>
      </c>
      <c r="H545" s="9"/>
      <c r="I545" s="42"/>
      <c r="J545" s="9"/>
    </row>
    <row r="546">
      <c r="A546" s="5">
        <v>45148.0</v>
      </c>
      <c r="B546" s="11" t="s">
        <v>11728</v>
      </c>
      <c r="C546" s="14" t="s">
        <v>11729</v>
      </c>
      <c r="D546" s="44" t="s">
        <v>114</v>
      </c>
      <c r="E546" s="14" t="s">
        <v>105</v>
      </c>
      <c r="F546" s="14" t="s">
        <v>11730</v>
      </c>
      <c r="G546" s="7" t="s">
        <v>14</v>
      </c>
      <c r="H546" s="9"/>
      <c r="I546" s="42"/>
      <c r="J546" s="9"/>
    </row>
    <row r="547">
      <c r="A547" s="5">
        <v>45148.0</v>
      </c>
      <c r="B547" s="11" t="s">
        <v>11728</v>
      </c>
      <c r="C547" s="14" t="s">
        <v>11729</v>
      </c>
      <c r="D547" s="44" t="s">
        <v>114</v>
      </c>
      <c r="E547" s="14" t="s">
        <v>119</v>
      </c>
      <c r="F547" s="14" t="s">
        <v>762</v>
      </c>
      <c r="G547" s="7" t="s">
        <v>14</v>
      </c>
      <c r="H547" s="9"/>
      <c r="I547" s="42"/>
      <c r="J547" s="9"/>
    </row>
    <row r="548">
      <c r="A548" s="5">
        <v>45148.0</v>
      </c>
      <c r="B548" s="11" t="s">
        <v>11731</v>
      </c>
      <c r="C548" s="14" t="s">
        <v>11732</v>
      </c>
      <c r="D548" s="44" t="s">
        <v>114</v>
      </c>
      <c r="E548" s="14" t="s">
        <v>119</v>
      </c>
      <c r="F548" s="14" t="s">
        <v>762</v>
      </c>
      <c r="G548" s="7" t="s">
        <v>14</v>
      </c>
      <c r="H548" s="9"/>
      <c r="I548" s="42"/>
      <c r="J548" s="9"/>
    </row>
    <row r="549">
      <c r="A549" s="5">
        <v>45148.0</v>
      </c>
      <c r="B549" s="11" t="s">
        <v>11733</v>
      </c>
      <c r="C549" s="14" t="s">
        <v>11734</v>
      </c>
      <c r="D549" s="44" t="s">
        <v>9885</v>
      </c>
      <c r="E549" s="9"/>
      <c r="F549" s="14" t="s">
        <v>152</v>
      </c>
      <c r="G549" s="7" t="s">
        <v>86</v>
      </c>
      <c r="H549" s="20" t="s">
        <v>2326</v>
      </c>
      <c r="I549" s="42"/>
      <c r="J549" s="9"/>
    </row>
    <row r="550">
      <c r="A550" s="5">
        <v>45148.0</v>
      </c>
      <c r="B550" s="11" t="s">
        <v>11735</v>
      </c>
      <c r="C550" s="14" t="s">
        <v>11736</v>
      </c>
      <c r="D550" s="44" t="s">
        <v>225</v>
      </c>
      <c r="E550" s="9"/>
      <c r="F550" s="14" t="s">
        <v>11737</v>
      </c>
      <c r="G550" s="7" t="s">
        <v>86</v>
      </c>
      <c r="H550" s="20" t="s">
        <v>2326</v>
      </c>
      <c r="I550" s="42"/>
      <c r="J550" s="9"/>
    </row>
    <row r="551">
      <c r="A551" s="5">
        <v>45148.0</v>
      </c>
      <c r="B551" s="11" t="s">
        <v>11738</v>
      </c>
      <c r="C551" s="14" t="s">
        <v>11739</v>
      </c>
      <c r="D551" s="44" t="s">
        <v>731</v>
      </c>
      <c r="E551" s="14" t="s">
        <v>7624</v>
      </c>
      <c r="F551" s="14" t="s">
        <v>33</v>
      </c>
      <c r="G551" s="7" t="s">
        <v>14</v>
      </c>
      <c r="H551" s="9"/>
      <c r="I551" s="42"/>
      <c r="J551" s="9"/>
    </row>
    <row r="552">
      <c r="A552" s="5">
        <v>45148.0</v>
      </c>
      <c r="B552" s="11" t="s">
        <v>11740</v>
      </c>
      <c r="C552" s="14" t="s">
        <v>11741</v>
      </c>
      <c r="D552" s="44" t="s">
        <v>4508</v>
      </c>
      <c r="E552" s="14" t="s">
        <v>66</v>
      </c>
      <c r="F552" s="14" t="s">
        <v>101</v>
      </c>
      <c r="G552" s="7" t="s">
        <v>14</v>
      </c>
      <c r="H552" s="9"/>
      <c r="I552" s="42"/>
      <c r="J552" s="9"/>
    </row>
    <row r="553">
      <c r="A553" s="5">
        <v>45148.0</v>
      </c>
      <c r="B553" s="11" t="s">
        <v>11742</v>
      </c>
      <c r="C553" s="14" t="s">
        <v>11743</v>
      </c>
      <c r="D553" s="44" t="s">
        <v>789</v>
      </c>
      <c r="E553" s="14" t="s">
        <v>11744</v>
      </c>
      <c r="F553" s="14" t="s">
        <v>1164</v>
      </c>
      <c r="G553" s="7" t="s">
        <v>14</v>
      </c>
      <c r="H553" s="9"/>
      <c r="I553" s="42"/>
      <c r="J553" s="9"/>
    </row>
    <row r="554">
      <c r="A554" s="5">
        <v>45148.0</v>
      </c>
      <c r="B554" s="11" t="s">
        <v>11745</v>
      </c>
      <c r="C554" s="14" t="s">
        <v>11746</v>
      </c>
      <c r="D554" s="44" t="s">
        <v>642</v>
      </c>
      <c r="E554" s="14" t="s">
        <v>66</v>
      </c>
      <c r="F554" s="14" t="s">
        <v>101</v>
      </c>
      <c r="G554" s="7" t="s">
        <v>14</v>
      </c>
      <c r="H554" s="9"/>
      <c r="I554" s="42"/>
      <c r="J554" s="9"/>
    </row>
    <row r="555">
      <c r="A555" s="5">
        <v>45148.0</v>
      </c>
      <c r="B555" s="11" t="s">
        <v>11747</v>
      </c>
      <c r="C555" s="14" t="s">
        <v>11748</v>
      </c>
      <c r="D555" s="44" t="s">
        <v>812</v>
      </c>
      <c r="E555" s="9"/>
      <c r="F555" s="14" t="s">
        <v>4723</v>
      </c>
      <c r="G555" s="7" t="s">
        <v>14</v>
      </c>
      <c r="H555" s="7" t="s">
        <v>420</v>
      </c>
      <c r="I555" s="42"/>
      <c r="J555" s="9"/>
    </row>
    <row r="556">
      <c r="A556" s="5">
        <v>45148.0</v>
      </c>
      <c r="B556" s="11" t="s">
        <v>11747</v>
      </c>
      <c r="C556" s="14" t="s">
        <v>11748</v>
      </c>
      <c r="D556" s="44" t="s">
        <v>812</v>
      </c>
      <c r="E556" s="14" t="s">
        <v>125</v>
      </c>
      <c r="F556" s="14" t="s">
        <v>11749</v>
      </c>
      <c r="G556" s="7" t="s">
        <v>14</v>
      </c>
      <c r="H556" s="9"/>
      <c r="I556" s="42"/>
      <c r="J556" s="9"/>
    </row>
    <row r="557">
      <c r="A557" s="5">
        <v>45149.0</v>
      </c>
      <c r="B557" s="11" t="s">
        <v>11750</v>
      </c>
      <c r="C557" s="14" t="s">
        <v>11751</v>
      </c>
      <c r="D557" s="44" t="s">
        <v>540</v>
      </c>
      <c r="E557" s="14" t="s">
        <v>119</v>
      </c>
      <c r="F557" s="14" t="s">
        <v>542</v>
      </c>
      <c r="G557" s="7" t="s">
        <v>14</v>
      </c>
      <c r="H557" s="9"/>
      <c r="I557" s="42"/>
      <c r="J557" s="9"/>
    </row>
    <row r="558">
      <c r="A558" s="5">
        <v>45149.0</v>
      </c>
      <c r="B558" s="11" t="s">
        <v>11752</v>
      </c>
      <c r="C558" s="14" t="s">
        <v>11753</v>
      </c>
      <c r="D558" s="44" t="s">
        <v>26</v>
      </c>
      <c r="E558" s="14" t="s">
        <v>11754</v>
      </c>
      <c r="F558" s="14" t="s">
        <v>11755</v>
      </c>
      <c r="G558" s="7" t="s">
        <v>14</v>
      </c>
      <c r="H558" s="9"/>
      <c r="I558" s="42"/>
      <c r="J558" s="9"/>
    </row>
    <row r="559">
      <c r="A559" s="5">
        <v>45149.0</v>
      </c>
      <c r="B559" s="11" t="s">
        <v>11752</v>
      </c>
      <c r="C559" s="14" t="s">
        <v>11753</v>
      </c>
      <c r="D559" s="44" t="s">
        <v>26</v>
      </c>
      <c r="E559" s="14" t="s">
        <v>1003</v>
      </c>
      <c r="F559" s="14" t="s">
        <v>18</v>
      </c>
      <c r="G559" s="7" t="s">
        <v>14</v>
      </c>
      <c r="H559" s="9"/>
      <c r="I559" s="42"/>
      <c r="J559" s="9"/>
    </row>
    <row r="560">
      <c r="A560" s="5">
        <v>45149.0</v>
      </c>
      <c r="B560" s="11" t="s">
        <v>11756</v>
      </c>
      <c r="C560" s="14" t="s">
        <v>11757</v>
      </c>
      <c r="D560" s="44" t="s">
        <v>912</v>
      </c>
      <c r="E560" s="14" t="s">
        <v>119</v>
      </c>
      <c r="F560" s="14" t="s">
        <v>18</v>
      </c>
      <c r="G560" s="7" t="s">
        <v>14</v>
      </c>
      <c r="H560" s="9"/>
      <c r="I560" s="42"/>
      <c r="J560" s="9"/>
    </row>
    <row r="561">
      <c r="A561" s="5">
        <v>45149.0</v>
      </c>
      <c r="B561" s="11" t="s">
        <v>11758</v>
      </c>
      <c r="C561" s="14" t="s">
        <v>11759</v>
      </c>
      <c r="D561" s="44" t="s">
        <v>343</v>
      </c>
      <c r="E561" s="14" t="s">
        <v>125</v>
      </c>
      <c r="F561" s="14" t="s">
        <v>308</v>
      </c>
      <c r="G561" s="7" t="s">
        <v>14</v>
      </c>
      <c r="H561" s="9"/>
      <c r="I561" s="42"/>
      <c r="J561" s="9"/>
    </row>
    <row r="562">
      <c r="A562" s="5">
        <v>45149.0</v>
      </c>
      <c r="B562" s="11" t="s">
        <v>11760</v>
      </c>
      <c r="C562" s="14" t="s">
        <v>11761</v>
      </c>
      <c r="D562" s="44" t="s">
        <v>405</v>
      </c>
      <c r="E562" s="14" t="s">
        <v>436</v>
      </c>
      <c r="F562" s="14" t="s">
        <v>6594</v>
      </c>
      <c r="G562" s="7" t="s">
        <v>14</v>
      </c>
      <c r="H562" s="9"/>
      <c r="I562" s="42"/>
      <c r="J562" s="9"/>
    </row>
    <row r="563">
      <c r="A563" s="5">
        <v>45149.0</v>
      </c>
      <c r="B563" s="11" t="s">
        <v>11762</v>
      </c>
      <c r="C563" s="14" t="s">
        <v>11763</v>
      </c>
      <c r="D563" s="44" t="s">
        <v>1952</v>
      </c>
      <c r="E563" s="14" t="s">
        <v>15</v>
      </c>
      <c r="F563" s="14" t="s">
        <v>171</v>
      </c>
      <c r="G563" s="7" t="s">
        <v>14</v>
      </c>
      <c r="H563" s="9"/>
      <c r="I563" s="42"/>
      <c r="J563" s="9"/>
    </row>
    <row r="564">
      <c r="A564" s="5">
        <v>45149.0</v>
      </c>
      <c r="B564" s="11" t="s">
        <v>11762</v>
      </c>
      <c r="C564" s="14" t="s">
        <v>11763</v>
      </c>
      <c r="D564" s="44" t="s">
        <v>147</v>
      </c>
      <c r="E564" s="14" t="s">
        <v>15</v>
      </c>
      <c r="F564" s="14" t="s">
        <v>171</v>
      </c>
      <c r="G564" s="7" t="s">
        <v>14</v>
      </c>
      <c r="H564" s="9"/>
      <c r="I564" s="42"/>
      <c r="J564" s="9"/>
    </row>
    <row r="565">
      <c r="A565" s="5">
        <v>45149.0</v>
      </c>
      <c r="B565" s="11" t="s">
        <v>11764</v>
      </c>
      <c r="C565" s="14" t="s">
        <v>11765</v>
      </c>
      <c r="D565" s="44" t="s">
        <v>3692</v>
      </c>
      <c r="E565" s="14" t="s">
        <v>38</v>
      </c>
      <c r="F565" s="14" t="s">
        <v>11507</v>
      </c>
      <c r="G565" s="7" t="s">
        <v>14</v>
      </c>
      <c r="H565" s="9"/>
      <c r="I565" s="42"/>
      <c r="J565" s="9"/>
    </row>
    <row r="566">
      <c r="A566" s="5">
        <v>45149.0</v>
      </c>
      <c r="B566" s="11" t="s">
        <v>11766</v>
      </c>
      <c r="C566" s="14" t="s">
        <v>11767</v>
      </c>
      <c r="D566" s="44" t="s">
        <v>373</v>
      </c>
      <c r="E566" s="14" t="s">
        <v>1237</v>
      </c>
      <c r="F566" s="14" t="s">
        <v>588</v>
      </c>
      <c r="G566" s="7" t="s">
        <v>14</v>
      </c>
      <c r="H566" s="9"/>
      <c r="I566" s="42"/>
      <c r="J566" s="9"/>
    </row>
    <row r="567">
      <c r="A567" s="5">
        <v>45149.0</v>
      </c>
      <c r="B567" s="11" t="s">
        <v>11766</v>
      </c>
      <c r="C567" s="14" t="s">
        <v>11767</v>
      </c>
      <c r="D567" s="44" t="s">
        <v>373</v>
      </c>
      <c r="E567" s="14" t="s">
        <v>11768</v>
      </c>
      <c r="F567" s="14" t="s">
        <v>308</v>
      </c>
      <c r="G567" s="7" t="s">
        <v>14</v>
      </c>
      <c r="H567" s="9"/>
      <c r="I567" s="42"/>
      <c r="J567" s="9"/>
    </row>
    <row r="568">
      <c r="A568" s="5">
        <v>45149.0</v>
      </c>
      <c r="B568" s="11" t="s">
        <v>11769</v>
      </c>
      <c r="C568" s="14" t="s">
        <v>11770</v>
      </c>
      <c r="D568" s="44" t="s">
        <v>2054</v>
      </c>
      <c r="E568" s="14" t="s">
        <v>119</v>
      </c>
      <c r="F568" s="14" t="s">
        <v>762</v>
      </c>
      <c r="G568" s="7" t="s">
        <v>14</v>
      </c>
      <c r="H568" s="9"/>
      <c r="I568" s="42"/>
      <c r="J568" s="9"/>
    </row>
    <row r="569">
      <c r="A569" s="5">
        <v>45149.0</v>
      </c>
      <c r="B569" s="11" t="s">
        <v>11769</v>
      </c>
      <c r="C569" s="14" t="s">
        <v>11770</v>
      </c>
      <c r="D569" s="44" t="s">
        <v>2054</v>
      </c>
      <c r="E569" s="14" t="s">
        <v>110</v>
      </c>
      <c r="F569" s="14" t="s">
        <v>111</v>
      </c>
      <c r="G569" s="7" t="s">
        <v>14</v>
      </c>
      <c r="H569" s="9"/>
      <c r="I569" s="42"/>
      <c r="J569" s="9"/>
    </row>
    <row r="570">
      <c r="A570" s="5">
        <v>45149.0</v>
      </c>
      <c r="B570" s="11" t="s">
        <v>11771</v>
      </c>
      <c r="C570" s="14" t="s">
        <v>11772</v>
      </c>
      <c r="D570" s="44" t="s">
        <v>373</v>
      </c>
      <c r="E570" s="14" t="s">
        <v>119</v>
      </c>
      <c r="F570" s="14" t="s">
        <v>578</v>
      </c>
      <c r="G570" s="7" t="s">
        <v>86</v>
      </c>
      <c r="H570" s="9"/>
      <c r="I570" s="42"/>
      <c r="J570" s="9"/>
    </row>
    <row r="571">
      <c r="A571" s="5">
        <v>45149.0</v>
      </c>
      <c r="B571" s="11" t="s">
        <v>11773</v>
      </c>
      <c r="C571" s="14" t="s">
        <v>11774</v>
      </c>
      <c r="D571" s="44" t="s">
        <v>2710</v>
      </c>
      <c r="E571" s="14" t="s">
        <v>119</v>
      </c>
      <c r="F571" s="14" t="s">
        <v>144</v>
      </c>
      <c r="G571" s="7" t="s">
        <v>86</v>
      </c>
      <c r="H571" s="9"/>
      <c r="I571" s="42"/>
      <c r="J571" s="9"/>
    </row>
    <row r="572">
      <c r="A572" s="5">
        <v>45149.0</v>
      </c>
      <c r="B572" s="11" t="s">
        <v>11773</v>
      </c>
      <c r="C572" s="14" t="s">
        <v>11774</v>
      </c>
      <c r="D572" s="44" t="s">
        <v>2710</v>
      </c>
      <c r="E572" s="14" t="s">
        <v>1237</v>
      </c>
      <c r="F572" s="14" t="s">
        <v>144</v>
      </c>
      <c r="G572" s="7" t="s">
        <v>86</v>
      </c>
      <c r="H572" s="9"/>
      <c r="I572" s="42"/>
      <c r="J572" s="9"/>
    </row>
    <row r="573">
      <c r="A573" s="5">
        <v>45149.0</v>
      </c>
      <c r="B573" s="11" t="s">
        <v>11773</v>
      </c>
      <c r="C573" s="14" t="s">
        <v>11774</v>
      </c>
      <c r="D573" s="44" t="s">
        <v>2710</v>
      </c>
      <c r="E573" s="14" t="s">
        <v>9219</v>
      </c>
      <c r="F573" s="14" t="s">
        <v>144</v>
      </c>
      <c r="G573" s="7" t="s">
        <v>86</v>
      </c>
      <c r="H573" s="9"/>
      <c r="I573" s="42"/>
      <c r="J573" s="9"/>
    </row>
    <row r="574">
      <c r="A574" s="5">
        <v>45149.0</v>
      </c>
      <c r="B574" s="11" t="s">
        <v>11775</v>
      </c>
      <c r="C574" s="14" t="s">
        <v>11776</v>
      </c>
      <c r="D574" s="44" t="s">
        <v>471</v>
      </c>
      <c r="E574" s="14" t="s">
        <v>119</v>
      </c>
      <c r="F574" s="14" t="s">
        <v>741</v>
      </c>
      <c r="G574" s="7" t="s">
        <v>14</v>
      </c>
      <c r="H574" s="9"/>
      <c r="I574" s="42"/>
      <c r="J574" s="9"/>
    </row>
    <row r="575">
      <c r="A575" s="5">
        <v>45149.0</v>
      </c>
      <c r="B575" s="11" t="s">
        <v>11775</v>
      </c>
      <c r="C575" s="14" t="s">
        <v>11776</v>
      </c>
      <c r="D575" s="44" t="s">
        <v>471</v>
      </c>
      <c r="E575" s="14" t="s">
        <v>241</v>
      </c>
      <c r="F575" s="14" t="s">
        <v>33</v>
      </c>
      <c r="G575" s="7" t="s">
        <v>14</v>
      </c>
      <c r="H575" s="9"/>
      <c r="I575" s="42"/>
      <c r="J575" s="9"/>
    </row>
    <row r="576">
      <c r="A576" s="5">
        <v>45149.0</v>
      </c>
      <c r="B576" s="11" t="s">
        <v>11777</v>
      </c>
      <c r="C576" s="14" t="s">
        <v>11778</v>
      </c>
      <c r="D576" s="44" t="s">
        <v>3408</v>
      </c>
      <c r="E576" s="9"/>
      <c r="F576" s="14" t="s">
        <v>152</v>
      </c>
      <c r="G576" s="7" t="s">
        <v>86</v>
      </c>
      <c r="H576" s="20" t="s">
        <v>2326</v>
      </c>
      <c r="I576" s="42"/>
      <c r="J576" s="9"/>
    </row>
    <row r="577">
      <c r="A577" s="5">
        <v>45149.0</v>
      </c>
      <c r="B577" s="11" t="s">
        <v>11779</v>
      </c>
      <c r="C577" s="14" t="s">
        <v>11780</v>
      </c>
      <c r="D577" s="44" t="s">
        <v>274</v>
      </c>
      <c r="E577" s="14" t="s">
        <v>259</v>
      </c>
      <c r="F577" s="14" t="s">
        <v>11781</v>
      </c>
      <c r="G577" s="7" t="s">
        <v>86</v>
      </c>
      <c r="H577" s="9"/>
      <c r="I577" s="42"/>
      <c r="J577" s="9"/>
    </row>
    <row r="578">
      <c r="A578" s="5">
        <v>45149.0</v>
      </c>
      <c r="B578" s="11" t="s">
        <v>11779</v>
      </c>
      <c r="C578" s="14" t="s">
        <v>11780</v>
      </c>
      <c r="D578" s="44" t="s">
        <v>274</v>
      </c>
      <c r="E578" s="9"/>
      <c r="F578" s="14" t="s">
        <v>152</v>
      </c>
      <c r="G578" s="7" t="s">
        <v>86</v>
      </c>
      <c r="H578" s="20" t="s">
        <v>2326</v>
      </c>
      <c r="I578" s="42"/>
      <c r="J578" s="9"/>
    </row>
    <row r="579">
      <c r="A579" s="5">
        <v>45149.0</v>
      </c>
      <c r="B579" s="11" t="s">
        <v>11782</v>
      </c>
      <c r="C579" s="14" t="s">
        <v>11783</v>
      </c>
      <c r="D579" s="44" t="s">
        <v>800</v>
      </c>
      <c r="E579" s="14" t="s">
        <v>259</v>
      </c>
      <c r="F579" s="14" t="s">
        <v>762</v>
      </c>
      <c r="G579" s="7" t="s">
        <v>14</v>
      </c>
      <c r="H579" s="9"/>
      <c r="I579" s="42"/>
      <c r="J579" s="9"/>
    </row>
    <row r="580">
      <c r="A580" s="5">
        <v>45149.0</v>
      </c>
      <c r="B580" s="11" t="s">
        <v>11784</v>
      </c>
      <c r="C580" s="14" t="s">
        <v>11785</v>
      </c>
      <c r="D580" s="44" t="s">
        <v>800</v>
      </c>
      <c r="E580" s="14" t="s">
        <v>15</v>
      </c>
      <c r="F580" s="14" t="s">
        <v>171</v>
      </c>
      <c r="G580" s="7" t="s">
        <v>14</v>
      </c>
      <c r="H580" s="9"/>
      <c r="I580" s="42"/>
      <c r="J580" s="9"/>
    </row>
    <row r="581">
      <c r="A581" s="5">
        <v>45149.0</v>
      </c>
      <c r="B581" s="11" t="s">
        <v>11784</v>
      </c>
      <c r="C581" s="14" t="s">
        <v>11785</v>
      </c>
      <c r="D581" s="44" t="s">
        <v>1952</v>
      </c>
      <c r="E581" s="14" t="s">
        <v>15</v>
      </c>
      <c r="F581" s="14" t="s">
        <v>171</v>
      </c>
      <c r="G581" s="7" t="s">
        <v>14</v>
      </c>
      <c r="H581" s="9"/>
      <c r="I581" s="42"/>
      <c r="J581" s="9"/>
    </row>
    <row r="582">
      <c r="A582" s="5">
        <v>45149.0</v>
      </c>
      <c r="B582" s="11" t="s">
        <v>11784</v>
      </c>
      <c r="C582" s="14" t="s">
        <v>11785</v>
      </c>
      <c r="D582" s="44" t="s">
        <v>307</v>
      </c>
      <c r="E582" s="14" t="s">
        <v>15</v>
      </c>
      <c r="F582" s="14" t="s">
        <v>171</v>
      </c>
      <c r="G582" s="7" t="s">
        <v>14</v>
      </c>
      <c r="H582" s="9"/>
      <c r="I582" s="42"/>
      <c r="J582" s="9"/>
    </row>
    <row r="583">
      <c r="A583" s="5">
        <v>45149.0</v>
      </c>
      <c r="B583" s="11" t="s">
        <v>11786</v>
      </c>
      <c r="C583" s="14" t="s">
        <v>11787</v>
      </c>
      <c r="D583" s="44" t="s">
        <v>385</v>
      </c>
      <c r="E583" s="14" t="s">
        <v>38</v>
      </c>
      <c r="F583" s="14" t="s">
        <v>136</v>
      </c>
      <c r="G583" s="7" t="s">
        <v>14</v>
      </c>
      <c r="H583" s="9"/>
      <c r="I583" s="42"/>
      <c r="J583" s="9"/>
    </row>
    <row r="584">
      <c r="A584" s="5">
        <v>45149.0</v>
      </c>
      <c r="B584" s="11" t="s">
        <v>11788</v>
      </c>
      <c r="C584" s="14" t="s">
        <v>11789</v>
      </c>
      <c r="D584" s="44" t="s">
        <v>432</v>
      </c>
      <c r="E584" s="14" t="s">
        <v>119</v>
      </c>
      <c r="F584" s="14" t="s">
        <v>757</v>
      </c>
      <c r="G584" s="7" t="s">
        <v>86</v>
      </c>
      <c r="H584" s="9"/>
      <c r="I584" s="42"/>
      <c r="J584" s="9"/>
    </row>
    <row r="585">
      <c r="A585" s="5">
        <v>45149.0</v>
      </c>
      <c r="B585" s="11" t="s">
        <v>11790</v>
      </c>
      <c r="C585" s="14" t="s">
        <v>11791</v>
      </c>
      <c r="D585" s="44" t="s">
        <v>2485</v>
      </c>
      <c r="E585" s="14" t="s">
        <v>119</v>
      </c>
      <c r="F585" s="14" t="s">
        <v>18</v>
      </c>
      <c r="G585" s="7" t="s">
        <v>14</v>
      </c>
      <c r="H585" s="9"/>
      <c r="I585" s="42"/>
      <c r="J585" s="9"/>
    </row>
    <row r="586">
      <c r="A586" s="5">
        <v>45149.0</v>
      </c>
      <c r="B586" s="11" t="s">
        <v>11792</v>
      </c>
      <c r="C586" s="14" t="s">
        <v>11793</v>
      </c>
      <c r="D586" s="44" t="s">
        <v>1952</v>
      </c>
      <c r="E586" s="14" t="s">
        <v>259</v>
      </c>
      <c r="F586" s="14" t="s">
        <v>11643</v>
      </c>
      <c r="G586" s="7" t="s">
        <v>86</v>
      </c>
      <c r="H586" s="9"/>
      <c r="I586" s="42"/>
      <c r="J586" s="9"/>
    </row>
    <row r="587">
      <c r="A587" s="5">
        <v>45149.0</v>
      </c>
      <c r="B587" s="11" t="s">
        <v>11792</v>
      </c>
      <c r="C587" s="14" t="s">
        <v>11793</v>
      </c>
      <c r="D587" s="44" t="s">
        <v>1977</v>
      </c>
      <c r="E587" s="14" t="s">
        <v>259</v>
      </c>
      <c r="F587" s="14" t="s">
        <v>11643</v>
      </c>
      <c r="G587" s="7" t="s">
        <v>86</v>
      </c>
      <c r="H587" s="9"/>
      <c r="I587" s="42"/>
      <c r="J587" s="9"/>
    </row>
    <row r="588">
      <c r="A588" s="5">
        <v>45149.0</v>
      </c>
      <c r="B588" s="11" t="s">
        <v>11794</v>
      </c>
      <c r="C588" s="14" t="s">
        <v>11795</v>
      </c>
      <c r="D588" s="44" t="s">
        <v>1952</v>
      </c>
      <c r="E588" s="14" t="s">
        <v>11396</v>
      </c>
      <c r="F588" s="14" t="s">
        <v>2325</v>
      </c>
      <c r="G588" s="7" t="s">
        <v>86</v>
      </c>
      <c r="H588" s="9"/>
      <c r="I588" s="42"/>
      <c r="J588" s="9"/>
    </row>
    <row r="589">
      <c r="A589" s="5">
        <v>45149.0</v>
      </c>
      <c r="B589" s="11" t="s">
        <v>11794</v>
      </c>
      <c r="C589" s="14" t="s">
        <v>11795</v>
      </c>
      <c r="D589" s="44" t="s">
        <v>1977</v>
      </c>
      <c r="E589" s="14" t="s">
        <v>519</v>
      </c>
      <c r="F589" s="14" t="s">
        <v>33</v>
      </c>
      <c r="G589" s="7" t="s">
        <v>14</v>
      </c>
      <c r="H589" s="9"/>
      <c r="I589" s="42"/>
      <c r="J589" s="9"/>
    </row>
    <row r="590">
      <c r="A590" s="5">
        <v>45149.0</v>
      </c>
      <c r="B590" s="11" t="s">
        <v>11796</v>
      </c>
      <c r="C590" s="14" t="s">
        <v>11797</v>
      </c>
      <c r="D590" s="44" t="s">
        <v>611</v>
      </c>
      <c r="E590" s="14" t="s">
        <v>119</v>
      </c>
      <c r="F590" s="14" t="s">
        <v>1571</v>
      </c>
      <c r="G590" s="7" t="s">
        <v>14</v>
      </c>
      <c r="H590" s="9"/>
      <c r="I590" s="42"/>
      <c r="J590" s="9"/>
    </row>
    <row r="591">
      <c r="A591" s="5">
        <v>45149.0</v>
      </c>
      <c r="B591" s="11" t="s">
        <v>11798</v>
      </c>
      <c r="C591" s="14" t="s">
        <v>11799</v>
      </c>
      <c r="D591" s="44" t="s">
        <v>1728</v>
      </c>
      <c r="E591" s="14" t="s">
        <v>95</v>
      </c>
      <c r="F591" s="14" t="s">
        <v>11800</v>
      </c>
      <c r="G591" s="7" t="s">
        <v>86</v>
      </c>
      <c r="H591" s="9"/>
      <c r="I591" s="42"/>
      <c r="J591" s="9"/>
    </row>
    <row r="592">
      <c r="A592" s="5">
        <v>45149.0</v>
      </c>
      <c r="B592" s="11" t="s">
        <v>11801</v>
      </c>
      <c r="C592" s="14" t="s">
        <v>11802</v>
      </c>
      <c r="D592" s="44" t="s">
        <v>1977</v>
      </c>
      <c r="E592" s="9"/>
      <c r="F592" s="14" t="s">
        <v>4484</v>
      </c>
      <c r="G592" s="7" t="s">
        <v>86</v>
      </c>
      <c r="H592" s="7" t="s">
        <v>420</v>
      </c>
      <c r="I592" s="42"/>
      <c r="J592" s="9"/>
    </row>
    <row r="593">
      <c r="A593" s="5">
        <v>45149.0</v>
      </c>
      <c r="B593" s="11" t="s">
        <v>11801</v>
      </c>
      <c r="C593" s="14" t="s">
        <v>11802</v>
      </c>
      <c r="D593" s="44" t="s">
        <v>1977</v>
      </c>
      <c r="E593" s="9"/>
      <c r="F593" s="14" t="s">
        <v>2325</v>
      </c>
      <c r="G593" s="7" t="s">
        <v>86</v>
      </c>
      <c r="H593" s="7" t="s">
        <v>38</v>
      </c>
      <c r="I593" s="42"/>
      <c r="J593" s="9"/>
    </row>
    <row r="594">
      <c r="A594" s="5">
        <v>45149.0</v>
      </c>
      <c r="B594" s="11" t="s">
        <v>11803</v>
      </c>
      <c r="C594" s="14" t="s">
        <v>11804</v>
      </c>
      <c r="D594" s="44" t="s">
        <v>715</v>
      </c>
      <c r="E594" s="14" t="s">
        <v>121</v>
      </c>
      <c r="F594" s="14" t="s">
        <v>1118</v>
      </c>
      <c r="G594" s="7" t="s">
        <v>14</v>
      </c>
      <c r="H594" s="9"/>
      <c r="I594" s="42"/>
      <c r="J594" s="9"/>
    </row>
    <row r="595">
      <c r="A595" s="5">
        <v>45149.0</v>
      </c>
      <c r="B595" s="11" t="s">
        <v>11805</v>
      </c>
      <c r="C595" s="14" t="s">
        <v>11806</v>
      </c>
      <c r="D595" s="44" t="s">
        <v>642</v>
      </c>
      <c r="E595" s="14" t="s">
        <v>119</v>
      </c>
      <c r="F595" s="14" t="s">
        <v>18</v>
      </c>
      <c r="G595" s="7" t="s">
        <v>14</v>
      </c>
      <c r="H595" s="9"/>
      <c r="I595" s="42"/>
      <c r="J595" s="9"/>
    </row>
    <row r="596">
      <c r="A596" s="5">
        <v>45149.0</v>
      </c>
      <c r="B596" s="11" t="s">
        <v>11807</v>
      </c>
      <c r="C596" s="14" t="s">
        <v>11808</v>
      </c>
      <c r="D596" s="44" t="s">
        <v>1699</v>
      </c>
      <c r="E596" s="14" t="s">
        <v>119</v>
      </c>
      <c r="F596" s="14" t="s">
        <v>1974</v>
      </c>
      <c r="G596" s="7" t="s">
        <v>14</v>
      </c>
      <c r="H596" s="9"/>
      <c r="I596" s="42"/>
      <c r="J596" s="9"/>
    </row>
    <row r="597">
      <c r="A597" s="5">
        <v>45149.0</v>
      </c>
      <c r="B597" s="11" t="s">
        <v>11809</v>
      </c>
      <c r="C597" s="14" t="s">
        <v>11810</v>
      </c>
      <c r="D597" s="44" t="s">
        <v>1076</v>
      </c>
      <c r="E597" s="14" t="s">
        <v>436</v>
      </c>
      <c r="F597" s="14" t="s">
        <v>101</v>
      </c>
      <c r="G597" s="7" t="s">
        <v>14</v>
      </c>
      <c r="H597" s="9"/>
      <c r="I597" s="42"/>
      <c r="J597" s="9"/>
    </row>
    <row r="598">
      <c r="A598" s="5">
        <v>45149.0</v>
      </c>
      <c r="B598" s="11" t="s">
        <v>11809</v>
      </c>
      <c r="C598" s="14" t="s">
        <v>11810</v>
      </c>
      <c r="D598" s="44" t="s">
        <v>1076</v>
      </c>
      <c r="E598" s="14" t="s">
        <v>334</v>
      </c>
      <c r="F598" s="14" t="s">
        <v>18</v>
      </c>
      <c r="G598" s="7" t="s">
        <v>14</v>
      </c>
      <c r="H598" s="9"/>
      <c r="I598" s="42"/>
      <c r="J598" s="9"/>
    </row>
    <row r="599">
      <c r="A599" s="5">
        <v>45149.0</v>
      </c>
      <c r="B599" s="11" t="s">
        <v>11811</v>
      </c>
      <c r="C599" s="14" t="s">
        <v>11812</v>
      </c>
      <c r="D599" s="44" t="s">
        <v>2035</v>
      </c>
      <c r="E599" s="14" t="s">
        <v>259</v>
      </c>
      <c r="F599" s="14" t="s">
        <v>1419</v>
      </c>
      <c r="G599" s="7" t="s">
        <v>14</v>
      </c>
      <c r="H599" s="9"/>
      <c r="I599" s="42"/>
      <c r="J599" s="9"/>
    </row>
    <row r="600">
      <c r="A600" s="5">
        <v>45149.0</v>
      </c>
      <c r="B600" s="11" t="s">
        <v>11813</v>
      </c>
      <c r="C600" s="14" t="s">
        <v>11814</v>
      </c>
      <c r="D600" s="44" t="s">
        <v>147</v>
      </c>
      <c r="E600" s="9"/>
      <c r="F600" s="14" t="s">
        <v>132</v>
      </c>
      <c r="G600" s="7" t="s">
        <v>14</v>
      </c>
      <c r="H600" s="14" t="s">
        <v>119</v>
      </c>
      <c r="I600" s="42"/>
      <c r="J600" s="9"/>
    </row>
    <row r="601">
      <c r="A601" s="5">
        <v>45149.0</v>
      </c>
      <c r="B601" s="11" t="s">
        <v>11813</v>
      </c>
      <c r="C601" s="14" t="s">
        <v>11814</v>
      </c>
      <c r="D601" s="44" t="s">
        <v>147</v>
      </c>
      <c r="E601" s="14" t="s">
        <v>334</v>
      </c>
      <c r="F601" s="14" t="s">
        <v>11815</v>
      </c>
      <c r="G601" s="7" t="s">
        <v>14</v>
      </c>
      <c r="H601" s="9"/>
      <c r="I601" s="42"/>
      <c r="J601" s="9"/>
    </row>
    <row r="602">
      <c r="A602" s="5">
        <v>45149.0</v>
      </c>
      <c r="B602" s="11" t="s">
        <v>11816</v>
      </c>
      <c r="C602" s="14" t="s">
        <v>11817</v>
      </c>
      <c r="D602" s="44" t="s">
        <v>800</v>
      </c>
      <c r="E602" s="14" t="s">
        <v>119</v>
      </c>
      <c r="F602" s="14" t="s">
        <v>2752</v>
      </c>
      <c r="G602" s="7" t="s">
        <v>14</v>
      </c>
      <c r="H602" s="9"/>
      <c r="I602" s="42"/>
      <c r="J602" s="9"/>
    </row>
    <row r="603">
      <c r="A603" s="5">
        <v>45149.0</v>
      </c>
      <c r="B603" s="11" t="s">
        <v>11818</v>
      </c>
      <c r="C603" s="14" t="s">
        <v>11819</v>
      </c>
      <c r="D603" s="44" t="s">
        <v>907</v>
      </c>
      <c r="E603" s="14" t="s">
        <v>119</v>
      </c>
      <c r="F603" s="14" t="s">
        <v>718</v>
      </c>
      <c r="G603" s="7" t="s">
        <v>14</v>
      </c>
      <c r="H603" s="9"/>
      <c r="I603" s="42"/>
      <c r="J603" s="9"/>
    </row>
    <row r="604">
      <c r="A604" s="5">
        <v>45150.0</v>
      </c>
      <c r="B604" s="11" t="s">
        <v>11820</v>
      </c>
      <c r="C604" s="14" t="s">
        <v>11821</v>
      </c>
      <c r="D604" s="44" t="s">
        <v>11822</v>
      </c>
      <c r="E604" s="14" t="s">
        <v>1293</v>
      </c>
      <c r="F604" s="14" t="s">
        <v>11823</v>
      </c>
      <c r="G604" s="7" t="s">
        <v>86</v>
      </c>
      <c r="H604" s="9"/>
      <c r="I604" s="42"/>
      <c r="J604" s="9"/>
    </row>
    <row r="605">
      <c r="A605" s="5">
        <v>45150.0</v>
      </c>
      <c r="B605" s="11" t="s">
        <v>11824</v>
      </c>
      <c r="C605" s="14" t="s">
        <v>11825</v>
      </c>
      <c r="D605" s="44" t="s">
        <v>1889</v>
      </c>
      <c r="E605" s="14" t="s">
        <v>5250</v>
      </c>
      <c r="F605" s="14" t="s">
        <v>11683</v>
      </c>
      <c r="G605" s="7" t="s">
        <v>14</v>
      </c>
      <c r="H605" s="9"/>
      <c r="I605" s="42"/>
      <c r="J605" s="9"/>
    </row>
    <row r="606">
      <c r="A606" s="5">
        <v>45150.0</v>
      </c>
      <c r="B606" s="11" t="s">
        <v>11826</v>
      </c>
      <c r="C606" s="14" t="s">
        <v>11827</v>
      </c>
      <c r="D606" s="44" t="s">
        <v>615</v>
      </c>
      <c r="E606" s="14" t="s">
        <v>119</v>
      </c>
      <c r="F606" s="14" t="s">
        <v>762</v>
      </c>
      <c r="G606" s="7" t="s">
        <v>14</v>
      </c>
      <c r="H606" s="9"/>
      <c r="I606" s="42"/>
      <c r="J606" s="9"/>
    </row>
    <row r="607">
      <c r="A607" s="5">
        <v>45150.0</v>
      </c>
      <c r="B607" s="11" t="s">
        <v>11828</v>
      </c>
      <c r="C607" s="14" t="s">
        <v>11829</v>
      </c>
      <c r="D607" s="44" t="s">
        <v>5528</v>
      </c>
      <c r="E607" s="14" t="s">
        <v>119</v>
      </c>
      <c r="F607" s="14" t="s">
        <v>144</v>
      </c>
      <c r="G607" s="7" t="s">
        <v>86</v>
      </c>
      <c r="H607" s="9"/>
      <c r="I607" s="42"/>
      <c r="J607" s="9"/>
    </row>
    <row r="608">
      <c r="A608" s="5">
        <v>45150.0</v>
      </c>
      <c r="B608" s="11" t="s">
        <v>11830</v>
      </c>
      <c r="C608" s="14" t="s">
        <v>11831</v>
      </c>
      <c r="D608" s="44" t="s">
        <v>189</v>
      </c>
      <c r="E608" s="9"/>
      <c r="F608" s="14" t="s">
        <v>33</v>
      </c>
      <c r="G608" s="7" t="s">
        <v>14</v>
      </c>
      <c r="H608" s="7" t="s">
        <v>420</v>
      </c>
      <c r="I608" s="42"/>
      <c r="J608" s="9"/>
    </row>
    <row r="609">
      <c r="A609" s="5">
        <v>45150.0</v>
      </c>
      <c r="B609" s="11" t="s">
        <v>11830</v>
      </c>
      <c r="C609" s="14" t="s">
        <v>11831</v>
      </c>
      <c r="D609" s="44" t="s">
        <v>189</v>
      </c>
      <c r="E609" s="9"/>
      <c r="F609" s="14" t="s">
        <v>11832</v>
      </c>
      <c r="G609" s="7" t="s">
        <v>14</v>
      </c>
      <c r="H609" s="7" t="s">
        <v>38</v>
      </c>
      <c r="I609" s="42"/>
      <c r="J609" s="9"/>
    </row>
    <row r="610">
      <c r="A610" s="5">
        <v>45151.0</v>
      </c>
      <c r="B610" s="11" t="s">
        <v>11833</v>
      </c>
      <c r="C610" s="14" t="s">
        <v>11834</v>
      </c>
      <c r="D610" s="44" t="s">
        <v>373</v>
      </c>
      <c r="E610" s="14" t="s">
        <v>95</v>
      </c>
      <c r="F610" s="14" t="s">
        <v>11835</v>
      </c>
      <c r="G610" s="7" t="s">
        <v>86</v>
      </c>
      <c r="H610" s="9"/>
      <c r="I610" s="42"/>
      <c r="J610" s="9"/>
    </row>
    <row r="611">
      <c r="A611" s="5">
        <v>45152.0</v>
      </c>
      <c r="B611" s="11" t="s">
        <v>11836</v>
      </c>
      <c r="C611" s="14" t="s">
        <v>11837</v>
      </c>
      <c r="D611" s="44" t="s">
        <v>147</v>
      </c>
      <c r="E611" s="14" t="s">
        <v>5418</v>
      </c>
      <c r="F611" s="14" t="s">
        <v>11838</v>
      </c>
      <c r="G611" s="7" t="s">
        <v>14</v>
      </c>
      <c r="H611" s="9"/>
      <c r="I611" s="42"/>
      <c r="J611" s="9"/>
    </row>
    <row r="612">
      <c r="A612" s="5">
        <v>45152.0</v>
      </c>
      <c r="B612" s="11" t="s">
        <v>11839</v>
      </c>
      <c r="C612" s="14" t="s">
        <v>11840</v>
      </c>
      <c r="D612" s="44" t="s">
        <v>415</v>
      </c>
      <c r="E612" s="14" t="s">
        <v>119</v>
      </c>
      <c r="F612" s="14" t="s">
        <v>917</v>
      </c>
      <c r="G612" s="7" t="s">
        <v>14</v>
      </c>
      <c r="H612" s="9"/>
      <c r="I612" s="42"/>
      <c r="J612" s="9"/>
    </row>
    <row r="613">
      <c r="A613" s="5">
        <v>45153.0</v>
      </c>
      <c r="B613" s="11" t="s">
        <v>11841</v>
      </c>
      <c r="C613" s="14" t="s">
        <v>11842</v>
      </c>
      <c r="D613" s="44" t="s">
        <v>3764</v>
      </c>
      <c r="E613" s="14" t="s">
        <v>119</v>
      </c>
      <c r="F613" s="14" t="s">
        <v>18</v>
      </c>
      <c r="G613" s="7" t="s">
        <v>14</v>
      </c>
      <c r="H613" s="9"/>
      <c r="I613" s="42"/>
      <c r="J613" s="9"/>
    </row>
    <row r="614">
      <c r="A614" s="5">
        <v>45153.0</v>
      </c>
      <c r="B614" s="11" t="s">
        <v>11841</v>
      </c>
      <c r="C614" s="14" t="s">
        <v>11842</v>
      </c>
      <c r="D614" s="44" t="s">
        <v>3764</v>
      </c>
      <c r="E614" s="14" t="s">
        <v>38</v>
      </c>
      <c r="F614" s="14" t="s">
        <v>542</v>
      </c>
      <c r="G614" s="7" t="s">
        <v>14</v>
      </c>
      <c r="H614" s="9"/>
      <c r="I614" s="42"/>
      <c r="J614" s="9"/>
    </row>
    <row r="615">
      <c r="A615" s="5">
        <v>45153.0</v>
      </c>
      <c r="B615" s="11" t="s">
        <v>11841</v>
      </c>
      <c r="C615" s="14" t="s">
        <v>11842</v>
      </c>
      <c r="D615" s="44" t="s">
        <v>3764</v>
      </c>
      <c r="E615" s="14" t="s">
        <v>1842</v>
      </c>
      <c r="F615" s="14" t="s">
        <v>374</v>
      </c>
      <c r="G615" s="7" t="s">
        <v>14</v>
      </c>
      <c r="H615" s="9"/>
      <c r="I615" s="42"/>
      <c r="J615" s="9"/>
    </row>
    <row r="616">
      <c r="A616" s="5">
        <v>45153.0</v>
      </c>
      <c r="B616" s="11" t="s">
        <v>11843</v>
      </c>
      <c r="C616" s="14" t="s">
        <v>11844</v>
      </c>
      <c r="D616" s="44" t="s">
        <v>1918</v>
      </c>
      <c r="E616" s="14" t="s">
        <v>119</v>
      </c>
      <c r="F616" s="14" t="s">
        <v>119</v>
      </c>
      <c r="G616" s="7" t="s">
        <v>14</v>
      </c>
      <c r="H616" s="9"/>
      <c r="I616" s="42"/>
      <c r="J616" s="9"/>
    </row>
    <row r="617">
      <c r="A617" s="5">
        <v>45153.0</v>
      </c>
      <c r="B617" s="11" t="s">
        <v>11845</v>
      </c>
      <c r="C617" s="14" t="s">
        <v>11846</v>
      </c>
      <c r="D617" s="44" t="s">
        <v>1020</v>
      </c>
      <c r="E617" s="14" t="s">
        <v>119</v>
      </c>
      <c r="F617" s="14" t="s">
        <v>18</v>
      </c>
      <c r="G617" s="7" t="s">
        <v>14</v>
      </c>
      <c r="H617" s="9"/>
      <c r="I617" s="42"/>
      <c r="J617" s="9"/>
    </row>
    <row r="618">
      <c r="A618" s="5">
        <v>45153.0</v>
      </c>
      <c r="B618" s="11" t="s">
        <v>11845</v>
      </c>
      <c r="C618" s="14" t="s">
        <v>11846</v>
      </c>
      <c r="D618" s="44" t="s">
        <v>1020</v>
      </c>
      <c r="E618" s="14" t="s">
        <v>38</v>
      </c>
      <c r="F618" s="14" t="s">
        <v>1049</v>
      </c>
      <c r="G618" s="7" t="s">
        <v>14</v>
      </c>
      <c r="H618" s="9"/>
      <c r="I618" s="42"/>
      <c r="J618" s="9"/>
    </row>
    <row r="619">
      <c r="A619" s="5">
        <v>45153.0</v>
      </c>
      <c r="B619" s="11" t="s">
        <v>11847</v>
      </c>
      <c r="C619" s="14" t="s">
        <v>11848</v>
      </c>
      <c r="D619" s="44" t="s">
        <v>307</v>
      </c>
      <c r="E619" s="14" t="s">
        <v>119</v>
      </c>
      <c r="F619" s="14" t="s">
        <v>119</v>
      </c>
      <c r="G619" s="7" t="s">
        <v>14</v>
      </c>
      <c r="H619" s="9"/>
      <c r="I619" s="42"/>
      <c r="J619" s="9"/>
    </row>
    <row r="620">
      <c r="A620" s="5">
        <v>45153.0</v>
      </c>
      <c r="B620" s="11" t="s">
        <v>11847</v>
      </c>
      <c r="C620" s="14" t="s">
        <v>11848</v>
      </c>
      <c r="D620" s="44" t="s">
        <v>307</v>
      </c>
      <c r="E620" s="14" t="s">
        <v>152</v>
      </c>
      <c r="F620" s="14" t="s">
        <v>505</v>
      </c>
      <c r="G620" s="7" t="s">
        <v>14</v>
      </c>
      <c r="H620" s="9"/>
      <c r="I620" s="42"/>
      <c r="J620" s="9"/>
    </row>
    <row r="621">
      <c r="A621" s="5">
        <v>45153.0</v>
      </c>
      <c r="B621" s="11" t="s">
        <v>11847</v>
      </c>
      <c r="C621" s="14" t="s">
        <v>11848</v>
      </c>
      <c r="D621" s="44" t="s">
        <v>307</v>
      </c>
      <c r="E621" s="14" t="s">
        <v>436</v>
      </c>
      <c r="F621" s="14" t="s">
        <v>542</v>
      </c>
      <c r="G621" s="7" t="s">
        <v>14</v>
      </c>
      <c r="H621" s="9"/>
      <c r="I621" s="42"/>
      <c r="J621" s="9"/>
    </row>
    <row r="622">
      <c r="A622" s="5">
        <v>45153.0</v>
      </c>
      <c r="B622" s="11" t="s">
        <v>11849</v>
      </c>
      <c r="C622" s="14" t="s">
        <v>11850</v>
      </c>
      <c r="D622" s="44" t="s">
        <v>651</v>
      </c>
      <c r="E622" s="14" t="s">
        <v>15</v>
      </c>
      <c r="F622" s="14" t="s">
        <v>749</v>
      </c>
      <c r="G622" s="7" t="s">
        <v>86</v>
      </c>
      <c r="H622" s="9"/>
      <c r="I622" s="42"/>
      <c r="J622" s="9"/>
    </row>
    <row r="623">
      <c r="A623" s="5">
        <v>45153.0</v>
      </c>
      <c r="B623" s="11" t="s">
        <v>11849</v>
      </c>
      <c r="C623" s="14" t="s">
        <v>11850</v>
      </c>
      <c r="D623" s="44" t="s">
        <v>311</v>
      </c>
      <c r="E623" s="14" t="s">
        <v>15</v>
      </c>
      <c r="F623" s="14" t="s">
        <v>749</v>
      </c>
      <c r="G623" s="7" t="s">
        <v>86</v>
      </c>
      <c r="H623" s="9"/>
      <c r="I623" s="42"/>
      <c r="J623" s="9"/>
    </row>
    <row r="624">
      <c r="A624" s="5">
        <v>45153.0</v>
      </c>
      <c r="B624" s="11" t="s">
        <v>11849</v>
      </c>
      <c r="C624" s="14" t="s">
        <v>11850</v>
      </c>
      <c r="D624" s="44" t="s">
        <v>540</v>
      </c>
      <c r="E624" s="14" t="s">
        <v>15</v>
      </c>
      <c r="F624" s="14" t="s">
        <v>749</v>
      </c>
      <c r="G624" s="7" t="s">
        <v>86</v>
      </c>
      <c r="H624" s="9"/>
      <c r="I624" s="42"/>
      <c r="J624" s="9"/>
    </row>
    <row r="625">
      <c r="A625" s="5">
        <v>45153.0</v>
      </c>
      <c r="B625" s="11" t="s">
        <v>11851</v>
      </c>
      <c r="C625" s="14" t="s">
        <v>11852</v>
      </c>
      <c r="D625" s="44" t="s">
        <v>838</v>
      </c>
      <c r="E625" s="14" t="s">
        <v>105</v>
      </c>
      <c r="F625" s="14" t="s">
        <v>11853</v>
      </c>
      <c r="G625" s="7" t="s">
        <v>14</v>
      </c>
      <c r="H625" s="9"/>
      <c r="I625" s="42"/>
      <c r="J625" s="9"/>
    </row>
    <row r="626">
      <c r="A626" s="5">
        <v>45153.0</v>
      </c>
      <c r="B626" s="11" t="s">
        <v>11854</v>
      </c>
      <c r="C626" s="14" t="s">
        <v>11855</v>
      </c>
      <c r="D626" s="44" t="s">
        <v>2188</v>
      </c>
      <c r="E626" s="14" t="s">
        <v>11856</v>
      </c>
      <c r="F626" s="14" t="s">
        <v>11857</v>
      </c>
      <c r="G626" s="7" t="s">
        <v>14</v>
      </c>
      <c r="H626" s="9"/>
      <c r="I626" s="42"/>
      <c r="J626" s="9"/>
    </row>
    <row r="627">
      <c r="A627" s="5">
        <v>45153.0</v>
      </c>
      <c r="B627" s="11" t="s">
        <v>11854</v>
      </c>
      <c r="C627" s="14" t="s">
        <v>11855</v>
      </c>
      <c r="D627" s="44" t="s">
        <v>2188</v>
      </c>
      <c r="E627" s="14" t="s">
        <v>11858</v>
      </c>
      <c r="F627" s="14" t="s">
        <v>308</v>
      </c>
      <c r="G627" s="7" t="s">
        <v>14</v>
      </c>
      <c r="H627" s="9"/>
      <c r="I627" s="42"/>
      <c r="J627" s="9"/>
    </row>
    <row r="628">
      <c r="A628" s="5">
        <v>45153.0</v>
      </c>
      <c r="B628" s="11" t="s">
        <v>11859</v>
      </c>
      <c r="C628" s="14" t="s">
        <v>11860</v>
      </c>
      <c r="D628" s="44" t="s">
        <v>197</v>
      </c>
      <c r="E628" s="14" t="s">
        <v>119</v>
      </c>
      <c r="F628" s="14" t="s">
        <v>18</v>
      </c>
      <c r="G628" s="7" t="s">
        <v>14</v>
      </c>
      <c r="H628" s="9"/>
      <c r="I628" s="42"/>
      <c r="J628" s="9"/>
    </row>
    <row r="629">
      <c r="A629" s="5">
        <v>45153.0</v>
      </c>
      <c r="B629" s="11" t="s">
        <v>11861</v>
      </c>
      <c r="C629" s="14" t="s">
        <v>11862</v>
      </c>
      <c r="D629" s="44" t="s">
        <v>284</v>
      </c>
      <c r="E629" s="14" t="s">
        <v>119</v>
      </c>
      <c r="F629" s="14" t="s">
        <v>18</v>
      </c>
      <c r="G629" s="7" t="s">
        <v>14</v>
      </c>
      <c r="H629" s="9"/>
      <c r="I629" s="42"/>
      <c r="J629" s="9"/>
    </row>
    <row r="630">
      <c r="A630" s="5">
        <v>45153.0</v>
      </c>
      <c r="B630" s="11" t="s">
        <v>11863</v>
      </c>
      <c r="C630" s="14" t="s">
        <v>11864</v>
      </c>
      <c r="D630" s="44" t="s">
        <v>303</v>
      </c>
      <c r="E630" s="14" t="s">
        <v>11865</v>
      </c>
      <c r="F630" s="14" t="s">
        <v>18</v>
      </c>
      <c r="G630" s="7" t="s">
        <v>14</v>
      </c>
      <c r="H630" s="9"/>
      <c r="I630" s="42"/>
      <c r="J630" s="9"/>
    </row>
    <row r="631">
      <c r="A631" s="5">
        <v>45153.0</v>
      </c>
      <c r="B631" s="11" t="s">
        <v>11866</v>
      </c>
      <c r="C631" s="14" t="s">
        <v>11867</v>
      </c>
      <c r="D631" s="44" t="s">
        <v>294</v>
      </c>
      <c r="E631" s="14" t="s">
        <v>3800</v>
      </c>
      <c r="F631" s="14" t="s">
        <v>11868</v>
      </c>
      <c r="G631" s="7" t="s">
        <v>86</v>
      </c>
      <c r="H631" s="9"/>
      <c r="I631" s="42"/>
      <c r="J631" s="9"/>
    </row>
    <row r="632">
      <c r="A632" s="5">
        <v>45153.0</v>
      </c>
      <c r="B632" s="11" t="s">
        <v>11869</v>
      </c>
      <c r="C632" s="14" t="s">
        <v>11870</v>
      </c>
      <c r="D632" s="44" t="s">
        <v>256</v>
      </c>
      <c r="E632" s="14" t="s">
        <v>38</v>
      </c>
      <c r="F632" s="14" t="s">
        <v>767</v>
      </c>
      <c r="G632" s="7" t="s">
        <v>14</v>
      </c>
      <c r="H632" s="9"/>
      <c r="I632" s="42"/>
      <c r="J632" s="9"/>
    </row>
    <row r="633">
      <c r="A633" s="5">
        <v>45153.0</v>
      </c>
      <c r="B633" s="11" t="s">
        <v>11871</v>
      </c>
      <c r="C633" s="51" t="s">
        <v>11872</v>
      </c>
      <c r="D633" s="44" t="s">
        <v>2697</v>
      </c>
      <c r="E633" s="14" t="s">
        <v>95</v>
      </c>
      <c r="F633" s="14" t="s">
        <v>11873</v>
      </c>
      <c r="G633" s="7" t="s">
        <v>86</v>
      </c>
      <c r="H633" s="9"/>
      <c r="I633" s="42"/>
      <c r="J633" s="9"/>
    </row>
    <row r="634">
      <c r="A634" s="5">
        <v>45153.0</v>
      </c>
      <c r="B634" s="11" t="s">
        <v>11871</v>
      </c>
      <c r="C634" s="51" t="s">
        <v>11872</v>
      </c>
      <c r="D634" s="44" t="s">
        <v>2697</v>
      </c>
      <c r="E634" s="14" t="s">
        <v>100</v>
      </c>
      <c r="F634" s="14" t="s">
        <v>11874</v>
      </c>
      <c r="G634" s="7" t="s">
        <v>86</v>
      </c>
      <c r="H634" s="9"/>
      <c r="I634" s="42"/>
      <c r="J634" s="9"/>
    </row>
    <row r="635">
      <c r="A635" s="5">
        <v>45153.0</v>
      </c>
      <c r="B635" s="11" t="s">
        <v>11875</v>
      </c>
      <c r="C635" s="14" t="s">
        <v>11876</v>
      </c>
      <c r="D635" s="44" t="s">
        <v>74</v>
      </c>
      <c r="E635" s="14" t="s">
        <v>95</v>
      </c>
      <c r="F635" s="14" t="s">
        <v>762</v>
      </c>
      <c r="G635" s="7" t="s">
        <v>14</v>
      </c>
      <c r="H635" s="9"/>
      <c r="I635" s="42"/>
      <c r="J635" s="9"/>
    </row>
    <row r="636">
      <c r="A636" s="5">
        <v>45153.0</v>
      </c>
      <c r="B636" s="11" t="s">
        <v>11877</v>
      </c>
      <c r="C636" s="14" t="s">
        <v>11878</v>
      </c>
      <c r="D636" s="44" t="s">
        <v>311</v>
      </c>
      <c r="E636" s="14" t="s">
        <v>15</v>
      </c>
      <c r="F636" s="14" t="s">
        <v>749</v>
      </c>
      <c r="G636" s="7" t="s">
        <v>86</v>
      </c>
      <c r="H636" s="9"/>
      <c r="I636" s="42"/>
      <c r="J636" s="9"/>
    </row>
    <row r="637">
      <c r="A637" s="5">
        <v>45153.0</v>
      </c>
      <c r="B637" s="11" t="s">
        <v>11877</v>
      </c>
      <c r="C637" s="14" t="s">
        <v>11878</v>
      </c>
      <c r="D637" s="44" t="s">
        <v>839</v>
      </c>
      <c r="E637" s="14" t="s">
        <v>15</v>
      </c>
      <c r="F637" s="14" t="s">
        <v>749</v>
      </c>
      <c r="G637" s="7" t="s">
        <v>86</v>
      </c>
      <c r="H637" s="9"/>
      <c r="I637" s="42"/>
      <c r="J637" s="9"/>
    </row>
    <row r="638">
      <c r="A638" s="5">
        <v>45153.0</v>
      </c>
      <c r="B638" s="11" t="s">
        <v>11877</v>
      </c>
      <c r="C638" s="14" t="s">
        <v>11878</v>
      </c>
      <c r="D638" s="44" t="s">
        <v>1728</v>
      </c>
      <c r="E638" s="14" t="s">
        <v>15</v>
      </c>
      <c r="F638" s="14" t="s">
        <v>749</v>
      </c>
      <c r="G638" s="7" t="s">
        <v>86</v>
      </c>
      <c r="H638" s="9"/>
      <c r="I638" s="42"/>
      <c r="J638" s="9"/>
    </row>
    <row r="639">
      <c r="A639" s="5">
        <v>45153.0</v>
      </c>
      <c r="B639" s="11" t="s">
        <v>11879</v>
      </c>
      <c r="C639" s="14" t="s">
        <v>11880</v>
      </c>
      <c r="D639" s="44" t="s">
        <v>800</v>
      </c>
      <c r="E639" s="14" t="s">
        <v>4542</v>
      </c>
      <c r="F639" s="14" t="s">
        <v>564</v>
      </c>
      <c r="G639" s="7" t="s">
        <v>14</v>
      </c>
      <c r="H639" s="9"/>
      <c r="I639" s="42"/>
      <c r="J639" s="9"/>
    </row>
    <row r="640">
      <c r="A640" s="5">
        <v>45153.0</v>
      </c>
      <c r="B640" s="11" t="s">
        <v>11881</v>
      </c>
      <c r="C640" s="14" t="s">
        <v>11882</v>
      </c>
      <c r="D640" s="44" t="s">
        <v>651</v>
      </c>
      <c r="E640" s="14" t="s">
        <v>105</v>
      </c>
      <c r="F640" s="14" t="s">
        <v>11883</v>
      </c>
      <c r="G640" s="7" t="s">
        <v>86</v>
      </c>
      <c r="H640" s="9"/>
      <c r="I640" s="42"/>
      <c r="J640" s="9"/>
    </row>
    <row r="641">
      <c r="A641" s="5">
        <v>45153.0</v>
      </c>
      <c r="B641" s="11" t="s">
        <v>11881</v>
      </c>
      <c r="C641" s="14" t="s">
        <v>11882</v>
      </c>
      <c r="D641" s="44" t="s">
        <v>651</v>
      </c>
      <c r="E641" s="14" t="s">
        <v>119</v>
      </c>
      <c r="F641" s="14" t="s">
        <v>757</v>
      </c>
      <c r="G641" s="7" t="s">
        <v>86</v>
      </c>
      <c r="H641" s="9"/>
      <c r="I641" s="42"/>
      <c r="J641" s="9"/>
    </row>
    <row r="642">
      <c r="A642" s="5">
        <v>45153.0</v>
      </c>
      <c r="B642" s="11" t="s">
        <v>11884</v>
      </c>
      <c r="C642" s="14" t="s">
        <v>11885</v>
      </c>
      <c r="D642" s="44" t="s">
        <v>540</v>
      </c>
      <c r="E642" s="14" t="s">
        <v>119</v>
      </c>
      <c r="F642" s="14" t="s">
        <v>2104</v>
      </c>
      <c r="G642" s="7" t="s">
        <v>14</v>
      </c>
      <c r="H642" s="9"/>
      <c r="I642" s="42"/>
      <c r="J642" s="9"/>
    </row>
    <row r="643">
      <c r="A643" s="5">
        <v>45153.0</v>
      </c>
      <c r="B643" s="11" t="s">
        <v>11886</v>
      </c>
      <c r="C643" s="14" t="s">
        <v>11887</v>
      </c>
      <c r="D643" s="44" t="s">
        <v>2806</v>
      </c>
      <c r="E643" s="14" t="s">
        <v>11888</v>
      </c>
      <c r="F643" s="14" t="s">
        <v>18</v>
      </c>
      <c r="G643" s="7" t="s">
        <v>14</v>
      </c>
      <c r="H643" s="9"/>
      <c r="I643" s="42"/>
      <c r="J643" s="9"/>
    </row>
    <row r="644">
      <c r="A644" s="5">
        <v>45153.0</v>
      </c>
      <c r="B644" s="11" t="s">
        <v>11889</v>
      </c>
      <c r="C644" s="14" t="s">
        <v>11890</v>
      </c>
      <c r="D644" s="44" t="s">
        <v>3986</v>
      </c>
      <c r="E644" s="14" t="s">
        <v>436</v>
      </c>
      <c r="F644" s="14" t="s">
        <v>101</v>
      </c>
      <c r="G644" s="7" t="s">
        <v>14</v>
      </c>
      <c r="H644" s="9"/>
      <c r="I644" s="42"/>
      <c r="J644" s="9"/>
    </row>
    <row r="645">
      <c r="A645" s="5">
        <v>45153.0</v>
      </c>
      <c r="B645" s="11" t="s">
        <v>11889</v>
      </c>
      <c r="C645" s="14" t="s">
        <v>11890</v>
      </c>
      <c r="D645" s="44" t="s">
        <v>3986</v>
      </c>
      <c r="E645" s="14" t="s">
        <v>13</v>
      </c>
      <c r="F645" s="14" t="s">
        <v>11891</v>
      </c>
      <c r="G645" s="7" t="s">
        <v>14</v>
      </c>
      <c r="H645" s="9"/>
      <c r="I645" s="42"/>
      <c r="J645" s="9"/>
    </row>
    <row r="646">
      <c r="A646" s="5">
        <v>45153.0</v>
      </c>
      <c r="B646" s="11" t="s">
        <v>11889</v>
      </c>
      <c r="C646" s="14" t="s">
        <v>11890</v>
      </c>
      <c r="D646" s="44" t="s">
        <v>3986</v>
      </c>
      <c r="E646" s="9"/>
      <c r="F646" s="14" t="s">
        <v>11507</v>
      </c>
      <c r="G646" s="7" t="s">
        <v>14</v>
      </c>
      <c r="H646" s="14" t="s">
        <v>119</v>
      </c>
      <c r="I646" s="42"/>
      <c r="J646" s="9"/>
    </row>
    <row r="647">
      <c r="A647" s="5">
        <v>45153.0</v>
      </c>
      <c r="B647" s="11" t="s">
        <v>11892</v>
      </c>
      <c r="C647" s="14" t="s">
        <v>11893</v>
      </c>
      <c r="D647" s="44" t="s">
        <v>2654</v>
      </c>
      <c r="E647" s="14" t="s">
        <v>11894</v>
      </c>
      <c r="F647" s="14" t="s">
        <v>477</v>
      </c>
      <c r="G647" s="7" t="s">
        <v>14</v>
      </c>
      <c r="H647" s="9"/>
      <c r="I647" s="42"/>
      <c r="J647" s="9"/>
    </row>
    <row r="648">
      <c r="A648" s="5">
        <v>45153.0</v>
      </c>
      <c r="B648" s="11" t="s">
        <v>11895</v>
      </c>
      <c r="C648" s="14" t="s">
        <v>11896</v>
      </c>
      <c r="D648" s="44" t="s">
        <v>2012</v>
      </c>
      <c r="E648" s="14" t="s">
        <v>38</v>
      </c>
      <c r="F648" s="14" t="s">
        <v>132</v>
      </c>
      <c r="G648" s="7" t="s">
        <v>14</v>
      </c>
      <c r="H648" s="9"/>
      <c r="I648" s="42"/>
      <c r="J648" s="9"/>
    </row>
    <row r="649">
      <c r="A649" s="5">
        <v>45153.0</v>
      </c>
      <c r="B649" s="11" t="s">
        <v>11897</v>
      </c>
      <c r="C649" s="14" t="s">
        <v>11898</v>
      </c>
      <c r="D649" s="44" t="s">
        <v>1935</v>
      </c>
      <c r="E649" s="14" t="s">
        <v>3290</v>
      </c>
      <c r="F649" s="14" t="s">
        <v>1651</v>
      </c>
      <c r="G649" s="7" t="s">
        <v>14</v>
      </c>
      <c r="H649" s="9"/>
      <c r="I649" s="42"/>
      <c r="J649" s="9"/>
    </row>
    <row r="650">
      <c r="A650" s="5">
        <v>45153.0</v>
      </c>
      <c r="B650" s="11" t="s">
        <v>11899</v>
      </c>
      <c r="C650" s="14" t="s">
        <v>11900</v>
      </c>
      <c r="D650" s="44" t="s">
        <v>2239</v>
      </c>
      <c r="E650" s="14" t="s">
        <v>11901</v>
      </c>
      <c r="F650" s="14" t="s">
        <v>2605</v>
      </c>
      <c r="G650" s="7" t="s">
        <v>14</v>
      </c>
      <c r="H650" s="9"/>
      <c r="I650" s="42"/>
      <c r="J650" s="9"/>
    </row>
    <row r="651">
      <c r="A651" s="5">
        <v>45153.0</v>
      </c>
      <c r="B651" s="11" t="s">
        <v>11902</v>
      </c>
      <c r="C651" s="14" t="s">
        <v>11903</v>
      </c>
      <c r="D651" s="44" t="s">
        <v>377</v>
      </c>
      <c r="E651" s="14" t="s">
        <v>11904</v>
      </c>
      <c r="F651" s="14" t="s">
        <v>281</v>
      </c>
      <c r="G651" s="7" t="s">
        <v>14</v>
      </c>
      <c r="H651" s="9"/>
      <c r="I651" s="42"/>
      <c r="J651" s="9"/>
    </row>
    <row r="652">
      <c r="A652" s="5">
        <v>45153.0</v>
      </c>
      <c r="B652" s="11" t="s">
        <v>11905</v>
      </c>
      <c r="C652" s="14" t="s">
        <v>11906</v>
      </c>
      <c r="D652" s="44" t="s">
        <v>1562</v>
      </c>
      <c r="E652" s="14" t="s">
        <v>11907</v>
      </c>
      <c r="F652" s="14" t="s">
        <v>11908</v>
      </c>
      <c r="G652" s="7" t="s">
        <v>14</v>
      </c>
      <c r="H652" s="9"/>
      <c r="I652" s="42"/>
      <c r="J652" s="9"/>
    </row>
    <row r="653">
      <c r="A653" s="5">
        <v>45154.0</v>
      </c>
      <c r="B653" s="11" t="s">
        <v>11909</v>
      </c>
      <c r="C653" s="14" t="s">
        <v>11910</v>
      </c>
      <c r="D653" s="44" t="s">
        <v>382</v>
      </c>
      <c r="E653" s="14" t="s">
        <v>4316</v>
      </c>
      <c r="F653" s="14" t="s">
        <v>48</v>
      </c>
      <c r="G653" s="7" t="s">
        <v>14</v>
      </c>
      <c r="H653" s="9"/>
      <c r="I653" s="42"/>
      <c r="J653" s="9"/>
    </row>
    <row r="654">
      <c r="A654" s="5">
        <v>45154.0</v>
      </c>
      <c r="B654" s="11" t="s">
        <v>11911</v>
      </c>
      <c r="C654" s="14" t="s">
        <v>11912</v>
      </c>
      <c r="D654" s="44" t="s">
        <v>2369</v>
      </c>
      <c r="E654" s="14" t="s">
        <v>119</v>
      </c>
      <c r="F654" s="14" t="s">
        <v>258</v>
      </c>
      <c r="G654" s="7" t="s">
        <v>14</v>
      </c>
      <c r="H654" s="9"/>
      <c r="I654" s="42"/>
      <c r="J654" s="9"/>
    </row>
    <row r="655">
      <c r="A655" s="5">
        <v>45154.0</v>
      </c>
      <c r="B655" s="11" t="s">
        <v>11913</v>
      </c>
      <c r="C655" s="14" t="s">
        <v>11914</v>
      </c>
      <c r="D655" s="44" t="s">
        <v>970</v>
      </c>
      <c r="E655" s="14" t="s">
        <v>15</v>
      </c>
      <c r="F655" s="14" t="s">
        <v>749</v>
      </c>
      <c r="G655" s="7" t="s">
        <v>86</v>
      </c>
      <c r="H655" s="14"/>
      <c r="I655" s="42"/>
      <c r="J655" s="9"/>
    </row>
    <row r="656">
      <c r="A656" s="5">
        <v>45154.0</v>
      </c>
      <c r="B656" s="11" t="s">
        <v>11913</v>
      </c>
      <c r="C656" s="14" t="s">
        <v>11914</v>
      </c>
      <c r="D656" s="44" t="s">
        <v>311</v>
      </c>
      <c r="E656" s="14" t="s">
        <v>15</v>
      </c>
      <c r="F656" s="14" t="s">
        <v>749</v>
      </c>
      <c r="G656" s="7" t="s">
        <v>86</v>
      </c>
      <c r="H656" s="14"/>
      <c r="I656" s="42"/>
      <c r="J656" s="9"/>
    </row>
    <row r="657">
      <c r="A657" s="5">
        <v>45154.0</v>
      </c>
      <c r="B657" s="11" t="s">
        <v>11913</v>
      </c>
      <c r="C657" s="14" t="s">
        <v>11914</v>
      </c>
      <c r="D657" s="44" t="s">
        <v>307</v>
      </c>
      <c r="E657" s="9"/>
      <c r="F657" s="14" t="s">
        <v>111</v>
      </c>
      <c r="G657" s="7" t="s">
        <v>14</v>
      </c>
      <c r="H657" s="14" t="s">
        <v>15</v>
      </c>
      <c r="I657" s="42"/>
      <c r="J657" s="9"/>
    </row>
    <row r="658">
      <c r="A658" s="5">
        <v>45154.0</v>
      </c>
      <c r="B658" s="11" t="s">
        <v>11915</v>
      </c>
      <c r="C658" s="14" t="s">
        <v>11916</v>
      </c>
      <c r="D658" s="44" t="s">
        <v>1020</v>
      </c>
      <c r="E658" s="14" t="s">
        <v>119</v>
      </c>
      <c r="F658" s="14" t="s">
        <v>2496</v>
      </c>
      <c r="G658" s="7" t="s">
        <v>86</v>
      </c>
      <c r="H658" s="9"/>
      <c r="I658" s="42"/>
      <c r="J658" s="9"/>
    </row>
    <row r="659">
      <c r="A659" s="5">
        <v>45154.0</v>
      </c>
      <c r="B659" s="11" t="s">
        <v>11917</v>
      </c>
      <c r="C659" s="14" t="s">
        <v>11918</v>
      </c>
      <c r="D659" s="44" t="s">
        <v>1132</v>
      </c>
      <c r="E659" s="14" t="s">
        <v>11919</v>
      </c>
      <c r="F659" s="48" t="s">
        <v>11920</v>
      </c>
      <c r="G659" s="7" t="s">
        <v>14</v>
      </c>
      <c r="H659" s="9"/>
      <c r="I659" s="42"/>
      <c r="J659" s="9"/>
    </row>
    <row r="660">
      <c r="A660" s="5">
        <v>45154.0</v>
      </c>
      <c r="B660" s="11" t="s">
        <v>11917</v>
      </c>
      <c r="C660" s="14" t="s">
        <v>11918</v>
      </c>
      <c r="D660" s="44" t="s">
        <v>1132</v>
      </c>
      <c r="E660" s="48" t="s">
        <v>11921</v>
      </c>
      <c r="F660" s="48" t="s">
        <v>11922</v>
      </c>
      <c r="G660" s="7" t="s">
        <v>14</v>
      </c>
      <c r="H660" s="9"/>
      <c r="I660" s="42"/>
      <c r="J660" s="9"/>
    </row>
    <row r="661">
      <c r="A661" s="5">
        <v>45154.0</v>
      </c>
      <c r="B661" s="11" t="s">
        <v>11917</v>
      </c>
      <c r="C661" s="14" t="s">
        <v>11918</v>
      </c>
      <c r="D661" s="44" t="s">
        <v>1132</v>
      </c>
      <c r="E661" s="14" t="s">
        <v>119</v>
      </c>
      <c r="F661" s="14" t="s">
        <v>2840</v>
      </c>
      <c r="G661" s="7" t="s">
        <v>14</v>
      </c>
      <c r="H661" s="9"/>
      <c r="I661" s="42"/>
      <c r="J661" s="9"/>
    </row>
    <row r="662">
      <c r="A662" s="5">
        <v>45154.0</v>
      </c>
      <c r="B662" s="11" t="s">
        <v>11923</v>
      </c>
      <c r="C662" s="14" t="s">
        <v>11924</v>
      </c>
      <c r="D662" s="44" t="s">
        <v>754</v>
      </c>
      <c r="E662" s="14" t="s">
        <v>95</v>
      </c>
      <c r="F662" s="14" t="s">
        <v>762</v>
      </c>
      <c r="G662" s="7" t="s">
        <v>14</v>
      </c>
      <c r="H662" s="9"/>
      <c r="I662" s="42"/>
      <c r="J662" s="9"/>
    </row>
    <row r="663">
      <c r="A663" s="5">
        <v>45154.0</v>
      </c>
      <c r="B663" s="11" t="s">
        <v>11925</v>
      </c>
      <c r="C663" s="14" t="s">
        <v>11926</v>
      </c>
      <c r="D663" s="44" t="s">
        <v>284</v>
      </c>
      <c r="E663" s="14" t="s">
        <v>119</v>
      </c>
      <c r="F663" s="14" t="s">
        <v>18</v>
      </c>
      <c r="G663" s="7" t="s">
        <v>14</v>
      </c>
      <c r="H663" s="9"/>
      <c r="I663" s="42"/>
      <c r="J663" s="9"/>
    </row>
    <row r="664">
      <c r="A664" s="5">
        <v>45154.0</v>
      </c>
      <c r="B664" s="11" t="s">
        <v>11927</v>
      </c>
      <c r="C664" s="14" t="s">
        <v>11928</v>
      </c>
      <c r="D664" s="44" t="s">
        <v>140</v>
      </c>
      <c r="E664" s="14" t="s">
        <v>119</v>
      </c>
      <c r="F664" s="14" t="s">
        <v>101</v>
      </c>
      <c r="G664" s="7" t="s">
        <v>14</v>
      </c>
      <c r="H664" s="9"/>
      <c r="I664" s="42"/>
      <c r="J664" s="9"/>
    </row>
    <row r="665">
      <c r="A665" s="5">
        <v>45154.0</v>
      </c>
      <c r="B665" s="11" t="s">
        <v>11929</v>
      </c>
      <c r="C665" s="14" t="s">
        <v>11930</v>
      </c>
      <c r="D665" s="44" t="s">
        <v>298</v>
      </c>
      <c r="E665" s="14" t="s">
        <v>5806</v>
      </c>
      <c r="F665" s="14" t="s">
        <v>33</v>
      </c>
      <c r="G665" s="7" t="s">
        <v>14</v>
      </c>
      <c r="H665" s="9"/>
      <c r="I665" s="42"/>
      <c r="J665" s="9"/>
    </row>
    <row r="666">
      <c r="A666" s="5">
        <v>45154.0</v>
      </c>
      <c r="B666" s="11" t="s">
        <v>11931</v>
      </c>
      <c r="C666" s="14" t="s">
        <v>11932</v>
      </c>
      <c r="D666" s="44" t="s">
        <v>1562</v>
      </c>
      <c r="E666" s="14" t="s">
        <v>119</v>
      </c>
      <c r="F666" s="14" t="s">
        <v>101</v>
      </c>
      <c r="G666" s="7" t="s">
        <v>14</v>
      </c>
      <c r="H666" s="9"/>
      <c r="I666" s="42"/>
      <c r="J666" s="9"/>
    </row>
    <row r="667">
      <c r="A667" s="5">
        <v>45154.0</v>
      </c>
      <c r="B667" s="11" t="s">
        <v>11933</v>
      </c>
      <c r="C667" s="14" t="s">
        <v>11934</v>
      </c>
      <c r="D667" s="44" t="s">
        <v>7382</v>
      </c>
      <c r="E667" s="14" t="s">
        <v>119</v>
      </c>
      <c r="F667" s="14" t="s">
        <v>542</v>
      </c>
      <c r="G667" s="7" t="s">
        <v>14</v>
      </c>
      <c r="H667" s="9"/>
      <c r="I667" s="42"/>
      <c r="J667" s="9"/>
    </row>
    <row r="668">
      <c r="A668" s="5">
        <v>45154.0</v>
      </c>
      <c r="B668" s="11" t="s">
        <v>11935</v>
      </c>
      <c r="C668" s="14" t="s">
        <v>11936</v>
      </c>
      <c r="D668" s="44" t="s">
        <v>1348</v>
      </c>
      <c r="E668" s="14" t="s">
        <v>95</v>
      </c>
      <c r="F668" s="14" t="s">
        <v>757</v>
      </c>
      <c r="G668" s="7" t="s">
        <v>86</v>
      </c>
      <c r="H668" s="9"/>
      <c r="I668" s="42"/>
      <c r="J668" s="9"/>
    </row>
    <row r="669">
      <c r="A669" s="5">
        <v>45154.0</v>
      </c>
      <c r="B669" s="11" t="s">
        <v>11937</v>
      </c>
      <c r="C669" s="14" t="s">
        <v>11938</v>
      </c>
      <c r="D669" s="44" t="s">
        <v>307</v>
      </c>
      <c r="E669" s="14" t="s">
        <v>119</v>
      </c>
      <c r="F669" s="14" t="s">
        <v>11939</v>
      </c>
      <c r="G669" s="7" t="s">
        <v>14</v>
      </c>
      <c r="H669" s="9"/>
      <c r="I669" s="42"/>
      <c r="J669" s="9"/>
    </row>
    <row r="670">
      <c r="A670" s="5">
        <v>45154.0</v>
      </c>
      <c r="B670" s="11" t="s">
        <v>11937</v>
      </c>
      <c r="C670" s="14" t="s">
        <v>11938</v>
      </c>
      <c r="D670" s="44" t="s">
        <v>307</v>
      </c>
      <c r="E670" s="14" t="s">
        <v>299</v>
      </c>
      <c r="F670" s="14" t="s">
        <v>454</v>
      </c>
      <c r="G670" s="7" t="s">
        <v>14</v>
      </c>
      <c r="H670" s="9"/>
      <c r="I670" s="42"/>
      <c r="J670" s="9"/>
    </row>
    <row r="671">
      <c r="A671" s="5">
        <v>45154.0</v>
      </c>
      <c r="B671" s="11" t="s">
        <v>11940</v>
      </c>
      <c r="C671" s="14" t="s">
        <v>11941</v>
      </c>
      <c r="D671" s="44" t="s">
        <v>3541</v>
      </c>
      <c r="E671" s="14" t="s">
        <v>119</v>
      </c>
      <c r="F671" s="14" t="s">
        <v>101</v>
      </c>
      <c r="G671" s="7" t="s">
        <v>14</v>
      </c>
      <c r="H671" s="9"/>
      <c r="I671" s="42"/>
      <c r="J671" s="9"/>
    </row>
    <row r="672">
      <c r="A672" s="5">
        <v>45154.0</v>
      </c>
      <c r="B672" s="11" t="s">
        <v>11942</v>
      </c>
      <c r="C672" s="14" t="s">
        <v>11943</v>
      </c>
      <c r="D672" s="44" t="s">
        <v>193</v>
      </c>
      <c r="E672" s="14" t="s">
        <v>334</v>
      </c>
      <c r="F672" s="14" t="s">
        <v>101</v>
      </c>
      <c r="G672" s="7" t="s">
        <v>14</v>
      </c>
      <c r="H672" s="9"/>
      <c r="I672" s="42"/>
      <c r="J672" s="9"/>
    </row>
    <row r="673">
      <c r="A673" s="5">
        <v>45154.0</v>
      </c>
      <c r="B673" s="11" t="s">
        <v>11944</v>
      </c>
      <c r="C673" s="14" t="s">
        <v>11945</v>
      </c>
      <c r="D673" s="44" t="s">
        <v>648</v>
      </c>
      <c r="E673" s="14" t="s">
        <v>119</v>
      </c>
      <c r="F673" s="14" t="s">
        <v>11666</v>
      </c>
      <c r="G673" s="7" t="s">
        <v>14</v>
      </c>
      <c r="H673" s="9"/>
      <c r="I673" s="42"/>
      <c r="J673" s="9"/>
    </row>
    <row r="674">
      <c r="A674" s="5">
        <v>45154.0</v>
      </c>
      <c r="B674" s="11" t="s">
        <v>11946</v>
      </c>
      <c r="C674" s="14" t="s">
        <v>11947</v>
      </c>
      <c r="D674" s="44" t="s">
        <v>3141</v>
      </c>
      <c r="E674" s="14" t="s">
        <v>11948</v>
      </c>
      <c r="F674" s="14" t="s">
        <v>11263</v>
      </c>
      <c r="G674" s="7" t="s">
        <v>14</v>
      </c>
      <c r="H674" s="9"/>
      <c r="I674" s="42"/>
      <c r="J674" s="9"/>
    </row>
    <row r="675">
      <c r="A675" s="5">
        <v>45155.0</v>
      </c>
      <c r="B675" s="11" t="s">
        <v>11949</v>
      </c>
      <c r="C675" s="14" t="s">
        <v>11950</v>
      </c>
      <c r="D675" s="44" t="s">
        <v>471</v>
      </c>
      <c r="E675" s="9"/>
      <c r="F675" s="14" t="s">
        <v>5940</v>
      </c>
      <c r="G675" s="7" t="s">
        <v>14</v>
      </c>
      <c r="H675" s="14" t="s">
        <v>15</v>
      </c>
      <c r="I675" s="42"/>
      <c r="J675" s="9"/>
    </row>
    <row r="676">
      <c r="A676" s="5">
        <v>45155.0</v>
      </c>
      <c r="B676" s="11" t="s">
        <v>11951</v>
      </c>
      <c r="C676" s="14" t="s">
        <v>11952</v>
      </c>
      <c r="D676" s="44" t="s">
        <v>1952</v>
      </c>
      <c r="E676" s="14" t="s">
        <v>15</v>
      </c>
      <c r="F676" s="14" t="s">
        <v>2427</v>
      </c>
      <c r="G676" s="7" t="s">
        <v>14</v>
      </c>
      <c r="H676" s="9"/>
      <c r="I676" s="42"/>
      <c r="J676" s="9"/>
    </row>
    <row r="677">
      <c r="A677" s="5">
        <v>45155.0</v>
      </c>
      <c r="B677" s="11" t="s">
        <v>11951</v>
      </c>
      <c r="C677" s="14" t="s">
        <v>11952</v>
      </c>
      <c r="D677" s="44" t="s">
        <v>114</v>
      </c>
      <c r="E677" s="14" t="s">
        <v>15</v>
      </c>
      <c r="F677" s="14" t="s">
        <v>2427</v>
      </c>
      <c r="G677" s="7" t="s">
        <v>14</v>
      </c>
      <c r="H677" s="9"/>
      <c r="I677" s="42"/>
      <c r="J677" s="9"/>
    </row>
    <row r="678">
      <c r="A678" s="5">
        <v>45155.0</v>
      </c>
      <c r="B678" s="11" t="s">
        <v>11953</v>
      </c>
      <c r="C678" s="14" t="s">
        <v>11954</v>
      </c>
      <c r="D678" s="44" t="s">
        <v>3569</v>
      </c>
      <c r="E678" s="14" t="s">
        <v>299</v>
      </c>
      <c r="F678" s="14" t="s">
        <v>330</v>
      </c>
      <c r="G678" s="7" t="s">
        <v>14</v>
      </c>
      <c r="H678" s="9"/>
      <c r="I678" s="42"/>
      <c r="J678" s="9"/>
    </row>
    <row r="679">
      <c r="A679" s="5">
        <v>45155.0</v>
      </c>
      <c r="B679" s="11" t="s">
        <v>11953</v>
      </c>
      <c r="C679" s="14" t="s">
        <v>11954</v>
      </c>
      <c r="D679" s="44" t="s">
        <v>3569</v>
      </c>
      <c r="E679" s="14" t="s">
        <v>11955</v>
      </c>
      <c r="F679" s="14" t="s">
        <v>11956</v>
      </c>
      <c r="G679" s="7" t="s">
        <v>14</v>
      </c>
      <c r="H679" s="9"/>
      <c r="I679" s="42"/>
      <c r="J679" s="9"/>
    </row>
    <row r="680">
      <c r="A680" s="5">
        <v>45155.0</v>
      </c>
      <c r="B680" s="11" t="s">
        <v>11957</v>
      </c>
      <c r="C680" s="14" t="s">
        <v>11958</v>
      </c>
      <c r="D680" s="44" t="s">
        <v>295</v>
      </c>
      <c r="E680" s="14" t="s">
        <v>5418</v>
      </c>
      <c r="F680" s="14" t="s">
        <v>18</v>
      </c>
      <c r="G680" s="7" t="s">
        <v>14</v>
      </c>
      <c r="H680" s="9"/>
      <c r="I680" s="42"/>
      <c r="J680" s="9"/>
    </row>
    <row r="681">
      <c r="A681" s="5">
        <v>45155.0</v>
      </c>
      <c r="B681" s="11" t="s">
        <v>11959</v>
      </c>
      <c r="C681" s="14" t="s">
        <v>11960</v>
      </c>
      <c r="D681" s="44" t="s">
        <v>812</v>
      </c>
      <c r="E681" s="9"/>
      <c r="F681" s="14" t="s">
        <v>498</v>
      </c>
      <c r="G681" s="7" t="s">
        <v>14</v>
      </c>
      <c r="H681" s="7" t="s">
        <v>420</v>
      </c>
      <c r="I681" s="42"/>
      <c r="J681" s="9"/>
    </row>
    <row r="682">
      <c r="A682" s="5">
        <v>45155.0</v>
      </c>
      <c r="B682" s="11" t="s">
        <v>11959</v>
      </c>
      <c r="C682" s="14" t="s">
        <v>11961</v>
      </c>
      <c r="D682" s="44" t="s">
        <v>2447</v>
      </c>
      <c r="E682" s="14" t="s">
        <v>11962</v>
      </c>
      <c r="F682" s="14" t="s">
        <v>101</v>
      </c>
      <c r="G682" s="7" t="s">
        <v>14</v>
      </c>
      <c r="H682" s="9"/>
      <c r="I682" s="42"/>
      <c r="J682" s="9"/>
    </row>
    <row r="683">
      <c r="A683" s="5">
        <v>45155.0</v>
      </c>
      <c r="B683" s="11" t="s">
        <v>11959</v>
      </c>
      <c r="C683" s="14" t="s">
        <v>11961</v>
      </c>
      <c r="D683" s="44" t="s">
        <v>2447</v>
      </c>
      <c r="E683" s="14" t="s">
        <v>119</v>
      </c>
      <c r="F683" s="14" t="s">
        <v>18</v>
      </c>
      <c r="G683" s="7" t="s">
        <v>14</v>
      </c>
      <c r="H683" s="9"/>
      <c r="I683" s="42"/>
      <c r="J683" s="9"/>
    </row>
    <row r="684">
      <c r="A684" s="5">
        <v>45155.0</v>
      </c>
      <c r="B684" s="11" t="s">
        <v>11963</v>
      </c>
      <c r="C684" s="14" t="s">
        <v>11964</v>
      </c>
      <c r="D684" s="44" t="s">
        <v>114</v>
      </c>
      <c r="E684" s="14" t="s">
        <v>15</v>
      </c>
      <c r="F684" s="14" t="s">
        <v>171</v>
      </c>
      <c r="G684" s="7" t="s">
        <v>14</v>
      </c>
      <c r="H684" s="9"/>
      <c r="I684" s="42"/>
      <c r="J684" s="9"/>
    </row>
    <row r="685">
      <c r="A685" s="5">
        <v>45155.0</v>
      </c>
      <c r="B685" s="11" t="s">
        <v>11963</v>
      </c>
      <c r="C685" s="14" t="s">
        <v>11964</v>
      </c>
      <c r="D685" s="44" t="s">
        <v>311</v>
      </c>
      <c r="E685" s="9"/>
      <c r="F685" s="14" t="s">
        <v>184</v>
      </c>
      <c r="G685" s="7" t="s">
        <v>86</v>
      </c>
      <c r="H685" s="14" t="s">
        <v>15</v>
      </c>
      <c r="I685" s="42"/>
      <c r="J685" s="9"/>
    </row>
    <row r="686">
      <c r="A686" s="5">
        <v>45155.0</v>
      </c>
      <c r="B686" s="11" t="s">
        <v>11965</v>
      </c>
      <c r="C686" s="14" t="s">
        <v>11966</v>
      </c>
      <c r="D686" s="44" t="s">
        <v>114</v>
      </c>
      <c r="E686" s="14" t="s">
        <v>100</v>
      </c>
      <c r="F686" s="14" t="s">
        <v>512</v>
      </c>
      <c r="G686" s="7" t="s">
        <v>14</v>
      </c>
      <c r="H686" s="9"/>
      <c r="I686" s="42"/>
      <c r="J686" s="9"/>
    </row>
    <row r="687">
      <c r="A687" s="5">
        <v>45155.0</v>
      </c>
      <c r="B687" s="11" t="s">
        <v>11967</v>
      </c>
      <c r="C687" s="14" t="s">
        <v>11968</v>
      </c>
      <c r="D687" s="44" t="s">
        <v>1464</v>
      </c>
      <c r="E687" s="14" t="s">
        <v>38</v>
      </c>
      <c r="F687" s="14" t="s">
        <v>101</v>
      </c>
      <c r="G687" s="7" t="s">
        <v>14</v>
      </c>
      <c r="H687" s="9"/>
      <c r="I687" s="42"/>
      <c r="J687" s="9"/>
    </row>
    <row r="688">
      <c r="A688" s="5">
        <v>45155.0</v>
      </c>
      <c r="B688" s="11" t="s">
        <v>11969</v>
      </c>
      <c r="C688" s="14" t="s">
        <v>11970</v>
      </c>
      <c r="D688" s="44" t="s">
        <v>3659</v>
      </c>
      <c r="E688" s="14" t="s">
        <v>119</v>
      </c>
      <c r="F688" s="14" t="s">
        <v>18</v>
      </c>
      <c r="G688" s="7" t="s">
        <v>14</v>
      </c>
      <c r="H688" s="9"/>
      <c r="I688" s="42"/>
      <c r="J688" s="9"/>
    </row>
    <row r="689">
      <c r="A689" s="5">
        <v>45155.0</v>
      </c>
      <c r="B689" s="11" t="s">
        <v>11971</v>
      </c>
      <c r="C689" s="14" t="s">
        <v>11972</v>
      </c>
      <c r="D689" s="44" t="s">
        <v>1952</v>
      </c>
      <c r="E689" s="14" t="s">
        <v>4316</v>
      </c>
      <c r="F689" s="14" t="s">
        <v>421</v>
      </c>
      <c r="G689" s="7" t="s">
        <v>14</v>
      </c>
      <c r="H689" s="9"/>
      <c r="I689" s="42"/>
      <c r="J689" s="9"/>
    </row>
    <row r="690">
      <c r="A690" s="5">
        <v>45155.0</v>
      </c>
      <c r="B690" s="11" t="s">
        <v>11971</v>
      </c>
      <c r="C690" s="14" t="s">
        <v>11972</v>
      </c>
      <c r="D690" s="44" t="s">
        <v>1952</v>
      </c>
      <c r="E690" s="14" t="s">
        <v>420</v>
      </c>
      <c r="F690" s="14" t="s">
        <v>4610</v>
      </c>
      <c r="G690" s="7" t="s">
        <v>14</v>
      </c>
      <c r="H690" s="9"/>
      <c r="I690" s="42"/>
      <c r="J690" s="9"/>
    </row>
    <row r="691">
      <c r="A691" s="5">
        <v>45155.0</v>
      </c>
      <c r="B691" s="11" t="s">
        <v>11973</v>
      </c>
      <c r="C691" s="14" t="s">
        <v>11974</v>
      </c>
      <c r="D691" s="44" t="s">
        <v>2369</v>
      </c>
      <c r="E691" s="14" t="s">
        <v>334</v>
      </c>
      <c r="F691" s="14" t="s">
        <v>1079</v>
      </c>
      <c r="G691" s="7" t="s">
        <v>14</v>
      </c>
      <c r="H691" s="9"/>
      <c r="I691" s="42"/>
      <c r="J691" s="9"/>
    </row>
    <row r="692">
      <c r="A692" s="5">
        <v>45155.0</v>
      </c>
      <c r="B692" s="11" t="s">
        <v>11973</v>
      </c>
      <c r="C692" s="14" t="s">
        <v>11974</v>
      </c>
      <c r="D692" s="44" t="s">
        <v>2369</v>
      </c>
      <c r="E692" s="14" t="s">
        <v>436</v>
      </c>
      <c r="F692" s="14" t="s">
        <v>126</v>
      </c>
      <c r="G692" s="7" t="s">
        <v>14</v>
      </c>
      <c r="H692" s="9"/>
      <c r="I692" s="42"/>
      <c r="J692" s="9"/>
    </row>
    <row r="693">
      <c r="A693" s="5">
        <v>45155.0</v>
      </c>
      <c r="B693" s="11" t="s">
        <v>11975</v>
      </c>
      <c r="C693" s="14" t="s">
        <v>11976</v>
      </c>
      <c r="D693" s="44" t="s">
        <v>1235</v>
      </c>
      <c r="E693" s="14" t="s">
        <v>4316</v>
      </c>
      <c r="F693" s="14" t="s">
        <v>11977</v>
      </c>
      <c r="G693" s="7" t="s">
        <v>14</v>
      </c>
      <c r="H693" s="9"/>
      <c r="I693" s="42"/>
      <c r="J693" s="9"/>
    </row>
    <row r="694">
      <c r="A694" s="5">
        <v>45155.0</v>
      </c>
      <c r="B694" s="11" t="s">
        <v>11975</v>
      </c>
      <c r="C694" s="14" t="s">
        <v>11976</v>
      </c>
      <c r="D694" s="44" t="s">
        <v>1235</v>
      </c>
      <c r="E694" s="14" t="s">
        <v>1694</v>
      </c>
      <c r="F694" s="14" t="s">
        <v>120</v>
      </c>
      <c r="G694" s="7" t="s">
        <v>14</v>
      </c>
      <c r="H694" s="9"/>
      <c r="I694" s="42"/>
      <c r="J694" s="9"/>
    </row>
    <row r="695">
      <c r="A695" s="5">
        <v>45155.0</v>
      </c>
      <c r="B695" s="11" t="s">
        <v>11975</v>
      </c>
      <c r="C695" s="14" t="s">
        <v>11976</v>
      </c>
      <c r="D695" s="44" t="s">
        <v>1235</v>
      </c>
      <c r="E695" s="14" t="s">
        <v>125</v>
      </c>
      <c r="F695" s="14" t="s">
        <v>741</v>
      </c>
      <c r="G695" s="7" t="s">
        <v>14</v>
      </c>
      <c r="H695" s="9"/>
      <c r="I695" s="42"/>
      <c r="J695" s="9"/>
    </row>
    <row r="696">
      <c r="A696" s="5">
        <v>45155.0</v>
      </c>
      <c r="B696" s="11" t="s">
        <v>11978</v>
      </c>
      <c r="C696" s="14" t="s">
        <v>11979</v>
      </c>
      <c r="D696" s="44" t="s">
        <v>312</v>
      </c>
      <c r="E696" s="14" t="s">
        <v>119</v>
      </c>
      <c r="F696" s="14" t="s">
        <v>11980</v>
      </c>
      <c r="G696" s="7" t="s">
        <v>14</v>
      </c>
      <c r="H696" s="9"/>
      <c r="I696" s="42"/>
      <c r="J696" s="9"/>
    </row>
    <row r="697">
      <c r="A697" s="5">
        <v>45155.0</v>
      </c>
      <c r="B697" s="11" t="s">
        <v>11978</v>
      </c>
      <c r="C697" s="14" t="s">
        <v>11979</v>
      </c>
      <c r="D697" s="44" t="s">
        <v>312</v>
      </c>
      <c r="E697" s="14" t="s">
        <v>1032</v>
      </c>
      <c r="F697" s="14" t="s">
        <v>1419</v>
      </c>
      <c r="G697" s="7" t="s">
        <v>14</v>
      </c>
      <c r="H697" s="9"/>
      <c r="I697" s="42"/>
      <c r="J697" s="9"/>
    </row>
    <row r="698">
      <c r="A698" s="5">
        <v>45155.0</v>
      </c>
      <c r="B698" s="11" t="s">
        <v>11981</v>
      </c>
      <c r="C698" s="14" t="s">
        <v>11982</v>
      </c>
      <c r="D698" s="44" t="s">
        <v>11983</v>
      </c>
      <c r="E698" s="14" t="s">
        <v>5217</v>
      </c>
      <c r="F698" s="14" t="s">
        <v>152</v>
      </c>
      <c r="G698" s="7" t="s">
        <v>86</v>
      </c>
      <c r="H698" s="9"/>
      <c r="I698" s="42"/>
      <c r="J698" s="9"/>
    </row>
    <row r="699">
      <c r="A699" s="5">
        <v>45155.0</v>
      </c>
      <c r="B699" s="11" t="s">
        <v>11981</v>
      </c>
      <c r="C699" s="14" t="s">
        <v>11982</v>
      </c>
      <c r="D699" s="44" t="s">
        <v>11983</v>
      </c>
      <c r="E699" s="14" t="s">
        <v>11984</v>
      </c>
      <c r="F699" s="14" t="s">
        <v>1123</v>
      </c>
      <c r="G699" s="7" t="s">
        <v>86</v>
      </c>
      <c r="H699" s="9"/>
      <c r="I699" s="42"/>
      <c r="J699" s="9"/>
    </row>
    <row r="700">
      <c r="A700" s="5">
        <v>45155.0</v>
      </c>
      <c r="B700" s="11" t="s">
        <v>11985</v>
      </c>
      <c r="C700" s="14" t="s">
        <v>11986</v>
      </c>
      <c r="D700" s="44" t="s">
        <v>182</v>
      </c>
      <c r="E700" s="14" t="s">
        <v>15</v>
      </c>
      <c r="F700" s="14" t="s">
        <v>747</v>
      </c>
      <c r="G700" s="7" t="s">
        <v>86</v>
      </c>
      <c r="H700" s="9"/>
      <c r="I700" s="42"/>
      <c r="J700" s="9"/>
    </row>
    <row r="701">
      <c r="A701" s="5">
        <v>45155.0</v>
      </c>
      <c r="B701" s="11" t="s">
        <v>11985</v>
      </c>
      <c r="C701" s="14" t="s">
        <v>11986</v>
      </c>
      <c r="D701" s="44" t="s">
        <v>1728</v>
      </c>
      <c r="E701" s="14" t="s">
        <v>15</v>
      </c>
      <c r="F701" s="14" t="s">
        <v>747</v>
      </c>
      <c r="G701" s="7" t="s">
        <v>86</v>
      </c>
      <c r="H701" s="9"/>
      <c r="I701" s="42"/>
      <c r="J701" s="9"/>
    </row>
    <row r="702">
      <c r="A702" s="5">
        <v>45155.0</v>
      </c>
      <c r="B702" s="11" t="s">
        <v>11987</v>
      </c>
      <c r="C702" s="14" t="s">
        <v>11988</v>
      </c>
      <c r="D702" s="44" t="s">
        <v>182</v>
      </c>
      <c r="E702" s="14" t="s">
        <v>15</v>
      </c>
      <c r="F702" s="14" t="s">
        <v>749</v>
      </c>
      <c r="G702" s="7" t="s">
        <v>86</v>
      </c>
      <c r="H702" s="9"/>
      <c r="I702" s="42"/>
      <c r="J702" s="9"/>
    </row>
    <row r="703">
      <c r="A703" s="5">
        <v>45155.0</v>
      </c>
      <c r="B703" s="11" t="s">
        <v>11987</v>
      </c>
      <c r="C703" s="14" t="s">
        <v>11988</v>
      </c>
      <c r="D703" s="44" t="s">
        <v>78</v>
      </c>
      <c r="E703" s="14" t="s">
        <v>15</v>
      </c>
      <c r="F703" s="14" t="s">
        <v>749</v>
      </c>
      <c r="G703" s="7" t="s">
        <v>86</v>
      </c>
      <c r="H703" s="9"/>
      <c r="I703" s="42"/>
      <c r="J703" s="9"/>
    </row>
    <row r="704">
      <c r="A704" s="5">
        <v>45155.0</v>
      </c>
      <c r="B704" s="11" t="s">
        <v>11987</v>
      </c>
      <c r="C704" s="14" t="s">
        <v>11988</v>
      </c>
      <c r="D704" s="44" t="s">
        <v>445</v>
      </c>
      <c r="E704" s="9"/>
      <c r="F704" s="14" t="s">
        <v>111</v>
      </c>
      <c r="G704" s="7" t="s">
        <v>14</v>
      </c>
      <c r="H704" s="14" t="s">
        <v>15</v>
      </c>
      <c r="I704" s="42"/>
      <c r="J704" s="9"/>
    </row>
    <row r="705">
      <c r="A705" s="5">
        <v>45156.0</v>
      </c>
      <c r="B705" s="11" t="s">
        <v>11989</v>
      </c>
      <c r="C705" s="14" t="s">
        <v>11990</v>
      </c>
      <c r="D705" s="44" t="s">
        <v>445</v>
      </c>
      <c r="E705" s="14" t="s">
        <v>105</v>
      </c>
      <c r="F705" s="14" t="s">
        <v>132</v>
      </c>
      <c r="G705" s="7" t="s">
        <v>14</v>
      </c>
      <c r="H705" s="9"/>
      <c r="I705" s="42"/>
      <c r="J705" s="9"/>
    </row>
    <row r="706">
      <c r="A706" s="5">
        <v>45156.0</v>
      </c>
      <c r="B706" s="11" t="s">
        <v>11991</v>
      </c>
      <c r="C706" s="14" t="s">
        <v>11992</v>
      </c>
      <c r="D706" s="44" t="s">
        <v>642</v>
      </c>
      <c r="E706" s="14" t="s">
        <v>587</v>
      </c>
      <c r="F706" s="14" t="s">
        <v>11993</v>
      </c>
      <c r="G706" s="7" t="s">
        <v>14</v>
      </c>
      <c r="H706" s="9"/>
      <c r="I706" s="42"/>
      <c r="J706" s="9"/>
    </row>
    <row r="707">
      <c r="A707" s="5">
        <v>45156.0</v>
      </c>
      <c r="B707" s="11" t="s">
        <v>11994</v>
      </c>
      <c r="C707" s="14" t="s">
        <v>11995</v>
      </c>
      <c r="D707" s="44" t="s">
        <v>11996</v>
      </c>
      <c r="E707" s="14" t="s">
        <v>1406</v>
      </c>
      <c r="F707" s="14" t="s">
        <v>350</v>
      </c>
      <c r="G707" s="7" t="s">
        <v>14</v>
      </c>
      <c r="H707" s="9"/>
      <c r="I707" s="42"/>
      <c r="J707" s="9"/>
    </row>
    <row r="708">
      <c r="A708" s="5">
        <v>45156.0</v>
      </c>
      <c r="B708" s="11" t="s">
        <v>11994</v>
      </c>
      <c r="C708" s="14" t="s">
        <v>11995</v>
      </c>
      <c r="D708" s="44" t="s">
        <v>11996</v>
      </c>
      <c r="E708" s="14" t="s">
        <v>334</v>
      </c>
      <c r="F708" s="14" t="s">
        <v>308</v>
      </c>
      <c r="G708" s="7" t="s">
        <v>14</v>
      </c>
      <c r="H708" s="9"/>
      <c r="I708" s="42"/>
      <c r="J708" s="9"/>
    </row>
    <row r="709">
      <c r="A709" s="5">
        <v>45156.0</v>
      </c>
      <c r="B709" s="11" t="s">
        <v>11997</v>
      </c>
      <c r="C709" s="14" t="s">
        <v>11998</v>
      </c>
      <c r="D709" s="44" t="s">
        <v>61</v>
      </c>
      <c r="E709" s="14" t="s">
        <v>119</v>
      </c>
      <c r="F709" s="14" t="s">
        <v>2213</v>
      </c>
      <c r="G709" s="7" t="s">
        <v>14</v>
      </c>
      <c r="H709" s="9"/>
      <c r="I709" s="42"/>
      <c r="J709" s="9"/>
    </row>
    <row r="710">
      <c r="A710" s="5">
        <v>45156.0</v>
      </c>
      <c r="B710" s="11" t="s">
        <v>11999</v>
      </c>
      <c r="C710" s="14" t="s">
        <v>12000</v>
      </c>
      <c r="D710" s="44" t="s">
        <v>448</v>
      </c>
      <c r="E710" s="14" t="s">
        <v>12001</v>
      </c>
      <c r="F710" s="14" t="s">
        <v>542</v>
      </c>
      <c r="G710" s="7" t="s">
        <v>14</v>
      </c>
      <c r="H710" s="9"/>
      <c r="I710" s="42"/>
      <c r="J710" s="9"/>
    </row>
    <row r="711">
      <c r="A711" s="5">
        <v>45156.0</v>
      </c>
      <c r="B711" s="11" t="s">
        <v>11999</v>
      </c>
      <c r="C711" s="14" t="s">
        <v>12000</v>
      </c>
      <c r="D711" s="44" t="s">
        <v>448</v>
      </c>
      <c r="E711" s="14" t="s">
        <v>12002</v>
      </c>
      <c r="F711" s="14" t="s">
        <v>136</v>
      </c>
      <c r="G711" s="7" t="s">
        <v>14</v>
      </c>
      <c r="H711" s="9"/>
      <c r="I711" s="42"/>
      <c r="J711" s="9"/>
    </row>
    <row r="712">
      <c r="A712" s="5">
        <v>45156.0</v>
      </c>
      <c r="B712" s="11" t="s">
        <v>12003</v>
      </c>
      <c r="C712" s="14" t="s">
        <v>12004</v>
      </c>
      <c r="D712" s="44" t="s">
        <v>3278</v>
      </c>
      <c r="E712" s="14" t="s">
        <v>12005</v>
      </c>
      <c r="F712" s="14" t="s">
        <v>2501</v>
      </c>
      <c r="G712" s="7" t="s">
        <v>14</v>
      </c>
      <c r="H712" s="9"/>
      <c r="I712" s="42"/>
      <c r="J712" s="9"/>
    </row>
    <row r="713">
      <c r="A713" s="5">
        <v>45157.0</v>
      </c>
      <c r="B713" s="11" t="s">
        <v>12006</v>
      </c>
      <c r="C713" s="14" t="s">
        <v>12007</v>
      </c>
      <c r="D713" s="44" t="s">
        <v>295</v>
      </c>
      <c r="E713" s="14" t="s">
        <v>240</v>
      </c>
      <c r="F713" s="14" t="s">
        <v>2082</v>
      </c>
      <c r="G713" s="7" t="s">
        <v>14</v>
      </c>
      <c r="H713" s="9"/>
      <c r="I713" s="42"/>
      <c r="J713" s="9"/>
    </row>
    <row r="714">
      <c r="A714" s="5">
        <v>45159.0</v>
      </c>
      <c r="B714" s="11" t="s">
        <v>12008</v>
      </c>
      <c r="C714" s="14" t="s">
        <v>12009</v>
      </c>
      <c r="D714" s="44" t="s">
        <v>9218</v>
      </c>
      <c r="E714" s="14" t="s">
        <v>12010</v>
      </c>
      <c r="F714" s="14" t="s">
        <v>12011</v>
      </c>
      <c r="G714" s="7" t="s">
        <v>14</v>
      </c>
      <c r="H714" s="9"/>
      <c r="I714" s="42"/>
      <c r="J714" s="9"/>
    </row>
    <row r="715">
      <c r="A715" s="5">
        <v>45159.0</v>
      </c>
      <c r="B715" s="11" t="s">
        <v>12012</v>
      </c>
      <c r="C715" s="14" t="s">
        <v>12013</v>
      </c>
      <c r="D715" s="44" t="s">
        <v>970</v>
      </c>
      <c r="E715" s="14" t="s">
        <v>15</v>
      </c>
      <c r="F715" s="14" t="s">
        <v>171</v>
      </c>
      <c r="G715" s="7" t="s">
        <v>14</v>
      </c>
      <c r="H715" s="9"/>
      <c r="I715" s="42"/>
      <c r="J715" s="9"/>
    </row>
    <row r="716">
      <c r="A716" s="5">
        <v>45159.0</v>
      </c>
      <c r="B716" s="11" t="s">
        <v>12012</v>
      </c>
      <c r="C716" s="14" t="s">
        <v>12013</v>
      </c>
      <c r="D716" s="44" t="s">
        <v>800</v>
      </c>
      <c r="E716" s="14" t="s">
        <v>15</v>
      </c>
      <c r="F716" s="14" t="s">
        <v>171</v>
      </c>
      <c r="G716" s="7" t="s">
        <v>14</v>
      </c>
      <c r="H716" s="9"/>
      <c r="I716" s="42"/>
      <c r="J716" s="9"/>
    </row>
    <row r="717">
      <c r="A717" s="5">
        <v>45159.0</v>
      </c>
      <c r="B717" s="11" t="s">
        <v>12012</v>
      </c>
      <c r="C717" s="14" t="s">
        <v>12013</v>
      </c>
      <c r="D717" s="44" t="s">
        <v>899</v>
      </c>
      <c r="E717" s="14" t="s">
        <v>15</v>
      </c>
      <c r="F717" s="14" t="s">
        <v>171</v>
      </c>
      <c r="G717" s="7" t="s">
        <v>14</v>
      </c>
      <c r="H717" s="9"/>
      <c r="I717" s="42"/>
      <c r="J717" s="9"/>
    </row>
    <row r="718">
      <c r="A718" s="5">
        <v>45159.0</v>
      </c>
      <c r="B718" s="11" t="s">
        <v>12014</v>
      </c>
      <c r="C718" s="14" t="s">
        <v>12015</v>
      </c>
      <c r="D718" s="44" t="s">
        <v>445</v>
      </c>
      <c r="E718" s="14" t="s">
        <v>5418</v>
      </c>
      <c r="F718" s="14" t="s">
        <v>2981</v>
      </c>
      <c r="G718" s="7" t="s">
        <v>14</v>
      </c>
      <c r="H718" s="9"/>
      <c r="I718" s="42"/>
      <c r="J718" s="9"/>
    </row>
    <row r="719">
      <c r="A719" s="5">
        <v>45159.0</v>
      </c>
      <c r="B719" s="11" t="s">
        <v>12014</v>
      </c>
      <c r="C719" s="14" t="s">
        <v>12015</v>
      </c>
      <c r="D719" s="44" t="s">
        <v>445</v>
      </c>
      <c r="E719" s="14" t="s">
        <v>12016</v>
      </c>
      <c r="F719" s="14" t="s">
        <v>6237</v>
      </c>
      <c r="G719" s="7" t="s">
        <v>14</v>
      </c>
      <c r="H719" s="9"/>
      <c r="I719" s="42"/>
      <c r="J719" s="9"/>
    </row>
    <row r="720">
      <c r="A720" s="5">
        <v>45159.0</v>
      </c>
      <c r="B720" s="11" t="s">
        <v>12017</v>
      </c>
      <c r="C720" s="14" t="s">
        <v>12018</v>
      </c>
      <c r="D720" s="44" t="s">
        <v>12019</v>
      </c>
      <c r="E720" s="14" t="s">
        <v>38</v>
      </c>
      <c r="F720" s="14" t="s">
        <v>101</v>
      </c>
      <c r="G720" s="7" t="s">
        <v>14</v>
      </c>
      <c r="H720" s="9"/>
      <c r="I720" s="42"/>
      <c r="J720" s="9"/>
    </row>
    <row r="721">
      <c r="A721" s="5">
        <v>45159.0</v>
      </c>
      <c r="B721" s="11" t="s">
        <v>12017</v>
      </c>
      <c r="C721" s="14" t="s">
        <v>12018</v>
      </c>
      <c r="D721" s="44" t="s">
        <v>12019</v>
      </c>
      <c r="E721" s="14" t="s">
        <v>436</v>
      </c>
      <c r="F721" s="14" t="s">
        <v>136</v>
      </c>
      <c r="G721" s="7" t="s">
        <v>14</v>
      </c>
      <c r="H721" s="9"/>
      <c r="I721" s="42"/>
      <c r="J721" s="9"/>
    </row>
    <row r="722">
      <c r="A722" s="5">
        <v>45159.0</v>
      </c>
      <c r="B722" s="11" t="s">
        <v>12020</v>
      </c>
      <c r="C722" s="14" t="s">
        <v>12021</v>
      </c>
      <c r="D722" s="44" t="s">
        <v>3541</v>
      </c>
      <c r="E722" s="14" t="s">
        <v>38</v>
      </c>
      <c r="F722" s="14" t="s">
        <v>43</v>
      </c>
      <c r="G722" s="7" t="s">
        <v>14</v>
      </c>
      <c r="H722" s="9"/>
      <c r="I722" s="42"/>
      <c r="J722" s="9"/>
    </row>
    <row r="723">
      <c r="A723" s="5">
        <v>45159.0</v>
      </c>
      <c r="B723" s="11" t="s">
        <v>12022</v>
      </c>
      <c r="C723" s="14" t="s">
        <v>12023</v>
      </c>
      <c r="D723" s="44" t="s">
        <v>970</v>
      </c>
      <c r="E723" s="14" t="s">
        <v>15</v>
      </c>
      <c r="F723" s="14" t="s">
        <v>171</v>
      </c>
      <c r="G723" s="7" t="s">
        <v>14</v>
      </c>
      <c r="H723" s="9"/>
      <c r="I723" s="42"/>
      <c r="J723" s="9"/>
    </row>
    <row r="724">
      <c r="A724" s="5">
        <v>45159.0</v>
      </c>
      <c r="B724" s="11" t="s">
        <v>12022</v>
      </c>
      <c r="C724" s="14" t="s">
        <v>12023</v>
      </c>
      <c r="D724" s="44" t="s">
        <v>899</v>
      </c>
      <c r="E724" s="14" t="s">
        <v>15</v>
      </c>
      <c r="F724" s="14" t="s">
        <v>171</v>
      </c>
      <c r="G724" s="7" t="s">
        <v>14</v>
      </c>
      <c r="H724" s="9"/>
      <c r="I724" s="42"/>
      <c r="J724" s="9"/>
    </row>
    <row r="725">
      <c r="A725" s="5">
        <v>45159.0</v>
      </c>
      <c r="B725" s="11" t="s">
        <v>12022</v>
      </c>
      <c r="C725" s="14" t="s">
        <v>12023</v>
      </c>
      <c r="D725" s="44" t="s">
        <v>118</v>
      </c>
      <c r="E725" s="9"/>
      <c r="F725" s="14" t="s">
        <v>184</v>
      </c>
      <c r="G725" s="7" t="s">
        <v>86</v>
      </c>
      <c r="H725" s="14" t="s">
        <v>15</v>
      </c>
      <c r="I725" s="42"/>
      <c r="J725" s="9"/>
    </row>
    <row r="726">
      <c r="A726" s="5">
        <v>45159.0</v>
      </c>
      <c r="B726" s="11" t="s">
        <v>12024</v>
      </c>
      <c r="C726" s="14" t="s">
        <v>12025</v>
      </c>
      <c r="D726" s="44" t="s">
        <v>307</v>
      </c>
      <c r="E726" s="9"/>
      <c r="F726" s="14" t="s">
        <v>12026</v>
      </c>
      <c r="G726" s="7" t="s">
        <v>14</v>
      </c>
      <c r="H726" s="7" t="s">
        <v>420</v>
      </c>
      <c r="I726" s="42"/>
      <c r="J726" s="9"/>
    </row>
    <row r="727">
      <c r="A727" s="5">
        <v>45159.0</v>
      </c>
      <c r="B727" s="11" t="s">
        <v>12024</v>
      </c>
      <c r="C727" s="14" t="s">
        <v>12025</v>
      </c>
      <c r="D727" s="44" t="s">
        <v>307</v>
      </c>
      <c r="E727" s="14" t="s">
        <v>166</v>
      </c>
      <c r="F727" s="14" t="s">
        <v>171</v>
      </c>
      <c r="G727" s="7" t="s">
        <v>14</v>
      </c>
      <c r="H727" s="9"/>
      <c r="I727" s="42"/>
      <c r="J727" s="9"/>
    </row>
    <row r="728">
      <c r="A728" s="5">
        <v>45159.0</v>
      </c>
      <c r="B728" s="11" t="s">
        <v>12027</v>
      </c>
      <c r="C728" s="14" t="s">
        <v>12028</v>
      </c>
      <c r="D728" s="44" t="s">
        <v>949</v>
      </c>
      <c r="E728" s="14" t="s">
        <v>4542</v>
      </c>
      <c r="F728" s="14" t="s">
        <v>809</v>
      </c>
      <c r="G728" s="7" t="s">
        <v>14</v>
      </c>
      <c r="H728" s="9"/>
      <c r="I728" s="42"/>
      <c r="J728" s="9"/>
    </row>
    <row r="729">
      <c r="A729" s="5">
        <v>45159.0</v>
      </c>
      <c r="B729" s="11" t="s">
        <v>12027</v>
      </c>
      <c r="C729" s="14" t="s">
        <v>12028</v>
      </c>
      <c r="D729" s="44" t="s">
        <v>949</v>
      </c>
      <c r="E729" s="14" t="s">
        <v>119</v>
      </c>
      <c r="F729" s="14" t="s">
        <v>23</v>
      </c>
      <c r="G729" s="7" t="s">
        <v>14</v>
      </c>
      <c r="H729" s="9"/>
      <c r="I729" s="42"/>
      <c r="J729" s="9"/>
    </row>
    <row r="730">
      <c r="A730" s="5">
        <v>45159.0</v>
      </c>
      <c r="B730" s="11" t="s">
        <v>12029</v>
      </c>
      <c r="C730" s="14" t="s">
        <v>12030</v>
      </c>
      <c r="D730" s="44" t="s">
        <v>8330</v>
      </c>
      <c r="E730" s="14" t="s">
        <v>119</v>
      </c>
      <c r="F730" s="14" t="s">
        <v>1631</v>
      </c>
      <c r="G730" s="7" t="s">
        <v>14</v>
      </c>
      <c r="H730" s="9"/>
      <c r="I730" s="42"/>
      <c r="J730" s="9"/>
    </row>
    <row r="731">
      <c r="A731" s="5">
        <v>45160.0</v>
      </c>
      <c r="B731" s="11" t="s">
        <v>12031</v>
      </c>
      <c r="C731" s="14" t="s">
        <v>12032</v>
      </c>
      <c r="D731" s="44" t="s">
        <v>1020</v>
      </c>
      <c r="E731" s="14" t="s">
        <v>15</v>
      </c>
      <c r="F731" s="14" t="s">
        <v>171</v>
      </c>
      <c r="G731" s="7" t="s">
        <v>14</v>
      </c>
      <c r="H731" s="9"/>
      <c r="I731" s="42"/>
      <c r="J731" s="9"/>
    </row>
    <row r="732">
      <c r="A732" s="5">
        <v>45160.0</v>
      </c>
      <c r="B732" s="11" t="s">
        <v>12031</v>
      </c>
      <c r="C732" s="14" t="s">
        <v>12032</v>
      </c>
      <c r="D732" s="44" t="s">
        <v>182</v>
      </c>
      <c r="E732" s="14" t="s">
        <v>15</v>
      </c>
      <c r="F732" s="14" t="s">
        <v>171</v>
      </c>
      <c r="G732" s="7" t="s">
        <v>14</v>
      </c>
      <c r="H732" s="9"/>
      <c r="I732" s="42"/>
      <c r="J732" s="9"/>
    </row>
    <row r="733">
      <c r="A733" s="5">
        <v>45160.0</v>
      </c>
      <c r="B733" s="11" t="s">
        <v>12031</v>
      </c>
      <c r="C733" s="14" t="s">
        <v>12032</v>
      </c>
      <c r="D733" s="44" t="s">
        <v>800</v>
      </c>
      <c r="E733" s="14" t="s">
        <v>15</v>
      </c>
      <c r="F733" s="14" t="s">
        <v>171</v>
      </c>
      <c r="G733" s="7" t="s">
        <v>14</v>
      </c>
      <c r="H733" s="9"/>
      <c r="I733" s="42"/>
      <c r="J733" s="9"/>
    </row>
    <row r="734">
      <c r="A734" s="5">
        <v>45160.0</v>
      </c>
      <c r="B734" s="11" t="s">
        <v>12033</v>
      </c>
      <c r="C734" s="14" t="s">
        <v>12034</v>
      </c>
      <c r="D734" s="44" t="s">
        <v>12035</v>
      </c>
      <c r="E734" s="14" t="s">
        <v>995</v>
      </c>
      <c r="F734" s="14" t="s">
        <v>454</v>
      </c>
      <c r="G734" s="7" t="s">
        <v>14</v>
      </c>
      <c r="H734" s="9"/>
      <c r="I734" s="42"/>
      <c r="J734" s="9"/>
    </row>
    <row r="735">
      <c r="A735" s="5">
        <v>45160.0</v>
      </c>
      <c r="B735" s="11" t="s">
        <v>12033</v>
      </c>
      <c r="C735" s="14" t="s">
        <v>12034</v>
      </c>
      <c r="D735" s="44" t="s">
        <v>12036</v>
      </c>
      <c r="E735" s="14" t="s">
        <v>995</v>
      </c>
      <c r="F735" s="14" t="s">
        <v>454</v>
      </c>
      <c r="G735" s="7" t="s">
        <v>14</v>
      </c>
      <c r="H735" s="9"/>
      <c r="I735" s="42"/>
      <c r="J735" s="9"/>
    </row>
    <row r="736">
      <c r="A736" s="5">
        <v>45160.0</v>
      </c>
      <c r="B736" s="11" t="s">
        <v>12037</v>
      </c>
      <c r="C736" s="14" t="s">
        <v>12038</v>
      </c>
      <c r="D736" s="44" t="s">
        <v>1020</v>
      </c>
      <c r="E736" s="14" t="s">
        <v>15</v>
      </c>
      <c r="F736" s="14" t="s">
        <v>171</v>
      </c>
      <c r="G736" s="7" t="s">
        <v>14</v>
      </c>
      <c r="H736" s="9"/>
      <c r="I736" s="42"/>
      <c r="J736" s="9"/>
    </row>
    <row r="737">
      <c r="A737" s="5">
        <v>45160.0</v>
      </c>
      <c r="B737" s="11" t="s">
        <v>12037</v>
      </c>
      <c r="C737" s="14" t="s">
        <v>12038</v>
      </c>
      <c r="D737" s="44" t="s">
        <v>267</v>
      </c>
      <c r="E737" s="14" t="s">
        <v>15</v>
      </c>
      <c r="F737" s="14" t="s">
        <v>171</v>
      </c>
      <c r="G737" s="7" t="s">
        <v>14</v>
      </c>
      <c r="H737" s="9"/>
      <c r="I737" s="42"/>
      <c r="J737" s="9"/>
    </row>
    <row r="738">
      <c r="A738" s="5">
        <v>45160.0</v>
      </c>
      <c r="B738" s="11" t="s">
        <v>12037</v>
      </c>
      <c r="C738" s="14" t="s">
        <v>12038</v>
      </c>
      <c r="D738" s="44" t="s">
        <v>899</v>
      </c>
      <c r="E738" s="14" t="s">
        <v>15</v>
      </c>
      <c r="F738" s="14" t="s">
        <v>171</v>
      </c>
      <c r="G738" s="7" t="s">
        <v>14</v>
      </c>
      <c r="H738" s="9"/>
      <c r="I738" s="42"/>
      <c r="J738" s="9"/>
    </row>
    <row r="739">
      <c r="A739" s="5">
        <v>45160.0</v>
      </c>
      <c r="B739" s="11" t="s">
        <v>12039</v>
      </c>
      <c r="C739" s="14" t="s">
        <v>12040</v>
      </c>
      <c r="D739" s="44" t="b">
        <v>1</v>
      </c>
      <c r="E739" s="14" t="s">
        <v>15</v>
      </c>
      <c r="F739" s="14" t="s">
        <v>48</v>
      </c>
      <c r="G739" s="7" t="s">
        <v>14</v>
      </c>
      <c r="H739" s="9"/>
      <c r="I739" s="42"/>
      <c r="J739" s="9"/>
    </row>
    <row r="740">
      <c r="A740" s="5">
        <v>45160.0</v>
      </c>
      <c r="B740" s="11" t="s">
        <v>12039</v>
      </c>
      <c r="C740" s="14" t="s">
        <v>12040</v>
      </c>
      <c r="D740" s="44" t="s">
        <v>970</v>
      </c>
      <c r="E740" s="14" t="s">
        <v>15</v>
      </c>
      <c r="F740" s="14" t="s">
        <v>48</v>
      </c>
      <c r="G740" s="7" t="s">
        <v>14</v>
      </c>
      <c r="H740" s="9"/>
      <c r="I740" s="42"/>
      <c r="J740" s="9"/>
    </row>
    <row r="741">
      <c r="A741" s="5">
        <v>45160.0</v>
      </c>
      <c r="B741" s="11" t="s">
        <v>12039</v>
      </c>
      <c r="C741" s="14" t="s">
        <v>12040</v>
      </c>
      <c r="D741" s="44" t="s">
        <v>584</v>
      </c>
      <c r="E741" s="14" t="s">
        <v>15</v>
      </c>
      <c r="F741" s="14" t="s">
        <v>48</v>
      </c>
      <c r="G741" s="7" t="s">
        <v>14</v>
      </c>
      <c r="H741" s="9"/>
      <c r="I741" s="42"/>
      <c r="J741" s="9"/>
    </row>
    <row r="742">
      <c r="A742" s="5">
        <v>45160.0</v>
      </c>
      <c r="B742" s="11" t="s">
        <v>12039</v>
      </c>
      <c r="C742" s="14" t="s">
        <v>12040</v>
      </c>
      <c r="D742" s="44" t="s">
        <v>295</v>
      </c>
      <c r="E742" s="14" t="s">
        <v>15</v>
      </c>
      <c r="F742" s="14" t="s">
        <v>48</v>
      </c>
      <c r="G742" s="7" t="s">
        <v>14</v>
      </c>
      <c r="H742" s="9"/>
      <c r="I742" s="42"/>
      <c r="J742" s="9"/>
    </row>
    <row r="743">
      <c r="A743" s="5">
        <v>45160.0</v>
      </c>
      <c r="B743" s="11" t="s">
        <v>12041</v>
      </c>
      <c r="C743" s="14" t="s">
        <v>12042</v>
      </c>
      <c r="D743" s="44" t="s">
        <v>2538</v>
      </c>
      <c r="E743" s="14" t="s">
        <v>12043</v>
      </c>
      <c r="F743" s="14" t="s">
        <v>1164</v>
      </c>
      <c r="G743" s="7" t="s">
        <v>14</v>
      </c>
      <c r="H743" s="9"/>
      <c r="I743" s="42"/>
      <c r="J743" s="9"/>
    </row>
    <row r="744">
      <c r="A744" s="5">
        <v>45160.0</v>
      </c>
      <c r="B744" s="11" t="s">
        <v>12041</v>
      </c>
      <c r="C744" s="14" t="s">
        <v>12042</v>
      </c>
      <c r="D744" s="44" t="s">
        <v>2538</v>
      </c>
      <c r="E744" s="14" t="s">
        <v>5418</v>
      </c>
      <c r="F744" s="14" t="s">
        <v>3180</v>
      </c>
      <c r="G744" s="7" t="s">
        <v>14</v>
      </c>
      <c r="H744" s="9"/>
      <c r="I744" s="42"/>
      <c r="J744" s="9"/>
    </row>
    <row r="745">
      <c r="A745" s="5">
        <v>45160.0</v>
      </c>
      <c r="B745" s="11" t="s">
        <v>12044</v>
      </c>
      <c r="C745" s="14" t="s">
        <v>12045</v>
      </c>
      <c r="D745" s="44" t="s">
        <v>570</v>
      </c>
      <c r="E745" s="9"/>
      <c r="F745" s="14" t="s">
        <v>909</v>
      </c>
      <c r="G745" s="7" t="s">
        <v>14</v>
      </c>
      <c r="H745" s="7" t="s">
        <v>420</v>
      </c>
      <c r="I745" s="42"/>
      <c r="J745" s="9"/>
    </row>
    <row r="746">
      <c r="A746" s="5">
        <v>45160.0</v>
      </c>
      <c r="B746" s="11" t="s">
        <v>12044</v>
      </c>
      <c r="C746" s="14" t="s">
        <v>12045</v>
      </c>
      <c r="D746" s="44" t="s">
        <v>570</v>
      </c>
      <c r="E746" s="14" t="s">
        <v>12046</v>
      </c>
      <c r="F746" s="14" t="s">
        <v>101</v>
      </c>
      <c r="G746" s="7" t="s">
        <v>14</v>
      </c>
      <c r="H746" s="9"/>
      <c r="I746" s="42"/>
      <c r="J746" s="9"/>
    </row>
    <row r="747">
      <c r="A747" s="5">
        <v>45160.0</v>
      </c>
      <c r="B747" s="11" t="s">
        <v>12047</v>
      </c>
      <c r="C747" s="14" t="s">
        <v>12048</v>
      </c>
      <c r="D747" s="44" t="s">
        <v>907</v>
      </c>
      <c r="E747" s="14" t="s">
        <v>105</v>
      </c>
      <c r="F747" s="14" t="s">
        <v>526</v>
      </c>
      <c r="G747" s="7" t="s">
        <v>14</v>
      </c>
      <c r="H747" s="9"/>
      <c r="I747" s="42"/>
      <c r="J747" s="9"/>
    </row>
    <row r="748">
      <c r="A748" s="5">
        <v>45160.0</v>
      </c>
      <c r="B748" s="11" t="s">
        <v>12047</v>
      </c>
      <c r="C748" s="14" t="s">
        <v>12048</v>
      </c>
      <c r="D748" s="44" t="s">
        <v>907</v>
      </c>
      <c r="E748" s="14" t="s">
        <v>119</v>
      </c>
      <c r="F748" s="14" t="s">
        <v>18</v>
      </c>
      <c r="G748" s="7" t="s">
        <v>14</v>
      </c>
      <c r="H748" s="9"/>
      <c r="I748" s="42"/>
      <c r="J748" s="9"/>
    </row>
    <row r="749">
      <c r="A749" s="5">
        <v>45160.0</v>
      </c>
      <c r="B749" s="11" t="s">
        <v>12049</v>
      </c>
      <c r="C749" s="14" t="s">
        <v>12050</v>
      </c>
      <c r="D749" s="44" t="s">
        <v>508</v>
      </c>
      <c r="E749" s="14" t="s">
        <v>38</v>
      </c>
      <c r="F749" s="14" t="s">
        <v>132</v>
      </c>
      <c r="G749" s="7" t="s">
        <v>14</v>
      </c>
      <c r="H749" s="9"/>
      <c r="I749" s="42"/>
      <c r="J749" s="9"/>
    </row>
    <row r="750">
      <c r="A750" s="5">
        <v>45160.0</v>
      </c>
      <c r="B750" s="11" t="s">
        <v>12049</v>
      </c>
      <c r="C750" s="14" t="s">
        <v>12050</v>
      </c>
      <c r="D750" s="44" t="s">
        <v>508</v>
      </c>
      <c r="E750" s="14" t="s">
        <v>119</v>
      </c>
      <c r="F750" s="14" t="s">
        <v>132</v>
      </c>
      <c r="G750" s="7" t="s">
        <v>14</v>
      </c>
      <c r="H750" s="9"/>
      <c r="I750" s="42"/>
      <c r="J750" s="9"/>
    </row>
    <row r="751">
      <c r="A751" s="5">
        <v>45160.0</v>
      </c>
      <c r="B751" s="11" t="s">
        <v>12051</v>
      </c>
      <c r="C751" s="14" t="s">
        <v>12052</v>
      </c>
      <c r="D751" s="44" t="s">
        <v>238</v>
      </c>
      <c r="E751" s="14" t="s">
        <v>119</v>
      </c>
      <c r="F751" s="14" t="s">
        <v>330</v>
      </c>
      <c r="G751" s="7" t="s">
        <v>14</v>
      </c>
      <c r="H751" s="9"/>
      <c r="I751" s="42"/>
      <c r="J751" s="9"/>
    </row>
    <row r="752">
      <c r="A752" s="5">
        <v>45160.0</v>
      </c>
      <c r="B752" s="11" t="s">
        <v>12053</v>
      </c>
      <c r="C752" s="14" t="s">
        <v>12054</v>
      </c>
      <c r="D752" s="44" t="s">
        <v>5333</v>
      </c>
      <c r="E752" s="14" t="s">
        <v>12055</v>
      </c>
      <c r="F752" s="14" t="s">
        <v>3944</v>
      </c>
      <c r="G752" s="7" t="s">
        <v>14</v>
      </c>
      <c r="H752" s="9"/>
      <c r="I752" s="42"/>
      <c r="J752" s="9"/>
    </row>
    <row r="753">
      <c r="A753" s="5">
        <v>45160.0</v>
      </c>
      <c r="B753" s="11" t="s">
        <v>12056</v>
      </c>
      <c r="C753" s="14" t="s">
        <v>12057</v>
      </c>
      <c r="D753" s="44" t="s">
        <v>2697</v>
      </c>
      <c r="E753" s="14" t="s">
        <v>9118</v>
      </c>
      <c r="F753" s="14" t="s">
        <v>9139</v>
      </c>
      <c r="G753" s="7" t="s">
        <v>14</v>
      </c>
      <c r="H753" s="9"/>
      <c r="I753" s="42"/>
      <c r="J753" s="9"/>
    </row>
    <row r="754">
      <c r="A754" s="5">
        <v>45160.0</v>
      </c>
      <c r="B754" s="11" t="s">
        <v>12056</v>
      </c>
      <c r="C754" s="14" t="s">
        <v>12057</v>
      </c>
      <c r="D754" s="44" t="s">
        <v>2697</v>
      </c>
      <c r="E754" s="14" t="s">
        <v>1032</v>
      </c>
      <c r="F754" s="14" t="s">
        <v>809</v>
      </c>
      <c r="G754" s="7" t="s">
        <v>14</v>
      </c>
      <c r="H754" s="9"/>
      <c r="I754" s="42"/>
      <c r="J754" s="9"/>
    </row>
    <row r="755">
      <c r="A755" s="5">
        <v>45160.0</v>
      </c>
      <c r="B755" s="11" t="s">
        <v>12058</v>
      </c>
      <c r="C755" s="14" t="s">
        <v>12059</v>
      </c>
      <c r="D755" s="44" t="s">
        <v>754</v>
      </c>
      <c r="E755" s="14" t="s">
        <v>5418</v>
      </c>
      <c r="F755" s="14" t="s">
        <v>48</v>
      </c>
      <c r="G755" s="7" t="s">
        <v>14</v>
      </c>
      <c r="H755" s="9"/>
      <c r="I755" s="42"/>
      <c r="J755" s="9"/>
    </row>
    <row r="756">
      <c r="A756" s="5">
        <v>45161.0</v>
      </c>
      <c r="B756" s="11" t="s">
        <v>12060</v>
      </c>
      <c r="C756" s="14" t="s">
        <v>12061</v>
      </c>
      <c r="D756" s="44" t="s">
        <v>89</v>
      </c>
      <c r="E756" s="14" t="s">
        <v>119</v>
      </c>
      <c r="F756" s="14" t="s">
        <v>144</v>
      </c>
      <c r="G756" s="7" t="s">
        <v>86</v>
      </c>
      <c r="H756" s="9"/>
      <c r="I756" s="42"/>
      <c r="J756" s="9"/>
    </row>
    <row r="757">
      <c r="A757" s="5">
        <v>45161.0</v>
      </c>
      <c r="B757" s="11" t="s">
        <v>12062</v>
      </c>
      <c r="C757" s="14" t="s">
        <v>12063</v>
      </c>
      <c r="D757" s="44" t="s">
        <v>800</v>
      </c>
      <c r="E757" s="14" t="s">
        <v>15</v>
      </c>
      <c r="F757" s="14" t="s">
        <v>48</v>
      </c>
      <c r="G757" s="7" t="s">
        <v>14</v>
      </c>
      <c r="H757" s="9"/>
      <c r="I757" s="42"/>
      <c r="J757" s="9"/>
    </row>
    <row r="758">
      <c r="A758" s="5">
        <v>45161.0</v>
      </c>
      <c r="B758" s="11" t="s">
        <v>12064</v>
      </c>
      <c r="C758" s="14" t="s">
        <v>12065</v>
      </c>
      <c r="D758" s="44" t="s">
        <v>970</v>
      </c>
      <c r="E758" s="14" t="s">
        <v>15</v>
      </c>
      <c r="F758" s="14" t="s">
        <v>171</v>
      </c>
      <c r="G758" s="7" t="s">
        <v>14</v>
      </c>
      <c r="H758" s="9"/>
      <c r="I758" s="42"/>
      <c r="J758" s="9"/>
    </row>
    <row r="759">
      <c r="A759" s="5">
        <v>45161.0</v>
      </c>
      <c r="B759" s="11" t="s">
        <v>12064</v>
      </c>
      <c r="C759" s="14" t="s">
        <v>12065</v>
      </c>
      <c r="D759" s="44" t="s">
        <v>800</v>
      </c>
      <c r="E759" s="14" t="s">
        <v>15</v>
      </c>
      <c r="F759" s="14" t="s">
        <v>171</v>
      </c>
      <c r="G759" s="7" t="s">
        <v>14</v>
      </c>
      <c r="H759" s="9"/>
      <c r="I759" s="42"/>
      <c r="J759" s="9"/>
    </row>
    <row r="760">
      <c r="A760" s="5">
        <v>45161.0</v>
      </c>
      <c r="B760" s="11" t="s">
        <v>12064</v>
      </c>
      <c r="C760" s="14" t="s">
        <v>12065</v>
      </c>
      <c r="D760" s="44" t="s">
        <v>746</v>
      </c>
      <c r="E760" s="9"/>
      <c r="F760" s="14" t="s">
        <v>184</v>
      </c>
      <c r="G760" s="7" t="s">
        <v>14</v>
      </c>
      <c r="H760" s="14" t="s">
        <v>15</v>
      </c>
      <c r="I760" s="42"/>
      <c r="J760" s="9"/>
    </row>
    <row r="761">
      <c r="A761" s="5">
        <v>45161.0</v>
      </c>
      <c r="B761" s="11" t="s">
        <v>12066</v>
      </c>
      <c r="C761" s="14" t="s">
        <v>12067</v>
      </c>
      <c r="D761" s="44" t="s">
        <v>8088</v>
      </c>
      <c r="E761" s="14" t="s">
        <v>12068</v>
      </c>
      <c r="F761" s="14" t="s">
        <v>101</v>
      </c>
      <c r="G761" s="7" t="s">
        <v>14</v>
      </c>
      <c r="H761" s="9"/>
      <c r="I761" s="42"/>
      <c r="J761" s="9"/>
    </row>
    <row r="762">
      <c r="A762" s="5">
        <v>45161.0</v>
      </c>
      <c r="B762" s="11" t="s">
        <v>12069</v>
      </c>
      <c r="C762" s="14" t="s">
        <v>12070</v>
      </c>
      <c r="D762" s="44" t="s">
        <v>165</v>
      </c>
      <c r="E762" s="14" t="s">
        <v>5418</v>
      </c>
      <c r="F762" s="14" t="s">
        <v>202</v>
      </c>
      <c r="G762" s="7" t="s">
        <v>14</v>
      </c>
      <c r="H762" s="9"/>
      <c r="I762" s="42"/>
      <c r="J762" s="9"/>
    </row>
    <row r="763">
      <c r="A763" s="5">
        <v>45161.0</v>
      </c>
      <c r="B763" s="11" t="s">
        <v>12071</v>
      </c>
      <c r="C763" s="14" t="s">
        <v>12072</v>
      </c>
      <c r="D763" s="44" t="s">
        <v>899</v>
      </c>
      <c r="E763" s="14" t="s">
        <v>119</v>
      </c>
      <c r="F763" s="14" t="s">
        <v>454</v>
      </c>
      <c r="G763" s="7" t="s">
        <v>14</v>
      </c>
      <c r="H763" s="9"/>
      <c r="I763" s="42"/>
      <c r="J763" s="9"/>
    </row>
    <row r="764">
      <c r="A764" s="5">
        <v>45161.0</v>
      </c>
      <c r="B764" s="11" t="s">
        <v>12073</v>
      </c>
      <c r="C764" s="14" t="s">
        <v>12074</v>
      </c>
      <c r="D764" s="44" t="s">
        <v>432</v>
      </c>
      <c r="E764" s="14" t="s">
        <v>334</v>
      </c>
      <c r="F764" s="14" t="s">
        <v>260</v>
      </c>
      <c r="G764" s="7" t="s">
        <v>14</v>
      </c>
      <c r="H764" s="9"/>
      <c r="I764" s="42"/>
      <c r="J764" s="9"/>
    </row>
    <row r="765">
      <c r="A765" s="5">
        <v>45161.0</v>
      </c>
      <c r="B765" s="11" t="s">
        <v>12073</v>
      </c>
      <c r="C765" s="14" t="s">
        <v>12074</v>
      </c>
      <c r="D765" s="44" t="s">
        <v>432</v>
      </c>
      <c r="E765" s="14" t="s">
        <v>38</v>
      </c>
      <c r="F765" s="14" t="s">
        <v>2427</v>
      </c>
      <c r="G765" s="7" t="s">
        <v>14</v>
      </c>
      <c r="H765" s="9"/>
      <c r="I765" s="42"/>
      <c r="J765" s="9"/>
    </row>
    <row r="766">
      <c r="A766" s="5">
        <v>45161.0</v>
      </c>
      <c r="B766" s="11" t="s">
        <v>12075</v>
      </c>
      <c r="C766" s="14" t="s">
        <v>12076</v>
      </c>
      <c r="D766" s="44" t="s">
        <v>2035</v>
      </c>
      <c r="E766" s="14" t="s">
        <v>38</v>
      </c>
      <c r="F766" s="14" t="s">
        <v>18</v>
      </c>
      <c r="G766" s="7" t="s">
        <v>14</v>
      </c>
      <c r="H766" s="9"/>
      <c r="I766" s="42"/>
      <c r="J766" s="9"/>
    </row>
    <row r="767">
      <c r="A767" s="5">
        <v>45161.0</v>
      </c>
      <c r="B767" s="11" t="s">
        <v>12077</v>
      </c>
      <c r="C767" s="14" t="s">
        <v>12078</v>
      </c>
      <c r="D767" s="44" t="s">
        <v>611</v>
      </c>
      <c r="E767" s="14" t="s">
        <v>105</v>
      </c>
      <c r="F767" s="14" t="s">
        <v>526</v>
      </c>
      <c r="G767" s="7" t="s">
        <v>14</v>
      </c>
      <c r="H767" s="9"/>
      <c r="I767" s="42"/>
      <c r="J767" s="9"/>
    </row>
    <row r="768">
      <c r="A768" s="5">
        <v>45161.0</v>
      </c>
      <c r="B768" s="11" t="s">
        <v>12079</v>
      </c>
      <c r="C768" s="14" t="s">
        <v>12080</v>
      </c>
      <c r="D768" s="44" t="s">
        <v>508</v>
      </c>
      <c r="E768" s="14" t="s">
        <v>12081</v>
      </c>
      <c r="F768" s="14" t="s">
        <v>132</v>
      </c>
      <c r="G768" s="7" t="s">
        <v>14</v>
      </c>
      <c r="H768" s="9"/>
      <c r="I768" s="42"/>
      <c r="J768" s="9"/>
    </row>
    <row r="769">
      <c r="A769" s="5">
        <v>45161.0</v>
      </c>
      <c r="B769" s="11" t="s">
        <v>12082</v>
      </c>
      <c r="C769" s="14" t="s">
        <v>12083</v>
      </c>
      <c r="D769" s="44" t="s">
        <v>4087</v>
      </c>
      <c r="E769" s="14" t="s">
        <v>3888</v>
      </c>
      <c r="F769" s="14" t="s">
        <v>1651</v>
      </c>
      <c r="G769" s="7" t="s">
        <v>14</v>
      </c>
      <c r="H769" s="9"/>
      <c r="I769" s="42"/>
      <c r="J769" s="9"/>
    </row>
    <row r="770">
      <c r="A770" s="5">
        <v>45161.0</v>
      </c>
      <c r="B770" s="11" t="s">
        <v>12084</v>
      </c>
      <c r="C770" s="14" t="s">
        <v>12085</v>
      </c>
      <c r="D770" s="44" t="s">
        <v>1168</v>
      </c>
      <c r="E770" s="14" t="s">
        <v>12086</v>
      </c>
      <c r="F770" s="14" t="s">
        <v>1212</v>
      </c>
      <c r="G770" s="7" t="s">
        <v>14</v>
      </c>
      <c r="H770" s="9"/>
      <c r="I770" s="42"/>
      <c r="J770" s="9"/>
    </row>
    <row r="771">
      <c r="A771" s="5">
        <v>45161.0</v>
      </c>
      <c r="B771" s="11" t="s">
        <v>12084</v>
      </c>
      <c r="C771" s="14" t="s">
        <v>12085</v>
      </c>
      <c r="D771" s="44" t="s">
        <v>1168</v>
      </c>
      <c r="E771" s="14" t="s">
        <v>12087</v>
      </c>
      <c r="F771" s="14" t="s">
        <v>2656</v>
      </c>
      <c r="G771" s="7" t="s">
        <v>14</v>
      </c>
      <c r="H771" s="9"/>
      <c r="I771" s="42"/>
      <c r="J771" s="9"/>
    </row>
    <row r="772">
      <c r="A772" s="5">
        <v>45161.0</v>
      </c>
      <c r="B772" s="11" t="s">
        <v>12088</v>
      </c>
      <c r="C772" s="14" t="s">
        <v>12089</v>
      </c>
      <c r="D772" s="44" t="s">
        <v>165</v>
      </c>
      <c r="E772" s="14" t="s">
        <v>1694</v>
      </c>
      <c r="F772" s="14" t="s">
        <v>18</v>
      </c>
      <c r="G772" s="7" t="s">
        <v>14</v>
      </c>
      <c r="H772" s="9"/>
      <c r="I772" s="42"/>
      <c r="J772" s="9"/>
    </row>
    <row r="773">
      <c r="A773" s="5">
        <v>45161.0</v>
      </c>
      <c r="B773" s="11" t="s">
        <v>12088</v>
      </c>
      <c r="C773" s="14" t="s">
        <v>12089</v>
      </c>
      <c r="D773" s="44" t="s">
        <v>165</v>
      </c>
      <c r="E773" s="14" t="s">
        <v>12090</v>
      </c>
      <c r="F773" s="14" t="s">
        <v>33</v>
      </c>
      <c r="G773" s="7" t="s">
        <v>14</v>
      </c>
      <c r="H773" s="9"/>
      <c r="I773" s="42"/>
      <c r="J773" s="9"/>
    </row>
    <row r="774">
      <c r="A774" s="5">
        <v>45161.0</v>
      </c>
      <c r="B774" s="11" t="s">
        <v>12091</v>
      </c>
      <c r="C774" s="14" t="s">
        <v>12092</v>
      </c>
      <c r="D774" s="44" t="s">
        <v>642</v>
      </c>
      <c r="E774" s="14" t="s">
        <v>12093</v>
      </c>
      <c r="F774" s="14" t="s">
        <v>12094</v>
      </c>
      <c r="G774" s="7" t="s">
        <v>14</v>
      </c>
      <c r="H774" s="9"/>
      <c r="I774" s="42"/>
      <c r="J774" s="9"/>
    </row>
    <row r="775">
      <c r="A775" s="5">
        <v>45162.0</v>
      </c>
      <c r="B775" s="11" t="s">
        <v>12095</v>
      </c>
      <c r="C775" s="14" t="s">
        <v>12096</v>
      </c>
      <c r="D775" s="44" t="s">
        <v>1126</v>
      </c>
      <c r="E775" s="14" t="s">
        <v>15</v>
      </c>
      <c r="F775" s="14" t="s">
        <v>207</v>
      </c>
      <c r="G775" s="7" t="s">
        <v>14</v>
      </c>
      <c r="H775" s="9"/>
      <c r="I775" s="42"/>
      <c r="J775" s="9"/>
    </row>
    <row r="776">
      <c r="A776" s="5">
        <v>45162.0</v>
      </c>
      <c r="B776" s="11" t="s">
        <v>12097</v>
      </c>
      <c r="C776" s="14" t="s">
        <v>12098</v>
      </c>
      <c r="D776" s="44" t="s">
        <v>36</v>
      </c>
      <c r="E776" s="14" t="s">
        <v>1790</v>
      </c>
      <c r="F776" s="14" t="s">
        <v>18</v>
      </c>
      <c r="G776" s="7" t="s">
        <v>14</v>
      </c>
      <c r="H776" s="9"/>
      <c r="I776" s="42"/>
      <c r="J776" s="9"/>
    </row>
    <row r="777">
      <c r="A777" s="5">
        <v>45162.0</v>
      </c>
      <c r="B777" s="11" t="s">
        <v>12099</v>
      </c>
      <c r="C777" s="14" t="s">
        <v>12100</v>
      </c>
      <c r="D777" s="44" t="s">
        <v>182</v>
      </c>
      <c r="E777" s="14" t="s">
        <v>15</v>
      </c>
      <c r="F777" s="14" t="s">
        <v>171</v>
      </c>
      <c r="G777" s="7" t="s">
        <v>14</v>
      </c>
      <c r="H777" s="9"/>
      <c r="I777" s="42"/>
      <c r="J777" s="9"/>
    </row>
    <row r="778">
      <c r="A778" s="5">
        <v>45162.0</v>
      </c>
      <c r="B778" s="11" t="s">
        <v>12099</v>
      </c>
      <c r="C778" s="14" t="s">
        <v>12100</v>
      </c>
      <c r="D778" s="44" t="s">
        <v>540</v>
      </c>
      <c r="E778" s="14" t="s">
        <v>15</v>
      </c>
      <c r="F778" s="14" t="s">
        <v>171</v>
      </c>
      <c r="G778" s="7" t="s">
        <v>14</v>
      </c>
      <c r="H778" s="9"/>
      <c r="I778" s="42"/>
      <c r="J778" s="9"/>
    </row>
    <row r="779">
      <c r="A779" s="5">
        <v>45162.0</v>
      </c>
      <c r="B779" s="11" t="s">
        <v>12099</v>
      </c>
      <c r="C779" s="14" t="s">
        <v>12100</v>
      </c>
      <c r="D779" s="44" t="s">
        <v>665</v>
      </c>
      <c r="E779" s="14" t="s">
        <v>15</v>
      </c>
      <c r="F779" s="14" t="s">
        <v>171</v>
      </c>
      <c r="G779" s="7" t="s">
        <v>14</v>
      </c>
      <c r="H779" s="9"/>
      <c r="I779" s="42"/>
      <c r="J779" s="9"/>
    </row>
    <row r="780">
      <c r="A780" s="5">
        <v>45162.0</v>
      </c>
      <c r="B780" s="11" t="s">
        <v>12101</v>
      </c>
      <c r="C780" s="14" t="s">
        <v>12102</v>
      </c>
      <c r="D780" s="44" t="s">
        <v>1618</v>
      </c>
      <c r="E780" s="9"/>
      <c r="F780" s="14" t="s">
        <v>477</v>
      </c>
      <c r="G780" s="7" t="s">
        <v>14</v>
      </c>
      <c r="H780" s="7" t="s">
        <v>420</v>
      </c>
      <c r="I780" s="42"/>
      <c r="J780" s="9"/>
    </row>
    <row r="781">
      <c r="A781" s="5">
        <v>45162.0</v>
      </c>
      <c r="B781" s="11" t="s">
        <v>12103</v>
      </c>
      <c r="C781" s="14" t="s">
        <v>12104</v>
      </c>
      <c r="D781" s="44" t="s">
        <v>182</v>
      </c>
      <c r="E781" s="14" t="s">
        <v>15</v>
      </c>
      <c r="F781" s="14" t="s">
        <v>101</v>
      </c>
      <c r="G781" s="7" t="s">
        <v>14</v>
      </c>
      <c r="H781" s="9"/>
      <c r="I781" s="42"/>
      <c r="J781" s="9"/>
    </row>
    <row r="782">
      <c r="A782" s="5">
        <v>45162.0</v>
      </c>
      <c r="B782" s="11" t="s">
        <v>12103</v>
      </c>
      <c r="C782" s="14" t="s">
        <v>12104</v>
      </c>
      <c r="D782" s="44" t="s">
        <v>665</v>
      </c>
      <c r="E782" s="14" t="s">
        <v>15</v>
      </c>
      <c r="F782" s="14" t="s">
        <v>101</v>
      </c>
      <c r="G782" s="7" t="s">
        <v>14</v>
      </c>
      <c r="H782" s="9"/>
      <c r="I782" s="42"/>
      <c r="J782" s="9"/>
    </row>
    <row r="783">
      <c r="A783" s="5">
        <v>45162.0</v>
      </c>
      <c r="B783" s="11" t="s">
        <v>12105</v>
      </c>
      <c r="C783" s="14" t="s">
        <v>12106</v>
      </c>
      <c r="D783" s="44" t="s">
        <v>899</v>
      </c>
      <c r="E783" s="14" t="s">
        <v>105</v>
      </c>
      <c r="F783" s="14" t="s">
        <v>526</v>
      </c>
      <c r="G783" s="7" t="s">
        <v>14</v>
      </c>
      <c r="H783" s="9"/>
      <c r="I783" s="42"/>
      <c r="J783" s="9"/>
    </row>
    <row r="784">
      <c r="A784" s="5">
        <v>45162.0</v>
      </c>
      <c r="B784" s="11" t="s">
        <v>12105</v>
      </c>
      <c r="C784" s="14" t="s">
        <v>12106</v>
      </c>
      <c r="D784" s="44" t="s">
        <v>899</v>
      </c>
      <c r="E784" s="14" t="s">
        <v>119</v>
      </c>
      <c r="F784" s="14" t="s">
        <v>4755</v>
      </c>
      <c r="G784" s="7" t="s">
        <v>14</v>
      </c>
      <c r="H784" s="9"/>
      <c r="I784" s="42"/>
      <c r="J784" s="9"/>
    </row>
    <row r="785">
      <c r="A785" s="5">
        <v>45162.0</v>
      </c>
      <c r="B785" s="11" t="s">
        <v>12107</v>
      </c>
      <c r="C785" s="14" t="s">
        <v>12108</v>
      </c>
      <c r="D785" s="44" t="s">
        <v>118</v>
      </c>
      <c r="E785" s="14" t="s">
        <v>12109</v>
      </c>
      <c r="F785" s="14" t="s">
        <v>2492</v>
      </c>
      <c r="G785" s="7" t="s">
        <v>14</v>
      </c>
      <c r="H785" s="9"/>
      <c r="I785" s="42"/>
      <c r="J785" s="9"/>
    </row>
    <row r="786">
      <c r="A786" s="5">
        <v>45162.0</v>
      </c>
      <c r="B786" s="11" t="s">
        <v>12110</v>
      </c>
      <c r="C786" s="14" t="s">
        <v>12111</v>
      </c>
      <c r="D786" s="44" t="s">
        <v>3500</v>
      </c>
      <c r="E786" s="9"/>
      <c r="F786" s="14" t="s">
        <v>1246</v>
      </c>
      <c r="G786" s="7" t="s">
        <v>14</v>
      </c>
      <c r="H786" s="14" t="s">
        <v>15</v>
      </c>
      <c r="I786" s="42"/>
      <c r="J786" s="9"/>
    </row>
    <row r="787">
      <c r="A787" s="5">
        <v>45162.0</v>
      </c>
      <c r="B787" s="11" t="s">
        <v>12112</v>
      </c>
      <c r="C787" s="14" t="s">
        <v>12113</v>
      </c>
      <c r="D787" s="44" t="s">
        <v>12114</v>
      </c>
      <c r="E787" s="43"/>
      <c r="F787" s="14" t="s">
        <v>477</v>
      </c>
      <c r="G787" s="7" t="s">
        <v>14</v>
      </c>
      <c r="H787" s="7" t="s">
        <v>420</v>
      </c>
      <c r="I787" s="42"/>
      <c r="J787" s="9"/>
    </row>
    <row r="788">
      <c r="A788" s="5">
        <v>45162.0</v>
      </c>
      <c r="B788" s="11" t="s">
        <v>12115</v>
      </c>
      <c r="C788" s="14" t="s">
        <v>12116</v>
      </c>
      <c r="D788" s="44" t="s">
        <v>916</v>
      </c>
      <c r="E788" s="14" t="s">
        <v>12117</v>
      </c>
      <c r="F788" s="14" t="s">
        <v>2216</v>
      </c>
      <c r="G788" s="7" t="s">
        <v>14</v>
      </c>
      <c r="H788" s="9"/>
      <c r="I788" s="42"/>
      <c r="J788" s="9"/>
    </row>
    <row r="789">
      <c r="A789" s="5">
        <v>45162.0</v>
      </c>
      <c r="B789" s="11" t="s">
        <v>12118</v>
      </c>
      <c r="C789" s="14" t="s">
        <v>12119</v>
      </c>
      <c r="D789" s="44" t="s">
        <v>405</v>
      </c>
      <c r="E789" s="13" t="s">
        <v>125</v>
      </c>
      <c r="F789" s="14" t="s">
        <v>13</v>
      </c>
      <c r="G789" s="7" t="s">
        <v>14</v>
      </c>
      <c r="H789" s="9"/>
      <c r="I789" s="42"/>
      <c r="J789" s="9"/>
    </row>
    <row r="790">
      <c r="A790" s="5">
        <v>45163.0</v>
      </c>
      <c r="B790" s="11" t="s">
        <v>12120</v>
      </c>
      <c r="C790" s="14" t="s">
        <v>12121</v>
      </c>
      <c r="D790" s="44" t="s">
        <v>540</v>
      </c>
      <c r="E790" s="14" t="s">
        <v>15</v>
      </c>
      <c r="F790" s="14" t="s">
        <v>171</v>
      </c>
      <c r="G790" s="7" t="s">
        <v>14</v>
      </c>
      <c r="H790" s="9"/>
      <c r="I790" s="42"/>
      <c r="J790" s="9"/>
    </row>
    <row r="791">
      <c r="A791" s="5">
        <v>45163.0</v>
      </c>
      <c r="B791" s="11" t="s">
        <v>12120</v>
      </c>
      <c r="C791" s="14" t="s">
        <v>12121</v>
      </c>
      <c r="D791" s="44" t="s">
        <v>373</v>
      </c>
      <c r="E791" s="14" t="s">
        <v>15</v>
      </c>
      <c r="F791" s="14" t="s">
        <v>171</v>
      </c>
      <c r="G791" s="7" t="s">
        <v>14</v>
      </c>
      <c r="H791" s="9"/>
      <c r="I791" s="42"/>
      <c r="J791" s="9"/>
    </row>
    <row r="792">
      <c r="A792" s="5">
        <v>45163.0</v>
      </c>
      <c r="B792" s="11" t="s">
        <v>12120</v>
      </c>
      <c r="C792" s="14" t="s">
        <v>12121</v>
      </c>
      <c r="D792" s="44" t="s">
        <v>182</v>
      </c>
      <c r="E792" s="9"/>
      <c r="F792" s="14" t="s">
        <v>184</v>
      </c>
      <c r="G792" s="7" t="s">
        <v>86</v>
      </c>
      <c r="H792" s="14" t="s">
        <v>15</v>
      </c>
      <c r="I792" s="42"/>
      <c r="J792" s="9"/>
    </row>
    <row r="793">
      <c r="A793" s="5">
        <v>45163.0</v>
      </c>
      <c r="B793" s="11" t="s">
        <v>12122</v>
      </c>
      <c r="C793" s="14" t="s">
        <v>12123</v>
      </c>
      <c r="D793" s="44" t="s">
        <v>385</v>
      </c>
      <c r="E793" s="14" t="s">
        <v>119</v>
      </c>
      <c r="F793" s="14" t="s">
        <v>300</v>
      </c>
      <c r="G793" s="7" t="s">
        <v>14</v>
      </c>
      <c r="H793" s="9"/>
      <c r="I793" s="42"/>
      <c r="J793" s="9"/>
    </row>
    <row r="794">
      <c r="A794" s="5">
        <v>45163.0</v>
      </c>
      <c r="B794" s="11" t="s">
        <v>12124</v>
      </c>
      <c r="C794" s="14" t="s">
        <v>12125</v>
      </c>
      <c r="D794" s="44" t="s">
        <v>12126</v>
      </c>
      <c r="E794" s="14" t="s">
        <v>38</v>
      </c>
      <c r="F794" s="14" t="s">
        <v>12127</v>
      </c>
      <c r="G794" s="7" t="s">
        <v>14</v>
      </c>
      <c r="H794" s="9"/>
      <c r="I794" s="42"/>
      <c r="J794" s="9"/>
    </row>
    <row r="795">
      <c r="A795" s="5">
        <v>45163.0</v>
      </c>
      <c r="B795" s="11" t="s">
        <v>12128</v>
      </c>
      <c r="C795" s="14" t="s">
        <v>12129</v>
      </c>
      <c r="D795" s="44" t="s">
        <v>182</v>
      </c>
      <c r="E795" s="14" t="s">
        <v>15</v>
      </c>
      <c r="F795" s="14" t="s">
        <v>749</v>
      </c>
      <c r="G795" s="7" t="s">
        <v>86</v>
      </c>
      <c r="H795" s="9"/>
      <c r="I795" s="42"/>
      <c r="J795" s="9"/>
    </row>
    <row r="796">
      <c r="A796" s="5">
        <v>45163.0</v>
      </c>
      <c r="B796" s="11" t="s">
        <v>12128</v>
      </c>
      <c r="C796" s="14" t="s">
        <v>12129</v>
      </c>
      <c r="D796" s="44" t="s">
        <v>665</v>
      </c>
      <c r="E796" s="14" t="s">
        <v>15</v>
      </c>
      <c r="F796" s="14" t="s">
        <v>749</v>
      </c>
      <c r="G796" s="7" t="s">
        <v>86</v>
      </c>
      <c r="H796" s="9"/>
      <c r="I796" s="42"/>
      <c r="J796" s="9"/>
    </row>
    <row r="797">
      <c r="A797" s="5">
        <v>45163.0</v>
      </c>
      <c r="B797" s="11" t="s">
        <v>12128</v>
      </c>
      <c r="C797" s="14" t="s">
        <v>12129</v>
      </c>
      <c r="D797" s="44" t="s">
        <v>307</v>
      </c>
      <c r="E797" s="14" t="s">
        <v>15</v>
      </c>
      <c r="F797" s="14" t="s">
        <v>749</v>
      </c>
      <c r="G797" s="7" t="s">
        <v>86</v>
      </c>
      <c r="H797" s="9"/>
      <c r="I797" s="42"/>
      <c r="J797" s="9"/>
    </row>
    <row r="798">
      <c r="A798" s="5">
        <v>45163.0</v>
      </c>
      <c r="B798" s="11" t="s">
        <v>12130</v>
      </c>
      <c r="C798" s="14" t="s">
        <v>12131</v>
      </c>
      <c r="D798" s="44" t="s">
        <v>140</v>
      </c>
      <c r="E798" s="9"/>
      <c r="F798" s="14" t="s">
        <v>120</v>
      </c>
      <c r="G798" s="7" t="s">
        <v>14</v>
      </c>
      <c r="H798" s="7" t="s">
        <v>420</v>
      </c>
      <c r="I798" s="42"/>
      <c r="J798" s="9"/>
    </row>
    <row r="799">
      <c r="A799" s="5">
        <v>45163.0</v>
      </c>
      <c r="B799" s="11" t="s">
        <v>12130</v>
      </c>
      <c r="C799" s="14" t="s">
        <v>12131</v>
      </c>
      <c r="D799" s="44" t="s">
        <v>140</v>
      </c>
      <c r="E799" s="14" t="s">
        <v>409</v>
      </c>
      <c r="F799" s="14" t="s">
        <v>12132</v>
      </c>
      <c r="G799" s="7" t="s">
        <v>14</v>
      </c>
      <c r="H799" s="9"/>
      <c r="I799" s="42"/>
      <c r="J799" s="9"/>
    </row>
    <row r="800">
      <c r="A800" s="5">
        <v>45163.0</v>
      </c>
      <c r="B800" s="11" t="s">
        <v>12133</v>
      </c>
      <c r="C800" s="14" t="s">
        <v>12134</v>
      </c>
      <c r="D800" s="44" t="s">
        <v>312</v>
      </c>
      <c r="E800" s="14" t="s">
        <v>119</v>
      </c>
      <c r="F800" s="14" t="s">
        <v>860</v>
      </c>
      <c r="G800" s="7" t="s">
        <v>14</v>
      </c>
      <c r="H800" s="9"/>
      <c r="I800" s="42"/>
      <c r="J800" s="9"/>
    </row>
    <row r="801">
      <c r="A801" s="5">
        <v>45163.0</v>
      </c>
      <c r="B801" s="11" t="s">
        <v>12135</v>
      </c>
      <c r="C801" s="14" t="s">
        <v>12136</v>
      </c>
      <c r="D801" s="44" t="s">
        <v>311</v>
      </c>
      <c r="E801" s="14" t="s">
        <v>105</v>
      </c>
      <c r="F801" s="14" t="s">
        <v>526</v>
      </c>
      <c r="G801" s="7" t="s">
        <v>14</v>
      </c>
      <c r="H801" s="9"/>
      <c r="I801" s="42"/>
      <c r="J801" s="9"/>
    </row>
    <row r="802">
      <c r="A802" s="5">
        <v>45163.0</v>
      </c>
      <c r="B802" s="11" t="s">
        <v>12135</v>
      </c>
      <c r="C802" s="14" t="s">
        <v>12136</v>
      </c>
      <c r="D802" s="44" t="s">
        <v>311</v>
      </c>
      <c r="E802" s="14" t="s">
        <v>119</v>
      </c>
      <c r="F802" s="14" t="s">
        <v>43</v>
      </c>
      <c r="G802" s="7" t="s">
        <v>14</v>
      </c>
      <c r="H802" s="9"/>
      <c r="I802" s="42"/>
      <c r="J802" s="9"/>
    </row>
    <row r="803">
      <c r="A803" s="5">
        <v>45163.0</v>
      </c>
      <c r="B803" s="11" t="s">
        <v>12137</v>
      </c>
      <c r="C803" s="14" t="s">
        <v>12138</v>
      </c>
      <c r="D803" s="44" t="s">
        <v>2757</v>
      </c>
      <c r="E803" s="14" t="s">
        <v>5366</v>
      </c>
      <c r="F803" s="14" t="s">
        <v>718</v>
      </c>
      <c r="G803" s="7" t="s">
        <v>14</v>
      </c>
      <c r="H803" s="9"/>
      <c r="I803" s="42"/>
      <c r="J803" s="9"/>
    </row>
    <row r="804">
      <c r="A804" s="5">
        <v>45163.0</v>
      </c>
      <c r="B804" s="11" t="s">
        <v>12137</v>
      </c>
      <c r="C804" s="14" t="s">
        <v>12138</v>
      </c>
      <c r="D804" s="44" t="s">
        <v>2757</v>
      </c>
      <c r="E804" s="14" t="s">
        <v>38</v>
      </c>
      <c r="F804" s="14" t="s">
        <v>101</v>
      </c>
      <c r="G804" s="7" t="s">
        <v>14</v>
      </c>
      <c r="H804" s="9"/>
      <c r="I804" s="42"/>
      <c r="J804" s="9"/>
    </row>
    <row r="805">
      <c r="A805" s="5">
        <v>45163.0</v>
      </c>
      <c r="B805" s="11" t="s">
        <v>12139</v>
      </c>
      <c r="C805" s="14" t="s">
        <v>12140</v>
      </c>
      <c r="D805" s="44" t="s">
        <v>312</v>
      </c>
      <c r="E805" s="14" t="s">
        <v>12010</v>
      </c>
      <c r="F805" s="14" t="s">
        <v>5981</v>
      </c>
      <c r="G805" s="7" t="s">
        <v>14</v>
      </c>
      <c r="H805" s="9"/>
      <c r="I805" s="42"/>
      <c r="J805" s="9"/>
    </row>
    <row r="806">
      <c r="A806" s="5">
        <v>45163.0</v>
      </c>
      <c r="B806" s="11" t="s">
        <v>12139</v>
      </c>
      <c r="C806" s="14" t="s">
        <v>12140</v>
      </c>
      <c r="D806" s="44" t="s">
        <v>312</v>
      </c>
      <c r="E806" s="14" t="s">
        <v>436</v>
      </c>
      <c r="F806" s="14" t="s">
        <v>258</v>
      </c>
      <c r="G806" s="7" t="s">
        <v>14</v>
      </c>
      <c r="H806" s="9"/>
      <c r="I806" s="42"/>
      <c r="J806" s="9"/>
    </row>
    <row r="807">
      <c r="A807" s="5">
        <v>45163.0</v>
      </c>
      <c r="B807" s="11" t="s">
        <v>12141</v>
      </c>
      <c r="C807" s="14" t="s">
        <v>12142</v>
      </c>
      <c r="D807" s="44" t="s">
        <v>1998</v>
      </c>
      <c r="E807" s="14" t="s">
        <v>12143</v>
      </c>
      <c r="F807" s="14" t="s">
        <v>13</v>
      </c>
      <c r="G807" s="7" t="s">
        <v>14</v>
      </c>
      <c r="H807" s="9"/>
      <c r="I807" s="42"/>
      <c r="J807" s="9"/>
    </row>
    <row r="808">
      <c r="A808" s="5">
        <v>45163.0</v>
      </c>
      <c r="B808" s="11" t="s">
        <v>12141</v>
      </c>
      <c r="C808" s="14" t="s">
        <v>12142</v>
      </c>
      <c r="D808" s="44" t="s">
        <v>1998</v>
      </c>
      <c r="E808" s="14" t="s">
        <v>4316</v>
      </c>
      <c r="F808" s="14" t="s">
        <v>33</v>
      </c>
      <c r="G808" s="7" t="s">
        <v>14</v>
      </c>
      <c r="H808" s="9"/>
      <c r="I808" s="42"/>
      <c r="J808" s="9"/>
    </row>
    <row r="809">
      <c r="A809" s="5">
        <v>45163.0</v>
      </c>
      <c r="B809" s="11" t="s">
        <v>12144</v>
      </c>
      <c r="C809" s="14" t="s">
        <v>12145</v>
      </c>
      <c r="D809" s="44" t="s">
        <v>109</v>
      </c>
      <c r="E809" s="9"/>
      <c r="F809" s="14" t="s">
        <v>11188</v>
      </c>
      <c r="G809" s="7" t="s">
        <v>14</v>
      </c>
      <c r="H809" s="7" t="s">
        <v>420</v>
      </c>
      <c r="I809" s="42"/>
      <c r="J809" s="9"/>
    </row>
    <row r="810">
      <c r="A810" s="5">
        <v>45163.0</v>
      </c>
      <c r="B810" s="11" t="s">
        <v>12144</v>
      </c>
      <c r="C810" s="14" t="s">
        <v>12145</v>
      </c>
      <c r="D810" s="44" t="s">
        <v>109</v>
      </c>
      <c r="E810" s="14" t="s">
        <v>5885</v>
      </c>
      <c r="F810" s="14" t="s">
        <v>3180</v>
      </c>
      <c r="G810" s="7" t="s">
        <v>14</v>
      </c>
      <c r="H810" s="9"/>
      <c r="I810" s="42"/>
      <c r="J810" s="9"/>
    </row>
    <row r="811">
      <c r="A811" s="5">
        <v>45163.0</v>
      </c>
      <c r="B811" s="11" t="s">
        <v>12146</v>
      </c>
      <c r="C811" s="14" t="s">
        <v>12147</v>
      </c>
      <c r="D811" s="44" t="s">
        <v>3288</v>
      </c>
      <c r="E811" s="14" t="s">
        <v>334</v>
      </c>
      <c r="F811" s="14" t="s">
        <v>136</v>
      </c>
      <c r="G811" s="7" t="s">
        <v>14</v>
      </c>
      <c r="H811" s="9"/>
      <c r="I811" s="42"/>
      <c r="J811" s="9"/>
    </row>
    <row r="812">
      <c r="A812" s="5">
        <v>45164.0</v>
      </c>
      <c r="B812" s="11" t="s">
        <v>12148</v>
      </c>
      <c r="C812" s="14" t="s">
        <v>12149</v>
      </c>
      <c r="D812" s="44" t="s">
        <v>165</v>
      </c>
      <c r="E812" s="14" t="s">
        <v>119</v>
      </c>
      <c r="F812" s="14" t="s">
        <v>33</v>
      </c>
      <c r="G812" s="7" t="s">
        <v>14</v>
      </c>
      <c r="H812" s="9"/>
      <c r="I812" s="42"/>
      <c r="J812" s="9"/>
    </row>
    <row r="813">
      <c r="A813" s="5">
        <v>45164.0</v>
      </c>
      <c r="B813" s="11" t="s">
        <v>12150</v>
      </c>
      <c r="C813" s="14" t="s">
        <v>12151</v>
      </c>
      <c r="D813" s="32" t="s">
        <v>746</v>
      </c>
      <c r="E813" s="14" t="s">
        <v>119</v>
      </c>
      <c r="F813" s="14" t="s">
        <v>33</v>
      </c>
      <c r="G813" s="7" t="s">
        <v>14</v>
      </c>
      <c r="H813" s="9"/>
      <c r="I813" s="42"/>
      <c r="J813" s="9"/>
    </row>
    <row r="814">
      <c r="A814" s="5">
        <v>45166.0</v>
      </c>
      <c r="B814" s="11" t="s">
        <v>12152</v>
      </c>
      <c r="C814" s="14" t="s">
        <v>12153</v>
      </c>
      <c r="D814" s="44" t="s">
        <v>7302</v>
      </c>
      <c r="E814" s="14" t="s">
        <v>15</v>
      </c>
      <c r="F814" s="14" t="s">
        <v>171</v>
      </c>
      <c r="G814" s="7" t="s">
        <v>14</v>
      </c>
      <c r="H814" s="9"/>
      <c r="I814" s="42"/>
      <c r="J814" s="9"/>
    </row>
    <row r="815">
      <c r="A815" s="5">
        <v>45166.0</v>
      </c>
      <c r="B815" s="11" t="s">
        <v>12152</v>
      </c>
      <c r="C815" s="14" t="s">
        <v>12153</v>
      </c>
      <c r="D815" s="44" t="s">
        <v>1728</v>
      </c>
      <c r="E815" s="14" t="s">
        <v>15</v>
      </c>
      <c r="F815" s="14" t="s">
        <v>171</v>
      </c>
      <c r="G815" s="7" t="s">
        <v>14</v>
      </c>
      <c r="H815" s="9"/>
      <c r="I815" s="42"/>
      <c r="J815" s="9"/>
    </row>
    <row r="816">
      <c r="A816" s="5">
        <v>45166.0</v>
      </c>
      <c r="B816" s="11" t="s">
        <v>12152</v>
      </c>
      <c r="C816" s="14" t="s">
        <v>12153</v>
      </c>
      <c r="D816" s="44" t="s">
        <v>540</v>
      </c>
      <c r="E816" s="43"/>
      <c r="F816" s="14" t="s">
        <v>184</v>
      </c>
      <c r="G816" s="7" t="s">
        <v>86</v>
      </c>
      <c r="H816" s="14" t="s">
        <v>15</v>
      </c>
      <c r="I816" s="42"/>
      <c r="J816" s="9"/>
    </row>
    <row r="817">
      <c r="A817" s="5">
        <v>45166.0</v>
      </c>
      <c r="B817" s="11" t="s">
        <v>12154</v>
      </c>
      <c r="C817" s="14" t="s">
        <v>12155</v>
      </c>
      <c r="D817" s="44" t="s">
        <v>7302</v>
      </c>
      <c r="E817" s="14" t="s">
        <v>15</v>
      </c>
      <c r="F817" s="14" t="s">
        <v>171</v>
      </c>
      <c r="G817" s="7" t="s">
        <v>14</v>
      </c>
      <c r="H817" s="9"/>
      <c r="I817" s="42"/>
      <c r="J817" s="9"/>
    </row>
    <row r="818">
      <c r="A818" s="5">
        <v>45166.0</v>
      </c>
      <c r="B818" s="11" t="s">
        <v>12154</v>
      </c>
      <c r="C818" s="14" t="s">
        <v>12155</v>
      </c>
      <c r="D818" s="44" t="s">
        <v>32</v>
      </c>
      <c r="E818" s="14" t="s">
        <v>15</v>
      </c>
      <c r="F818" s="14" t="s">
        <v>171</v>
      </c>
      <c r="G818" s="7" t="s">
        <v>14</v>
      </c>
      <c r="H818" s="9"/>
      <c r="I818" s="42"/>
      <c r="J818" s="9"/>
    </row>
    <row r="819">
      <c r="A819" s="5">
        <v>45166.0</v>
      </c>
      <c r="B819" s="11" t="s">
        <v>12154</v>
      </c>
      <c r="C819" s="14" t="s">
        <v>12155</v>
      </c>
      <c r="D819" s="44" t="s">
        <v>1728</v>
      </c>
      <c r="E819" s="14" t="s">
        <v>15</v>
      </c>
      <c r="F819" s="14" t="s">
        <v>171</v>
      </c>
      <c r="G819" s="7" t="s">
        <v>14</v>
      </c>
      <c r="H819" s="9"/>
      <c r="I819" s="42"/>
      <c r="J819" s="9"/>
    </row>
    <row r="820">
      <c r="A820" s="5">
        <v>45166.0</v>
      </c>
      <c r="B820" s="11" t="s">
        <v>12156</v>
      </c>
      <c r="C820" s="14" t="s">
        <v>12157</v>
      </c>
      <c r="D820" s="44" t="s">
        <v>3457</v>
      </c>
      <c r="E820" s="9"/>
      <c r="F820" s="14" t="s">
        <v>11188</v>
      </c>
      <c r="G820" s="7" t="s">
        <v>14</v>
      </c>
      <c r="H820" s="7" t="s">
        <v>420</v>
      </c>
      <c r="I820" s="42"/>
      <c r="J820" s="9"/>
    </row>
    <row r="821">
      <c r="A821" s="5">
        <v>45166.0</v>
      </c>
      <c r="B821" s="11" t="s">
        <v>12158</v>
      </c>
      <c r="C821" s="14" t="s">
        <v>12159</v>
      </c>
      <c r="D821" s="44" t="s">
        <v>189</v>
      </c>
      <c r="E821" s="14" t="s">
        <v>587</v>
      </c>
      <c r="F821" s="14" t="s">
        <v>16</v>
      </c>
      <c r="G821" s="7" t="s">
        <v>14</v>
      </c>
      <c r="H821" s="9"/>
      <c r="I821" s="42"/>
      <c r="J821" s="9"/>
    </row>
    <row r="822">
      <c r="A822" s="5">
        <v>45166.0</v>
      </c>
      <c r="B822" s="11" t="s">
        <v>12158</v>
      </c>
      <c r="C822" s="14" t="s">
        <v>12159</v>
      </c>
      <c r="D822" s="44" t="s">
        <v>235</v>
      </c>
      <c r="E822" s="14" t="s">
        <v>587</v>
      </c>
      <c r="F822" s="14" t="s">
        <v>16</v>
      </c>
      <c r="G822" s="7" t="s">
        <v>14</v>
      </c>
      <c r="H822" s="9"/>
      <c r="I822" s="42"/>
      <c r="J822" s="9"/>
    </row>
    <row r="823">
      <c r="A823" s="5">
        <v>45166.0</v>
      </c>
      <c r="B823" s="11" t="s">
        <v>12158</v>
      </c>
      <c r="C823" s="14" t="s">
        <v>12159</v>
      </c>
      <c r="D823" s="44" t="s">
        <v>32</v>
      </c>
      <c r="E823" s="14" t="s">
        <v>587</v>
      </c>
      <c r="F823" s="14" t="s">
        <v>16</v>
      </c>
      <c r="G823" s="7" t="s">
        <v>14</v>
      </c>
      <c r="H823" s="9"/>
      <c r="I823" s="42"/>
      <c r="J823" s="9"/>
    </row>
    <row r="824">
      <c r="A824" s="5">
        <v>45166.0</v>
      </c>
      <c r="B824" s="11" t="s">
        <v>12158</v>
      </c>
      <c r="C824" s="14" t="s">
        <v>12159</v>
      </c>
      <c r="D824" s="44" t="s">
        <v>1587</v>
      </c>
      <c r="E824" s="14" t="s">
        <v>587</v>
      </c>
      <c r="F824" s="14" t="s">
        <v>16</v>
      </c>
      <c r="G824" s="7" t="s">
        <v>14</v>
      </c>
      <c r="H824" s="9"/>
      <c r="I824" s="42"/>
      <c r="J824" s="9"/>
    </row>
    <row r="825">
      <c r="A825" s="5">
        <v>45166.0</v>
      </c>
      <c r="B825" s="11" t="s">
        <v>12160</v>
      </c>
      <c r="C825" s="14" t="s">
        <v>12161</v>
      </c>
      <c r="D825" s="44" t="s">
        <v>842</v>
      </c>
      <c r="E825" s="14" t="s">
        <v>12162</v>
      </c>
      <c r="F825" s="14" t="s">
        <v>11347</v>
      </c>
      <c r="G825" s="7" t="s">
        <v>14</v>
      </c>
      <c r="H825" s="9"/>
      <c r="I825" s="42"/>
      <c r="J825" s="9"/>
    </row>
    <row r="826">
      <c r="A826" s="5">
        <v>45167.0</v>
      </c>
      <c r="B826" s="11" t="s">
        <v>12163</v>
      </c>
      <c r="C826" s="14" t="s">
        <v>12164</v>
      </c>
      <c r="D826" s="44" t="s">
        <v>32</v>
      </c>
      <c r="E826" s="14" t="s">
        <v>15</v>
      </c>
      <c r="F826" s="14" t="s">
        <v>171</v>
      </c>
      <c r="G826" s="7" t="s">
        <v>14</v>
      </c>
      <c r="H826" s="9"/>
      <c r="I826" s="42"/>
      <c r="J826" s="9"/>
    </row>
    <row r="827">
      <c r="A827" s="5">
        <v>45167.0</v>
      </c>
      <c r="B827" s="11" t="s">
        <v>12163</v>
      </c>
      <c r="C827" s="14" t="s">
        <v>12164</v>
      </c>
      <c r="D827" s="44" t="s">
        <v>182</v>
      </c>
      <c r="E827" s="14" t="s">
        <v>15</v>
      </c>
      <c r="F827" s="14" t="s">
        <v>171</v>
      </c>
      <c r="G827" s="7" t="s">
        <v>14</v>
      </c>
      <c r="H827" s="9"/>
      <c r="I827" s="42"/>
      <c r="J827" s="9"/>
    </row>
    <row r="828">
      <c r="A828" s="5">
        <v>45167.0</v>
      </c>
      <c r="B828" s="11" t="s">
        <v>12165</v>
      </c>
      <c r="C828" s="14" t="s">
        <v>12166</v>
      </c>
      <c r="D828" s="44" t="s">
        <v>515</v>
      </c>
      <c r="E828" s="14" t="s">
        <v>12167</v>
      </c>
      <c r="F828" s="14" t="s">
        <v>12168</v>
      </c>
      <c r="G828" s="7" t="s">
        <v>14</v>
      </c>
      <c r="H828" s="9"/>
      <c r="I828" s="42"/>
      <c r="J828" s="9"/>
    </row>
    <row r="829">
      <c r="A829" s="5">
        <v>45167.0</v>
      </c>
      <c r="B829" s="11" t="s">
        <v>12165</v>
      </c>
      <c r="C829" s="14" t="s">
        <v>12166</v>
      </c>
      <c r="D829" s="44" t="s">
        <v>515</v>
      </c>
      <c r="E829" s="14" t="s">
        <v>119</v>
      </c>
      <c r="F829" s="14" t="s">
        <v>43</v>
      </c>
      <c r="G829" s="7" t="s">
        <v>14</v>
      </c>
      <c r="H829" s="9"/>
      <c r="I829" s="42"/>
      <c r="J829" s="9"/>
    </row>
    <row r="830">
      <c r="A830" s="5">
        <v>45167.0</v>
      </c>
      <c r="B830" s="11" t="s">
        <v>12169</v>
      </c>
      <c r="C830" s="14" t="s">
        <v>12170</v>
      </c>
      <c r="D830" s="44" t="s">
        <v>1319</v>
      </c>
      <c r="E830" s="14" t="s">
        <v>105</v>
      </c>
      <c r="F830" s="14" t="s">
        <v>300</v>
      </c>
      <c r="G830" s="7" t="s">
        <v>14</v>
      </c>
      <c r="H830" s="9"/>
      <c r="I830" s="42"/>
      <c r="J830" s="9"/>
    </row>
    <row r="831">
      <c r="A831" s="5">
        <v>45167.0</v>
      </c>
      <c r="B831" s="11" t="s">
        <v>12171</v>
      </c>
      <c r="C831" s="14" t="s">
        <v>12172</v>
      </c>
      <c r="D831" s="44" t="s">
        <v>32</v>
      </c>
      <c r="E831" s="14" t="s">
        <v>15</v>
      </c>
      <c r="F831" s="14" t="s">
        <v>171</v>
      </c>
      <c r="G831" s="7" t="s">
        <v>14</v>
      </c>
      <c r="H831" s="9"/>
      <c r="I831" s="42"/>
      <c r="J831" s="9"/>
    </row>
    <row r="832">
      <c r="A832" s="5">
        <v>45167.0</v>
      </c>
      <c r="B832" s="11" t="s">
        <v>12171</v>
      </c>
      <c r="C832" s="14" t="s">
        <v>12172</v>
      </c>
      <c r="D832" s="44" t="s">
        <v>373</v>
      </c>
      <c r="E832" s="9"/>
      <c r="F832" s="14" t="s">
        <v>184</v>
      </c>
      <c r="G832" s="7" t="s">
        <v>86</v>
      </c>
      <c r="H832" s="14" t="s">
        <v>15</v>
      </c>
      <c r="I832" s="42"/>
      <c r="J832" s="9"/>
    </row>
    <row r="833">
      <c r="A833" s="5">
        <v>45167.0</v>
      </c>
      <c r="B833" s="11" t="s">
        <v>12173</v>
      </c>
      <c r="C833" s="14" t="s">
        <v>12174</v>
      </c>
      <c r="D833" s="44" t="s">
        <v>32</v>
      </c>
      <c r="E833" s="14" t="s">
        <v>105</v>
      </c>
      <c r="F833" s="14" t="s">
        <v>526</v>
      </c>
      <c r="G833" s="7" t="s">
        <v>14</v>
      </c>
      <c r="H833" s="9"/>
      <c r="I833" s="42"/>
      <c r="J833" s="9"/>
    </row>
    <row r="834">
      <c r="A834" s="5">
        <v>45167.0</v>
      </c>
      <c r="B834" s="11" t="s">
        <v>12173</v>
      </c>
      <c r="C834" s="14" t="s">
        <v>12174</v>
      </c>
      <c r="D834" s="44" t="s">
        <v>189</v>
      </c>
      <c r="E834" s="14" t="s">
        <v>105</v>
      </c>
      <c r="F834" s="14" t="s">
        <v>526</v>
      </c>
      <c r="G834" s="7" t="s">
        <v>14</v>
      </c>
      <c r="H834" s="9"/>
      <c r="I834" s="42"/>
      <c r="J834" s="9"/>
    </row>
    <row r="835">
      <c r="A835" s="5">
        <v>45167.0</v>
      </c>
      <c r="B835" s="11" t="s">
        <v>12175</v>
      </c>
      <c r="C835" s="14" t="s">
        <v>12176</v>
      </c>
      <c r="D835" s="44" t="s">
        <v>69</v>
      </c>
      <c r="E835" s="14" t="s">
        <v>3693</v>
      </c>
      <c r="F835" s="14" t="s">
        <v>564</v>
      </c>
      <c r="G835" s="7" t="s">
        <v>14</v>
      </c>
      <c r="H835" s="9"/>
      <c r="I835" s="42"/>
      <c r="J835" s="9"/>
    </row>
    <row r="836">
      <c r="A836" s="5">
        <v>45167.0</v>
      </c>
      <c r="B836" s="11" t="s">
        <v>12177</v>
      </c>
      <c r="C836" s="14" t="s">
        <v>12178</v>
      </c>
      <c r="D836" s="44" t="s">
        <v>949</v>
      </c>
      <c r="E836" s="14" t="s">
        <v>436</v>
      </c>
      <c r="F836" s="14" t="s">
        <v>2216</v>
      </c>
      <c r="G836" s="7" t="s">
        <v>14</v>
      </c>
      <c r="H836" s="9"/>
      <c r="I836" s="42"/>
      <c r="J836" s="9"/>
    </row>
    <row r="837">
      <c r="A837" s="5">
        <v>45167.0</v>
      </c>
      <c r="B837" s="11" t="s">
        <v>12179</v>
      </c>
      <c r="C837" s="14" t="s">
        <v>12180</v>
      </c>
      <c r="D837" s="44" t="s">
        <v>746</v>
      </c>
      <c r="E837" s="14" t="s">
        <v>125</v>
      </c>
      <c r="F837" s="14" t="s">
        <v>1430</v>
      </c>
      <c r="G837" s="7" t="s">
        <v>14</v>
      </c>
      <c r="H837" s="9"/>
      <c r="I837" s="42"/>
      <c r="J837" s="9"/>
    </row>
    <row r="838">
      <c r="A838" s="5">
        <v>45167.0</v>
      </c>
      <c r="B838" s="11" t="s">
        <v>12179</v>
      </c>
      <c r="C838" s="14" t="s">
        <v>12180</v>
      </c>
      <c r="D838" s="44" t="s">
        <v>746</v>
      </c>
      <c r="E838" s="14" t="s">
        <v>38</v>
      </c>
      <c r="F838" s="14" t="s">
        <v>741</v>
      </c>
      <c r="G838" s="7" t="s">
        <v>14</v>
      </c>
      <c r="H838" s="9"/>
      <c r="I838" s="42"/>
      <c r="J838" s="9"/>
    </row>
    <row r="839">
      <c r="A839" s="5">
        <v>45168.0</v>
      </c>
      <c r="B839" s="11" t="s">
        <v>12181</v>
      </c>
      <c r="C839" s="14" t="s">
        <v>12182</v>
      </c>
      <c r="D839" s="44" t="s">
        <v>1952</v>
      </c>
      <c r="E839" s="14" t="s">
        <v>15</v>
      </c>
      <c r="F839" s="14" t="s">
        <v>171</v>
      </c>
      <c r="G839" s="7" t="s">
        <v>14</v>
      </c>
      <c r="H839" s="9"/>
      <c r="I839" s="42"/>
      <c r="J839" s="9"/>
    </row>
    <row r="840">
      <c r="A840" s="5">
        <v>45168.0</v>
      </c>
      <c r="B840" s="11" t="s">
        <v>12183</v>
      </c>
      <c r="C840" s="14" t="s">
        <v>12184</v>
      </c>
      <c r="D840" s="44" t="s">
        <v>800</v>
      </c>
      <c r="E840" s="14" t="s">
        <v>436</v>
      </c>
      <c r="F840" s="14" t="s">
        <v>542</v>
      </c>
      <c r="G840" s="7" t="s">
        <v>14</v>
      </c>
      <c r="H840" s="9"/>
      <c r="I840" s="42"/>
      <c r="J840" s="9"/>
    </row>
    <row r="841">
      <c r="A841" s="5">
        <v>45168.0</v>
      </c>
      <c r="B841" s="11" t="s">
        <v>12185</v>
      </c>
      <c r="C841" s="14" t="s">
        <v>12186</v>
      </c>
      <c r="D841" s="44" t="s">
        <v>12187</v>
      </c>
      <c r="E841" s="14" t="s">
        <v>38</v>
      </c>
      <c r="F841" s="14" t="s">
        <v>1376</v>
      </c>
      <c r="G841" s="7" t="s">
        <v>14</v>
      </c>
      <c r="H841" s="9"/>
      <c r="I841" s="42"/>
      <c r="J841" s="9"/>
    </row>
    <row r="842">
      <c r="A842" s="5">
        <v>45168.0</v>
      </c>
      <c r="B842" s="11" t="s">
        <v>12188</v>
      </c>
      <c r="C842" s="14" t="s">
        <v>12189</v>
      </c>
      <c r="D842" s="44" t="s">
        <v>1072</v>
      </c>
      <c r="E842" s="14" t="s">
        <v>436</v>
      </c>
      <c r="F842" s="14" t="s">
        <v>564</v>
      </c>
      <c r="G842" s="7" t="s">
        <v>14</v>
      </c>
      <c r="H842" s="9"/>
      <c r="I842" s="42"/>
      <c r="J842" s="9"/>
    </row>
    <row r="843">
      <c r="A843" s="5">
        <v>45168.0</v>
      </c>
      <c r="B843" s="11" t="s">
        <v>12190</v>
      </c>
      <c r="C843" s="14" t="s">
        <v>12191</v>
      </c>
      <c r="D843" s="44" t="s">
        <v>2485</v>
      </c>
      <c r="E843" s="14" t="s">
        <v>436</v>
      </c>
      <c r="F843" s="14" t="s">
        <v>18</v>
      </c>
      <c r="G843" s="7" t="s">
        <v>14</v>
      </c>
      <c r="H843" s="9"/>
      <c r="I843" s="42"/>
      <c r="J843" s="9"/>
    </row>
    <row r="844">
      <c r="A844" s="5">
        <v>45168.0</v>
      </c>
      <c r="B844" s="11" t="s">
        <v>12192</v>
      </c>
      <c r="C844" s="14" t="s">
        <v>12193</v>
      </c>
      <c r="D844" s="44" t="s">
        <v>118</v>
      </c>
      <c r="E844" s="14" t="s">
        <v>15</v>
      </c>
      <c r="F844" s="14" t="s">
        <v>171</v>
      </c>
      <c r="G844" s="7" t="s">
        <v>14</v>
      </c>
      <c r="H844" s="9"/>
      <c r="I844" s="42"/>
      <c r="J844" s="9"/>
    </row>
    <row r="845">
      <c r="A845" s="5">
        <v>45168.0</v>
      </c>
      <c r="B845" s="11" t="s">
        <v>12192</v>
      </c>
      <c r="C845" s="14" t="s">
        <v>12193</v>
      </c>
      <c r="D845" s="44" t="s">
        <v>1952</v>
      </c>
      <c r="E845" s="14" t="s">
        <v>15</v>
      </c>
      <c r="F845" s="14" t="s">
        <v>171</v>
      </c>
      <c r="G845" s="7" t="s">
        <v>14</v>
      </c>
      <c r="H845" s="9"/>
      <c r="I845" s="42"/>
      <c r="J845" s="9"/>
    </row>
    <row r="846">
      <c r="A846" s="5">
        <v>45168.0</v>
      </c>
      <c r="B846" s="11" t="s">
        <v>12192</v>
      </c>
      <c r="C846" s="14" t="s">
        <v>12193</v>
      </c>
      <c r="D846" s="44" t="s">
        <v>311</v>
      </c>
      <c r="E846" s="14" t="s">
        <v>15</v>
      </c>
      <c r="F846" s="14" t="s">
        <v>171</v>
      </c>
      <c r="G846" s="7" t="s">
        <v>14</v>
      </c>
      <c r="H846" s="9"/>
      <c r="I846" s="42"/>
      <c r="J846" s="9"/>
    </row>
    <row r="847">
      <c r="A847" s="5">
        <v>45168.0</v>
      </c>
      <c r="B847" s="11" t="s">
        <v>12194</v>
      </c>
      <c r="C847" s="14" t="s">
        <v>12195</v>
      </c>
      <c r="D847" s="44" t="s">
        <v>321</v>
      </c>
      <c r="E847" s="14" t="s">
        <v>5418</v>
      </c>
      <c r="F847" s="14" t="s">
        <v>33</v>
      </c>
      <c r="G847" s="7" t="s">
        <v>14</v>
      </c>
      <c r="H847" s="9"/>
      <c r="I847" s="42"/>
      <c r="J847" s="9"/>
    </row>
    <row r="848">
      <c r="A848" s="5">
        <v>45168.0</v>
      </c>
      <c r="B848" s="11" t="s">
        <v>12196</v>
      </c>
      <c r="C848" s="14" t="s">
        <v>12197</v>
      </c>
      <c r="D848" s="44" t="s">
        <v>1666</v>
      </c>
      <c r="E848" s="14" t="s">
        <v>6568</v>
      </c>
      <c r="F848" s="14" t="s">
        <v>718</v>
      </c>
      <c r="G848" s="7" t="s">
        <v>14</v>
      </c>
      <c r="H848" s="9"/>
      <c r="I848" s="42"/>
      <c r="J848" s="9"/>
    </row>
    <row r="849">
      <c r="A849" s="5">
        <v>45168.0</v>
      </c>
      <c r="B849" s="11" t="s">
        <v>12198</v>
      </c>
      <c r="C849" s="14" t="s">
        <v>12199</v>
      </c>
      <c r="D849" s="44" t="s">
        <v>303</v>
      </c>
      <c r="E849" s="14" t="s">
        <v>119</v>
      </c>
      <c r="F849" s="14" t="s">
        <v>330</v>
      </c>
      <c r="G849" s="7" t="s">
        <v>14</v>
      </c>
      <c r="H849" s="9"/>
      <c r="I849" s="42"/>
      <c r="J849" s="9"/>
    </row>
    <row r="850">
      <c r="A850" s="5">
        <v>45168.0</v>
      </c>
      <c r="B850" s="11" t="s">
        <v>12200</v>
      </c>
      <c r="C850" s="14" t="s">
        <v>12201</v>
      </c>
      <c r="D850" s="44" t="s">
        <v>2264</v>
      </c>
      <c r="E850" s="14" t="s">
        <v>38</v>
      </c>
      <c r="F850" s="14" t="s">
        <v>18</v>
      </c>
      <c r="G850" s="7" t="s">
        <v>14</v>
      </c>
      <c r="H850" s="9"/>
      <c r="I850" s="42"/>
      <c r="J850" s="9"/>
    </row>
    <row r="851">
      <c r="A851" s="5">
        <v>45168.0</v>
      </c>
      <c r="B851" s="11" t="s">
        <v>12202</v>
      </c>
      <c r="C851" s="14" t="s">
        <v>12203</v>
      </c>
      <c r="D851" s="44" t="s">
        <v>235</v>
      </c>
      <c r="E851" s="14" t="s">
        <v>105</v>
      </c>
      <c r="F851" s="14" t="s">
        <v>526</v>
      </c>
      <c r="G851" s="7" t="s">
        <v>14</v>
      </c>
      <c r="H851" s="9"/>
      <c r="I851" s="42"/>
      <c r="J851" s="9"/>
    </row>
    <row r="852">
      <c r="A852" s="30" t="s">
        <v>8823</v>
      </c>
      <c r="B852" s="52" t="s">
        <v>12204</v>
      </c>
      <c r="C852" s="23" t="s">
        <v>12205</v>
      </c>
      <c r="D852" s="53" t="s">
        <v>746</v>
      </c>
      <c r="E852" s="23" t="s">
        <v>15</v>
      </c>
      <c r="F852" s="23" t="s">
        <v>747</v>
      </c>
      <c r="G852" s="9" t="s">
        <v>86</v>
      </c>
      <c r="H852" s="9"/>
      <c r="I852" s="54"/>
    </row>
    <row r="853">
      <c r="A853" s="30" t="s">
        <v>8823</v>
      </c>
      <c r="B853" s="52" t="s">
        <v>12204</v>
      </c>
      <c r="C853" s="23" t="s">
        <v>12205</v>
      </c>
      <c r="D853" s="53" t="s">
        <v>311</v>
      </c>
      <c r="E853" s="23" t="s">
        <v>15</v>
      </c>
      <c r="F853" s="23" t="s">
        <v>747</v>
      </c>
      <c r="G853" s="9" t="s">
        <v>86</v>
      </c>
      <c r="H853" s="9"/>
      <c r="I853" s="54"/>
    </row>
    <row r="854">
      <c r="A854" s="30" t="s">
        <v>8823</v>
      </c>
      <c r="B854" s="52" t="s">
        <v>12204</v>
      </c>
      <c r="C854" s="23" t="s">
        <v>12205</v>
      </c>
      <c r="D854" s="53" t="s">
        <v>812</v>
      </c>
      <c r="E854" s="23" t="s">
        <v>15</v>
      </c>
      <c r="F854" s="23" t="s">
        <v>747</v>
      </c>
      <c r="G854" s="9" t="s">
        <v>86</v>
      </c>
      <c r="H854" s="9"/>
      <c r="I854" s="54"/>
    </row>
    <row r="855">
      <c r="A855" s="30" t="s">
        <v>8823</v>
      </c>
      <c r="B855" s="52" t="s">
        <v>12206</v>
      </c>
      <c r="C855" s="23" t="s">
        <v>12207</v>
      </c>
      <c r="D855" s="53" t="s">
        <v>8847</v>
      </c>
      <c r="E855" s="23" t="s">
        <v>38</v>
      </c>
      <c r="F855" s="23" t="s">
        <v>18</v>
      </c>
      <c r="G855" s="9" t="s">
        <v>14</v>
      </c>
      <c r="H855" s="9"/>
      <c r="I855" s="54"/>
    </row>
    <row r="856">
      <c r="A856" s="30" t="s">
        <v>8823</v>
      </c>
      <c r="B856" s="52" t="s">
        <v>12208</v>
      </c>
      <c r="C856" s="23" t="s">
        <v>12209</v>
      </c>
      <c r="D856" s="53" t="s">
        <v>812</v>
      </c>
      <c r="E856" s="23" t="s">
        <v>15</v>
      </c>
      <c r="F856" s="9" t="s">
        <v>749</v>
      </c>
      <c r="G856" s="9" t="s">
        <v>86</v>
      </c>
      <c r="H856" s="9"/>
      <c r="I856" s="54"/>
    </row>
    <row r="857">
      <c r="A857" s="30" t="s">
        <v>8823</v>
      </c>
      <c r="B857" s="52" t="s">
        <v>12208</v>
      </c>
      <c r="C857" s="23" t="s">
        <v>12209</v>
      </c>
      <c r="D857" s="53" t="s">
        <v>311</v>
      </c>
      <c r="E857" s="23" t="s">
        <v>15</v>
      </c>
      <c r="F857" s="9" t="s">
        <v>749</v>
      </c>
      <c r="G857" s="9" t="s">
        <v>86</v>
      </c>
      <c r="H857" s="9"/>
      <c r="I857" s="54"/>
    </row>
    <row r="858">
      <c r="A858" s="30" t="s">
        <v>8823</v>
      </c>
      <c r="B858" s="52" t="s">
        <v>12208</v>
      </c>
      <c r="C858" s="23" t="s">
        <v>12209</v>
      </c>
      <c r="D858" s="53" t="s">
        <v>540</v>
      </c>
      <c r="E858" s="23" t="s">
        <v>15</v>
      </c>
      <c r="F858" s="9" t="s">
        <v>749</v>
      </c>
      <c r="G858" s="9" t="s">
        <v>86</v>
      </c>
      <c r="H858" s="9"/>
      <c r="I858" s="54"/>
    </row>
    <row r="859">
      <c r="A859" s="30" t="s">
        <v>8823</v>
      </c>
      <c r="B859" s="52" t="s">
        <v>12210</v>
      </c>
      <c r="C859" s="23" t="s">
        <v>12211</v>
      </c>
      <c r="D859" s="53" t="s">
        <v>4204</v>
      </c>
      <c r="E859" s="23" t="s">
        <v>38</v>
      </c>
      <c r="F859" s="23" t="s">
        <v>101</v>
      </c>
      <c r="G859" s="9" t="s">
        <v>14</v>
      </c>
      <c r="H859" s="9"/>
      <c r="I859" s="54"/>
    </row>
    <row r="860">
      <c r="A860" s="30" t="s">
        <v>8823</v>
      </c>
      <c r="B860" s="52" t="s">
        <v>12210</v>
      </c>
      <c r="C860" s="23" t="s">
        <v>12211</v>
      </c>
      <c r="D860" s="53" t="s">
        <v>4204</v>
      </c>
      <c r="E860" s="23" t="s">
        <v>4570</v>
      </c>
      <c r="F860" s="23" t="s">
        <v>43</v>
      </c>
      <c r="G860" s="9" t="s">
        <v>14</v>
      </c>
      <c r="H860" s="9"/>
      <c r="I860" s="54"/>
    </row>
    <row r="861">
      <c r="A861" s="30" t="s">
        <v>8823</v>
      </c>
      <c r="B861" s="52" t="s">
        <v>12210</v>
      </c>
      <c r="C861" s="23" t="s">
        <v>12211</v>
      </c>
      <c r="D861" s="53" t="s">
        <v>4204</v>
      </c>
      <c r="E861" s="23" t="s">
        <v>241</v>
      </c>
      <c r="F861" s="23" t="s">
        <v>126</v>
      </c>
      <c r="G861" s="9" t="s">
        <v>14</v>
      </c>
      <c r="H861" s="9"/>
      <c r="I861" s="54"/>
    </row>
    <row r="862">
      <c r="A862" s="30" t="s">
        <v>8823</v>
      </c>
      <c r="B862" s="52" t="s">
        <v>12212</v>
      </c>
      <c r="C862" s="23" t="s">
        <v>12213</v>
      </c>
      <c r="D862" s="53" t="s">
        <v>1181</v>
      </c>
      <c r="E862" s="23" t="s">
        <v>271</v>
      </c>
      <c r="F862" s="23" t="s">
        <v>91</v>
      </c>
      <c r="G862" s="9" t="s">
        <v>14</v>
      </c>
      <c r="H862" s="9"/>
      <c r="I862" s="54"/>
    </row>
    <row r="863">
      <c r="A863" s="30" t="s">
        <v>8823</v>
      </c>
      <c r="B863" s="52" t="s">
        <v>12212</v>
      </c>
      <c r="C863" s="23" t="s">
        <v>12213</v>
      </c>
      <c r="D863" s="53" t="s">
        <v>1181</v>
      </c>
      <c r="E863" s="23" t="s">
        <v>420</v>
      </c>
      <c r="F863" s="23" t="s">
        <v>33</v>
      </c>
      <c r="G863" s="9" t="s">
        <v>14</v>
      </c>
      <c r="H863" s="9"/>
      <c r="I863" s="54"/>
    </row>
    <row r="864">
      <c r="A864" s="30" t="s">
        <v>8823</v>
      </c>
      <c r="B864" s="52" t="s">
        <v>12214</v>
      </c>
      <c r="C864" s="23" t="s">
        <v>12215</v>
      </c>
      <c r="D864" s="53" t="s">
        <v>871</v>
      </c>
      <c r="E864" s="23" t="s">
        <v>366</v>
      </c>
      <c r="F864" s="23" t="s">
        <v>12216</v>
      </c>
      <c r="G864" s="9" t="s">
        <v>14</v>
      </c>
      <c r="H864" s="9"/>
      <c r="I864" s="54"/>
    </row>
    <row r="865">
      <c r="A865" s="30" t="s">
        <v>8823</v>
      </c>
      <c r="B865" s="52" t="s">
        <v>12217</v>
      </c>
      <c r="C865" s="23" t="s">
        <v>12218</v>
      </c>
      <c r="D865" s="53" t="s">
        <v>353</v>
      </c>
      <c r="E865" s="23" t="s">
        <v>12219</v>
      </c>
      <c r="F865" s="23" t="s">
        <v>477</v>
      </c>
      <c r="G865" s="9" t="s">
        <v>14</v>
      </c>
      <c r="H865" s="9"/>
      <c r="I865" s="54"/>
    </row>
    <row r="866">
      <c r="A866" s="30" t="s">
        <v>8823</v>
      </c>
      <c r="B866" s="52" t="s">
        <v>12217</v>
      </c>
      <c r="C866" s="23" t="s">
        <v>12218</v>
      </c>
      <c r="D866" s="53" t="s">
        <v>415</v>
      </c>
      <c r="E866" s="23" t="s">
        <v>12219</v>
      </c>
      <c r="F866" s="23" t="s">
        <v>477</v>
      </c>
      <c r="G866" s="9" t="s">
        <v>14</v>
      </c>
      <c r="H866" s="9"/>
      <c r="I866" s="54"/>
    </row>
    <row r="867">
      <c r="A867" s="30" t="s">
        <v>8823</v>
      </c>
      <c r="B867" s="52" t="s">
        <v>12217</v>
      </c>
      <c r="C867" s="23" t="s">
        <v>12218</v>
      </c>
      <c r="D867" s="53" t="s">
        <v>62</v>
      </c>
      <c r="E867" s="23" t="s">
        <v>12219</v>
      </c>
      <c r="F867" s="23" t="s">
        <v>477</v>
      </c>
      <c r="G867" s="9" t="s">
        <v>14</v>
      </c>
      <c r="H867" s="9"/>
      <c r="I867" s="54"/>
    </row>
    <row r="868">
      <c r="A868" s="30" t="s">
        <v>8823</v>
      </c>
      <c r="B868" s="52" t="s">
        <v>12217</v>
      </c>
      <c r="C868" s="23" t="s">
        <v>12218</v>
      </c>
      <c r="D868" s="53" t="s">
        <v>12220</v>
      </c>
      <c r="E868" s="23" t="s">
        <v>12219</v>
      </c>
      <c r="F868" s="23" t="s">
        <v>477</v>
      </c>
      <c r="G868" s="9" t="s">
        <v>14</v>
      </c>
      <c r="H868" s="9"/>
      <c r="I868" s="54"/>
    </row>
    <row r="869">
      <c r="A869" s="30" t="s">
        <v>8823</v>
      </c>
      <c r="B869" s="52" t="s">
        <v>12221</v>
      </c>
      <c r="C869" s="23" t="s">
        <v>12222</v>
      </c>
      <c r="D869" s="53" t="s">
        <v>7274</v>
      </c>
      <c r="E869" s="23" t="s">
        <v>66</v>
      </c>
      <c r="F869" s="23" t="s">
        <v>1631</v>
      </c>
      <c r="G869" s="9" t="s">
        <v>14</v>
      </c>
      <c r="H869" s="9"/>
      <c r="I869" s="54"/>
    </row>
    <row r="870">
      <c r="A870" s="30" t="s">
        <v>8823</v>
      </c>
      <c r="B870" s="52" t="s">
        <v>12223</v>
      </c>
      <c r="C870" s="23" t="s">
        <v>12224</v>
      </c>
      <c r="D870" s="53" t="s">
        <v>2091</v>
      </c>
      <c r="E870" s="23" t="s">
        <v>4316</v>
      </c>
      <c r="F870" s="23" t="s">
        <v>1164</v>
      </c>
      <c r="G870" s="9" t="s">
        <v>14</v>
      </c>
      <c r="H870" s="9"/>
      <c r="I870" s="54"/>
    </row>
    <row r="871">
      <c r="A871" s="30" t="s">
        <v>8823</v>
      </c>
      <c r="B871" s="52" t="s">
        <v>12225</v>
      </c>
      <c r="C871" s="23" t="s">
        <v>12226</v>
      </c>
      <c r="D871" s="53" t="s">
        <v>1711</v>
      </c>
      <c r="E871" s="23" t="s">
        <v>125</v>
      </c>
      <c r="F871" s="23" t="s">
        <v>2852</v>
      </c>
      <c r="G871" s="9" t="s">
        <v>14</v>
      </c>
      <c r="H871" s="9"/>
      <c r="I871" s="54"/>
    </row>
    <row r="872">
      <c r="A872" s="30" t="s">
        <v>8823</v>
      </c>
      <c r="B872" s="52" t="s">
        <v>12225</v>
      </c>
      <c r="C872" s="23" t="s">
        <v>12226</v>
      </c>
      <c r="D872" s="53" t="s">
        <v>1711</v>
      </c>
      <c r="E872" s="23" t="s">
        <v>849</v>
      </c>
      <c r="F872" s="23" t="s">
        <v>12227</v>
      </c>
      <c r="G872" s="9" t="s">
        <v>14</v>
      </c>
      <c r="H872" s="9"/>
      <c r="I872" s="54"/>
    </row>
    <row r="873">
      <c r="A873" s="34">
        <v>44935.0</v>
      </c>
      <c r="B873" s="52" t="s">
        <v>12228</v>
      </c>
      <c r="C873" s="23" t="s">
        <v>12229</v>
      </c>
      <c r="D873" s="53" t="s">
        <v>2435</v>
      </c>
      <c r="E873" s="23" t="s">
        <v>105</v>
      </c>
      <c r="F873" s="23" t="s">
        <v>12230</v>
      </c>
      <c r="G873" s="9" t="s">
        <v>14</v>
      </c>
      <c r="H873" s="9"/>
      <c r="I873" s="54"/>
    </row>
    <row r="874">
      <c r="A874" s="34">
        <v>44935.0</v>
      </c>
      <c r="B874" s="52" t="s">
        <v>12231</v>
      </c>
      <c r="C874" s="23" t="s">
        <v>12232</v>
      </c>
      <c r="D874" s="53" t="s">
        <v>1728</v>
      </c>
      <c r="E874" s="23" t="s">
        <v>15</v>
      </c>
      <c r="F874" s="9" t="s">
        <v>749</v>
      </c>
      <c r="G874" s="9" t="s">
        <v>86</v>
      </c>
      <c r="H874" s="9"/>
      <c r="I874" s="54"/>
    </row>
    <row r="875">
      <c r="A875" s="34">
        <v>44935.0</v>
      </c>
      <c r="B875" s="52" t="s">
        <v>12231</v>
      </c>
      <c r="C875" s="23" t="s">
        <v>12232</v>
      </c>
      <c r="D875" s="53" t="s">
        <v>839</v>
      </c>
      <c r="E875" s="23" t="s">
        <v>15</v>
      </c>
      <c r="F875" s="9" t="s">
        <v>749</v>
      </c>
      <c r="G875" s="9" t="s">
        <v>86</v>
      </c>
      <c r="H875" s="9"/>
      <c r="I875" s="54"/>
    </row>
    <row r="876">
      <c r="A876" s="34">
        <v>44935.0</v>
      </c>
      <c r="B876" s="52" t="s">
        <v>12231</v>
      </c>
      <c r="C876" s="23" t="s">
        <v>12232</v>
      </c>
      <c r="D876" s="53" t="s">
        <v>970</v>
      </c>
      <c r="E876" s="23" t="s">
        <v>15</v>
      </c>
      <c r="F876" s="9" t="s">
        <v>749</v>
      </c>
      <c r="G876" s="9" t="s">
        <v>86</v>
      </c>
      <c r="H876" s="9"/>
      <c r="I876" s="54"/>
    </row>
    <row r="877">
      <c r="A877" s="34">
        <v>44935.0</v>
      </c>
      <c r="B877" s="52" t="s">
        <v>12233</v>
      </c>
      <c r="C877" s="23" t="s">
        <v>12234</v>
      </c>
      <c r="D877" s="53" t="s">
        <v>1805</v>
      </c>
      <c r="E877" s="23" t="s">
        <v>12235</v>
      </c>
      <c r="F877" s="23" t="s">
        <v>2843</v>
      </c>
      <c r="G877" s="9" t="s">
        <v>14</v>
      </c>
      <c r="H877" s="9"/>
      <c r="I877" s="54"/>
    </row>
    <row r="878">
      <c r="A878" s="34">
        <v>44935.0</v>
      </c>
      <c r="B878" s="52" t="s">
        <v>12233</v>
      </c>
      <c r="C878" s="23" t="s">
        <v>12234</v>
      </c>
      <c r="D878" s="53" t="s">
        <v>1805</v>
      </c>
      <c r="E878" s="23" t="s">
        <v>12236</v>
      </c>
      <c r="F878" s="23" t="s">
        <v>477</v>
      </c>
      <c r="G878" s="9" t="s">
        <v>14</v>
      </c>
      <c r="H878" s="9"/>
      <c r="I878" s="54"/>
    </row>
    <row r="879">
      <c r="A879" s="34">
        <v>44935.0</v>
      </c>
      <c r="B879" s="52" t="s">
        <v>12237</v>
      </c>
      <c r="C879" s="23" t="s">
        <v>12238</v>
      </c>
      <c r="D879" s="53" t="s">
        <v>311</v>
      </c>
      <c r="E879" s="23" t="s">
        <v>15</v>
      </c>
      <c r="F879" s="23" t="s">
        <v>171</v>
      </c>
      <c r="G879" s="9" t="s">
        <v>14</v>
      </c>
      <c r="H879" s="9"/>
      <c r="I879" s="54"/>
    </row>
    <row r="880">
      <c r="A880" s="34">
        <v>44935.0</v>
      </c>
      <c r="B880" s="52" t="s">
        <v>12237</v>
      </c>
      <c r="C880" s="23" t="s">
        <v>12238</v>
      </c>
      <c r="D880" s="53" t="s">
        <v>1728</v>
      </c>
      <c r="E880" s="9"/>
      <c r="F880" s="23" t="s">
        <v>184</v>
      </c>
      <c r="G880" s="9" t="s">
        <v>86</v>
      </c>
      <c r="H880" s="23" t="s">
        <v>15</v>
      </c>
      <c r="I880" s="54"/>
    </row>
    <row r="881">
      <c r="A881" s="34">
        <v>44935.0</v>
      </c>
      <c r="B881" s="52" t="s">
        <v>12239</v>
      </c>
      <c r="C881" s="23" t="s">
        <v>12240</v>
      </c>
      <c r="D881" s="53" t="s">
        <v>147</v>
      </c>
      <c r="E881" s="23" t="s">
        <v>5418</v>
      </c>
      <c r="F881" s="23" t="s">
        <v>12241</v>
      </c>
      <c r="G881" s="9" t="s">
        <v>14</v>
      </c>
      <c r="H881" s="9"/>
      <c r="I881" s="54"/>
    </row>
    <row r="882">
      <c r="A882" s="34">
        <v>44935.0</v>
      </c>
      <c r="B882" s="52" t="s">
        <v>12239</v>
      </c>
      <c r="C882" s="23" t="s">
        <v>12240</v>
      </c>
      <c r="D882" s="53" t="s">
        <v>147</v>
      </c>
      <c r="E882" s="23" t="s">
        <v>119</v>
      </c>
      <c r="F882" s="23" t="s">
        <v>11507</v>
      </c>
      <c r="G882" s="9" t="s">
        <v>14</v>
      </c>
      <c r="H882" s="9"/>
      <c r="I882" s="54"/>
    </row>
    <row r="883">
      <c r="A883" s="34">
        <v>44935.0</v>
      </c>
      <c r="B883" s="52" t="s">
        <v>12242</v>
      </c>
      <c r="C883" s="23" t="s">
        <v>12243</v>
      </c>
      <c r="D883" s="53" t="s">
        <v>1587</v>
      </c>
      <c r="E883" s="23" t="s">
        <v>12244</v>
      </c>
      <c r="F883" s="23" t="s">
        <v>101</v>
      </c>
      <c r="G883" s="9" t="s">
        <v>14</v>
      </c>
      <c r="H883" s="9"/>
      <c r="I883" s="54"/>
    </row>
    <row r="884">
      <c r="A884" s="34">
        <v>44935.0</v>
      </c>
      <c r="B884" s="52" t="s">
        <v>12242</v>
      </c>
      <c r="C884" s="23" t="s">
        <v>12243</v>
      </c>
      <c r="D884" s="53" t="s">
        <v>1587</v>
      </c>
      <c r="E884" s="23" t="s">
        <v>950</v>
      </c>
      <c r="F884" s="23" t="s">
        <v>3414</v>
      </c>
      <c r="G884" s="9" t="s">
        <v>14</v>
      </c>
      <c r="H884" s="9"/>
      <c r="I884" s="54"/>
    </row>
    <row r="885">
      <c r="A885" s="34">
        <v>44935.0</v>
      </c>
      <c r="B885" s="52" t="s">
        <v>12245</v>
      </c>
      <c r="C885" s="23" t="s">
        <v>12246</v>
      </c>
      <c r="D885" s="53" t="s">
        <v>3628</v>
      </c>
      <c r="E885" s="23" t="s">
        <v>6180</v>
      </c>
      <c r="F885" s="23" t="s">
        <v>1246</v>
      </c>
      <c r="G885" s="9" t="s">
        <v>14</v>
      </c>
      <c r="H885" s="9"/>
      <c r="I885" s="54"/>
    </row>
    <row r="886">
      <c r="A886" s="34">
        <v>44935.0</v>
      </c>
      <c r="B886" s="52" t="s">
        <v>12245</v>
      </c>
      <c r="C886" s="23" t="s">
        <v>12246</v>
      </c>
      <c r="D886" s="53" t="s">
        <v>3628</v>
      </c>
      <c r="E886" s="23" t="s">
        <v>12247</v>
      </c>
      <c r="F886" s="23" t="s">
        <v>5629</v>
      </c>
      <c r="G886" s="9" t="s">
        <v>14</v>
      </c>
      <c r="H886" s="9"/>
      <c r="I886" s="54"/>
    </row>
    <row r="887">
      <c r="A887" s="34">
        <v>44935.0</v>
      </c>
      <c r="B887" s="52" t="s">
        <v>12248</v>
      </c>
      <c r="C887" s="23" t="s">
        <v>12249</v>
      </c>
      <c r="D887" s="53" t="s">
        <v>2162</v>
      </c>
      <c r="E887" s="23" t="s">
        <v>6106</v>
      </c>
      <c r="F887" s="23" t="s">
        <v>126</v>
      </c>
      <c r="G887" s="9" t="s">
        <v>14</v>
      </c>
      <c r="H887" s="9"/>
      <c r="I887" s="54"/>
    </row>
    <row r="888">
      <c r="A888" s="34">
        <v>44935.0</v>
      </c>
      <c r="B888" s="52" t="s">
        <v>12250</v>
      </c>
      <c r="C888" s="23" t="s">
        <v>12251</v>
      </c>
      <c r="D888" s="53" t="s">
        <v>838</v>
      </c>
      <c r="E888" s="23" t="s">
        <v>12252</v>
      </c>
      <c r="F888" s="23" t="s">
        <v>171</v>
      </c>
      <c r="G888" s="9" t="s">
        <v>14</v>
      </c>
      <c r="H888" s="9"/>
      <c r="I888" s="54"/>
    </row>
    <row r="889">
      <c r="A889" s="34">
        <v>44935.0</v>
      </c>
      <c r="B889" s="52" t="s">
        <v>12250</v>
      </c>
      <c r="C889" s="23" t="s">
        <v>12251</v>
      </c>
      <c r="D889" s="53" t="s">
        <v>838</v>
      </c>
      <c r="E889" s="23" t="s">
        <v>436</v>
      </c>
      <c r="F889" s="23" t="s">
        <v>300</v>
      </c>
      <c r="G889" s="9" t="s">
        <v>14</v>
      </c>
      <c r="H889" s="9"/>
      <c r="I889" s="54"/>
    </row>
    <row r="890">
      <c r="A890" s="34">
        <v>44935.0</v>
      </c>
      <c r="B890" s="52" t="s">
        <v>12253</v>
      </c>
      <c r="C890" s="23" t="s">
        <v>12254</v>
      </c>
      <c r="D890" s="53" t="s">
        <v>2651</v>
      </c>
      <c r="E890" s="23" t="s">
        <v>4316</v>
      </c>
      <c r="F890" s="23" t="s">
        <v>48</v>
      </c>
      <c r="G890" s="9" t="s">
        <v>14</v>
      </c>
      <c r="H890" s="9"/>
      <c r="I890" s="54"/>
    </row>
    <row r="891">
      <c r="A891" s="34">
        <v>44935.0</v>
      </c>
      <c r="B891" s="52" t="s">
        <v>12255</v>
      </c>
      <c r="C891" s="23" t="s">
        <v>12256</v>
      </c>
      <c r="D891" s="53" t="s">
        <v>201</v>
      </c>
      <c r="E891" s="23" t="s">
        <v>12257</v>
      </c>
      <c r="F891" s="23" t="s">
        <v>101</v>
      </c>
      <c r="G891" s="9" t="s">
        <v>14</v>
      </c>
      <c r="H891" s="9"/>
      <c r="I891" s="54"/>
    </row>
    <row r="892">
      <c r="A892" s="34">
        <v>44935.0</v>
      </c>
      <c r="B892" s="52" t="s">
        <v>12258</v>
      </c>
      <c r="C892" s="23" t="s">
        <v>12259</v>
      </c>
      <c r="D892" s="53" t="s">
        <v>3569</v>
      </c>
      <c r="E892" s="23" t="s">
        <v>105</v>
      </c>
      <c r="F892" s="23" t="s">
        <v>300</v>
      </c>
      <c r="G892" s="9" t="s">
        <v>14</v>
      </c>
      <c r="H892" s="9"/>
      <c r="I892" s="54"/>
    </row>
    <row r="893">
      <c r="A893" s="34">
        <v>44994.0</v>
      </c>
      <c r="B893" s="52" t="s">
        <v>12260</v>
      </c>
      <c r="C893" s="23" t="s">
        <v>12261</v>
      </c>
      <c r="D893" s="53" t="s">
        <v>839</v>
      </c>
      <c r="E893" s="23" t="s">
        <v>119</v>
      </c>
      <c r="F893" s="23" t="s">
        <v>136</v>
      </c>
      <c r="G893" s="9" t="s">
        <v>14</v>
      </c>
      <c r="H893" s="9"/>
      <c r="I893" s="54"/>
    </row>
    <row r="894">
      <c r="A894" s="34">
        <v>44994.0</v>
      </c>
      <c r="B894" s="52" t="s">
        <v>12262</v>
      </c>
      <c r="C894" s="23" t="s">
        <v>12263</v>
      </c>
      <c r="D894" s="53" t="s">
        <v>1952</v>
      </c>
      <c r="E894" s="23" t="s">
        <v>121</v>
      </c>
      <c r="F894" s="23" t="s">
        <v>308</v>
      </c>
      <c r="G894" s="9" t="s">
        <v>14</v>
      </c>
      <c r="H894" s="9"/>
      <c r="I894" s="54"/>
    </row>
    <row r="895">
      <c r="A895" s="34">
        <v>45025.0</v>
      </c>
      <c r="B895" s="52" t="s">
        <v>12264</v>
      </c>
      <c r="C895" s="23" t="s">
        <v>12265</v>
      </c>
      <c r="D895" s="53" t="s">
        <v>812</v>
      </c>
      <c r="E895" s="23" t="s">
        <v>15</v>
      </c>
      <c r="F895" s="9" t="s">
        <v>749</v>
      </c>
      <c r="G895" s="9" t="s">
        <v>86</v>
      </c>
      <c r="H895" s="9"/>
      <c r="I895" s="54"/>
    </row>
    <row r="896">
      <c r="A896" s="34">
        <v>45025.0</v>
      </c>
      <c r="B896" s="52" t="s">
        <v>12264</v>
      </c>
      <c r="C896" s="23" t="s">
        <v>12265</v>
      </c>
      <c r="D896" s="53" t="s">
        <v>1699</v>
      </c>
      <c r="E896" s="23" t="s">
        <v>15</v>
      </c>
      <c r="F896" s="9" t="s">
        <v>749</v>
      </c>
      <c r="G896" s="9" t="s">
        <v>86</v>
      </c>
      <c r="H896" s="9"/>
      <c r="I896" s="54"/>
    </row>
    <row r="897">
      <c r="A897" s="34">
        <v>45025.0</v>
      </c>
      <c r="B897" s="52" t="s">
        <v>12264</v>
      </c>
      <c r="C897" s="23" t="s">
        <v>12265</v>
      </c>
      <c r="D897" s="53" t="s">
        <v>907</v>
      </c>
      <c r="E897" s="23" t="s">
        <v>15</v>
      </c>
      <c r="F897" s="9" t="s">
        <v>749</v>
      </c>
      <c r="G897" s="9" t="s">
        <v>86</v>
      </c>
      <c r="H897" s="9"/>
      <c r="I897" s="54"/>
    </row>
    <row r="898">
      <c r="A898" s="34">
        <v>45025.0</v>
      </c>
      <c r="B898" s="52" t="s">
        <v>12266</v>
      </c>
      <c r="C898" s="23" t="s">
        <v>12267</v>
      </c>
      <c r="D898" s="53" t="s">
        <v>812</v>
      </c>
      <c r="E898" s="23" t="s">
        <v>105</v>
      </c>
      <c r="F898" s="23" t="s">
        <v>747</v>
      </c>
      <c r="G898" s="9" t="s">
        <v>86</v>
      </c>
      <c r="H898" s="9"/>
      <c r="I898" s="54"/>
    </row>
    <row r="899">
      <c r="A899" s="34">
        <v>45025.0</v>
      </c>
      <c r="B899" s="52" t="s">
        <v>12268</v>
      </c>
      <c r="C899" s="23" t="s">
        <v>12269</v>
      </c>
      <c r="D899" s="53" t="s">
        <v>3408</v>
      </c>
      <c r="E899" s="23" t="s">
        <v>519</v>
      </c>
      <c r="F899" s="23" t="s">
        <v>152</v>
      </c>
      <c r="G899" s="9" t="s">
        <v>86</v>
      </c>
      <c r="H899" s="9"/>
      <c r="I899" s="54"/>
    </row>
    <row r="900">
      <c r="A900" s="34">
        <v>45025.0</v>
      </c>
      <c r="B900" s="52" t="s">
        <v>12268</v>
      </c>
      <c r="C900" s="23" t="s">
        <v>12269</v>
      </c>
      <c r="D900" s="53" t="s">
        <v>3408</v>
      </c>
      <c r="E900" s="23" t="s">
        <v>105</v>
      </c>
      <c r="F900" s="23" t="s">
        <v>144</v>
      </c>
      <c r="G900" s="9" t="s">
        <v>86</v>
      </c>
      <c r="H900" s="9"/>
      <c r="I900" s="54"/>
    </row>
    <row r="901">
      <c r="A901" s="34">
        <v>45025.0</v>
      </c>
      <c r="B901" s="52" t="s">
        <v>12270</v>
      </c>
      <c r="C901" s="23" t="s">
        <v>12271</v>
      </c>
      <c r="D901" s="53" t="s">
        <v>1121</v>
      </c>
      <c r="E901" s="23" t="s">
        <v>119</v>
      </c>
      <c r="F901" s="23" t="s">
        <v>308</v>
      </c>
      <c r="G901" s="9" t="s">
        <v>14</v>
      </c>
      <c r="H901" s="9"/>
      <c r="I901" s="54"/>
    </row>
    <row r="902">
      <c r="A902" s="34">
        <v>45025.0</v>
      </c>
      <c r="B902" s="52" t="s">
        <v>12272</v>
      </c>
      <c r="C902" s="23" t="s">
        <v>12273</v>
      </c>
      <c r="D902" s="53" t="s">
        <v>1728</v>
      </c>
      <c r="E902" s="23" t="s">
        <v>15</v>
      </c>
      <c r="F902" s="23" t="s">
        <v>747</v>
      </c>
      <c r="G902" s="9" t="s">
        <v>86</v>
      </c>
      <c r="H902" s="9"/>
      <c r="I902" s="54"/>
    </row>
    <row r="903">
      <c r="A903" s="34">
        <v>45025.0</v>
      </c>
      <c r="B903" s="52" t="s">
        <v>12272</v>
      </c>
      <c r="C903" s="23" t="s">
        <v>12273</v>
      </c>
      <c r="D903" s="53" t="s">
        <v>1699</v>
      </c>
      <c r="E903" s="23" t="s">
        <v>15</v>
      </c>
      <c r="F903" s="23" t="s">
        <v>747</v>
      </c>
      <c r="G903" s="9" t="s">
        <v>86</v>
      </c>
      <c r="H903" s="9"/>
      <c r="I903" s="54"/>
    </row>
    <row r="904">
      <c r="A904" s="34">
        <v>45025.0</v>
      </c>
      <c r="B904" s="52" t="s">
        <v>12272</v>
      </c>
      <c r="C904" s="23" t="s">
        <v>12273</v>
      </c>
      <c r="D904" s="53" t="s">
        <v>907</v>
      </c>
      <c r="E904" s="23" t="s">
        <v>15</v>
      </c>
      <c r="F904" s="23" t="s">
        <v>747</v>
      </c>
      <c r="G904" s="9" t="s">
        <v>86</v>
      </c>
      <c r="H904" s="9"/>
      <c r="I904" s="54"/>
    </row>
    <row r="905">
      <c r="A905" s="34">
        <v>45025.0</v>
      </c>
      <c r="B905" s="52" t="s">
        <v>12274</v>
      </c>
      <c r="C905" s="23" t="s">
        <v>12275</v>
      </c>
      <c r="D905" s="53" t="s">
        <v>508</v>
      </c>
      <c r="E905" s="23" t="s">
        <v>253</v>
      </c>
      <c r="F905" s="23" t="s">
        <v>18</v>
      </c>
      <c r="G905" s="9" t="s">
        <v>14</v>
      </c>
      <c r="H905" s="9"/>
      <c r="I905" s="54"/>
    </row>
    <row r="906">
      <c r="A906" s="34">
        <v>45025.0</v>
      </c>
      <c r="B906" s="52" t="s">
        <v>12274</v>
      </c>
      <c r="C906" s="23" t="s">
        <v>12275</v>
      </c>
      <c r="D906" s="53" t="s">
        <v>508</v>
      </c>
      <c r="E906" s="23" t="s">
        <v>950</v>
      </c>
      <c r="F906" s="23" t="s">
        <v>5629</v>
      </c>
      <c r="G906" s="9" t="s">
        <v>14</v>
      </c>
      <c r="H906" s="9"/>
      <c r="I906" s="54"/>
    </row>
    <row r="907">
      <c r="A907" s="34">
        <v>45025.0</v>
      </c>
      <c r="B907" s="52" t="s">
        <v>12276</v>
      </c>
      <c r="C907" s="23" t="s">
        <v>12277</v>
      </c>
      <c r="D907" s="53" t="s">
        <v>2035</v>
      </c>
      <c r="E907" s="23" t="s">
        <v>100</v>
      </c>
      <c r="F907" s="23" t="s">
        <v>96</v>
      </c>
      <c r="G907" s="9" t="s">
        <v>14</v>
      </c>
      <c r="H907" s="9"/>
      <c r="I907" s="54"/>
    </row>
    <row r="908">
      <c r="A908" s="34">
        <v>45025.0</v>
      </c>
      <c r="B908" s="52" t="s">
        <v>12276</v>
      </c>
      <c r="C908" s="23" t="s">
        <v>12277</v>
      </c>
      <c r="D908" s="53" t="s">
        <v>2035</v>
      </c>
      <c r="E908" s="23" t="s">
        <v>1220</v>
      </c>
      <c r="F908" s="23" t="s">
        <v>12278</v>
      </c>
      <c r="G908" s="9" t="s">
        <v>14</v>
      </c>
      <c r="H908" s="9"/>
      <c r="I908" s="54"/>
    </row>
    <row r="909">
      <c r="A909" s="34">
        <v>45025.0</v>
      </c>
      <c r="B909" s="52" t="s">
        <v>12279</v>
      </c>
      <c r="C909" s="23" t="s">
        <v>12280</v>
      </c>
      <c r="D909" s="53" t="s">
        <v>1557</v>
      </c>
      <c r="E909" s="9"/>
      <c r="F909" s="23" t="s">
        <v>308</v>
      </c>
      <c r="G909" s="9" t="s">
        <v>14</v>
      </c>
      <c r="H909" s="9" t="s">
        <v>420</v>
      </c>
      <c r="I909" s="54"/>
    </row>
    <row r="910">
      <c r="A910" s="34">
        <v>45025.0</v>
      </c>
      <c r="B910" s="52" t="s">
        <v>12279</v>
      </c>
      <c r="C910" s="23" t="s">
        <v>12280</v>
      </c>
      <c r="D910" s="53" t="s">
        <v>1557</v>
      </c>
      <c r="E910" s="23" t="s">
        <v>105</v>
      </c>
      <c r="F910" s="23" t="s">
        <v>167</v>
      </c>
      <c r="G910" s="9" t="s">
        <v>14</v>
      </c>
      <c r="H910" s="9"/>
      <c r="I910" s="54"/>
    </row>
    <row r="911">
      <c r="A911" s="34">
        <v>45025.0</v>
      </c>
      <c r="B911" s="52" t="s">
        <v>12281</v>
      </c>
      <c r="C911" s="23" t="s">
        <v>12282</v>
      </c>
      <c r="D911" s="53" t="s">
        <v>812</v>
      </c>
      <c r="E911" s="23" t="s">
        <v>119</v>
      </c>
      <c r="F911" s="23" t="s">
        <v>12216</v>
      </c>
      <c r="G911" s="9" t="s">
        <v>14</v>
      </c>
      <c r="H911" s="9"/>
      <c r="I911" s="54"/>
    </row>
    <row r="912">
      <c r="A912" s="34">
        <v>45025.0</v>
      </c>
      <c r="B912" s="52" t="s">
        <v>12281</v>
      </c>
      <c r="C912" s="23" t="s">
        <v>12282</v>
      </c>
      <c r="D912" s="53" t="s">
        <v>812</v>
      </c>
      <c r="E912" s="23" t="s">
        <v>105</v>
      </c>
      <c r="F912" s="23" t="s">
        <v>43</v>
      </c>
      <c r="G912" s="9" t="s">
        <v>14</v>
      </c>
      <c r="H912" s="9"/>
      <c r="I912" s="54"/>
    </row>
    <row r="913">
      <c r="A913" s="34">
        <v>45025.0</v>
      </c>
      <c r="B913" s="52" t="s">
        <v>12283</v>
      </c>
      <c r="C913" s="23" t="s">
        <v>12284</v>
      </c>
      <c r="D913" s="53" t="s">
        <v>211</v>
      </c>
      <c r="E913" s="23" t="s">
        <v>1003</v>
      </c>
      <c r="F913" s="23" t="s">
        <v>718</v>
      </c>
      <c r="G913" s="9" t="s">
        <v>14</v>
      </c>
      <c r="H913" s="9"/>
      <c r="I913" s="54"/>
    </row>
    <row r="914">
      <c r="A914" s="34">
        <v>45055.0</v>
      </c>
      <c r="B914" s="52" t="s">
        <v>12285</v>
      </c>
      <c r="C914" s="23" t="s">
        <v>12286</v>
      </c>
      <c r="D914" s="53" t="s">
        <v>1728</v>
      </c>
      <c r="E914" s="23" t="s">
        <v>15</v>
      </c>
      <c r="F914" s="9" t="s">
        <v>749</v>
      </c>
      <c r="G914" s="9" t="s">
        <v>86</v>
      </c>
      <c r="H914" s="9"/>
      <c r="I914" s="54"/>
    </row>
    <row r="915">
      <c r="A915" s="34">
        <v>45055.0</v>
      </c>
      <c r="B915" s="52" t="s">
        <v>12285</v>
      </c>
      <c r="C915" s="23" t="s">
        <v>12286</v>
      </c>
      <c r="D915" s="53" t="s">
        <v>206</v>
      </c>
      <c r="E915" s="23" t="s">
        <v>15</v>
      </c>
      <c r="F915" s="9" t="s">
        <v>749</v>
      </c>
      <c r="G915" s="9" t="s">
        <v>86</v>
      </c>
      <c r="H915" s="9"/>
      <c r="I915" s="54"/>
    </row>
    <row r="916">
      <c r="A916" s="34">
        <v>45055.0</v>
      </c>
      <c r="B916" s="52" t="s">
        <v>12285</v>
      </c>
      <c r="C916" s="23" t="s">
        <v>12286</v>
      </c>
      <c r="D916" s="53" t="s">
        <v>1977</v>
      </c>
      <c r="E916" s="9"/>
      <c r="F916" s="23" t="s">
        <v>111</v>
      </c>
      <c r="G916" s="9" t="s">
        <v>14</v>
      </c>
      <c r="H916" s="14" t="s">
        <v>15</v>
      </c>
      <c r="I916" s="54"/>
    </row>
    <row r="917">
      <c r="A917" s="34">
        <v>45055.0</v>
      </c>
      <c r="B917" s="52" t="s">
        <v>12287</v>
      </c>
      <c r="C917" s="23" t="s">
        <v>12288</v>
      </c>
      <c r="D917" s="53" t="s">
        <v>1977</v>
      </c>
      <c r="E917" s="23" t="s">
        <v>15</v>
      </c>
      <c r="F917" s="23" t="s">
        <v>171</v>
      </c>
      <c r="G917" s="9" t="s">
        <v>14</v>
      </c>
      <c r="H917" s="9"/>
      <c r="I917" s="54"/>
    </row>
    <row r="918">
      <c r="A918" s="34">
        <v>45055.0</v>
      </c>
      <c r="B918" s="52" t="s">
        <v>12287</v>
      </c>
      <c r="C918" s="23" t="s">
        <v>12288</v>
      </c>
      <c r="D918" s="53" t="s">
        <v>1952</v>
      </c>
      <c r="E918" s="23" t="s">
        <v>15</v>
      </c>
      <c r="F918" s="23" t="s">
        <v>171</v>
      </c>
      <c r="G918" s="9" t="s">
        <v>14</v>
      </c>
      <c r="H918" s="9"/>
      <c r="I918" s="54"/>
    </row>
    <row r="919">
      <c r="A919" s="34">
        <v>45055.0</v>
      </c>
      <c r="B919" s="52" t="s">
        <v>12289</v>
      </c>
      <c r="C919" s="23" t="s">
        <v>12290</v>
      </c>
      <c r="D919" s="53" t="s">
        <v>2485</v>
      </c>
      <c r="E919" s="23" t="s">
        <v>436</v>
      </c>
      <c r="F919" s="23" t="s">
        <v>18</v>
      </c>
      <c r="G919" s="9" t="s">
        <v>14</v>
      </c>
      <c r="H919" s="9"/>
      <c r="I919" s="54"/>
    </row>
    <row r="920">
      <c r="A920" s="34">
        <v>45055.0</v>
      </c>
      <c r="B920" s="52" t="s">
        <v>12291</v>
      </c>
      <c r="C920" s="23" t="s">
        <v>12292</v>
      </c>
      <c r="D920" s="53" t="s">
        <v>838</v>
      </c>
      <c r="E920" s="23" t="s">
        <v>15</v>
      </c>
      <c r="F920" s="23" t="s">
        <v>136</v>
      </c>
      <c r="G920" s="9" t="s">
        <v>14</v>
      </c>
      <c r="H920" s="9"/>
      <c r="I920" s="54"/>
    </row>
    <row r="921">
      <c r="A921" s="34">
        <v>45055.0</v>
      </c>
      <c r="B921" s="52" t="s">
        <v>12291</v>
      </c>
      <c r="C921" s="23" t="s">
        <v>12292</v>
      </c>
      <c r="D921" s="53" t="s">
        <v>32</v>
      </c>
      <c r="E921" s="23" t="s">
        <v>15</v>
      </c>
      <c r="F921" s="23" t="s">
        <v>136</v>
      </c>
      <c r="G921" s="9" t="s">
        <v>14</v>
      </c>
      <c r="H921" s="9"/>
      <c r="I921" s="54"/>
    </row>
    <row r="922">
      <c r="A922" s="34">
        <v>45055.0</v>
      </c>
      <c r="B922" s="52" t="s">
        <v>12291</v>
      </c>
      <c r="C922" s="23" t="s">
        <v>12292</v>
      </c>
      <c r="D922" s="53" t="s">
        <v>295</v>
      </c>
      <c r="E922" s="23" t="s">
        <v>15</v>
      </c>
      <c r="F922" s="23" t="s">
        <v>136</v>
      </c>
      <c r="G922" s="9" t="s">
        <v>14</v>
      </c>
      <c r="H922" s="9"/>
      <c r="I922" s="54"/>
    </row>
    <row r="923">
      <c r="A923" s="34">
        <v>45055.0</v>
      </c>
      <c r="B923" s="52" t="s">
        <v>12293</v>
      </c>
      <c r="C923" s="23" t="s">
        <v>12294</v>
      </c>
      <c r="D923" s="53" t="s">
        <v>3850</v>
      </c>
      <c r="E923" s="23" t="s">
        <v>38</v>
      </c>
      <c r="F923" s="23" t="s">
        <v>11106</v>
      </c>
      <c r="G923" s="9" t="s">
        <v>14</v>
      </c>
      <c r="H923" s="9"/>
      <c r="I923" s="54"/>
    </row>
    <row r="924">
      <c r="A924" s="34">
        <v>45055.0</v>
      </c>
      <c r="B924" s="52" t="s">
        <v>12295</v>
      </c>
      <c r="C924" s="23" t="s">
        <v>12296</v>
      </c>
      <c r="D924" s="53" t="s">
        <v>842</v>
      </c>
      <c r="E924" s="55" t="s">
        <v>12297</v>
      </c>
      <c r="F924" s="48" t="s">
        <v>12298</v>
      </c>
      <c r="G924" s="9" t="s">
        <v>14</v>
      </c>
      <c r="H924" s="9"/>
      <c r="I924" s="54"/>
    </row>
    <row r="925">
      <c r="A925" s="34">
        <v>45055.0</v>
      </c>
      <c r="B925" s="52" t="s">
        <v>12295</v>
      </c>
      <c r="C925" s="23" t="s">
        <v>12296</v>
      </c>
      <c r="D925" s="53" t="s">
        <v>842</v>
      </c>
      <c r="E925" s="55" t="s">
        <v>436</v>
      </c>
      <c r="F925" s="48" t="s">
        <v>12299</v>
      </c>
      <c r="G925" s="9" t="s">
        <v>14</v>
      </c>
      <c r="H925" s="9"/>
      <c r="I925" s="54"/>
    </row>
    <row r="926">
      <c r="A926" s="34">
        <v>45055.0</v>
      </c>
      <c r="B926" s="52" t="s">
        <v>12300</v>
      </c>
      <c r="C926" s="23" t="s">
        <v>12301</v>
      </c>
      <c r="D926" s="53" t="s">
        <v>3735</v>
      </c>
      <c r="E926" s="23" t="s">
        <v>473</v>
      </c>
      <c r="F926" s="23" t="s">
        <v>421</v>
      </c>
      <c r="G926" s="9" t="s">
        <v>14</v>
      </c>
      <c r="H926" s="9"/>
      <c r="I926" s="54"/>
    </row>
    <row r="927">
      <c r="A927" s="34">
        <v>45055.0</v>
      </c>
      <c r="B927" s="52" t="s">
        <v>12302</v>
      </c>
      <c r="C927" s="23" t="s">
        <v>12303</v>
      </c>
      <c r="D927" s="53" t="s">
        <v>7382</v>
      </c>
      <c r="E927" s="23" t="s">
        <v>66</v>
      </c>
      <c r="F927" s="23" t="s">
        <v>2216</v>
      </c>
      <c r="G927" s="9" t="s">
        <v>14</v>
      </c>
      <c r="H927" s="9"/>
      <c r="I927" s="54"/>
    </row>
    <row r="928">
      <c r="A928" s="34">
        <v>45086.0</v>
      </c>
      <c r="B928" s="52" t="s">
        <v>12304</v>
      </c>
      <c r="C928" s="23" t="s">
        <v>12305</v>
      </c>
      <c r="D928" s="53" t="s">
        <v>311</v>
      </c>
      <c r="E928" s="23" t="s">
        <v>15</v>
      </c>
      <c r="F928" s="23" t="s">
        <v>171</v>
      </c>
      <c r="G928" s="9" t="s">
        <v>14</v>
      </c>
      <c r="H928" s="9"/>
      <c r="I928" s="54"/>
    </row>
    <row r="929">
      <c r="A929" s="34">
        <v>45086.0</v>
      </c>
      <c r="B929" s="52" t="s">
        <v>12304</v>
      </c>
      <c r="C929" s="23" t="s">
        <v>12305</v>
      </c>
      <c r="D929" s="53" t="s">
        <v>746</v>
      </c>
      <c r="E929" s="23" t="s">
        <v>15</v>
      </c>
      <c r="F929" s="23" t="s">
        <v>171</v>
      </c>
      <c r="G929" s="9" t="s">
        <v>14</v>
      </c>
      <c r="H929" s="9"/>
      <c r="I929" s="54"/>
    </row>
    <row r="930">
      <c r="A930" s="34">
        <v>45086.0</v>
      </c>
      <c r="B930" s="52" t="s">
        <v>12304</v>
      </c>
      <c r="C930" s="23" t="s">
        <v>12305</v>
      </c>
      <c r="D930" s="53" t="s">
        <v>567</v>
      </c>
      <c r="E930" s="43"/>
      <c r="F930" s="23" t="s">
        <v>184</v>
      </c>
      <c r="G930" s="9" t="s">
        <v>86</v>
      </c>
      <c r="H930" s="14" t="s">
        <v>15</v>
      </c>
      <c r="I930" s="54"/>
    </row>
    <row r="931">
      <c r="A931" s="34">
        <v>45086.0</v>
      </c>
      <c r="B931" s="52" t="s">
        <v>12306</v>
      </c>
      <c r="C931" s="23" t="s">
        <v>12307</v>
      </c>
      <c r="D931" s="53" t="s">
        <v>3735</v>
      </c>
      <c r="E931" s="9" t="s">
        <v>420</v>
      </c>
      <c r="F931" s="23" t="s">
        <v>308</v>
      </c>
      <c r="G931" s="9" t="s">
        <v>14</v>
      </c>
      <c r="H931" s="9"/>
      <c r="I931" s="54"/>
    </row>
    <row r="932">
      <c r="A932" s="34">
        <v>45086.0</v>
      </c>
      <c r="B932" s="52" t="s">
        <v>12308</v>
      </c>
      <c r="C932" s="23" t="s">
        <v>12309</v>
      </c>
      <c r="D932" s="53" t="s">
        <v>12310</v>
      </c>
      <c r="E932" s="23" t="s">
        <v>66</v>
      </c>
      <c r="F932" s="23" t="s">
        <v>101</v>
      </c>
      <c r="G932" s="9" t="s">
        <v>14</v>
      </c>
      <c r="H932" s="9"/>
      <c r="I932" s="54"/>
    </row>
    <row r="933">
      <c r="A933" s="34">
        <v>45086.0</v>
      </c>
      <c r="B933" s="52" t="s">
        <v>12311</v>
      </c>
      <c r="C933" s="23" t="s">
        <v>12312</v>
      </c>
      <c r="D933" s="53" t="s">
        <v>567</v>
      </c>
      <c r="E933" s="23" t="s">
        <v>15</v>
      </c>
      <c r="F933" s="9" t="s">
        <v>749</v>
      </c>
      <c r="G933" s="9" t="s">
        <v>86</v>
      </c>
      <c r="H933" s="9"/>
      <c r="I933" s="54"/>
    </row>
    <row r="934">
      <c r="A934" s="34">
        <v>45086.0</v>
      </c>
      <c r="B934" s="52" t="s">
        <v>12311</v>
      </c>
      <c r="C934" s="23" t="s">
        <v>12312</v>
      </c>
      <c r="D934" s="53" t="s">
        <v>311</v>
      </c>
      <c r="E934" s="9"/>
      <c r="F934" s="23" t="s">
        <v>111</v>
      </c>
      <c r="G934" s="9" t="s">
        <v>14</v>
      </c>
      <c r="H934" s="23" t="s">
        <v>15</v>
      </c>
      <c r="I934" s="54"/>
    </row>
    <row r="935">
      <c r="A935" s="34">
        <v>45086.0</v>
      </c>
      <c r="B935" s="52" t="s">
        <v>12311</v>
      </c>
      <c r="C935" s="23" t="s">
        <v>12312</v>
      </c>
      <c r="D935" s="53" t="s">
        <v>746</v>
      </c>
      <c r="E935" s="9"/>
      <c r="F935" s="23" t="s">
        <v>111</v>
      </c>
      <c r="G935" s="9" t="s">
        <v>14</v>
      </c>
      <c r="H935" s="23" t="s">
        <v>15</v>
      </c>
      <c r="I935" s="54"/>
    </row>
    <row r="936">
      <c r="A936" s="34">
        <v>45086.0</v>
      </c>
      <c r="B936" s="52" t="s">
        <v>12313</v>
      </c>
      <c r="C936" s="23" t="s">
        <v>12314</v>
      </c>
      <c r="D936" s="53" t="s">
        <v>377</v>
      </c>
      <c r="E936" s="23" t="s">
        <v>563</v>
      </c>
      <c r="F936" s="23" t="s">
        <v>393</v>
      </c>
      <c r="G936" s="9" t="s">
        <v>14</v>
      </c>
      <c r="H936" s="9"/>
      <c r="I936" s="54"/>
    </row>
    <row r="937">
      <c r="A937" s="34">
        <v>45086.0</v>
      </c>
      <c r="B937" s="52" t="s">
        <v>12315</v>
      </c>
      <c r="C937" s="23" t="s">
        <v>12316</v>
      </c>
      <c r="D937" s="53" t="s">
        <v>1076</v>
      </c>
      <c r="E937" s="23" t="s">
        <v>119</v>
      </c>
      <c r="F937" s="23" t="s">
        <v>7117</v>
      </c>
      <c r="G937" s="9" t="s">
        <v>14</v>
      </c>
      <c r="H937" s="9"/>
      <c r="I937" s="54"/>
    </row>
    <row r="938">
      <c r="A938" s="34">
        <v>45086.0</v>
      </c>
      <c r="B938" s="52" t="s">
        <v>12317</v>
      </c>
      <c r="C938" s="23" t="s">
        <v>12318</v>
      </c>
      <c r="D938" s="53" t="s">
        <v>2168</v>
      </c>
      <c r="E938" s="23" t="s">
        <v>1810</v>
      </c>
      <c r="F938" s="23" t="s">
        <v>564</v>
      </c>
      <c r="G938" s="9" t="s">
        <v>14</v>
      </c>
      <c r="H938" s="9"/>
      <c r="I938" s="54"/>
    </row>
    <row r="939">
      <c r="A939" s="34">
        <v>45086.0</v>
      </c>
      <c r="B939" s="52" t="s">
        <v>12317</v>
      </c>
      <c r="C939" s="23" t="s">
        <v>12318</v>
      </c>
      <c r="D939" s="53" t="s">
        <v>2168</v>
      </c>
      <c r="E939" s="23" t="s">
        <v>420</v>
      </c>
      <c r="F939" s="23" t="s">
        <v>12319</v>
      </c>
      <c r="G939" s="9" t="s">
        <v>14</v>
      </c>
      <c r="H939" s="9"/>
      <c r="I939" s="54"/>
    </row>
    <row r="940">
      <c r="A940" s="34">
        <v>45086.0</v>
      </c>
      <c r="B940" s="52" t="s">
        <v>12320</v>
      </c>
      <c r="C940" s="23" t="s">
        <v>12321</v>
      </c>
      <c r="D940" s="53" t="s">
        <v>238</v>
      </c>
      <c r="E940" s="23" t="s">
        <v>436</v>
      </c>
      <c r="F940" s="23" t="s">
        <v>1631</v>
      </c>
      <c r="G940" s="9" t="s">
        <v>14</v>
      </c>
      <c r="H940" s="9"/>
      <c r="I940" s="54"/>
    </row>
    <row r="941">
      <c r="A941" s="34">
        <v>45086.0</v>
      </c>
      <c r="B941" s="52" t="s">
        <v>12320</v>
      </c>
      <c r="C941" s="23" t="s">
        <v>12321</v>
      </c>
      <c r="D941" s="53" t="s">
        <v>780</v>
      </c>
      <c r="E941" s="23" t="s">
        <v>436</v>
      </c>
      <c r="F941" s="23" t="s">
        <v>1631</v>
      </c>
      <c r="G941" s="9" t="s">
        <v>14</v>
      </c>
      <c r="H941" s="9"/>
      <c r="I941" s="54"/>
    </row>
    <row r="942">
      <c r="A942" s="34">
        <v>45086.0</v>
      </c>
      <c r="B942" s="52" t="s">
        <v>12322</v>
      </c>
      <c r="C942" s="23" t="s">
        <v>12323</v>
      </c>
      <c r="D942" s="53" t="s">
        <v>2095</v>
      </c>
      <c r="E942" s="23" t="s">
        <v>4316</v>
      </c>
      <c r="F942" s="23" t="s">
        <v>11188</v>
      </c>
      <c r="G942" s="9" t="s">
        <v>14</v>
      </c>
      <c r="H942" s="9"/>
      <c r="I942" s="54"/>
    </row>
    <row r="943">
      <c r="A943" s="34">
        <v>45086.0</v>
      </c>
      <c r="B943" s="52" t="s">
        <v>12324</v>
      </c>
      <c r="C943" s="23" t="s">
        <v>12325</v>
      </c>
      <c r="D943" s="53" t="s">
        <v>1634</v>
      </c>
      <c r="E943" s="23" t="s">
        <v>12326</v>
      </c>
      <c r="F943" s="23" t="s">
        <v>101</v>
      </c>
      <c r="G943" s="9" t="s">
        <v>14</v>
      </c>
      <c r="H943" s="9"/>
      <c r="I943" s="54"/>
    </row>
    <row r="944">
      <c r="A944" s="34">
        <v>45086.0</v>
      </c>
      <c r="B944" s="52" t="s">
        <v>12324</v>
      </c>
      <c r="C944" s="23" t="s">
        <v>12325</v>
      </c>
      <c r="D944" s="53" t="s">
        <v>1634</v>
      </c>
      <c r="E944" s="23" t="s">
        <v>436</v>
      </c>
      <c r="F944" s="23" t="s">
        <v>18</v>
      </c>
      <c r="G944" s="9" t="s">
        <v>14</v>
      </c>
      <c r="H944" s="9"/>
      <c r="I944" s="54"/>
    </row>
    <row r="945">
      <c r="A945" s="34">
        <v>45116.0</v>
      </c>
      <c r="B945" s="52" t="s">
        <v>12327</v>
      </c>
      <c r="C945" s="23" t="s">
        <v>12328</v>
      </c>
      <c r="D945" s="53" t="s">
        <v>311</v>
      </c>
      <c r="E945" s="23" t="s">
        <v>15</v>
      </c>
      <c r="F945" s="23" t="s">
        <v>171</v>
      </c>
      <c r="G945" s="9" t="s">
        <v>14</v>
      </c>
      <c r="H945" s="9"/>
      <c r="I945" s="54"/>
    </row>
    <row r="946">
      <c r="A946" s="34">
        <v>45116.0</v>
      </c>
      <c r="B946" s="52" t="s">
        <v>12327</v>
      </c>
      <c r="C946" s="23" t="s">
        <v>12328</v>
      </c>
      <c r="D946" s="53" t="s">
        <v>118</v>
      </c>
      <c r="E946" s="23" t="s">
        <v>15</v>
      </c>
      <c r="F946" s="23" t="s">
        <v>171</v>
      </c>
      <c r="G946" s="9" t="s">
        <v>14</v>
      </c>
      <c r="H946" s="9"/>
      <c r="I946" s="54"/>
    </row>
    <row r="947">
      <c r="A947" s="34">
        <v>45116.0</v>
      </c>
      <c r="B947" s="52" t="s">
        <v>12327</v>
      </c>
      <c r="C947" s="23" t="s">
        <v>12328</v>
      </c>
      <c r="D947" s="53" t="s">
        <v>78</v>
      </c>
      <c r="E947" s="9"/>
      <c r="F947" s="23" t="s">
        <v>184</v>
      </c>
      <c r="G947" s="9" t="s">
        <v>86</v>
      </c>
      <c r="H947" s="23" t="s">
        <v>15</v>
      </c>
      <c r="I947" s="54"/>
    </row>
    <row r="948">
      <c r="A948" s="34">
        <v>45116.0</v>
      </c>
      <c r="B948" s="52" t="s">
        <v>12329</v>
      </c>
      <c r="C948" s="23" t="s">
        <v>12330</v>
      </c>
      <c r="D948" s="53" t="s">
        <v>12331</v>
      </c>
      <c r="E948" s="23" t="s">
        <v>5885</v>
      </c>
      <c r="F948" s="23" t="s">
        <v>781</v>
      </c>
      <c r="G948" s="9" t="s">
        <v>14</v>
      </c>
      <c r="H948" s="9"/>
      <c r="I948" s="54"/>
    </row>
    <row r="949">
      <c r="A949" s="34">
        <v>45116.0</v>
      </c>
      <c r="B949" s="52" t="s">
        <v>12332</v>
      </c>
      <c r="C949" s="23" t="s">
        <v>12333</v>
      </c>
      <c r="D949" s="53" t="s">
        <v>357</v>
      </c>
      <c r="E949" s="23" t="s">
        <v>119</v>
      </c>
      <c r="F949" s="23" t="s">
        <v>308</v>
      </c>
      <c r="G949" s="9" t="s">
        <v>14</v>
      </c>
      <c r="H949" s="9"/>
      <c r="I949" s="54"/>
    </row>
    <row r="950">
      <c r="A950" s="34">
        <v>45116.0</v>
      </c>
      <c r="B950" s="52" t="s">
        <v>12334</v>
      </c>
      <c r="C950" s="23" t="s">
        <v>12335</v>
      </c>
      <c r="D950" s="53" t="s">
        <v>311</v>
      </c>
      <c r="E950" s="23" t="s">
        <v>15</v>
      </c>
      <c r="F950" s="23" t="s">
        <v>171</v>
      </c>
      <c r="G950" s="9" t="s">
        <v>14</v>
      </c>
      <c r="H950" s="9"/>
      <c r="I950" s="54"/>
    </row>
    <row r="951">
      <c r="A951" s="34">
        <v>45116.0</v>
      </c>
      <c r="B951" s="52" t="s">
        <v>12334</v>
      </c>
      <c r="C951" s="23" t="s">
        <v>12335</v>
      </c>
      <c r="D951" s="53" t="s">
        <v>800</v>
      </c>
      <c r="E951" s="23" t="s">
        <v>15</v>
      </c>
      <c r="F951" s="23" t="s">
        <v>171</v>
      </c>
      <c r="G951" s="9" t="s">
        <v>14</v>
      </c>
      <c r="H951" s="9"/>
      <c r="I951" s="54"/>
    </row>
    <row r="952">
      <c r="A952" s="34">
        <v>45116.0</v>
      </c>
      <c r="B952" s="52" t="s">
        <v>12334</v>
      </c>
      <c r="C952" s="23" t="s">
        <v>12335</v>
      </c>
      <c r="D952" s="53" t="s">
        <v>78</v>
      </c>
      <c r="E952" s="9"/>
      <c r="F952" s="23" t="s">
        <v>184</v>
      </c>
      <c r="G952" s="9" t="s">
        <v>86</v>
      </c>
      <c r="H952" s="23" t="s">
        <v>15</v>
      </c>
      <c r="I952" s="54"/>
    </row>
    <row r="953">
      <c r="A953" s="34">
        <v>45116.0</v>
      </c>
      <c r="B953" s="52" t="s">
        <v>12336</v>
      </c>
      <c r="C953" s="23" t="s">
        <v>12337</v>
      </c>
      <c r="D953" s="53" t="s">
        <v>567</v>
      </c>
      <c r="E953" s="23" t="s">
        <v>119</v>
      </c>
      <c r="F953" s="23" t="s">
        <v>33</v>
      </c>
      <c r="G953" s="9" t="s">
        <v>14</v>
      </c>
      <c r="H953" s="43"/>
      <c r="I953" s="54"/>
    </row>
    <row r="954">
      <c r="A954" s="34">
        <v>45116.0</v>
      </c>
      <c r="B954" s="52" t="s">
        <v>12338</v>
      </c>
      <c r="C954" s="23" t="s">
        <v>12339</v>
      </c>
      <c r="D954" s="53" t="s">
        <v>1545</v>
      </c>
      <c r="E954" s="23" t="s">
        <v>436</v>
      </c>
      <c r="F954" s="23" t="s">
        <v>7020</v>
      </c>
      <c r="G954" s="9" t="s">
        <v>14</v>
      </c>
      <c r="H954" s="9"/>
      <c r="I954" s="54"/>
    </row>
    <row r="955">
      <c r="A955" s="34">
        <v>45116.0</v>
      </c>
      <c r="B955" s="52" t="s">
        <v>12340</v>
      </c>
      <c r="C955" s="23" t="s">
        <v>12341</v>
      </c>
      <c r="D955" s="53" t="s">
        <v>1348</v>
      </c>
      <c r="E955" s="23" t="s">
        <v>519</v>
      </c>
      <c r="F955" s="23" t="s">
        <v>3959</v>
      </c>
      <c r="G955" s="9" t="s">
        <v>14</v>
      </c>
      <c r="H955" s="9"/>
      <c r="I955" s="54"/>
    </row>
    <row r="956">
      <c r="A956" s="34">
        <v>45116.0</v>
      </c>
      <c r="B956" s="52" t="s">
        <v>12342</v>
      </c>
      <c r="C956" s="23" t="s">
        <v>12343</v>
      </c>
      <c r="D956" s="53" t="s">
        <v>348</v>
      </c>
      <c r="E956" s="23" t="s">
        <v>409</v>
      </c>
      <c r="F956" s="23" t="s">
        <v>13</v>
      </c>
      <c r="G956" s="9" t="s">
        <v>14</v>
      </c>
      <c r="H956" s="9"/>
      <c r="I956" s="54"/>
    </row>
    <row r="957">
      <c r="A957" s="34">
        <v>45116.0</v>
      </c>
      <c r="B957" s="52" t="s">
        <v>12344</v>
      </c>
      <c r="C957" s="23" t="s">
        <v>12345</v>
      </c>
      <c r="D957" s="53" t="s">
        <v>1168</v>
      </c>
      <c r="E957" s="23" t="s">
        <v>728</v>
      </c>
      <c r="F957" s="23" t="s">
        <v>12346</v>
      </c>
      <c r="G957" s="9" t="s">
        <v>14</v>
      </c>
      <c r="H957" s="9"/>
      <c r="I957" s="54"/>
    </row>
    <row r="958">
      <c r="A958" s="34">
        <v>45116.0</v>
      </c>
      <c r="B958" s="52" t="s">
        <v>12347</v>
      </c>
      <c r="C958" s="23" t="s">
        <v>12348</v>
      </c>
      <c r="D958" s="56" t="s">
        <v>3659</v>
      </c>
      <c r="E958" s="23" t="s">
        <v>66</v>
      </c>
      <c r="F958" s="22" t="s">
        <v>1631</v>
      </c>
      <c r="G958" s="9" t="s">
        <v>14</v>
      </c>
      <c r="H958" s="9"/>
      <c r="I958" s="54"/>
    </row>
    <row r="959">
      <c r="A959" s="34">
        <v>45116.0</v>
      </c>
      <c r="B959" s="52" t="s">
        <v>12349</v>
      </c>
      <c r="C959" s="23" t="s">
        <v>12350</v>
      </c>
      <c r="D959" s="53" t="s">
        <v>311</v>
      </c>
      <c r="E959" s="23" t="s">
        <v>1694</v>
      </c>
      <c r="F959" s="22" t="s">
        <v>120</v>
      </c>
      <c r="G959" s="9" t="s">
        <v>14</v>
      </c>
      <c r="H959" s="9"/>
      <c r="I959" s="54"/>
    </row>
    <row r="960">
      <c r="A960" s="34">
        <v>45116.0</v>
      </c>
      <c r="B960" s="52" t="s">
        <v>12349</v>
      </c>
      <c r="C960" s="23" t="s">
        <v>12350</v>
      </c>
      <c r="D960" s="53" t="s">
        <v>1935</v>
      </c>
      <c r="E960" s="23" t="s">
        <v>1694</v>
      </c>
      <c r="F960" s="22" t="s">
        <v>120</v>
      </c>
      <c r="G960" s="9" t="s">
        <v>14</v>
      </c>
      <c r="H960" s="9"/>
      <c r="I960" s="54"/>
    </row>
    <row r="961">
      <c r="A961" s="34">
        <v>45116.0</v>
      </c>
      <c r="B961" s="52" t="s">
        <v>12349</v>
      </c>
      <c r="C961" s="23" t="s">
        <v>12350</v>
      </c>
      <c r="D961" s="53" t="s">
        <v>357</v>
      </c>
      <c r="E961" s="23" t="s">
        <v>1694</v>
      </c>
      <c r="F961" s="22" t="s">
        <v>120</v>
      </c>
      <c r="G961" s="9" t="s">
        <v>14</v>
      </c>
      <c r="H961" s="9"/>
      <c r="I961" s="54"/>
    </row>
    <row r="962">
      <c r="A962" s="34">
        <v>45116.0</v>
      </c>
      <c r="B962" s="52" t="s">
        <v>12351</v>
      </c>
      <c r="C962" s="23" t="s">
        <v>12352</v>
      </c>
      <c r="D962" s="53" t="s">
        <v>427</v>
      </c>
      <c r="E962" s="23" t="s">
        <v>38</v>
      </c>
      <c r="F962" s="23" t="s">
        <v>564</v>
      </c>
      <c r="G962" s="9" t="s">
        <v>14</v>
      </c>
      <c r="H962" s="9"/>
      <c r="I962" s="54"/>
    </row>
    <row r="963">
      <c r="A963" s="34">
        <v>45116.0</v>
      </c>
      <c r="B963" s="52" t="s">
        <v>12353</v>
      </c>
      <c r="C963" s="23" t="s">
        <v>12354</v>
      </c>
      <c r="D963" s="53" t="s">
        <v>12355</v>
      </c>
      <c r="E963" s="23" t="s">
        <v>705</v>
      </c>
      <c r="F963" s="22" t="s">
        <v>505</v>
      </c>
      <c r="G963" s="9" t="s">
        <v>14</v>
      </c>
      <c r="H963" s="9"/>
      <c r="I963" s="54"/>
    </row>
    <row r="964">
      <c r="A964" s="34">
        <v>45116.0</v>
      </c>
      <c r="B964" s="52" t="s">
        <v>12353</v>
      </c>
      <c r="C964" s="23" t="s">
        <v>12354</v>
      </c>
      <c r="D964" s="53" t="s">
        <v>12355</v>
      </c>
      <c r="E964" s="23" t="s">
        <v>436</v>
      </c>
      <c r="F964" s="23" t="s">
        <v>542</v>
      </c>
      <c r="G964" s="9" t="s">
        <v>14</v>
      </c>
      <c r="H964" s="9"/>
      <c r="I964" s="54"/>
    </row>
    <row r="965">
      <c r="A965" s="34">
        <v>45116.0</v>
      </c>
      <c r="B965" s="52" t="s">
        <v>12356</v>
      </c>
      <c r="C965" s="23" t="s">
        <v>12357</v>
      </c>
      <c r="D965" s="53" t="s">
        <v>3444</v>
      </c>
      <c r="E965" s="23" t="s">
        <v>125</v>
      </c>
      <c r="F965" s="23" t="s">
        <v>1419</v>
      </c>
      <c r="G965" s="9" t="s">
        <v>14</v>
      </c>
      <c r="H965" s="9"/>
      <c r="I965" s="54"/>
    </row>
    <row r="966">
      <c r="A966" s="34">
        <v>45116.0</v>
      </c>
      <c r="B966" s="52" t="s">
        <v>12358</v>
      </c>
      <c r="C966" s="23" t="s">
        <v>12359</v>
      </c>
      <c r="D966" s="53" t="s">
        <v>267</v>
      </c>
      <c r="E966" s="23" t="s">
        <v>436</v>
      </c>
      <c r="F966" s="23" t="s">
        <v>101</v>
      </c>
      <c r="G966" s="9" t="s">
        <v>14</v>
      </c>
      <c r="H966" s="9"/>
      <c r="I966" s="54"/>
    </row>
    <row r="967">
      <c r="A967" s="34">
        <v>45147.0</v>
      </c>
      <c r="B967" s="52" t="s">
        <v>12360</v>
      </c>
      <c r="C967" s="23" t="s">
        <v>12361</v>
      </c>
      <c r="D967" s="53" t="s">
        <v>5710</v>
      </c>
      <c r="E967" s="48" t="s">
        <v>12362</v>
      </c>
      <c r="F967" s="55" t="s">
        <v>152</v>
      </c>
      <c r="G967" s="9" t="s">
        <v>86</v>
      </c>
      <c r="H967" s="9"/>
      <c r="I967" s="54"/>
    </row>
    <row r="968">
      <c r="A968" s="34">
        <v>45147.0</v>
      </c>
      <c r="B968" s="52" t="s">
        <v>12363</v>
      </c>
      <c r="C968" s="23" t="s">
        <v>12364</v>
      </c>
      <c r="D968" s="53" t="s">
        <v>1989</v>
      </c>
      <c r="E968" s="23" t="s">
        <v>38</v>
      </c>
      <c r="F968" s="23" t="s">
        <v>202</v>
      </c>
      <c r="G968" s="9" t="s">
        <v>14</v>
      </c>
      <c r="H968" s="9"/>
      <c r="I968" s="54"/>
    </row>
    <row r="969">
      <c r="A969" s="34">
        <v>45147.0</v>
      </c>
      <c r="B969" s="52" t="s">
        <v>12365</v>
      </c>
      <c r="C969" s="22" t="s">
        <v>12366</v>
      </c>
      <c r="D969" s="56" t="s">
        <v>6781</v>
      </c>
      <c r="E969" s="23" t="s">
        <v>15</v>
      </c>
      <c r="F969" s="9" t="s">
        <v>749</v>
      </c>
      <c r="G969" s="9" t="s">
        <v>86</v>
      </c>
      <c r="H969" s="9"/>
      <c r="I969" s="54"/>
    </row>
    <row r="970">
      <c r="A970" s="34">
        <v>45147.0</v>
      </c>
      <c r="B970" s="52" t="s">
        <v>12365</v>
      </c>
      <c r="C970" s="22" t="s">
        <v>12366</v>
      </c>
      <c r="D970" s="56" t="s">
        <v>1728</v>
      </c>
      <c r="E970" s="23" t="s">
        <v>15</v>
      </c>
      <c r="F970" s="9" t="s">
        <v>749</v>
      </c>
      <c r="G970" s="9" t="s">
        <v>86</v>
      </c>
      <c r="H970" s="9"/>
      <c r="I970" s="54"/>
    </row>
    <row r="971">
      <c r="A971" s="34">
        <v>45147.0</v>
      </c>
      <c r="B971" s="52" t="s">
        <v>12365</v>
      </c>
      <c r="C971" s="22" t="s">
        <v>12366</v>
      </c>
      <c r="D971" s="56" t="s">
        <v>32</v>
      </c>
      <c r="E971" s="23" t="s">
        <v>15</v>
      </c>
      <c r="F971" s="9" t="s">
        <v>749</v>
      </c>
      <c r="G971" s="9" t="s">
        <v>86</v>
      </c>
      <c r="H971" s="9"/>
      <c r="I971" s="54"/>
    </row>
    <row r="972">
      <c r="A972" s="34">
        <v>45147.0</v>
      </c>
      <c r="B972" s="52" t="s">
        <v>12367</v>
      </c>
      <c r="C972" s="23" t="s">
        <v>12368</v>
      </c>
      <c r="D972" s="53" t="s">
        <v>3850</v>
      </c>
      <c r="E972" s="23" t="s">
        <v>436</v>
      </c>
      <c r="F972" s="23" t="s">
        <v>718</v>
      </c>
      <c r="G972" s="9" t="s">
        <v>14</v>
      </c>
      <c r="H972" s="9"/>
      <c r="I972" s="54"/>
    </row>
    <row r="973">
      <c r="A973" s="34">
        <v>45147.0</v>
      </c>
      <c r="B973" s="52" t="s">
        <v>12367</v>
      </c>
      <c r="C973" s="23" t="s">
        <v>12368</v>
      </c>
      <c r="D973" s="53" t="s">
        <v>3850</v>
      </c>
      <c r="E973" s="23" t="s">
        <v>409</v>
      </c>
      <c r="F973" s="23" t="s">
        <v>101</v>
      </c>
      <c r="G973" s="9" t="s">
        <v>14</v>
      </c>
      <c r="H973" s="9"/>
      <c r="I973" s="54"/>
    </row>
    <row r="974">
      <c r="A974" s="34">
        <v>45147.0</v>
      </c>
      <c r="B974" s="52" t="s">
        <v>12367</v>
      </c>
      <c r="C974" s="23" t="s">
        <v>12368</v>
      </c>
      <c r="D974" s="53" t="s">
        <v>3850</v>
      </c>
      <c r="E974" s="23" t="s">
        <v>38</v>
      </c>
      <c r="F974" s="23" t="s">
        <v>6175</v>
      </c>
      <c r="G974" s="9" t="s">
        <v>14</v>
      </c>
      <c r="H974" s="9"/>
      <c r="I974" s="54"/>
    </row>
    <row r="975">
      <c r="A975" s="34">
        <v>45147.0</v>
      </c>
      <c r="B975" s="52" t="s">
        <v>12369</v>
      </c>
      <c r="C975" s="23" t="s">
        <v>12370</v>
      </c>
      <c r="D975" s="53" t="b">
        <v>1</v>
      </c>
      <c r="E975" s="23" t="s">
        <v>15</v>
      </c>
      <c r="F975" s="23" t="s">
        <v>171</v>
      </c>
      <c r="G975" s="9" t="s">
        <v>14</v>
      </c>
      <c r="H975" s="9"/>
      <c r="I975" s="54"/>
    </row>
    <row r="976">
      <c r="A976" s="34">
        <v>45147.0</v>
      </c>
      <c r="B976" s="52" t="s">
        <v>12369</v>
      </c>
      <c r="C976" s="23" t="s">
        <v>12370</v>
      </c>
      <c r="D976" s="53" t="s">
        <v>1728</v>
      </c>
      <c r="E976" s="9"/>
      <c r="F976" s="23" t="s">
        <v>184</v>
      </c>
      <c r="G976" s="9" t="s">
        <v>86</v>
      </c>
      <c r="H976" s="23" t="s">
        <v>15</v>
      </c>
      <c r="I976" s="54"/>
    </row>
    <row r="977">
      <c r="A977" s="34">
        <v>45147.0</v>
      </c>
      <c r="B977" s="52" t="s">
        <v>12371</v>
      </c>
      <c r="C977" s="23" t="s">
        <v>12372</v>
      </c>
      <c r="D977" s="53" t="s">
        <v>284</v>
      </c>
      <c r="E977" s="23" t="s">
        <v>12373</v>
      </c>
      <c r="F977" s="23" t="s">
        <v>132</v>
      </c>
      <c r="G977" s="9" t="s">
        <v>14</v>
      </c>
      <c r="H977" s="9"/>
      <c r="I977" s="54"/>
    </row>
    <row r="978">
      <c r="A978" s="34">
        <v>45147.0</v>
      </c>
      <c r="B978" s="52" t="s">
        <v>12374</v>
      </c>
      <c r="C978" s="23" t="s">
        <v>12375</v>
      </c>
      <c r="D978" s="53" t="s">
        <v>343</v>
      </c>
      <c r="E978" s="23" t="s">
        <v>587</v>
      </c>
      <c r="F978" s="23" t="s">
        <v>16</v>
      </c>
      <c r="G978" s="9" t="s">
        <v>14</v>
      </c>
      <c r="H978" s="9"/>
      <c r="I978" s="54"/>
    </row>
    <row r="979">
      <c r="A979" s="34">
        <v>45147.0</v>
      </c>
      <c r="B979" s="52" t="s">
        <v>12376</v>
      </c>
      <c r="C979" s="23" t="s">
        <v>12377</v>
      </c>
      <c r="D979" s="53" t="s">
        <v>859</v>
      </c>
      <c r="E979" s="23" t="s">
        <v>119</v>
      </c>
      <c r="F979" s="23" t="s">
        <v>18</v>
      </c>
      <c r="G979" s="9" t="s">
        <v>14</v>
      </c>
      <c r="H979" s="9"/>
      <c r="I979" s="54"/>
    </row>
    <row r="980">
      <c r="A980" s="34">
        <v>45147.0</v>
      </c>
      <c r="B980" s="52" t="s">
        <v>12378</v>
      </c>
      <c r="C980" s="23" t="s">
        <v>12379</v>
      </c>
      <c r="D980" s="53" t="s">
        <v>1445</v>
      </c>
      <c r="E980" s="23" t="s">
        <v>705</v>
      </c>
      <c r="F980" s="23" t="s">
        <v>505</v>
      </c>
      <c r="G980" s="9" t="s">
        <v>14</v>
      </c>
      <c r="H980" s="9"/>
      <c r="I980" s="54"/>
    </row>
    <row r="981">
      <c r="A981" s="34">
        <v>45147.0</v>
      </c>
      <c r="B981" s="52" t="s">
        <v>12378</v>
      </c>
      <c r="C981" s="23" t="s">
        <v>12379</v>
      </c>
      <c r="D981" s="53" t="s">
        <v>1445</v>
      </c>
      <c r="E981" s="23" t="s">
        <v>409</v>
      </c>
      <c r="F981" s="23" t="s">
        <v>732</v>
      </c>
      <c r="G981" s="9" t="s">
        <v>14</v>
      </c>
      <c r="H981" s="9"/>
      <c r="I981" s="54"/>
    </row>
    <row r="982">
      <c r="A982" s="34">
        <v>45147.0</v>
      </c>
      <c r="B982" s="52" t="s">
        <v>12378</v>
      </c>
      <c r="C982" s="23" t="s">
        <v>12379</v>
      </c>
      <c r="D982" s="53" t="s">
        <v>1445</v>
      </c>
      <c r="E982" s="23" t="s">
        <v>12380</v>
      </c>
      <c r="F982" s="23" t="s">
        <v>33</v>
      </c>
      <c r="G982" s="9" t="s">
        <v>14</v>
      </c>
      <c r="H982" s="9"/>
      <c r="I982" s="54"/>
    </row>
    <row r="983">
      <c r="A983" s="34">
        <v>45147.0</v>
      </c>
      <c r="B983" s="52" t="s">
        <v>12381</v>
      </c>
      <c r="C983" s="23" t="s">
        <v>12382</v>
      </c>
      <c r="D983" s="53" t="s">
        <v>2235</v>
      </c>
      <c r="E983" s="23" t="s">
        <v>705</v>
      </c>
      <c r="F983" s="23" t="s">
        <v>505</v>
      </c>
      <c r="G983" s="9" t="s">
        <v>14</v>
      </c>
      <c r="H983" s="9"/>
      <c r="I983" s="54"/>
    </row>
    <row r="984">
      <c r="A984" s="34">
        <v>45147.0</v>
      </c>
      <c r="B984" s="52" t="s">
        <v>12381</v>
      </c>
      <c r="C984" s="23" t="s">
        <v>12382</v>
      </c>
      <c r="D984" s="53" t="s">
        <v>2235</v>
      </c>
      <c r="E984" s="23" t="s">
        <v>1032</v>
      </c>
      <c r="F984" s="23" t="s">
        <v>1631</v>
      </c>
      <c r="G984" s="9" t="s">
        <v>14</v>
      </c>
      <c r="H984" s="9"/>
      <c r="I984" s="54"/>
    </row>
    <row r="985">
      <c r="A985" s="34">
        <v>45147.0</v>
      </c>
      <c r="B985" s="52" t="s">
        <v>12383</v>
      </c>
      <c r="C985" s="23" t="s">
        <v>12384</v>
      </c>
      <c r="D985" s="53" t="s">
        <v>1093</v>
      </c>
      <c r="E985" s="23" t="s">
        <v>12385</v>
      </c>
      <c r="F985" s="23" t="s">
        <v>43</v>
      </c>
      <c r="G985" s="9" t="s">
        <v>14</v>
      </c>
      <c r="H985" s="9"/>
      <c r="I985" s="54"/>
    </row>
    <row r="986">
      <c r="A986" s="34">
        <v>45239.0</v>
      </c>
      <c r="B986" s="52" t="s">
        <v>12386</v>
      </c>
      <c r="C986" s="23" t="s">
        <v>12387</v>
      </c>
      <c r="D986" s="53" t="s">
        <v>1279</v>
      </c>
      <c r="E986" s="23" t="s">
        <v>334</v>
      </c>
      <c r="F986" s="23" t="s">
        <v>11507</v>
      </c>
      <c r="G986" s="9" t="s">
        <v>14</v>
      </c>
      <c r="H986" s="9"/>
      <c r="I986" s="54"/>
    </row>
    <row r="987">
      <c r="A987" s="34">
        <v>45239.0</v>
      </c>
      <c r="B987" s="52" t="s">
        <v>12388</v>
      </c>
      <c r="C987" s="23" t="s">
        <v>12389</v>
      </c>
      <c r="D987" s="53" t="s">
        <v>746</v>
      </c>
      <c r="E987" s="23" t="s">
        <v>15</v>
      </c>
      <c r="F987" s="9" t="s">
        <v>749</v>
      </c>
      <c r="G987" s="9" t="s">
        <v>86</v>
      </c>
      <c r="H987" s="9"/>
      <c r="I987" s="54"/>
    </row>
    <row r="988">
      <c r="A988" s="34">
        <v>45239.0</v>
      </c>
      <c r="B988" s="52" t="s">
        <v>12388</v>
      </c>
      <c r="C988" s="23" t="s">
        <v>12389</v>
      </c>
      <c r="D988" s="53" t="s">
        <v>311</v>
      </c>
      <c r="E988" s="23" t="s">
        <v>15</v>
      </c>
      <c r="F988" s="9" t="s">
        <v>749</v>
      </c>
      <c r="G988" s="9" t="s">
        <v>86</v>
      </c>
      <c r="H988" s="9"/>
      <c r="I988" s="54"/>
    </row>
    <row r="989">
      <c r="A989" s="34">
        <v>45239.0</v>
      </c>
      <c r="B989" s="52" t="s">
        <v>12388</v>
      </c>
      <c r="C989" s="23" t="s">
        <v>12389</v>
      </c>
      <c r="D989" s="53" t="s">
        <v>1184</v>
      </c>
      <c r="E989" s="23" t="s">
        <v>15</v>
      </c>
      <c r="F989" s="9" t="s">
        <v>749</v>
      </c>
      <c r="G989" s="9" t="s">
        <v>86</v>
      </c>
      <c r="H989" s="9"/>
      <c r="I989" s="54"/>
    </row>
    <row r="990">
      <c r="A990" s="34">
        <v>45239.0</v>
      </c>
      <c r="B990" s="52" t="s">
        <v>12390</v>
      </c>
      <c r="C990" s="23" t="s">
        <v>12391</v>
      </c>
      <c r="D990" s="53" t="s">
        <v>2369</v>
      </c>
      <c r="E990" s="23" t="s">
        <v>38</v>
      </c>
      <c r="F990" s="23" t="s">
        <v>18</v>
      </c>
      <c r="G990" s="9" t="s">
        <v>14</v>
      </c>
      <c r="H990" s="9"/>
      <c r="I990" s="54"/>
    </row>
    <row r="991">
      <c r="A991" s="34">
        <v>45239.0</v>
      </c>
      <c r="B991" s="52" t="s">
        <v>12392</v>
      </c>
      <c r="C991" s="23" t="s">
        <v>12393</v>
      </c>
      <c r="D991" s="53" t="s">
        <v>225</v>
      </c>
      <c r="E991" s="23" t="s">
        <v>66</v>
      </c>
      <c r="F991" s="23" t="s">
        <v>18</v>
      </c>
      <c r="G991" s="9" t="s">
        <v>14</v>
      </c>
      <c r="H991" s="9"/>
      <c r="I991" s="54"/>
    </row>
    <row r="992">
      <c r="A992" s="34">
        <v>45239.0</v>
      </c>
      <c r="B992" s="52" t="s">
        <v>12394</v>
      </c>
      <c r="C992" s="23" t="s">
        <v>12395</v>
      </c>
      <c r="D992" s="53" t="s">
        <v>1184</v>
      </c>
      <c r="E992" s="23" t="s">
        <v>15</v>
      </c>
      <c r="F992" s="9" t="s">
        <v>749</v>
      </c>
      <c r="G992" s="9" t="s">
        <v>86</v>
      </c>
      <c r="H992" s="9"/>
      <c r="I992" s="54"/>
    </row>
    <row r="993">
      <c r="A993" s="34">
        <v>45239.0</v>
      </c>
      <c r="B993" s="52" t="s">
        <v>12394</v>
      </c>
      <c r="C993" s="23" t="s">
        <v>12395</v>
      </c>
      <c r="D993" s="53" t="s">
        <v>311</v>
      </c>
      <c r="E993" s="23" t="s">
        <v>15</v>
      </c>
      <c r="F993" s="9" t="s">
        <v>749</v>
      </c>
      <c r="G993" s="9" t="s">
        <v>86</v>
      </c>
      <c r="H993" s="9"/>
      <c r="I993" s="54"/>
    </row>
    <row r="994">
      <c r="A994" s="34">
        <v>45239.0</v>
      </c>
      <c r="B994" s="52" t="s">
        <v>12394</v>
      </c>
      <c r="C994" s="23" t="s">
        <v>12395</v>
      </c>
      <c r="D994" s="53" t="s">
        <v>114</v>
      </c>
      <c r="E994" s="9"/>
      <c r="F994" s="23" t="s">
        <v>111</v>
      </c>
      <c r="G994" s="9" t="s">
        <v>14</v>
      </c>
      <c r="H994" s="23" t="s">
        <v>15</v>
      </c>
      <c r="I994" s="54"/>
    </row>
    <row r="995">
      <c r="A995" s="34">
        <v>45239.0</v>
      </c>
      <c r="B995" s="52" t="s">
        <v>12396</v>
      </c>
      <c r="C995" s="23" t="s">
        <v>12397</v>
      </c>
      <c r="D995" s="53" t="s">
        <v>642</v>
      </c>
      <c r="E995" s="23" t="s">
        <v>271</v>
      </c>
      <c r="F995" s="23" t="s">
        <v>111</v>
      </c>
      <c r="G995" s="9" t="s">
        <v>14</v>
      </c>
      <c r="H995" s="9"/>
      <c r="I995" s="54"/>
    </row>
    <row r="996">
      <c r="A996" s="34">
        <v>45239.0</v>
      </c>
      <c r="B996" s="52" t="s">
        <v>12396</v>
      </c>
      <c r="C996" s="23" t="s">
        <v>12397</v>
      </c>
      <c r="D996" s="53" t="s">
        <v>642</v>
      </c>
      <c r="E996" s="23" t="s">
        <v>12398</v>
      </c>
      <c r="F996" s="23" t="s">
        <v>11507</v>
      </c>
      <c r="G996" s="9" t="s">
        <v>14</v>
      </c>
      <c r="H996" s="9"/>
      <c r="I996" s="54"/>
    </row>
    <row r="997">
      <c r="A997" s="34">
        <v>45239.0</v>
      </c>
      <c r="B997" s="52" t="s">
        <v>12399</v>
      </c>
      <c r="C997" s="23" t="s">
        <v>12400</v>
      </c>
      <c r="D997" s="53" t="s">
        <v>1132</v>
      </c>
      <c r="E997" s="23" t="s">
        <v>100</v>
      </c>
      <c r="F997" s="23" t="s">
        <v>101</v>
      </c>
      <c r="G997" s="9" t="s">
        <v>14</v>
      </c>
      <c r="H997" s="9"/>
      <c r="I997" s="54"/>
    </row>
    <row r="998">
      <c r="A998" s="34">
        <v>45269.0</v>
      </c>
      <c r="B998" s="52" t="s">
        <v>12401</v>
      </c>
      <c r="C998" s="23" t="s">
        <v>12402</v>
      </c>
      <c r="D998" s="53" t="s">
        <v>3141</v>
      </c>
      <c r="E998" s="23" t="s">
        <v>15</v>
      </c>
      <c r="F998" s="23" t="s">
        <v>171</v>
      </c>
      <c r="G998" s="9" t="s">
        <v>14</v>
      </c>
      <c r="H998" s="9"/>
      <c r="I998" s="54"/>
    </row>
    <row r="999">
      <c r="A999" s="34">
        <v>45269.0</v>
      </c>
      <c r="B999" s="52" t="s">
        <v>12401</v>
      </c>
      <c r="C999" s="23" t="s">
        <v>12402</v>
      </c>
      <c r="D999" s="53" t="s">
        <v>182</v>
      </c>
      <c r="E999" s="23" t="s">
        <v>15</v>
      </c>
      <c r="F999" s="23" t="s">
        <v>171</v>
      </c>
      <c r="G999" s="9" t="s">
        <v>14</v>
      </c>
      <c r="H999" s="9"/>
      <c r="I999" s="54"/>
    </row>
    <row r="1000">
      <c r="A1000" s="34">
        <v>45269.0</v>
      </c>
      <c r="B1000" s="52" t="s">
        <v>12403</v>
      </c>
      <c r="C1000" s="23" t="s">
        <v>12404</v>
      </c>
      <c r="D1000" s="53" t="s">
        <v>32</v>
      </c>
      <c r="E1000" s="23" t="s">
        <v>119</v>
      </c>
      <c r="F1000" s="23" t="s">
        <v>18</v>
      </c>
      <c r="G1000" s="9" t="s">
        <v>14</v>
      </c>
      <c r="H1000" s="9"/>
      <c r="I1000" s="54"/>
    </row>
    <row r="1001">
      <c r="A1001" s="34">
        <v>45269.0</v>
      </c>
      <c r="B1001" s="52" t="s">
        <v>12405</v>
      </c>
      <c r="C1001" s="23" t="s">
        <v>12406</v>
      </c>
      <c r="D1001" s="53" t="s">
        <v>559</v>
      </c>
      <c r="E1001" s="9"/>
      <c r="F1001" s="23" t="s">
        <v>11853</v>
      </c>
      <c r="G1001" s="9" t="s">
        <v>14</v>
      </c>
      <c r="H1001" s="9" t="s">
        <v>420</v>
      </c>
      <c r="I1001" s="54"/>
    </row>
    <row r="1002">
      <c r="A1002" s="34">
        <v>45269.0</v>
      </c>
      <c r="B1002" s="52" t="s">
        <v>12407</v>
      </c>
      <c r="C1002" s="23" t="s">
        <v>12408</v>
      </c>
      <c r="D1002" s="53" t="s">
        <v>11136</v>
      </c>
      <c r="E1002" s="23" t="s">
        <v>125</v>
      </c>
      <c r="F1002" s="23" t="s">
        <v>101</v>
      </c>
      <c r="G1002" s="9" t="s">
        <v>14</v>
      </c>
      <c r="H1002" s="9"/>
      <c r="I1002" s="54"/>
    </row>
    <row r="1003">
      <c r="A1003" s="34">
        <v>45269.0</v>
      </c>
      <c r="B1003" s="52" t="s">
        <v>12409</v>
      </c>
      <c r="C1003" s="23" t="s">
        <v>12410</v>
      </c>
      <c r="D1003" s="53" t="s">
        <v>427</v>
      </c>
      <c r="E1003" s="23" t="s">
        <v>6180</v>
      </c>
      <c r="F1003" s="23" t="s">
        <v>12411</v>
      </c>
      <c r="G1003" s="9" t="s">
        <v>14</v>
      </c>
      <c r="H1003" s="9"/>
      <c r="I1003" s="54"/>
    </row>
    <row r="1004">
      <c r="A1004" s="34">
        <v>45269.0</v>
      </c>
      <c r="B1004" s="52" t="s">
        <v>12412</v>
      </c>
      <c r="C1004" s="23" t="s">
        <v>12413</v>
      </c>
      <c r="D1004" s="53" t="s">
        <v>3141</v>
      </c>
      <c r="E1004" s="23" t="s">
        <v>15</v>
      </c>
      <c r="F1004" s="23" t="s">
        <v>171</v>
      </c>
      <c r="G1004" s="9" t="s">
        <v>14</v>
      </c>
      <c r="H1004" s="9"/>
      <c r="I1004" s="54"/>
    </row>
    <row r="1005">
      <c r="A1005" s="34">
        <v>45269.0</v>
      </c>
      <c r="B1005" s="52" t="s">
        <v>12412</v>
      </c>
      <c r="C1005" s="23" t="s">
        <v>12413</v>
      </c>
      <c r="D1005" s="53" t="s">
        <v>182</v>
      </c>
      <c r="E1005" s="23" t="s">
        <v>15</v>
      </c>
      <c r="F1005" s="23" t="s">
        <v>171</v>
      </c>
      <c r="G1005" s="9" t="s">
        <v>14</v>
      </c>
      <c r="H1005" s="9"/>
      <c r="I1005" s="54"/>
    </row>
    <row r="1006">
      <c r="A1006" s="34">
        <v>45269.0</v>
      </c>
      <c r="B1006" s="52" t="s">
        <v>12412</v>
      </c>
      <c r="C1006" s="23" t="s">
        <v>12413</v>
      </c>
      <c r="D1006" s="53" t="s">
        <v>665</v>
      </c>
      <c r="E1006" s="23" t="s">
        <v>15</v>
      </c>
      <c r="F1006" s="23" t="s">
        <v>171</v>
      </c>
      <c r="G1006" s="9" t="s">
        <v>14</v>
      </c>
      <c r="H1006" s="9"/>
      <c r="I1006" s="54"/>
    </row>
    <row r="1007">
      <c r="A1007" s="34">
        <v>45269.0</v>
      </c>
      <c r="B1007" s="52" t="s">
        <v>12414</v>
      </c>
      <c r="C1007" s="23" t="s">
        <v>12415</v>
      </c>
      <c r="D1007" s="53" t="s">
        <v>800</v>
      </c>
      <c r="E1007" s="23" t="s">
        <v>121</v>
      </c>
      <c r="F1007" s="23" t="s">
        <v>16</v>
      </c>
      <c r="G1007" s="9" t="s">
        <v>14</v>
      </c>
      <c r="H1007" s="9"/>
      <c r="I1007" s="54"/>
    </row>
    <row r="1008">
      <c r="A1008" s="34">
        <v>45269.0</v>
      </c>
      <c r="B1008" s="52" t="s">
        <v>12414</v>
      </c>
      <c r="C1008" s="23" t="s">
        <v>12415</v>
      </c>
      <c r="D1008" s="53" t="s">
        <v>800</v>
      </c>
      <c r="E1008" s="23" t="s">
        <v>119</v>
      </c>
      <c r="F1008" s="23" t="s">
        <v>43</v>
      </c>
      <c r="G1008" s="9" t="s">
        <v>14</v>
      </c>
      <c r="H1008" s="9"/>
      <c r="I1008" s="54"/>
    </row>
    <row r="1009">
      <c r="A1009" s="34">
        <v>45269.0</v>
      </c>
      <c r="B1009" s="52" t="s">
        <v>12416</v>
      </c>
      <c r="C1009" s="23" t="s">
        <v>12417</v>
      </c>
      <c r="D1009" s="53" t="s">
        <v>165</v>
      </c>
      <c r="E1009" s="23" t="s">
        <v>183</v>
      </c>
      <c r="F1009" s="23" t="s">
        <v>111</v>
      </c>
      <c r="G1009" s="9" t="s">
        <v>14</v>
      </c>
      <c r="H1009" s="9"/>
      <c r="I1009" s="54"/>
    </row>
    <row r="1010">
      <c r="A1010" s="34">
        <v>45269.0</v>
      </c>
      <c r="B1010" s="52" t="s">
        <v>12418</v>
      </c>
      <c r="C1010" s="23" t="s">
        <v>12419</v>
      </c>
      <c r="D1010" s="53" t="s">
        <v>3764</v>
      </c>
      <c r="E1010" s="23" t="s">
        <v>121</v>
      </c>
      <c r="F1010" s="23" t="s">
        <v>917</v>
      </c>
      <c r="G1010" s="9" t="s">
        <v>14</v>
      </c>
      <c r="H1010" s="9"/>
      <c r="I1010" s="54"/>
    </row>
    <row r="1011">
      <c r="A1011" s="34">
        <v>45269.0</v>
      </c>
      <c r="B1011" s="52" t="s">
        <v>12420</v>
      </c>
      <c r="C1011" s="23" t="s">
        <v>12421</v>
      </c>
      <c r="D1011" s="53" t="s">
        <v>2369</v>
      </c>
      <c r="E1011" s="23" t="s">
        <v>1122</v>
      </c>
      <c r="F1011" s="23" t="s">
        <v>126</v>
      </c>
      <c r="G1011" s="9" t="s">
        <v>14</v>
      </c>
      <c r="H1011" s="9"/>
      <c r="I1011" s="54"/>
    </row>
    <row r="1012">
      <c r="A1012" s="34">
        <v>45269.0</v>
      </c>
      <c r="B1012" s="52" t="s">
        <v>12420</v>
      </c>
      <c r="C1012" s="23" t="s">
        <v>12421</v>
      </c>
      <c r="D1012" s="53" t="s">
        <v>2369</v>
      </c>
      <c r="E1012" s="23" t="s">
        <v>6237</v>
      </c>
      <c r="F1012" s="23" t="s">
        <v>18</v>
      </c>
      <c r="G1012" s="9" t="s">
        <v>14</v>
      </c>
      <c r="H1012" s="9"/>
      <c r="I1012" s="54"/>
    </row>
    <row r="1013">
      <c r="A1013" s="34">
        <v>45269.0</v>
      </c>
      <c r="B1013" s="52" t="s">
        <v>12420</v>
      </c>
      <c r="C1013" s="23" t="s">
        <v>12421</v>
      </c>
      <c r="D1013" s="53" t="s">
        <v>2369</v>
      </c>
      <c r="E1013" s="23" t="s">
        <v>409</v>
      </c>
      <c r="F1013" s="23" t="s">
        <v>732</v>
      </c>
      <c r="G1013" s="9" t="s">
        <v>14</v>
      </c>
      <c r="H1013" s="9"/>
      <c r="I1013" s="54"/>
    </row>
    <row r="1014">
      <c r="A1014" s="34">
        <v>45269.0</v>
      </c>
      <c r="B1014" s="52" t="s">
        <v>12422</v>
      </c>
      <c r="C1014" s="23" t="s">
        <v>12423</v>
      </c>
      <c r="D1014" s="53" t="s">
        <v>2726</v>
      </c>
      <c r="E1014" s="23" t="s">
        <v>334</v>
      </c>
      <c r="F1014" s="23" t="s">
        <v>781</v>
      </c>
      <c r="G1014" s="9" t="s">
        <v>14</v>
      </c>
      <c r="H1014" s="9"/>
      <c r="I1014" s="54"/>
    </row>
    <row r="1015">
      <c r="A1015" s="34">
        <v>45269.0</v>
      </c>
      <c r="B1015" s="52" t="s">
        <v>12424</v>
      </c>
      <c r="C1015" s="23" t="s">
        <v>12425</v>
      </c>
      <c r="D1015" s="53" t="s">
        <v>1452</v>
      </c>
      <c r="E1015" s="23" t="s">
        <v>334</v>
      </c>
      <c r="F1015" s="23" t="s">
        <v>202</v>
      </c>
      <c r="G1015" s="9" t="s">
        <v>14</v>
      </c>
      <c r="H1015" s="9"/>
      <c r="I1015" s="54"/>
    </row>
    <row r="1016">
      <c r="A1016" s="34">
        <v>45269.0</v>
      </c>
      <c r="B1016" s="52" t="s">
        <v>12426</v>
      </c>
      <c r="C1016" s="23" t="s">
        <v>12427</v>
      </c>
      <c r="D1016" s="53" t="s">
        <v>12310</v>
      </c>
      <c r="E1016" s="23" t="s">
        <v>12428</v>
      </c>
      <c r="F1016" s="23" t="s">
        <v>12429</v>
      </c>
      <c r="G1016" s="9" t="s">
        <v>14</v>
      </c>
      <c r="H1016" s="9"/>
      <c r="I1016" s="54"/>
    </row>
    <row r="1017">
      <c r="A1017" s="34">
        <v>45269.0</v>
      </c>
      <c r="B1017" s="52" t="s">
        <v>12430</v>
      </c>
      <c r="C1017" s="23" t="s">
        <v>12431</v>
      </c>
      <c r="D1017" s="53" t="s">
        <v>642</v>
      </c>
      <c r="E1017" s="23" t="s">
        <v>12432</v>
      </c>
      <c r="F1017" s="23" t="s">
        <v>6434</v>
      </c>
      <c r="G1017" s="9" t="s">
        <v>14</v>
      </c>
      <c r="H1017" s="9"/>
      <c r="I1017" s="54"/>
    </row>
    <row r="1018">
      <c r="A1018" s="34">
        <v>45269.0</v>
      </c>
      <c r="B1018" s="52" t="s">
        <v>12430</v>
      </c>
      <c r="C1018" s="23" t="s">
        <v>12431</v>
      </c>
      <c r="D1018" s="53" t="s">
        <v>642</v>
      </c>
      <c r="E1018" s="23" t="s">
        <v>2030</v>
      </c>
      <c r="F1018" s="23" t="s">
        <v>12433</v>
      </c>
      <c r="G1018" s="9" t="s">
        <v>14</v>
      </c>
      <c r="H1018" s="9"/>
      <c r="I1018" s="54"/>
    </row>
    <row r="1019">
      <c r="A1019" s="30" t="s">
        <v>8359</v>
      </c>
      <c r="B1019" s="52" t="s">
        <v>12434</v>
      </c>
      <c r="C1019" s="23" t="s">
        <v>12435</v>
      </c>
      <c r="D1019" s="53" t="s">
        <v>3040</v>
      </c>
      <c r="E1019" s="23" t="s">
        <v>334</v>
      </c>
      <c r="F1019" s="55" t="s">
        <v>12436</v>
      </c>
      <c r="G1019" s="9" t="s">
        <v>14</v>
      </c>
      <c r="H1019" s="9"/>
      <c r="I1019" s="54"/>
    </row>
    <row r="1020">
      <c r="A1020" s="30" t="s">
        <v>8359</v>
      </c>
      <c r="B1020" s="52" t="s">
        <v>12437</v>
      </c>
      <c r="C1020" s="23" t="s">
        <v>12438</v>
      </c>
      <c r="D1020" s="53" t="s">
        <v>540</v>
      </c>
      <c r="E1020" s="23" t="s">
        <v>15</v>
      </c>
      <c r="F1020" s="23" t="s">
        <v>747</v>
      </c>
      <c r="G1020" s="9" t="s">
        <v>86</v>
      </c>
      <c r="H1020" s="9"/>
      <c r="I1020" s="54"/>
    </row>
    <row r="1021">
      <c r="A1021" s="30" t="s">
        <v>8359</v>
      </c>
      <c r="B1021" s="52" t="s">
        <v>12437</v>
      </c>
      <c r="C1021" s="23" t="s">
        <v>12438</v>
      </c>
      <c r="D1021" s="53" t="s">
        <v>307</v>
      </c>
      <c r="E1021" s="23" t="s">
        <v>15</v>
      </c>
      <c r="F1021" s="23" t="s">
        <v>747</v>
      </c>
      <c r="G1021" s="9" t="s">
        <v>86</v>
      </c>
      <c r="H1021" s="9"/>
      <c r="I1021" s="54"/>
    </row>
    <row r="1022">
      <c r="A1022" s="30" t="s">
        <v>8359</v>
      </c>
      <c r="B1022" s="52" t="s">
        <v>12437</v>
      </c>
      <c r="C1022" s="23" t="s">
        <v>12438</v>
      </c>
      <c r="D1022" s="53" t="s">
        <v>135</v>
      </c>
      <c r="E1022" s="9"/>
      <c r="F1022" s="23" t="s">
        <v>111</v>
      </c>
      <c r="G1022" s="9" t="s">
        <v>14</v>
      </c>
      <c r="H1022" s="23" t="s">
        <v>15</v>
      </c>
      <c r="I1022" s="54"/>
    </row>
    <row r="1023">
      <c r="A1023" s="30" t="s">
        <v>8359</v>
      </c>
      <c r="B1023" s="52" t="s">
        <v>12439</v>
      </c>
      <c r="C1023" s="23" t="s">
        <v>12440</v>
      </c>
      <c r="D1023" s="53" t="s">
        <v>114</v>
      </c>
      <c r="E1023" s="23" t="s">
        <v>105</v>
      </c>
      <c r="F1023" s="23" t="s">
        <v>526</v>
      </c>
      <c r="G1023" s="9" t="s">
        <v>14</v>
      </c>
      <c r="H1023" s="9"/>
      <c r="I1023" s="54"/>
    </row>
    <row r="1024">
      <c r="A1024" s="30" t="s">
        <v>8359</v>
      </c>
      <c r="B1024" s="52" t="s">
        <v>12439</v>
      </c>
      <c r="C1024" s="23" t="s">
        <v>12440</v>
      </c>
      <c r="D1024" s="53" t="s">
        <v>114</v>
      </c>
      <c r="E1024" s="23" t="s">
        <v>119</v>
      </c>
      <c r="F1024" s="23" t="s">
        <v>11507</v>
      </c>
      <c r="G1024" s="9" t="s">
        <v>14</v>
      </c>
      <c r="H1024" s="9"/>
      <c r="I1024" s="54"/>
    </row>
    <row r="1025">
      <c r="A1025" s="30" t="s">
        <v>8359</v>
      </c>
      <c r="B1025" s="52" t="s">
        <v>12441</v>
      </c>
      <c r="C1025" s="23" t="s">
        <v>12442</v>
      </c>
      <c r="D1025" s="53" t="s">
        <v>540</v>
      </c>
      <c r="E1025" s="23" t="s">
        <v>15</v>
      </c>
      <c r="F1025" s="23" t="s">
        <v>747</v>
      </c>
      <c r="G1025" s="9" t="s">
        <v>86</v>
      </c>
      <c r="H1025" s="9"/>
      <c r="I1025" s="54"/>
    </row>
    <row r="1026">
      <c r="A1026" s="30" t="s">
        <v>8359</v>
      </c>
      <c r="B1026" s="52" t="s">
        <v>12441</v>
      </c>
      <c r="C1026" s="23" t="s">
        <v>12442</v>
      </c>
      <c r="D1026" s="53" t="s">
        <v>307</v>
      </c>
      <c r="E1026" s="23" t="s">
        <v>15</v>
      </c>
      <c r="F1026" s="23" t="s">
        <v>747</v>
      </c>
      <c r="G1026" s="9" t="s">
        <v>86</v>
      </c>
      <c r="H1026" s="9"/>
      <c r="I1026" s="54"/>
    </row>
    <row r="1027">
      <c r="A1027" s="30" t="s">
        <v>8359</v>
      </c>
      <c r="B1027" s="52" t="s">
        <v>12441</v>
      </c>
      <c r="C1027" s="23" t="s">
        <v>12442</v>
      </c>
      <c r="D1027" s="53" t="s">
        <v>1952</v>
      </c>
      <c r="E1027" s="23" t="s">
        <v>15</v>
      </c>
      <c r="F1027" s="23" t="s">
        <v>747</v>
      </c>
      <c r="G1027" s="9" t="s">
        <v>86</v>
      </c>
      <c r="H1027" s="9"/>
      <c r="I1027" s="54"/>
    </row>
    <row r="1028">
      <c r="A1028" s="30" t="s">
        <v>8359</v>
      </c>
      <c r="B1028" s="52" t="s">
        <v>12443</v>
      </c>
      <c r="C1028" s="23" t="s">
        <v>12444</v>
      </c>
      <c r="D1028" s="53" t="s">
        <v>124</v>
      </c>
      <c r="E1028" s="23" t="s">
        <v>12445</v>
      </c>
      <c r="F1028" s="23" t="s">
        <v>1164</v>
      </c>
      <c r="G1028" s="9" t="s">
        <v>14</v>
      </c>
      <c r="H1028" s="9"/>
      <c r="I1028" s="54"/>
    </row>
    <row r="1029">
      <c r="A1029" s="30" t="s">
        <v>8359</v>
      </c>
      <c r="B1029" s="52" t="s">
        <v>12443</v>
      </c>
      <c r="C1029" s="23" t="s">
        <v>12444</v>
      </c>
      <c r="D1029" s="53" t="s">
        <v>124</v>
      </c>
      <c r="E1029" s="23" t="s">
        <v>12446</v>
      </c>
      <c r="F1029" s="23" t="s">
        <v>5629</v>
      </c>
      <c r="G1029" s="9" t="s">
        <v>14</v>
      </c>
      <c r="H1029" s="9"/>
      <c r="I1029" s="54"/>
    </row>
    <row r="1030">
      <c r="A1030" s="30" t="s">
        <v>8359</v>
      </c>
      <c r="B1030" s="52" t="s">
        <v>12447</v>
      </c>
      <c r="C1030" s="23" t="s">
        <v>12448</v>
      </c>
      <c r="D1030" s="53" t="s">
        <v>385</v>
      </c>
      <c r="E1030" s="23" t="s">
        <v>334</v>
      </c>
      <c r="F1030" s="23" t="s">
        <v>48</v>
      </c>
      <c r="G1030" s="9" t="s">
        <v>14</v>
      </c>
      <c r="H1030" s="9"/>
      <c r="I1030" s="54"/>
    </row>
    <row r="1031">
      <c r="A1031" s="30" t="s">
        <v>8359</v>
      </c>
      <c r="B1031" s="52" t="s">
        <v>12449</v>
      </c>
      <c r="C1031" s="23" t="s">
        <v>12450</v>
      </c>
      <c r="D1031" s="53" t="s">
        <v>445</v>
      </c>
      <c r="E1031" s="23" t="s">
        <v>436</v>
      </c>
      <c r="F1031" s="23" t="s">
        <v>18</v>
      </c>
      <c r="G1031" s="9" t="s">
        <v>14</v>
      </c>
      <c r="H1031" s="9"/>
      <c r="I1031" s="54"/>
    </row>
    <row r="1032">
      <c r="A1032" s="30" t="s">
        <v>8359</v>
      </c>
      <c r="B1032" s="52" t="s">
        <v>12449</v>
      </c>
      <c r="C1032" s="23" t="s">
        <v>12450</v>
      </c>
      <c r="D1032" s="53" t="s">
        <v>838</v>
      </c>
      <c r="E1032" s="23" t="s">
        <v>436</v>
      </c>
      <c r="F1032" s="23" t="s">
        <v>18</v>
      </c>
      <c r="G1032" s="9" t="s">
        <v>14</v>
      </c>
      <c r="H1032" s="9"/>
      <c r="I1032" s="54"/>
    </row>
    <row r="1033">
      <c r="A1033" s="30" t="s">
        <v>8359</v>
      </c>
      <c r="B1033" s="52" t="s">
        <v>12451</v>
      </c>
      <c r="C1033" s="23" t="s">
        <v>12452</v>
      </c>
      <c r="D1033" s="53" t="s">
        <v>311</v>
      </c>
      <c r="E1033" s="23" t="s">
        <v>105</v>
      </c>
      <c r="F1033" s="23" t="s">
        <v>526</v>
      </c>
      <c r="G1033" s="9" t="s">
        <v>14</v>
      </c>
      <c r="H1033" s="9"/>
      <c r="I1033" s="54"/>
    </row>
    <row r="1034">
      <c r="A1034" s="30" t="s">
        <v>8359</v>
      </c>
      <c r="B1034" s="52" t="s">
        <v>12453</v>
      </c>
      <c r="C1034" s="23" t="s">
        <v>12454</v>
      </c>
      <c r="D1034" s="53" t="s">
        <v>4779</v>
      </c>
      <c r="E1034" s="23" t="s">
        <v>259</v>
      </c>
      <c r="F1034" s="23" t="s">
        <v>1716</v>
      </c>
      <c r="G1034" s="9" t="s">
        <v>14</v>
      </c>
      <c r="H1034" s="9"/>
      <c r="I1034" s="54"/>
    </row>
    <row r="1035">
      <c r="A1035" s="30" t="s">
        <v>8359</v>
      </c>
      <c r="B1035" s="52" t="s">
        <v>12455</v>
      </c>
      <c r="C1035" s="23" t="s">
        <v>12456</v>
      </c>
      <c r="D1035" s="53" t="s">
        <v>165</v>
      </c>
      <c r="E1035" s="23" t="s">
        <v>937</v>
      </c>
      <c r="F1035" s="23" t="s">
        <v>12457</v>
      </c>
      <c r="G1035" s="9" t="s">
        <v>14</v>
      </c>
      <c r="H1035" s="9"/>
      <c r="I1035" s="54"/>
    </row>
    <row r="1036">
      <c r="A1036" s="30" t="s">
        <v>8359</v>
      </c>
      <c r="B1036" s="52" t="s">
        <v>12458</v>
      </c>
      <c r="C1036" s="23" t="s">
        <v>12459</v>
      </c>
      <c r="D1036" s="53" t="s">
        <v>405</v>
      </c>
      <c r="E1036" s="23" t="s">
        <v>1032</v>
      </c>
      <c r="F1036" s="23" t="s">
        <v>1631</v>
      </c>
      <c r="G1036" s="9" t="s">
        <v>14</v>
      </c>
      <c r="H1036" s="9"/>
      <c r="I1036" s="54"/>
    </row>
    <row r="1037">
      <c r="A1037" s="30" t="s">
        <v>8309</v>
      </c>
      <c r="B1037" s="52" t="s">
        <v>12460</v>
      </c>
      <c r="C1037" s="23" t="s">
        <v>12461</v>
      </c>
      <c r="D1037" s="53" t="s">
        <v>812</v>
      </c>
      <c r="E1037" s="23" t="s">
        <v>15</v>
      </c>
      <c r="F1037" s="23" t="s">
        <v>171</v>
      </c>
      <c r="G1037" s="9" t="s">
        <v>14</v>
      </c>
      <c r="H1037" s="9"/>
      <c r="I1037" s="54"/>
    </row>
    <row r="1038">
      <c r="A1038" s="30" t="s">
        <v>8309</v>
      </c>
      <c r="B1038" s="52" t="s">
        <v>12460</v>
      </c>
      <c r="C1038" s="23" t="s">
        <v>12461</v>
      </c>
      <c r="D1038" s="53" t="b">
        <v>1</v>
      </c>
      <c r="E1038" s="23" t="s">
        <v>15</v>
      </c>
      <c r="F1038" s="23" t="s">
        <v>171</v>
      </c>
      <c r="G1038" s="9" t="s">
        <v>14</v>
      </c>
      <c r="H1038" s="9"/>
      <c r="I1038" s="54"/>
    </row>
    <row r="1039">
      <c r="A1039" s="30" t="s">
        <v>8309</v>
      </c>
      <c r="B1039" s="52" t="s">
        <v>12462</v>
      </c>
      <c r="C1039" s="23" t="s">
        <v>12463</v>
      </c>
      <c r="D1039" s="53" t="s">
        <v>1279</v>
      </c>
      <c r="E1039" s="9"/>
      <c r="F1039" s="23" t="s">
        <v>12464</v>
      </c>
      <c r="G1039" s="9" t="s">
        <v>14</v>
      </c>
      <c r="H1039" s="43" t="s">
        <v>420</v>
      </c>
      <c r="I1039" s="54"/>
    </row>
    <row r="1040">
      <c r="A1040" s="30" t="s">
        <v>8309</v>
      </c>
      <c r="B1040" s="52" t="s">
        <v>12462</v>
      </c>
      <c r="C1040" s="23" t="s">
        <v>12463</v>
      </c>
      <c r="D1040" s="53" t="s">
        <v>1279</v>
      </c>
      <c r="E1040" s="23" t="s">
        <v>38</v>
      </c>
      <c r="F1040" s="23" t="s">
        <v>2009</v>
      </c>
      <c r="G1040" s="9" t="s">
        <v>14</v>
      </c>
      <c r="H1040" s="9"/>
      <c r="I1040" s="54"/>
    </row>
    <row r="1041">
      <c r="A1041" s="30" t="s">
        <v>8309</v>
      </c>
      <c r="B1041" s="52" t="s">
        <v>12465</v>
      </c>
      <c r="C1041" s="23" t="s">
        <v>12466</v>
      </c>
      <c r="D1041" s="53" t="s">
        <v>842</v>
      </c>
      <c r="E1041" s="23" t="s">
        <v>38</v>
      </c>
      <c r="F1041" s="23" t="s">
        <v>18</v>
      </c>
      <c r="G1041" s="9" t="s">
        <v>14</v>
      </c>
      <c r="H1041" s="9"/>
      <c r="I1041" s="54"/>
    </row>
    <row r="1042">
      <c r="A1042" s="30" t="s">
        <v>8309</v>
      </c>
      <c r="B1042" s="52" t="s">
        <v>12467</v>
      </c>
      <c r="C1042" s="23" t="s">
        <v>12468</v>
      </c>
      <c r="D1042" s="53" t="s">
        <v>182</v>
      </c>
      <c r="E1042" s="23" t="s">
        <v>15</v>
      </c>
      <c r="F1042" s="23" t="s">
        <v>171</v>
      </c>
      <c r="G1042" s="9" t="s">
        <v>14</v>
      </c>
      <c r="H1042" s="9"/>
      <c r="I1042" s="54"/>
    </row>
    <row r="1043">
      <c r="A1043" s="30" t="s">
        <v>8309</v>
      </c>
      <c r="B1043" s="52" t="s">
        <v>12467</v>
      </c>
      <c r="C1043" s="23" t="s">
        <v>12468</v>
      </c>
      <c r="D1043" s="53" t="s">
        <v>812</v>
      </c>
      <c r="E1043" s="23" t="s">
        <v>15</v>
      </c>
      <c r="F1043" s="23" t="s">
        <v>171</v>
      </c>
      <c r="G1043" s="9" t="s">
        <v>14</v>
      </c>
      <c r="H1043" s="9"/>
      <c r="I1043" s="54"/>
    </row>
    <row r="1044">
      <c r="A1044" s="30" t="s">
        <v>8309</v>
      </c>
      <c r="B1044" s="52" t="s">
        <v>12467</v>
      </c>
      <c r="C1044" s="23" t="s">
        <v>12468</v>
      </c>
      <c r="D1044" s="53" t="s">
        <v>307</v>
      </c>
      <c r="E1044" s="23" t="s">
        <v>15</v>
      </c>
      <c r="F1044" s="23" t="s">
        <v>171</v>
      </c>
      <c r="G1044" s="9" t="s">
        <v>14</v>
      </c>
      <c r="H1044" s="9"/>
      <c r="I1044" s="54"/>
    </row>
    <row r="1045">
      <c r="A1045" s="30" t="s">
        <v>8309</v>
      </c>
      <c r="B1045" s="52" t="s">
        <v>12469</v>
      </c>
      <c r="C1045" s="23" t="s">
        <v>12470</v>
      </c>
      <c r="D1045" s="53" t="s">
        <v>800</v>
      </c>
      <c r="E1045" s="23" t="s">
        <v>3937</v>
      </c>
      <c r="F1045" s="23" t="s">
        <v>12471</v>
      </c>
      <c r="G1045" s="9" t="s">
        <v>14</v>
      </c>
      <c r="H1045" s="9"/>
      <c r="I1045" s="54"/>
    </row>
    <row r="1046">
      <c r="A1046" s="30" t="s">
        <v>8309</v>
      </c>
      <c r="B1046" s="52" t="s">
        <v>12469</v>
      </c>
      <c r="C1046" s="23" t="s">
        <v>12470</v>
      </c>
      <c r="D1046" s="53" t="s">
        <v>343</v>
      </c>
      <c r="E1046" s="23" t="s">
        <v>3937</v>
      </c>
      <c r="F1046" s="23" t="s">
        <v>12471</v>
      </c>
      <c r="G1046" s="9" t="s">
        <v>14</v>
      </c>
      <c r="H1046" s="9"/>
      <c r="I1046" s="54"/>
    </row>
    <row r="1047">
      <c r="A1047" s="30" t="s">
        <v>8309</v>
      </c>
      <c r="B1047" s="52" t="s">
        <v>12472</v>
      </c>
      <c r="C1047" s="23" t="s">
        <v>12473</v>
      </c>
      <c r="D1047" s="53" t="s">
        <v>1040</v>
      </c>
      <c r="E1047" s="23" t="s">
        <v>849</v>
      </c>
      <c r="F1047" s="23" t="s">
        <v>101</v>
      </c>
      <c r="G1047" s="9" t="s">
        <v>14</v>
      </c>
      <c r="H1047" s="9"/>
      <c r="I1047" s="54"/>
    </row>
    <row r="1048">
      <c r="A1048" s="30" t="s">
        <v>8309</v>
      </c>
      <c r="B1048" s="52" t="s">
        <v>12472</v>
      </c>
      <c r="C1048" s="23" t="s">
        <v>12473</v>
      </c>
      <c r="D1048" s="53" t="s">
        <v>1040</v>
      </c>
      <c r="E1048" s="23" t="s">
        <v>125</v>
      </c>
      <c r="F1048" s="23" t="s">
        <v>258</v>
      </c>
      <c r="G1048" s="9" t="s">
        <v>14</v>
      </c>
      <c r="H1048" s="9"/>
      <c r="I1048" s="54"/>
    </row>
    <row r="1049">
      <c r="A1049" s="30" t="s">
        <v>8309</v>
      </c>
      <c r="B1049" s="52" t="s">
        <v>12474</v>
      </c>
      <c r="C1049" s="23" t="s">
        <v>12475</v>
      </c>
      <c r="D1049" s="53" t="s">
        <v>62</v>
      </c>
      <c r="E1049" s="23" t="s">
        <v>66</v>
      </c>
      <c r="F1049" s="23" t="s">
        <v>101</v>
      </c>
      <c r="G1049" s="9" t="s">
        <v>14</v>
      </c>
      <c r="H1049" s="9"/>
      <c r="I1049" s="54"/>
    </row>
    <row r="1050">
      <c r="A1050" s="30" t="s">
        <v>8285</v>
      </c>
      <c r="B1050" s="52" t="s">
        <v>12476</v>
      </c>
      <c r="C1050" s="23" t="s">
        <v>12477</v>
      </c>
      <c r="D1050" s="53" t="s">
        <v>1020</v>
      </c>
      <c r="E1050" s="23" t="s">
        <v>15</v>
      </c>
      <c r="F1050" s="23" t="s">
        <v>749</v>
      </c>
      <c r="G1050" s="9" t="s">
        <v>86</v>
      </c>
      <c r="H1050" s="9"/>
      <c r="I1050" s="54"/>
    </row>
    <row r="1051">
      <c r="A1051" s="30" t="s">
        <v>8285</v>
      </c>
      <c r="B1051" s="52" t="s">
        <v>12476</v>
      </c>
      <c r="C1051" s="23" t="s">
        <v>12477</v>
      </c>
      <c r="D1051" s="53" t="s">
        <v>2375</v>
      </c>
      <c r="E1051" s="23" t="s">
        <v>105</v>
      </c>
      <c r="F1051" s="23" t="s">
        <v>512</v>
      </c>
      <c r="G1051" s="9" t="s">
        <v>14</v>
      </c>
      <c r="H1051" s="9"/>
      <c r="I1051" s="54"/>
    </row>
    <row r="1052">
      <c r="A1052" s="30" t="s">
        <v>8285</v>
      </c>
      <c r="B1052" s="52" t="s">
        <v>12478</v>
      </c>
      <c r="C1052" s="23" t="s">
        <v>12479</v>
      </c>
      <c r="D1052" s="53" t="s">
        <v>2375</v>
      </c>
      <c r="E1052" s="43"/>
      <c r="F1052" s="23" t="s">
        <v>111</v>
      </c>
      <c r="G1052" s="9" t="s">
        <v>14</v>
      </c>
      <c r="H1052" s="23" t="s">
        <v>15</v>
      </c>
      <c r="I1052" s="54"/>
    </row>
    <row r="1053">
      <c r="A1053" s="30" t="s">
        <v>8285</v>
      </c>
      <c r="B1053" s="52" t="s">
        <v>12478</v>
      </c>
      <c r="C1053" s="23" t="s">
        <v>12479</v>
      </c>
      <c r="D1053" s="53" t="s">
        <v>1020</v>
      </c>
      <c r="E1053" s="9"/>
      <c r="F1053" s="23" t="s">
        <v>184</v>
      </c>
      <c r="G1053" s="9" t="s">
        <v>86</v>
      </c>
      <c r="H1053" s="23" t="s">
        <v>15</v>
      </c>
      <c r="I1053" s="54"/>
    </row>
    <row r="1054">
      <c r="A1054" s="30" t="s">
        <v>8285</v>
      </c>
      <c r="B1054" s="52" t="s">
        <v>12480</v>
      </c>
      <c r="C1054" s="23" t="s">
        <v>12481</v>
      </c>
      <c r="D1054" s="53" t="s">
        <v>12482</v>
      </c>
      <c r="E1054" s="23" t="s">
        <v>9139</v>
      </c>
      <c r="F1054" s="23" t="s">
        <v>542</v>
      </c>
      <c r="G1054" s="9" t="s">
        <v>14</v>
      </c>
      <c r="H1054" s="9"/>
      <c r="I1054" s="54"/>
    </row>
    <row r="1055">
      <c r="A1055" s="30" t="s">
        <v>8285</v>
      </c>
      <c r="B1055" s="52" t="s">
        <v>12483</v>
      </c>
      <c r="C1055" s="23" t="s">
        <v>12484</v>
      </c>
      <c r="D1055" s="53" t="s">
        <v>3203</v>
      </c>
      <c r="E1055" s="23" t="s">
        <v>6180</v>
      </c>
      <c r="F1055" s="23" t="s">
        <v>454</v>
      </c>
      <c r="G1055" s="9" t="s">
        <v>14</v>
      </c>
      <c r="H1055" s="9"/>
      <c r="I1055" s="54"/>
    </row>
    <row r="1056">
      <c r="A1056" s="30" t="s">
        <v>8285</v>
      </c>
      <c r="B1056" s="52" t="s">
        <v>12483</v>
      </c>
      <c r="C1056" s="23" t="s">
        <v>12484</v>
      </c>
      <c r="D1056" s="53" t="s">
        <v>3203</v>
      </c>
      <c r="E1056" s="23" t="s">
        <v>334</v>
      </c>
      <c r="F1056" s="23" t="s">
        <v>300</v>
      </c>
      <c r="G1056" s="9" t="s">
        <v>14</v>
      </c>
      <c r="H1056" s="9"/>
      <c r="I1056" s="54"/>
    </row>
    <row r="1057">
      <c r="A1057" s="30" t="s">
        <v>8285</v>
      </c>
      <c r="B1057" s="52" t="s">
        <v>12485</v>
      </c>
      <c r="C1057" s="23" t="s">
        <v>12486</v>
      </c>
      <c r="D1057" s="53" t="s">
        <v>8330</v>
      </c>
      <c r="E1057" s="23" t="s">
        <v>6080</v>
      </c>
      <c r="F1057" s="23" t="s">
        <v>18</v>
      </c>
      <c r="G1057" s="9" t="s">
        <v>14</v>
      </c>
      <c r="H1057" s="9"/>
      <c r="I1057" s="54"/>
    </row>
    <row r="1058">
      <c r="A1058" s="30" t="s">
        <v>8285</v>
      </c>
      <c r="B1058" s="52" t="s">
        <v>12487</v>
      </c>
      <c r="C1058" s="23" t="s">
        <v>12488</v>
      </c>
      <c r="D1058" s="53" t="s">
        <v>5383</v>
      </c>
      <c r="E1058" s="9"/>
      <c r="F1058" s="23" t="s">
        <v>477</v>
      </c>
      <c r="G1058" s="9" t="s">
        <v>14</v>
      </c>
      <c r="H1058" s="9" t="s">
        <v>420</v>
      </c>
      <c r="I1058" s="54"/>
    </row>
    <row r="1059">
      <c r="A1059" s="30" t="s">
        <v>8285</v>
      </c>
      <c r="B1059" s="52" t="s">
        <v>12489</v>
      </c>
      <c r="C1059" s="23" t="s">
        <v>12490</v>
      </c>
      <c r="D1059" s="53" t="s">
        <v>556</v>
      </c>
      <c r="E1059" s="23" t="s">
        <v>849</v>
      </c>
      <c r="F1059" s="23" t="s">
        <v>12491</v>
      </c>
      <c r="G1059" s="9" t="s">
        <v>14</v>
      </c>
      <c r="H1059" s="9"/>
      <c r="I1059" s="54"/>
    </row>
    <row r="1060">
      <c r="A1060" s="30" t="s">
        <v>8282</v>
      </c>
      <c r="B1060" s="52" t="s">
        <v>12492</v>
      </c>
      <c r="C1060" s="23" t="s">
        <v>12493</v>
      </c>
      <c r="D1060" s="53" t="s">
        <v>3541</v>
      </c>
      <c r="E1060" s="23" t="s">
        <v>587</v>
      </c>
      <c r="F1060" s="23" t="s">
        <v>762</v>
      </c>
      <c r="G1060" s="9" t="s">
        <v>14</v>
      </c>
      <c r="H1060" s="9"/>
      <c r="I1060" s="54"/>
    </row>
    <row r="1061">
      <c r="A1061" s="30" t="s">
        <v>8282</v>
      </c>
      <c r="B1061" s="52" t="s">
        <v>12494</v>
      </c>
      <c r="C1061" s="23" t="s">
        <v>12495</v>
      </c>
      <c r="D1061" s="53" t="s">
        <v>32</v>
      </c>
      <c r="E1061" s="9"/>
      <c r="F1061" s="23" t="s">
        <v>308</v>
      </c>
      <c r="G1061" s="9" t="s">
        <v>14</v>
      </c>
      <c r="H1061" s="9" t="s">
        <v>420</v>
      </c>
      <c r="I1061" s="54"/>
    </row>
    <row r="1062">
      <c r="A1062" s="30" t="s">
        <v>8220</v>
      </c>
      <c r="B1062" s="52" t="s">
        <v>12496</v>
      </c>
      <c r="C1062" s="23" t="s">
        <v>12497</v>
      </c>
      <c r="D1062" s="53" t="s">
        <v>1097</v>
      </c>
      <c r="E1062" s="23" t="s">
        <v>12162</v>
      </c>
      <c r="F1062" s="23" t="s">
        <v>132</v>
      </c>
      <c r="G1062" s="9" t="s">
        <v>14</v>
      </c>
      <c r="H1062" s="9"/>
      <c r="I1062" s="54"/>
    </row>
    <row r="1063">
      <c r="A1063" s="30" t="s">
        <v>8220</v>
      </c>
      <c r="B1063" s="52" t="s">
        <v>12498</v>
      </c>
      <c r="C1063" s="23" t="s">
        <v>12499</v>
      </c>
      <c r="D1063" s="53" t="s">
        <v>307</v>
      </c>
      <c r="E1063" s="23" t="s">
        <v>15</v>
      </c>
      <c r="F1063" s="23" t="s">
        <v>749</v>
      </c>
      <c r="G1063" s="9" t="s">
        <v>86</v>
      </c>
      <c r="H1063" s="9"/>
      <c r="I1063" s="54"/>
    </row>
    <row r="1064">
      <c r="A1064" s="30" t="s">
        <v>8220</v>
      </c>
      <c r="B1064" s="52" t="s">
        <v>12498</v>
      </c>
      <c r="C1064" s="23" t="s">
        <v>12499</v>
      </c>
      <c r="D1064" s="53" t="s">
        <v>182</v>
      </c>
      <c r="E1064" s="23" t="s">
        <v>15</v>
      </c>
      <c r="F1064" s="23" t="s">
        <v>749</v>
      </c>
      <c r="G1064" s="9" t="s">
        <v>86</v>
      </c>
      <c r="H1064" s="9"/>
      <c r="I1064" s="54"/>
    </row>
    <row r="1065">
      <c r="A1065" s="30" t="s">
        <v>8220</v>
      </c>
      <c r="B1065" s="52" t="s">
        <v>12498</v>
      </c>
      <c r="C1065" s="23" t="s">
        <v>12499</v>
      </c>
      <c r="D1065" s="53" t="s">
        <v>746</v>
      </c>
      <c r="E1065" s="23" t="s">
        <v>15</v>
      </c>
      <c r="F1065" s="23" t="s">
        <v>749</v>
      </c>
      <c r="G1065" s="9" t="s">
        <v>86</v>
      </c>
      <c r="H1065" s="9"/>
      <c r="I1065" s="54"/>
    </row>
    <row r="1066">
      <c r="A1066" s="30" t="s">
        <v>8220</v>
      </c>
      <c r="B1066" s="52" t="s">
        <v>12500</v>
      </c>
      <c r="C1066" s="23" t="s">
        <v>12501</v>
      </c>
      <c r="D1066" s="53" t="s">
        <v>5879</v>
      </c>
      <c r="E1066" s="23" t="s">
        <v>11396</v>
      </c>
      <c r="F1066" s="23" t="s">
        <v>12502</v>
      </c>
      <c r="G1066" s="9" t="s">
        <v>14</v>
      </c>
      <c r="H1066" s="9"/>
      <c r="I1066" s="54"/>
    </row>
    <row r="1067">
      <c r="A1067" s="30" t="s">
        <v>8220</v>
      </c>
      <c r="B1067" s="52" t="s">
        <v>12503</v>
      </c>
      <c r="C1067" s="23" t="s">
        <v>12504</v>
      </c>
      <c r="D1067" s="53" t="s">
        <v>595</v>
      </c>
      <c r="E1067" s="23" t="s">
        <v>436</v>
      </c>
      <c r="F1067" s="23" t="s">
        <v>564</v>
      </c>
      <c r="G1067" s="9" t="s">
        <v>14</v>
      </c>
      <c r="H1067" s="9"/>
      <c r="I1067" s="54"/>
    </row>
    <row r="1068">
      <c r="A1068" s="30" t="s">
        <v>8220</v>
      </c>
      <c r="B1068" s="52" t="s">
        <v>12505</v>
      </c>
      <c r="C1068" s="23" t="s">
        <v>12506</v>
      </c>
      <c r="D1068" s="53" t="s">
        <v>307</v>
      </c>
      <c r="E1068" s="23" t="s">
        <v>15</v>
      </c>
      <c r="F1068" s="23" t="s">
        <v>749</v>
      </c>
      <c r="G1068" s="9" t="s">
        <v>86</v>
      </c>
      <c r="H1068" s="9"/>
      <c r="I1068" s="54"/>
    </row>
    <row r="1069">
      <c r="A1069" s="30" t="s">
        <v>8220</v>
      </c>
      <c r="B1069" s="52" t="s">
        <v>12505</v>
      </c>
      <c r="C1069" s="23" t="s">
        <v>12506</v>
      </c>
      <c r="D1069" s="53" t="s">
        <v>182</v>
      </c>
      <c r="E1069" s="23" t="s">
        <v>15</v>
      </c>
      <c r="F1069" s="23" t="s">
        <v>749</v>
      </c>
      <c r="G1069" s="9" t="s">
        <v>86</v>
      </c>
      <c r="H1069" s="9"/>
      <c r="I1069" s="54"/>
    </row>
    <row r="1070">
      <c r="A1070" s="30" t="s">
        <v>8220</v>
      </c>
      <c r="B1070" s="52" t="s">
        <v>12507</v>
      </c>
      <c r="C1070" s="23" t="s">
        <v>12508</v>
      </c>
      <c r="D1070" s="53" t="s">
        <v>432</v>
      </c>
      <c r="E1070" s="23" t="s">
        <v>5418</v>
      </c>
      <c r="F1070" s="23" t="s">
        <v>12509</v>
      </c>
      <c r="G1070" s="9" t="s">
        <v>14</v>
      </c>
      <c r="H1070" s="9"/>
      <c r="I1070" s="54"/>
    </row>
    <row r="1071">
      <c r="A1071" s="30" t="s">
        <v>8220</v>
      </c>
      <c r="B1071" s="52" t="s">
        <v>12510</v>
      </c>
      <c r="C1071" s="23" t="s">
        <v>12511</v>
      </c>
      <c r="D1071" s="53" t="s">
        <v>32</v>
      </c>
      <c r="E1071" s="23" t="s">
        <v>15</v>
      </c>
      <c r="F1071" s="23" t="s">
        <v>48</v>
      </c>
      <c r="G1071" s="9" t="s">
        <v>14</v>
      </c>
      <c r="H1071" s="9"/>
      <c r="I1071" s="54"/>
    </row>
    <row r="1072">
      <c r="A1072" s="30" t="s">
        <v>8220</v>
      </c>
      <c r="B1072" s="52" t="s">
        <v>12510</v>
      </c>
      <c r="C1072" s="23" t="s">
        <v>12511</v>
      </c>
      <c r="D1072" s="53" t="s">
        <v>235</v>
      </c>
      <c r="E1072" s="23" t="s">
        <v>15</v>
      </c>
      <c r="F1072" s="23" t="s">
        <v>48</v>
      </c>
      <c r="G1072" s="9" t="s">
        <v>14</v>
      </c>
      <c r="H1072" s="9"/>
      <c r="I1072" s="54"/>
    </row>
    <row r="1073">
      <c r="A1073" s="30" t="s">
        <v>8220</v>
      </c>
      <c r="B1073" s="52" t="s">
        <v>12512</v>
      </c>
      <c r="C1073" s="23" t="s">
        <v>12513</v>
      </c>
      <c r="D1073" s="53" t="s">
        <v>1259</v>
      </c>
      <c r="E1073" s="23" t="s">
        <v>4316</v>
      </c>
      <c r="F1073" s="23" t="s">
        <v>917</v>
      </c>
      <c r="G1073" s="9" t="s">
        <v>14</v>
      </c>
      <c r="H1073" s="9"/>
      <c r="I1073" s="54"/>
    </row>
    <row r="1074">
      <c r="A1074" s="30" t="s">
        <v>8220</v>
      </c>
      <c r="B1074" s="52" t="s">
        <v>12514</v>
      </c>
      <c r="C1074" s="23" t="s">
        <v>12515</v>
      </c>
      <c r="D1074" s="53" t="s">
        <v>1121</v>
      </c>
      <c r="E1074" s="23" t="s">
        <v>1490</v>
      </c>
      <c r="F1074" s="23" t="s">
        <v>542</v>
      </c>
      <c r="G1074" s="9" t="s">
        <v>14</v>
      </c>
      <c r="H1074" s="9"/>
      <c r="I1074" s="54"/>
    </row>
    <row r="1075">
      <c r="A1075" s="30" t="s">
        <v>8220</v>
      </c>
      <c r="B1075" s="52" t="s">
        <v>12514</v>
      </c>
      <c r="C1075" s="23" t="s">
        <v>12515</v>
      </c>
      <c r="D1075" s="53" t="s">
        <v>1121</v>
      </c>
      <c r="E1075" s="23" t="s">
        <v>38</v>
      </c>
      <c r="F1075" s="23" t="s">
        <v>43</v>
      </c>
      <c r="G1075" s="9" t="s">
        <v>14</v>
      </c>
      <c r="H1075" s="9"/>
      <c r="I1075" s="54"/>
    </row>
    <row r="1076">
      <c r="A1076" s="30" t="s">
        <v>8177</v>
      </c>
      <c r="B1076" s="52" t="s">
        <v>12516</v>
      </c>
      <c r="C1076" s="23" t="s">
        <v>12517</v>
      </c>
      <c r="D1076" s="53" t="s">
        <v>839</v>
      </c>
      <c r="E1076" s="23" t="s">
        <v>15</v>
      </c>
      <c r="F1076" s="23" t="s">
        <v>749</v>
      </c>
      <c r="G1076" s="9" t="s">
        <v>86</v>
      </c>
      <c r="H1076" s="9"/>
      <c r="I1076" s="54"/>
    </row>
    <row r="1077">
      <c r="A1077" s="30" t="s">
        <v>8177</v>
      </c>
      <c r="B1077" s="52" t="s">
        <v>12516</v>
      </c>
      <c r="C1077" s="23" t="s">
        <v>12517</v>
      </c>
      <c r="D1077" s="53" t="s">
        <v>800</v>
      </c>
      <c r="E1077" s="23" t="s">
        <v>15</v>
      </c>
      <c r="F1077" s="23" t="s">
        <v>749</v>
      </c>
      <c r="G1077" s="9" t="s">
        <v>86</v>
      </c>
      <c r="H1077" s="9"/>
      <c r="I1077" s="54"/>
    </row>
    <row r="1078">
      <c r="A1078" s="30" t="s">
        <v>8177</v>
      </c>
      <c r="B1078" s="52" t="s">
        <v>12516</v>
      </c>
      <c r="C1078" s="23" t="s">
        <v>12517</v>
      </c>
      <c r="D1078" s="53" t="s">
        <v>970</v>
      </c>
      <c r="E1078" s="23" t="s">
        <v>15</v>
      </c>
      <c r="F1078" s="23" t="s">
        <v>749</v>
      </c>
      <c r="G1078" s="9" t="s">
        <v>86</v>
      </c>
      <c r="H1078" s="9"/>
      <c r="I1078" s="54"/>
    </row>
    <row r="1079">
      <c r="A1079" s="30" t="s">
        <v>8177</v>
      </c>
      <c r="B1079" s="52" t="s">
        <v>12518</v>
      </c>
      <c r="C1079" s="23" t="s">
        <v>12519</v>
      </c>
      <c r="D1079" s="53" t="s">
        <v>3948</v>
      </c>
      <c r="E1079" s="23" t="s">
        <v>4940</v>
      </c>
      <c r="F1079" s="23" t="s">
        <v>101</v>
      </c>
      <c r="G1079" s="9" t="s">
        <v>14</v>
      </c>
      <c r="H1079" s="9"/>
      <c r="I1079" s="54"/>
    </row>
    <row r="1080">
      <c r="A1080" s="30" t="s">
        <v>8177</v>
      </c>
      <c r="B1080" s="52" t="s">
        <v>12520</v>
      </c>
      <c r="C1080" s="23" t="s">
        <v>12521</v>
      </c>
      <c r="D1080" s="53" t="s">
        <v>3444</v>
      </c>
      <c r="E1080" s="23" t="s">
        <v>5389</v>
      </c>
      <c r="F1080" s="23" t="s">
        <v>126</v>
      </c>
      <c r="G1080" s="9" t="s">
        <v>14</v>
      </c>
      <c r="H1080" s="9"/>
      <c r="I1080" s="54"/>
    </row>
    <row r="1081">
      <c r="A1081" s="30" t="s">
        <v>8177</v>
      </c>
      <c r="B1081" s="52" t="s">
        <v>12522</v>
      </c>
      <c r="C1081" s="23" t="s">
        <v>12523</v>
      </c>
      <c r="D1081" s="53" t="s">
        <v>970</v>
      </c>
      <c r="E1081" s="23" t="s">
        <v>15</v>
      </c>
      <c r="F1081" s="23" t="s">
        <v>749</v>
      </c>
      <c r="G1081" s="9" t="s">
        <v>86</v>
      </c>
      <c r="H1081" s="9"/>
      <c r="I1081" s="54"/>
    </row>
    <row r="1082">
      <c r="A1082" s="30" t="s">
        <v>8177</v>
      </c>
      <c r="B1082" s="52" t="s">
        <v>12522</v>
      </c>
      <c r="C1082" s="23" t="s">
        <v>12523</v>
      </c>
      <c r="D1082" s="53" t="s">
        <v>206</v>
      </c>
      <c r="E1082" s="23" t="s">
        <v>15</v>
      </c>
      <c r="F1082" s="23" t="s">
        <v>749</v>
      </c>
      <c r="G1082" s="9" t="s">
        <v>86</v>
      </c>
      <c r="H1082" s="9"/>
      <c r="I1082" s="54"/>
    </row>
    <row r="1083">
      <c r="A1083" s="30" t="s">
        <v>8177</v>
      </c>
      <c r="B1083" s="52" t="s">
        <v>12522</v>
      </c>
      <c r="C1083" s="23" t="s">
        <v>12523</v>
      </c>
      <c r="D1083" s="53" t="s">
        <v>78</v>
      </c>
      <c r="E1083" s="23" t="s">
        <v>15</v>
      </c>
      <c r="F1083" s="23" t="s">
        <v>749</v>
      </c>
      <c r="G1083" s="9" t="s">
        <v>86</v>
      </c>
      <c r="H1083" s="9"/>
      <c r="I1083" s="54"/>
    </row>
    <row r="1084">
      <c r="A1084" s="30" t="s">
        <v>8177</v>
      </c>
      <c r="B1084" s="52" t="s">
        <v>12524</v>
      </c>
      <c r="C1084" s="23" t="s">
        <v>12525</v>
      </c>
      <c r="D1084" s="53" t="s">
        <v>882</v>
      </c>
      <c r="E1084" s="23" t="s">
        <v>119</v>
      </c>
      <c r="F1084" s="23" t="s">
        <v>917</v>
      </c>
      <c r="G1084" s="9" t="s">
        <v>14</v>
      </c>
      <c r="H1084" s="9"/>
      <c r="I1084" s="54"/>
    </row>
    <row r="1085">
      <c r="A1085" s="30" t="s">
        <v>8177</v>
      </c>
      <c r="B1085" s="52" t="s">
        <v>12526</v>
      </c>
      <c r="C1085" s="23" t="s">
        <v>12527</v>
      </c>
      <c r="D1085" s="53" t="s">
        <v>26</v>
      </c>
      <c r="E1085" s="23" t="s">
        <v>47</v>
      </c>
      <c r="F1085" s="23" t="s">
        <v>48</v>
      </c>
      <c r="G1085" s="9" t="s">
        <v>14</v>
      </c>
      <c r="H1085" s="9"/>
      <c r="I1085" s="54"/>
    </row>
    <row r="1086">
      <c r="A1086" s="30" t="s">
        <v>8177</v>
      </c>
      <c r="B1086" s="52" t="s">
        <v>12526</v>
      </c>
      <c r="C1086" s="23" t="s">
        <v>12527</v>
      </c>
      <c r="D1086" s="53" t="s">
        <v>26</v>
      </c>
      <c r="E1086" s="23" t="s">
        <v>105</v>
      </c>
      <c r="F1086" s="23" t="s">
        <v>12471</v>
      </c>
      <c r="G1086" s="9" t="s">
        <v>14</v>
      </c>
      <c r="H1086" s="9"/>
      <c r="I1086" s="54"/>
    </row>
    <row r="1087">
      <c r="A1087" s="30" t="s">
        <v>8177</v>
      </c>
      <c r="B1087" s="52" t="s">
        <v>12528</v>
      </c>
      <c r="C1087" s="23" t="s">
        <v>12529</v>
      </c>
      <c r="D1087" s="53" t="s">
        <v>4481</v>
      </c>
      <c r="E1087" s="23" t="s">
        <v>12530</v>
      </c>
      <c r="F1087" s="23" t="s">
        <v>454</v>
      </c>
      <c r="G1087" s="9" t="s">
        <v>14</v>
      </c>
      <c r="H1087" s="9"/>
      <c r="I1087" s="54"/>
    </row>
    <row r="1088">
      <c r="A1088" s="30" t="s">
        <v>8177</v>
      </c>
      <c r="B1088" s="52" t="s">
        <v>12528</v>
      </c>
      <c r="C1088" s="23" t="s">
        <v>12529</v>
      </c>
      <c r="D1088" s="53" t="s">
        <v>4481</v>
      </c>
      <c r="E1088" s="23" t="s">
        <v>12531</v>
      </c>
      <c r="F1088" s="23" t="s">
        <v>18</v>
      </c>
      <c r="G1088" s="9" t="s">
        <v>14</v>
      </c>
      <c r="H1088" s="9"/>
      <c r="I1088" s="54"/>
    </row>
    <row r="1089">
      <c r="A1089" s="30" t="s">
        <v>8177</v>
      </c>
      <c r="B1089" s="52" t="s">
        <v>12532</v>
      </c>
      <c r="C1089" s="23" t="s">
        <v>12533</v>
      </c>
      <c r="D1089" s="53" t="s">
        <v>193</v>
      </c>
      <c r="E1089" s="23" t="s">
        <v>6106</v>
      </c>
      <c r="F1089" s="23" t="s">
        <v>11507</v>
      </c>
      <c r="G1089" s="9" t="s">
        <v>14</v>
      </c>
      <c r="H1089" s="9"/>
      <c r="I1089" s="54"/>
    </row>
    <row r="1090">
      <c r="A1090" s="30" t="s">
        <v>8177</v>
      </c>
      <c r="B1090" s="52" t="s">
        <v>12532</v>
      </c>
      <c r="C1090" s="23" t="s">
        <v>12533</v>
      </c>
      <c r="D1090" s="53" t="s">
        <v>193</v>
      </c>
      <c r="E1090" s="23" t="s">
        <v>334</v>
      </c>
      <c r="F1090" s="23" t="s">
        <v>2216</v>
      </c>
      <c r="G1090" s="9" t="s">
        <v>14</v>
      </c>
      <c r="H1090" s="9"/>
      <c r="I1090" s="54"/>
    </row>
    <row r="1091">
      <c r="A1091" s="30" t="s">
        <v>8177</v>
      </c>
      <c r="B1091" s="52" t="s">
        <v>12534</v>
      </c>
      <c r="C1091" s="23" t="s">
        <v>12535</v>
      </c>
      <c r="D1091" s="53" t="s">
        <v>754</v>
      </c>
      <c r="E1091" s="23" t="s">
        <v>38</v>
      </c>
      <c r="F1091" s="23" t="s">
        <v>101</v>
      </c>
      <c r="G1091" s="9" t="s">
        <v>14</v>
      </c>
      <c r="H1091" s="9"/>
      <c r="I1091" s="54"/>
    </row>
    <row r="1092">
      <c r="A1092" s="30" t="s">
        <v>8093</v>
      </c>
      <c r="B1092" s="52" t="s">
        <v>12536</v>
      </c>
      <c r="C1092" s="23" t="s">
        <v>12537</v>
      </c>
      <c r="D1092" s="53" t="s">
        <v>746</v>
      </c>
      <c r="E1092" s="23" t="s">
        <v>15</v>
      </c>
      <c r="F1092" s="23" t="s">
        <v>749</v>
      </c>
      <c r="G1092" s="9" t="s">
        <v>86</v>
      </c>
      <c r="H1092" s="9"/>
      <c r="I1092" s="54"/>
    </row>
    <row r="1093">
      <c r="A1093" s="30" t="s">
        <v>8093</v>
      </c>
      <c r="B1093" s="52" t="s">
        <v>12536</v>
      </c>
      <c r="C1093" s="23" t="s">
        <v>12537</v>
      </c>
      <c r="D1093" s="53" t="s">
        <v>800</v>
      </c>
      <c r="E1093" s="23" t="s">
        <v>15</v>
      </c>
      <c r="F1093" s="23" t="s">
        <v>749</v>
      </c>
      <c r="G1093" s="9" t="s">
        <v>86</v>
      </c>
      <c r="H1093" s="9"/>
      <c r="I1093" s="54"/>
    </row>
    <row r="1094">
      <c r="A1094" s="30" t="s">
        <v>8093</v>
      </c>
      <c r="B1094" s="52" t="s">
        <v>12538</v>
      </c>
      <c r="C1094" s="23" t="s">
        <v>12539</v>
      </c>
      <c r="D1094" s="53" t="s">
        <v>312</v>
      </c>
      <c r="E1094" s="23" t="s">
        <v>119</v>
      </c>
      <c r="F1094" s="23" t="s">
        <v>132</v>
      </c>
      <c r="G1094" s="9" t="s">
        <v>14</v>
      </c>
      <c r="H1094" s="9"/>
      <c r="I1094" s="54"/>
    </row>
    <row r="1095">
      <c r="A1095" s="30" t="s">
        <v>8093</v>
      </c>
      <c r="B1095" s="52" t="s">
        <v>12540</v>
      </c>
      <c r="C1095" s="23" t="s">
        <v>12541</v>
      </c>
      <c r="D1095" s="53" t="s">
        <v>746</v>
      </c>
      <c r="E1095" s="23" t="s">
        <v>15</v>
      </c>
      <c r="F1095" s="23" t="s">
        <v>747</v>
      </c>
      <c r="G1095" s="9" t="s">
        <v>86</v>
      </c>
      <c r="H1095" s="9"/>
      <c r="I1095" s="54"/>
    </row>
    <row r="1096">
      <c r="A1096" s="30" t="s">
        <v>8093</v>
      </c>
      <c r="B1096" s="52" t="s">
        <v>12540</v>
      </c>
      <c r="C1096" s="23" t="s">
        <v>12541</v>
      </c>
      <c r="D1096" s="53" t="s">
        <v>311</v>
      </c>
      <c r="E1096" s="23" t="s">
        <v>15</v>
      </c>
      <c r="F1096" s="23" t="s">
        <v>747</v>
      </c>
      <c r="G1096" s="9" t="s">
        <v>86</v>
      </c>
      <c r="H1096" s="9"/>
      <c r="I1096" s="54"/>
    </row>
    <row r="1097">
      <c r="A1097" s="30" t="s">
        <v>8093</v>
      </c>
      <c r="B1097" s="52" t="s">
        <v>12542</v>
      </c>
      <c r="C1097" s="23" t="s">
        <v>12543</v>
      </c>
      <c r="D1097" s="53" t="s">
        <v>32</v>
      </c>
      <c r="E1097" s="23" t="s">
        <v>15</v>
      </c>
      <c r="F1097" s="23" t="s">
        <v>48</v>
      </c>
      <c r="G1097" s="9" t="s">
        <v>14</v>
      </c>
      <c r="H1097" s="9"/>
      <c r="I1097" s="54"/>
    </row>
    <row r="1098">
      <c r="A1098" s="30" t="s">
        <v>8093</v>
      </c>
      <c r="B1098" s="52" t="s">
        <v>12542</v>
      </c>
      <c r="C1098" s="23" t="s">
        <v>12543</v>
      </c>
      <c r="D1098" s="53" t="s">
        <v>651</v>
      </c>
      <c r="E1098" s="23" t="s">
        <v>15</v>
      </c>
      <c r="F1098" s="23" t="s">
        <v>48</v>
      </c>
      <c r="G1098" s="9" t="s">
        <v>14</v>
      </c>
      <c r="H1098" s="9"/>
      <c r="I1098" s="54"/>
    </row>
    <row r="1099">
      <c r="A1099" s="30" t="s">
        <v>8093</v>
      </c>
      <c r="B1099" s="52" t="s">
        <v>12544</v>
      </c>
      <c r="C1099" s="23" t="s">
        <v>12545</v>
      </c>
      <c r="D1099" s="53" t="s">
        <v>2375</v>
      </c>
      <c r="E1099" s="23" t="s">
        <v>38</v>
      </c>
      <c r="F1099" s="23" t="s">
        <v>18</v>
      </c>
      <c r="G1099" s="9" t="s">
        <v>14</v>
      </c>
      <c r="H1099" s="9"/>
      <c r="I1099" s="54"/>
    </row>
    <row r="1100">
      <c r="A1100" s="30" t="s">
        <v>8093</v>
      </c>
      <c r="B1100" s="52" t="s">
        <v>12546</v>
      </c>
      <c r="C1100" s="23" t="s">
        <v>12547</v>
      </c>
      <c r="D1100" s="53" t="s">
        <v>26</v>
      </c>
      <c r="E1100" s="23" t="s">
        <v>47</v>
      </c>
      <c r="F1100" s="23" t="s">
        <v>809</v>
      </c>
      <c r="G1100" s="9" t="s">
        <v>14</v>
      </c>
      <c r="H1100" s="9"/>
      <c r="I1100" s="54"/>
    </row>
    <row r="1101">
      <c r="A1101" s="30" t="s">
        <v>8093</v>
      </c>
      <c r="B1101" s="52" t="s">
        <v>12548</v>
      </c>
      <c r="C1101" s="23" t="s">
        <v>12549</v>
      </c>
      <c r="D1101" s="53" t="s">
        <v>6340</v>
      </c>
      <c r="E1101" s="23" t="s">
        <v>105</v>
      </c>
      <c r="F1101" s="23" t="s">
        <v>1049</v>
      </c>
      <c r="G1101" s="9" t="s">
        <v>14</v>
      </c>
      <c r="H1101" s="9"/>
      <c r="I1101" s="54"/>
    </row>
    <row r="1102">
      <c r="A1102" s="30" t="s">
        <v>8093</v>
      </c>
      <c r="B1102" s="52" t="s">
        <v>12550</v>
      </c>
      <c r="C1102" s="23" t="s">
        <v>12551</v>
      </c>
      <c r="D1102" s="53" t="s">
        <v>2654</v>
      </c>
      <c r="E1102" s="23" t="s">
        <v>3533</v>
      </c>
      <c r="F1102" s="23" t="s">
        <v>126</v>
      </c>
      <c r="G1102" s="9" t="s">
        <v>14</v>
      </c>
      <c r="H1102" s="9"/>
      <c r="I1102" s="54"/>
    </row>
    <row r="1103">
      <c r="A1103" s="30" t="s">
        <v>8093</v>
      </c>
      <c r="B1103" s="52" t="s">
        <v>12550</v>
      </c>
      <c r="C1103" s="23" t="s">
        <v>12551</v>
      </c>
      <c r="D1103" s="53" t="s">
        <v>2654</v>
      </c>
      <c r="E1103" s="23" t="s">
        <v>409</v>
      </c>
      <c r="F1103" s="23" t="s">
        <v>218</v>
      </c>
      <c r="G1103" s="9" t="s">
        <v>14</v>
      </c>
      <c r="H1103" s="9"/>
      <c r="I1103" s="54"/>
    </row>
    <row r="1104">
      <c r="A1104" s="30" t="s">
        <v>8093</v>
      </c>
      <c r="B1104" s="52" t="s">
        <v>12552</v>
      </c>
      <c r="C1104" s="23" t="s">
        <v>12553</v>
      </c>
      <c r="D1104" s="53" t="s">
        <v>235</v>
      </c>
      <c r="E1104" s="9"/>
      <c r="F1104" s="23" t="s">
        <v>11188</v>
      </c>
      <c r="G1104" s="9" t="s">
        <v>14</v>
      </c>
      <c r="H1104" s="9" t="s">
        <v>420</v>
      </c>
      <c r="I1104" s="54"/>
    </row>
    <row r="1105">
      <c r="A1105" s="30" t="s">
        <v>8027</v>
      </c>
      <c r="B1105" s="52" t="s">
        <v>12554</v>
      </c>
      <c r="C1105" s="23" t="s">
        <v>12555</v>
      </c>
      <c r="D1105" s="53" t="s">
        <v>295</v>
      </c>
      <c r="E1105" s="23" t="s">
        <v>436</v>
      </c>
      <c r="F1105" s="23" t="s">
        <v>12556</v>
      </c>
      <c r="G1105" s="9" t="s">
        <v>14</v>
      </c>
      <c r="H1105" s="9"/>
      <c r="I1105" s="54"/>
    </row>
    <row r="1106">
      <c r="A1106" s="30" t="s">
        <v>8027</v>
      </c>
      <c r="B1106" s="52" t="s">
        <v>12557</v>
      </c>
      <c r="C1106" s="23" t="s">
        <v>12558</v>
      </c>
      <c r="D1106" s="53" t="s">
        <v>800</v>
      </c>
      <c r="E1106" s="23" t="s">
        <v>15</v>
      </c>
      <c r="F1106" s="23" t="s">
        <v>171</v>
      </c>
      <c r="G1106" s="9" t="s">
        <v>14</v>
      </c>
      <c r="H1106" s="9"/>
      <c r="I1106" s="54"/>
    </row>
    <row r="1107">
      <c r="A1107" s="30" t="s">
        <v>8027</v>
      </c>
      <c r="B1107" s="52" t="s">
        <v>12557</v>
      </c>
      <c r="C1107" s="23" t="s">
        <v>12558</v>
      </c>
      <c r="D1107" s="53" t="b">
        <v>1</v>
      </c>
      <c r="E1107" s="23" t="s">
        <v>15</v>
      </c>
      <c r="F1107" s="23" t="s">
        <v>171</v>
      </c>
      <c r="G1107" s="9" t="s">
        <v>14</v>
      </c>
      <c r="H1107" s="9"/>
      <c r="I1107" s="54"/>
    </row>
    <row r="1108">
      <c r="A1108" s="30" t="s">
        <v>8027</v>
      </c>
      <c r="B1108" s="52" t="s">
        <v>12557</v>
      </c>
      <c r="C1108" s="23" t="s">
        <v>12558</v>
      </c>
      <c r="D1108" s="53" t="s">
        <v>182</v>
      </c>
      <c r="E1108" s="9"/>
      <c r="F1108" s="23" t="s">
        <v>184</v>
      </c>
      <c r="G1108" s="9" t="s">
        <v>86</v>
      </c>
      <c r="H1108" s="23" t="s">
        <v>15</v>
      </c>
      <c r="I1108" s="54"/>
    </row>
    <row r="1109">
      <c r="A1109" s="30" t="s">
        <v>8027</v>
      </c>
      <c r="B1109" s="52" t="s">
        <v>12559</v>
      </c>
      <c r="C1109" s="23" t="s">
        <v>12560</v>
      </c>
      <c r="D1109" s="53" t="s">
        <v>3283</v>
      </c>
      <c r="E1109" s="23" t="s">
        <v>334</v>
      </c>
      <c r="F1109" s="23" t="s">
        <v>260</v>
      </c>
      <c r="G1109" s="9" t="s">
        <v>14</v>
      </c>
      <c r="H1109" s="9"/>
      <c r="I1109" s="54"/>
    </row>
    <row r="1110">
      <c r="A1110" s="30" t="s">
        <v>8027</v>
      </c>
      <c r="B1110" s="52" t="s">
        <v>12559</v>
      </c>
      <c r="C1110" s="23" t="s">
        <v>12560</v>
      </c>
      <c r="D1110" s="53" t="s">
        <v>3283</v>
      </c>
      <c r="E1110" s="23" t="s">
        <v>334</v>
      </c>
      <c r="F1110" s="23" t="s">
        <v>6594</v>
      </c>
      <c r="G1110" s="9" t="s">
        <v>14</v>
      </c>
      <c r="H1110" s="9"/>
      <c r="I1110" s="54"/>
    </row>
    <row r="1111">
      <c r="A1111" s="30" t="s">
        <v>8027</v>
      </c>
      <c r="B1111" s="52" t="s">
        <v>12561</v>
      </c>
      <c r="C1111" s="23" t="s">
        <v>12562</v>
      </c>
      <c r="D1111" s="53" t="s">
        <v>800</v>
      </c>
      <c r="E1111" s="23" t="s">
        <v>15</v>
      </c>
      <c r="F1111" s="23" t="s">
        <v>171</v>
      </c>
      <c r="G1111" s="9" t="s">
        <v>14</v>
      </c>
      <c r="H1111" s="9"/>
      <c r="I1111" s="54"/>
    </row>
    <row r="1112">
      <c r="A1112" s="30" t="s">
        <v>8027</v>
      </c>
      <c r="B1112" s="52" t="s">
        <v>12561</v>
      </c>
      <c r="C1112" s="23" t="s">
        <v>12562</v>
      </c>
      <c r="D1112" s="53" t="s">
        <v>182</v>
      </c>
      <c r="E1112" s="9"/>
      <c r="F1112" s="23" t="s">
        <v>184</v>
      </c>
      <c r="G1112" s="9" t="s">
        <v>14</v>
      </c>
      <c r="H1112" s="23" t="s">
        <v>15</v>
      </c>
      <c r="I1112" s="54"/>
    </row>
    <row r="1113">
      <c r="A1113" s="30" t="s">
        <v>8027</v>
      </c>
      <c r="B1113" s="52" t="s">
        <v>12563</v>
      </c>
      <c r="C1113" s="23" t="s">
        <v>12564</v>
      </c>
      <c r="D1113" s="53" t="s">
        <v>118</v>
      </c>
      <c r="E1113" s="23" t="s">
        <v>119</v>
      </c>
      <c r="F1113" s="23" t="s">
        <v>18</v>
      </c>
      <c r="G1113" s="9" t="s">
        <v>14</v>
      </c>
      <c r="H1113" s="9"/>
      <c r="I1113" s="54"/>
    </row>
    <row r="1114">
      <c r="A1114" s="30" t="s">
        <v>8027</v>
      </c>
      <c r="B1114" s="52" t="s">
        <v>12565</v>
      </c>
      <c r="C1114" s="23" t="s">
        <v>12566</v>
      </c>
      <c r="D1114" s="53" t="s">
        <v>1735</v>
      </c>
      <c r="E1114" s="23" t="s">
        <v>2970</v>
      </c>
      <c r="F1114" s="23" t="s">
        <v>1722</v>
      </c>
      <c r="G1114" s="9" t="s">
        <v>14</v>
      </c>
      <c r="H1114" s="9"/>
      <c r="I1114" s="54"/>
    </row>
    <row r="1115">
      <c r="A1115" s="30" t="s">
        <v>7969</v>
      </c>
      <c r="B1115" s="52" t="s">
        <v>12567</v>
      </c>
      <c r="C1115" s="23" t="s">
        <v>12568</v>
      </c>
      <c r="D1115" s="53" t="s">
        <v>118</v>
      </c>
      <c r="E1115" s="23" t="s">
        <v>15</v>
      </c>
      <c r="F1115" s="23" t="s">
        <v>171</v>
      </c>
      <c r="G1115" s="9" t="s">
        <v>14</v>
      </c>
      <c r="H1115" s="9"/>
      <c r="I1115" s="54"/>
    </row>
    <row r="1116">
      <c r="A1116" s="30" t="s">
        <v>7969</v>
      </c>
      <c r="B1116" s="52" t="s">
        <v>12567</v>
      </c>
      <c r="C1116" s="23" t="s">
        <v>12568</v>
      </c>
      <c r="D1116" s="53" t="s">
        <v>1728</v>
      </c>
      <c r="E1116" s="23" t="s">
        <v>15</v>
      </c>
      <c r="F1116" s="23" t="s">
        <v>171</v>
      </c>
      <c r="G1116" s="9" t="s">
        <v>14</v>
      </c>
      <c r="H1116" s="9"/>
      <c r="I1116" s="54"/>
    </row>
    <row r="1117">
      <c r="A1117" s="30" t="s">
        <v>7969</v>
      </c>
      <c r="B1117" s="52" t="s">
        <v>12567</v>
      </c>
      <c r="C1117" s="23" t="s">
        <v>12568</v>
      </c>
      <c r="D1117" s="53" t="s">
        <v>206</v>
      </c>
      <c r="E1117" s="9"/>
      <c r="F1117" s="23" t="s">
        <v>184</v>
      </c>
      <c r="G1117" s="9" t="s">
        <v>86</v>
      </c>
      <c r="H1117" s="23" t="s">
        <v>15</v>
      </c>
      <c r="I1117" s="54"/>
    </row>
    <row r="1118">
      <c r="A1118" s="30" t="s">
        <v>7969</v>
      </c>
      <c r="B1118" s="52" t="s">
        <v>12569</v>
      </c>
      <c r="C1118" s="23" t="s">
        <v>12570</v>
      </c>
      <c r="D1118" s="53" t="s">
        <v>1720</v>
      </c>
      <c r="E1118" s="23" t="s">
        <v>12571</v>
      </c>
      <c r="F1118" s="23" t="s">
        <v>48</v>
      </c>
      <c r="G1118" s="9" t="s">
        <v>14</v>
      </c>
      <c r="H1118" s="9"/>
      <c r="I1118" s="54"/>
    </row>
    <row r="1119">
      <c r="A1119" s="30" t="s">
        <v>7969</v>
      </c>
      <c r="B1119" s="52" t="s">
        <v>12569</v>
      </c>
      <c r="C1119" s="23" t="s">
        <v>12570</v>
      </c>
      <c r="D1119" s="53" t="s">
        <v>1720</v>
      </c>
      <c r="E1119" s="9"/>
      <c r="F1119" s="23" t="s">
        <v>6858</v>
      </c>
      <c r="G1119" s="9" t="s">
        <v>14</v>
      </c>
      <c r="H1119" s="9" t="s">
        <v>420</v>
      </c>
      <c r="I1119" s="54"/>
    </row>
    <row r="1120">
      <c r="A1120" s="30" t="s">
        <v>7969</v>
      </c>
      <c r="B1120" s="52" t="s">
        <v>12572</v>
      </c>
      <c r="C1120" s="23" t="s">
        <v>12573</v>
      </c>
      <c r="D1120" s="53" t="s">
        <v>295</v>
      </c>
      <c r="E1120" s="23" t="s">
        <v>38</v>
      </c>
      <c r="F1120" s="23" t="s">
        <v>18</v>
      </c>
      <c r="G1120" s="9" t="s">
        <v>14</v>
      </c>
      <c r="H1120" s="9"/>
      <c r="I1120" s="54"/>
    </row>
    <row r="1121">
      <c r="A1121" s="30" t="s">
        <v>7969</v>
      </c>
      <c r="B1121" s="52" t="s">
        <v>12574</v>
      </c>
      <c r="C1121" s="23" t="s">
        <v>12575</v>
      </c>
      <c r="D1121" s="53" t="s">
        <v>118</v>
      </c>
      <c r="E1121" s="23" t="s">
        <v>15</v>
      </c>
      <c r="F1121" s="23" t="s">
        <v>171</v>
      </c>
      <c r="G1121" s="9" t="s">
        <v>14</v>
      </c>
      <c r="H1121" s="9"/>
      <c r="I1121" s="54"/>
    </row>
    <row r="1122">
      <c r="A1122" s="30" t="s">
        <v>7969</v>
      </c>
      <c r="B1122" s="52" t="s">
        <v>12574</v>
      </c>
      <c r="C1122" s="23" t="s">
        <v>12575</v>
      </c>
      <c r="D1122" s="53" t="s">
        <v>746</v>
      </c>
      <c r="E1122" s="23" t="s">
        <v>15</v>
      </c>
      <c r="F1122" s="23" t="s">
        <v>171</v>
      </c>
      <c r="G1122" s="9" t="s">
        <v>14</v>
      </c>
      <c r="H1122" s="9"/>
      <c r="I1122" s="54"/>
    </row>
    <row r="1123">
      <c r="A1123" s="30" t="s">
        <v>7969</v>
      </c>
      <c r="B1123" s="52" t="s">
        <v>12574</v>
      </c>
      <c r="C1123" s="23" t="s">
        <v>12575</v>
      </c>
      <c r="D1123" s="53" t="s">
        <v>206</v>
      </c>
      <c r="E1123" s="9"/>
      <c r="F1123" s="23" t="s">
        <v>12576</v>
      </c>
      <c r="G1123" s="9" t="s">
        <v>86</v>
      </c>
      <c r="H1123" s="23" t="s">
        <v>15</v>
      </c>
      <c r="I1123" s="54"/>
    </row>
    <row r="1124">
      <c r="A1124" s="30" t="s">
        <v>7969</v>
      </c>
      <c r="B1124" s="52" t="s">
        <v>12577</v>
      </c>
      <c r="C1124" s="23" t="s">
        <v>12578</v>
      </c>
      <c r="D1124" s="53" t="s">
        <v>206</v>
      </c>
      <c r="E1124" s="23" t="s">
        <v>100</v>
      </c>
      <c r="F1124" s="23" t="s">
        <v>747</v>
      </c>
      <c r="G1124" s="9" t="s">
        <v>86</v>
      </c>
      <c r="H1124" s="9"/>
      <c r="I1124" s="54"/>
    </row>
    <row r="1125">
      <c r="A1125" s="30" t="s">
        <v>7969</v>
      </c>
      <c r="B1125" s="52" t="s">
        <v>12579</v>
      </c>
      <c r="C1125" s="23" t="s">
        <v>12580</v>
      </c>
      <c r="D1125" s="53" t="s">
        <v>11560</v>
      </c>
      <c r="E1125" s="23" t="s">
        <v>1810</v>
      </c>
      <c r="F1125" s="23" t="s">
        <v>300</v>
      </c>
      <c r="G1125" s="9" t="s">
        <v>14</v>
      </c>
      <c r="H1125" s="9"/>
      <c r="I1125" s="54"/>
    </row>
    <row r="1126">
      <c r="A1126" s="30" t="s">
        <v>7969</v>
      </c>
      <c r="B1126" s="52" t="s">
        <v>12581</v>
      </c>
      <c r="C1126" s="23" t="s">
        <v>12582</v>
      </c>
      <c r="D1126" s="53" t="s">
        <v>295</v>
      </c>
      <c r="E1126" s="23" t="s">
        <v>436</v>
      </c>
      <c r="F1126" s="23" t="s">
        <v>330</v>
      </c>
      <c r="G1126" s="9" t="s">
        <v>14</v>
      </c>
      <c r="H1126" s="9"/>
      <c r="I1126" s="54"/>
    </row>
    <row r="1127">
      <c r="A1127" s="30" t="s">
        <v>7969</v>
      </c>
      <c r="B1127" s="52" t="s">
        <v>12583</v>
      </c>
      <c r="C1127" s="23" t="s">
        <v>12584</v>
      </c>
      <c r="D1127" s="53" t="s">
        <v>206</v>
      </c>
      <c r="E1127" s="23" t="s">
        <v>105</v>
      </c>
      <c r="F1127" s="23" t="s">
        <v>1046</v>
      </c>
      <c r="G1127" s="9" t="s">
        <v>86</v>
      </c>
      <c r="H1127" s="9"/>
      <c r="I1127" s="54"/>
    </row>
    <row r="1128">
      <c r="A1128" s="30" t="s">
        <v>7969</v>
      </c>
      <c r="B1128" s="52" t="s">
        <v>12585</v>
      </c>
      <c r="C1128" s="23" t="s">
        <v>12586</v>
      </c>
      <c r="D1128" s="56" t="s">
        <v>2091</v>
      </c>
      <c r="E1128" s="23" t="s">
        <v>12380</v>
      </c>
      <c r="F1128" s="23" t="s">
        <v>564</v>
      </c>
      <c r="G1128" s="9" t="s">
        <v>14</v>
      </c>
      <c r="H1128" s="9"/>
      <c r="I1128" s="54"/>
    </row>
    <row r="1129">
      <c r="A1129" s="30" t="s">
        <v>7969</v>
      </c>
      <c r="B1129" s="52" t="s">
        <v>12587</v>
      </c>
      <c r="C1129" s="23" t="s">
        <v>12588</v>
      </c>
      <c r="D1129" s="53" t="s">
        <v>2984</v>
      </c>
      <c r="E1129" s="23" t="s">
        <v>420</v>
      </c>
      <c r="F1129" s="23" t="s">
        <v>9882</v>
      </c>
      <c r="G1129" s="9" t="s">
        <v>14</v>
      </c>
      <c r="H1129" s="9"/>
      <c r="I1129" s="54"/>
    </row>
    <row r="1130">
      <c r="A1130" s="30" t="s">
        <v>7969</v>
      </c>
      <c r="B1130" s="52" t="s">
        <v>12589</v>
      </c>
      <c r="C1130" s="23" t="s">
        <v>12590</v>
      </c>
      <c r="D1130" s="53" t="s">
        <v>3283</v>
      </c>
      <c r="E1130" s="23" t="s">
        <v>334</v>
      </c>
      <c r="F1130" s="23" t="s">
        <v>202</v>
      </c>
      <c r="G1130" s="9" t="s">
        <v>14</v>
      </c>
      <c r="H1130" s="9"/>
      <c r="I1130" s="54"/>
    </row>
    <row r="1131">
      <c r="A1131" s="30" t="s">
        <v>7965</v>
      </c>
      <c r="B1131" s="52" t="s">
        <v>12591</v>
      </c>
      <c r="C1131" s="23" t="s">
        <v>12592</v>
      </c>
      <c r="D1131" s="53" t="s">
        <v>137</v>
      </c>
      <c r="E1131" s="23" t="s">
        <v>119</v>
      </c>
      <c r="F1131" s="23" t="s">
        <v>300</v>
      </c>
      <c r="G1131" s="9" t="s">
        <v>14</v>
      </c>
      <c r="H1131" s="9"/>
      <c r="I1131" s="54"/>
    </row>
    <row r="1132">
      <c r="A1132" s="30" t="s">
        <v>7960</v>
      </c>
      <c r="B1132" s="52" t="s">
        <v>12593</v>
      </c>
      <c r="C1132" s="23" t="s">
        <v>12594</v>
      </c>
      <c r="D1132" s="53" t="s">
        <v>3764</v>
      </c>
      <c r="E1132" s="23" t="s">
        <v>119</v>
      </c>
      <c r="F1132" s="23" t="s">
        <v>12595</v>
      </c>
      <c r="G1132" s="9" t="s">
        <v>86</v>
      </c>
      <c r="H1132" s="9"/>
      <c r="I1132" s="54"/>
    </row>
    <row r="1133">
      <c r="A1133" s="30" t="s">
        <v>7906</v>
      </c>
      <c r="B1133" s="52" t="s">
        <v>12596</v>
      </c>
      <c r="C1133" s="23" t="s">
        <v>12597</v>
      </c>
      <c r="D1133" s="53" t="s">
        <v>540</v>
      </c>
      <c r="E1133" s="23" t="s">
        <v>15</v>
      </c>
      <c r="F1133" s="23" t="s">
        <v>749</v>
      </c>
      <c r="G1133" s="9" t="s">
        <v>86</v>
      </c>
      <c r="H1133" s="9"/>
      <c r="I1133" s="54"/>
    </row>
    <row r="1134">
      <c r="A1134" s="30" t="s">
        <v>7906</v>
      </c>
      <c r="B1134" s="52" t="s">
        <v>12596</v>
      </c>
      <c r="C1134" s="23" t="s">
        <v>12597</v>
      </c>
      <c r="D1134" s="53" t="s">
        <v>32</v>
      </c>
      <c r="E1134" s="23" t="s">
        <v>15</v>
      </c>
      <c r="F1134" s="23" t="s">
        <v>749</v>
      </c>
      <c r="G1134" s="9" t="s">
        <v>86</v>
      </c>
      <c r="H1134" s="9"/>
      <c r="I1134" s="54"/>
    </row>
    <row r="1135">
      <c r="A1135" s="30" t="s">
        <v>7906</v>
      </c>
      <c r="B1135" s="52" t="s">
        <v>12596</v>
      </c>
      <c r="C1135" s="23" t="s">
        <v>12597</v>
      </c>
      <c r="D1135" s="53" t="s">
        <v>907</v>
      </c>
      <c r="E1135" s="23" t="s">
        <v>15</v>
      </c>
      <c r="F1135" s="23" t="s">
        <v>749</v>
      </c>
      <c r="G1135" s="9" t="s">
        <v>86</v>
      </c>
      <c r="H1135" s="9"/>
      <c r="I1135" s="54"/>
    </row>
    <row r="1136">
      <c r="A1136" s="30" t="s">
        <v>7906</v>
      </c>
      <c r="B1136" s="52" t="s">
        <v>12598</v>
      </c>
      <c r="C1136" s="23" t="s">
        <v>12599</v>
      </c>
      <c r="D1136" s="53" t="s">
        <v>1557</v>
      </c>
      <c r="E1136" s="23" t="s">
        <v>334</v>
      </c>
      <c r="F1136" s="23" t="s">
        <v>588</v>
      </c>
      <c r="G1136" s="9" t="s">
        <v>14</v>
      </c>
      <c r="H1136" s="9"/>
      <c r="I1136" s="54"/>
    </row>
    <row r="1137">
      <c r="A1137" s="30" t="s">
        <v>7906</v>
      </c>
      <c r="B1137" s="52" t="s">
        <v>12600</v>
      </c>
      <c r="C1137" s="23" t="s">
        <v>12601</v>
      </c>
      <c r="D1137" s="53" t="s">
        <v>114</v>
      </c>
      <c r="E1137" s="23" t="s">
        <v>185</v>
      </c>
      <c r="F1137" s="23" t="s">
        <v>12602</v>
      </c>
      <c r="G1137" s="9" t="s">
        <v>14</v>
      </c>
      <c r="H1137" s="9"/>
      <c r="I1137" s="54"/>
    </row>
    <row r="1138">
      <c r="A1138" s="30" t="s">
        <v>7906</v>
      </c>
      <c r="B1138" s="52" t="s">
        <v>12603</v>
      </c>
      <c r="C1138" s="23" t="s">
        <v>12604</v>
      </c>
      <c r="D1138" s="53" t="s">
        <v>515</v>
      </c>
      <c r="E1138" s="23" t="s">
        <v>95</v>
      </c>
      <c r="F1138" s="23" t="s">
        <v>48</v>
      </c>
      <c r="G1138" s="9" t="s">
        <v>14</v>
      </c>
      <c r="H1138" s="9"/>
      <c r="I1138" s="54"/>
    </row>
    <row r="1139">
      <c r="A1139" s="30" t="s">
        <v>7906</v>
      </c>
      <c r="B1139" s="52" t="s">
        <v>12605</v>
      </c>
      <c r="C1139" s="23" t="s">
        <v>12606</v>
      </c>
      <c r="D1139" s="53" t="s">
        <v>1735</v>
      </c>
      <c r="E1139" s="23" t="s">
        <v>1810</v>
      </c>
      <c r="F1139" s="23" t="s">
        <v>393</v>
      </c>
      <c r="G1139" s="9" t="s">
        <v>14</v>
      </c>
      <c r="H1139" s="9"/>
      <c r="I1139" s="54"/>
    </row>
    <row r="1140">
      <c r="A1140" s="30" t="s">
        <v>7906</v>
      </c>
      <c r="B1140" s="52" t="s">
        <v>12607</v>
      </c>
      <c r="C1140" s="23" t="s">
        <v>12608</v>
      </c>
      <c r="D1140" s="53" t="s">
        <v>312</v>
      </c>
      <c r="E1140" s="23" t="s">
        <v>121</v>
      </c>
      <c r="F1140" s="23" t="s">
        <v>12609</v>
      </c>
      <c r="G1140" s="9" t="s">
        <v>14</v>
      </c>
      <c r="H1140" s="9"/>
      <c r="I1140" s="54"/>
    </row>
    <row r="1141">
      <c r="A1141" s="30" t="s">
        <v>7906</v>
      </c>
      <c r="B1141" s="52" t="s">
        <v>12610</v>
      </c>
      <c r="C1141" s="23" t="s">
        <v>12611</v>
      </c>
      <c r="D1141" s="53" t="s">
        <v>32</v>
      </c>
      <c r="E1141" s="23" t="s">
        <v>15</v>
      </c>
      <c r="F1141" s="23" t="s">
        <v>747</v>
      </c>
      <c r="G1141" s="9" t="s">
        <v>86</v>
      </c>
      <c r="H1141" s="9"/>
      <c r="I1141" s="54"/>
    </row>
    <row r="1142">
      <c r="A1142" s="30" t="s">
        <v>7906</v>
      </c>
      <c r="B1142" s="52" t="s">
        <v>12610</v>
      </c>
      <c r="C1142" s="23" t="s">
        <v>12611</v>
      </c>
      <c r="D1142" s="53" t="s">
        <v>540</v>
      </c>
      <c r="E1142" s="23" t="s">
        <v>15</v>
      </c>
      <c r="F1142" s="23" t="s">
        <v>747</v>
      </c>
      <c r="G1142" s="9" t="s">
        <v>86</v>
      </c>
      <c r="H1142" s="9"/>
      <c r="I1142" s="54"/>
    </row>
    <row r="1143">
      <c r="A1143" s="30" t="s">
        <v>7906</v>
      </c>
      <c r="B1143" s="52" t="s">
        <v>12610</v>
      </c>
      <c r="C1143" s="23" t="s">
        <v>12611</v>
      </c>
      <c r="D1143" s="53" t="s">
        <v>182</v>
      </c>
      <c r="E1143" s="23" t="s">
        <v>15</v>
      </c>
      <c r="F1143" s="23" t="s">
        <v>747</v>
      </c>
      <c r="G1143" s="9" t="s">
        <v>86</v>
      </c>
      <c r="H1143" s="9"/>
      <c r="I1143" s="54"/>
    </row>
    <row r="1144">
      <c r="A1144" s="30" t="s">
        <v>7906</v>
      </c>
      <c r="B1144" s="52" t="s">
        <v>12612</v>
      </c>
      <c r="C1144" s="23" t="s">
        <v>12613</v>
      </c>
      <c r="D1144" s="53" t="s">
        <v>357</v>
      </c>
      <c r="E1144" s="23" t="s">
        <v>105</v>
      </c>
      <c r="F1144" s="23" t="s">
        <v>526</v>
      </c>
      <c r="G1144" s="9" t="s">
        <v>14</v>
      </c>
      <c r="H1144" s="9"/>
      <c r="I1144" s="54"/>
    </row>
    <row r="1145">
      <c r="A1145" s="30" t="s">
        <v>7906</v>
      </c>
      <c r="B1145" s="52" t="s">
        <v>12612</v>
      </c>
      <c r="C1145" s="23" t="s">
        <v>12613</v>
      </c>
      <c r="D1145" s="53" t="s">
        <v>357</v>
      </c>
      <c r="E1145" s="23" t="s">
        <v>119</v>
      </c>
      <c r="F1145" s="23" t="s">
        <v>120</v>
      </c>
      <c r="G1145" s="9" t="s">
        <v>14</v>
      </c>
      <c r="H1145" s="9"/>
      <c r="I1145" s="54"/>
    </row>
    <row r="1146">
      <c r="A1146" s="30" t="s">
        <v>7906</v>
      </c>
      <c r="B1146" s="52" t="s">
        <v>12614</v>
      </c>
      <c r="C1146" s="23" t="s">
        <v>12615</v>
      </c>
      <c r="D1146" s="53" t="s">
        <v>1728</v>
      </c>
      <c r="E1146" s="23" t="s">
        <v>95</v>
      </c>
      <c r="F1146" s="23" t="s">
        <v>3332</v>
      </c>
      <c r="G1146" s="9" t="s">
        <v>14</v>
      </c>
      <c r="H1146" s="9"/>
      <c r="I1146" s="54"/>
    </row>
    <row r="1147">
      <c r="A1147" s="30" t="s">
        <v>7906</v>
      </c>
      <c r="B1147" s="52" t="s">
        <v>12614</v>
      </c>
      <c r="C1147" s="23" t="s">
        <v>12615</v>
      </c>
      <c r="D1147" s="53" t="s">
        <v>1728</v>
      </c>
      <c r="E1147" s="23" t="s">
        <v>12616</v>
      </c>
      <c r="F1147" s="23" t="s">
        <v>1584</v>
      </c>
      <c r="G1147" s="9" t="s">
        <v>14</v>
      </c>
      <c r="H1147" s="9"/>
      <c r="I1147" s="54"/>
    </row>
    <row r="1148">
      <c r="A1148" s="30" t="s">
        <v>7906</v>
      </c>
      <c r="B1148" s="52" t="s">
        <v>12617</v>
      </c>
      <c r="C1148" s="23" t="s">
        <v>12618</v>
      </c>
      <c r="D1148" s="53" t="s">
        <v>130</v>
      </c>
      <c r="E1148" s="23" t="s">
        <v>90</v>
      </c>
      <c r="F1148" s="23" t="s">
        <v>1856</v>
      </c>
      <c r="G1148" s="9" t="s">
        <v>14</v>
      </c>
      <c r="H1148" s="9"/>
      <c r="I1148" s="54"/>
    </row>
    <row r="1149">
      <c r="A1149" s="30" t="s">
        <v>7906</v>
      </c>
      <c r="B1149" s="52" t="s">
        <v>12619</v>
      </c>
      <c r="C1149" s="23" t="s">
        <v>12620</v>
      </c>
      <c r="D1149" s="53" t="s">
        <v>99</v>
      </c>
      <c r="E1149" s="23" t="s">
        <v>194</v>
      </c>
      <c r="F1149" s="23" t="s">
        <v>12621</v>
      </c>
      <c r="G1149" s="9" t="s">
        <v>14</v>
      </c>
      <c r="H1149" s="9"/>
      <c r="I1149" s="54"/>
    </row>
    <row r="1150">
      <c r="A1150" s="30" t="s">
        <v>7906</v>
      </c>
      <c r="B1150" s="52" t="s">
        <v>12622</v>
      </c>
      <c r="C1150" s="23" t="s">
        <v>12623</v>
      </c>
      <c r="D1150" s="53" t="s">
        <v>256</v>
      </c>
      <c r="E1150" s="23" t="s">
        <v>38</v>
      </c>
      <c r="F1150" s="23" t="s">
        <v>3593</v>
      </c>
      <c r="G1150" s="9" t="s">
        <v>14</v>
      </c>
      <c r="H1150" s="9"/>
      <c r="I1150" s="54"/>
    </row>
    <row r="1151">
      <c r="A1151" s="30" t="s">
        <v>7906</v>
      </c>
      <c r="B1151" s="52" t="s">
        <v>12624</v>
      </c>
      <c r="C1151" s="23" t="s">
        <v>12625</v>
      </c>
      <c r="D1151" s="53" t="s">
        <v>12626</v>
      </c>
      <c r="E1151" s="23" t="s">
        <v>1032</v>
      </c>
      <c r="F1151" s="23" t="s">
        <v>809</v>
      </c>
      <c r="G1151" s="9" t="s">
        <v>14</v>
      </c>
      <c r="H1151" s="9"/>
      <c r="I1151" s="54"/>
    </row>
    <row r="1152">
      <c r="A1152" s="30" t="s">
        <v>7906</v>
      </c>
      <c r="B1152" s="52" t="s">
        <v>12627</v>
      </c>
      <c r="C1152" s="23" t="s">
        <v>12628</v>
      </c>
      <c r="D1152" s="53" t="s">
        <v>2018</v>
      </c>
      <c r="E1152" s="23" t="s">
        <v>1685</v>
      </c>
      <c r="F1152" s="23" t="s">
        <v>809</v>
      </c>
      <c r="G1152" s="9" t="s">
        <v>14</v>
      </c>
      <c r="H1152" s="9"/>
      <c r="I1152" s="54"/>
    </row>
    <row r="1153">
      <c r="A1153" s="30" t="s">
        <v>7906</v>
      </c>
      <c r="B1153" s="52" t="s">
        <v>12627</v>
      </c>
      <c r="C1153" s="23" t="s">
        <v>12628</v>
      </c>
      <c r="D1153" s="53" t="s">
        <v>2018</v>
      </c>
      <c r="E1153" s="23" t="s">
        <v>4282</v>
      </c>
      <c r="F1153" s="23" t="s">
        <v>101</v>
      </c>
      <c r="G1153" s="9" t="s">
        <v>14</v>
      </c>
      <c r="H1153" s="9"/>
      <c r="I1153" s="54"/>
    </row>
    <row r="1154">
      <c r="A1154" s="30" t="s">
        <v>7906</v>
      </c>
      <c r="B1154" s="52" t="s">
        <v>12629</v>
      </c>
      <c r="C1154" s="23" t="s">
        <v>12630</v>
      </c>
      <c r="D1154" s="53" t="s">
        <v>2247</v>
      </c>
      <c r="E1154" s="23" t="s">
        <v>38</v>
      </c>
      <c r="F1154" s="23" t="s">
        <v>12631</v>
      </c>
      <c r="G1154" s="9" t="s">
        <v>14</v>
      </c>
      <c r="H1154" s="9"/>
      <c r="I1154" s="54"/>
    </row>
    <row r="1155">
      <c r="A1155" s="30" t="s">
        <v>7906</v>
      </c>
      <c r="B1155" s="52" t="s">
        <v>12632</v>
      </c>
      <c r="C1155" s="23" t="s">
        <v>12633</v>
      </c>
      <c r="D1155" s="53" t="s">
        <v>357</v>
      </c>
      <c r="E1155" s="23" t="s">
        <v>12010</v>
      </c>
      <c r="F1155" s="23" t="s">
        <v>48</v>
      </c>
      <c r="G1155" s="9" t="s">
        <v>14</v>
      </c>
      <c r="H1155" s="9"/>
      <c r="I1155" s="54"/>
    </row>
    <row r="1156">
      <c r="A1156" s="30" t="s">
        <v>7906</v>
      </c>
      <c r="B1156" s="52" t="s">
        <v>12634</v>
      </c>
      <c r="C1156" s="23" t="s">
        <v>12635</v>
      </c>
      <c r="D1156" s="53" t="s">
        <v>1728</v>
      </c>
      <c r="E1156" s="23" t="s">
        <v>12636</v>
      </c>
      <c r="F1156" s="23" t="s">
        <v>12637</v>
      </c>
      <c r="G1156" s="9" t="s">
        <v>14</v>
      </c>
      <c r="H1156" s="9"/>
      <c r="I1156" s="54"/>
    </row>
    <row r="1157">
      <c r="A1157" s="30" t="s">
        <v>7865</v>
      </c>
      <c r="B1157" s="52" t="s">
        <v>12638</v>
      </c>
      <c r="C1157" s="23" t="s">
        <v>12639</v>
      </c>
      <c r="D1157" s="53" t="s">
        <v>970</v>
      </c>
      <c r="E1157" s="23" t="s">
        <v>15</v>
      </c>
      <c r="F1157" s="23" t="s">
        <v>749</v>
      </c>
      <c r="G1157" s="9" t="s">
        <v>86</v>
      </c>
      <c r="H1157" s="9"/>
      <c r="I1157" s="54"/>
    </row>
    <row r="1158">
      <c r="A1158" s="30" t="s">
        <v>7865</v>
      </c>
      <c r="B1158" s="52" t="s">
        <v>12638</v>
      </c>
      <c r="C1158" s="23" t="s">
        <v>12639</v>
      </c>
      <c r="D1158" s="53" t="s">
        <v>206</v>
      </c>
      <c r="E1158" s="23" t="s">
        <v>15</v>
      </c>
      <c r="F1158" s="23" t="s">
        <v>749</v>
      </c>
      <c r="G1158" s="9" t="s">
        <v>86</v>
      </c>
      <c r="H1158" s="9"/>
      <c r="I1158" s="54"/>
    </row>
    <row r="1159">
      <c r="A1159" s="30" t="s">
        <v>7865</v>
      </c>
      <c r="B1159" s="52" t="s">
        <v>12638</v>
      </c>
      <c r="C1159" s="23" t="s">
        <v>12639</v>
      </c>
      <c r="D1159" s="53" t="s">
        <v>540</v>
      </c>
      <c r="E1159" s="23" t="s">
        <v>15</v>
      </c>
      <c r="F1159" s="23" t="s">
        <v>749</v>
      </c>
      <c r="G1159" s="9" t="s">
        <v>86</v>
      </c>
      <c r="H1159" s="9"/>
      <c r="I1159" s="54"/>
    </row>
    <row r="1160">
      <c r="A1160" s="30" t="s">
        <v>7865</v>
      </c>
      <c r="B1160" s="52" t="s">
        <v>12640</v>
      </c>
      <c r="C1160" s="23" t="s">
        <v>12641</v>
      </c>
      <c r="D1160" s="53" t="s">
        <v>1735</v>
      </c>
      <c r="E1160" s="23" t="s">
        <v>1810</v>
      </c>
      <c r="F1160" s="23" t="s">
        <v>300</v>
      </c>
      <c r="G1160" s="9" t="s">
        <v>14</v>
      </c>
      <c r="H1160" s="9"/>
      <c r="I1160" s="54"/>
    </row>
    <row r="1161">
      <c r="A1161" s="30" t="s">
        <v>7865</v>
      </c>
      <c r="B1161" s="52" t="s">
        <v>12642</v>
      </c>
      <c r="C1161" s="23" t="s">
        <v>12643</v>
      </c>
      <c r="D1161" s="53" t="s">
        <v>311</v>
      </c>
      <c r="E1161" s="23" t="s">
        <v>15</v>
      </c>
      <c r="F1161" s="23" t="s">
        <v>171</v>
      </c>
      <c r="G1161" s="9" t="s">
        <v>14</v>
      </c>
      <c r="H1161" s="9"/>
      <c r="I1161" s="54"/>
    </row>
    <row r="1162">
      <c r="A1162" s="30" t="s">
        <v>7865</v>
      </c>
      <c r="B1162" s="52" t="s">
        <v>12642</v>
      </c>
      <c r="C1162" s="23" t="s">
        <v>12643</v>
      </c>
      <c r="D1162" s="53" t="s">
        <v>839</v>
      </c>
      <c r="E1162" s="23" t="s">
        <v>15</v>
      </c>
      <c r="F1162" s="23" t="s">
        <v>171</v>
      </c>
      <c r="G1162" s="9" t="s">
        <v>14</v>
      </c>
      <c r="H1162" s="9"/>
      <c r="I1162" s="54"/>
    </row>
    <row r="1163">
      <c r="A1163" s="30" t="s">
        <v>7865</v>
      </c>
      <c r="B1163" s="52" t="s">
        <v>12644</v>
      </c>
      <c r="C1163" s="23" t="s">
        <v>12645</v>
      </c>
      <c r="D1163" s="53" t="s">
        <v>2414</v>
      </c>
      <c r="E1163" s="23" t="s">
        <v>12646</v>
      </c>
      <c r="F1163" s="23" t="s">
        <v>2216</v>
      </c>
      <c r="G1163" s="9" t="s">
        <v>14</v>
      </c>
      <c r="H1163" s="9"/>
      <c r="I1163" s="54"/>
    </row>
    <row r="1164">
      <c r="A1164" s="30" t="s">
        <v>7865</v>
      </c>
      <c r="B1164" s="52" t="s">
        <v>12644</v>
      </c>
      <c r="C1164" s="23" t="s">
        <v>12645</v>
      </c>
      <c r="D1164" s="53" t="s">
        <v>2414</v>
      </c>
      <c r="E1164" s="23" t="s">
        <v>12647</v>
      </c>
      <c r="F1164" s="23" t="s">
        <v>1631</v>
      </c>
      <c r="G1164" s="9" t="s">
        <v>14</v>
      </c>
      <c r="H1164" s="9"/>
      <c r="I1164" s="54"/>
    </row>
    <row r="1165">
      <c r="A1165" s="30" t="s">
        <v>7865</v>
      </c>
      <c r="B1165" s="52" t="s">
        <v>12648</v>
      </c>
      <c r="C1165" s="23" t="s">
        <v>12649</v>
      </c>
      <c r="D1165" s="53" t="s">
        <v>7875</v>
      </c>
      <c r="E1165" s="23" t="s">
        <v>334</v>
      </c>
      <c r="F1165" s="23" t="s">
        <v>917</v>
      </c>
      <c r="G1165" s="9" t="s">
        <v>14</v>
      </c>
      <c r="H1165" s="9"/>
      <c r="I1165" s="54"/>
    </row>
    <row r="1166">
      <c r="A1166" s="30" t="s">
        <v>7865</v>
      </c>
      <c r="B1166" s="52" t="s">
        <v>12650</v>
      </c>
      <c r="C1166" s="23" t="s">
        <v>12651</v>
      </c>
      <c r="D1166" s="53" t="s">
        <v>12652</v>
      </c>
      <c r="E1166" s="23" t="s">
        <v>409</v>
      </c>
      <c r="F1166" s="23" t="s">
        <v>477</v>
      </c>
      <c r="G1166" s="9" t="s">
        <v>14</v>
      </c>
      <c r="H1166" s="9"/>
      <c r="I1166" s="54"/>
    </row>
    <row r="1167">
      <c r="A1167" s="30" t="s">
        <v>7865</v>
      </c>
      <c r="B1167" s="52" t="s">
        <v>12653</v>
      </c>
      <c r="C1167" s="23" t="s">
        <v>12654</v>
      </c>
      <c r="D1167" s="53" t="s">
        <v>298</v>
      </c>
      <c r="E1167" s="23" t="s">
        <v>105</v>
      </c>
      <c r="F1167" s="23" t="s">
        <v>526</v>
      </c>
      <c r="G1167" s="9" t="s">
        <v>14</v>
      </c>
      <c r="H1167" s="9"/>
      <c r="I1167" s="54"/>
    </row>
    <row r="1168">
      <c r="A1168" s="30" t="s">
        <v>7865</v>
      </c>
      <c r="B1168" s="52" t="s">
        <v>12653</v>
      </c>
      <c r="C1168" s="23" t="s">
        <v>12654</v>
      </c>
      <c r="D1168" s="53" t="s">
        <v>298</v>
      </c>
      <c r="E1168" s="23" t="s">
        <v>253</v>
      </c>
      <c r="F1168" s="23" t="s">
        <v>4723</v>
      </c>
      <c r="G1168" s="9" t="s">
        <v>14</v>
      </c>
      <c r="H1168" s="9"/>
      <c r="I1168" s="54"/>
    </row>
    <row r="1169">
      <c r="A1169" s="30" t="s">
        <v>7865</v>
      </c>
      <c r="B1169" s="52" t="s">
        <v>12655</v>
      </c>
      <c r="C1169" s="23" t="s">
        <v>12656</v>
      </c>
      <c r="D1169" s="53" t="s">
        <v>1735</v>
      </c>
      <c r="E1169" s="23" t="s">
        <v>105</v>
      </c>
      <c r="F1169" s="23" t="s">
        <v>144</v>
      </c>
      <c r="G1169" s="9" t="s">
        <v>86</v>
      </c>
      <c r="H1169" s="9"/>
      <c r="I1169" s="54"/>
    </row>
    <row r="1170">
      <c r="A1170" s="30" t="s">
        <v>7865</v>
      </c>
      <c r="B1170" s="52" t="s">
        <v>12657</v>
      </c>
      <c r="C1170" s="23" t="s">
        <v>12658</v>
      </c>
      <c r="D1170" s="53" t="s">
        <v>59</v>
      </c>
      <c r="E1170" s="23" t="s">
        <v>850</v>
      </c>
      <c r="F1170" s="23" t="s">
        <v>308</v>
      </c>
      <c r="G1170" s="9" t="s">
        <v>14</v>
      </c>
      <c r="H1170" s="9"/>
      <c r="I1170" s="54"/>
    </row>
    <row r="1171">
      <c r="A1171" s="30" t="s">
        <v>7865</v>
      </c>
      <c r="B1171" s="52" t="s">
        <v>12657</v>
      </c>
      <c r="C1171" s="23" t="s">
        <v>12658</v>
      </c>
      <c r="D1171" s="53" t="s">
        <v>59</v>
      </c>
      <c r="E1171" s="23" t="s">
        <v>409</v>
      </c>
      <c r="F1171" s="23" t="s">
        <v>218</v>
      </c>
      <c r="G1171" s="9" t="s">
        <v>14</v>
      </c>
      <c r="H1171" s="9"/>
      <c r="I1171" s="54"/>
    </row>
    <row r="1172">
      <c r="A1172" s="30" t="s">
        <v>7823</v>
      </c>
      <c r="B1172" s="52" t="s">
        <v>12659</v>
      </c>
      <c r="C1172" s="23" t="s">
        <v>12660</v>
      </c>
      <c r="D1172" s="53" t="s">
        <v>2168</v>
      </c>
      <c r="E1172" s="23" t="s">
        <v>1810</v>
      </c>
      <c r="F1172" s="23" t="s">
        <v>564</v>
      </c>
      <c r="G1172" s="9" t="s">
        <v>14</v>
      </c>
      <c r="H1172" s="9"/>
      <c r="I1172" s="54"/>
    </row>
    <row r="1173">
      <c r="A1173" s="30" t="s">
        <v>7823</v>
      </c>
      <c r="B1173" s="52" t="s">
        <v>12661</v>
      </c>
      <c r="C1173" s="23" t="s">
        <v>12662</v>
      </c>
      <c r="D1173" s="53" t="s">
        <v>311</v>
      </c>
      <c r="E1173" s="23" t="s">
        <v>15</v>
      </c>
      <c r="F1173" s="23" t="s">
        <v>5969</v>
      </c>
      <c r="G1173" s="9" t="s">
        <v>14</v>
      </c>
      <c r="H1173" s="9"/>
      <c r="I1173" s="54"/>
    </row>
    <row r="1174">
      <c r="A1174" s="30" t="s">
        <v>7823</v>
      </c>
      <c r="B1174" s="52" t="s">
        <v>12661</v>
      </c>
      <c r="C1174" s="23" t="s">
        <v>12662</v>
      </c>
      <c r="D1174" s="53" t="s">
        <v>206</v>
      </c>
      <c r="E1174" s="23" t="s">
        <v>15</v>
      </c>
      <c r="F1174" s="23" t="s">
        <v>5969</v>
      </c>
      <c r="G1174" s="9" t="s">
        <v>14</v>
      </c>
      <c r="H1174" s="9"/>
      <c r="I1174" s="54"/>
    </row>
    <row r="1175">
      <c r="A1175" s="30" t="s">
        <v>7823</v>
      </c>
      <c r="B1175" s="52" t="s">
        <v>12661</v>
      </c>
      <c r="C1175" s="23" t="s">
        <v>12662</v>
      </c>
      <c r="D1175" s="53" t="s">
        <v>1735</v>
      </c>
      <c r="E1175" s="23" t="s">
        <v>15</v>
      </c>
      <c r="F1175" s="23" t="s">
        <v>5969</v>
      </c>
      <c r="G1175" s="9" t="s">
        <v>14</v>
      </c>
      <c r="H1175" s="9"/>
      <c r="I1175" s="54"/>
    </row>
    <row r="1176">
      <c r="A1176" s="30" t="s">
        <v>7823</v>
      </c>
      <c r="B1176" s="52" t="s">
        <v>12663</v>
      </c>
      <c r="C1176" s="23" t="s">
        <v>12664</v>
      </c>
      <c r="D1176" s="53" t="s">
        <v>182</v>
      </c>
      <c r="E1176" s="23" t="s">
        <v>15</v>
      </c>
      <c r="F1176" s="23" t="s">
        <v>749</v>
      </c>
      <c r="G1176" s="9" t="s">
        <v>86</v>
      </c>
      <c r="H1176" s="9"/>
      <c r="I1176" s="54"/>
    </row>
    <row r="1177">
      <c r="A1177" s="30" t="s">
        <v>7823</v>
      </c>
      <c r="B1177" s="52" t="s">
        <v>12663</v>
      </c>
      <c r="C1177" s="23" t="s">
        <v>12664</v>
      </c>
      <c r="D1177" s="53" t="s">
        <v>26</v>
      </c>
      <c r="E1177" s="23" t="s">
        <v>15</v>
      </c>
      <c r="F1177" s="23" t="s">
        <v>749</v>
      </c>
      <c r="G1177" s="9" t="s">
        <v>86</v>
      </c>
      <c r="H1177" s="9"/>
      <c r="I1177" s="54"/>
    </row>
    <row r="1178">
      <c r="A1178" s="30" t="s">
        <v>7823</v>
      </c>
      <c r="B1178" s="52" t="s">
        <v>12663</v>
      </c>
      <c r="C1178" s="23" t="s">
        <v>12664</v>
      </c>
      <c r="D1178" s="53" t="s">
        <v>311</v>
      </c>
      <c r="E1178" s="9"/>
      <c r="F1178" s="23" t="s">
        <v>111</v>
      </c>
      <c r="G1178" s="9" t="s">
        <v>14</v>
      </c>
      <c r="H1178" s="23" t="s">
        <v>15</v>
      </c>
      <c r="I1178" s="54"/>
    </row>
    <row r="1179">
      <c r="A1179" s="30" t="s">
        <v>7823</v>
      </c>
      <c r="B1179" s="52" t="s">
        <v>12665</v>
      </c>
      <c r="C1179" s="57" t="s">
        <v>12666</v>
      </c>
      <c r="D1179" s="53" t="s">
        <v>135</v>
      </c>
      <c r="E1179" s="23" t="s">
        <v>100</v>
      </c>
      <c r="F1179" s="23" t="s">
        <v>96</v>
      </c>
      <c r="G1179" s="9" t="s">
        <v>14</v>
      </c>
      <c r="H1179" s="9"/>
      <c r="I1179" s="54"/>
    </row>
    <row r="1180">
      <c r="A1180" s="30" t="s">
        <v>7823</v>
      </c>
      <c r="B1180" s="52" t="s">
        <v>12665</v>
      </c>
      <c r="C1180" s="57" t="s">
        <v>12666</v>
      </c>
      <c r="D1180" s="53" t="s">
        <v>135</v>
      </c>
      <c r="E1180" s="23" t="s">
        <v>12667</v>
      </c>
      <c r="F1180" s="23" t="s">
        <v>167</v>
      </c>
      <c r="G1180" s="9" t="s">
        <v>14</v>
      </c>
      <c r="H1180" s="9"/>
      <c r="I1180" s="54"/>
    </row>
    <row r="1181">
      <c r="A1181" s="30" t="s">
        <v>7823</v>
      </c>
      <c r="B1181" s="52" t="s">
        <v>12668</v>
      </c>
      <c r="C1181" s="23" t="s">
        <v>12669</v>
      </c>
      <c r="D1181" s="53" t="s">
        <v>7302</v>
      </c>
      <c r="E1181" s="23" t="s">
        <v>90</v>
      </c>
      <c r="F1181" s="23" t="s">
        <v>111</v>
      </c>
      <c r="G1181" s="9" t="s">
        <v>14</v>
      </c>
      <c r="H1181" s="9"/>
      <c r="I1181" s="54"/>
    </row>
    <row r="1182">
      <c r="A1182" s="30" t="s">
        <v>7823</v>
      </c>
      <c r="B1182" s="52" t="s">
        <v>12668</v>
      </c>
      <c r="C1182" s="23" t="s">
        <v>12669</v>
      </c>
      <c r="D1182" s="53" t="s">
        <v>7302</v>
      </c>
      <c r="E1182" s="9"/>
      <c r="F1182" s="23" t="s">
        <v>167</v>
      </c>
      <c r="G1182" s="9" t="s">
        <v>14</v>
      </c>
      <c r="H1182" s="9" t="s">
        <v>420</v>
      </c>
      <c r="I1182" s="54"/>
    </row>
    <row r="1183">
      <c r="A1183" s="30" t="s">
        <v>7823</v>
      </c>
      <c r="B1183" s="52" t="s">
        <v>12670</v>
      </c>
      <c r="C1183" s="23" t="s">
        <v>12671</v>
      </c>
      <c r="D1183" s="53" t="s">
        <v>7875</v>
      </c>
      <c r="E1183" s="23" t="s">
        <v>4316</v>
      </c>
      <c r="F1183" s="23" t="s">
        <v>48</v>
      </c>
      <c r="G1183" s="9" t="s">
        <v>14</v>
      </c>
      <c r="H1183" s="9"/>
      <c r="I1183" s="54"/>
    </row>
    <row r="1184">
      <c r="A1184" s="30" t="s">
        <v>7823</v>
      </c>
      <c r="B1184" s="52" t="s">
        <v>12672</v>
      </c>
      <c r="C1184" s="23" t="s">
        <v>12673</v>
      </c>
      <c r="D1184" s="53" t="s">
        <v>7609</v>
      </c>
      <c r="E1184" s="23" t="s">
        <v>390</v>
      </c>
      <c r="F1184" s="23" t="s">
        <v>171</v>
      </c>
      <c r="G1184" s="9" t="s">
        <v>14</v>
      </c>
      <c r="H1184" s="9"/>
      <c r="I1184" s="54"/>
    </row>
    <row r="1185">
      <c r="A1185" s="30" t="s">
        <v>7823</v>
      </c>
      <c r="B1185" s="52" t="s">
        <v>12672</v>
      </c>
      <c r="C1185" s="23" t="s">
        <v>12673</v>
      </c>
      <c r="D1185" s="53" t="s">
        <v>7609</v>
      </c>
      <c r="E1185" s="23" t="s">
        <v>12674</v>
      </c>
      <c r="F1185" s="23" t="s">
        <v>1164</v>
      </c>
      <c r="G1185" s="9" t="s">
        <v>14</v>
      </c>
      <c r="H1185" s="9"/>
      <c r="I1185" s="54"/>
    </row>
    <row r="1186">
      <c r="A1186" s="30" t="s">
        <v>7823</v>
      </c>
      <c r="B1186" s="52" t="s">
        <v>12675</v>
      </c>
      <c r="C1186" s="23" t="s">
        <v>12676</v>
      </c>
      <c r="D1186" s="53" t="s">
        <v>1429</v>
      </c>
      <c r="E1186" s="23" t="s">
        <v>1122</v>
      </c>
      <c r="F1186" s="23" t="s">
        <v>2501</v>
      </c>
      <c r="G1186" s="9" t="s">
        <v>14</v>
      </c>
      <c r="H1186" s="9"/>
      <c r="I1186" s="54"/>
    </row>
    <row r="1187">
      <c r="A1187" s="30" t="s">
        <v>7823</v>
      </c>
      <c r="B1187" s="52" t="s">
        <v>12675</v>
      </c>
      <c r="C1187" s="23" t="s">
        <v>12676</v>
      </c>
      <c r="D1187" s="53" t="s">
        <v>1429</v>
      </c>
      <c r="E1187" s="23" t="s">
        <v>1032</v>
      </c>
      <c r="F1187" s="23" t="s">
        <v>1419</v>
      </c>
      <c r="G1187" s="9" t="s">
        <v>14</v>
      </c>
      <c r="H1187" s="9"/>
      <c r="I1187" s="54"/>
    </row>
    <row r="1188">
      <c r="A1188" s="30" t="s">
        <v>7791</v>
      </c>
      <c r="B1188" s="52" t="s">
        <v>12677</v>
      </c>
      <c r="C1188" s="23" t="s">
        <v>12678</v>
      </c>
      <c r="D1188" s="53" t="s">
        <v>206</v>
      </c>
      <c r="E1188" s="23" t="s">
        <v>15</v>
      </c>
      <c r="F1188" s="23" t="s">
        <v>1046</v>
      </c>
      <c r="G1188" s="9" t="s">
        <v>86</v>
      </c>
      <c r="H1188" s="9"/>
      <c r="I1188" s="54"/>
    </row>
    <row r="1189">
      <c r="A1189" s="30" t="s">
        <v>7791</v>
      </c>
      <c r="B1189" s="52" t="s">
        <v>12677</v>
      </c>
      <c r="C1189" s="23" t="s">
        <v>12678</v>
      </c>
      <c r="D1189" s="53" t="s">
        <v>746</v>
      </c>
      <c r="E1189" s="23" t="s">
        <v>15</v>
      </c>
      <c r="F1189" s="23" t="s">
        <v>1046</v>
      </c>
      <c r="G1189" s="9" t="s">
        <v>86</v>
      </c>
      <c r="H1189" s="9"/>
      <c r="I1189" s="54"/>
    </row>
    <row r="1190">
      <c r="A1190" s="30" t="s">
        <v>7791</v>
      </c>
      <c r="B1190" s="52" t="s">
        <v>12677</v>
      </c>
      <c r="C1190" s="23" t="s">
        <v>12678</v>
      </c>
      <c r="D1190" s="53" t="s">
        <v>839</v>
      </c>
      <c r="E1190" s="23" t="s">
        <v>15</v>
      </c>
      <c r="F1190" s="23" t="s">
        <v>1046</v>
      </c>
      <c r="G1190" s="9" t="s">
        <v>86</v>
      </c>
      <c r="H1190" s="9"/>
      <c r="I1190" s="54"/>
    </row>
    <row r="1191">
      <c r="A1191" s="30" t="s">
        <v>7791</v>
      </c>
      <c r="B1191" s="52" t="s">
        <v>12679</v>
      </c>
      <c r="C1191" s="23" t="s">
        <v>12680</v>
      </c>
      <c r="D1191" s="53" t="s">
        <v>415</v>
      </c>
      <c r="E1191" s="23" t="s">
        <v>105</v>
      </c>
      <c r="F1191" s="23" t="s">
        <v>526</v>
      </c>
      <c r="G1191" s="9" t="s">
        <v>14</v>
      </c>
      <c r="H1191" s="9"/>
      <c r="I1191" s="54"/>
    </row>
    <row r="1192">
      <c r="A1192" s="30" t="s">
        <v>7791</v>
      </c>
      <c r="B1192" s="52" t="s">
        <v>12679</v>
      </c>
      <c r="C1192" s="23" t="s">
        <v>12680</v>
      </c>
      <c r="D1192" s="53" t="s">
        <v>415</v>
      </c>
      <c r="E1192" s="23" t="s">
        <v>119</v>
      </c>
      <c r="F1192" s="23" t="s">
        <v>18</v>
      </c>
      <c r="G1192" s="9" t="s">
        <v>14</v>
      </c>
      <c r="H1192" s="9"/>
      <c r="I1192" s="54"/>
    </row>
    <row r="1193">
      <c r="A1193" s="30" t="s">
        <v>7791</v>
      </c>
      <c r="B1193" s="52" t="s">
        <v>12681</v>
      </c>
      <c r="C1193" s="23" t="s">
        <v>12682</v>
      </c>
      <c r="D1193" s="53" t="s">
        <v>1072</v>
      </c>
      <c r="E1193" s="23" t="s">
        <v>38</v>
      </c>
      <c r="F1193" s="23" t="s">
        <v>18</v>
      </c>
      <c r="G1193" s="9" t="s">
        <v>14</v>
      </c>
      <c r="H1193" s="9"/>
      <c r="I1193" s="54"/>
    </row>
    <row r="1194">
      <c r="A1194" s="30" t="s">
        <v>7791</v>
      </c>
      <c r="B1194" s="52" t="s">
        <v>12683</v>
      </c>
      <c r="C1194" s="57" t="s">
        <v>12684</v>
      </c>
      <c r="D1194" s="53" t="s">
        <v>1464</v>
      </c>
      <c r="E1194" s="23" t="s">
        <v>105</v>
      </c>
      <c r="F1194" s="23" t="s">
        <v>96</v>
      </c>
      <c r="G1194" s="9" t="s">
        <v>14</v>
      </c>
      <c r="H1194" s="9"/>
      <c r="I1194" s="54"/>
    </row>
    <row r="1195">
      <c r="A1195" s="30" t="s">
        <v>7791</v>
      </c>
      <c r="B1195" s="52" t="s">
        <v>12683</v>
      </c>
      <c r="C1195" s="57" t="s">
        <v>12684</v>
      </c>
      <c r="D1195" s="53" t="s">
        <v>1464</v>
      </c>
      <c r="E1195" s="23" t="s">
        <v>119</v>
      </c>
      <c r="F1195" s="23" t="s">
        <v>132</v>
      </c>
      <c r="G1195" s="9" t="s">
        <v>14</v>
      </c>
      <c r="H1195" s="9"/>
      <c r="I1195" s="54"/>
    </row>
    <row r="1196">
      <c r="A1196" s="30" t="s">
        <v>7791</v>
      </c>
      <c r="B1196" s="52" t="s">
        <v>12685</v>
      </c>
      <c r="C1196" s="23" t="s">
        <v>12686</v>
      </c>
      <c r="D1196" s="53" t="s">
        <v>1728</v>
      </c>
      <c r="E1196" s="23" t="s">
        <v>15</v>
      </c>
      <c r="F1196" s="23" t="s">
        <v>749</v>
      </c>
      <c r="G1196" s="9" t="s">
        <v>86</v>
      </c>
      <c r="H1196" s="9"/>
      <c r="I1196" s="54"/>
    </row>
    <row r="1197">
      <c r="A1197" s="30" t="s">
        <v>7791</v>
      </c>
      <c r="B1197" s="52" t="s">
        <v>12685</v>
      </c>
      <c r="C1197" s="23" t="s">
        <v>12686</v>
      </c>
      <c r="D1197" s="53" t="s">
        <v>307</v>
      </c>
      <c r="E1197" s="23" t="s">
        <v>15</v>
      </c>
      <c r="F1197" s="23" t="s">
        <v>749</v>
      </c>
      <c r="G1197" s="9" t="s">
        <v>86</v>
      </c>
      <c r="H1197" s="9"/>
      <c r="I1197" s="54"/>
    </row>
    <row r="1198">
      <c r="A1198" s="30" t="s">
        <v>7791</v>
      </c>
      <c r="B1198" s="52" t="s">
        <v>12685</v>
      </c>
      <c r="C1198" s="23" t="s">
        <v>12686</v>
      </c>
      <c r="D1198" s="53" t="s">
        <v>665</v>
      </c>
      <c r="E1198" s="23" t="s">
        <v>15</v>
      </c>
      <c r="F1198" s="23" t="s">
        <v>749</v>
      </c>
      <c r="G1198" s="9" t="s">
        <v>86</v>
      </c>
      <c r="H1198" s="9"/>
      <c r="I1198" s="54"/>
    </row>
    <row r="1199">
      <c r="A1199" s="30" t="s">
        <v>7791</v>
      </c>
      <c r="B1199" s="52" t="s">
        <v>12687</v>
      </c>
      <c r="C1199" s="23" t="s">
        <v>12688</v>
      </c>
      <c r="D1199" s="53" t="s">
        <v>839</v>
      </c>
      <c r="E1199" s="23" t="s">
        <v>119</v>
      </c>
      <c r="F1199" s="23" t="s">
        <v>18</v>
      </c>
      <c r="G1199" s="9" t="s">
        <v>14</v>
      </c>
      <c r="H1199" s="9"/>
      <c r="I1199" s="54"/>
    </row>
    <row r="1200">
      <c r="A1200" s="30" t="s">
        <v>7791</v>
      </c>
      <c r="B1200" s="52" t="s">
        <v>12687</v>
      </c>
      <c r="C1200" s="23" t="s">
        <v>12688</v>
      </c>
      <c r="D1200" s="53" t="s">
        <v>839</v>
      </c>
      <c r="E1200" s="23" t="s">
        <v>12689</v>
      </c>
      <c r="F1200" s="23" t="s">
        <v>696</v>
      </c>
      <c r="G1200" s="9" t="s">
        <v>14</v>
      </c>
      <c r="H1200" s="9"/>
      <c r="I1200" s="54"/>
    </row>
    <row r="1201">
      <c r="A1201" s="30" t="s">
        <v>7791</v>
      </c>
      <c r="B1201" s="52" t="s">
        <v>12687</v>
      </c>
      <c r="C1201" s="23" t="s">
        <v>12688</v>
      </c>
      <c r="D1201" s="53" t="s">
        <v>839</v>
      </c>
      <c r="E1201" s="23" t="s">
        <v>183</v>
      </c>
      <c r="F1201" s="23" t="s">
        <v>111</v>
      </c>
      <c r="G1201" s="9" t="s">
        <v>14</v>
      </c>
      <c r="H1201" s="9"/>
      <c r="I1201" s="54"/>
    </row>
    <row r="1202">
      <c r="A1202" s="30" t="s">
        <v>7791</v>
      </c>
      <c r="B1202" s="52" t="s">
        <v>12690</v>
      </c>
      <c r="C1202" s="23" t="s">
        <v>12691</v>
      </c>
      <c r="D1202" s="53" t="s">
        <v>197</v>
      </c>
      <c r="E1202" s="23" t="s">
        <v>334</v>
      </c>
      <c r="F1202" s="23" t="s">
        <v>11106</v>
      </c>
      <c r="G1202" s="9" t="s">
        <v>14</v>
      </c>
      <c r="H1202" s="9"/>
      <c r="I1202" s="54"/>
    </row>
    <row r="1203">
      <c r="A1203" s="30" t="s">
        <v>7791</v>
      </c>
      <c r="B1203" s="52" t="s">
        <v>12692</v>
      </c>
      <c r="C1203" s="23" t="s">
        <v>12693</v>
      </c>
      <c r="D1203" s="53" t="s">
        <v>3213</v>
      </c>
      <c r="E1203" s="23" t="s">
        <v>12694</v>
      </c>
      <c r="F1203" s="23" t="s">
        <v>18</v>
      </c>
      <c r="G1203" s="9" t="s">
        <v>14</v>
      </c>
      <c r="H1203" s="9"/>
      <c r="I1203" s="54"/>
    </row>
    <row r="1204">
      <c r="A1204" s="30" t="s">
        <v>7791</v>
      </c>
      <c r="B1204" s="52" t="s">
        <v>12695</v>
      </c>
      <c r="C1204" s="23" t="s">
        <v>12696</v>
      </c>
      <c r="D1204" s="53" t="s">
        <v>385</v>
      </c>
      <c r="E1204" s="23" t="s">
        <v>334</v>
      </c>
      <c r="F1204" s="23" t="s">
        <v>132</v>
      </c>
      <c r="G1204" s="9" t="s">
        <v>14</v>
      </c>
      <c r="H1204" s="9"/>
      <c r="I1204" s="54"/>
    </row>
    <row r="1205">
      <c r="A1205" s="30" t="s">
        <v>7791</v>
      </c>
      <c r="B1205" s="52" t="s">
        <v>12697</v>
      </c>
      <c r="C1205" s="23" t="s">
        <v>12698</v>
      </c>
      <c r="D1205" s="53" t="s">
        <v>311</v>
      </c>
      <c r="E1205" s="23" t="s">
        <v>105</v>
      </c>
      <c r="F1205" s="23" t="s">
        <v>526</v>
      </c>
      <c r="G1205" s="9" t="s">
        <v>14</v>
      </c>
      <c r="H1205" s="9"/>
      <c r="I1205" s="54"/>
    </row>
    <row r="1206">
      <c r="A1206" s="30" t="s">
        <v>7791</v>
      </c>
      <c r="B1206" s="52" t="s">
        <v>12697</v>
      </c>
      <c r="C1206" s="23" t="s">
        <v>12698</v>
      </c>
      <c r="D1206" s="53" t="s">
        <v>812</v>
      </c>
      <c r="E1206" s="23" t="s">
        <v>105</v>
      </c>
      <c r="F1206" s="23" t="s">
        <v>526</v>
      </c>
      <c r="G1206" s="9" t="s">
        <v>14</v>
      </c>
      <c r="H1206" s="9"/>
      <c r="I1206" s="54"/>
    </row>
    <row r="1207">
      <c r="A1207" s="30" t="s">
        <v>7791</v>
      </c>
      <c r="B1207" s="52" t="s">
        <v>12697</v>
      </c>
      <c r="C1207" s="23" t="s">
        <v>12698</v>
      </c>
      <c r="D1207" s="53" t="s">
        <v>357</v>
      </c>
      <c r="E1207" s="23" t="s">
        <v>105</v>
      </c>
      <c r="F1207" s="23" t="s">
        <v>526</v>
      </c>
      <c r="G1207" s="9" t="s">
        <v>14</v>
      </c>
      <c r="H1207" s="9"/>
      <c r="I1207" s="54"/>
    </row>
    <row r="1208">
      <c r="A1208" s="30" t="s">
        <v>7791</v>
      </c>
      <c r="B1208" s="52" t="s">
        <v>12699</v>
      </c>
      <c r="C1208" s="23" t="s">
        <v>12700</v>
      </c>
      <c r="D1208" s="53" t="s">
        <v>211</v>
      </c>
      <c r="E1208" s="23" t="s">
        <v>1862</v>
      </c>
      <c r="F1208" s="23" t="s">
        <v>136</v>
      </c>
      <c r="G1208" s="9" t="s">
        <v>14</v>
      </c>
      <c r="H1208" s="9"/>
      <c r="I1208" s="54"/>
    </row>
    <row r="1209">
      <c r="A1209" s="30" t="s">
        <v>7791</v>
      </c>
      <c r="B1209" s="52" t="s">
        <v>12701</v>
      </c>
      <c r="C1209" s="23" t="s">
        <v>12702</v>
      </c>
      <c r="D1209" s="53" t="s">
        <v>2403</v>
      </c>
      <c r="E1209" s="23" t="s">
        <v>125</v>
      </c>
      <c r="F1209" s="23" t="s">
        <v>1691</v>
      </c>
      <c r="G1209" s="9" t="s">
        <v>14</v>
      </c>
      <c r="H1209" s="9"/>
      <c r="I1209" s="54"/>
    </row>
    <row r="1210">
      <c r="A1210" s="30" t="s">
        <v>7791</v>
      </c>
      <c r="B1210" s="52" t="s">
        <v>12701</v>
      </c>
      <c r="C1210" s="23" t="s">
        <v>12702</v>
      </c>
      <c r="D1210" s="53" t="s">
        <v>2403</v>
      </c>
      <c r="E1210" s="23" t="s">
        <v>38</v>
      </c>
      <c r="F1210" s="23" t="s">
        <v>421</v>
      </c>
      <c r="G1210" s="9" t="s">
        <v>14</v>
      </c>
      <c r="H1210" s="9"/>
      <c r="I1210" s="54"/>
    </row>
    <row r="1211">
      <c r="A1211" s="30" t="s">
        <v>7791</v>
      </c>
      <c r="B1211" s="52" t="s">
        <v>12703</v>
      </c>
      <c r="C1211" s="23" t="s">
        <v>12704</v>
      </c>
      <c r="D1211" s="53" t="s">
        <v>530</v>
      </c>
      <c r="E1211" s="23" t="s">
        <v>66</v>
      </c>
      <c r="F1211" s="23" t="s">
        <v>202</v>
      </c>
      <c r="G1211" s="9" t="s">
        <v>14</v>
      </c>
      <c r="H1211" s="9"/>
      <c r="I1211" s="54"/>
    </row>
    <row r="1212">
      <c r="A1212" s="30" t="s">
        <v>7791</v>
      </c>
      <c r="B1212" s="52" t="s">
        <v>12705</v>
      </c>
      <c r="C1212" s="23" t="s">
        <v>12706</v>
      </c>
      <c r="D1212" s="53" t="s">
        <v>7450</v>
      </c>
      <c r="E1212" s="23" t="s">
        <v>12707</v>
      </c>
      <c r="F1212" s="23" t="s">
        <v>2843</v>
      </c>
      <c r="G1212" s="9" t="s">
        <v>14</v>
      </c>
      <c r="H1212" s="9"/>
      <c r="I1212" s="54"/>
    </row>
    <row r="1213">
      <c r="A1213" s="30" t="s">
        <v>7791</v>
      </c>
      <c r="B1213" s="52" t="s">
        <v>12708</v>
      </c>
      <c r="C1213" s="23" t="s">
        <v>12709</v>
      </c>
      <c r="D1213" s="53" t="s">
        <v>432</v>
      </c>
      <c r="E1213" s="23" t="s">
        <v>334</v>
      </c>
      <c r="F1213" s="23" t="s">
        <v>48</v>
      </c>
      <c r="G1213" s="9" t="s">
        <v>14</v>
      </c>
      <c r="H1213" s="9"/>
      <c r="I1213" s="54"/>
    </row>
    <row r="1214">
      <c r="A1214" s="30" t="s">
        <v>7791</v>
      </c>
      <c r="B1214" s="52" t="s">
        <v>12708</v>
      </c>
      <c r="C1214" s="23" t="s">
        <v>12709</v>
      </c>
      <c r="D1214" s="53" t="s">
        <v>432</v>
      </c>
      <c r="E1214" s="23" t="s">
        <v>38</v>
      </c>
      <c r="F1214" s="23" t="s">
        <v>6594</v>
      </c>
      <c r="G1214" s="9" t="s">
        <v>14</v>
      </c>
      <c r="H1214" s="9"/>
      <c r="I1214" s="54"/>
    </row>
    <row r="1215">
      <c r="A1215" s="30" t="s">
        <v>7791</v>
      </c>
      <c r="B1215" s="52" t="s">
        <v>12710</v>
      </c>
      <c r="C1215" s="23" t="s">
        <v>12711</v>
      </c>
      <c r="D1215" s="53" t="s">
        <v>225</v>
      </c>
      <c r="E1215" s="23" t="s">
        <v>12432</v>
      </c>
      <c r="F1215" s="23" t="s">
        <v>781</v>
      </c>
      <c r="G1215" s="9" t="s">
        <v>14</v>
      </c>
      <c r="H1215" s="9"/>
      <c r="I1215" s="54"/>
    </row>
    <row r="1216">
      <c r="A1216" s="30" t="s">
        <v>7757</v>
      </c>
      <c r="B1216" s="52" t="s">
        <v>12712</v>
      </c>
      <c r="C1216" s="23" t="s">
        <v>12713</v>
      </c>
      <c r="D1216" s="53" t="s">
        <v>2372</v>
      </c>
      <c r="E1216" s="23" t="s">
        <v>38</v>
      </c>
      <c r="F1216" s="23" t="s">
        <v>18</v>
      </c>
      <c r="G1216" s="9" t="s">
        <v>14</v>
      </c>
      <c r="H1216" s="9"/>
      <c r="I1216" s="54"/>
    </row>
    <row r="1217">
      <c r="A1217" s="30" t="s">
        <v>7757</v>
      </c>
      <c r="B1217" s="52" t="s">
        <v>12714</v>
      </c>
      <c r="C1217" s="23" t="s">
        <v>12715</v>
      </c>
      <c r="D1217" s="53" t="s">
        <v>182</v>
      </c>
      <c r="E1217" s="23" t="s">
        <v>15</v>
      </c>
      <c r="F1217" s="23" t="s">
        <v>747</v>
      </c>
      <c r="G1217" s="9" t="s">
        <v>86</v>
      </c>
      <c r="H1217" s="9"/>
      <c r="I1217" s="54"/>
    </row>
    <row r="1218">
      <c r="A1218" s="30" t="s">
        <v>7757</v>
      </c>
      <c r="B1218" s="52" t="s">
        <v>12716</v>
      </c>
      <c r="C1218" s="23" t="s">
        <v>12717</v>
      </c>
      <c r="D1218" s="53" t="s">
        <v>147</v>
      </c>
      <c r="E1218" s="23" t="s">
        <v>334</v>
      </c>
      <c r="F1218" s="23" t="s">
        <v>393</v>
      </c>
      <c r="G1218" s="9" t="s">
        <v>14</v>
      </c>
      <c r="H1218" s="9"/>
      <c r="I1218" s="54"/>
    </row>
    <row r="1219">
      <c r="A1219" s="30" t="s">
        <v>7757</v>
      </c>
      <c r="B1219" s="52" t="s">
        <v>12718</v>
      </c>
      <c r="C1219" s="23" t="s">
        <v>12719</v>
      </c>
      <c r="D1219" s="53" t="s">
        <v>3386</v>
      </c>
      <c r="E1219" s="23" t="s">
        <v>38</v>
      </c>
      <c r="F1219" s="23" t="s">
        <v>18</v>
      </c>
      <c r="G1219" s="9" t="s">
        <v>14</v>
      </c>
      <c r="H1219" s="9"/>
      <c r="I1219" s="54"/>
    </row>
    <row r="1220">
      <c r="A1220" s="30" t="s">
        <v>7757</v>
      </c>
      <c r="B1220" s="52" t="s">
        <v>12720</v>
      </c>
      <c r="C1220" s="22" t="s">
        <v>12721</v>
      </c>
      <c r="D1220" s="53" t="s">
        <v>182</v>
      </c>
      <c r="E1220" s="23" t="s">
        <v>15</v>
      </c>
      <c r="F1220" s="23" t="s">
        <v>749</v>
      </c>
      <c r="G1220" s="9" t="s">
        <v>86</v>
      </c>
      <c r="H1220" s="9"/>
      <c r="I1220" s="54"/>
    </row>
    <row r="1221">
      <c r="A1221" s="30" t="s">
        <v>7757</v>
      </c>
      <c r="B1221" s="52" t="s">
        <v>12722</v>
      </c>
      <c r="C1221" s="23" t="s">
        <v>12723</v>
      </c>
      <c r="D1221" s="53" t="s">
        <v>6522</v>
      </c>
      <c r="E1221" s="23" t="s">
        <v>125</v>
      </c>
      <c r="F1221" s="23" t="s">
        <v>101</v>
      </c>
      <c r="G1221" s="9" t="s">
        <v>14</v>
      </c>
      <c r="H1221" s="9"/>
      <c r="I1221" s="54"/>
    </row>
    <row r="1222">
      <c r="A1222" s="30" t="s">
        <v>7757</v>
      </c>
      <c r="B1222" s="52" t="s">
        <v>12722</v>
      </c>
      <c r="C1222" s="23" t="s">
        <v>12723</v>
      </c>
      <c r="D1222" s="53" t="s">
        <v>6522</v>
      </c>
      <c r="E1222" s="23" t="s">
        <v>4570</v>
      </c>
      <c r="F1222" s="23" t="s">
        <v>4282</v>
      </c>
      <c r="G1222" s="9" t="s">
        <v>14</v>
      </c>
      <c r="H1222" s="9"/>
      <c r="I1222" s="54"/>
    </row>
    <row r="1223">
      <c r="A1223" s="30" t="s">
        <v>7757</v>
      </c>
      <c r="B1223" s="52" t="s">
        <v>12724</v>
      </c>
      <c r="C1223" s="23" t="s">
        <v>12725</v>
      </c>
      <c r="D1223" s="53" t="s">
        <v>1093</v>
      </c>
      <c r="E1223" s="23" t="s">
        <v>38</v>
      </c>
      <c r="F1223" s="23" t="s">
        <v>5629</v>
      </c>
      <c r="G1223" s="9" t="s">
        <v>14</v>
      </c>
      <c r="H1223" s="9"/>
      <c r="I1223" s="54"/>
    </row>
    <row r="1224">
      <c r="A1224" s="30" t="s">
        <v>7757</v>
      </c>
      <c r="B1224" s="52" t="s">
        <v>12726</v>
      </c>
      <c r="C1224" s="23" t="s">
        <v>12727</v>
      </c>
      <c r="D1224" s="53" t="s">
        <v>353</v>
      </c>
      <c r="E1224" s="23" t="s">
        <v>519</v>
      </c>
      <c r="F1224" s="23" t="s">
        <v>454</v>
      </c>
      <c r="G1224" s="9" t="s">
        <v>14</v>
      </c>
      <c r="H1224" s="9"/>
      <c r="I1224" s="54"/>
    </row>
    <row r="1225">
      <c r="A1225" s="30" t="s">
        <v>7757</v>
      </c>
      <c r="B1225" s="52" t="s">
        <v>12728</v>
      </c>
      <c r="C1225" s="23" t="s">
        <v>12729</v>
      </c>
      <c r="D1225" s="53" t="s">
        <v>357</v>
      </c>
      <c r="E1225" s="23" t="s">
        <v>119</v>
      </c>
      <c r="F1225" s="23" t="s">
        <v>1303</v>
      </c>
      <c r="G1225" s="9" t="s">
        <v>14</v>
      </c>
      <c r="H1225" s="9"/>
      <c r="I1225" s="54"/>
    </row>
    <row r="1226">
      <c r="A1226" s="30" t="s">
        <v>7757</v>
      </c>
      <c r="B1226" s="52" t="s">
        <v>12730</v>
      </c>
      <c r="C1226" s="22" t="s">
        <v>12731</v>
      </c>
      <c r="D1226" s="53" t="s">
        <v>182</v>
      </c>
      <c r="E1226" s="23" t="s">
        <v>15</v>
      </c>
      <c r="F1226" s="23" t="s">
        <v>1046</v>
      </c>
      <c r="G1226" s="9" t="s">
        <v>86</v>
      </c>
      <c r="H1226" s="9"/>
      <c r="I1226" s="54"/>
    </row>
    <row r="1227">
      <c r="A1227" s="30" t="s">
        <v>7757</v>
      </c>
      <c r="B1227" s="52" t="s">
        <v>12732</v>
      </c>
      <c r="C1227" s="23" t="s">
        <v>12733</v>
      </c>
      <c r="D1227" s="53" t="s">
        <v>3040</v>
      </c>
      <c r="E1227" s="23" t="s">
        <v>38</v>
      </c>
      <c r="F1227" s="23" t="s">
        <v>2427</v>
      </c>
      <c r="G1227" s="9" t="s">
        <v>14</v>
      </c>
      <c r="H1227" s="9"/>
      <c r="I1227" s="54"/>
    </row>
    <row r="1228">
      <c r="A1228" s="30" t="s">
        <v>7757</v>
      </c>
      <c r="B1228" s="52" t="s">
        <v>12734</v>
      </c>
      <c r="C1228" s="23" t="s">
        <v>12735</v>
      </c>
      <c r="D1228" s="53" t="s">
        <v>1849</v>
      </c>
      <c r="E1228" s="23" t="s">
        <v>12162</v>
      </c>
      <c r="F1228" s="23" t="s">
        <v>48</v>
      </c>
      <c r="G1228" s="9" t="s">
        <v>14</v>
      </c>
      <c r="H1228" s="9"/>
      <c r="I1228" s="54"/>
    </row>
    <row r="1229">
      <c r="A1229" s="30" t="s">
        <v>7757</v>
      </c>
      <c r="B1229" s="52" t="s">
        <v>12734</v>
      </c>
      <c r="C1229" s="23" t="s">
        <v>12735</v>
      </c>
      <c r="D1229" s="53" t="s">
        <v>1849</v>
      </c>
      <c r="E1229" s="23" t="s">
        <v>4282</v>
      </c>
      <c r="F1229" s="23" t="s">
        <v>126</v>
      </c>
      <c r="G1229" s="9" t="s">
        <v>14</v>
      </c>
      <c r="H1229" s="9"/>
      <c r="I1229" s="54"/>
    </row>
    <row r="1230">
      <c r="A1230" s="30" t="s">
        <v>7757</v>
      </c>
      <c r="B1230" s="52" t="s">
        <v>12736</v>
      </c>
      <c r="C1230" s="23" t="s">
        <v>12737</v>
      </c>
      <c r="D1230" s="53" t="s">
        <v>353</v>
      </c>
      <c r="E1230" s="23" t="s">
        <v>6237</v>
      </c>
      <c r="F1230" s="23" t="s">
        <v>18</v>
      </c>
      <c r="G1230" s="9" t="s">
        <v>14</v>
      </c>
      <c r="H1230" s="9"/>
      <c r="I1230" s="54"/>
    </row>
    <row r="1231">
      <c r="A1231" s="30" t="s">
        <v>7757</v>
      </c>
      <c r="B1231" s="52" t="s">
        <v>12738</v>
      </c>
      <c r="C1231" s="23" t="s">
        <v>12739</v>
      </c>
      <c r="D1231" s="53" t="s">
        <v>2736</v>
      </c>
      <c r="E1231" s="23" t="s">
        <v>334</v>
      </c>
      <c r="F1231" s="23" t="s">
        <v>2338</v>
      </c>
      <c r="G1231" s="9" t="s">
        <v>14</v>
      </c>
      <c r="H1231" s="9"/>
      <c r="I1231" s="54"/>
    </row>
    <row r="1232">
      <c r="A1232" s="30" t="s">
        <v>7757</v>
      </c>
      <c r="B1232" s="52" t="s">
        <v>12740</v>
      </c>
      <c r="C1232" s="23" t="s">
        <v>12741</v>
      </c>
      <c r="D1232" s="53" t="s">
        <v>615</v>
      </c>
      <c r="E1232" s="23" t="s">
        <v>38</v>
      </c>
      <c r="F1232" s="23" t="s">
        <v>1631</v>
      </c>
      <c r="G1232" s="9" t="s">
        <v>14</v>
      </c>
      <c r="H1232" s="9"/>
      <c r="I1232" s="54"/>
    </row>
    <row r="1233">
      <c r="A1233" s="30" t="s">
        <v>12742</v>
      </c>
      <c r="B1233" s="52" t="s">
        <v>12743</v>
      </c>
      <c r="C1233" s="23" t="s">
        <v>12744</v>
      </c>
      <c r="D1233" s="53" t="s">
        <v>201</v>
      </c>
      <c r="E1233" s="23" t="s">
        <v>285</v>
      </c>
      <c r="F1233" s="23" t="s">
        <v>48</v>
      </c>
      <c r="G1233" s="9" t="s">
        <v>14</v>
      </c>
      <c r="H1233" s="9"/>
      <c r="I1233" s="54"/>
    </row>
    <row r="1234">
      <c r="A1234" s="30" t="s">
        <v>12742</v>
      </c>
      <c r="B1234" s="52" t="s">
        <v>12743</v>
      </c>
      <c r="C1234" s="23" t="s">
        <v>12744</v>
      </c>
      <c r="D1234" s="53" t="s">
        <v>2604</v>
      </c>
      <c r="E1234" s="23" t="s">
        <v>285</v>
      </c>
      <c r="F1234" s="23" t="s">
        <v>48</v>
      </c>
      <c r="G1234" s="9" t="s">
        <v>14</v>
      </c>
      <c r="H1234" s="9"/>
      <c r="I1234" s="54"/>
    </row>
    <row r="1235">
      <c r="A1235" s="34">
        <v>44936.0</v>
      </c>
      <c r="B1235" s="52" t="s">
        <v>12745</v>
      </c>
      <c r="C1235" s="23" t="s">
        <v>12746</v>
      </c>
      <c r="D1235" s="53" t="s">
        <v>135</v>
      </c>
      <c r="E1235" s="23" t="s">
        <v>119</v>
      </c>
      <c r="F1235" s="23" t="s">
        <v>485</v>
      </c>
      <c r="G1235" s="9" t="s">
        <v>14</v>
      </c>
      <c r="H1235" s="9"/>
      <c r="I1235" s="54"/>
    </row>
    <row r="1236">
      <c r="A1236" s="34">
        <v>44936.0</v>
      </c>
      <c r="B1236" s="52" t="s">
        <v>12745</v>
      </c>
      <c r="C1236" s="23" t="s">
        <v>12746</v>
      </c>
      <c r="D1236" s="53" t="s">
        <v>135</v>
      </c>
      <c r="E1236" s="23" t="s">
        <v>998</v>
      </c>
      <c r="F1236" s="23" t="s">
        <v>120</v>
      </c>
      <c r="G1236" s="9" t="s">
        <v>14</v>
      </c>
      <c r="H1236" s="9"/>
      <c r="I1236" s="54"/>
    </row>
    <row r="1237">
      <c r="A1237" s="34">
        <v>44967.0</v>
      </c>
      <c r="B1237" s="52" t="s">
        <v>12747</v>
      </c>
      <c r="C1237" s="23" t="s">
        <v>12748</v>
      </c>
      <c r="D1237" s="53" t="s">
        <v>2168</v>
      </c>
      <c r="E1237" s="23" t="s">
        <v>1810</v>
      </c>
      <c r="F1237" s="23" t="s">
        <v>564</v>
      </c>
      <c r="G1237" s="9" t="s">
        <v>14</v>
      </c>
      <c r="H1237" s="9"/>
      <c r="I1237" s="54"/>
    </row>
    <row r="1238">
      <c r="A1238" s="34">
        <v>44967.0</v>
      </c>
      <c r="B1238" s="52" t="s">
        <v>12749</v>
      </c>
      <c r="C1238" s="23" t="s">
        <v>12750</v>
      </c>
      <c r="D1238" s="53" t="s">
        <v>746</v>
      </c>
      <c r="E1238" s="23" t="s">
        <v>15</v>
      </c>
      <c r="F1238" s="23" t="s">
        <v>749</v>
      </c>
      <c r="G1238" s="9" t="s">
        <v>86</v>
      </c>
      <c r="H1238" s="9"/>
      <c r="I1238" s="54"/>
    </row>
    <row r="1239">
      <c r="A1239" s="34">
        <v>44967.0</v>
      </c>
      <c r="B1239" s="52" t="s">
        <v>12749</v>
      </c>
      <c r="C1239" s="23" t="s">
        <v>12750</v>
      </c>
      <c r="D1239" s="53" t="s">
        <v>206</v>
      </c>
      <c r="E1239" s="23" t="s">
        <v>15</v>
      </c>
      <c r="F1239" s="23" t="s">
        <v>749</v>
      </c>
      <c r="G1239" s="9" t="s">
        <v>86</v>
      </c>
      <c r="H1239" s="9"/>
      <c r="I1239" s="54"/>
    </row>
    <row r="1240">
      <c r="A1240" s="34">
        <v>44967.0</v>
      </c>
      <c r="B1240" s="52" t="s">
        <v>12749</v>
      </c>
      <c r="C1240" s="23" t="s">
        <v>12750</v>
      </c>
      <c r="D1240" s="53" t="s">
        <v>182</v>
      </c>
      <c r="E1240" s="9"/>
      <c r="F1240" s="23" t="s">
        <v>111</v>
      </c>
      <c r="G1240" s="9" t="s">
        <v>14</v>
      </c>
      <c r="H1240" s="23" t="s">
        <v>15</v>
      </c>
      <c r="I1240" s="54"/>
    </row>
    <row r="1241">
      <c r="A1241" s="34">
        <v>44967.0</v>
      </c>
      <c r="B1241" s="52" t="s">
        <v>12751</v>
      </c>
      <c r="C1241" s="23" t="s">
        <v>12752</v>
      </c>
      <c r="D1241" s="53" t="s">
        <v>7718</v>
      </c>
      <c r="E1241" s="23" t="s">
        <v>38</v>
      </c>
      <c r="F1241" s="23" t="s">
        <v>136</v>
      </c>
      <c r="G1241" s="9" t="s">
        <v>14</v>
      </c>
      <c r="H1241" s="9"/>
      <c r="I1241" s="54"/>
    </row>
    <row r="1242">
      <c r="A1242" s="34">
        <v>44967.0</v>
      </c>
      <c r="B1242" s="52" t="s">
        <v>12753</v>
      </c>
      <c r="C1242" s="22" t="s">
        <v>12754</v>
      </c>
      <c r="D1242" s="53" t="s">
        <v>182</v>
      </c>
      <c r="E1242" s="23" t="s">
        <v>15</v>
      </c>
      <c r="F1242" s="23" t="s">
        <v>171</v>
      </c>
      <c r="G1242" s="9" t="s">
        <v>14</v>
      </c>
      <c r="H1242" s="9"/>
      <c r="I1242" s="54"/>
    </row>
    <row r="1243">
      <c r="A1243" s="34">
        <v>44967.0</v>
      </c>
      <c r="B1243" s="52" t="s">
        <v>12755</v>
      </c>
      <c r="C1243" s="23" t="s">
        <v>12756</v>
      </c>
      <c r="D1243" s="53" t="s">
        <v>12757</v>
      </c>
      <c r="E1243" s="23" t="s">
        <v>125</v>
      </c>
      <c r="F1243" s="23" t="s">
        <v>1631</v>
      </c>
      <c r="G1243" s="9" t="s">
        <v>14</v>
      </c>
      <c r="H1243" s="9"/>
      <c r="I1243" s="54"/>
    </row>
    <row r="1244">
      <c r="A1244" s="34">
        <v>44967.0</v>
      </c>
      <c r="B1244" s="52" t="s">
        <v>12758</v>
      </c>
      <c r="C1244" s="23" t="s">
        <v>12759</v>
      </c>
      <c r="D1244" s="53" t="s">
        <v>312</v>
      </c>
      <c r="E1244" s="23" t="s">
        <v>100</v>
      </c>
      <c r="F1244" s="23" t="s">
        <v>167</v>
      </c>
      <c r="G1244" s="9" t="s">
        <v>14</v>
      </c>
      <c r="H1244" s="9"/>
      <c r="I1244" s="54"/>
    </row>
    <row r="1245">
      <c r="A1245" s="34">
        <v>44967.0</v>
      </c>
      <c r="B1245" s="52" t="s">
        <v>12760</v>
      </c>
      <c r="C1245" s="23" t="s">
        <v>12761</v>
      </c>
      <c r="D1245" s="53" t="s">
        <v>321</v>
      </c>
      <c r="E1245" s="23" t="s">
        <v>119</v>
      </c>
      <c r="F1245" s="23" t="s">
        <v>11281</v>
      </c>
      <c r="G1245" s="9" t="s">
        <v>14</v>
      </c>
      <c r="H1245" s="9"/>
      <c r="I1245" s="54"/>
    </row>
    <row r="1246">
      <c r="A1246" s="34">
        <v>44967.0</v>
      </c>
      <c r="B1246" s="52" t="s">
        <v>12762</v>
      </c>
      <c r="C1246" s="23" t="s">
        <v>12763</v>
      </c>
      <c r="D1246" s="53" t="s">
        <v>3986</v>
      </c>
      <c r="E1246" s="23" t="s">
        <v>334</v>
      </c>
      <c r="F1246" s="23" t="s">
        <v>2261</v>
      </c>
      <c r="G1246" s="9" t="s">
        <v>14</v>
      </c>
      <c r="H1246" s="9"/>
      <c r="I1246" s="54"/>
    </row>
    <row r="1247">
      <c r="A1247" s="34">
        <v>44967.0</v>
      </c>
      <c r="B1247" s="52" t="s">
        <v>12762</v>
      </c>
      <c r="C1247" s="23" t="s">
        <v>12763</v>
      </c>
      <c r="D1247" s="53" t="s">
        <v>3986</v>
      </c>
      <c r="E1247" s="23" t="s">
        <v>119</v>
      </c>
      <c r="F1247" s="23" t="s">
        <v>2840</v>
      </c>
      <c r="G1247" s="9" t="s">
        <v>14</v>
      </c>
      <c r="H1247" s="9"/>
      <c r="I1247" s="54"/>
    </row>
    <row r="1248">
      <c r="A1248" s="34">
        <v>44967.0</v>
      </c>
      <c r="B1248" s="52" t="s">
        <v>12764</v>
      </c>
      <c r="C1248" s="23" t="s">
        <v>12765</v>
      </c>
      <c r="D1248" s="53" t="s">
        <v>2372</v>
      </c>
      <c r="E1248" s="23" t="s">
        <v>4192</v>
      </c>
      <c r="F1248" s="23" t="s">
        <v>718</v>
      </c>
      <c r="G1248" s="9" t="s">
        <v>14</v>
      </c>
      <c r="H1248" s="9"/>
      <c r="I1248" s="54"/>
    </row>
    <row r="1249">
      <c r="A1249" s="34">
        <v>44967.0</v>
      </c>
      <c r="B1249" s="52" t="s">
        <v>12766</v>
      </c>
      <c r="C1249" s="23" t="s">
        <v>12767</v>
      </c>
      <c r="D1249" s="53" t="s">
        <v>5036</v>
      </c>
      <c r="E1249" s="23" t="s">
        <v>1032</v>
      </c>
      <c r="F1249" s="23" t="s">
        <v>1631</v>
      </c>
      <c r="G1249" s="9" t="s">
        <v>14</v>
      </c>
      <c r="H1249" s="9"/>
      <c r="I1249" s="54"/>
    </row>
    <row r="1250">
      <c r="A1250" s="34">
        <v>44995.0</v>
      </c>
      <c r="B1250" s="52" t="s">
        <v>12768</v>
      </c>
      <c r="C1250" s="23" t="s">
        <v>12769</v>
      </c>
      <c r="D1250" s="53" t="s">
        <v>746</v>
      </c>
      <c r="E1250" s="23" t="s">
        <v>15</v>
      </c>
      <c r="F1250" s="23" t="s">
        <v>1046</v>
      </c>
      <c r="G1250" s="9" t="s">
        <v>86</v>
      </c>
      <c r="H1250" s="9"/>
      <c r="I1250" s="54"/>
    </row>
    <row r="1251">
      <c r="A1251" s="34">
        <v>44995.0</v>
      </c>
      <c r="B1251" s="52" t="s">
        <v>12768</v>
      </c>
      <c r="C1251" s="23" t="s">
        <v>12769</v>
      </c>
      <c r="D1251" s="53" t="s">
        <v>311</v>
      </c>
      <c r="E1251" s="23" t="s">
        <v>15</v>
      </c>
      <c r="F1251" s="23" t="s">
        <v>1046</v>
      </c>
      <c r="G1251" s="9" t="s">
        <v>86</v>
      </c>
      <c r="H1251" s="9"/>
      <c r="I1251" s="54"/>
    </row>
    <row r="1252">
      <c r="A1252" s="34">
        <v>44995.0</v>
      </c>
      <c r="B1252" s="52" t="s">
        <v>12768</v>
      </c>
      <c r="C1252" s="23" t="s">
        <v>12769</v>
      </c>
      <c r="D1252" s="53" t="s">
        <v>182</v>
      </c>
      <c r="E1252" s="23" t="s">
        <v>15</v>
      </c>
      <c r="F1252" s="23" t="s">
        <v>1046</v>
      </c>
      <c r="G1252" s="9" t="s">
        <v>86</v>
      </c>
      <c r="H1252" s="9"/>
      <c r="I1252" s="54"/>
    </row>
    <row r="1253">
      <c r="A1253" s="34">
        <v>44995.0</v>
      </c>
      <c r="B1253" s="52" t="s">
        <v>12770</v>
      </c>
      <c r="C1253" s="23" t="s">
        <v>12771</v>
      </c>
      <c r="D1253" s="53" t="s">
        <v>2260</v>
      </c>
      <c r="E1253" s="23" t="s">
        <v>3414</v>
      </c>
      <c r="F1253" s="23" t="s">
        <v>564</v>
      </c>
      <c r="G1253" s="9" t="s">
        <v>14</v>
      </c>
      <c r="H1253" s="9"/>
      <c r="I1253" s="54"/>
    </row>
    <row r="1254">
      <c r="A1254" s="34">
        <v>44995.0</v>
      </c>
      <c r="B1254" s="52" t="s">
        <v>12772</v>
      </c>
      <c r="C1254" s="23" t="s">
        <v>12773</v>
      </c>
      <c r="D1254" s="53" t="s">
        <v>746</v>
      </c>
      <c r="E1254" s="23" t="s">
        <v>15</v>
      </c>
      <c r="F1254" s="23" t="s">
        <v>1046</v>
      </c>
      <c r="G1254" s="9" t="s">
        <v>86</v>
      </c>
      <c r="H1254" s="9"/>
      <c r="I1254" s="54"/>
    </row>
    <row r="1255">
      <c r="A1255" s="34">
        <v>44995.0</v>
      </c>
      <c r="B1255" s="52" t="s">
        <v>12772</v>
      </c>
      <c r="C1255" s="23" t="s">
        <v>12773</v>
      </c>
      <c r="D1255" s="53" t="s">
        <v>311</v>
      </c>
      <c r="E1255" s="23" t="s">
        <v>15</v>
      </c>
      <c r="F1255" s="23" t="s">
        <v>1046</v>
      </c>
      <c r="G1255" s="9" t="s">
        <v>86</v>
      </c>
      <c r="H1255" s="9"/>
      <c r="I1255" s="54"/>
    </row>
    <row r="1256">
      <c r="A1256" s="34">
        <v>44995.0</v>
      </c>
      <c r="B1256" s="52" t="s">
        <v>12772</v>
      </c>
      <c r="C1256" s="23" t="s">
        <v>12773</v>
      </c>
      <c r="D1256" s="53" t="s">
        <v>567</v>
      </c>
      <c r="E1256" s="23" t="s">
        <v>15</v>
      </c>
      <c r="F1256" s="23" t="s">
        <v>1046</v>
      </c>
      <c r="G1256" s="9" t="s">
        <v>86</v>
      </c>
      <c r="H1256" s="9"/>
      <c r="I1256" s="54"/>
    </row>
    <row r="1257">
      <c r="A1257" s="34">
        <v>44995.0</v>
      </c>
      <c r="B1257" s="52" t="s">
        <v>12774</v>
      </c>
      <c r="C1257" s="23" t="s">
        <v>12775</v>
      </c>
      <c r="D1257" s="53" t="s">
        <v>2375</v>
      </c>
      <c r="E1257" s="23" t="s">
        <v>12776</v>
      </c>
      <c r="F1257" s="23" t="s">
        <v>258</v>
      </c>
      <c r="G1257" s="9" t="s">
        <v>14</v>
      </c>
      <c r="H1257" s="9"/>
      <c r="I1257" s="54"/>
    </row>
    <row r="1258">
      <c r="A1258" s="34">
        <v>44995.0</v>
      </c>
      <c r="B1258" s="52" t="s">
        <v>12777</v>
      </c>
      <c r="C1258" s="23" t="s">
        <v>12778</v>
      </c>
      <c r="D1258" s="53" t="s">
        <v>3569</v>
      </c>
      <c r="E1258" s="23" t="s">
        <v>105</v>
      </c>
      <c r="F1258" s="23" t="s">
        <v>1419</v>
      </c>
      <c r="G1258" s="9" t="s">
        <v>14</v>
      </c>
      <c r="H1258" s="9"/>
      <c r="I1258" s="54"/>
    </row>
    <row r="1259">
      <c r="A1259" s="34">
        <v>44995.0</v>
      </c>
      <c r="B1259" s="52" t="s">
        <v>12777</v>
      </c>
      <c r="C1259" s="23" t="s">
        <v>12778</v>
      </c>
      <c r="D1259" s="53" t="s">
        <v>3569</v>
      </c>
      <c r="E1259" s="23" t="s">
        <v>38</v>
      </c>
      <c r="F1259" s="23" t="s">
        <v>18</v>
      </c>
      <c r="G1259" s="9" t="s">
        <v>14</v>
      </c>
      <c r="H1259" s="9"/>
      <c r="I1259" s="54"/>
    </row>
    <row r="1260">
      <c r="A1260" s="34">
        <v>44995.0</v>
      </c>
      <c r="B1260" s="52" t="s">
        <v>12779</v>
      </c>
      <c r="C1260" s="23" t="s">
        <v>12780</v>
      </c>
      <c r="D1260" s="53" t="s">
        <v>2168</v>
      </c>
      <c r="E1260" s="23" t="s">
        <v>1796</v>
      </c>
      <c r="F1260" s="23" t="s">
        <v>1049</v>
      </c>
      <c r="G1260" s="9" t="s">
        <v>14</v>
      </c>
      <c r="H1260" s="9"/>
      <c r="I1260" s="54"/>
    </row>
    <row r="1261">
      <c r="A1261" s="34">
        <v>44995.0</v>
      </c>
      <c r="B1261" s="52" t="s">
        <v>12781</v>
      </c>
      <c r="C1261" s="23" t="s">
        <v>12782</v>
      </c>
      <c r="D1261" s="53" t="s">
        <v>547</v>
      </c>
      <c r="E1261" s="55" t="s">
        <v>259</v>
      </c>
      <c r="F1261" s="48" t="s">
        <v>12783</v>
      </c>
      <c r="G1261" s="9" t="s">
        <v>14</v>
      </c>
      <c r="H1261" s="9"/>
      <c r="I1261" s="54"/>
    </row>
    <row r="1262">
      <c r="A1262" s="34">
        <v>44995.0</v>
      </c>
      <c r="B1262" s="52" t="s">
        <v>12781</v>
      </c>
      <c r="C1262" s="23" t="s">
        <v>12782</v>
      </c>
      <c r="D1262" s="53" t="s">
        <v>547</v>
      </c>
      <c r="E1262" s="55" t="s">
        <v>781</v>
      </c>
      <c r="F1262" s="48" t="s">
        <v>12784</v>
      </c>
      <c r="G1262" s="9" t="s">
        <v>14</v>
      </c>
      <c r="H1262" s="9"/>
      <c r="I1262" s="54"/>
    </row>
    <row r="1263">
      <c r="A1263" s="34">
        <v>44995.0</v>
      </c>
      <c r="B1263" s="52" t="s">
        <v>12785</v>
      </c>
      <c r="C1263" s="23" t="s">
        <v>12786</v>
      </c>
      <c r="D1263" s="53" t="s">
        <v>754</v>
      </c>
      <c r="E1263" s="23" t="s">
        <v>38</v>
      </c>
      <c r="F1263" s="23" t="s">
        <v>1631</v>
      </c>
      <c r="G1263" s="9" t="s">
        <v>14</v>
      </c>
      <c r="H1263" s="9"/>
      <c r="I1263" s="54"/>
    </row>
    <row r="1264">
      <c r="A1264" s="34">
        <v>44995.0</v>
      </c>
      <c r="B1264" s="52" t="s">
        <v>12787</v>
      </c>
      <c r="C1264" s="23" t="s">
        <v>12788</v>
      </c>
      <c r="D1264" s="53" t="s">
        <v>907</v>
      </c>
      <c r="E1264" s="23" t="s">
        <v>119</v>
      </c>
      <c r="F1264" s="23" t="s">
        <v>1419</v>
      </c>
      <c r="G1264" s="9" t="s">
        <v>14</v>
      </c>
      <c r="H1264" s="9"/>
      <c r="I1264" s="54"/>
    </row>
    <row r="1265">
      <c r="A1265" s="34">
        <v>45026.0</v>
      </c>
      <c r="B1265" s="52" t="s">
        <v>12789</v>
      </c>
      <c r="C1265" s="23" t="s">
        <v>12790</v>
      </c>
      <c r="D1265" s="53" t="s">
        <v>800</v>
      </c>
      <c r="E1265" s="23" t="s">
        <v>15</v>
      </c>
      <c r="F1265" s="23" t="s">
        <v>171</v>
      </c>
      <c r="G1265" s="9" t="s">
        <v>14</v>
      </c>
      <c r="H1265" s="9"/>
      <c r="I1265" s="54"/>
    </row>
    <row r="1266">
      <c r="A1266" s="34">
        <v>45026.0</v>
      </c>
      <c r="B1266" s="52" t="s">
        <v>12789</v>
      </c>
      <c r="C1266" s="23" t="s">
        <v>12790</v>
      </c>
      <c r="D1266" s="53" t="s">
        <v>311</v>
      </c>
      <c r="E1266" s="23" t="s">
        <v>15</v>
      </c>
      <c r="F1266" s="23" t="s">
        <v>171</v>
      </c>
      <c r="G1266" s="9" t="s">
        <v>14</v>
      </c>
      <c r="H1266" s="9"/>
      <c r="I1266" s="54"/>
    </row>
    <row r="1267">
      <c r="A1267" s="34">
        <v>45026.0</v>
      </c>
      <c r="B1267" s="52" t="s">
        <v>12789</v>
      </c>
      <c r="C1267" s="23" t="s">
        <v>12790</v>
      </c>
      <c r="D1267" s="53" t="s">
        <v>32</v>
      </c>
      <c r="E1267" s="9"/>
      <c r="F1267" s="23" t="s">
        <v>184</v>
      </c>
      <c r="G1267" s="9" t="s">
        <v>86</v>
      </c>
      <c r="H1267" s="23" t="s">
        <v>15</v>
      </c>
      <c r="I1267" s="54"/>
    </row>
    <row r="1268">
      <c r="A1268" s="34">
        <v>45026.0</v>
      </c>
      <c r="B1268" s="52" t="s">
        <v>12791</v>
      </c>
      <c r="C1268" s="23" t="s">
        <v>12792</v>
      </c>
      <c r="D1268" s="53" t="s">
        <v>32</v>
      </c>
      <c r="E1268" s="23" t="s">
        <v>119</v>
      </c>
      <c r="F1268" s="23" t="s">
        <v>308</v>
      </c>
      <c r="G1268" s="9" t="s">
        <v>14</v>
      </c>
      <c r="H1268" s="9"/>
      <c r="I1268" s="54"/>
    </row>
    <row r="1269">
      <c r="A1269" s="34">
        <v>45026.0</v>
      </c>
      <c r="B1269" s="52" t="s">
        <v>12793</v>
      </c>
      <c r="C1269" s="23" t="s">
        <v>12794</v>
      </c>
      <c r="D1269" s="53" t="s">
        <v>41</v>
      </c>
      <c r="E1269" s="23" t="s">
        <v>38</v>
      </c>
      <c r="F1269" s="23" t="s">
        <v>18</v>
      </c>
      <c r="G1269" s="9" t="s">
        <v>14</v>
      </c>
      <c r="H1269" s="9"/>
      <c r="I1269" s="54"/>
    </row>
    <row r="1270">
      <c r="A1270" s="34">
        <v>45026.0</v>
      </c>
      <c r="B1270" s="52" t="s">
        <v>12795</v>
      </c>
      <c r="C1270" s="23" t="s">
        <v>12796</v>
      </c>
      <c r="D1270" s="53" t="s">
        <v>12035</v>
      </c>
      <c r="E1270" s="23" t="s">
        <v>119</v>
      </c>
      <c r="F1270" s="23" t="s">
        <v>18</v>
      </c>
      <c r="G1270" s="9" t="s">
        <v>14</v>
      </c>
      <c r="H1270" s="9"/>
      <c r="I1270" s="54"/>
    </row>
    <row r="1271">
      <c r="A1271" s="34">
        <v>45026.0</v>
      </c>
      <c r="B1271" s="52" t="s">
        <v>12795</v>
      </c>
      <c r="C1271" s="23" t="s">
        <v>12796</v>
      </c>
      <c r="D1271" s="53" t="s">
        <v>12036</v>
      </c>
      <c r="E1271" s="23" t="s">
        <v>119</v>
      </c>
      <c r="F1271" s="23" t="s">
        <v>18</v>
      </c>
      <c r="G1271" s="9" t="s">
        <v>14</v>
      </c>
      <c r="H1271" s="9"/>
      <c r="I1271" s="54"/>
    </row>
    <row r="1272">
      <c r="A1272" s="34">
        <v>45026.0</v>
      </c>
      <c r="B1272" s="52" t="s">
        <v>12795</v>
      </c>
      <c r="C1272" s="23" t="s">
        <v>12796</v>
      </c>
      <c r="D1272" s="53" t="s">
        <v>135</v>
      </c>
      <c r="E1272" s="23" t="s">
        <v>15</v>
      </c>
      <c r="F1272" s="23" t="s">
        <v>48</v>
      </c>
      <c r="G1272" s="9" t="s">
        <v>14</v>
      </c>
      <c r="H1272" s="9"/>
      <c r="I1272" s="54"/>
    </row>
    <row r="1273">
      <c r="A1273" s="34">
        <v>45026.0</v>
      </c>
      <c r="B1273" s="52" t="s">
        <v>12795</v>
      </c>
      <c r="C1273" s="23" t="s">
        <v>12796</v>
      </c>
      <c r="D1273" s="53" t="s">
        <v>206</v>
      </c>
      <c r="E1273" s="23" t="s">
        <v>15</v>
      </c>
      <c r="F1273" s="23" t="s">
        <v>48</v>
      </c>
      <c r="G1273" s="9" t="s">
        <v>14</v>
      </c>
      <c r="H1273" s="9"/>
      <c r="I1273" s="54"/>
    </row>
    <row r="1274">
      <c r="A1274" s="34">
        <v>45026.0</v>
      </c>
      <c r="B1274" s="52" t="s">
        <v>12797</v>
      </c>
      <c r="C1274" s="23" t="s">
        <v>12798</v>
      </c>
      <c r="D1274" s="53" t="s">
        <v>311</v>
      </c>
      <c r="E1274" s="23" t="s">
        <v>15</v>
      </c>
      <c r="F1274" s="23" t="s">
        <v>171</v>
      </c>
      <c r="G1274" s="9" t="s">
        <v>14</v>
      </c>
      <c r="H1274" s="9"/>
      <c r="I1274" s="54"/>
    </row>
    <row r="1275">
      <c r="A1275" s="34">
        <v>45026.0</v>
      </c>
      <c r="B1275" s="52" t="s">
        <v>12797</v>
      </c>
      <c r="C1275" s="23" t="s">
        <v>12798</v>
      </c>
      <c r="D1275" s="53" t="s">
        <v>32</v>
      </c>
      <c r="E1275" s="9"/>
      <c r="F1275" s="23" t="s">
        <v>184</v>
      </c>
      <c r="G1275" s="9" t="s">
        <v>86</v>
      </c>
      <c r="H1275" s="23" t="s">
        <v>15</v>
      </c>
      <c r="I1275" s="54"/>
    </row>
    <row r="1276">
      <c r="A1276" s="34">
        <v>45026.0</v>
      </c>
      <c r="B1276" s="52" t="s">
        <v>12797</v>
      </c>
      <c r="C1276" s="23" t="s">
        <v>12798</v>
      </c>
      <c r="D1276" s="53" t="s">
        <v>651</v>
      </c>
      <c r="E1276" s="9"/>
      <c r="F1276" s="23" t="s">
        <v>184</v>
      </c>
      <c r="G1276" s="9" t="s">
        <v>86</v>
      </c>
      <c r="H1276" s="23" t="s">
        <v>15</v>
      </c>
      <c r="I1276" s="54"/>
    </row>
    <row r="1277">
      <c r="A1277" s="34">
        <v>45026.0</v>
      </c>
      <c r="B1277" s="52" t="s">
        <v>12799</v>
      </c>
      <c r="C1277" s="23" t="s">
        <v>12800</v>
      </c>
      <c r="D1277" s="53" t="s">
        <v>1735</v>
      </c>
      <c r="E1277" s="23" t="s">
        <v>38</v>
      </c>
      <c r="F1277" s="23" t="s">
        <v>18</v>
      </c>
      <c r="G1277" s="9" t="s">
        <v>14</v>
      </c>
      <c r="H1277" s="9"/>
      <c r="I1277" s="54"/>
    </row>
    <row r="1278">
      <c r="A1278" s="34">
        <v>45056.0</v>
      </c>
      <c r="B1278" s="52" t="s">
        <v>12801</v>
      </c>
      <c r="C1278" s="23" t="s">
        <v>12802</v>
      </c>
      <c r="D1278" s="53" t="s">
        <v>182</v>
      </c>
      <c r="E1278" s="23" t="s">
        <v>15</v>
      </c>
      <c r="F1278" s="23" t="s">
        <v>5969</v>
      </c>
      <c r="G1278" s="9" t="s">
        <v>14</v>
      </c>
      <c r="H1278" s="9"/>
      <c r="I1278" s="54"/>
    </row>
    <row r="1279">
      <c r="A1279" s="34">
        <v>45056.0</v>
      </c>
      <c r="B1279" s="52" t="s">
        <v>12801</v>
      </c>
      <c r="C1279" s="23" t="s">
        <v>12802</v>
      </c>
      <c r="D1279" s="53" t="s">
        <v>32</v>
      </c>
      <c r="E1279" s="23" t="s">
        <v>15</v>
      </c>
      <c r="F1279" s="23" t="s">
        <v>5969</v>
      </c>
      <c r="G1279" s="9" t="s">
        <v>14</v>
      </c>
      <c r="H1279" s="9"/>
      <c r="I1279" s="54"/>
    </row>
    <row r="1280">
      <c r="A1280" s="34">
        <v>45056.0</v>
      </c>
      <c r="B1280" s="52" t="s">
        <v>12801</v>
      </c>
      <c r="C1280" s="23" t="s">
        <v>12802</v>
      </c>
      <c r="D1280" s="53" t="s">
        <v>311</v>
      </c>
      <c r="E1280" s="43"/>
      <c r="F1280" s="23" t="s">
        <v>184</v>
      </c>
      <c r="G1280" s="9" t="s">
        <v>86</v>
      </c>
      <c r="H1280" s="23" t="s">
        <v>15</v>
      </c>
      <c r="I1280" s="54"/>
    </row>
    <row r="1281">
      <c r="A1281" s="34">
        <v>45056.0</v>
      </c>
      <c r="B1281" s="52" t="s">
        <v>12803</v>
      </c>
      <c r="C1281" s="23" t="s">
        <v>12804</v>
      </c>
      <c r="D1281" s="53" t="s">
        <v>508</v>
      </c>
      <c r="E1281" s="23" t="s">
        <v>119</v>
      </c>
      <c r="F1281" s="55" t="s">
        <v>817</v>
      </c>
      <c r="G1281" s="9" t="s">
        <v>14</v>
      </c>
      <c r="H1281" s="9"/>
      <c r="I1281" s="54"/>
    </row>
    <row r="1282">
      <c r="A1282" s="34">
        <v>45056.0</v>
      </c>
      <c r="B1282" s="52" t="s">
        <v>12805</v>
      </c>
      <c r="C1282" s="23" t="s">
        <v>12806</v>
      </c>
      <c r="D1282" s="53" t="s">
        <v>311</v>
      </c>
      <c r="E1282" s="23" t="s">
        <v>15</v>
      </c>
      <c r="F1282" s="23" t="s">
        <v>749</v>
      </c>
      <c r="G1282" s="9" t="s">
        <v>86</v>
      </c>
      <c r="H1282" s="9"/>
      <c r="I1282" s="54"/>
    </row>
    <row r="1283">
      <c r="A1283" s="34">
        <v>45056.0</v>
      </c>
      <c r="B1283" s="52" t="s">
        <v>12805</v>
      </c>
      <c r="C1283" s="23" t="s">
        <v>12806</v>
      </c>
      <c r="D1283" s="53" t="s">
        <v>182</v>
      </c>
      <c r="E1283" s="9"/>
      <c r="F1283" s="23" t="s">
        <v>111</v>
      </c>
      <c r="G1283" s="9" t="s">
        <v>14</v>
      </c>
      <c r="H1283" s="23" t="s">
        <v>15</v>
      </c>
      <c r="I1283" s="54"/>
    </row>
    <row r="1284">
      <c r="A1284" s="34">
        <v>45056.0</v>
      </c>
      <c r="B1284" s="52" t="s">
        <v>12807</v>
      </c>
      <c r="C1284" s="23" t="s">
        <v>12808</v>
      </c>
      <c r="D1284" s="53" t="s">
        <v>312</v>
      </c>
      <c r="E1284" s="23" t="s">
        <v>119</v>
      </c>
      <c r="F1284" s="23" t="s">
        <v>132</v>
      </c>
      <c r="G1284" s="9" t="s">
        <v>14</v>
      </c>
      <c r="H1284" s="9"/>
      <c r="I1284" s="54"/>
    </row>
    <row r="1285">
      <c r="A1285" s="34">
        <v>45056.0</v>
      </c>
      <c r="B1285" s="52" t="s">
        <v>12809</v>
      </c>
      <c r="C1285" s="23" t="s">
        <v>12810</v>
      </c>
      <c r="D1285" s="53" t="s">
        <v>385</v>
      </c>
      <c r="E1285" s="23" t="s">
        <v>119</v>
      </c>
      <c r="F1285" s="23" t="s">
        <v>18</v>
      </c>
      <c r="G1285" s="9" t="s">
        <v>14</v>
      </c>
      <c r="H1285" s="9"/>
      <c r="I1285" s="54"/>
    </row>
    <row r="1286">
      <c r="A1286" s="34">
        <v>45056.0</v>
      </c>
      <c r="B1286" s="52" t="s">
        <v>12811</v>
      </c>
      <c r="C1286" s="23" t="s">
        <v>12812</v>
      </c>
      <c r="D1286" s="53" t="s">
        <v>353</v>
      </c>
      <c r="E1286" s="23" t="s">
        <v>10050</v>
      </c>
      <c r="F1286" s="23" t="s">
        <v>132</v>
      </c>
      <c r="G1286" s="9" t="s">
        <v>14</v>
      </c>
      <c r="H1286" s="9"/>
      <c r="I1286" s="54"/>
    </row>
    <row r="1287">
      <c r="A1287" s="34">
        <v>45087.0</v>
      </c>
      <c r="B1287" s="52" t="s">
        <v>12813</v>
      </c>
      <c r="C1287" s="23" t="s">
        <v>12814</v>
      </c>
      <c r="D1287" s="53" t="s">
        <v>178</v>
      </c>
      <c r="E1287" s="23" t="s">
        <v>119</v>
      </c>
      <c r="F1287" s="23" t="s">
        <v>144</v>
      </c>
      <c r="G1287" s="9" t="s">
        <v>86</v>
      </c>
      <c r="H1287" s="9"/>
      <c r="I1287" s="54"/>
    </row>
    <row r="1288">
      <c r="A1288" s="34">
        <v>45087.0</v>
      </c>
      <c r="B1288" s="52" t="s">
        <v>12815</v>
      </c>
      <c r="C1288" s="23" t="s">
        <v>12816</v>
      </c>
      <c r="D1288" s="53" t="s">
        <v>812</v>
      </c>
      <c r="E1288" s="23" t="s">
        <v>119</v>
      </c>
      <c r="F1288" s="23" t="s">
        <v>11507</v>
      </c>
      <c r="G1288" s="9" t="s">
        <v>14</v>
      </c>
      <c r="H1288" s="9"/>
      <c r="I1288" s="54"/>
    </row>
    <row r="1289">
      <c r="A1289" s="34">
        <v>45087.0</v>
      </c>
      <c r="B1289" s="52" t="s">
        <v>12817</v>
      </c>
      <c r="C1289" s="23" t="s">
        <v>12818</v>
      </c>
      <c r="D1289" s="53" t="s">
        <v>907</v>
      </c>
      <c r="E1289" s="23" t="s">
        <v>15</v>
      </c>
      <c r="F1289" s="23" t="s">
        <v>747</v>
      </c>
      <c r="G1289" s="9" t="s">
        <v>86</v>
      </c>
      <c r="H1289" s="9"/>
      <c r="I1289" s="54"/>
    </row>
    <row r="1290">
      <c r="A1290" s="34">
        <v>45087.0</v>
      </c>
      <c r="B1290" s="52" t="s">
        <v>12817</v>
      </c>
      <c r="C1290" s="23" t="s">
        <v>12818</v>
      </c>
      <c r="D1290" s="53" t="s">
        <v>182</v>
      </c>
      <c r="E1290" s="23" t="s">
        <v>15</v>
      </c>
      <c r="F1290" s="23" t="s">
        <v>747</v>
      </c>
      <c r="G1290" s="9" t="s">
        <v>86</v>
      </c>
      <c r="H1290" s="9"/>
      <c r="I1290" s="54"/>
    </row>
    <row r="1291">
      <c r="A1291" s="34">
        <v>45087.0</v>
      </c>
      <c r="B1291" s="52" t="s">
        <v>12817</v>
      </c>
      <c r="C1291" s="23" t="s">
        <v>12818</v>
      </c>
      <c r="D1291" s="53" t="s">
        <v>147</v>
      </c>
      <c r="E1291" s="23" t="s">
        <v>15</v>
      </c>
      <c r="F1291" s="23" t="s">
        <v>747</v>
      </c>
      <c r="G1291" s="9" t="s">
        <v>86</v>
      </c>
      <c r="H1291" s="9"/>
      <c r="I1291" s="54"/>
    </row>
    <row r="1292">
      <c r="A1292" s="34">
        <v>45087.0</v>
      </c>
      <c r="B1292" s="52" t="s">
        <v>12819</v>
      </c>
      <c r="C1292" s="23" t="s">
        <v>12820</v>
      </c>
      <c r="D1292" s="53" t="s">
        <v>686</v>
      </c>
      <c r="E1292" s="48" t="s">
        <v>12821</v>
      </c>
      <c r="F1292" s="48" t="s">
        <v>12822</v>
      </c>
      <c r="G1292" s="9" t="s">
        <v>14</v>
      </c>
      <c r="H1292" s="9"/>
      <c r="I1292" s="54"/>
    </row>
    <row r="1293">
      <c r="A1293" s="34">
        <v>45087.0</v>
      </c>
      <c r="B1293" s="52" t="s">
        <v>12823</v>
      </c>
      <c r="C1293" s="23" t="s">
        <v>12824</v>
      </c>
      <c r="D1293" s="53" t="s">
        <v>907</v>
      </c>
      <c r="E1293" s="23" t="s">
        <v>15</v>
      </c>
      <c r="F1293" s="23" t="s">
        <v>749</v>
      </c>
      <c r="G1293" s="9" t="s">
        <v>86</v>
      </c>
      <c r="H1293" s="9"/>
      <c r="I1293" s="54"/>
    </row>
    <row r="1294">
      <c r="A1294" s="34">
        <v>45087.0</v>
      </c>
      <c r="B1294" s="52" t="s">
        <v>12823</v>
      </c>
      <c r="C1294" s="23" t="s">
        <v>12824</v>
      </c>
      <c r="D1294" s="53" t="s">
        <v>182</v>
      </c>
      <c r="E1294" s="23" t="s">
        <v>15</v>
      </c>
      <c r="F1294" s="23" t="s">
        <v>749</v>
      </c>
      <c r="G1294" s="9" t="s">
        <v>86</v>
      </c>
      <c r="H1294" s="9"/>
      <c r="I1294" s="54"/>
    </row>
    <row r="1295">
      <c r="A1295" s="34">
        <v>45087.0</v>
      </c>
      <c r="B1295" s="52" t="s">
        <v>12825</v>
      </c>
      <c r="C1295" s="23" t="s">
        <v>12826</v>
      </c>
      <c r="D1295" s="53" t="s">
        <v>9581</v>
      </c>
      <c r="E1295" s="23" t="s">
        <v>334</v>
      </c>
      <c r="F1295" s="23" t="s">
        <v>202</v>
      </c>
      <c r="G1295" s="9" t="s">
        <v>14</v>
      </c>
      <c r="H1295" s="9"/>
      <c r="I1295" s="54"/>
    </row>
    <row r="1296">
      <c r="A1296" s="34">
        <v>45087.0</v>
      </c>
      <c r="B1296" s="52" t="s">
        <v>12827</v>
      </c>
      <c r="C1296" s="23" t="s">
        <v>12828</v>
      </c>
      <c r="D1296" s="53" t="s">
        <v>2485</v>
      </c>
      <c r="E1296" s="23" t="s">
        <v>409</v>
      </c>
      <c r="F1296" s="23" t="s">
        <v>258</v>
      </c>
      <c r="G1296" s="9" t="s">
        <v>14</v>
      </c>
      <c r="H1296" s="9"/>
      <c r="I1296" s="54"/>
    </row>
    <row r="1297">
      <c r="A1297" s="34">
        <v>45087.0</v>
      </c>
      <c r="B1297" s="52" t="s">
        <v>12829</v>
      </c>
      <c r="C1297" s="23" t="s">
        <v>12830</v>
      </c>
      <c r="D1297" s="53" t="s">
        <v>2435</v>
      </c>
      <c r="E1297" s="23" t="s">
        <v>125</v>
      </c>
      <c r="F1297" s="23" t="s">
        <v>101</v>
      </c>
      <c r="G1297" s="9" t="s">
        <v>14</v>
      </c>
      <c r="H1297" s="9"/>
      <c r="I1297" s="54"/>
    </row>
    <row r="1298">
      <c r="A1298" s="34">
        <v>45087.0</v>
      </c>
      <c r="B1298" s="52" t="s">
        <v>12831</v>
      </c>
      <c r="C1298" s="23" t="s">
        <v>12832</v>
      </c>
      <c r="D1298" s="53" t="s">
        <v>4522</v>
      </c>
      <c r="E1298" s="9"/>
      <c r="F1298" s="23" t="s">
        <v>11188</v>
      </c>
      <c r="G1298" s="9" t="s">
        <v>14</v>
      </c>
      <c r="H1298" s="9" t="s">
        <v>420</v>
      </c>
      <c r="I1298" s="54"/>
    </row>
    <row r="1299">
      <c r="A1299" s="34">
        <v>45087.0</v>
      </c>
      <c r="B1299" s="52" t="s">
        <v>12831</v>
      </c>
      <c r="C1299" s="23" t="s">
        <v>12832</v>
      </c>
      <c r="D1299" s="53" t="s">
        <v>4522</v>
      </c>
      <c r="E1299" s="23" t="s">
        <v>66</v>
      </c>
      <c r="F1299" s="23" t="s">
        <v>43</v>
      </c>
      <c r="G1299" s="9" t="s">
        <v>14</v>
      </c>
      <c r="H1299" s="9"/>
      <c r="I1299" s="54"/>
    </row>
    <row r="1300">
      <c r="A1300" s="34">
        <v>45087.0</v>
      </c>
      <c r="B1300" s="52" t="s">
        <v>12833</v>
      </c>
      <c r="C1300" s="23" t="s">
        <v>12834</v>
      </c>
      <c r="D1300" s="53" t="s">
        <v>1097</v>
      </c>
      <c r="E1300" s="23" t="s">
        <v>1163</v>
      </c>
      <c r="F1300" s="23" t="s">
        <v>1644</v>
      </c>
      <c r="G1300" s="9" t="s">
        <v>14</v>
      </c>
      <c r="H1300" s="9"/>
      <c r="I1300" s="54"/>
    </row>
    <row r="1301">
      <c r="A1301" s="34">
        <v>45087.0</v>
      </c>
      <c r="B1301" s="52" t="s">
        <v>12835</v>
      </c>
      <c r="C1301" s="23" t="s">
        <v>12836</v>
      </c>
      <c r="D1301" s="53" t="s">
        <v>916</v>
      </c>
      <c r="E1301" s="23" t="s">
        <v>409</v>
      </c>
      <c r="F1301" s="23" t="s">
        <v>1691</v>
      </c>
      <c r="G1301" s="9" t="s">
        <v>14</v>
      </c>
      <c r="H1301" s="9"/>
      <c r="I1301" s="54"/>
    </row>
    <row r="1302">
      <c r="A1302" s="34">
        <v>45087.0</v>
      </c>
      <c r="B1302" s="52" t="s">
        <v>12837</v>
      </c>
      <c r="C1302" s="23" t="s">
        <v>12838</v>
      </c>
      <c r="D1302" s="53" t="s">
        <v>5377</v>
      </c>
      <c r="E1302" s="23" t="s">
        <v>1406</v>
      </c>
      <c r="F1302" s="23" t="s">
        <v>732</v>
      </c>
      <c r="G1302" s="9" t="s">
        <v>14</v>
      </c>
      <c r="H1302" s="9"/>
      <c r="I1302" s="54"/>
    </row>
    <row r="1303">
      <c r="A1303" s="34">
        <v>45087.0</v>
      </c>
      <c r="B1303" s="52" t="s">
        <v>12839</v>
      </c>
      <c r="C1303" s="23" t="s">
        <v>12840</v>
      </c>
      <c r="D1303" s="53" t="s">
        <v>722</v>
      </c>
      <c r="E1303" s="23" t="s">
        <v>11325</v>
      </c>
      <c r="F1303" s="23" t="s">
        <v>1344</v>
      </c>
      <c r="G1303" s="9" t="s">
        <v>14</v>
      </c>
      <c r="H1303" s="9"/>
      <c r="I1303" s="54"/>
    </row>
    <row r="1304">
      <c r="A1304" s="34">
        <v>45087.0</v>
      </c>
      <c r="B1304" s="52" t="s">
        <v>12839</v>
      </c>
      <c r="C1304" s="23" t="s">
        <v>12840</v>
      </c>
      <c r="D1304" s="53" t="s">
        <v>267</v>
      </c>
      <c r="E1304" s="23" t="s">
        <v>11325</v>
      </c>
      <c r="F1304" s="23" t="s">
        <v>1344</v>
      </c>
      <c r="G1304" s="9" t="s">
        <v>14</v>
      </c>
      <c r="H1304" s="9"/>
      <c r="I1304" s="54"/>
    </row>
    <row r="1305">
      <c r="A1305" s="34">
        <v>45117.0</v>
      </c>
      <c r="B1305" s="52" t="s">
        <v>12841</v>
      </c>
      <c r="C1305" s="23" t="s">
        <v>12842</v>
      </c>
      <c r="D1305" s="53" t="s">
        <v>435</v>
      </c>
      <c r="E1305" s="23" t="s">
        <v>1302</v>
      </c>
      <c r="F1305" s="23" t="s">
        <v>393</v>
      </c>
      <c r="G1305" s="9" t="s">
        <v>14</v>
      </c>
      <c r="H1305" s="9"/>
      <c r="I1305" s="54"/>
    </row>
    <row r="1306">
      <c r="A1306" s="34">
        <v>45117.0</v>
      </c>
      <c r="B1306" s="52" t="s">
        <v>12843</v>
      </c>
      <c r="C1306" s="23" t="s">
        <v>12844</v>
      </c>
      <c r="D1306" s="53" t="s">
        <v>1464</v>
      </c>
      <c r="E1306" s="23" t="s">
        <v>119</v>
      </c>
      <c r="F1306" s="23" t="s">
        <v>120</v>
      </c>
      <c r="G1306" s="9" t="s">
        <v>14</v>
      </c>
      <c r="H1306" s="9"/>
      <c r="I1306" s="54"/>
    </row>
    <row r="1307">
      <c r="A1307" s="34">
        <v>45148.0</v>
      </c>
      <c r="B1307" s="52" t="s">
        <v>12845</v>
      </c>
      <c r="C1307" s="23" t="s">
        <v>12846</v>
      </c>
      <c r="D1307" s="53" t="s">
        <v>567</v>
      </c>
      <c r="E1307" s="23" t="s">
        <v>953</v>
      </c>
      <c r="F1307" s="23" t="s">
        <v>1584</v>
      </c>
      <c r="G1307" s="9" t="s">
        <v>14</v>
      </c>
      <c r="H1307" s="9"/>
      <c r="I1307" s="54"/>
    </row>
    <row r="1308">
      <c r="A1308" s="34">
        <v>45179.0</v>
      </c>
      <c r="B1308" s="52" t="s">
        <v>12847</v>
      </c>
      <c r="C1308" s="23" t="s">
        <v>12848</v>
      </c>
      <c r="D1308" s="53" t="s">
        <v>12849</v>
      </c>
      <c r="E1308" s="23" t="s">
        <v>5418</v>
      </c>
      <c r="F1308" s="23" t="s">
        <v>454</v>
      </c>
      <c r="G1308" s="9" t="s">
        <v>14</v>
      </c>
      <c r="H1308" s="9"/>
      <c r="I1308" s="54"/>
    </row>
    <row r="1309">
      <c r="A1309" s="34">
        <v>45179.0</v>
      </c>
      <c r="B1309" s="52" t="s">
        <v>12850</v>
      </c>
      <c r="C1309" s="23" t="s">
        <v>12851</v>
      </c>
      <c r="D1309" s="53" t="s">
        <v>1952</v>
      </c>
      <c r="E1309" s="23" t="s">
        <v>15</v>
      </c>
      <c r="F1309" s="23" t="s">
        <v>749</v>
      </c>
      <c r="G1309" s="9" t="s">
        <v>86</v>
      </c>
      <c r="H1309" s="9"/>
      <c r="I1309" s="54"/>
    </row>
    <row r="1310">
      <c r="A1310" s="34">
        <v>45179.0</v>
      </c>
      <c r="B1310" s="52" t="s">
        <v>12850</v>
      </c>
      <c r="C1310" s="23" t="s">
        <v>12851</v>
      </c>
      <c r="D1310" s="53" t="s">
        <v>311</v>
      </c>
      <c r="E1310" s="9"/>
      <c r="F1310" s="23" t="s">
        <v>111</v>
      </c>
      <c r="G1310" s="9" t="s">
        <v>14</v>
      </c>
      <c r="H1310" s="23" t="s">
        <v>15</v>
      </c>
      <c r="I1310" s="54"/>
    </row>
    <row r="1311">
      <c r="A1311" s="34">
        <v>45179.0</v>
      </c>
      <c r="B1311" s="52" t="s">
        <v>12850</v>
      </c>
      <c r="C1311" s="23" t="s">
        <v>12851</v>
      </c>
      <c r="D1311" s="53" t="s">
        <v>1728</v>
      </c>
      <c r="E1311" s="9"/>
      <c r="F1311" s="23" t="s">
        <v>111</v>
      </c>
      <c r="G1311" s="9" t="s">
        <v>14</v>
      </c>
      <c r="H1311" s="23" t="s">
        <v>15</v>
      </c>
      <c r="I1311" s="54"/>
    </row>
    <row r="1312">
      <c r="A1312" s="34">
        <v>45179.0</v>
      </c>
      <c r="B1312" s="52" t="s">
        <v>12852</v>
      </c>
      <c r="C1312" s="23" t="s">
        <v>12853</v>
      </c>
      <c r="D1312" s="53" t="s">
        <v>5036</v>
      </c>
      <c r="E1312" s="23" t="s">
        <v>420</v>
      </c>
      <c r="F1312" s="23" t="s">
        <v>12854</v>
      </c>
      <c r="G1312" s="9" t="s">
        <v>86</v>
      </c>
      <c r="H1312" s="9"/>
      <c r="I1312" s="54"/>
    </row>
    <row r="1313">
      <c r="A1313" s="34">
        <v>45179.0</v>
      </c>
      <c r="B1313" s="52" t="s">
        <v>12852</v>
      </c>
      <c r="C1313" s="23" t="s">
        <v>12853</v>
      </c>
      <c r="D1313" s="53" t="s">
        <v>907</v>
      </c>
      <c r="E1313" s="23" t="s">
        <v>15</v>
      </c>
      <c r="F1313" s="23" t="s">
        <v>747</v>
      </c>
      <c r="G1313" s="9" t="s">
        <v>86</v>
      </c>
      <c r="H1313" s="9"/>
      <c r="I1313" s="54"/>
    </row>
    <row r="1314">
      <c r="A1314" s="34">
        <v>45179.0</v>
      </c>
      <c r="B1314" s="52" t="s">
        <v>12855</v>
      </c>
      <c r="C1314" s="23" t="s">
        <v>12856</v>
      </c>
      <c r="D1314" s="53" t="s">
        <v>1952</v>
      </c>
      <c r="E1314" s="23" t="s">
        <v>519</v>
      </c>
      <c r="F1314" s="23" t="s">
        <v>308</v>
      </c>
      <c r="G1314" s="9" t="s">
        <v>14</v>
      </c>
      <c r="H1314" s="9"/>
      <c r="I1314" s="54"/>
    </row>
    <row r="1315">
      <c r="A1315" s="34">
        <v>45179.0</v>
      </c>
      <c r="B1315" s="52" t="s">
        <v>12857</v>
      </c>
      <c r="C1315" s="23" t="s">
        <v>12858</v>
      </c>
      <c r="D1315" s="53" t="s">
        <v>135</v>
      </c>
      <c r="E1315" s="23" t="s">
        <v>119</v>
      </c>
      <c r="F1315" s="23" t="s">
        <v>48</v>
      </c>
      <c r="G1315" s="9" t="s">
        <v>14</v>
      </c>
      <c r="H1315" s="9"/>
      <c r="I1315" s="54"/>
    </row>
    <row r="1316">
      <c r="A1316" s="34">
        <v>45179.0</v>
      </c>
      <c r="B1316" s="52" t="s">
        <v>12857</v>
      </c>
      <c r="C1316" s="23" t="s">
        <v>12858</v>
      </c>
      <c r="D1316" s="53" t="s">
        <v>78</v>
      </c>
      <c r="E1316" s="23" t="s">
        <v>119</v>
      </c>
      <c r="F1316" s="23" t="s">
        <v>48</v>
      </c>
      <c r="G1316" s="9" t="s">
        <v>14</v>
      </c>
      <c r="H1316" s="9"/>
      <c r="I1316" s="54"/>
    </row>
    <row r="1317">
      <c r="A1317" s="34">
        <v>45179.0</v>
      </c>
      <c r="B1317" s="52" t="s">
        <v>12859</v>
      </c>
      <c r="C1317" s="23" t="s">
        <v>12860</v>
      </c>
      <c r="D1317" s="53" t="s">
        <v>321</v>
      </c>
      <c r="E1317" s="23" t="s">
        <v>299</v>
      </c>
      <c r="F1317" s="23" t="s">
        <v>33</v>
      </c>
      <c r="G1317" s="9" t="s">
        <v>14</v>
      </c>
      <c r="H1317" s="9"/>
      <c r="I1317" s="54"/>
    </row>
    <row r="1318">
      <c r="A1318" s="34">
        <v>45179.0</v>
      </c>
      <c r="B1318" s="52" t="s">
        <v>12861</v>
      </c>
      <c r="C1318" s="23" t="s">
        <v>12862</v>
      </c>
      <c r="D1318" s="53" t="s">
        <v>321</v>
      </c>
      <c r="E1318" s="23" t="s">
        <v>90</v>
      </c>
      <c r="F1318" s="23" t="s">
        <v>111</v>
      </c>
      <c r="G1318" s="9" t="s">
        <v>14</v>
      </c>
      <c r="H1318" s="9"/>
      <c r="I1318" s="54"/>
    </row>
    <row r="1319">
      <c r="A1319" s="34">
        <v>45179.0</v>
      </c>
      <c r="B1319" s="52" t="s">
        <v>12861</v>
      </c>
      <c r="C1319" s="23" t="s">
        <v>12862</v>
      </c>
      <c r="D1319" s="53" t="s">
        <v>147</v>
      </c>
      <c r="E1319" s="23" t="s">
        <v>15</v>
      </c>
      <c r="F1319" s="23" t="s">
        <v>747</v>
      </c>
      <c r="G1319" s="9" t="s">
        <v>86</v>
      </c>
      <c r="H1319" s="9"/>
      <c r="I1319" s="54"/>
    </row>
    <row r="1320">
      <c r="A1320" s="34">
        <v>45179.0</v>
      </c>
      <c r="B1320" s="52" t="s">
        <v>12861</v>
      </c>
      <c r="C1320" s="23" t="s">
        <v>12862</v>
      </c>
      <c r="D1320" s="53" t="s">
        <v>1952</v>
      </c>
      <c r="E1320" s="23" t="s">
        <v>15</v>
      </c>
      <c r="F1320" s="23" t="s">
        <v>747</v>
      </c>
      <c r="G1320" s="9" t="s">
        <v>86</v>
      </c>
      <c r="H1320" s="9"/>
      <c r="I1320" s="54"/>
    </row>
    <row r="1321">
      <c r="A1321" s="34">
        <v>45179.0</v>
      </c>
      <c r="B1321" s="52" t="s">
        <v>12861</v>
      </c>
      <c r="C1321" s="23" t="s">
        <v>12862</v>
      </c>
      <c r="D1321" s="53" t="s">
        <v>373</v>
      </c>
      <c r="E1321" s="23" t="s">
        <v>15</v>
      </c>
      <c r="F1321" s="23" t="s">
        <v>747</v>
      </c>
      <c r="G1321" s="9" t="s">
        <v>86</v>
      </c>
      <c r="H1321" s="9"/>
      <c r="I1321" s="54"/>
    </row>
    <row r="1322">
      <c r="A1322" s="34">
        <v>45179.0</v>
      </c>
      <c r="B1322" s="52" t="s">
        <v>12863</v>
      </c>
      <c r="C1322" s="23" t="s">
        <v>12864</v>
      </c>
      <c r="D1322" s="53" t="s">
        <v>468</v>
      </c>
      <c r="E1322" s="23" t="s">
        <v>38</v>
      </c>
      <c r="F1322" s="23" t="s">
        <v>43</v>
      </c>
      <c r="G1322" s="9" t="s">
        <v>14</v>
      </c>
      <c r="H1322" s="9"/>
      <c r="I1322" s="54"/>
    </row>
    <row r="1323">
      <c r="A1323" s="34">
        <v>45179.0</v>
      </c>
      <c r="B1323" s="52" t="s">
        <v>12865</v>
      </c>
      <c r="C1323" s="23" t="s">
        <v>12866</v>
      </c>
      <c r="D1323" s="53" t="s">
        <v>595</v>
      </c>
      <c r="E1323" s="23" t="s">
        <v>1032</v>
      </c>
      <c r="F1323" s="23" t="s">
        <v>1631</v>
      </c>
      <c r="G1323" s="9" t="s">
        <v>14</v>
      </c>
      <c r="H1323" s="9"/>
      <c r="I1323" s="54"/>
    </row>
    <row r="1324">
      <c r="A1324" s="34">
        <v>45179.0</v>
      </c>
      <c r="B1324" s="52" t="s">
        <v>12867</v>
      </c>
      <c r="C1324" s="23" t="s">
        <v>12868</v>
      </c>
      <c r="D1324" s="53" t="s">
        <v>230</v>
      </c>
      <c r="E1324" s="23" t="s">
        <v>119</v>
      </c>
      <c r="F1324" s="23" t="s">
        <v>542</v>
      </c>
      <c r="G1324" s="9" t="s">
        <v>14</v>
      </c>
      <c r="H1324" s="9"/>
      <c r="I1324" s="54"/>
    </row>
    <row r="1325">
      <c r="A1325" s="34">
        <v>45179.0</v>
      </c>
      <c r="B1325" s="52" t="s">
        <v>12869</v>
      </c>
      <c r="C1325" s="23" t="s">
        <v>12870</v>
      </c>
      <c r="D1325" s="53" t="s">
        <v>839</v>
      </c>
      <c r="E1325" s="23" t="s">
        <v>12871</v>
      </c>
      <c r="F1325" s="23" t="s">
        <v>300</v>
      </c>
      <c r="G1325" s="9" t="s">
        <v>14</v>
      </c>
      <c r="H1325" s="9"/>
      <c r="I1325" s="54"/>
    </row>
    <row r="1326">
      <c r="A1326" s="34">
        <v>45179.0</v>
      </c>
      <c r="B1326" s="52" t="s">
        <v>12869</v>
      </c>
      <c r="C1326" s="23" t="s">
        <v>12870</v>
      </c>
      <c r="D1326" s="53" t="s">
        <v>839</v>
      </c>
      <c r="E1326" s="9"/>
      <c r="F1326" s="23" t="s">
        <v>2082</v>
      </c>
      <c r="G1326" s="9" t="s">
        <v>14</v>
      </c>
      <c r="H1326" s="9" t="s">
        <v>420</v>
      </c>
      <c r="I1326" s="54"/>
    </row>
    <row r="1327">
      <c r="A1327" s="34">
        <v>45179.0</v>
      </c>
      <c r="B1327" s="52" t="s">
        <v>12872</v>
      </c>
      <c r="C1327" s="23" t="s">
        <v>12873</v>
      </c>
      <c r="D1327" s="53" t="s">
        <v>178</v>
      </c>
      <c r="E1327" s="23" t="s">
        <v>119</v>
      </c>
      <c r="F1327" s="23" t="s">
        <v>762</v>
      </c>
      <c r="G1327" s="9" t="s">
        <v>14</v>
      </c>
      <c r="H1327" s="9"/>
      <c r="I1327" s="54"/>
    </row>
    <row r="1328">
      <c r="A1328" s="34">
        <v>45179.0</v>
      </c>
      <c r="B1328" s="52" t="s">
        <v>12874</v>
      </c>
      <c r="C1328" s="23" t="s">
        <v>12875</v>
      </c>
      <c r="D1328" s="53" t="s">
        <v>508</v>
      </c>
      <c r="E1328" s="23" t="s">
        <v>119</v>
      </c>
      <c r="F1328" s="23" t="s">
        <v>11507</v>
      </c>
      <c r="G1328" s="9" t="s">
        <v>14</v>
      </c>
      <c r="H1328" s="9"/>
      <c r="I1328" s="54"/>
    </row>
    <row r="1329">
      <c r="A1329" s="34">
        <v>45179.0</v>
      </c>
      <c r="B1329" s="52" t="s">
        <v>12876</v>
      </c>
      <c r="C1329" s="23" t="s">
        <v>12877</v>
      </c>
      <c r="D1329" s="53" t="s">
        <v>3628</v>
      </c>
      <c r="E1329" s="33" t="s">
        <v>2564</v>
      </c>
      <c r="F1329" s="48" t="s">
        <v>12878</v>
      </c>
      <c r="G1329" s="9" t="s">
        <v>14</v>
      </c>
      <c r="H1329" s="9"/>
      <c r="I1329" s="54"/>
    </row>
    <row r="1330">
      <c r="A1330" s="34">
        <v>45179.0</v>
      </c>
      <c r="B1330" s="52" t="s">
        <v>12879</v>
      </c>
      <c r="C1330" s="23" t="s">
        <v>12880</v>
      </c>
      <c r="D1330" s="53" t="s">
        <v>1121</v>
      </c>
      <c r="E1330" s="23" t="s">
        <v>12881</v>
      </c>
      <c r="F1330" s="23" t="s">
        <v>12882</v>
      </c>
      <c r="G1330" s="9" t="s">
        <v>14</v>
      </c>
      <c r="H1330" s="9"/>
      <c r="I1330" s="54"/>
    </row>
    <row r="1331">
      <c r="A1331" s="34">
        <v>45179.0</v>
      </c>
      <c r="B1331" s="52" t="s">
        <v>12879</v>
      </c>
      <c r="C1331" s="23" t="s">
        <v>12880</v>
      </c>
      <c r="D1331" s="53" t="s">
        <v>1121</v>
      </c>
      <c r="E1331" s="9"/>
      <c r="F1331" s="23" t="s">
        <v>12883</v>
      </c>
      <c r="G1331" s="9" t="s">
        <v>14</v>
      </c>
      <c r="H1331" s="9" t="s">
        <v>420</v>
      </c>
      <c r="I1331" s="54"/>
    </row>
    <row r="1332">
      <c r="A1332" s="34">
        <v>45179.0</v>
      </c>
      <c r="B1332" s="52" t="s">
        <v>12879</v>
      </c>
      <c r="C1332" s="23" t="s">
        <v>12880</v>
      </c>
      <c r="D1332" s="53" t="s">
        <v>1121</v>
      </c>
      <c r="E1332" s="23" t="s">
        <v>105</v>
      </c>
      <c r="F1332" s="23" t="s">
        <v>1430</v>
      </c>
      <c r="G1332" s="9" t="s">
        <v>14</v>
      </c>
      <c r="H1332" s="9"/>
      <c r="I1332" s="54"/>
    </row>
    <row r="1333">
      <c r="A1333" s="34">
        <v>45179.0</v>
      </c>
      <c r="B1333" s="52" t="s">
        <v>12884</v>
      </c>
      <c r="C1333" s="23" t="s">
        <v>12885</v>
      </c>
      <c r="D1333" s="53" t="s">
        <v>727</v>
      </c>
      <c r="E1333" s="23" t="s">
        <v>473</v>
      </c>
      <c r="F1333" s="23" t="s">
        <v>33</v>
      </c>
      <c r="G1333" s="9" t="s">
        <v>14</v>
      </c>
      <c r="H1333" s="9"/>
      <c r="I1333" s="54"/>
    </row>
    <row r="1334">
      <c r="A1334" s="34">
        <v>45179.0</v>
      </c>
      <c r="B1334" s="52" t="s">
        <v>12886</v>
      </c>
      <c r="C1334" s="23" t="s">
        <v>12887</v>
      </c>
      <c r="D1334" s="53" t="s">
        <v>303</v>
      </c>
      <c r="E1334" s="23" t="s">
        <v>436</v>
      </c>
      <c r="F1334" s="23" t="s">
        <v>1079</v>
      </c>
      <c r="G1334" s="9" t="s">
        <v>14</v>
      </c>
      <c r="H1334" s="9"/>
      <c r="I1334" s="54"/>
    </row>
    <row r="1335">
      <c r="A1335" s="34">
        <v>45209.0</v>
      </c>
      <c r="B1335" s="52" t="s">
        <v>12888</v>
      </c>
      <c r="C1335" s="23" t="s">
        <v>12889</v>
      </c>
      <c r="D1335" s="53" t="s">
        <v>182</v>
      </c>
      <c r="E1335" s="23" t="s">
        <v>15</v>
      </c>
      <c r="F1335" s="23" t="s">
        <v>171</v>
      </c>
      <c r="G1335" s="9" t="s">
        <v>14</v>
      </c>
      <c r="H1335" s="9"/>
      <c r="I1335" s="54"/>
    </row>
    <row r="1336">
      <c r="A1336" s="34">
        <v>45209.0</v>
      </c>
      <c r="B1336" s="52" t="s">
        <v>12888</v>
      </c>
      <c r="C1336" s="23" t="s">
        <v>12889</v>
      </c>
      <c r="D1336" s="53" t="s">
        <v>307</v>
      </c>
      <c r="E1336" s="23" t="s">
        <v>15</v>
      </c>
      <c r="F1336" s="23" t="s">
        <v>171</v>
      </c>
      <c r="G1336" s="9" t="s">
        <v>14</v>
      </c>
      <c r="H1336" s="9"/>
      <c r="I1336" s="54"/>
    </row>
    <row r="1337">
      <c r="A1337" s="34">
        <v>45209.0</v>
      </c>
      <c r="B1337" s="52" t="s">
        <v>12888</v>
      </c>
      <c r="C1337" s="23" t="s">
        <v>12889</v>
      </c>
      <c r="D1337" s="53" t="s">
        <v>1181</v>
      </c>
      <c r="E1337" s="9"/>
      <c r="F1337" s="23" t="s">
        <v>184</v>
      </c>
      <c r="G1337" s="9" t="s">
        <v>86</v>
      </c>
      <c r="H1337" s="23" t="s">
        <v>15</v>
      </c>
      <c r="I1337" s="54"/>
    </row>
    <row r="1338">
      <c r="A1338" s="34">
        <v>45209.0</v>
      </c>
      <c r="B1338" s="52" t="s">
        <v>12890</v>
      </c>
      <c r="C1338" s="23" t="s">
        <v>12891</v>
      </c>
      <c r="D1338" s="53" t="s">
        <v>114</v>
      </c>
      <c r="E1338" s="23" t="s">
        <v>119</v>
      </c>
      <c r="F1338" s="23" t="s">
        <v>136</v>
      </c>
      <c r="G1338" s="9" t="s">
        <v>14</v>
      </c>
      <c r="H1338" s="9"/>
      <c r="I1338" s="54"/>
    </row>
    <row r="1339">
      <c r="A1339" s="34">
        <v>45209.0</v>
      </c>
      <c r="B1339" s="52" t="s">
        <v>12892</v>
      </c>
      <c r="C1339" s="23" t="s">
        <v>12893</v>
      </c>
      <c r="D1339" s="53" t="s">
        <v>476</v>
      </c>
      <c r="E1339" s="23" t="s">
        <v>3573</v>
      </c>
      <c r="F1339" s="23" t="s">
        <v>3796</v>
      </c>
      <c r="G1339" s="9" t="s">
        <v>14</v>
      </c>
      <c r="H1339" s="9"/>
      <c r="I1339" s="54"/>
    </row>
    <row r="1340">
      <c r="A1340" s="34">
        <v>45209.0</v>
      </c>
      <c r="B1340" s="52" t="s">
        <v>12894</v>
      </c>
      <c r="C1340" s="23" t="s">
        <v>12895</v>
      </c>
      <c r="D1340" s="53" t="s">
        <v>182</v>
      </c>
      <c r="E1340" s="23" t="s">
        <v>15</v>
      </c>
      <c r="F1340" s="23" t="s">
        <v>171</v>
      </c>
      <c r="G1340" s="9" t="s">
        <v>14</v>
      </c>
      <c r="H1340" s="9"/>
      <c r="I1340" s="54"/>
    </row>
    <row r="1341">
      <c r="A1341" s="34">
        <v>45209.0</v>
      </c>
      <c r="B1341" s="52" t="s">
        <v>12894</v>
      </c>
      <c r="C1341" s="23" t="s">
        <v>12895</v>
      </c>
      <c r="D1341" s="53" t="s">
        <v>665</v>
      </c>
      <c r="E1341" s="23" t="s">
        <v>15</v>
      </c>
      <c r="F1341" s="23" t="s">
        <v>171</v>
      </c>
      <c r="G1341" s="9" t="s">
        <v>14</v>
      </c>
      <c r="H1341" s="9"/>
      <c r="I1341" s="54"/>
    </row>
    <row r="1342">
      <c r="A1342" s="34">
        <v>45209.0</v>
      </c>
      <c r="B1342" s="52" t="s">
        <v>12894</v>
      </c>
      <c r="C1342" s="23" t="s">
        <v>12895</v>
      </c>
      <c r="D1342" s="53" t="s">
        <v>307</v>
      </c>
      <c r="E1342" s="23" t="s">
        <v>15</v>
      </c>
      <c r="F1342" s="23" t="s">
        <v>171</v>
      </c>
      <c r="G1342" s="9" t="s">
        <v>14</v>
      </c>
      <c r="H1342" s="9"/>
      <c r="I1342" s="54"/>
    </row>
    <row r="1343">
      <c r="A1343" s="34">
        <v>45209.0</v>
      </c>
      <c r="B1343" s="52" t="s">
        <v>12896</v>
      </c>
      <c r="C1343" s="23" t="s">
        <v>12897</v>
      </c>
      <c r="D1343" s="53" t="s">
        <v>182</v>
      </c>
      <c r="E1343" s="23" t="s">
        <v>105</v>
      </c>
      <c r="F1343" s="23" t="s">
        <v>526</v>
      </c>
      <c r="G1343" s="9" t="s">
        <v>14</v>
      </c>
      <c r="H1343" s="9"/>
      <c r="I1343" s="54"/>
    </row>
    <row r="1344">
      <c r="A1344" s="34">
        <v>45209.0</v>
      </c>
      <c r="B1344" s="52" t="s">
        <v>12898</v>
      </c>
      <c r="C1344" s="23" t="s">
        <v>12899</v>
      </c>
      <c r="D1344" s="53" t="s">
        <v>311</v>
      </c>
      <c r="E1344" s="23" t="s">
        <v>299</v>
      </c>
      <c r="F1344" s="23" t="s">
        <v>171</v>
      </c>
      <c r="G1344" s="9" t="s">
        <v>14</v>
      </c>
      <c r="H1344" s="9"/>
      <c r="I1344" s="54"/>
    </row>
    <row r="1345">
      <c r="A1345" s="34">
        <v>45209.0</v>
      </c>
      <c r="B1345" s="52" t="s">
        <v>12900</v>
      </c>
      <c r="C1345" s="23" t="s">
        <v>12901</v>
      </c>
      <c r="D1345" s="53" t="s">
        <v>12902</v>
      </c>
      <c r="E1345" s="23" t="s">
        <v>105</v>
      </c>
      <c r="F1345" s="23" t="s">
        <v>120</v>
      </c>
      <c r="G1345" s="9" t="s">
        <v>14</v>
      </c>
      <c r="H1345" s="9"/>
      <c r="I1345" s="54"/>
    </row>
    <row r="1346">
      <c r="A1346" s="34">
        <v>45209.0</v>
      </c>
      <c r="B1346" s="52" t="s">
        <v>12903</v>
      </c>
      <c r="C1346" s="23" t="s">
        <v>12904</v>
      </c>
      <c r="D1346" s="53" t="s">
        <v>8847</v>
      </c>
      <c r="E1346" s="23" t="s">
        <v>38</v>
      </c>
      <c r="F1346" s="23" t="s">
        <v>18</v>
      </c>
      <c r="G1346" s="9" t="s">
        <v>14</v>
      </c>
      <c r="H1346" s="9"/>
      <c r="I1346" s="54"/>
    </row>
    <row r="1347">
      <c r="A1347" s="34">
        <v>45209.0</v>
      </c>
      <c r="B1347" s="52" t="s">
        <v>12905</v>
      </c>
      <c r="C1347" s="23" t="s">
        <v>12906</v>
      </c>
      <c r="D1347" s="53" t="s">
        <v>114</v>
      </c>
      <c r="E1347" s="23" t="s">
        <v>119</v>
      </c>
      <c r="F1347" s="23" t="s">
        <v>48</v>
      </c>
      <c r="G1347" s="9" t="s">
        <v>14</v>
      </c>
      <c r="H1347" s="9"/>
      <c r="I1347" s="54"/>
    </row>
    <row r="1348">
      <c r="A1348" s="34">
        <v>45209.0</v>
      </c>
      <c r="B1348" s="52" t="s">
        <v>12905</v>
      </c>
      <c r="C1348" s="23" t="s">
        <v>12906</v>
      </c>
      <c r="D1348" s="53" t="s">
        <v>114</v>
      </c>
      <c r="E1348" s="9"/>
      <c r="F1348" s="23" t="s">
        <v>7117</v>
      </c>
      <c r="G1348" s="9" t="s">
        <v>14</v>
      </c>
      <c r="H1348" s="23" t="s">
        <v>119</v>
      </c>
      <c r="I1348" s="54"/>
    </row>
    <row r="1349">
      <c r="A1349" s="34">
        <v>45209.0</v>
      </c>
      <c r="B1349" s="52" t="s">
        <v>12907</v>
      </c>
      <c r="C1349" s="23" t="s">
        <v>12908</v>
      </c>
      <c r="D1349" s="53" t="s">
        <v>7374</v>
      </c>
      <c r="E1349" s="23" t="s">
        <v>1796</v>
      </c>
      <c r="F1349" s="23" t="s">
        <v>1049</v>
      </c>
      <c r="G1349" s="9" t="s">
        <v>14</v>
      </c>
      <c r="H1349" s="9"/>
      <c r="I1349" s="54"/>
    </row>
    <row r="1350">
      <c r="A1350" s="34">
        <v>45209.0</v>
      </c>
      <c r="B1350" s="52" t="s">
        <v>12909</v>
      </c>
      <c r="C1350" s="23" t="s">
        <v>12910</v>
      </c>
      <c r="D1350" s="53" t="s">
        <v>5335</v>
      </c>
      <c r="E1350" s="23" t="s">
        <v>1032</v>
      </c>
      <c r="F1350" s="23" t="s">
        <v>1631</v>
      </c>
      <c r="G1350" s="9" t="s">
        <v>14</v>
      </c>
      <c r="H1350" s="9"/>
      <c r="I1350" s="54"/>
    </row>
    <row r="1351">
      <c r="A1351" s="34">
        <v>45209.0</v>
      </c>
      <c r="B1351" s="52" t="s">
        <v>12909</v>
      </c>
      <c r="C1351" s="23" t="s">
        <v>12910</v>
      </c>
      <c r="D1351" s="53" t="s">
        <v>5335</v>
      </c>
      <c r="E1351" s="23" t="s">
        <v>119</v>
      </c>
      <c r="F1351" s="23" t="s">
        <v>1631</v>
      </c>
      <c r="G1351" s="9" t="s">
        <v>14</v>
      </c>
      <c r="H1351" s="9"/>
      <c r="I1351" s="54"/>
    </row>
    <row r="1352">
      <c r="A1352" s="34">
        <v>45209.0</v>
      </c>
      <c r="B1352" s="52" t="s">
        <v>12911</v>
      </c>
      <c r="C1352" s="23" t="s">
        <v>12912</v>
      </c>
      <c r="D1352" s="53" t="s">
        <v>12849</v>
      </c>
      <c r="E1352" s="23" t="s">
        <v>12913</v>
      </c>
      <c r="F1352" s="23" t="s">
        <v>33</v>
      </c>
      <c r="G1352" s="9" t="s">
        <v>14</v>
      </c>
      <c r="H1352" s="9"/>
      <c r="I1352" s="54"/>
    </row>
    <row r="1353">
      <c r="A1353" s="34">
        <v>45209.0</v>
      </c>
      <c r="B1353" s="52" t="s">
        <v>12914</v>
      </c>
      <c r="C1353" s="23" t="s">
        <v>12915</v>
      </c>
      <c r="D1353" s="53" t="s">
        <v>1279</v>
      </c>
      <c r="E1353" s="23" t="s">
        <v>38</v>
      </c>
      <c r="F1353" s="23" t="s">
        <v>6594</v>
      </c>
      <c r="G1353" s="9" t="s">
        <v>14</v>
      </c>
      <c r="H1353" s="9"/>
      <c r="I1353" s="54"/>
    </row>
    <row r="1354">
      <c r="A1354" s="34">
        <v>45240.0</v>
      </c>
      <c r="B1354" s="52" t="s">
        <v>12916</v>
      </c>
      <c r="C1354" s="23" t="s">
        <v>12917</v>
      </c>
      <c r="D1354" s="53" t="s">
        <v>26</v>
      </c>
      <c r="E1354" s="23" t="s">
        <v>119</v>
      </c>
      <c r="F1354" s="23" t="s">
        <v>18</v>
      </c>
      <c r="G1354" s="9" t="s">
        <v>14</v>
      </c>
      <c r="H1354" s="9"/>
      <c r="I1354" s="54"/>
    </row>
    <row r="1355">
      <c r="A1355" s="34">
        <v>45240.0</v>
      </c>
      <c r="B1355" s="52" t="s">
        <v>12918</v>
      </c>
      <c r="C1355" s="23" t="s">
        <v>12919</v>
      </c>
      <c r="D1355" s="53" t="s">
        <v>307</v>
      </c>
      <c r="E1355" s="23" t="s">
        <v>15</v>
      </c>
      <c r="F1355" s="23" t="s">
        <v>2427</v>
      </c>
      <c r="G1355" s="9" t="s">
        <v>14</v>
      </c>
      <c r="H1355" s="9"/>
      <c r="I1355" s="54"/>
    </row>
    <row r="1356">
      <c r="A1356" s="34">
        <v>45240.0</v>
      </c>
      <c r="B1356" s="52" t="s">
        <v>12918</v>
      </c>
      <c r="C1356" s="23" t="s">
        <v>12919</v>
      </c>
      <c r="D1356" s="53" t="s">
        <v>182</v>
      </c>
      <c r="E1356" s="23" t="s">
        <v>15</v>
      </c>
      <c r="F1356" s="23" t="s">
        <v>2427</v>
      </c>
      <c r="G1356" s="9" t="s">
        <v>14</v>
      </c>
      <c r="H1356" s="9"/>
      <c r="I1356" s="54"/>
    </row>
    <row r="1357">
      <c r="A1357" s="34">
        <v>45240.0</v>
      </c>
      <c r="B1357" s="52" t="s">
        <v>12918</v>
      </c>
      <c r="C1357" s="23" t="s">
        <v>12919</v>
      </c>
      <c r="D1357" s="53" t="s">
        <v>746</v>
      </c>
      <c r="E1357" s="23" t="s">
        <v>15</v>
      </c>
      <c r="F1357" s="23" t="s">
        <v>2427</v>
      </c>
      <c r="G1357" s="9" t="s">
        <v>14</v>
      </c>
      <c r="H1357" s="9"/>
      <c r="I1357" s="54"/>
    </row>
    <row r="1358">
      <c r="A1358" s="34">
        <v>45240.0</v>
      </c>
      <c r="B1358" s="52" t="s">
        <v>12920</v>
      </c>
      <c r="C1358" s="23" t="s">
        <v>12921</v>
      </c>
      <c r="D1358" s="53" t="s">
        <v>1545</v>
      </c>
      <c r="E1358" s="23" t="s">
        <v>12162</v>
      </c>
      <c r="F1358" s="23" t="s">
        <v>48</v>
      </c>
      <c r="G1358" s="9" t="s">
        <v>14</v>
      </c>
      <c r="H1358" s="9"/>
      <c r="I1358" s="54"/>
    </row>
    <row r="1359">
      <c r="A1359" s="34">
        <v>45240.0</v>
      </c>
      <c r="B1359" s="52" t="s">
        <v>12922</v>
      </c>
      <c r="C1359" s="23" t="s">
        <v>12923</v>
      </c>
      <c r="D1359" s="53" t="s">
        <v>4814</v>
      </c>
      <c r="E1359" s="23" t="s">
        <v>38</v>
      </c>
      <c r="F1359" s="23" t="s">
        <v>542</v>
      </c>
      <c r="G1359" s="9" t="s">
        <v>14</v>
      </c>
      <c r="H1359" s="9"/>
      <c r="I1359" s="54"/>
    </row>
    <row r="1360">
      <c r="A1360" s="34">
        <v>45240.0</v>
      </c>
      <c r="B1360" s="52" t="s">
        <v>12924</v>
      </c>
      <c r="C1360" s="23" t="s">
        <v>12925</v>
      </c>
      <c r="D1360" s="53" t="s">
        <v>307</v>
      </c>
      <c r="E1360" s="23" t="s">
        <v>105</v>
      </c>
      <c r="F1360" s="23" t="s">
        <v>101</v>
      </c>
      <c r="G1360" s="9" t="s">
        <v>14</v>
      </c>
      <c r="H1360" s="9"/>
      <c r="I1360" s="54"/>
    </row>
    <row r="1361">
      <c r="A1361" s="34">
        <v>45240.0</v>
      </c>
      <c r="B1361" s="52" t="s">
        <v>12924</v>
      </c>
      <c r="C1361" s="23" t="s">
        <v>12925</v>
      </c>
      <c r="D1361" s="53" t="s">
        <v>307</v>
      </c>
      <c r="E1361" s="23" t="s">
        <v>183</v>
      </c>
      <c r="F1361" s="23" t="s">
        <v>111</v>
      </c>
      <c r="G1361" s="9" t="s">
        <v>14</v>
      </c>
      <c r="H1361" s="9"/>
      <c r="I1361" s="54"/>
    </row>
    <row r="1362">
      <c r="A1362" s="34">
        <v>45240.0</v>
      </c>
      <c r="B1362" s="52" t="s">
        <v>12926</v>
      </c>
      <c r="C1362" s="23" t="s">
        <v>12927</v>
      </c>
      <c r="D1362" s="53" t="s">
        <v>267</v>
      </c>
      <c r="E1362" s="23" t="s">
        <v>334</v>
      </c>
      <c r="F1362" s="23" t="s">
        <v>2752</v>
      </c>
      <c r="G1362" s="9" t="s">
        <v>14</v>
      </c>
      <c r="H1362" s="9"/>
      <c r="I1362" s="54"/>
    </row>
    <row r="1363">
      <c r="A1363" s="34">
        <v>45240.0</v>
      </c>
      <c r="B1363" s="52" t="s">
        <v>12928</v>
      </c>
      <c r="C1363" s="23" t="s">
        <v>12929</v>
      </c>
      <c r="D1363" s="53" t="s">
        <v>839</v>
      </c>
      <c r="E1363" s="23" t="s">
        <v>119</v>
      </c>
      <c r="F1363" s="23" t="s">
        <v>393</v>
      </c>
      <c r="G1363" s="9" t="s">
        <v>14</v>
      </c>
      <c r="H1363" s="9"/>
      <c r="I1363" s="54"/>
    </row>
    <row r="1364">
      <c r="A1364" s="34">
        <v>45240.0</v>
      </c>
      <c r="B1364" s="52" t="s">
        <v>12930</v>
      </c>
      <c r="C1364" s="23" t="s">
        <v>12931</v>
      </c>
      <c r="D1364" s="53" t="s">
        <v>746</v>
      </c>
      <c r="E1364" s="23" t="s">
        <v>15</v>
      </c>
      <c r="F1364" s="23" t="s">
        <v>512</v>
      </c>
      <c r="G1364" s="9" t="s">
        <v>14</v>
      </c>
      <c r="H1364" s="9"/>
      <c r="I1364" s="54"/>
    </row>
    <row r="1365">
      <c r="A1365" s="34">
        <v>45240.0</v>
      </c>
      <c r="B1365" s="52" t="s">
        <v>12930</v>
      </c>
      <c r="C1365" s="23" t="s">
        <v>12931</v>
      </c>
      <c r="D1365" s="53" t="s">
        <v>206</v>
      </c>
      <c r="E1365" s="23" t="s">
        <v>15</v>
      </c>
      <c r="F1365" s="23" t="s">
        <v>512</v>
      </c>
      <c r="G1365" s="9" t="s">
        <v>14</v>
      </c>
      <c r="H1365" s="9"/>
      <c r="I1365" s="54"/>
    </row>
    <row r="1366">
      <c r="A1366" s="34">
        <v>45240.0</v>
      </c>
      <c r="B1366" s="52" t="s">
        <v>12930</v>
      </c>
      <c r="C1366" s="23" t="s">
        <v>12931</v>
      </c>
      <c r="D1366" s="53" t="s">
        <v>182</v>
      </c>
      <c r="E1366" s="23" t="s">
        <v>15</v>
      </c>
      <c r="F1366" s="23" t="s">
        <v>512</v>
      </c>
      <c r="G1366" s="9" t="s">
        <v>14</v>
      </c>
      <c r="H1366" s="9"/>
      <c r="I1366" s="54"/>
    </row>
    <row r="1367">
      <c r="A1367" s="34">
        <v>45240.0</v>
      </c>
      <c r="B1367" s="52" t="s">
        <v>12932</v>
      </c>
      <c r="C1367" s="23" t="s">
        <v>12933</v>
      </c>
      <c r="D1367" s="53" t="s">
        <v>1728</v>
      </c>
      <c r="E1367" s="23" t="s">
        <v>15</v>
      </c>
      <c r="F1367" s="23" t="s">
        <v>48</v>
      </c>
      <c r="G1367" s="9" t="s">
        <v>14</v>
      </c>
      <c r="H1367" s="9"/>
      <c r="I1367" s="54"/>
    </row>
    <row r="1368">
      <c r="A1368" s="34">
        <v>45240.0</v>
      </c>
      <c r="B1368" s="52" t="s">
        <v>12932</v>
      </c>
      <c r="C1368" s="23" t="s">
        <v>12933</v>
      </c>
      <c r="D1368" s="53" t="s">
        <v>114</v>
      </c>
      <c r="E1368" s="23" t="s">
        <v>15</v>
      </c>
      <c r="F1368" s="23" t="s">
        <v>48</v>
      </c>
      <c r="G1368" s="9" t="s">
        <v>14</v>
      </c>
      <c r="H1368" s="9"/>
      <c r="I1368" s="54"/>
    </row>
    <row r="1369">
      <c r="A1369" s="34">
        <v>45240.0</v>
      </c>
      <c r="B1369" s="52" t="s">
        <v>12932</v>
      </c>
      <c r="C1369" s="23" t="s">
        <v>12933</v>
      </c>
      <c r="D1369" s="53" t="s">
        <v>754</v>
      </c>
      <c r="E1369" s="23" t="s">
        <v>15</v>
      </c>
      <c r="F1369" s="23" t="s">
        <v>48</v>
      </c>
      <c r="G1369" s="9" t="s">
        <v>14</v>
      </c>
      <c r="H1369" s="9"/>
      <c r="I1369" s="54"/>
    </row>
    <row r="1370">
      <c r="A1370" s="34">
        <v>45240.0</v>
      </c>
      <c r="B1370" s="52" t="s">
        <v>12932</v>
      </c>
      <c r="C1370" s="23" t="s">
        <v>12933</v>
      </c>
      <c r="D1370" s="53" t="s">
        <v>559</v>
      </c>
      <c r="E1370" s="23" t="s">
        <v>15</v>
      </c>
      <c r="F1370" s="23" t="s">
        <v>48</v>
      </c>
      <c r="G1370" s="9" t="s">
        <v>14</v>
      </c>
      <c r="H1370" s="9"/>
      <c r="I1370" s="54"/>
    </row>
    <row r="1371">
      <c r="A1371" s="34">
        <v>45240.0</v>
      </c>
      <c r="B1371" s="52" t="s">
        <v>12934</v>
      </c>
      <c r="C1371" s="23" t="s">
        <v>12935</v>
      </c>
      <c r="D1371" s="53" t="s">
        <v>114</v>
      </c>
      <c r="E1371" s="23" t="s">
        <v>119</v>
      </c>
      <c r="F1371" s="23" t="s">
        <v>132</v>
      </c>
      <c r="G1371" s="9" t="s">
        <v>14</v>
      </c>
      <c r="H1371" s="9"/>
      <c r="I1371" s="54"/>
    </row>
    <row r="1372">
      <c r="A1372" s="34">
        <v>45240.0</v>
      </c>
      <c r="B1372" s="52" t="s">
        <v>12936</v>
      </c>
      <c r="C1372" s="23" t="s">
        <v>12937</v>
      </c>
      <c r="D1372" s="53" t="s">
        <v>790</v>
      </c>
      <c r="E1372" s="23" t="s">
        <v>4323</v>
      </c>
      <c r="F1372" s="23" t="s">
        <v>300</v>
      </c>
      <c r="G1372" s="9" t="s">
        <v>14</v>
      </c>
      <c r="H1372" s="9"/>
      <c r="I1372" s="54"/>
    </row>
    <row r="1373">
      <c r="A1373" s="34">
        <v>45240.0</v>
      </c>
      <c r="B1373" s="52" t="s">
        <v>12938</v>
      </c>
      <c r="C1373" s="23" t="s">
        <v>12939</v>
      </c>
      <c r="D1373" s="53" t="s">
        <v>567</v>
      </c>
      <c r="E1373" s="23" t="s">
        <v>12940</v>
      </c>
      <c r="F1373" s="23" t="s">
        <v>1407</v>
      </c>
      <c r="G1373" s="9" t="s">
        <v>86</v>
      </c>
      <c r="H1373" s="9"/>
      <c r="I1373" s="54"/>
    </row>
    <row r="1374">
      <c r="A1374" s="34">
        <v>45240.0</v>
      </c>
      <c r="B1374" s="52" t="s">
        <v>12941</v>
      </c>
      <c r="C1374" s="23" t="s">
        <v>12942</v>
      </c>
      <c r="D1374" s="53" t="s">
        <v>8847</v>
      </c>
      <c r="E1374" s="23" t="s">
        <v>409</v>
      </c>
      <c r="F1374" s="23" t="s">
        <v>12943</v>
      </c>
      <c r="G1374" s="9" t="s">
        <v>14</v>
      </c>
      <c r="H1374" s="9"/>
      <c r="I1374" s="54"/>
    </row>
    <row r="1375">
      <c r="A1375" s="34">
        <v>45240.0</v>
      </c>
      <c r="B1375" s="52" t="s">
        <v>12944</v>
      </c>
      <c r="C1375" s="23" t="s">
        <v>12945</v>
      </c>
      <c r="D1375" s="53" t="s">
        <v>7374</v>
      </c>
      <c r="E1375" s="23" t="s">
        <v>12946</v>
      </c>
      <c r="F1375" s="23" t="s">
        <v>350</v>
      </c>
      <c r="G1375" s="9" t="s">
        <v>14</v>
      </c>
      <c r="H1375" s="9"/>
      <c r="I1375" s="54"/>
    </row>
    <row r="1376">
      <c r="A1376" s="34">
        <v>45240.0</v>
      </c>
      <c r="B1376" s="52" t="s">
        <v>12947</v>
      </c>
      <c r="C1376" s="23" t="s">
        <v>12948</v>
      </c>
      <c r="D1376" s="53" t="s">
        <v>8330</v>
      </c>
      <c r="E1376" s="23" t="s">
        <v>12949</v>
      </c>
      <c r="F1376" s="23" t="s">
        <v>12950</v>
      </c>
      <c r="G1376" s="9" t="s">
        <v>14</v>
      </c>
      <c r="H1376" s="9"/>
      <c r="I1376" s="54"/>
    </row>
    <row r="1377">
      <c r="A1377" s="34">
        <v>45240.0</v>
      </c>
      <c r="B1377" s="52" t="s">
        <v>12951</v>
      </c>
      <c r="C1377" s="23" t="s">
        <v>12952</v>
      </c>
      <c r="D1377" s="53" t="s">
        <v>353</v>
      </c>
      <c r="E1377" s="23" t="s">
        <v>15</v>
      </c>
      <c r="F1377" s="23" t="s">
        <v>48</v>
      </c>
      <c r="G1377" s="9" t="s">
        <v>14</v>
      </c>
      <c r="H1377" s="9"/>
      <c r="I1377" s="54"/>
    </row>
    <row r="1378">
      <c r="A1378" s="34">
        <v>45240.0</v>
      </c>
      <c r="B1378" s="52" t="s">
        <v>12951</v>
      </c>
      <c r="C1378" s="23" t="s">
        <v>12952</v>
      </c>
      <c r="D1378" s="53" t="s">
        <v>62</v>
      </c>
      <c r="E1378" s="23" t="s">
        <v>15</v>
      </c>
      <c r="F1378" s="23" t="s">
        <v>48</v>
      </c>
      <c r="G1378" s="9" t="s">
        <v>14</v>
      </c>
      <c r="H1378" s="9"/>
      <c r="I1378" s="54"/>
    </row>
    <row r="1379">
      <c r="A1379" s="34">
        <v>45240.0</v>
      </c>
      <c r="B1379" s="52" t="s">
        <v>12951</v>
      </c>
      <c r="C1379" s="23" t="s">
        <v>12952</v>
      </c>
      <c r="D1379" s="53" t="s">
        <v>1849</v>
      </c>
      <c r="E1379" s="23" t="s">
        <v>15</v>
      </c>
      <c r="F1379" s="23" t="s">
        <v>48</v>
      </c>
      <c r="G1379" s="9" t="s">
        <v>14</v>
      </c>
      <c r="H1379" s="9"/>
      <c r="I1379" s="54"/>
    </row>
    <row r="1380">
      <c r="A1380" s="34">
        <v>45240.0</v>
      </c>
      <c r="B1380" s="52" t="s">
        <v>12953</v>
      </c>
      <c r="C1380" s="23" t="s">
        <v>12954</v>
      </c>
      <c r="D1380" s="53" t="s">
        <v>4116</v>
      </c>
      <c r="E1380" s="23" t="s">
        <v>11856</v>
      </c>
      <c r="F1380" s="23" t="s">
        <v>5629</v>
      </c>
      <c r="G1380" s="9" t="s">
        <v>14</v>
      </c>
      <c r="H1380" s="9"/>
      <c r="I1380" s="54"/>
    </row>
    <row r="1381">
      <c r="A1381" s="34">
        <v>45270.0</v>
      </c>
      <c r="B1381" s="52" t="s">
        <v>12955</v>
      </c>
      <c r="C1381" s="23" t="s">
        <v>12956</v>
      </c>
      <c r="D1381" s="53" t="s">
        <v>147</v>
      </c>
      <c r="E1381" s="23" t="s">
        <v>15</v>
      </c>
      <c r="F1381" s="23" t="s">
        <v>749</v>
      </c>
      <c r="G1381" s="9" t="s">
        <v>86</v>
      </c>
      <c r="H1381" s="9"/>
      <c r="I1381" s="54"/>
    </row>
    <row r="1382">
      <c r="A1382" s="34">
        <v>45270.0</v>
      </c>
      <c r="B1382" s="52" t="s">
        <v>12955</v>
      </c>
      <c r="C1382" s="23" t="s">
        <v>12956</v>
      </c>
      <c r="D1382" s="53" t="s">
        <v>182</v>
      </c>
      <c r="E1382" s="23" t="s">
        <v>15</v>
      </c>
      <c r="F1382" s="23" t="s">
        <v>749</v>
      </c>
      <c r="G1382" s="9" t="s">
        <v>86</v>
      </c>
      <c r="H1382" s="9"/>
      <c r="I1382" s="54"/>
    </row>
    <row r="1383">
      <c r="A1383" s="34">
        <v>45270.0</v>
      </c>
      <c r="B1383" s="52" t="s">
        <v>12957</v>
      </c>
      <c r="C1383" s="23" t="s">
        <v>12958</v>
      </c>
      <c r="D1383" s="53" t="s">
        <v>7374</v>
      </c>
      <c r="E1383" s="23" t="s">
        <v>5939</v>
      </c>
      <c r="F1383" s="23" t="s">
        <v>136</v>
      </c>
      <c r="G1383" s="9" t="s">
        <v>14</v>
      </c>
      <c r="H1383" s="9"/>
      <c r="I1383" s="54"/>
    </row>
    <row r="1384">
      <c r="A1384" s="34">
        <v>45270.0</v>
      </c>
      <c r="B1384" s="52" t="s">
        <v>12959</v>
      </c>
      <c r="C1384" s="23" t="s">
        <v>12960</v>
      </c>
      <c r="D1384" s="53" t="s">
        <v>746</v>
      </c>
      <c r="E1384" s="23" t="s">
        <v>15</v>
      </c>
      <c r="F1384" s="23" t="s">
        <v>749</v>
      </c>
      <c r="G1384" s="9" t="s">
        <v>86</v>
      </c>
      <c r="H1384" s="9"/>
      <c r="I1384" s="54"/>
    </row>
    <row r="1385">
      <c r="A1385" s="34">
        <v>45270.0</v>
      </c>
      <c r="B1385" s="52" t="s">
        <v>12959</v>
      </c>
      <c r="C1385" s="23" t="s">
        <v>12960</v>
      </c>
      <c r="D1385" s="53" t="s">
        <v>182</v>
      </c>
      <c r="E1385" s="23" t="s">
        <v>15</v>
      </c>
      <c r="F1385" s="23" t="s">
        <v>749</v>
      </c>
      <c r="G1385" s="9" t="s">
        <v>86</v>
      </c>
      <c r="H1385" s="9"/>
      <c r="I1385" s="54"/>
    </row>
    <row r="1386">
      <c r="A1386" s="34">
        <v>45270.0</v>
      </c>
      <c r="B1386" s="52" t="s">
        <v>12959</v>
      </c>
      <c r="C1386" s="23" t="s">
        <v>12960</v>
      </c>
      <c r="D1386" s="53" t="s">
        <v>147</v>
      </c>
      <c r="E1386" s="23" t="s">
        <v>15</v>
      </c>
      <c r="F1386" s="23" t="s">
        <v>749</v>
      </c>
      <c r="G1386" s="9" t="s">
        <v>86</v>
      </c>
      <c r="H1386" s="9"/>
      <c r="I1386" s="54"/>
    </row>
    <row r="1387">
      <c r="A1387" s="34">
        <v>45270.0</v>
      </c>
      <c r="B1387" s="52" t="s">
        <v>12961</v>
      </c>
      <c r="C1387" s="23" t="s">
        <v>12962</v>
      </c>
      <c r="D1387" s="53" t="s">
        <v>284</v>
      </c>
      <c r="E1387" s="23" t="s">
        <v>334</v>
      </c>
      <c r="F1387" s="23" t="s">
        <v>393</v>
      </c>
      <c r="G1387" s="9" t="s">
        <v>14</v>
      </c>
      <c r="H1387" s="9"/>
      <c r="I1387" s="54"/>
    </row>
    <row r="1388">
      <c r="A1388" s="34">
        <v>45270.0</v>
      </c>
      <c r="B1388" s="52" t="s">
        <v>12963</v>
      </c>
      <c r="C1388" s="23" t="s">
        <v>12964</v>
      </c>
      <c r="D1388" s="53" t="s">
        <v>246</v>
      </c>
      <c r="E1388" s="23" t="s">
        <v>15</v>
      </c>
      <c r="F1388" s="23" t="s">
        <v>1046</v>
      </c>
      <c r="G1388" s="9" t="s">
        <v>86</v>
      </c>
      <c r="H1388" s="9"/>
      <c r="I1388" s="54"/>
    </row>
    <row r="1389">
      <c r="A1389" s="34">
        <v>45270.0</v>
      </c>
      <c r="B1389" s="52" t="s">
        <v>12965</v>
      </c>
      <c r="C1389" s="23" t="s">
        <v>12966</v>
      </c>
      <c r="D1389" s="53" t="s">
        <v>140</v>
      </c>
      <c r="E1389" s="23" t="s">
        <v>15</v>
      </c>
      <c r="F1389" s="23" t="s">
        <v>48</v>
      </c>
      <c r="G1389" s="9" t="s">
        <v>14</v>
      </c>
      <c r="H1389" s="9"/>
      <c r="I1389" s="54"/>
    </row>
    <row r="1390">
      <c r="A1390" s="34">
        <v>45270.0</v>
      </c>
      <c r="B1390" s="52" t="s">
        <v>12965</v>
      </c>
      <c r="C1390" s="23" t="s">
        <v>12966</v>
      </c>
      <c r="D1390" s="53" t="s">
        <v>445</v>
      </c>
      <c r="E1390" s="23" t="s">
        <v>15</v>
      </c>
      <c r="F1390" s="23" t="s">
        <v>48</v>
      </c>
      <c r="G1390" s="9" t="s">
        <v>14</v>
      </c>
      <c r="H1390" s="9"/>
      <c r="I1390" s="54"/>
    </row>
    <row r="1391">
      <c r="A1391" s="34">
        <v>45270.0</v>
      </c>
      <c r="B1391" s="52" t="s">
        <v>12965</v>
      </c>
      <c r="C1391" s="23" t="s">
        <v>12966</v>
      </c>
      <c r="D1391" s="53" t="s">
        <v>515</v>
      </c>
      <c r="E1391" s="23" t="s">
        <v>15</v>
      </c>
      <c r="F1391" s="23" t="s">
        <v>48</v>
      </c>
      <c r="G1391" s="9" t="s">
        <v>14</v>
      </c>
      <c r="H1391" s="9"/>
      <c r="I1391" s="54"/>
    </row>
    <row r="1392">
      <c r="A1392" s="34">
        <v>45270.0</v>
      </c>
      <c r="B1392" s="52" t="s">
        <v>12967</v>
      </c>
      <c r="C1392" s="23" t="s">
        <v>12968</v>
      </c>
      <c r="D1392" s="53" t="s">
        <v>648</v>
      </c>
      <c r="E1392" s="23" t="s">
        <v>12969</v>
      </c>
      <c r="F1392" s="23" t="s">
        <v>12970</v>
      </c>
      <c r="G1392" s="9" t="s">
        <v>14</v>
      </c>
      <c r="H1392" s="9"/>
      <c r="I1392" s="54"/>
    </row>
    <row r="1393">
      <c r="A1393" s="34">
        <v>45270.0</v>
      </c>
      <c r="B1393" s="52" t="s">
        <v>12971</v>
      </c>
      <c r="C1393" s="23" t="s">
        <v>12972</v>
      </c>
      <c r="D1393" s="53" t="s">
        <v>230</v>
      </c>
      <c r="E1393" s="23" t="s">
        <v>13</v>
      </c>
      <c r="F1393" s="23" t="s">
        <v>18</v>
      </c>
      <c r="G1393" s="9" t="s">
        <v>14</v>
      </c>
      <c r="H1393" s="9"/>
      <c r="I1393" s="54"/>
    </row>
    <row r="1394">
      <c r="A1394" s="30" t="s">
        <v>7353</v>
      </c>
      <c r="B1394" s="52" t="s">
        <v>12973</v>
      </c>
      <c r="C1394" s="23" t="s">
        <v>12974</v>
      </c>
      <c r="D1394" s="53" t="s">
        <v>343</v>
      </c>
      <c r="E1394" s="23" t="s">
        <v>119</v>
      </c>
      <c r="F1394" s="23" t="s">
        <v>33</v>
      </c>
      <c r="G1394" s="9" t="s">
        <v>14</v>
      </c>
      <c r="H1394" s="9"/>
      <c r="I1394" s="54"/>
    </row>
    <row r="1395">
      <c r="A1395" s="30" t="s">
        <v>7350</v>
      </c>
      <c r="B1395" s="52" t="s">
        <v>12975</v>
      </c>
      <c r="C1395" s="23" t="s">
        <v>12976</v>
      </c>
      <c r="D1395" s="53" t="s">
        <v>415</v>
      </c>
      <c r="E1395" s="23" t="s">
        <v>38</v>
      </c>
      <c r="F1395" s="23" t="s">
        <v>23</v>
      </c>
      <c r="G1395" s="9" t="s">
        <v>14</v>
      </c>
      <c r="H1395" s="9"/>
      <c r="I1395" s="54"/>
    </row>
    <row r="1396">
      <c r="A1396" s="30" t="s">
        <v>7350</v>
      </c>
      <c r="B1396" s="52" t="s">
        <v>12975</v>
      </c>
      <c r="C1396" s="23" t="s">
        <v>12976</v>
      </c>
      <c r="D1396" s="53" t="s">
        <v>415</v>
      </c>
      <c r="E1396" s="23" t="s">
        <v>119</v>
      </c>
      <c r="F1396" s="23" t="s">
        <v>23</v>
      </c>
      <c r="G1396" s="9" t="s">
        <v>14</v>
      </c>
      <c r="H1396" s="9"/>
      <c r="I1396" s="54"/>
    </row>
    <row r="1397">
      <c r="A1397" s="30" t="s">
        <v>7346</v>
      </c>
      <c r="B1397" s="52" t="s">
        <v>12977</v>
      </c>
      <c r="C1397" s="23" t="s">
        <v>12978</v>
      </c>
      <c r="D1397" s="53" t="s">
        <v>812</v>
      </c>
      <c r="E1397" s="23" t="s">
        <v>166</v>
      </c>
      <c r="F1397" s="23" t="s">
        <v>11281</v>
      </c>
      <c r="G1397" s="9" t="s">
        <v>14</v>
      </c>
      <c r="H1397" s="9"/>
      <c r="I1397" s="54"/>
    </row>
    <row r="1398">
      <c r="A1398" s="30" t="s">
        <v>7346</v>
      </c>
      <c r="B1398" s="52" t="s">
        <v>12977</v>
      </c>
      <c r="C1398" s="23" t="s">
        <v>12978</v>
      </c>
      <c r="D1398" s="53" t="s">
        <v>812</v>
      </c>
      <c r="E1398" s="23" t="s">
        <v>119</v>
      </c>
      <c r="F1398" s="23" t="s">
        <v>1303</v>
      </c>
      <c r="G1398" s="9" t="s">
        <v>14</v>
      </c>
      <c r="H1398" s="9"/>
      <c r="I1398" s="54"/>
    </row>
    <row r="1399">
      <c r="A1399" s="30" t="s">
        <v>7346</v>
      </c>
      <c r="B1399" s="52" t="s">
        <v>12979</v>
      </c>
      <c r="C1399" s="23" t="s">
        <v>12980</v>
      </c>
      <c r="D1399" s="53" t="s">
        <v>899</v>
      </c>
      <c r="E1399" s="23" t="s">
        <v>119</v>
      </c>
      <c r="F1399" s="23" t="s">
        <v>33</v>
      </c>
      <c r="G1399" s="9" t="s">
        <v>14</v>
      </c>
      <c r="H1399" s="9"/>
      <c r="I1399" s="54"/>
    </row>
    <row r="1400">
      <c r="A1400" s="30" t="s">
        <v>7346</v>
      </c>
      <c r="B1400" s="52" t="s">
        <v>12981</v>
      </c>
      <c r="C1400" s="23" t="s">
        <v>12982</v>
      </c>
      <c r="D1400" s="53" t="s">
        <v>432</v>
      </c>
      <c r="E1400" s="23" t="s">
        <v>119</v>
      </c>
      <c r="F1400" s="23" t="s">
        <v>4723</v>
      </c>
      <c r="G1400" s="9" t="s">
        <v>14</v>
      </c>
      <c r="H1400" s="9"/>
      <c r="I1400" s="54"/>
    </row>
    <row r="1401">
      <c r="A1401" s="30" t="s">
        <v>7346</v>
      </c>
      <c r="B1401" s="52" t="s">
        <v>12981</v>
      </c>
      <c r="C1401" s="23" t="s">
        <v>12982</v>
      </c>
      <c r="D1401" s="53" t="s">
        <v>432</v>
      </c>
      <c r="E1401" s="23" t="s">
        <v>519</v>
      </c>
      <c r="F1401" s="23" t="s">
        <v>18</v>
      </c>
      <c r="G1401" s="9" t="s">
        <v>14</v>
      </c>
      <c r="H1401" s="9"/>
      <c r="I1401" s="54"/>
    </row>
    <row r="1402">
      <c r="A1402" s="30" t="s">
        <v>7289</v>
      </c>
      <c r="B1402" s="52" t="s">
        <v>12983</v>
      </c>
      <c r="C1402" s="23" t="s">
        <v>12984</v>
      </c>
      <c r="D1402" s="53" t="s">
        <v>800</v>
      </c>
      <c r="E1402" s="23" t="s">
        <v>15</v>
      </c>
      <c r="F1402" s="23" t="s">
        <v>4561</v>
      </c>
      <c r="G1402" s="9" t="s">
        <v>86</v>
      </c>
      <c r="H1402" s="9"/>
      <c r="I1402" s="54"/>
    </row>
    <row r="1403">
      <c r="A1403" s="30" t="s">
        <v>7289</v>
      </c>
      <c r="B1403" s="52" t="s">
        <v>12983</v>
      </c>
      <c r="C1403" s="23" t="s">
        <v>12984</v>
      </c>
      <c r="D1403" s="53" t="s">
        <v>182</v>
      </c>
      <c r="E1403" s="23" t="s">
        <v>15</v>
      </c>
      <c r="F1403" s="23" t="s">
        <v>4561</v>
      </c>
      <c r="G1403" s="9" t="s">
        <v>86</v>
      </c>
      <c r="H1403" s="9"/>
      <c r="I1403" s="54"/>
    </row>
    <row r="1404">
      <c r="A1404" s="30" t="s">
        <v>7289</v>
      </c>
      <c r="B1404" s="52" t="s">
        <v>12983</v>
      </c>
      <c r="C1404" s="23" t="s">
        <v>12984</v>
      </c>
      <c r="D1404" s="53" t="s">
        <v>147</v>
      </c>
      <c r="E1404" s="23" t="s">
        <v>15</v>
      </c>
      <c r="F1404" s="23" t="s">
        <v>4561</v>
      </c>
      <c r="G1404" s="9" t="s">
        <v>86</v>
      </c>
      <c r="H1404" s="9"/>
      <c r="I1404" s="54"/>
    </row>
    <row r="1405">
      <c r="A1405" s="30" t="s">
        <v>7289</v>
      </c>
      <c r="B1405" s="52" t="s">
        <v>12985</v>
      </c>
      <c r="C1405" s="23" t="s">
        <v>12986</v>
      </c>
      <c r="D1405" s="53" t="s">
        <v>916</v>
      </c>
      <c r="E1405" s="9"/>
      <c r="F1405" s="23" t="s">
        <v>718</v>
      </c>
      <c r="G1405" s="9" t="s">
        <v>14</v>
      </c>
      <c r="H1405" s="9" t="s">
        <v>420</v>
      </c>
      <c r="I1405" s="54"/>
    </row>
    <row r="1406">
      <c r="A1406" s="30" t="s">
        <v>7289</v>
      </c>
      <c r="B1406" s="52" t="s">
        <v>12987</v>
      </c>
      <c r="C1406" s="23" t="s">
        <v>12988</v>
      </c>
      <c r="D1406" s="53" t="s">
        <v>839</v>
      </c>
      <c r="E1406" s="23" t="s">
        <v>119</v>
      </c>
      <c r="F1406" s="23" t="s">
        <v>801</v>
      </c>
      <c r="G1406" s="9" t="s">
        <v>14</v>
      </c>
      <c r="H1406" s="9"/>
      <c r="I1406" s="54"/>
    </row>
    <row r="1407">
      <c r="A1407" s="30" t="s">
        <v>7289</v>
      </c>
      <c r="B1407" s="52" t="s">
        <v>12989</v>
      </c>
      <c r="C1407" s="23" t="s">
        <v>12990</v>
      </c>
      <c r="D1407" s="53" t="s">
        <v>812</v>
      </c>
      <c r="E1407" s="23" t="s">
        <v>519</v>
      </c>
      <c r="F1407" s="23" t="s">
        <v>3593</v>
      </c>
      <c r="G1407" s="9" t="s">
        <v>14</v>
      </c>
      <c r="H1407" s="9"/>
      <c r="I1407" s="54"/>
    </row>
    <row r="1408">
      <c r="A1408" s="30" t="s">
        <v>7289</v>
      </c>
      <c r="B1408" s="52" t="s">
        <v>12991</v>
      </c>
      <c r="C1408" s="23" t="s">
        <v>12992</v>
      </c>
      <c r="D1408" s="53" t="s">
        <v>7312</v>
      </c>
      <c r="E1408" s="23" t="s">
        <v>38</v>
      </c>
      <c r="F1408" s="23" t="s">
        <v>2427</v>
      </c>
      <c r="G1408" s="9" t="s">
        <v>14</v>
      </c>
      <c r="H1408" s="9"/>
      <c r="I1408" s="54"/>
    </row>
    <row r="1409">
      <c r="A1409" s="30" t="s">
        <v>7289</v>
      </c>
      <c r="B1409" s="52" t="s">
        <v>12993</v>
      </c>
      <c r="C1409" s="23" t="s">
        <v>12994</v>
      </c>
      <c r="D1409" s="53" t="s">
        <v>130</v>
      </c>
      <c r="E1409" s="23" t="s">
        <v>125</v>
      </c>
      <c r="F1409" s="23" t="s">
        <v>12995</v>
      </c>
      <c r="G1409" s="9" t="s">
        <v>14</v>
      </c>
      <c r="H1409" s="9"/>
      <c r="I1409" s="54"/>
    </row>
    <row r="1410">
      <c r="A1410" s="30" t="s">
        <v>7289</v>
      </c>
      <c r="B1410" s="52" t="s">
        <v>12996</v>
      </c>
      <c r="C1410" s="23" t="s">
        <v>12997</v>
      </c>
      <c r="D1410" s="53" t="s">
        <v>405</v>
      </c>
      <c r="E1410" s="23" t="s">
        <v>105</v>
      </c>
      <c r="F1410" s="23" t="s">
        <v>101</v>
      </c>
      <c r="G1410" s="9" t="s">
        <v>14</v>
      </c>
      <c r="H1410" s="9"/>
      <c r="I1410" s="54"/>
    </row>
    <row r="1411">
      <c r="A1411" s="30" t="s">
        <v>7205</v>
      </c>
      <c r="B1411" s="52" t="s">
        <v>12998</v>
      </c>
      <c r="C1411" s="23" t="s">
        <v>12999</v>
      </c>
      <c r="D1411" s="53" t="s">
        <v>32</v>
      </c>
      <c r="E1411" s="23" t="s">
        <v>15</v>
      </c>
      <c r="F1411" s="23" t="s">
        <v>171</v>
      </c>
      <c r="G1411" s="9" t="s">
        <v>14</v>
      </c>
      <c r="H1411" s="9"/>
      <c r="I1411" s="54"/>
    </row>
    <row r="1412">
      <c r="A1412" s="30" t="s">
        <v>7205</v>
      </c>
      <c r="B1412" s="52" t="s">
        <v>12998</v>
      </c>
      <c r="C1412" s="23" t="s">
        <v>12999</v>
      </c>
      <c r="D1412" s="53" t="s">
        <v>182</v>
      </c>
      <c r="E1412" s="23" t="s">
        <v>15</v>
      </c>
      <c r="F1412" s="23" t="s">
        <v>171</v>
      </c>
      <c r="G1412" s="9" t="s">
        <v>14</v>
      </c>
      <c r="H1412" s="9"/>
      <c r="I1412" s="54"/>
    </row>
    <row r="1413">
      <c r="A1413" s="30" t="s">
        <v>7205</v>
      </c>
      <c r="B1413" s="52" t="s">
        <v>12998</v>
      </c>
      <c r="C1413" s="23" t="s">
        <v>12999</v>
      </c>
      <c r="D1413" s="53" t="s">
        <v>307</v>
      </c>
      <c r="E1413" s="43"/>
      <c r="F1413" s="23" t="s">
        <v>184</v>
      </c>
      <c r="G1413" s="9" t="s">
        <v>14</v>
      </c>
      <c r="H1413" s="23" t="s">
        <v>15</v>
      </c>
      <c r="I1413" s="54"/>
    </row>
    <row r="1414">
      <c r="A1414" s="30" t="s">
        <v>7205</v>
      </c>
      <c r="B1414" s="52" t="s">
        <v>13000</v>
      </c>
      <c r="C1414" s="23" t="s">
        <v>13001</v>
      </c>
      <c r="D1414" s="53" t="s">
        <v>135</v>
      </c>
      <c r="E1414" s="23" t="s">
        <v>995</v>
      </c>
      <c r="F1414" s="23" t="s">
        <v>12637</v>
      </c>
      <c r="G1414" s="9" t="s">
        <v>14</v>
      </c>
      <c r="H1414" s="9"/>
      <c r="I1414" s="54"/>
    </row>
    <row r="1415">
      <c r="A1415" s="30" t="s">
        <v>7205</v>
      </c>
      <c r="B1415" s="52" t="s">
        <v>13000</v>
      </c>
      <c r="C1415" s="23" t="s">
        <v>13001</v>
      </c>
      <c r="D1415" s="53" t="s">
        <v>135</v>
      </c>
      <c r="E1415" s="23" t="s">
        <v>589</v>
      </c>
      <c r="F1415" s="23" t="s">
        <v>120</v>
      </c>
      <c r="G1415" s="9" t="s">
        <v>14</v>
      </c>
      <c r="H1415" s="9"/>
      <c r="I1415" s="54"/>
    </row>
    <row r="1416">
      <c r="A1416" s="30" t="s">
        <v>7205</v>
      </c>
      <c r="B1416" s="52" t="s">
        <v>13002</v>
      </c>
      <c r="C1416" s="23" t="s">
        <v>13003</v>
      </c>
      <c r="D1416" s="53" t="s">
        <v>523</v>
      </c>
      <c r="E1416" s="9"/>
      <c r="F1416" s="23" t="s">
        <v>11507</v>
      </c>
      <c r="G1416" s="9" t="s">
        <v>14</v>
      </c>
      <c r="H1416" s="23" t="s">
        <v>38</v>
      </c>
      <c r="I1416" s="54"/>
    </row>
    <row r="1417">
      <c r="A1417" s="30" t="s">
        <v>7205</v>
      </c>
      <c r="B1417" s="52" t="s">
        <v>13004</v>
      </c>
      <c r="C1417" s="23" t="s">
        <v>13005</v>
      </c>
      <c r="D1417" s="53" t="s">
        <v>307</v>
      </c>
      <c r="E1417" s="23" t="s">
        <v>13</v>
      </c>
      <c r="F1417" s="23" t="s">
        <v>136</v>
      </c>
      <c r="G1417" s="9" t="s">
        <v>14</v>
      </c>
      <c r="H1417" s="9"/>
      <c r="I1417" s="54"/>
    </row>
    <row r="1418">
      <c r="A1418" s="30" t="s">
        <v>7205</v>
      </c>
      <c r="B1418" s="52" t="s">
        <v>13006</v>
      </c>
      <c r="C1418" s="23" t="s">
        <v>13007</v>
      </c>
      <c r="D1418" s="53" t="s">
        <v>32</v>
      </c>
      <c r="E1418" s="23" t="s">
        <v>15</v>
      </c>
      <c r="F1418" s="23" t="s">
        <v>171</v>
      </c>
      <c r="G1418" s="9" t="s">
        <v>14</v>
      </c>
      <c r="H1418" s="9"/>
      <c r="I1418" s="54"/>
    </row>
    <row r="1419">
      <c r="A1419" s="30" t="s">
        <v>7205</v>
      </c>
      <c r="B1419" s="52" t="s">
        <v>13006</v>
      </c>
      <c r="C1419" s="23" t="s">
        <v>13007</v>
      </c>
      <c r="D1419" s="53" t="s">
        <v>147</v>
      </c>
      <c r="E1419" s="23" t="s">
        <v>15</v>
      </c>
      <c r="F1419" s="23" t="s">
        <v>171</v>
      </c>
      <c r="G1419" s="9" t="s">
        <v>14</v>
      </c>
      <c r="H1419" s="9"/>
      <c r="I1419" s="54"/>
    </row>
    <row r="1420">
      <c r="A1420" s="30" t="s">
        <v>7205</v>
      </c>
      <c r="B1420" s="52" t="s">
        <v>13006</v>
      </c>
      <c r="C1420" s="23" t="s">
        <v>13007</v>
      </c>
      <c r="D1420" s="53" t="s">
        <v>307</v>
      </c>
      <c r="E1420" s="9"/>
      <c r="F1420" s="23" t="s">
        <v>184</v>
      </c>
      <c r="G1420" s="9" t="s">
        <v>14</v>
      </c>
      <c r="H1420" s="23" t="s">
        <v>15</v>
      </c>
      <c r="I1420" s="54"/>
    </row>
    <row r="1421">
      <c r="A1421" s="30" t="s">
        <v>7205</v>
      </c>
      <c r="B1421" s="52" t="s">
        <v>13008</v>
      </c>
      <c r="C1421" s="23" t="s">
        <v>13009</v>
      </c>
      <c r="D1421" s="53" t="s">
        <v>977</v>
      </c>
      <c r="E1421" s="23" t="s">
        <v>125</v>
      </c>
      <c r="F1421" s="23" t="s">
        <v>101</v>
      </c>
      <c r="G1421" s="9" t="s">
        <v>14</v>
      </c>
      <c r="H1421" s="9"/>
      <c r="I1421" s="54"/>
    </row>
    <row r="1422">
      <c r="A1422" s="30" t="s">
        <v>7205</v>
      </c>
      <c r="B1422" s="52" t="s">
        <v>13008</v>
      </c>
      <c r="C1422" s="23" t="s">
        <v>13009</v>
      </c>
      <c r="D1422" s="53" t="s">
        <v>977</v>
      </c>
      <c r="E1422" s="23" t="s">
        <v>436</v>
      </c>
      <c r="F1422" s="23" t="s">
        <v>101</v>
      </c>
      <c r="G1422" s="9" t="s">
        <v>14</v>
      </c>
      <c r="H1422" s="9"/>
      <c r="I1422" s="54"/>
    </row>
    <row r="1423">
      <c r="A1423" s="30" t="s">
        <v>7205</v>
      </c>
      <c r="B1423" s="52" t="s">
        <v>13010</v>
      </c>
      <c r="C1423" s="23" t="s">
        <v>13011</v>
      </c>
      <c r="D1423" s="53" t="s">
        <v>415</v>
      </c>
      <c r="E1423" s="23" t="s">
        <v>1032</v>
      </c>
      <c r="F1423" s="23" t="s">
        <v>1419</v>
      </c>
      <c r="G1423" s="9" t="s">
        <v>14</v>
      </c>
      <c r="H1423" s="9"/>
      <c r="I1423" s="54"/>
    </row>
    <row r="1424">
      <c r="A1424" s="30" t="s">
        <v>7205</v>
      </c>
      <c r="B1424" s="52" t="s">
        <v>13012</v>
      </c>
      <c r="C1424" s="23" t="s">
        <v>13013</v>
      </c>
      <c r="D1424" s="53" t="s">
        <v>556</v>
      </c>
      <c r="E1424" s="23" t="s">
        <v>125</v>
      </c>
      <c r="F1424" s="23" t="s">
        <v>1691</v>
      </c>
      <c r="G1424" s="9" t="s">
        <v>14</v>
      </c>
      <c r="H1424" s="9"/>
      <c r="I1424" s="54"/>
    </row>
    <row r="1425">
      <c r="A1425" s="30" t="s">
        <v>7205</v>
      </c>
      <c r="B1425" s="52" t="s">
        <v>13014</v>
      </c>
      <c r="C1425" s="23" t="s">
        <v>13015</v>
      </c>
      <c r="D1425" s="53" t="s">
        <v>343</v>
      </c>
      <c r="E1425" s="23" t="s">
        <v>1032</v>
      </c>
      <c r="F1425" s="23" t="s">
        <v>1430</v>
      </c>
      <c r="G1425" s="9" t="s">
        <v>14</v>
      </c>
      <c r="H1425" s="9"/>
      <c r="I1425" s="54"/>
    </row>
    <row r="1426">
      <c r="A1426" s="30" t="s">
        <v>7205</v>
      </c>
      <c r="B1426" s="52" t="s">
        <v>13014</v>
      </c>
      <c r="C1426" s="23" t="s">
        <v>13015</v>
      </c>
      <c r="D1426" s="53" t="s">
        <v>343</v>
      </c>
      <c r="E1426" s="23" t="s">
        <v>12162</v>
      </c>
      <c r="F1426" s="23" t="s">
        <v>13016</v>
      </c>
      <c r="G1426" s="9" t="s">
        <v>14</v>
      </c>
      <c r="H1426" s="9"/>
      <c r="I1426" s="54"/>
    </row>
    <row r="1427">
      <c r="A1427" s="30" t="s">
        <v>7198</v>
      </c>
      <c r="B1427" s="52" t="s">
        <v>13017</v>
      </c>
      <c r="C1427" s="23" t="s">
        <v>13018</v>
      </c>
      <c r="D1427" s="53" t="s">
        <v>311</v>
      </c>
      <c r="E1427" s="23" t="s">
        <v>15</v>
      </c>
      <c r="F1427" s="23" t="s">
        <v>171</v>
      </c>
      <c r="G1427" s="9" t="s">
        <v>14</v>
      </c>
      <c r="H1427" s="9"/>
      <c r="I1427" s="54"/>
    </row>
    <row r="1428">
      <c r="A1428" s="30" t="s">
        <v>7198</v>
      </c>
      <c r="B1428" s="52" t="s">
        <v>13017</v>
      </c>
      <c r="C1428" s="23" t="s">
        <v>13018</v>
      </c>
      <c r="D1428" s="53" t="s">
        <v>746</v>
      </c>
      <c r="E1428" s="23" t="s">
        <v>15</v>
      </c>
      <c r="F1428" s="23" t="s">
        <v>171</v>
      </c>
      <c r="G1428" s="9" t="s">
        <v>14</v>
      </c>
      <c r="H1428" s="9"/>
      <c r="I1428" s="54"/>
    </row>
    <row r="1429">
      <c r="A1429" s="30" t="s">
        <v>7198</v>
      </c>
      <c r="B1429" s="52" t="s">
        <v>13017</v>
      </c>
      <c r="C1429" s="23" t="s">
        <v>13018</v>
      </c>
      <c r="D1429" s="53" t="s">
        <v>800</v>
      </c>
      <c r="E1429" s="9"/>
      <c r="F1429" s="23" t="s">
        <v>184</v>
      </c>
      <c r="G1429" s="9" t="s">
        <v>14</v>
      </c>
      <c r="H1429" s="23" t="s">
        <v>15</v>
      </c>
      <c r="I1429" s="54"/>
    </row>
    <row r="1430">
      <c r="A1430" s="30" t="s">
        <v>7198</v>
      </c>
      <c r="B1430" s="52" t="s">
        <v>13019</v>
      </c>
      <c r="C1430" s="23" t="s">
        <v>13020</v>
      </c>
      <c r="D1430" s="53" t="s">
        <v>3764</v>
      </c>
      <c r="E1430" s="23" t="s">
        <v>119</v>
      </c>
      <c r="F1430" s="23" t="s">
        <v>13021</v>
      </c>
      <c r="G1430" s="9" t="s">
        <v>86</v>
      </c>
      <c r="H1430" s="9"/>
      <c r="I1430" s="54"/>
    </row>
    <row r="1431">
      <c r="A1431" s="30" t="s">
        <v>7198</v>
      </c>
      <c r="B1431" s="52" t="s">
        <v>13022</v>
      </c>
      <c r="C1431" s="23" t="s">
        <v>13023</v>
      </c>
      <c r="D1431" s="53" t="s">
        <v>746</v>
      </c>
      <c r="E1431" s="23" t="s">
        <v>15</v>
      </c>
      <c r="F1431" s="23" t="s">
        <v>171</v>
      </c>
      <c r="G1431" s="9" t="s">
        <v>14</v>
      </c>
      <c r="H1431" s="9"/>
      <c r="I1431" s="54"/>
    </row>
    <row r="1432">
      <c r="A1432" s="30" t="s">
        <v>7198</v>
      </c>
      <c r="B1432" s="52" t="s">
        <v>13022</v>
      </c>
      <c r="C1432" s="23" t="s">
        <v>13023</v>
      </c>
      <c r="D1432" s="53" t="s">
        <v>311</v>
      </c>
      <c r="E1432" s="23" t="s">
        <v>15</v>
      </c>
      <c r="F1432" s="23" t="s">
        <v>171</v>
      </c>
      <c r="G1432" s="9" t="s">
        <v>14</v>
      </c>
      <c r="H1432" s="9"/>
      <c r="I1432" s="54"/>
    </row>
    <row r="1433">
      <c r="A1433" s="30" t="s">
        <v>7198</v>
      </c>
      <c r="B1433" s="52" t="s">
        <v>13022</v>
      </c>
      <c r="C1433" s="23" t="s">
        <v>13023</v>
      </c>
      <c r="D1433" s="53" t="s">
        <v>307</v>
      </c>
      <c r="E1433" s="23" t="s">
        <v>15</v>
      </c>
      <c r="F1433" s="23" t="s">
        <v>171</v>
      </c>
      <c r="G1433" s="9" t="s">
        <v>14</v>
      </c>
      <c r="H1433" s="9"/>
      <c r="I1433" s="54"/>
    </row>
    <row r="1434">
      <c r="A1434" s="30" t="s">
        <v>7198</v>
      </c>
      <c r="B1434" s="52" t="s">
        <v>13024</v>
      </c>
      <c r="C1434" s="23" t="s">
        <v>13025</v>
      </c>
      <c r="D1434" s="53" t="s">
        <v>1020</v>
      </c>
      <c r="E1434" s="23" t="s">
        <v>5418</v>
      </c>
      <c r="F1434" s="23" t="s">
        <v>564</v>
      </c>
      <c r="G1434" s="9" t="s">
        <v>14</v>
      </c>
      <c r="H1434" s="9"/>
      <c r="I1434" s="54"/>
    </row>
    <row r="1435">
      <c r="A1435" s="30" t="s">
        <v>7198</v>
      </c>
      <c r="B1435" s="52" t="s">
        <v>13026</v>
      </c>
      <c r="C1435" s="23" t="s">
        <v>13027</v>
      </c>
      <c r="D1435" s="53" t="s">
        <v>6522</v>
      </c>
      <c r="E1435" s="23" t="s">
        <v>125</v>
      </c>
      <c r="F1435" s="23" t="s">
        <v>101</v>
      </c>
      <c r="G1435" s="9" t="s">
        <v>14</v>
      </c>
      <c r="H1435" s="9"/>
      <c r="I1435" s="54"/>
    </row>
    <row r="1436">
      <c r="A1436" s="30" t="s">
        <v>7198</v>
      </c>
      <c r="B1436" s="52" t="s">
        <v>13028</v>
      </c>
      <c r="C1436" s="23" t="s">
        <v>13029</v>
      </c>
      <c r="D1436" s="53" t="s">
        <v>357</v>
      </c>
      <c r="E1436" s="23" t="s">
        <v>119</v>
      </c>
      <c r="F1436" s="23" t="s">
        <v>1901</v>
      </c>
      <c r="G1436" s="9" t="s">
        <v>14</v>
      </c>
      <c r="H1436" s="9"/>
      <c r="I1436" s="54"/>
    </row>
    <row r="1437">
      <c r="A1437" s="30" t="s">
        <v>7198</v>
      </c>
      <c r="B1437" s="52" t="s">
        <v>13030</v>
      </c>
      <c r="C1437" s="23" t="s">
        <v>13031</v>
      </c>
      <c r="D1437" s="53" t="s">
        <v>62</v>
      </c>
      <c r="E1437" s="23" t="s">
        <v>12162</v>
      </c>
      <c r="F1437" s="23" t="s">
        <v>48</v>
      </c>
      <c r="G1437" s="9" t="s">
        <v>14</v>
      </c>
      <c r="H1437" s="9"/>
      <c r="I1437" s="54"/>
    </row>
    <row r="1438">
      <c r="A1438" s="30" t="s">
        <v>7198</v>
      </c>
      <c r="B1438" s="52" t="s">
        <v>13032</v>
      </c>
      <c r="C1438" s="23" t="s">
        <v>13033</v>
      </c>
      <c r="D1438" s="53" t="s">
        <v>1799</v>
      </c>
      <c r="E1438" s="23" t="s">
        <v>125</v>
      </c>
      <c r="F1438" s="23" t="s">
        <v>33</v>
      </c>
      <c r="G1438" s="9" t="s">
        <v>14</v>
      </c>
      <c r="H1438" s="9"/>
      <c r="I1438" s="54"/>
    </row>
    <row r="1439">
      <c r="A1439" s="30" t="s">
        <v>7198</v>
      </c>
      <c r="B1439" s="52" t="s">
        <v>13032</v>
      </c>
      <c r="C1439" s="23" t="s">
        <v>13033</v>
      </c>
      <c r="D1439" s="53" t="s">
        <v>405</v>
      </c>
      <c r="E1439" s="23" t="s">
        <v>125</v>
      </c>
      <c r="F1439" s="23" t="s">
        <v>33</v>
      </c>
      <c r="G1439" s="9" t="s">
        <v>14</v>
      </c>
      <c r="H1439" s="9"/>
      <c r="I1439" s="54"/>
    </row>
    <row r="1440">
      <c r="A1440" s="30" t="s">
        <v>7198</v>
      </c>
      <c r="B1440" s="52" t="s">
        <v>13034</v>
      </c>
      <c r="C1440" s="23" t="s">
        <v>13035</v>
      </c>
      <c r="D1440" s="53" t="s">
        <v>686</v>
      </c>
      <c r="E1440" s="23" t="s">
        <v>119</v>
      </c>
      <c r="F1440" s="23" t="s">
        <v>18</v>
      </c>
      <c r="G1440" s="9" t="s">
        <v>14</v>
      </c>
      <c r="H1440" s="9"/>
      <c r="I1440" s="54"/>
    </row>
    <row r="1441">
      <c r="A1441" s="30" t="s">
        <v>7167</v>
      </c>
      <c r="B1441" s="52" t="s">
        <v>13036</v>
      </c>
      <c r="C1441" s="23" t="s">
        <v>13037</v>
      </c>
      <c r="D1441" s="53" t="s">
        <v>78</v>
      </c>
      <c r="E1441" s="23" t="s">
        <v>119</v>
      </c>
      <c r="F1441" s="23" t="s">
        <v>542</v>
      </c>
      <c r="G1441" s="9" t="s">
        <v>14</v>
      </c>
      <c r="H1441" s="9"/>
      <c r="I1441" s="54"/>
    </row>
    <row r="1442">
      <c r="A1442" s="30" t="s">
        <v>7167</v>
      </c>
      <c r="B1442" s="52" t="s">
        <v>13038</v>
      </c>
      <c r="C1442" s="23" t="s">
        <v>13039</v>
      </c>
      <c r="D1442" s="53" t="s">
        <v>4560</v>
      </c>
      <c r="E1442" s="23" t="s">
        <v>119</v>
      </c>
      <c r="F1442" s="23" t="s">
        <v>542</v>
      </c>
      <c r="G1442" s="9" t="s">
        <v>14</v>
      </c>
      <c r="H1442" s="9"/>
      <c r="I1442" s="54"/>
    </row>
    <row r="1443">
      <c r="A1443" s="30" t="s">
        <v>7167</v>
      </c>
      <c r="B1443" s="52" t="s">
        <v>13040</v>
      </c>
      <c r="C1443" s="23" t="s">
        <v>13041</v>
      </c>
      <c r="D1443" s="53" t="s">
        <v>170</v>
      </c>
      <c r="E1443" s="23" t="s">
        <v>119</v>
      </c>
      <c r="F1443" s="23" t="s">
        <v>18</v>
      </c>
      <c r="G1443" s="9" t="s">
        <v>14</v>
      </c>
      <c r="H1443" s="9"/>
      <c r="I1443" s="54"/>
    </row>
    <row r="1444">
      <c r="A1444" s="30" t="s">
        <v>7167</v>
      </c>
      <c r="B1444" s="52" t="s">
        <v>13042</v>
      </c>
      <c r="C1444" s="23" t="s">
        <v>13043</v>
      </c>
      <c r="D1444" s="53" t="s">
        <v>135</v>
      </c>
      <c r="E1444" s="23" t="s">
        <v>119</v>
      </c>
      <c r="F1444" s="23" t="s">
        <v>300</v>
      </c>
      <c r="G1444" s="9" t="s">
        <v>14</v>
      </c>
      <c r="H1444" s="9"/>
      <c r="I1444" s="54"/>
    </row>
    <row r="1445">
      <c r="A1445" s="30" t="s">
        <v>7167</v>
      </c>
      <c r="B1445" s="52" t="s">
        <v>13044</v>
      </c>
      <c r="C1445" s="23" t="s">
        <v>13045</v>
      </c>
      <c r="D1445" s="53" t="s">
        <v>311</v>
      </c>
      <c r="E1445" s="23" t="s">
        <v>15</v>
      </c>
      <c r="F1445" s="23" t="s">
        <v>747</v>
      </c>
      <c r="G1445" s="9" t="s">
        <v>86</v>
      </c>
      <c r="H1445" s="9"/>
      <c r="I1445" s="54"/>
    </row>
    <row r="1446">
      <c r="A1446" s="30" t="s">
        <v>7167</v>
      </c>
      <c r="B1446" s="52" t="s">
        <v>13044</v>
      </c>
      <c r="C1446" s="23" t="s">
        <v>13045</v>
      </c>
      <c r="D1446" s="53" t="s">
        <v>1728</v>
      </c>
      <c r="E1446" s="23" t="s">
        <v>15</v>
      </c>
      <c r="F1446" s="23" t="s">
        <v>747</v>
      </c>
      <c r="G1446" s="9" t="s">
        <v>86</v>
      </c>
      <c r="H1446" s="9"/>
      <c r="I1446" s="54"/>
    </row>
    <row r="1447">
      <c r="A1447" s="30" t="s">
        <v>7167</v>
      </c>
      <c r="B1447" s="52" t="s">
        <v>13044</v>
      </c>
      <c r="C1447" s="23" t="s">
        <v>13045</v>
      </c>
      <c r="D1447" s="53" t="s">
        <v>800</v>
      </c>
      <c r="E1447" s="23" t="s">
        <v>15</v>
      </c>
      <c r="F1447" s="23" t="s">
        <v>747</v>
      </c>
      <c r="G1447" s="9" t="s">
        <v>86</v>
      </c>
      <c r="H1447" s="9"/>
      <c r="I1447" s="54"/>
    </row>
    <row r="1448">
      <c r="A1448" s="30" t="s">
        <v>7167</v>
      </c>
      <c r="B1448" s="52" t="s">
        <v>13046</v>
      </c>
      <c r="C1448" s="23" t="s">
        <v>13047</v>
      </c>
      <c r="D1448" s="53" t="s">
        <v>1136</v>
      </c>
      <c r="E1448" s="23" t="s">
        <v>119</v>
      </c>
      <c r="F1448" s="23" t="s">
        <v>11507</v>
      </c>
      <c r="G1448" s="9" t="s">
        <v>14</v>
      </c>
      <c r="H1448" s="9"/>
      <c r="I1448" s="54"/>
    </row>
    <row r="1449">
      <c r="A1449" s="30" t="s">
        <v>7167</v>
      </c>
      <c r="B1449" s="52" t="s">
        <v>13048</v>
      </c>
      <c r="C1449" s="23" t="s">
        <v>13049</v>
      </c>
      <c r="D1449" s="53" t="s">
        <v>2375</v>
      </c>
      <c r="E1449" s="23" t="s">
        <v>38</v>
      </c>
      <c r="F1449" s="23" t="s">
        <v>18</v>
      </c>
      <c r="G1449" s="9" t="s">
        <v>14</v>
      </c>
      <c r="H1449" s="9"/>
      <c r="I1449" s="54"/>
    </row>
    <row r="1450">
      <c r="A1450" s="30" t="s">
        <v>7167</v>
      </c>
      <c r="B1450" s="52" t="s">
        <v>13050</v>
      </c>
      <c r="C1450" s="23" t="s">
        <v>13051</v>
      </c>
      <c r="D1450" s="53" t="s">
        <v>211</v>
      </c>
      <c r="E1450" s="23" t="s">
        <v>334</v>
      </c>
      <c r="F1450" s="23" t="s">
        <v>588</v>
      </c>
      <c r="G1450" s="9" t="s">
        <v>14</v>
      </c>
      <c r="H1450" s="9"/>
      <c r="I1450" s="54"/>
    </row>
    <row r="1451">
      <c r="A1451" s="30" t="s">
        <v>7167</v>
      </c>
      <c r="B1451" s="52" t="s">
        <v>13052</v>
      </c>
      <c r="C1451" s="23" t="s">
        <v>13053</v>
      </c>
      <c r="D1451" s="53" t="s">
        <v>1630</v>
      </c>
      <c r="E1451" s="23" t="s">
        <v>119</v>
      </c>
      <c r="F1451" s="23" t="s">
        <v>1152</v>
      </c>
      <c r="G1451" s="9" t="s">
        <v>86</v>
      </c>
      <c r="H1451" s="9"/>
      <c r="I1451" s="54"/>
    </row>
    <row r="1452">
      <c r="A1452" s="30" t="s">
        <v>7167</v>
      </c>
      <c r="B1452" s="52" t="s">
        <v>13054</v>
      </c>
      <c r="C1452" s="23" t="s">
        <v>13055</v>
      </c>
      <c r="D1452" s="53" t="s">
        <v>137</v>
      </c>
      <c r="E1452" s="23" t="s">
        <v>119</v>
      </c>
      <c r="F1452" s="23" t="s">
        <v>762</v>
      </c>
      <c r="G1452" s="9" t="s">
        <v>14</v>
      </c>
      <c r="H1452" s="9"/>
      <c r="I1452" s="54"/>
    </row>
    <row r="1453">
      <c r="A1453" s="30" t="s">
        <v>7167</v>
      </c>
      <c r="B1453" s="52" t="s">
        <v>13054</v>
      </c>
      <c r="C1453" s="23" t="s">
        <v>13055</v>
      </c>
      <c r="D1453" s="53" t="s">
        <v>137</v>
      </c>
      <c r="E1453" s="23" t="s">
        <v>119</v>
      </c>
      <c r="F1453" s="23" t="s">
        <v>542</v>
      </c>
      <c r="G1453" s="9" t="s">
        <v>14</v>
      </c>
      <c r="H1453" s="9"/>
      <c r="I1453" s="54"/>
    </row>
    <row r="1454">
      <c r="A1454" s="30" t="s">
        <v>7167</v>
      </c>
      <c r="B1454" s="52" t="s">
        <v>13056</v>
      </c>
      <c r="C1454" s="23" t="s">
        <v>13057</v>
      </c>
      <c r="D1454" s="53" t="s">
        <v>746</v>
      </c>
      <c r="E1454" s="23" t="s">
        <v>15</v>
      </c>
      <c r="F1454" s="23" t="s">
        <v>747</v>
      </c>
      <c r="G1454" s="9" t="s">
        <v>86</v>
      </c>
      <c r="H1454" s="9"/>
      <c r="I1454" s="54"/>
    </row>
    <row r="1455">
      <c r="A1455" s="30" t="s">
        <v>7167</v>
      </c>
      <c r="B1455" s="52" t="s">
        <v>13056</v>
      </c>
      <c r="C1455" s="23" t="s">
        <v>13057</v>
      </c>
      <c r="D1455" s="53" t="s">
        <v>311</v>
      </c>
      <c r="E1455" s="23" t="s">
        <v>15</v>
      </c>
      <c r="F1455" s="23" t="s">
        <v>747</v>
      </c>
      <c r="G1455" s="9" t="s">
        <v>86</v>
      </c>
      <c r="H1455" s="9"/>
      <c r="I1455" s="54"/>
    </row>
    <row r="1456">
      <c r="A1456" s="30" t="s">
        <v>7167</v>
      </c>
      <c r="B1456" s="52" t="s">
        <v>13056</v>
      </c>
      <c r="C1456" s="23" t="s">
        <v>13057</v>
      </c>
      <c r="D1456" s="53" t="s">
        <v>800</v>
      </c>
      <c r="E1456" s="23" t="s">
        <v>15</v>
      </c>
      <c r="F1456" s="23" t="s">
        <v>747</v>
      </c>
      <c r="G1456" s="9" t="s">
        <v>86</v>
      </c>
      <c r="H1456" s="9"/>
      <c r="I1456" s="54"/>
    </row>
    <row r="1457">
      <c r="A1457" s="30" t="s">
        <v>7167</v>
      </c>
      <c r="B1457" s="52" t="s">
        <v>13058</v>
      </c>
      <c r="C1457" s="23" t="s">
        <v>13059</v>
      </c>
      <c r="D1457" s="53" t="s">
        <v>1151</v>
      </c>
      <c r="E1457" s="23" t="s">
        <v>105</v>
      </c>
      <c r="F1457" s="23" t="s">
        <v>526</v>
      </c>
      <c r="G1457" s="9" t="s">
        <v>14</v>
      </c>
      <c r="H1457" s="9"/>
      <c r="I1457" s="54"/>
    </row>
    <row r="1458">
      <c r="A1458" s="30" t="s">
        <v>7167</v>
      </c>
      <c r="B1458" s="52" t="s">
        <v>13060</v>
      </c>
      <c r="C1458" s="23" t="s">
        <v>13061</v>
      </c>
      <c r="D1458" s="53" t="s">
        <v>1290</v>
      </c>
      <c r="E1458" s="23" t="s">
        <v>13062</v>
      </c>
      <c r="F1458" s="23" t="s">
        <v>12464</v>
      </c>
      <c r="G1458" s="9" t="s">
        <v>14</v>
      </c>
      <c r="H1458" s="9"/>
      <c r="I1458" s="54"/>
    </row>
    <row r="1459">
      <c r="A1459" s="30" t="s">
        <v>7167</v>
      </c>
      <c r="B1459" s="52" t="s">
        <v>13060</v>
      </c>
      <c r="C1459" s="23" t="s">
        <v>13061</v>
      </c>
      <c r="D1459" s="53" t="s">
        <v>1290</v>
      </c>
      <c r="E1459" s="23" t="s">
        <v>5389</v>
      </c>
      <c r="F1459" s="23" t="s">
        <v>33</v>
      </c>
      <c r="G1459" s="9" t="s">
        <v>14</v>
      </c>
      <c r="H1459" s="9"/>
      <c r="I1459" s="54"/>
    </row>
    <row r="1460">
      <c r="A1460" s="30" t="s">
        <v>7167</v>
      </c>
      <c r="B1460" s="52" t="s">
        <v>13063</v>
      </c>
      <c r="C1460" s="23" t="s">
        <v>13064</v>
      </c>
      <c r="D1460" s="53" t="s">
        <v>611</v>
      </c>
      <c r="E1460" s="23" t="s">
        <v>119</v>
      </c>
      <c r="F1460" s="23" t="s">
        <v>18</v>
      </c>
      <c r="G1460" s="9" t="s">
        <v>14</v>
      </c>
      <c r="H1460" s="9"/>
      <c r="I1460" s="54"/>
    </row>
    <row r="1461">
      <c r="A1461" s="30" t="s">
        <v>7167</v>
      </c>
      <c r="B1461" s="52" t="s">
        <v>13065</v>
      </c>
      <c r="C1461" s="23" t="s">
        <v>13066</v>
      </c>
      <c r="D1461" s="53" t="s">
        <v>2651</v>
      </c>
      <c r="E1461" s="23" t="s">
        <v>5299</v>
      </c>
      <c r="F1461" s="23" t="s">
        <v>564</v>
      </c>
      <c r="G1461" s="9" t="s">
        <v>14</v>
      </c>
      <c r="H1461" s="9"/>
      <c r="I1461" s="54"/>
    </row>
    <row r="1462">
      <c r="A1462" s="30" t="s">
        <v>7167</v>
      </c>
      <c r="B1462" s="52" t="s">
        <v>13067</v>
      </c>
      <c r="C1462" s="23" t="s">
        <v>13068</v>
      </c>
      <c r="D1462" s="53" t="s">
        <v>135</v>
      </c>
      <c r="E1462" s="23" t="s">
        <v>119</v>
      </c>
      <c r="F1462" s="23" t="s">
        <v>2338</v>
      </c>
      <c r="G1462" s="9" t="s">
        <v>14</v>
      </c>
      <c r="H1462" s="9"/>
      <c r="I1462" s="54"/>
    </row>
    <row r="1463">
      <c r="A1463" s="30" t="s">
        <v>7167</v>
      </c>
      <c r="B1463" s="52" t="s">
        <v>13067</v>
      </c>
      <c r="C1463" s="23" t="s">
        <v>13068</v>
      </c>
      <c r="D1463" s="53" t="s">
        <v>78</v>
      </c>
      <c r="E1463" s="23" t="s">
        <v>119</v>
      </c>
      <c r="F1463" s="23" t="s">
        <v>2338</v>
      </c>
      <c r="G1463" s="9" t="s">
        <v>14</v>
      </c>
      <c r="H1463" s="9"/>
      <c r="I1463" s="54"/>
    </row>
    <row r="1464">
      <c r="A1464" s="30" t="s">
        <v>7167</v>
      </c>
      <c r="B1464" s="52" t="s">
        <v>13067</v>
      </c>
      <c r="C1464" s="23" t="s">
        <v>13068</v>
      </c>
      <c r="D1464" s="53" t="s">
        <v>137</v>
      </c>
      <c r="E1464" s="23" t="s">
        <v>119</v>
      </c>
      <c r="F1464" s="23" t="s">
        <v>2338</v>
      </c>
      <c r="G1464" s="9" t="s">
        <v>14</v>
      </c>
      <c r="H1464" s="9"/>
      <c r="I1464" s="54"/>
    </row>
    <row r="1465">
      <c r="A1465" s="30" t="s">
        <v>7149</v>
      </c>
      <c r="B1465" s="52" t="s">
        <v>13069</v>
      </c>
      <c r="C1465" s="23" t="s">
        <v>13070</v>
      </c>
      <c r="D1465" s="53" t="s">
        <v>325</v>
      </c>
      <c r="E1465" s="23" t="s">
        <v>119</v>
      </c>
      <c r="F1465" s="23" t="s">
        <v>144</v>
      </c>
      <c r="G1465" s="9" t="s">
        <v>86</v>
      </c>
      <c r="H1465" s="9"/>
      <c r="I1465" s="54"/>
    </row>
    <row r="1466">
      <c r="A1466" s="30" t="s">
        <v>7149</v>
      </c>
      <c r="B1466" s="52" t="s">
        <v>13071</v>
      </c>
      <c r="C1466" s="23" t="s">
        <v>13072</v>
      </c>
      <c r="D1466" s="53" t="s">
        <v>206</v>
      </c>
      <c r="E1466" s="23" t="s">
        <v>15</v>
      </c>
      <c r="F1466" s="23" t="s">
        <v>747</v>
      </c>
      <c r="G1466" s="9" t="s">
        <v>86</v>
      </c>
      <c r="H1466" s="9"/>
      <c r="I1466" s="54"/>
    </row>
    <row r="1467">
      <c r="A1467" s="30" t="s">
        <v>7149</v>
      </c>
      <c r="B1467" s="52" t="s">
        <v>13071</v>
      </c>
      <c r="C1467" s="23" t="s">
        <v>13072</v>
      </c>
      <c r="D1467" s="53" t="s">
        <v>373</v>
      </c>
      <c r="E1467" s="23" t="s">
        <v>15</v>
      </c>
      <c r="F1467" s="23" t="s">
        <v>747</v>
      </c>
      <c r="G1467" s="9" t="s">
        <v>86</v>
      </c>
      <c r="H1467" s="9"/>
      <c r="I1467" s="54"/>
    </row>
    <row r="1468">
      <c r="A1468" s="30" t="s">
        <v>7149</v>
      </c>
      <c r="B1468" s="52" t="s">
        <v>13073</v>
      </c>
      <c r="C1468" s="23" t="s">
        <v>13074</v>
      </c>
      <c r="D1468" s="53" t="s">
        <v>206</v>
      </c>
      <c r="E1468" s="23" t="s">
        <v>119</v>
      </c>
      <c r="F1468" s="23" t="s">
        <v>144</v>
      </c>
      <c r="G1468" s="9" t="s">
        <v>86</v>
      </c>
      <c r="H1468" s="9"/>
      <c r="I1468" s="54"/>
    </row>
    <row r="1469">
      <c r="A1469" s="30" t="s">
        <v>7149</v>
      </c>
      <c r="B1469" s="52" t="s">
        <v>13075</v>
      </c>
      <c r="C1469" s="23" t="s">
        <v>13076</v>
      </c>
      <c r="D1469" s="53" t="s">
        <v>373</v>
      </c>
      <c r="E1469" s="23" t="s">
        <v>15</v>
      </c>
      <c r="F1469" s="23" t="s">
        <v>747</v>
      </c>
      <c r="G1469" s="9" t="s">
        <v>86</v>
      </c>
      <c r="H1469" s="9"/>
      <c r="I1469" s="54"/>
    </row>
    <row r="1470">
      <c r="A1470" s="30" t="s">
        <v>7149</v>
      </c>
      <c r="B1470" s="52" t="s">
        <v>13075</v>
      </c>
      <c r="C1470" s="23" t="s">
        <v>13076</v>
      </c>
      <c r="D1470" s="53" t="s">
        <v>665</v>
      </c>
      <c r="E1470" s="23" t="s">
        <v>15</v>
      </c>
      <c r="F1470" s="23" t="s">
        <v>747</v>
      </c>
      <c r="G1470" s="9" t="s">
        <v>86</v>
      </c>
      <c r="H1470" s="9"/>
      <c r="I1470" s="54"/>
    </row>
    <row r="1471">
      <c r="A1471" s="30" t="s">
        <v>7149</v>
      </c>
      <c r="B1471" s="52" t="s">
        <v>13075</v>
      </c>
      <c r="C1471" s="23" t="s">
        <v>13076</v>
      </c>
      <c r="D1471" s="53" t="s">
        <v>307</v>
      </c>
      <c r="E1471" s="23" t="s">
        <v>15</v>
      </c>
      <c r="F1471" s="23" t="s">
        <v>747</v>
      </c>
      <c r="G1471" s="9" t="s">
        <v>86</v>
      </c>
      <c r="H1471" s="9"/>
      <c r="I1471" s="54"/>
    </row>
    <row r="1472">
      <c r="A1472" s="30" t="s">
        <v>7149</v>
      </c>
      <c r="B1472" s="52" t="s">
        <v>13077</v>
      </c>
      <c r="C1472" s="23" t="s">
        <v>13078</v>
      </c>
      <c r="D1472" s="53" t="s">
        <v>970</v>
      </c>
      <c r="E1472" s="23" t="s">
        <v>119</v>
      </c>
      <c r="F1472" s="23" t="s">
        <v>18</v>
      </c>
      <c r="G1472" s="9" t="s">
        <v>14</v>
      </c>
      <c r="H1472" s="9"/>
      <c r="I1472" s="54"/>
    </row>
    <row r="1473">
      <c r="A1473" s="30" t="s">
        <v>7149</v>
      </c>
      <c r="B1473" s="52" t="s">
        <v>13079</v>
      </c>
      <c r="C1473" s="23" t="s">
        <v>13080</v>
      </c>
      <c r="D1473" s="53" t="s">
        <v>6312</v>
      </c>
      <c r="E1473" s="23" t="s">
        <v>119</v>
      </c>
      <c r="F1473" s="23" t="s">
        <v>144</v>
      </c>
      <c r="G1473" s="9" t="s">
        <v>86</v>
      </c>
      <c r="H1473" s="9"/>
      <c r="I1473" s="54"/>
    </row>
    <row r="1474">
      <c r="A1474" s="30" t="s">
        <v>7149</v>
      </c>
      <c r="B1474" s="52" t="s">
        <v>13079</v>
      </c>
      <c r="C1474" s="23" t="s">
        <v>13080</v>
      </c>
      <c r="D1474" s="53" t="s">
        <v>6312</v>
      </c>
      <c r="E1474" s="23" t="s">
        <v>119</v>
      </c>
      <c r="F1474" s="23" t="s">
        <v>505</v>
      </c>
      <c r="G1474" s="9" t="s">
        <v>86</v>
      </c>
      <c r="H1474" s="9"/>
      <c r="I1474" s="54"/>
    </row>
    <row r="1475">
      <c r="A1475" s="30" t="s">
        <v>7149</v>
      </c>
      <c r="B1475" s="52" t="s">
        <v>13081</v>
      </c>
      <c r="C1475" s="23" t="s">
        <v>13082</v>
      </c>
      <c r="D1475" s="53" t="s">
        <v>973</v>
      </c>
      <c r="E1475" s="23" t="s">
        <v>119</v>
      </c>
      <c r="F1475" s="23" t="s">
        <v>542</v>
      </c>
      <c r="G1475" s="9" t="s">
        <v>14</v>
      </c>
      <c r="H1475" s="9"/>
      <c r="I1475" s="54"/>
    </row>
    <row r="1476">
      <c r="A1476" s="30" t="s">
        <v>7149</v>
      </c>
      <c r="B1476" s="52" t="s">
        <v>13083</v>
      </c>
      <c r="C1476" s="23" t="s">
        <v>13084</v>
      </c>
      <c r="D1476" s="53" t="s">
        <v>165</v>
      </c>
      <c r="E1476" s="23" t="s">
        <v>436</v>
      </c>
      <c r="F1476" s="23" t="s">
        <v>101</v>
      </c>
      <c r="G1476" s="9" t="s">
        <v>14</v>
      </c>
      <c r="H1476" s="9"/>
      <c r="I1476" s="54"/>
    </row>
    <row r="1477">
      <c r="A1477" s="30" t="s">
        <v>7149</v>
      </c>
      <c r="B1477" s="52" t="s">
        <v>13085</v>
      </c>
      <c r="C1477" s="23" t="s">
        <v>13086</v>
      </c>
      <c r="D1477" s="53" t="s">
        <v>303</v>
      </c>
      <c r="E1477" s="23" t="s">
        <v>1032</v>
      </c>
      <c r="F1477" s="23" t="s">
        <v>1419</v>
      </c>
      <c r="G1477" s="9" t="s">
        <v>14</v>
      </c>
      <c r="H1477" s="9"/>
      <c r="I1477" s="54"/>
    </row>
    <row r="1478">
      <c r="A1478" s="30" t="s">
        <v>13087</v>
      </c>
      <c r="B1478" s="52" t="s">
        <v>13088</v>
      </c>
      <c r="C1478" s="23" t="s">
        <v>13089</v>
      </c>
      <c r="D1478" s="53" t="s">
        <v>722</v>
      </c>
      <c r="E1478" s="23" t="s">
        <v>119</v>
      </c>
      <c r="F1478" s="23" t="s">
        <v>2840</v>
      </c>
      <c r="G1478" s="9" t="s">
        <v>14</v>
      </c>
      <c r="H1478" s="9"/>
      <c r="I1478" s="54"/>
    </row>
    <row r="1479">
      <c r="A1479" s="30" t="s">
        <v>13090</v>
      </c>
      <c r="B1479" s="52" t="s">
        <v>13091</v>
      </c>
      <c r="C1479" s="23" t="s">
        <v>13092</v>
      </c>
      <c r="D1479" s="53" t="s">
        <v>206</v>
      </c>
      <c r="E1479" s="23" t="s">
        <v>15</v>
      </c>
      <c r="F1479" s="23" t="s">
        <v>747</v>
      </c>
      <c r="G1479" s="9" t="s">
        <v>86</v>
      </c>
      <c r="H1479" s="9"/>
      <c r="I1479" s="54"/>
    </row>
    <row r="1480">
      <c r="A1480" s="30" t="s">
        <v>13090</v>
      </c>
      <c r="B1480" s="52" t="s">
        <v>13091</v>
      </c>
      <c r="C1480" s="23" t="s">
        <v>13092</v>
      </c>
      <c r="D1480" s="53" t="s">
        <v>135</v>
      </c>
      <c r="E1480" s="23" t="s">
        <v>15</v>
      </c>
      <c r="F1480" s="23" t="s">
        <v>747</v>
      </c>
      <c r="G1480" s="9" t="s">
        <v>86</v>
      </c>
      <c r="H1480" s="9"/>
      <c r="I1480" s="54"/>
    </row>
    <row r="1481">
      <c r="A1481" s="30" t="s">
        <v>13090</v>
      </c>
      <c r="B1481" s="52" t="s">
        <v>13091</v>
      </c>
      <c r="C1481" s="23" t="s">
        <v>13092</v>
      </c>
      <c r="D1481" s="53" t="s">
        <v>78</v>
      </c>
      <c r="E1481" s="23" t="s">
        <v>15</v>
      </c>
      <c r="F1481" s="23" t="s">
        <v>747</v>
      </c>
      <c r="G1481" s="9" t="s">
        <v>86</v>
      </c>
      <c r="H1481" s="9"/>
      <c r="I1481" s="54"/>
    </row>
    <row r="1482">
      <c r="A1482" s="30" t="s">
        <v>13090</v>
      </c>
      <c r="B1482" s="52" t="s">
        <v>13093</v>
      </c>
      <c r="C1482" s="23" t="s">
        <v>13094</v>
      </c>
      <c r="D1482" s="53" t="s">
        <v>2375</v>
      </c>
      <c r="E1482" s="23" t="s">
        <v>995</v>
      </c>
      <c r="F1482" s="23" t="s">
        <v>300</v>
      </c>
      <c r="G1482" s="9" t="s">
        <v>14</v>
      </c>
      <c r="H1482" s="9"/>
      <c r="I1482" s="54"/>
    </row>
    <row r="1483">
      <c r="A1483" s="30" t="s">
        <v>13090</v>
      </c>
      <c r="B1483" s="52" t="s">
        <v>13095</v>
      </c>
      <c r="C1483" s="23" t="s">
        <v>13096</v>
      </c>
      <c r="D1483" s="53" t="s">
        <v>567</v>
      </c>
      <c r="E1483" s="23" t="s">
        <v>119</v>
      </c>
      <c r="F1483" s="23" t="s">
        <v>144</v>
      </c>
      <c r="G1483" s="9" t="s">
        <v>86</v>
      </c>
      <c r="H1483" s="9"/>
      <c r="I1483" s="54"/>
    </row>
    <row r="1484">
      <c r="A1484" s="30" t="s">
        <v>13090</v>
      </c>
      <c r="B1484" s="52" t="s">
        <v>13097</v>
      </c>
      <c r="C1484" s="23" t="s">
        <v>13098</v>
      </c>
      <c r="D1484" s="53" t="s">
        <v>206</v>
      </c>
      <c r="E1484" s="23" t="s">
        <v>15</v>
      </c>
      <c r="F1484" s="23" t="s">
        <v>749</v>
      </c>
      <c r="G1484" s="9" t="s">
        <v>86</v>
      </c>
      <c r="H1484" s="9"/>
      <c r="I1484" s="54"/>
    </row>
    <row r="1485">
      <c r="A1485" s="30" t="s">
        <v>13090</v>
      </c>
      <c r="B1485" s="52" t="s">
        <v>13097</v>
      </c>
      <c r="C1485" s="23" t="s">
        <v>13098</v>
      </c>
      <c r="D1485" s="53" t="s">
        <v>135</v>
      </c>
      <c r="E1485" s="23" t="s">
        <v>15</v>
      </c>
      <c r="F1485" s="23" t="s">
        <v>749</v>
      </c>
      <c r="G1485" s="9" t="s">
        <v>86</v>
      </c>
      <c r="H1485" s="9"/>
      <c r="I1485" s="54"/>
    </row>
    <row r="1486">
      <c r="A1486" s="30" t="s">
        <v>13090</v>
      </c>
      <c r="B1486" s="52" t="s">
        <v>13097</v>
      </c>
      <c r="C1486" s="23" t="s">
        <v>13098</v>
      </c>
      <c r="D1486" s="53" t="s">
        <v>78</v>
      </c>
      <c r="E1486" s="23" t="s">
        <v>15</v>
      </c>
      <c r="F1486" s="23" t="s">
        <v>749</v>
      </c>
      <c r="G1486" s="9" t="s">
        <v>86</v>
      </c>
      <c r="H1486" s="9"/>
      <c r="I1486" s="54"/>
    </row>
    <row r="1487">
      <c r="A1487" s="30" t="s">
        <v>13090</v>
      </c>
      <c r="B1487" s="52" t="s">
        <v>13099</v>
      </c>
      <c r="C1487" s="23" t="s">
        <v>13100</v>
      </c>
      <c r="D1487" s="53" t="s">
        <v>405</v>
      </c>
      <c r="E1487" s="23" t="s">
        <v>105</v>
      </c>
      <c r="F1487" s="23" t="s">
        <v>542</v>
      </c>
      <c r="G1487" s="9" t="s">
        <v>14</v>
      </c>
      <c r="H1487" s="9"/>
      <c r="I1487" s="54"/>
    </row>
    <row r="1488">
      <c r="A1488" s="30" t="s">
        <v>13090</v>
      </c>
      <c r="B1488" s="52" t="s">
        <v>13101</v>
      </c>
      <c r="C1488" s="23" t="s">
        <v>13102</v>
      </c>
      <c r="D1488" s="53" t="s">
        <v>1121</v>
      </c>
      <c r="E1488" s="23" t="s">
        <v>105</v>
      </c>
      <c r="F1488" s="23" t="s">
        <v>33</v>
      </c>
      <c r="G1488" s="9" t="s">
        <v>14</v>
      </c>
      <c r="H1488" s="9"/>
      <c r="I1488" s="54"/>
    </row>
    <row r="1489">
      <c r="A1489" s="30" t="s">
        <v>13090</v>
      </c>
      <c r="B1489" s="52" t="s">
        <v>13101</v>
      </c>
      <c r="C1489" s="23" t="s">
        <v>13102</v>
      </c>
      <c r="D1489" s="53" t="s">
        <v>1121</v>
      </c>
      <c r="E1489" s="23" t="s">
        <v>66</v>
      </c>
      <c r="F1489" s="23" t="s">
        <v>18</v>
      </c>
      <c r="G1489" s="9" t="s">
        <v>14</v>
      </c>
      <c r="H1489" s="9"/>
      <c r="I1489" s="54"/>
    </row>
    <row r="1490">
      <c r="A1490" s="30" t="s">
        <v>13090</v>
      </c>
      <c r="B1490" s="52" t="s">
        <v>13103</v>
      </c>
      <c r="C1490" s="23" t="s">
        <v>13104</v>
      </c>
      <c r="D1490" s="53" t="s">
        <v>2438</v>
      </c>
      <c r="E1490" s="23" t="s">
        <v>334</v>
      </c>
      <c r="F1490" s="23" t="s">
        <v>18</v>
      </c>
      <c r="G1490" s="9" t="s">
        <v>14</v>
      </c>
      <c r="H1490" s="9"/>
      <c r="I1490" s="54"/>
    </row>
    <row r="1491">
      <c r="A1491" s="30" t="s">
        <v>13090</v>
      </c>
      <c r="B1491" s="52" t="s">
        <v>13105</v>
      </c>
      <c r="C1491" s="23" t="s">
        <v>13106</v>
      </c>
      <c r="D1491" s="53" t="s">
        <v>3764</v>
      </c>
      <c r="E1491" s="23" t="s">
        <v>12162</v>
      </c>
      <c r="F1491" s="23" t="s">
        <v>11507</v>
      </c>
      <c r="G1491" s="9" t="s">
        <v>14</v>
      </c>
      <c r="H1491" s="9"/>
      <c r="I1491" s="54"/>
    </row>
    <row r="1492">
      <c r="A1492" s="30" t="s">
        <v>13090</v>
      </c>
      <c r="B1492" s="52" t="s">
        <v>13107</v>
      </c>
      <c r="C1492" s="23" t="s">
        <v>13108</v>
      </c>
      <c r="D1492" s="53" t="s">
        <v>882</v>
      </c>
      <c r="E1492" s="23" t="s">
        <v>105</v>
      </c>
      <c r="F1492" s="23" t="s">
        <v>1049</v>
      </c>
      <c r="G1492" s="9" t="s">
        <v>14</v>
      </c>
      <c r="H1492" s="9"/>
      <c r="I1492" s="54"/>
    </row>
    <row r="1493">
      <c r="A1493" s="30" t="s">
        <v>13109</v>
      </c>
      <c r="B1493" s="52" t="s">
        <v>13110</v>
      </c>
      <c r="C1493" s="23" t="s">
        <v>13111</v>
      </c>
      <c r="D1493" s="53" t="s">
        <v>206</v>
      </c>
      <c r="E1493" s="23" t="s">
        <v>15</v>
      </c>
      <c r="F1493" s="23" t="s">
        <v>171</v>
      </c>
      <c r="G1493" s="9" t="s">
        <v>14</v>
      </c>
      <c r="H1493" s="9"/>
      <c r="I1493" s="54"/>
    </row>
    <row r="1494">
      <c r="A1494" s="30" t="s">
        <v>13109</v>
      </c>
      <c r="B1494" s="52" t="s">
        <v>13110</v>
      </c>
      <c r="C1494" s="23" t="s">
        <v>13111</v>
      </c>
      <c r="D1494" s="53" t="s">
        <v>1935</v>
      </c>
      <c r="E1494" s="23" t="s">
        <v>15</v>
      </c>
      <c r="F1494" s="23" t="s">
        <v>171</v>
      </c>
      <c r="G1494" s="9" t="s">
        <v>14</v>
      </c>
      <c r="H1494" s="9"/>
      <c r="I1494" s="54"/>
    </row>
    <row r="1495">
      <c r="A1495" s="30" t="s">
        <v>13109</v>
      </c>
      <c r="B1495" s="52" t="s">
        <v>13112</v>
      </c>
      <c r="C1495" s="23" t="s">
        <v>13113</v>
      </c>
      <c r="D1495" s="53" t="s">
        <v>515</v>
      </c>
      <c r="E1495" s="23" t="s">
        <v>119</v>
      </c>
      <c r="F1495" s="23" t="s">
        <v>542</v>
      </c>
      <c r="G1495" s="9" t="s">
        <v>14</v>
      </c>
      <c r="H1495" s="9"/>
      <c r="I1495" s="54"/>
    </row>
    <row r="1496">
      <c r="A1496" s="30" t="s">
        <v>13109</v>
      </c>
      <c r="B1496" s="52" t="s">
        <v>13114</v>
      </c>
      <c r="C1496" s="23" t="s">
        <v>13115</v>
      </c>
      <c r="D1496" s="53" t="s">
        <v>10190</v>
      </c>
      <c r="E1496" s="23" t="s">
        <v>119</v>
      </c>
      <c r="F1496" s="23" t="s">
        <v>393</v>
      </c>
      <c r="G1496" s="9" t="s">
        <v>14</v>
      </c>
      <c r="H1496" s="9"/>
      <c r="I1496" s="54"/>
    </row>
    <row r="1497">
      <c r="A1497" s="30" t="s">
        <v>13109</v>
      </c>
      <c r="B1497" s="52" t="s">
        <v>13116</v>
      </c>
      <c r="C1497" s="23" t="s">
        <v>13117</v>
      </c>
      <c r="D1497" s="53" t="s">
        <v>3421</v>
      </c>
      <c r="E1497" s="23" t="s">
        <v>4282</v>
      </c>
      <c r="F1497" s="23" t="s">
        <v>11106</v>
      </c>
      <c r="G1497" s="9" t="s">
        <v>14</v>
      </c>
      <c r="H1497" s="9"/>
      <c r="I1497" s="54"/>
    </row>
    <row r="1498">
      <c r="A1498" s="30" t="s">
        <v>13109</v>
      </c>
      <c r="B1498" s="52" t="s">
        <v>13118</v>
      </c>
      <c r="C1498" s="23" t="s">
        <v>13119</v>
      </c>
      <c r="D1498" s="53" t="s">
        <v>523</v>
      </c>
      <c r="E1498" s="23" t="s">
        <v>119</v>
      </c>
      <c r="F1498" s="23" t="s">
        <v>535</v>
      </c>
      <c r="G1498" s="9" t="s">
        <v>86</v>
      </c>
      <c r="H1498" s="9"/>
      <c r="I1498" s="54"/>
    </row>
    <row r="1499">
      <c r="A1499" s="30" t="s">
        <v>13109</v>
      </c>
      <c r="B1499" s="52" t="s">
        <v>13120</v>
      </c>
      <c r="C1499" s="23" t="s">
        <v>13121</v>
      </c>
      <c r="D1499" s="53" t="s">
        <v>567</v>
      </c>
      <c r="E1499" s="23" t="s">
        <v>119</v>
      </c>
      <c r="F1499" s="23" t="s">
        <v>535</v>
      </c>
      <c r="G1499" s="9" t="s">
        <v>86</v>
      </c>
      <c r="H1499" s="9"/>
      <c r="I1499" s="54"/>
    </row>
    <row r="1500">
      <c r="A1500" s="30" t="s">
        <v>13109</v>
      </c>
      <c r="B1500" s="52" t="s">
        <v>13122</v>
      </c>
      <c r="C1500" s="23" t="s">
        <v>13123</v>
      </c>
      <c r="D1500" s="53" t="s">
        <v>206</v>
      </c>
      <c r="E1500" s="22" t="s">
        <v>15</v>
      </c>
      <c r="F1500" s="23" t="s">
        <v>101</v>
      </c>
      <c r="G1500" s="9" t="s">
        <v>14</v>
      </c>
      <c r="H1500" s="9"/>
      <c r="I1500" s="54"/>
    </row>
    <row r="1501">
      <c r="A1501" s="30" t="s">
        <v>13109</v>
      </c>
      <c r="B1501" s="52" t="s">
        <v>13122</v>
      </c>
      <c r="C1501" s="23" t="s">
        <v>13123</v>
      </c>
      <c r="D1501" s="53" t="s">
        <v>135</v>
      </c>
      <c r="E1501" s="22" t="s">
        <v>15</v>
      </c>
      <c r="F1501" s="23" t="s">
        <v>101</v>
      </c>
      <c r="G1501" s="9" t="s">
        <v>14</v>
      </c>
      <c r="H1501" s="43"/>
      <c r="I1501" s="54"/>
    </row>
    <row r="1502">
      <c r="A1502" s="30" t="s">
        <v>13109</v>
      </c>
      <c r="B1502" s="52" t="s">
        <v>13122</v>
      </c>
      <c r="C1502" s="23" t="s">
        <v>13123</v>
      </c>
      <c r="D1502" s="53" t="s">
        <v>970</v>
      </c>
      <c r="E1502" s="22" t="s">
        <v>15</v>
      </c>
      <c r="F1502" s="23" t="s">
        <v>101</v>
      </c>
      <c r="G1502" s="9" t="s">
        <v>14</v>
      </c>
      <c r="H1502" s="43"/>
      <c r="I1502" s="54"/>
    </row>
    <row r="1503">
      <c r="A1503" s="30" t="s">
        <v>13109</v>
      </c>
      <c r="B1503" s="52" t="s">
        <v>13124</v>
      </c>
      <c r="C1503" s="23" t="s">
        <v>13125</v>
      </c>
      <c r="D1503" s="53" t="s">
        <v>800</v>
      </c>
      <c r="E1503" s="23" t="s">
        <v>105</v>
      </c>
      <c r="F1503" s="23" t="s">
        <v>526</v>
      </c>
      <c r="G1503" s="9" t="s">
        <v>14</v>
      </c>
      <c r="H1503" s="9"/>
      <c r="I1503" s="54"/>
    </row>
    <row r="1504">
      <c r="A1504" s="30" t="s">
        <v>13109</v>
      </c>
      <c r="B1504" s="52" t="s">
        <v>13126</v>
      </c>
      <c r="C1504" s="23" t="s">
        <v>13127</v>
      </c>
      <c r="D1504" s="53" t="s">
        <v>3315</v>
      </c>
      <c r="E1504" s="23" t="s">
        <v>1032</v>
      </c>
      <c r="F1504" s="23" t="s">
        <v>809</v>
      </c>
      <c r="G1504" s="9" t="s">
        <v>14</v>
      </c>
      <c r="H1504" s="9"/>
      <c r="I1504" s="54"/>
    </row>
    <row r="1505">
      <c r="A1505" s="30" t="s">
        <v>13109</v>
      </c>
      <c r="B1505" s="52" t="s">
        <v>13128</v>
      </c>
      <c r="C1505" s="23" t="s">
        <v>13129</v>
      </c>
      <c r="D1505" s="53" t="s">
        <v>7035</v>
      </c>
      <c r="E1505" s="23" t="s">
        <v>105</v>
      </c>
      <c r="F1505" s="23" t="s">
        <v>1049</v>
      </c>
      <c r="G1505" s="9" t="s">
        <v>14</v>
      </c>
      <c r="H1505" s="9"/>
      <c r="I1505" s="54"/>
    </row>
    <row r="1506">
      <c r="A1506" s="30" t="s">
        <v>13109</v>
      </c>
      <c r="B1506" s="52" t="s">
        <v>13130</v>
      </c>
      <c r="C1506" s="23" t="s">
        <v>13131</v>
      </c>
      <c r="D1506" s="53" t="s">
        <v>882</v>
      </c>
      <c r="E1506" s="23" t="s">
        <v>66</v>
      </c>
      <c r="F1506" s="23" t="s">
        <v>18</v>
      </c>
      <c r="G1506" s="9" t="s">
        <v>14</v>
      </c>
      <c r="H1506" s="9"/>
      <c r="I1506" s="54"/>
    </row>
    <row r="1507">
      <c r="A1507" s="30" t="s">
        <v>13109</v>
      </c>
      <c r="B1507" s="52" t="s">
        <v>13132</v>
      </c>
      <c r="C1507" s="23" t="s">
        <v>13133</v>
      </c>
      <c r="D1507" s="53" t="s">
        <v>7035</v>
      </c>
      <c r="E1507" s="9"/>
      <c r="F1507" s="23" t="s">
        <v>13134</v>
      </c>
      <c r="G1507" s="9" t="s">
        <v>14</v>
      </c>
      <c r="H1507" s="9" t="s">
        <v>420</v>
      </c>
      <c r="I1507" s="54"/>
    </row>
    <row r="1508">
      <c r="A1508" s="30" t="s">
        <v>13109</v>
      </c>
      <c r="B1508" s="52" t="s">
        <v>13132</v>
      </c>
      <c r="C1508" s="23" t="s">
        <v>13133</v>
      </c>
      <c r="D1508" s="53" t="s">
        <v>7035</v>
      </c>
      <c r="E1508" s="23" t="s">
        <v>12776</v>
      </c>
      <c r="F1508" s="23" t="s">
        <v>13</v>
      </c>
      <c r="G1508" s="9" t="s">
        <v>14</v>
      </c>
      <c r="H1508" s="9"/>
      <c r="I1508" s="54"/>
    </row>
    <row r="1509">
      <c r="A1509" s="30" t="s">
        <v>13109</v>
      </c>
      <c r="B1509" s="52" t="s">
        <v>13135</v>
      </c>
      <c r="C1509" s="23" t="s">
        <v>13136</v>
      </c>
      <c r="D1509" s="53" t="s">
        <v>1720</v>
      </c>
      <c r="E1509" s="23" t="s">
        <v>436</v>
      </c>
      <c r="F1509" s="23" t="s">
        <v>13</v>
      </c>
      <c r="G1509" s="9" t="s">
        <v>14</v>
      </c>
      <c r="H1509" s="9"/>
      <c r="I1509" s="54"/>
    </row>
    <row r="1510">
      <c r="A1510" s="30" t="s">
        <v>13109</v>
      </c>
      <c r="B1510" s="52" t="s">
        <v>13135</v>
      </c>
      <c r="C1510" s="23" t="s">
        <v>13136</v>
      </c>
      <c r="D1510" s="53" t="s">
        <v>1720</v>
      </c>
      <c r="E1510" s="23" t="s">
        <v>334</v>
      </c>
      <c r="F1510" s="23" t="s">
        <v>18</v>
      </c>
      <c r="G1510" s="9" t="s">
        <v>14</v>
      </c>
      <c r="H1510" s="9"/>
      <c r="I1510" s="54"/>
    </row>
    <row r="1511">
      <c r="A1511" s="30" t="s">
        <v>13137</v>
      </c>
      <c r="B1511" s="52" t="s">
        <v>13138</v>
      </c>
      <c r="C1511" s="23" t="s">
        <v>13139</v>
      </c>
      <c r="D1511" s="53" t="s">
        <v>10499</v>
      </c>
      <c r="E1511" s="23" t="s">
        <v>119</v>
      </c>
      <c r="F1511" s="23" t="s">
        <v>1049</v>
      </c>
      <c r="G1511" s="9" t="s">
        <v>14</v>
      </c>
      <c r="H1511" s="9"/>
      <c r="I1511" s="54"/>
    </row>
    <row r="1512">
      <c r="A1512" s="30" t="s">
        <v>13137</v>
      </c>
      <c r="B1512" s="52" t="s">
        <v>13140</v>
      </c>
      <c r="C1512" s="23" t="s">
        <v>13141</v>
      </c>
      <c r="D1512" s="53" t="s">
        <v>182</v>
      </c>
      <c r="E1512" s="22" t="s">
        <v>15</v>
      </c>
      <c r="F1512" s="23" t="s">
        <v>11883</v>
      </c>
      <c r="G1512" s="9" t="s">
        <v>86</v>
      </c>
      <c r="H1512" s="9"/>
      <c r="I1512" s="54"/>
    </row>
    <row r="1513">
      <c r="A1513" s="30" t="s">
        <v>13137</v>
      </c>
      <c r="B1513" s="52" t="s">
        <v>13140</v>
      </c>
      <c r="C1513" s="23" t="s">
        <v>13141</v>
      </c>
      <c r="D1513" s="53" t="s">
        <v>1728</v>
      </c>
      <c r="E1513" s="22" t="s">
        <v>15</v>
      </c>
      <c r="F1513" s="23" t="s">
        <v>11883</v>
      </c>
      <c r="G1513" s="9" t="s">
        <v>86</v>
      </c>
      <c r="H1513" s="9"/>
      <c r="I1513" s="54"/>
    </row>
    <row r="1514">
      <c r="A1514" s="30" t="s">
        <v>13137</v>
      </c>
      <c r="B1514" s="52" t="s">
        <v>13140</v>
      </c>
      <c r="C1514" s="23" t="s">
        <v>13141</v>
      </c>
      <c r="D1514" s="53" t="s">
        <v>307</v>
      </c>
      <c r="E1514" s="22" t="s">
        <v>15</v>
      </c>
      <c r="F1514" s="23" t="s">
        <v>11883</v>
      </c>
      <c r="G1514" s="9" t="s">
        <v>86</v>
      </c>
      <c r="H1514" s="9"/>
      <c r="I1514" s="54"/>
    </row>
    <row r="1515">
      <c r="A1515" s="30" t="s">
        <v>13137</v>
      </c>
      <c r="B1515" s="52" t="s">
        <v>13142</v>
      </c>
      <c r="C1515" s="23" t="s">
        <v>13143</v>
      </c>
      <c r="D1515" s="53" t="s">
        <v>1259</v>
      </c>
      <c r="E1515" s="23" t="s">
        <v>587</v>
      </c>
      <c r="F1515" s="23" t="s">
        <v>454</v>
      </c>
      <c r="G1515" s="9" t="s">
        <v>14</v>
      </c>
      <c r="H1515" s="9"/>
      <c r="I1515" s="54"/>
    </row>
    <row r="1516">
      <c r="A1516" s="30" t="s">
        <v>13137</v>
      </c>
      <c r="B1516" s="52" t="s">
        <v>13144</v>
      </c>
      <c r="C1516" s="23" t="s">
        <v>13145</v>
      </c>
      <c r="D1516" s="53" t="s">
        <v>182</v>
      </c>
      <c r="E1516" s="23" t="s">
        <v>15</v>
      </c>
      <c r="F1516" s="23" t="s">
        <v>747</v>
      </c>
      <c r="G1516" s="9" t="s">
        <v>86</v>
      </c>
      <c r="H1516" s="9"/>
      <c r="I1516" s="54"/>
    </row>
    <row r="1517">
      <c r="A1517" s="30" t="s">
        <v>13137</v>
      </c>
      <c r="B1517" s="52" t="s">
        <v>13144</v>
      </c>
      <c r="C1517" s="23" t="s">
        <v>13145</v>
      </c>
      <c r="D1517" s="53" t="s">
        <v>307</v>
      </c>
      <c r="E1517" s="23" t="s">
        <v>15</v>
      </c>
      <c r="F1517" s="23" t="s">
        <v>747</v>
      </c>
      <c r="G1517" s="9" t="s">
        <v>86</v>
      </c>
      <c r="H1517" s="9"/>
      <c r="I1517" s="54"/>
    </row>
    <row r="1518">
      <c r="A1518" s="30" t="s">
        <v>13137</v>
      </c>
      <c r="B1518" s="52" t="s">
        <v>13146</v>
      </c>
      <c r="C1518" s="23" t="s">
        <v>13147</v>
      </c>
      <c r="D1518" s="53" t="s">
        <v>907</v>
      </c>
      <c r="E1518" s="23" t="s">
        <v>119</v>
      </c>
      <c r="F1518" s="23" t="s">
        <v>454</v>
      </c>
      <c r="G1518" s="9" t="s">
        <v>14</v>
      </c>
      <c r="H1518" s="9"/>
      <c r="I1518" s="54"/>
    </row>
    <row r="1519">
      <c r="A1519" s="30" t="s">
        <v>13137</v>
      </c>
      <c r="B1519" s="52" t="s">
        <v>13148</v>
      </c>
      <c r="C1519" s="23" t="s">
        <v>13149</v>
      </c>
      <c r="D1519" s="53" t="s">
        <v>867</v>
      </c>
      <c r="E1519" s="23" t="s">
        <v>47</v>
      </c>
      <c r="F1519" s="23" t="s">
        <v>564</v>
      </c>
      <c r="G1519" s="9" t="s">
        <v>14</v>
      </c>
      <c r="H1519" s="9"/>
      <c r="I1519" s="54"/>
    </row>
    <row r="1520">
      <c r="A1520" s="30" t="s">
        <v>13137</v>
      </c>
      <c r="B1520" s="52" t="s">
        <v>13148</v>
      </c>
      <c r="C1520" s="23" t="s">
        <v>13149</v>
      </c>
      <c r="D1520" s="53" t="s">
        <v>867</v>
      </c>
      <c r="E1520" s="23" t="s">
        <v>119</v>
      </c>
      <c r="F1520" s="23" t="s">
        <v>809</v>
      </c>
      <c r="G1520" s="9" t="s">
        <v>14</v>
      </c>
      <c r="H1520" s="9"/>
      <c r="I1520" s="54"/>
    </row>
    <row r="1521">
      <c r="A1521" s="30" t="s">
        <v>13137</v>
      </c>
      <c r="B1521" s="52" t="s">
        <v>13150</v>
      </c>
      <c r="C1521" s="23" t="s">
        <v>13151</v>
      </c>
      <c r="D1521" s="53" t="s">
        <v>189</v>
      </c>
      <c r="E1521" s="23" t="s">
        <v>66</v>
      </c>
      <c r="F1521" s="23" t="s">
        <v>101</v>
      </c>
      <c r="G1521" s="9" t="s">
        <v>14</v>
      </c>
      <c r="H1521" s="9"/>
      <c r="I1521" s="54"/>
    </row>
    <row r="1522">
      <c r="A1522" s="30" t="s">
        <v>13137</v>
      </c>
      <c r="B1522" s="52" t="s">
        <v>13152</v>
      </c>
      <c r="C1522" s="23" t="s">
        <v>13153</v>
      </c>
      <c r="D1522" s="53" t="s">
        <v>2142</v>
      </c>
      <c r="E1522" s="23" t="s">
        <v>1790</v>
      </c>
      <c r="F1522" s="23" t="s">
        <v>18</v>
      </c>
      <c r="G1522" s="9" t="s">
        <v>14</v>
      </c>
      <c r="H1522" s="9"/>
      <c r="I1522" s="54"/>
    </row>
    <row r="1523">
      <c r="A1523" s="30" t="s">
        <v>13137</v>
      </c>
      <c r="B1523" s="52" t="s">
        <v>13154</v>
      </c>
      <c r="C1523" s="23" t="s">
        <v>13155</v>
      </c>
      <c r="D1523" s="53" t="s">
        <v>124</v>
      </c>
      <c r="E1523" s="23" t="s">
        <v>12162</v>
      </c>
      <c r="F1523" s="23" t="s">
        <v>48</v>
      </c>
      <c r="G1523" s="9" t="s">
        <v>14</v>
      </c>
      <c r="H1523" s="9"/>
      <c r="I1523" s="54"/>
    </row>
    <row r="1524">
      <c r="A1524" s="30" t="s">
        <v>13137</v>
      </c>
      <c r="B1524" s="52" t="s">
        <v>13156</v>
      </c>
      <c r="C1524" s="23" t="s">
        <v>13157</v>
      </c>
      <c r="D1524" s="53" t="s">
        <v>1279</v>
      </c>
      <c r="E1524" s="23" t="s">
        <v>66</v>
      </c>
      <c r="F1524" s="23" t="s">
        <v>101</v>
      </c>
      <c r="G1524" s="9" t="s">
        <v>14</v>
      </c>
      <c r="H1524" s="9"/>
      <c r="I1524" s="54"/>
    </row>
    <row r="1525">
      <c r="A1525" s="30" t="s">
        <v>13137</v>
      </c>
      <c r="B1525" s="52" t="s">
        <v>13158</v>
      </c>
      <c r="C1525" s="23" t="s">
        <v>13159</v>
      </c>
      <c r="D1525" s="53" t="s">
        <v>1235</v>
      </c>
      <c r="E1525" s="23" t="s">
        <v>119</v>
      </c>
      <c r="F1525" s="23" t="s">
        <v>18</v>
      </c>
      <c r="G1525" s="9" t="s">
        <v>14</v>
      </c>
      <c r="H1525" s="9"/>
      <c r="I1525" s="54"/>
    </row>
    <row r="1526">
      <c r="A1526" s="30" t="s">
        <v>13137</v>
      </c>
      <c r="B1526" s="52" t="s">
        <v>13160</v>
      </c>
      <c r="C1526" s="23" t="s">
        <v>13161</v>
      </c>
      <c r="D1526" s="53" t="s">
        <v>735</v>
      </c>
      <c r="E1526" s="23" t="s">
        <v>1796</v>
      </c>
      <c r="F1526" s="23" t="s">
        <v>144</v>
      </c>
      <c r="G1526" s="9" t="s">
        <v>86</v>
      </c>
      <c r="H1526" s="9"/>
      <c r="I1526" s="54"/>
    </row>
    <row r="1527">
      <c r="A1527" s="30" t="s">
        <v>13137</v>
      </c>
      <c r="B1527" s="52" t="s">
        <v>13162</v>
      </c>
      <c r="C1527" s="23" t="s">
        <v>13163</v>
      </c>
      <c r="D1527" s="53" t="s">
        <v>648</v>
      </c>
      <c r="E1527" s="23" t="s">
        <v>119</v>
      </c>
      <c r="F1527" s="23" t="s">
        <v>11507</v>
      </c>
      <c r="G1527" s="9" t="s">
        <v>14</v>
      </c>
      <c r="H1527" s="9"/>
      <c r="I1527" s="54"/>
    </row>
    <row r="1528">
      <c r="A1528" s="30" t="s">
        <v>13137</v>
      </c>
      <c r="B1528" s="52" t="s">
        <v>13164</v>
      </c>
      <c r="C1528" s="23" t="s">
        <v>13165</v>
      </c>
      <c r="D1528" s="53" t="s">
        <v>2095</v>
      </c>
      <c r="E1528" s="23" t="s">
        <v>66</v>
      </c>
      <c r="F1528" s="23" t="s">
        <v>126</v>
      </c>
      <c r="G1528" s="9" t="s">
        <v>14</v>
      </c>
      <c r="H1528" s="9"/>
      <c r="I1528" s="54"/>
    </row>
    <row r="1529">
      <c r="A1529" s="30" t="s">
        <v>13166</v>
      </c>
      <c r="B1529" s="52" t="s">
        <v>13167</v>
      </c>
      <c r="C1529" s="23" t="s">
        <v>13168</v>
      </c>
      <c r="D1529" s="53" t="s">
        <v>182</v>
      </c>
      <c r="E1529" s="23" t="s">
        <v>119</v>
      </c>
      <c r="F1529" s="23" t="s">
        <v>2501</v>
      </c>
      <c r="G1529" s="9" t="s">
        <v>14</v>
      </c>
      <c r="H1529" s="9"/>
      <c r="I1529" s="54"/>
    </row>
    <row r="1530">
      <c r="A1530" s="30" t="s">
        <v>13166</v>
      </c>
      <c r="B1530" s="52" t="s">
        <v>13167</v>
      </c>
      <c r="C1530" s="23" t="s">
        <v>13168</v>
      </c>
      <c r="D1530" s="53" t="s">
        <v>182</v>
      </c>
      <c r="E1530" s="23" t="s">
        <v>119</v>
      </c>
      <c r="F1530" s="23" t="s">
        <v>1049</v>
      </c>
      <c r="G1530" s="9" t="s">
        <v>14</v>
      </c>
      <c r="H1530" s="9"/>
      <c r="I1530" s="54"/>
    </row>
    <row r="1531">
      <c r="A1531" s="30" t="s">
        <v>13166</v>
      </c>
      <c r="B1531" s="52" t="s">
        <v>13169</v>
      </c>
      <c r="C1531" s="23" t="s">
        <v>13170</v>
      </c>
      <c r="D1531" s="53" t="s">
        <v>182</v>
      </c>
      <c r="E1531" s="23" t="s">
        <v>15</v>
      </c>
      <c r="F1531" s="23" t="s">
        <v>13171</v>
      </c>
      <c r="G1531" s="9" t="s">
        <v>14</v>
      </c>
      <c r="H1531" s="9"/>
      <c r="I1531" s="54"/>
    </row>
    <row r="1532">
      <c r="A1532" s="30" t="s">
        <v>13166</v>
      </c>
      <c r="B1532" s="52" t="s">
        <v>13169</v>
      </c>
      <c r="C1532" s="23" t="s">
        <v>13170</v>
      </c>
      <c r="D1532" s="53" t="s">
        <v>746</v>
      </c>
      <c r="E1532" s="23" t="s">
        <v>15</v>
      </c>
      <c r="F1532" s="23" t="s">
        <v>13171</v>
      </c>
      <c r="G1532" s="9" t="s">
        <v>14</v>
      </c>
      <c r="H1532" s="9"/>
      <c r="I1532" s="54"/>
    </row>
    <row r="1533">
      <c r="A1533" s="30" t="s">
        <v>13166</v>
      </c>
      <c r="B1533" s="52" t="s">
        <v>13169</v>
      </c>
      <c r="C1533" s="23" t="s">
        <v>13170</v>
      </c>
      <c r="D1533" s="53" t="s">
        <v>206</v>
      </c>
      <c r="E1533" s="23" t="s">
        <v>15</v>
      </c>
      <c r="F1533" s="23" t="s">
        <v>13171</v>
      </c>
      <c r="G1533" s="9" t="s">
        <v>14</v>
      </c>
      <c r="H1533" s="9"/>
      <c r="I1533" s="54"/>
    </row>
    <row r="1534">
      <c r="A1534" s="30" t="s">
        <v>13166</v>
      </c>
      <c r="B1534" s="52" t="s">
        <v>13172</v>
      </c>
      <c r="C1534" s="23" t="s">
        <v>13173</v>
      </c>
      <c r="D1534" s="53" t="s">
        <v>1126</v>
      </c>
      <c r="E1534" s="23" t="s">
        <v>299</v>
      </c>
      <c r="F1534" s="23" t="s">
        <v>454</v>
      </c>
      <c r="G1534" s="9" t="s">
        <v>14</v>
      </c>
      <c r="H1534" s="9"/>
      <c r="I1534" s="54"/>
    </row>
    <row r="1535">
      <c r="A1535" s="30" t="s">
        <v>13166</v>
      </c>
      <c r="B1535" s="52" t="s">
        <v>13174</v>
      </c>
      <c r="C1535" s="23" t="s">
        <v>13175</v>
      </c>
      <c r="D1535" s="53" t="s">
        <v>3948</v>
      </c>
      <c r="E1535" s="48" t="s">
        <v>13176</v>
      </c>
      <c r="F1535" s="23" t="s">
        <v>393</v>
      </c>
      <c r="G1535" s="9" t="s">
        <v>14</v>
      </c>
      <c r="H1535" s="9"/>
      <c r="I1535" s="54"/>
    </row>
    <row r="1536">
      <c r="A1536" s="30" t="s">
        <v>13166</v>
      </c>
      <c r="B1536" s="52" t="s">
        <v>13177</v>
      </c>
      <c r="C1536" s="23" t="s">
        <v>13178</v>
      </c>
      <c r="D1536" s="53" t="s">
        <v>230</v>
      </c>
      <c r="E1536" s="48" t="s">
        <v>13179</v>
      </c>
      <c r="F1536" s="48" t="s">
        <v>13180</v>
      </c>
      <c r="G1536" s="9" t="s">
        <v>14</v>
      </c>
      <c r="H1536" s="9"/>
      <c r="I1536" s="54"/>
    </row>
    <row r="1537">
      <c r="A1537" s="30" t="s">
        <v>13166</v>
      </c>
      <c r="B1537" s="52" t="s">
        <v>13177</v>
      </c>
      <c r="C1537" s="23" t="s">
        <v>13178</v>
      </c>
      <c r="D1537" s="53" t="s">
        <v>230</v>
      </c>
      <c r="E1537" s="48" t="s">
        <v>13181</v>
      </c>
      <c r="F1537" s="23" t="s">
        <v>2843</v>
      </c>
      <c r="G1537" s="9" t="s">
        <v>14</v>
      </c>
      <c r="H1537" s="9"/>
      <c r="I1537" s="54"/>
    </row>
    <row r="1538">
      <c r="A1538" s="30" t="s">
        <v>13166</v>
      </c>
      <c r="B1538" s="52" t="s">
        <v>13177</v>
      </c>
      <c r="C1538" s="23" t="s">
        <v>13178</v>
      </c>
      <c r="D1538" s="53" t="s">
        <v>230</v>
      </c>
      <c r="E1538" s="23" t="s">
        <v>13182</v>
      </c>
      <c r="F1538" s="23" t="s">
        <v>18</v>
      </c>
      <c r="G1538" s="9" t="s">
        <v>14</v>
      </c>
      <c r="H1538" s="9"/>
      <c r="I1538" s="54"/>
    </row>
    <row r="1539">
      <c r="A1539" s="30" t="s">
        <v>13166</v>
      </c>
      <c r="B1539" s="52" t="s">
        <v>13183</v>
      </c>
      <c r="C1539" s="23" t="s">
        <v>13184</v>
      </c>
      <c r="D1539" s="53" t="s">
        <v>182</v>
      </c>
      <c r="E1539" s="23" t="s">
        <v>105</v>
      </c>
      <c r="F1539" s="23" t="s">
        <v>2867</v>
      </c>
      <c r="G1539" s="9" t="s">
        <v>14</v>
      </c>
      <c r="H1539" s="9"/>
      <c r="I1539" s="54"/>
    </row>
    <row r="1540">
      <c r="A1540" s="30" t="s">
        <v>13166</v>
      </c>
      <c r="B1540" s="52" t="s">
        <v>13185</v>
      </c>
      <c r="C1540" s="23" t="s">
        <v>13186</v>
      </c>
      <c r="D1540" s="53" t="s">
        <v>2538</v>
      </c>
      <c r="E1540" s="23" t="s">
        <v>119</v>
      </c>
      <c r="F1540" s="23" t="s">
        <v>13187</v>
      </c>
      <c r="G1540" s="9" t="s">
        <v>86</v>
      </c>
      <c r="H1540" s="9"/>
      <c r="I1540" s="54"/>
    </row>
    <row r="1541">
      <c r="A1541" s="30" t="s">
        <v>13166</v>
      </c>
      <c r="B1541" s="52" t="s">
        <v>13188</v>
      </c>
      <c r="C1541" s="23" t="s">
        <v>13189</v>
      </c>
      <c r="D1541" s="53" t="s">
        <v>311</v>
      </c>
      <c r="E1541" s="23" t="s">
        <v>119</v>
      </c>
      <c r="F1541" s="23" t="s">
        <v>144</v>
      </c>
      <c r="G1541" s="9" t="s">
        <v>86</v>
      </c>
      <c r="H1541" s="9"/>
      <c r="I1541" s="54"/>
    </row>
    <row r="1542">
      <c r="A1542" s="30" t="s">
        <v>13166</v>
      </c>
      <c r="B1542" s="52" t="s">
        <v>13190</v>
      </c>
      <c r="C1542" s="23" t="s">
        <v>13191</v>
      </c>
      <c r="D1542" s="53" t="s">
        <v>1176</v>
      </c>
      <c r="E1542" s="23" t="s">
        <v>119</v>
      </c>
      <c r="F1542" s="23" t="s">
        <v>13192</v>
      </c>
      <c r="G1542" s="9" t="s">
        <v>86</v>
      </c>
      <c r="H1542" s="9"/>
      <c r="I1542" s="54"/>
    </row>
    <row r="1543">
      <c r="A1543" s="30" t="s">
        <v>13166</v>
      </c>
      <c r="B1543" s="52" t="s">
        <v>13193</v>
      </c>
      <c r="C1543" s="23" t="s">
        <v>13194</v>
      </c>
      <c r="D1543" s="53" t="s">
        <v>735</v>
      </c>
      <c r="E1543" s="23" t="s">
        <v>13195</v>
      </c>
      <c r="F1543" s="23" t="s">
        <v>477</v>
      </c>
      <c r="G1543" s="9" t="s">
        <v>14</v>
      </c>
      <c r="H1543" s="9"/>
      <c r="I1543" s="54"/>
    </row>
    <row r="1544">
      <c r="A1544" s="30" t="s">
        <v>13166</v>
      </c>
      <c r="B1544" s="52" t="s">
        <v>13196</v>
      </c>
      <c r="C1544" s="23" t="s">
        <v>13197</v>
      </c>
      <c r="D1544" s="53" t="s">
        <v>13198</v>
      </c>
      <c r="E1544" s="23" t="s">
        <v>1032</v>
      </c>
      <c r="F1544" s="23" t="s">
        <v>1419</v>
      </c>
      <c r="G1544" s="9" t="s">
        <v>14</v>
      </c>
      <c r="H1544" s="9"/>
      <c r="I1544" s="54"/>
    </row>
    <row r="1545">
      <c r="A1545" s="30" t="s">
        <v>13166</v>
      </c>
      <c r="B1545" s="52" t="s">
        <v>13199</v>
      </c>
      <c r="C1545" s="23" t="s">
        <v>13200</v>
      </c>
      <c r="D1545" s="53" t="s">
        <v>3569</v>
      </c>
      <c r="E1545" s="23" t="s">
        <v>105</v>
      </c>
      <c r="F1545" s="23" t="s">
        <v>1419</v>
      </c>
      <c r="G1545" s="9" t="s">
        <v>14</v>
      </c>
      <c r="H1545" s="9"/>
      <c r="I1545" s="54"/>
    </row>
    <row r="1546">
      <c r="A1546" s="30" t="s">
        <v>13201</v>
      </c>
      <c r="B1546" s="52" t="s">
        <v>13202</v>
      </c>
      <c r="C1546" s="23" t="s">
        <v>13203</v>
      </c>
      <c r="D1546" s="53" t="s">
        <v>2175</v>
      </c>
      <c r="E1546" s="23" t="s">
        <v>115</v>
      </c>
      <c r="F1546" s="23" t="s">
        <v>13204</v>
      </c>
      <c r="G1546" s="9" t="s">
        <v>86</v>
      </c>
      <c r="H1546" s="9"/>
      <c r="I1546" s="54"/>
    </row>
    <row r="1547">
      <c r="A1547" s="30" t="s">
        <v>13201</v>
      </c>
      <c r="B1547" s="52" t="s">
        <v>13202</v>
      </c>
      <c r="C1547" s="23" t="s">
        <v>13203</v>
      </c>
      <c r="D1547" s="53" t="s">
        <v>2175</v>
      </c>
      <c r="E1547" s="23" t="s">
        <v>105</v>
      </c>
      <c r="F1547" s="23" t="s">
        <v>9325</v>
      </c>
      <c r="G1547" s="9" t="s">
        <v>86</v>
      </c>
      <c r="H1547" s="9"/>
      <c r="I1547" s="54"/>
    </row>
    <row r="1548">
      <c r="A1548" s="30" t="s">
        <v>13201</v>
      </c>
      <c r="B1548" s="52" t="s">
        <v>13205</v>
      </c>
      <c r="C1548" s="23" t="s">
        <v>13206</v>
      </c>
      <c r="D1548" s="53" t="s">
        <v>83</v>
      </c>
      <c r="E1548" s="23" t="s">
        <v>15</v>
      </c>
      <c r="F1548" s="23" t="s">
        <v>48</v>
      </c>
      <c r="G1548" s="9" t="s">
        <v>14</v>
      </c>
      <c r="H1548" s="9"/>
      <c r="I1548" s="54"/>
    </row>
    <row r="1549">
      <c r="A1549" s="30" t="s">
        <v>13201</v>
      </c>
      <c r="B1549" s="52" t="s">
        <v>13205</v>
      </c>
      <c r="C1549" s="23" t="s">
        <v>13206</v>
      </c>
      <c r="D1549" s="53" t="s">
        <v>311</v>
      </c>
      <c r="E1549" s="23" t="s">
        <v>15</v>
      </c>
      <c r="F1549" s="23" t="s">
        <v>48</v>
      </c>
      <c r="G1549" s="9" t="s">
        <v>14</v>
      </c>
      <c r="H1549" s="9"/>
      <c r="I1549" s="54"/>
    </row>
    <row r="1550">
      <c r="A1550" s="30" t="s">
        <v>13207</v>
      </c>
      <c r="B1550" s="52" t="s">
        <v>13208</v>
      </c>
      <c r="C1550" s="23" t="s">
        <v>13209</v>
      </c>
      <c r="D1550" s="53" t="s">
        <v>118</v>
      </c>
      <c r="E1550" s="23" t="s">
        <v>119</v>
      </c>
      <c r="F1550" s="23" t="s">
        <v>18</v>
      </c>
      <c r="G1550" s="9" t="s">
        <v>14</v>
      </c>
      <c r="H1550" s="9"/>
      <c r="I1550" s="54"/>
    </row>
    <row r="1551">
      <c r="A1551" s="30" t="s">
        <v>13207</v>
      </c>
      <c r="B1551" s="52" t="s">
        <v>13210</v>
      </c>
      <c r="C1551" s="23" t="s">
        <v>13211</v>
      </c>
      <c r="D1551" s="53" t="s">
        <v>182</v>
      </c>
      <c r="E1551" s="23" t="s">
        <v>15</v>
      </c>
      <c r="F1551" s="23" t="s">
        <v>171</v>
      </c>
      <c r="G1551" s="9" t="s">
        <v>14</v>
      </c>
      <c r="H1551" s="9"/>
      <c r="I1551" s="54"/>
    </row>
    <row r="1552">
      <c r="A1552" s="30" t="s">
        <v>13207</v>
      </c>
      <c r="B1552" s="52" t="s">
        <v>13210</v>
      </c>
      <c r="C1552" s="23" t="s">
        <v>13211</v>
      </c>
      <c r="D1552" s="53" t="s">
        <v>307</v>
      </c>
      <c r="E1552" s="23" t="s">
        <v>15</v>
      </c>
      <c r="F1552" s="23" t="s">
        <v>171</v>
      </c>
      <c r="G1552" s="9" t="s">
        <v>14</v>
      </c>
      <c r="H1552" s="9"/>
      <c r="I1552" s="54"/>
    </row>
    <row r="1553">
      <c r="A1553" s="30" t="s">
        <v>13207</v>
      </c>
      <c r="B1553" s="52" t="s">
        <v>13210</v>
      </c>
      <c r="C1553" s="23" t="s">
        <v>13211</v>
      </c>
      <c r="D1553" s="53" t="s">
        <v>800</v>
      </c>
      <c r="E1553" s="23" t="s">
        <v>15</v>
      </c>
      <c r="F1553" s="23" t="s">
        <v>171</v>
      </c>
      <c r="G1553" s="9" t="s">
        <v>14</v>
      </c>
      <c r="H1553" s="9"/>
      <c r="I1553" s="54"/>
    </row>
    <row r="1554">
      <c r="A1554" s="30" t="s">
        <v>13207</v>
      </c>
      <c r="B1554" s="52" t="s">
        <v>13212</v>
      </c>
      <c r="C1554" s="23" t="s">
        <v>13213</v>
      </c>
      <c r="D1554" s="53" t="s">
        <v>1020</v>
      </c>
      <c r="E1554" s="23" t="s">
        <v>119</v>
      </c>
      <c r="F1554" s="23" t="s">
        <v>4963</v>
      </c>
      <c r="G1554" s="9" t="s">
        <v>14</v>
      </c>
      <c r="H1554" s="9"/>
      <c r="I1554" s="54"/>
    </row>
    <row r="1555">
      <c r="A1555" s="30" t="s">
        <v>13207</v>
      </c>
      <c r="B1555" s="52" t="s">
        <v>13214</v>
      </c>
      <c r="C1555" s="23" t="s">
        <v>13215</v>
      </c>
      <c r="D1555" s="53" t="s">
        <v>754</v>
      </c>
      <c r="E1555" s="23" t="s">
        <v>119</v>
      </c>
      <c r="F1555" s="23" t="s">
        <v>132</v>
      </c>
      <c r="G1555" s="9" t="s">
        <v>14</v>
      </c>
      <c r="H1555" s="9"/>
      <c r="I1555" s="54"/>
    </row>
    <row r="1556">
      <c r="A1556" s="30" t="s">
        <v>13207</v>
      </c>
      <c r="B1556" s="52" t="s">
        <v>13214</v>
      </c>
      <c r="C1556" s="23" t="s">
        <v>13215</v>
      </c>
      <c r="D1556" s="53" t="s">
        <v>754</v>
      </c>
      <c r="E1556" s="23" t="s">
        <v>299</v>
      </c>
      <c r="F1556" s="23" t="s">
        <v>13216</v>
      </c>
      <c r="G1556" s="9" t="s">
        <v>14</v>
      </c>
      <c r="H1556" s="9"/>
      <c r="I1556" s="54"/>
    </row>
    <row r="1557">
      <c r="A1557" s="30" t="s">
        <v>13207</v>
      </c>
      <c r="B1557" s="52" t="s">
        <v>13217</v>
      </c>
      <c r="C1557" s="23" t="s">
        <v>13218</v>
      </c>
      <c r="D1557" s="53" t="s">
        <v>298</v>
      </c>
      <c r="E1557" s="23" t="s">
        <v>119</v>
      </c>
      <c r="F1557" s="23" t="s">
        <v>13219</v>
      </c>
      <c r="G1557" s="9" t="s">
        <v>14</v>
      </c>
      <c r="H1557" s="9"/>
      <c r="I1557" s="54"/>
    </row>
    <row r="1558">
      <c r="A1558" s="30" t="s">
        <v>13207</v>
      </c>
      <c r="B1558" s="52" t="s">
        <v>13220</v>
      </c>
      <c r="C1558" s="23" t="s">
        <v>13221</v>
      </c>
      <c r="D1558" s="53" t="s">
        <v>1076</v>
      </c>
      <c r="E1558" s="23" t="s">
        <v>185</v>
      </c>
      <c r="F1558" s="23" t="s">
        <v>11507</v>
      </c>
      <c r="G1558" s="9" t="s">
        <v>14</v>
      </c>
      <c r="H1558" s="9"/>
      <c r="I1558" s="54"/>
    </row>
    <row r="1559">
      <c r="A1559" s="30" t="s">
        <v>13207</v>
      </c>
      <c r="B1559" s="52" t="s">
        <v>13222</v>
      </c>
      <c r="C1559" s="23" t="s">
        <v>13223</v>
      </c>
      <c r="D1559" s="53" t="s">
        <v>298</v>
      </c>
      <c r="E1559" s="23" t="s">
        <v>119</v>
      </c>
      <c r="F1559" s="23" t="s">
        <v>144</v>
      </c>
      <c r="G1559" s="9" t="s">
        <v>86</v>
      </c>
      <c r="H1559" s="9"/>
      <c r="I1559" s="54"/>
    </row>
    <row r="1560">
      <c r="A1560" s="30" t="s">
        <v>13207</v>
      </c>
      <c r="B1560" s="52" t="s">
        <v>13224</v>
      </c>
      <c r="C1560" s="23" t="s">
        <v>13225</v>
      </c>
      <c r="D1560" s="53" t="s">
        <v>964</v>
      </c>
      <c r="E1560" s="23" t="s">
        <v>436</v>
      </c>
      <c r="F1560" s="23" t="s">
        <v>330</v>
      </c>
      <c r="G1560" s="9" t="s">
        <v>14</v>
      </c>
      <c r="H1560" s="9"/>
      <c r="I1560" s="54"/>
    </row>
    <row r="1561">
      <c r="A1561" s="30" t="s">
        <v>13207</v>
      </c>
      <c r="B1561" s="52" t="s">
        <v>13226</v>
      </c>
      <c r="C1561" s="23" t="s">
        <v>13227</v>
      </c>
      <c r="D1561" s="53" t="s">
        <v>595</v>
      </c>
      <c r="E1561" s="9"/>
      <c r="F1561" s="23" t="s">
        <v>11347</v>
      </c>
      <c r="G1561" s="9" t="s">
        <v>14</v>
      </c>
      <c r="H1561" s="9" t="s">
        <v>420</v>
      </c>
      <c r="I1561" s="54"/>
    </row>
    <row r="1562">
      <c r="A1562" s="30" t="s">
        <v>13207</v>
      </c>
      <c r="B1562" s="52" t="s">
        <v>13226</v>
      </c>
      <c r="C1562" s="23" t="s">
        <v>13227</v>
      </c>
      <c r="D1562" s="53" t="s">
        <v>595</v>
      </c>
      <c r="E1562" s="23" t="s">
        <v>4570</v>
      </c>
      <c r="F1562" s="23" t="s">
        <v>13228</v>
      </c>
      <c r="G1562" s="9" t="s">
        <v>14</v>
      </c>
      <c r="H1562" s="9"/>
      <c r="I1562" s="54"/>
    </row>
    <row r="1563">
      <c r="A1563" s="30" t="s">
        <v>13207</v>
      </c>
      <c r="B1563" s="52" t="s">
        <v>13229</v>
      </c>
      <c r="C1563" s="23" t="s">
        <v>13230</v>
      </c>
      <c r="D1563" s="53" t="s">
        <v>867</v>
      </c>
      <c r="E1563" s="23" t="s">
        <v>125</v>
      </c>
      <c r="F1563" s="23" t="s">
        <v>101</v>
      </c>
      <c r="G1563" s="9" t="s">
        <v>14</v>
      </c>
      <c r="H1563" s="9"/>
      <c r="I1563" s="54"/>
    </row>
    <row r="1564">
      <c r="A1564" s="30" t="s">
        <v>13207</v>
      </c>
      <c r="B1564" s="52" t="s">
        <v>13229</v>
      </c>
      <c r="C1564" s="23" t="s">
        <v>13230</v>
      </c>
      <c r="D1564" s="53" t="s">
        <v>867</v>
      </c>
      <c r="E1564" s="23" t="s">
        <v>38</v>
      </c>
      <c r="F1564" s="23" t="s">
        <v>564</v>
      </c>
      <c r="G1564" s="9" t="s">
        <v>14</v>
      </c>
      <c r="H1564" s="9"/>
      <c r="I1564" s="54"/>
    </row>
    <row r="1565">
      <c r="A1565" s="30" t="s">
        <v>13207</v>
      </c>
      <c r="B1565" s="52" t="s">
        <v>13231</v>
      </c>
      <c r="C1565" s="23" t="s">
        <v>13232</v>
      </c>
      <c r="D1565" s="53" t="s">
        <v>182</v>
      </c>
      <c r="E1565" s="23" t="s">
        <v>15</v>
      </c>
      <c r="F1565" s="23" t="s">
        <v>171</v>
      </c>
      <c r="G1565" s="9" t="s">
        <v>14</v>
      </c>
      <c r="H1565" s="9"/>
      <c r="I1565" s="54"/>
    </row>
    <row r="1566">
      <c r="A1566" s="30" t="s">
        <v>13207</v>
      </c>
      <c r="B1566" s="52" t="s">
        <v>13231</v>
      </c>
      <c r="C1566" s="23" t="s">
        <v>13232</v>
      </c>
      <c r="D1566" s="53" t="s">
        <v>540</v>
      </c>
      <c r="E1566" s="9"/>
      <c r="F1566" s="23" t="s">
        <v>184</v>
      </c>
      <c r="G1566" s="9" t="s">
        <v>86</v>
      </c>
      <c r="H1566" s="23" t="s">
        <v>15</v>
      </c>
      <c r="I1566" s="54"/>
    </row>
    <row r="1567">
      <c r="A1567" s="30" t="s">
        <v>13207</v>
      </c>
      <c r="B1567" s="52" t="s">
        <v>13233</v>
      </c>
      <c r="C1567" s="23" t="s">
        <v>13234</v>
      </c>
      <c r="D1567" s="53" t="s">
        <v>1699</v>
      </c>
      <c r="E1567" s="23" t="s">
        <v>299</v>
      </c>
      <c r="F1567" s="23" t="s">
        <v>588</v>
      </c>
      <c r="G1567" s="9" t="s">
        <v>14</v>
      </c>
      <c r="H1567" s="9"/>
      <c r="I1567" s="54"/>
    </row>
    <row r="1568">
      <c r="A1568" s="30" t="s">
        <v>13207</v>
      </c>
      <c r="B1568" s="52" t="s">
        <v>13235</v>
      </c>
      <c r="C1568" s="23" t="s">
        <v>13236</v>
      </c>
      <c r="D1568" s="53" t="s">
        <v>2538</v>
      </c>
      <c r="E1568" s="23" t="s">
        <v>119</v>
      </c>
      <c r="F1568" s="23" t="s">
        <v>247</v>
      </c>
      <c r="G1568" s="9" t="s">
        <v>86</v>
      </c>
      <c r="H1568" s="9"/>
      <c r="I1568" s="54"/>
    </row>
    <row r="1569">
      <c r="A1569" s="30" t="s">
        <v>13207</v>
      </c>
      <c r="B1569" s="52" t="s">
        <v>13237</v>
      </c>
      <c r="C1569" s="23" t="s">
        <v>13238</v>
      </c>
      <c r="D1569" s="53" t="s">
        <v>182</v>
      </c>
      <c r="E1569" s="23" t="s">
        <v>15</v>
      </c>
      <c r="F1569" s="23" t="s">
        <v>526</v>
      </c>
      <c r="G1569" s="9" t="s">
        <v>14</v>
      </c>
      <c r="H1569" s="9"/>
      <c r="I1569" s="54"/>
    </row>
    <row r="1570">
      <c r="A1570" s="30" t="s">
        <v>13207</v>
      </c>
      <c r="B1570" s="52" t="s">
        <v>13237</v>
      </c>
      <c r="C1570" s="23" t="s">
        <v>13238</v>
      </c>
      <c r="D1570" s="53" t="s">
        <v>182</v>
      </c>
      <c r="E1570" s="23" t="s">
        <v>119</v>
      </c>
      <c r="F1570" s="23" t="s">
        <v>762</v>
      </c>
      <c r="G1570" s="9" t="s">
        <v>14</v>
      </c>
      <c r="H1570" s="9"/>
      <c r="I1570" s="54"/>
    </row>
    <row r="1571">
      <c r="A1571" s="30" t="s">
        <v>13207</v>
      </c>
      <c r="B1571" s="52" t="s">
        <v>13239</v>
      </c>
      <c r="C1571" s="23" t="s">
        <v>13240</v>
      </c>
      <c r="D1571" s="53" t="s">
        <v>201</v>
      </c>
      <c r="E1571" s="23" t="s">
        <v>119</v>
      </c>
      <c r="F1571" s="23" t="s">
        <v>18</v>
      </c>
      <c r="G1571" s="9" t="s">
        <v>14</v>
      </c>
      <c r="H1571" s="9"/>
      <c r="I1571" s="54"/>
    </row>
    <row r="1572">
      <c r="A1572" s="30" t="s">
        <v>13207</v>
      </c>
      <c r="B1572" s="52" t="s">
        <v>13241</v>
      </c>
      <c r="C1572" s="23" t="s">
        <v>13242</v>
      </c>
      <c r="D1572" s="53" t="s">
        <v>1176</v>
      </c>
      <c r="E1572" s="23" t="s">
        <v>420</v>
      </c>
      <c r="F1572" s="23" t="s">
        <v>13243</v>
      </c>
      <c r="G1572" s="9" t="s">
        <v>86</v>
      </c>
      <c r="H1572" s="9"/>
      <c r="I1572" s="54"/>
    </row>
    <row r="1573">
      <c r="A1573" s="30" t="s">
        <v>13207</v>
      </c>
      <c r="B1573" s="52" t="s">
        <v>13241</v>
      </c>
      <c r="C1573" s="23" t="s">
        <v>13242</v>
      </c>
      <c r="D1573" s="53" t="s">
        <v>1176</v>
      </c>
      <c r="E1573" s="23" t="s">
        <v>13244</v>
      </c>
      <c r="F1573" s="23" t="s">
        <v>1407</v>
      </c>
      <c r="G1573" s="9" t="s">
        <v>86</v>
      </c>
      <c r="H1573" s="9"/>
      <c r="I1573" s="54"/>
    </row>
    <row r="1574">
      <c r="A1574" s="30" t="s">
        <v>13207</v>
      </c>
      <c r="B1574" s="52" t="s">
        <v>13245</v>
      </c>
      <c r="C1574" s="23" t="s">
        <v>13246</v>
      </c>
      <c r="D1574" s="53" t="s">
        <v>135</v>
      </c>
      <c r="E1574" s="23" t="s">
        <v>119</v>
      </c>
      <c r="F1574" s="23" t="s">
        <v>1344</v>
      </c>
      <c r="G1574" s="9" t="s">
        <v>14</v>
      </c>
      <c r="H1574" s="9"/>
      <c r="I1574" s="54"/>
    </row>
    <row r="1575">
      <c r="A1575" s="30" t="s">
        <v>13207</v>
      </c>
      <c r="B1575" s="52" t="s">
        <v>13245</v>
      </c>
      <c r="C1575" s="23" t="s">
        <v>13246</v>
      </c>
      <c r="D1575" s="53" t="s">
        <v>135</v>
      </c>
      <c r="E1575" s="23" t="s">
        <v>47</v>
      </c>
      <c r="F1575" s="23" t="s">
        <v>96</v>
      </c>
      <c r="G1575" s="9" t="s">
        <v>14</v>
      </c>
      <c r="H1575" s="9"/>
      <c r="I1575" s="54"/>
    </row>
    <row r="1576">
      <c r="A1576" s="30" t="s">
        <v>13207</v>
      </c>
      <c r="B1576" s="52" t="s">
        <v>13247</v>
      </c>
      <c r="C1576" s="23" t="s">
        <v>13248</v>
      </c>
      <c r="D1576" s="53" t="s">
        <v>1590</v>
      </c>
      <c r="E1576" s="23" t="s">
        <v>105</v>
      </c>
      <c r="F1576" s="23" t="s">
        <v>144</v>
      </c>
      <c r="G1576" s="9" t="s">
        <v>86</v>
      </c>
      <c r="H1576" s="9"/>
      <c r="I1576" s="54"/>
    </row>
    <row r="1577">
      <c r="A1577" s="30" t="s">
        <v>13207</v>
      </c>
      <c r="B1577" s="52" t="s">
        <v>13249</v>
      </c>
      <c r="C1577" s="23" t="s">
        <v>13250</v>
      </c>
      <c r="D1577" s="53" t="s">
        <v>2708</v>
      </c>
      <c r="E1577" s="23" t="s">
        <v>125</v>
      </c>
      <c r="F1577" s="23" t="s">
        <v>1691</v>
      </c>
      <c r="G1577" s="9" t="s">
        <v>14</v>
      </c>
      <c r="H1577" s="9"/>
      <c r="I1577" s="54"/>
    </row>
    <row r="1578">
      <c r="A1578" s="30" t="s">
        <v>13207</v>
      </c>
      <c r="B1578" s="52" t="s">
        <v>13251</v>
      </c>
      <c r="C1578" s="23" t="s">
        <v>13252</v>
      </c>
      <c r="D1578" s="53" t="s">
        <v>353</v>
      </c>
      <c r="E1578" s="23" t="s">
        <v>4316</v>
      </c>
      <c r="F1578" s="23" t="s">
        <v>330</v>
      </c>
      <c r="G1578" s="9" t="s">
        <v>14</v>
      </c>
      <c r="H1578" s="9"/>
      <c r="I1578" s="54"/>
    </row>
    <row r="1579">
      <c r="A1579" s="30" t="s">
        <v>13207</v>
      </c>
      <c r="B1579" s="52" t="s">
        <v>13253</v>
      </c>
      <c r="C1579" s="23" t="s">
        <v>13254</v>
      </c>
      <c r="D1579" s="53" t="s">
        <v>2726</v>
      </c>
      <c r="E1579" s="23" t="s">
        <v>1685</v>
      </c>
      <c r="F1579" s="23" t="s">
        <v>809</v>
      </c>
      <c r="G1579" s="9" t="s">
        <v>14</v>
      </c>
      <c r="H1579" s="9"/>
      <c r="I1579" s="54"/>
    </row>
    <row r="1580">
      <c r="A1580" s="30" t="s">
        <v>13207</v>
      </c>
      <c r="B1580" s="52" t="s">
        <v>13253</v>
      </c>
      <c r="C1580" s="23" t="s">
        <v>13254</v>
      </c>
      <c r="D1580" s="53" t="s">
        <v>2726</v>
      </c>
      <c r="E1580" s="23" t="s">
        <v>1810</v>
      </c>
      <c r="F1580" s="23" t="s">
        <v>300</v>
      </c>
      <c r="G1580" s="9" t="s">
        <v>14</v>
      </c>
      <c r="H1580" s="9"/>
      <c r="I1580" s="54"/>
    </row>
    <row r="1581">
      <c r="A1581" s="30" t="s">
        <v>13207</v>
      </c>
      <c r="B1581" s="52" t="s">
        <v>13255</v>
      </c>
      <c r="C1581" s="23" t="s">
        <v>13256</v>
      </c>
      <c r="D1581" s="53" t="s">
        <v>1935</v>
      </c>
      <c r="E1581" s="9"/>
      <c r="F1581" s="23" t="s">
        <v>1651</v>
      </c>
      <c r="G1581" s="9" t="s">
        <v>14</v>
      </c>
      <c r="H1581" s="9" t="s">
        <v>420</v>
      </c>
      <c r="I1581" s="54"/>
    </row>
    <row r="1582">
      <c r="A1582" s="30" t="s">
        <v>13257</v>
      </c>
      <c r="B1582" s="52" t="s">
        <v>13258</v>
      </c>
      <c r="C1582" s="23" t="s">
        <v>13259</v>
      </c>
      <c r="D1582" s="53" t="b">
        <v>1</v>
      </c>
      <c r="E1582" s="9"/>
      <c r="F1582" s="23" t="s">
        <v>184</v>
      </c>
      <c r="G1582" s="9" t="s">
        <v>86</v>
      </c>
      <c r="H1582" s="23" t="s">
        <v>15</v>
      </c>
      <c r="I1582" s="54"/>
    </row>
    <row r="1583">
      <c r="A1583" s="30" t="s">
        <v>13257</v>
      </c>
      <c r="B1583" s="52" t="s">
        <v>13258</v>
      </c>
      <c r="C1583" s="23" t="s">
        <v>13259</v>
      </c>
      <c r="D1583" s="53" t="s">
        <v>311</v>
      </c>
      <c r="E1583" s="9"/>
      <c r="F1583" s="23" t="s">
        <v>184</v>
      </c>
      <c r="G1583" s="9" t="s">
        <v>86</v>
      </c>
      <c r="H1583" s="23" t="s">
        <v>15</v>
      </c>
      <c r="I1583" s="54"/>
    </row>
    <row r="1584">
      <c r="A1584" s="30" t="s">
        <v>13257</v>
      </c>
      <c r="B1584" s="52" t="s">
        <v>13258</v>
      </c>
      <c r="C1584" s="23" t="s">
        <v>13259</v>
      </c>
      <c r="D1584" s="53" t="s">
        <v>1020</v>
      </c>
      <c r="E1584" s="9"/>
      <c r="F1584" s="23" t="s">
        <v>184</v>
      </c>
      <c r="G1584" s="9" t="s">
        <v>86</v>
      </c>
      <c r="H1584" s="23" t="s">
        <v>15</v>
      </c>
      <c r="I1584" s="54"/>
    </row>
    <row r="1585">
      <c r="A1585" s="30" t="s">
        <v>13257</v>
      </c>
      <c r="B1585" s="52" t="s">
        <v>13260</v>
      </c>
      <c r="C1585" s="23" t="s">
        <v>13261</v>
      </c>
      <c r="D1585" s="53" t="s">
        <v>189</v>
      </c>
      <c r="E1585" s="23" t="s">
        <v>105</v>
      </c>
      <c r="F1585" s="23" t="s">
        <v>747</v>
      </c>
      <c r="G1585" s="9" t="s">
        <v>86</v>
      </c>
      <c r="H1585" s="9"/>
      <c r="I1585" s="54"/>
    </row>
    <row r="1586">
      <c r="A1586" s="30" t="s">
        <v>13257</v>
      </c>
      <c r="B1586" s="52" t="s">
        <v>13260</v>
      </c>
      <c r="C1586" s="23" t="s">
        <v>13261</v>
      </c>
      <c r="D1586" s="53" t="s">
        <v>189</v>
      </c>
      <c r="E1586" s="23" t="s">
        <v>253</v>
      </c>
      <c r="F1586" s="23" t="s">
        <v>2114</v>
      </c>
      <c r="G1586" s="9" t="s">
        <v>86</v>
      </c>
      <c r="H1586" s="9"/>
      <c r="I1586" s="54"/>
    </row>
    <row r="1587">
      <c r="A1587" s="30" t="s">
        <v>13257</v>
      </c>
      <c r="B1587" s="52" t="s">
        <v>13262</v>
      </c>
      <c r="C1587" s="23" t="s">
        <v>13263</v>
      </c>
      <c r="D1587" s="53" t="s">
        <v>1176</v>
      </c>
      <c r="E1587" s="9"/>
      <c r="F1587" s="23" t="s">
        <v>13264</v>
      </c>
      <c r="G1587" s="9" t="s">
        <v>86</v>
      </c>
      <c r="H1587" s="9" t="s">
        <v>420</v>
      </c>
      <c r="I1587" s="54"/>
    </row>
    <row r="1588">
      <c r="A1588" s="30" t="s">
        <v>13257</v>
      </c>
      <c r="B1588" s="52" t="s">
        <v>13265</v>
      </c>
      <c r="C1588" s="23" t="s">
        <v>13266</v>
      </c>
      <c r="D1588" s="53" t="s">
        <v>329</v>
      </c>
      <c r="E1588" s="23" t="s">
        <v>119</v>
      </c>
      <c r="F1588" s="23" t="s">
        <v>2501</v>
      </c>
      <c r="G1588" s="9" t="s">
        <v>14</v>
      </c>
      <c r="H1588" s="9"/>
      <c r="I1588" s="54"/>
    </row>
    <row r="1589">
      <c r="A1589" s="30" t="s">
        <v>13257</v>
      </c>
      <c r="B1589" s="52" t="s">
        <v>13265</v>
      </c>
      <c r="C1589" s="23" t="s">
        <v>13266</v>
      </c>
      <c r="D1589" s="53" t="s">
        <v>329</v>
      </c>
      <c r="E1589" s="23" t="s">
        <v>119</v>
      </c>
      <c r="F1589" s="23" t="s">
        <v>1049</v>
      </c>
      <c r="G1589" s="9" t="s">
        <v>14</v>
      </c>
      <c r="H1589" s="9"/>
      <c r="I1589" s="54"/>
    </row>
    <row r="1590">
      <c r="A1590" s="30" t="s">
        <v>13257</v>
      </c>
      <c r="B1590" s="52" t="s">
        <v>13267</v>
      </c>
      <c r="C1590" s="23" t="s">
        <v>13268</v>
      </c>
      <c r="D1590" s="53" t="s">
        <v>1242</v>
      </c>
      <c r="E1590" s="9"/>
      <c r="F1590" s="23" t="s">
        <v>532</v>
      </c>
      <c r="G1590" s="9" t="s">
        <v>86</v>
      </c>
      <c r="H1590" s="9" t="s">
        <v>420</v>
      </c>
      <c r="I1590" s="54"/>
    </row>
    <row r="1591">
      <c r="A1591" s="30" t="s">
        <v>13257</v>
      </c>
      <c r="B1591" s="52" t="s">
        <v>13269</v>
      </c>
      <c r="C1591" s="23" t="s">
        <v>13270</v>
      </c>
      <c r="D1591" s="53" t="s">
        <v>311</v>
      </c>
      <c r="E1591" s="23" t="s">
        <v>436</v>
      </c>
      <c r="F1591" s="23" t="s">
        <v>13</v>
      </c>
      <c r="G1591" s="9" t="s">
        <v>14</v>
      </c>
      <c r="H1591" s="9"/>
      <c r="I1591" s="54"/>
    </row>
    <row r="1592">
      <c r="A1592" s="30" t="s">
        <v>13257</v>
      </c>
      <c r="B1592" s="52" t="s">
        <v>13271</v>
      </c>
      <c r="C1592" s="23" t="s">
        <v>13272</v>
      </c>
      <c r="D1592" s="53" t="b">
        <v>1</v>
      </c>
      <c r="E1592" s="23" t="s">
        <v>15</v>
      </c>
      <c r="F1592" s="23" t="s">
        <v>747</v>
      </c>
      <c r="G1592" s="9" t="s">
        <v>86</v>
      </c>
      <c r="H1592" s="9"/>
      <c r="I1592" s="54"/>
    </row>
    <row r="1593">
      <c r="A1593" s="30" t="s">
        <v>13257</v>
      </c>
      <c r="B1593" s="52" t="s">
        <v>13271</v>
      </c>
      <c r="C1593" s="23" t="s">
        <v>13272</v>
      </c>
      <c r="D1593" s="53" t="s">
        <v>311</v>
      </c>
      <c r="E1593" s="23" t="s">
        <v>15</v>
      </c>
      <c r="F1593" s="23" t="s">
        <v>747</v>
      </c>
      <c r="G1593" s="9" t="s">
        <v>86</v>
      </c>
      <c r="H1593" s="9"/>
      <c r="I1593" s="54"/>
    </row>
    <row r="1594">
      <c r="A1594" s="30" t="s">
        <v>13257</v>
      </c>
      <c r="B1594" s="52" t="s">
        <v>13271</v>
      </c>
      <c r="C1594" s="23" t="s">
        <v>13272</v>
      </c>
      <c r="D1594" s="53" t="s">
        <v>182</v>
      </c>
      <c r="E1594" s="23" t="s">
        <v>15</v>
      </c>
      <c r="F1594" s="23" t="s">
        <v>747</v>
      </c>
      <c r="G1594" s="9" t="s">
        <v>86</v>
      </c>
      <c r="H1594" s="9"/>
      <c r="I1594" s="54"/>
    </row>
    <row r="1595">
      <c r="A1595" s="30" t="s">
        <v>13257</v>
      </c>
      <c r="B1595" s="52" t="s">
        <v>13273</v>
      </c>
      <c r="C1595" s="23" t="s">
        <v>13274</v>
      </c>
      <c r="D1595" s="53" t="s">
        <v>468</v>
      </c>
      <c r="E1595" s="23" t="s">
        <v>1269</v>
      </c>
      <c r="F1595" s="23" t="s">
        <v>564</v>
      </c>
      <c r="G1595" s="9" t="s">
        <v>14</v>
      </c>
      <c r="H1595" s="9"/>
      <c r="I1595" s="54"/>
    </row>
    <row r="1596">
      <c r="A1596" s="30" t="s">
        <v>13257</v>
      </c>
      <c r="B1596" s="52" t="s">
        <v>13273</v>
      </c>
      <c r="C1596" s="23" t="s">
        <v>13274</v>
      </c>
      <c r="D1596" s="53" t="s">
        <v>468</v>
      </c>
      <c r="E1596" s="23" t="s">
        <v>148</v>
      </c>
      <c r="F1596" s="23" t="s">
        <v>741</v>
      </c>
      <c r="G1596" s="9" t="s">
        <v>14</v>
      </c>
      <c r="H1596" s="9"/>
      <c r="I1596" s="54"/>
    </row>
    <row r="1597">
      <c r="A1597" s="30" t="s">
        <v>13257</v>
      </c>
      <c r="B1597" s="52" t="s">
        <v>13275</v>
      </c>
      <c r="C1597" s="23" t="s">
        <v>13276</v>
      </c>
      <c r="D1597" s="53" t="s">
        <v>3444</v>
      </c>
      <c r="E1597" s="23" t="s">
        <v>125</v>
      </c>
      <c r="F1597" s="23" t="s">
        <v>101</v>
      </c>
      <c r="G1597" s="9" t="s">
        <v>14</v>
      </c>
      <c r="H1597" s="9"/>
      <c r="I1597" s="54"/>
    </row>
    <row r="1598">
      <c r="A1598" s="30" t="s">
        <v>13257</v>
      </c>
      <c r="B1598" s="52" t="s">
        <v>13277</v>
      </c>
      <c r="C1598" s="23" t="s">
        <v>13278</v>
      </c>
      <c r="D1598" s="53" t="s">
        <v>118</v>
      </c>
      <c r="E1598" s="23" t="s">
        <v>119</v>
      </c>
      <c r="F1598" s="23" t="s">
        <v>5896</v>
      </c>
      <c r="G1598" s="9" t="s">
        <v>14</v>
      </c>
      <c r="H1598" s="9"/>
      <c r="I1598" s="54"/>
    </row>
    <row r="1599">
      <c r="A1599" s="30" t="s">
        <v>13257</v>
      </c>
      <c r="B1599" s="52" t="s">
        <v>13277</v>
      </c>
      <c r="C1599" s="23" t="s">
        <v>13278</v>
      </c>
      <c r="D1599" s="53" t="s">
        <v>118</v>
      </c>
      <c r="E1599" s="23" t="s">
        <v>299</v>
      </c>
      <c r="F1599" s="23" t="s">
        <v>696</v>
      </c>
      <c r="G1599" s="9" t="s">
        <v>14</v>
      </c>
      <c r="H1599" s="9"/>
      <c r="I1599" s="54"/>
    </row>
    <row r="1600">
      <c r="A1600" s="30" t="s">
        <v>13257</v>
      </c>
      <c r="B1600" s="52" t="s">
        <v>13279</v>
      </c>
      <c r="C1600" s="23" t="s">
        <v>13280</v>
      </c>
      <c r="D1600" s="53" t="b">
        <v>1</v>
      </c>
      <c r="E1600" s="9"/>
      <c r="F1600" s="23" t="s">
        <v>1046</v>
      </c>
      <c r="G1600" s="9" t="s">
        <v>86</v>
      </c>
      <c r="H1600" s="23" t="s">
        <v>15</v>
      </c>
      <c r="I1600" s="54"/>
    </row>
    <row r="1601">
      <c r="A1601" s="30" t="s">
        <v>13257</v>
      </c>
      <c r="B1601" s="52" t="s">
        <v>13281</v>
      </c>
      <c r="C1601" s="23" t="s">
        <v>13282</v>
      </c>
      <c r="D1601" s="53" t="s">
        <v>1242</v>
      </c>
      <c r="E1601" s="23" t="s">
        <v>119</v>
      </c>
      <c r="F1601" s="23" t="s">
        <v>144</v>
      </c>
      <c r="G1601" s="9" t="s">
        <v>86</v>
      </c>
      <c r="H1601" s="9"/>
      <c r="I1601" s="54"/>
    </row>
    <row r="1602">
      <c r="A1602" s="30" t="s">
        <v>13257</v>
      </c>
      <c r="B1602" s="52" t="s">
        <v>13283</v>
      </c>
      <c r="C1602" s="23" t="s">
        <v>13284</v>
      </c>
      <c r="D1602" s="53" t="s">
        <v>11</v>
      </c>
      <c r="E1602" s="23" t="s">
        <v>119</v>
      </c>
      <c r="F1602" s="23" t="s">
        <v>144</v>
      </c>
      <c r="G1602" s="9" t="s">
        <v>86</v>
      </c>
      <c r="H1602" s="9"/>
      <c r="I1602" s="54"/>
    </row>
    <row r="1603">
      <c r="A1603" s="30" t="s">
        <v>13257</v>
      </c>
      <c r="B1603" s="52" t="s">
        <v>13283</v>
      </c>
      <c r="C1603" s="23" t="s">
        <v>13284</v>
      </c>
      <c r="D1603" s="53" t="s">
        <v>11</v>
      </c>
      <c r="E1603" s="23" t="s">
        <v>38</v>
      </c>
      <c r="F1603" s="23" t="s">
        <v>18</v>
      </c>
      <c r="G1603" s="9" t="s">
        <v>14</v>
      </c>
      <c r="H1603" s="9"/>
      <c r="I1603" s="54"/>
    </row>
    <row r="1604">
      <c r="A1604" s="30" t="s">
        <v>13257</v>
      </c>
      <c r="B1604" s="52" t="s">
        <v>13285</v>
      </c>
      <c r="C1604" s="23" t="s">
        <v>13286</v>
      </c>
      <c r="D1604" s="53" t="s">
        <v>1076</v>
      </c>
      <c r="E1604" s="23" t="s">
        <v>13287</v>
      </c>
      <c r="F1604" s="23" t="s">
        <v>11507</v>
      </c>
      <c r="G1604" s="9" t="s">
        <v>14</v>
      </c>
      <c r="H1604" s="9"/>
      <c r="I1604" s="54"/>
    </row>
    <row r="1605">
      <c r="A1605" s="30" t="s">
        <v>13257</v>
      </c>
      <c r="B1605" s="52" t="s">
        <v>13288</v>
      </c>
      <c r="C1605" s="23" t="s">
        <v>13289</v>
      </c>
      <c r="D1605" s="53" t="s">
        <v>1755</v>
      </c>
      <c r="E1605" s="23" t="s">
        <v>1032</v>
      </c>
      <c r="F1605" s="23" t="s">
        <v>300</v>
      </c>
      <c r="G1605" s="9" t="s">
        <v>14</v>
      </c>
      <c r="H1605" s="9"/>
      <c r="I1605" s="54"/>
    </row>
    <row r="1606">
      <c r="A1606" s="30" t="s">
        <v>13257</v>
      </c>
      <c r="B1606" s="52" t="s">
        <v>13290</v>
      </c>
      <c r="C1606" s="23" t="s">
        <v>13291</v>
      </c>
      <c r="D1606" s="53" t="s">
        <v>298</v>
      </c>
      <c r="E1606" s="9"/>
      <c r="F1606" s="23" t="s">
        <v>18</v>
      </c>
      <c r="G1606" s="9" t="s">
        <v>14</v>
      </c>
      <c r="H1606" s="9" t="s">
        <v>420</v>
      </c>
      <c r="I1606" s="54"/>
    </row>
    <row r="1607">
      <c r="A1607" s="30" t="s">
        <v>13257</v>
      </c>
      <c r="B1607" s="52" t="s">
        <v>13290</v>
      </c>
      <c r="C1607" s="23" t="s">
        <v>13291</v>
      </c>
      <c r="D1607" s="53" t="s">
        <v>298</v>
      </c>
      <c r="E1607" s="23" t="s">
        <v>119</v>
      </c>
      <c r="F1607" s="23" t="s">
        <v>1430</v>
      </c>
      <c r="G1607" s="9" t="s">
        <v>14</v>
      </c>
      <c r="H1607" s="9"/>
      <c r="I1607" s="54"/>
    </row>
    <row r="1608">
      <c r="A1608" s="30" t="s">
        <v>13257</v>
      </c>
      <c r="B1608" s="52" t="s">
        <v>13292</v>
      </c>
      <c r="C1608" s="23" t="s">
        <v>13293</v>
      </c>
      <c r="D1608" s="53" t="s">
        <v>118</v>
      </c>
      <c r="E1608" s="23" t="s">
        <v>119</v>
      </c>
      <c r="F1608" s="23" t="s">
        <v>132</v>
      </c>
      <c r="G1608" s="9" t="s">
        <v>14</v>
      </c>
      <c r="H1608" s="9"/>
      <c r="I1608" s="54"/>
    </row>
    <row r="1609">
      <c r="A1609" s="34">
        <v>44937.0</v>
      </c>
      <c r="B1609" s="52" t="s">
        <v>13294</v>
      </c>
      <c r="C1609" s="23" t="s">
        <v>13295</v>
      </c>
      <c r="D1609" s="53" t="s">
        <v>118</v>
      </c>
      <c r="E1609" s="23" t="s">
        <v>15</v>
      </c>
      <c r="F1609" s="23" t="s">
        <v>749</v>
      </c>
      <c r="G1609" s="9" t="s">
        <v>86</v>
      </c>
      <c r="H1609" s="9"/>
      <c r="I1609" s="54"/>
    </row>
    <row r="1610">
      <c r="A1610" s="34">
        <v>44937.0</v>
      </c>
      <c r="B1610" s="52" t="s">
        <v>13294</v>
      </c>
      <c r="C1610" s="23" t="s">
        <v>13295</v>
      </c>
      <c r="D1610" s="53" t="s">
        <v>445</v>
      </c>
      <c r="E1610" s="23" t="s">
        <v>15</v>
      </c>
      <c r="F1610" s="23" t="s">
        <v>749</v>
      </c>
      <c r="G1610" s="9" t="s">
        <v>86</v>
      </c>
      <c r="H1610" s="9"/>
      <c r="I1610" s="54"/>
    </row>
    <row r="1611">
      <c r="A1611" s="34">
        <v>44937.0</v>
      </c>
      <c r="B1611" s="52" t="s">
        <v>13294</v>
      </c>
      <c r="C1611" s="23" t="s">
        <v>13295</v>
      </c>
      <c r="D1611" s="53" t="s">
        <v>182</v>
      </c>
      <c r="E1611" s="9"/>
      <c r="F1611" s="23" t="s">
        <v>111</v>
      </c>
      <c r="G1611" s="9" t="s">
        <v>14</v>
      </c>
      <c r="H1611" s="23" t="s">
        <v>15</v>
      </c>
      <c r="I1611" s="54"/>
    </row>
    <row r="1612">
      <c r="A1612" s="34">
        <v>44937.0</v>
      </c>
      <c r="B1612" s="52" t="s">
        <v>13296</v>
      </c>
      <c r="C1612" s="23" t="s">
        <v>13297</v>
      </c>
      <c r="D1612" s="53" t="s">
        <v>1242</v>
      </c>
      <c r="E1612" s="23" t="s">
        <v>253</v>
      </c>
      <c r="F1612" s="23" t="s">
        <v>33</v>
      </c>
      <c r="G1612" s="9" t="s">
        <v>14</v>
      </c>
      <c r="H1612" s="9"/>
      <c r="I1612" s="54"/>
    </row>
    <row r="1613">
      <c r="A1613" s="34">
        <v>44937.0</v>
      </c>
      <c r="B1613" s="52" t="s">
        <v>13298</v>
      </c>
      <c r="C1613" s="23" t="s">
        <v>13299</v>
      </c>
      <c r="D1613" s="53" t="s">
        <v>648</v>
      </c>
      <c r="E1613" s="23" t="s">
        <v>519</v>
      </c>
      <c r="F1613" s="23" t="s">
        <v>454</v>
      </c>
      <c r="G1613" s="9" t="s">
        <v>14</v>
      </c>
      <c r="H1613" s="9"/>
      <c r="I1613" s="54"/>
    </row>
    <row r="1614">
      <c r="A1614" s="34">
        <v>44937.0</v>
      </c>
      <c r="B1614" s="52" t="s">
        <v>13298</v>
      </c>
      <c r="C1614" s="23" t="s">
        <v>13299</v>
      </c>
      <c r="D1614" s="53" t="s">
        <v>648</v>
      </c>
      <c r="E1614" s="9"/>
      <c r="F1614" s="23" t="s">
        <v>16</v>
      </c>
      <c r="G1614" s="9" t="s">
        <v>14</v>
      </c>
      <c r="H1614" s="9" t="s">
        <v>420</v>
      </c>
      <c r="I1614" s="54"/>
    </row>
    <row r="1615">
      <c r="A1615" s="34">
        <v>44937.0</v>
      </c>
      <c r="B1615" s="52" t="s">
        <v>13300</v>
      </c>
      <c r="C1615" s="23" t="s">
        <v>13301</v>
      </c>
      <c r="D1615" s="53" t="s">
        <v>715</v>
      </c>
      <c r="E1615" s="23" t="s">
        <v>119</v>
      </c>
      <c r="F1615" s="23" t="s">
        <v>1344</v>
      </c>
      <c r="G1615" s="9" t="s">
        <v>14</v>
      </c>
      <c r="H1615" s="9"/>
      <c r="I1615" s="54"/>
    </row>
    <row r="1616">
      <c r="A1616" s="34">
        <v>44937.0</v>
      </c>
      <c r="B1616" s="52" t="s">
        <v>13302</v>
      </c>
      <c r="C1616" s="23" t="s">
        <v>13303</v>
      </c>
      <c r="D1616" s="53" t="s">
        <v>9667</v>
      </c>
      <c r="E1616" s="23" t="s">
        <v>105</v>
      </c>
      <c r="F1616" s="23" t="s">
        <v>120</v>
      </c>
      <c r="G1616" s="9" t="s">
        <v>14</v>
      </c>
      <c r="H1616" s="9"/>
      <c r="I1616" s="54"/>
    </row>
    <row r="1617">
      <c r="A1617" s="34">
        <v>44937.0</v>
      </c>
      <c r="B1617" s="52" t="s">
        <v>13302</v>
      </c>
      <c r="C1617" s="23" t="s">
        <v>13303</v>
      </c>
      <c r="D1617" s="53" t="s">
        <v>9667</v>
      </c>
      <c r="E1617" s="23" t="s">
        <v>334</v>
      </c>
      <c r="F1617" s="23" t="s">
        <v>1419</v>
      </c>
      <c r="G1617" s="9" t="s">
        <v>14</v>
      </c>
      <c r="H1617" s="9"/>
      <c r="I1617" s="54"/>
    </row>
    <row r="1618">
      <c r="A1618" s="34">
        <v>44937.0</v>
      </c>
      <c r="B1618" s="52" t="s">
        <v>13304</v>
      </c>
      <c r="C1618" s="23" t="s">
        <v>13305</v>
      </c>
      <c r="D1618" s="53" t="s">
        <v>761</v>
      </c>
      <c r="E1618" s="23" t="s">
        <v>436</v>
      </c>
      <c r="F1618" s="23" t="s">
        <v>300</v>
      </c>
      <c r="G1618" s="9" t="s">
        <v>14</v>
      </c>
      <c r="H1618" s="9"/>
      <c r="I1618" s="54"/>
    </row>
    <row r="1619">
      <c r="A1619" s="34">
        <v>44937.0</v>
      </c>
      <c r="B1619" s="52" t="s">
        <v>13304</v>
      </c>
      <c r="C1619" s="23" t="s">
        <v>13305</v>
      </c>
      <c r="D1619" s="53" t="s">
        <v>761</v>
      </c>
      <c r="E1619" s="23" t="s">
        <v>409</v>
      </c>
      <c r="F1619" s="23" t="s">
        <v>3944</v>
      </c>
      <c r="G1619" s="9" t="s">
        <v>14</v>
      </c>
      <c r="H1619" s="9"/>
      <c r="I1619" s="54"/>
    </row>
    <row r="1620">
      <c r="A1620" s="34">
        <v>44937.0</v>
      </c>
      <c r="B1620" s="52" t="s">
        <v>13306</v>
      </c>
      <c r="C1620" s="23" t="s">
        <v>13307</v>
      </c>
      <c r="D1620" s="53" t="s">
        <v>4116</v>
      </c>
      <c r="E1620" s="9"/>
      <c r="F1620" s="23" t="s">
        <v>477</v>
      </c>
      <c r="G1620" s="9" t="s">
        <v>14</v>
      </c>
      <c r="H1620" s="9" t="s">
        <v>420</v>
      </c>
      <c r="I1620" s="54"/>
    </row>
    <row r="1621">
      <c r="A1621" s="34">
        <v>44937.0</v>
      </c>
      <c r="B1621" s="52" t="s">
        <v>13306</v>
      </c>
      <c r="C1621" s="23" t="s">
        <v>13307</v>
      </c>
      <c r="D1621" s="53" t="s">
        <v>4116</v>
      </c>
      <c r="E1621" s="23" t="s">
        <v>66</v>
      </c>
      <c r="F1621" s="23" t="s">
        <v>101</v>
      </c>
      <c r="G1621" s="9" t="s">
        <v>14</v>
      </c>
      <c r="H1621" s="9"/>
      <c r="I1621" s="54"/>
    </row>
    <row r="1622">
      <c r="A1622" s="34">
        <v>44937.0</v>
      </c>
      <c r="B1622" s="52" t="s">
        <v>13306</v>
      </c>
      <c r="C1622" s="23" t="s">
        <v>13307</v>
      </c>
      <c r="D1622" s="53" t="s">
        <v>4116</v>
      </c>
      <c r="E1622" s="23" t="s">
        <v>1032</v>
      </c>
      <c r="F1622" s="23" t="s">
        <v>13308</v>
      </c>
      <c r="G1622" s="9" t="s">
        <v>14</v>
      </c>
      <c r="H1622" s="9"/>
      <c r="I1622" s="54"/>
    </row>
    <row r="1623">
      <c r="A1623" s="34">
        <v>44937.0</v>
      </c>
      <c r="B1623" s="52" t="s">
        <v>13309</v>
      </c>
      <c r="C1623" s="23" t="s">
        <v>13310</v>
      </c>
      <c r="D1623" s="53" t="s">
        <v>182</v>
      </c>
      <c r="E1623" s="23" t="s">
        <v>15</v>
      </c>
      <c r="F1623" s="23" t="s">
        <v>171</v>
      </c>
      <c r="G1623" s="9" t="s">
        <v>14</v>
      </c>
      <c r="H1623" s="9"/>
      <c r="I1623" s="54"/>
    </row>
    <row r="1624">
      <c r="A1624" s="34">
        <v>44937.0</v>
      </c>
      <c r="B1624" s="52" t="s">
        <v>13309</v>
      </c>
      <c r="C1624" s="23" t="s">
        <v>13310</v>
      </c>
      <c r="D1624" s="53" t="s">
        <v>611</v>
      </c>
      <c r="E1624" s="23" t="s">
        <v>15</v>
      </c>
      <c r="F1624" s="23" t="s">
        <v>171</v>
      </c>
      <c r="G1624" s="9" t="s">
        <v>14</v>
      </c>
      <c r="H1624" s="9"/>
      <c r="I1624" s="54"/>
    </row>
    <row r="1625">
      <c r="A1625" s="34">
        <v>44937.0</v>
      </c>
      <c r="B1625" s="52" t="s">
        <v>13309</v>
      </c>
      <c r="C1625" s="23" t="s">
        <v>13310</v>
      </c>
      <c r="D1625" s="53" t="s">
        <v>970</v>
      </c>
      <c r="E1625" s="23" t="s">
        <v>15</v>
      </c>
      <c r="F1625" s="23" t="s">
        <v>171</v>
      </c>
      <c r="G1625" s="9" t="s">
        <v>14</v>
      </c>
      <c r="H1625" s="9"/>
      <c r="I1625" s="54"/>
    </row>
    <row r="1626">
      <c r="A1626" s="34">
        <v>44937.0</v>
      </c>
      <c r="B1626" s="52" t="s">
        <v>13311</v>
      </c>
      <c r="C1626" s="23" t="s">
        <v>13312</v>
      </c>
      <c r="D1626" s="53" t="s">
        <v>1235</v>
      </c>
      <c r="E1626" s="23" t="s">
        <v>119</v>
      </c>
      <c r="F1626" s="23" t="s">
        <v>11507</v>
      </c>
      <c r="G1626" s="9" t="s">
        <v>14</v>
      </c>
      <c r="H1626" s="9"/>
      <c r="I1626" s="54"/>
    </row>
    <row r="1627">
      <c r="A1627" s="34">
        <v>44937.0</v>
      </c>
      <c r="B1627" s="52" t="s">
        <v>13313</v>
      </c>
      <c r="C1627" s="23" t="s">
        <v>13314</v>
      </c>
      <c r="D1627" s="53" t="s">
        <v>130</v>
      </c>
      <c r="E1627" s="23" t="s">
        <v>2970</v>
      </c>
      <c r="F1627" s="23" t="s">
        <v>300</v>
      </c>
      <c r="G1627" s="9" t="s">
        <v>14</v>
      </c>
      <c r="H1627" s="9"/>
      <c r="I1627" s="54"/>
    </row>
    <row r="1628">
      <c r="A1628" s="34">
        <v>44937.0</v>
      </c>
      <c r="B1628" s="52" t="s">
        <v>13313</v>
      </c>
      <c r="C1628" s="23" t="s">
        <v>13314</v>
      </c>
      <c r="D1628" s="53" t="s">
        <v>130</v>
      </c>
      <c r="E1628" s="23" t="s">
        <v>334</v>
      </c>
      <c r="F1628" s="23" t="s">
        <v>13315</v>
      </c>
      <c r="G1628" s="9" t="s">
        <v>14</v>
      </c>
      <c r="H1628" s="9"/>
      <c r="I1628" s="54"/>
    </row>
    <row r="1629">
      <c r="A1629" s="34">
        <v>44937.0</v>
      </c>
      <c r="B1629" s="52" t="s">
        <v>13316</v>
      </c>
      <c r="C1629" s="23" t="s">
        <v>13317</v>
      </c>
      <c r="D1629" s="53" t="s">
        <v>859</v>
      </c>
      <c r="E1629" s="23" t="s">
        <v>119</v>
      </c>
      <c r="F1629" s="23" t="s">
        <v>718</v>
      </c>
      <c r="G1629" s="9" t="s">
        <v>14</v>
      </c>
      <c r="H1629" s="9"/>
      <c r="I1629" s="54"/>
    </row>
    <row r="1630">
      <c r="A1630" s="34">
        <v>44937.0</v>
      </c>
      <c r="B1630" s="52" t="s">
        <v>13318</v>
      </c>
      <c r="C1630" s="23" t="s">
        <v>13319</v>
      </c>
      <c r="D1630" s="53" t="s">
        <v>13320</v>
      </c>
      <c r="E1630" s="23" t="s">
        <v>105</v>
      </c>
      <c r="F1630" s="23" t="s">
        <v>1049</v>
      </c>
      <c r="G1630" s="9" t="s">
        <v>14</v>
      </c>
      <c r="H1630" s="9"/>
      <c r="I1630" s="54"/>
    </row>
    <row r="1631">
      <c r="A1631" s="34">
        <v>44937.0</v>
      </c>
      <c r="B1631" s="52" t="s">
        <v>13321</v>
      </c>
      <c r="C1631" s="23" t="s">
        <v>13322</v>
      </c>
      <c r="D1631" s="53" t="s">
        <v>13320</v>
      </c>
      <c r="E1631" s="23" t="s">
        <v>1032</v>
      </c>
      <c r="F1631" s="23" t="s">
        <v>809</v>
      </c>
      <c r="G1631" s="9" t="s">
        <v>14</v>
      </c>
      <c r="H1631" s="9"/>
      <c r="I1631" s="54"/>
    </row>
    <row r="1632">
      <c r="A1632" s="34">
        <v>44937.0</v>
      </c>
      <c r="B1632" s="52" t="s">
        <v>13323</v>
      </c>
      <c r="C1632" s="23" t="s">
        <v>13324</v>
      </c>
      <c r="D1632" s="53" t="s">
        <v>642</v>
      </c>
      <c r="E1632" s="23" t="s">
        <v>259</v>
      </c>
      <c r="F1632" s="23" t="s">
        <v>696</v>
      </c>
      <c r="G1632" s="9" t="s">
        <v>14</v>
      </c>
      <c r="H1632" s="9"/>
      <c r="I1632" s="54"/>
    </row>
    <row r="1633">
      <c r="A1633" s="34">
        <v>44937.0</v>
      </c>
      <c r="B1633" s="52" t="s">
        <v>13323</v>
      </c>
      <c r="C1633" s="23" t="s">
        <v>13324</v>
      </c>
      <c r="D1633" s="53" t="s">
        <v>642</v>
      </c>
      <c r="E1633" s="23" t="s">
        <v>66</v>
      </c>
      <c r="F1633" s="23" t="s">
        <v>101</v>
      </c>
      <c r="G1633" s="9" t="s">
        <v>14</v>
      </c>
      <c r="H1633" s="9"/>
      <c r="I1633" s="54"/>
    </row>
    <row r="1634">
      <c r="A1634" s="34">
        <v>44968.0</v>
      </c>
      <c r="B1634" s="52" t="s">
        <v>13325</v>
      </c>
      <c r="C1634" s="23" t="s">
        <v>13326</v>
      </c>
      <c r="D1634" s="53" t="s">
        <v>2188</v>
      </c>
      <c r="E1634" s="23" t="s">
        <v>119</v>
      </c>
      <c r="F1634" s="23" t="s">
        <v>144</v>
      </c>
      <c r="G1634" s="9" t="s">
        <v>86</v>
      </c>
      <c r="H1634" s="9"/>
      <c r="I1634" s="54"/>
    </row>
    <row r="1635">
      <c r="A1635" s="34">
        <v>44968.0</v>
      </c>
      <c r="B1635" s="52" t="s">
        <v>13327</v>
      </c>
      <c r="C1635" s="23" t="s">
        <v>13328</v>
      </c>
      <c r="D1635" s="53" t="s">
        <v>746</v>
      </c>
      <c r="E1635" s="23" t="s">
        <v>15</v>
      </c>
      <c r="F1635" s="23" t="s">
        <v>171</v>
      </c>
      <c r="G1635" s="9" t="s">
        <v>14</v>
      </c>
      <c r="H1635" s="9"/>
      <c r="I1635" s="54"/>
    </row>
    <row r="1636">
      <c r="A1636" s="34">
        <v>44968.0</v>
      </c>
      <c r="B1636" s="52" t="s">
        <v>13327</v>
      </c>
      <c r="C1636" s="23" t="s">
        <v>13328</v>
      </c>
      <c r="D1636" s="53" t="s">
        <v>182</v>
      </c>
      <c r="E1636" s="23" t="s">
        <v>15</v>
      </c>
      <c r="F1636" s="23" t="s">
        <v>171</v>
      </c>
      <c r="G1636" s="9" t="s">
        <v>14</v>
      </c>
      <c r="H1636" s="9"/>
      <c r="I1636" s="54"/>
    </row>
    <row r="1637">
      <c r="A1637" s="34">
        <v>44968.0</v>
      </c>
      <c r="B1637" s="52" t="s">
        <v>13327</v>
      </c>
      <c r="C1637" s="23" t="s">
        <v>13328</v>
      </c>
      <c r="D1637" s="53" t="s">
        <v>118</v>
      </c>
      <c r="E1637" s="23" t="s">
        <v>15</v>
      </c>
      <c r="F1637" s="23" t="s">
        <v>171</v>
      </c>
      <c r="G1637" s="9" t="s">
        <v>14</v>
      </c>
      <c r="H1637" s="9"/>
      <c r="I1637" s="54"/>
    </row>
    <row r="1638">
      <c r="A1638" s="34">
        <v>44968.0</v>
      </c>
      <c r="B1638" s="52" t="s">
        <v>13329</v>
      </c>
      <c r="C1638" s="23" t="s">
        <v>13330</v>
      </c>
      <c r="D1638" s="53" t="s">
        <v>1423</v>
      </c>
      <c r="E1638" s="23" t="s">
        <v>519</v>
      </c>
      <c r="F1638" s="23" t="s">
        <v>923</v>
      </c>
      <c r="G1638" s="9" t="s">
        <v>14</v>
      </c>
      <c r="H1638" s="9"/>
      <c r="I1638" s="54"/>
    </row>
    <row r="1639">
      <c r="A1639" s="34">
        <v>44968.0</v>
      </c>
      <c r="B1639" s="52" t="s">
        <v>13331</v>
      </c>
      <c r="C1639" s="23" t="s">
        <v>13332</v>
      </c>
      <c r="D1639" s="53" t="s">
        <v>1545</v>
      </c>
      <c r="E1639" s="23" t="s">
        <v>119</v>
      </c>
      <c r="F1639" s="23" t="s">
        <v>144</v>
      </c>
      <c r="G1639" s="9" t="s">
        <v>86</v>
      </c>
      <c r="H1639" s="9"/>
      <c r="I1639" s="54"/>
    </row>
    <row r="1640">
      <c r="A1640" s="34">
        <v>44968.0</v>
      </c>
      <c r="B1640" s="52" t="s">
        <v>13333</v>
      </c>
      <c r="C1640" s="23" t="s">
        <v>13334</v>
      </c>
      <c r="D1640" s="53" t="s">
        <v>412</v>
      </c>
      <c r="E1640" s="23" t="s">
        <v>13</v>
      </c>
      <c r="F1640" s="23" t="s">
        <v>136</v>
      </c>
      <c r="G1640" s="9" t="s">
        <v>14</v>
      </c>
      <c r="H1640" s="9"/>
      <c r="I1640" s="54"/>
    </row>
    <row r="1641">
      <c r="A1641" s="34">
        <v>44968.0</v>
      </c>
      <c r="B1641" s="52" t="s">
        <v>13335</v>
      </c>
      <c r="C1641" s="23" t="s">
        <v>13336</v>
      </c>
      <c r="D1641" s="53" t="s">
        <v>182</v>
      </c>
      <c r="E1641" s="23" t="s">
        <v>15</v>
      </c>
      <c r="F1641" s="23" t="s">
        <v>171</v>
      </c>
      <c r="G1641" s="9" t="s">
        <v>14</v>
      </c>
      <c r="H1641" s="9"/>
      <c r="I1641" s="54"/>
    </row>
    <row r="1642">
      <c r="A1642" s="34">
        <v>44968.0</v>
      </c>
      <c r="B1642" s="52" t="s">
        <v>13335</v>
      </c>
      <c r="C1642" s="23" t="s">
        <v>13336</v>
      </c>
      <c r="D1642" s="53" t="s">
        <v>118</v>
      </c>
      <c r="E1642" s="23" t="s">
        <v>15</v>
      </c>
      <c r="F1642" s="23" t="s">
        <v>171</v>
      </c>
      <c r="G1642" s="9" t="s">
        <v>14</v>
      </c>
      <c r="H1642" s="9"/>
      <c r="I1642" s="54"/>
    </row>
    <row r="1643">
      <c r="A1643" s="34">
        <v>44968.0</v>
      </c>
      <c r="B1643" s="52" t="s">
        <v>13337</v>
      </c>
      <c r="C1643" s="23" t="s">
        <v>13338</v>
      </c>
      <c r="D1643" s="53" t="s">
        <v>2538</v>
      </c>
      <c r="E1643" s="23" t="s">
        <v>13339</v>
      </c>
      <c r="F1643" s="23" t="s">
        <v>532</v>
      </c>
      <c r="G1643" s="9" t="s">
        <v>86</v>
      </c>
      <c r="H1643" s="9"/>
      <c r="I1643" s="54"/>
    </row>
    <row r="1644">
      <c r="A1644" s="34">
        <v>44968.0</v>
      </c>
      <c r="B1644" s="52" t="s">
        <v>13337</v>
      </c>
      <c r="C1644" s="23" t="s">
        <v>13338</v>
      </c>
      <c r="D1644" s="53" t="s">
        <v>2538</v>
      </c>
      <c r="E1644" s="23" t="s">
        <v>13340</v>
      </c>
      <c r="F1644" s="23" t="s">
        <v>13243</v>
      </c>
      <c r="G1644" s="9" t="s">
        <v>86</v>
      </c>
      <c r="H1644" s="9"/>
      <c r="I1644" s="54"/>
    </row>
    <row r="1645">
      <c r="A1645" s="34">
        <v>44968.0</v>
      </c>
      <c r="B1645" s="52" t="s">
        <v>13341</v>
      </c>
      <c r="C1645" s="23" t="s">
        <v>13342</v>
      </c>
      <c r="D1645" s="53" t="s">
        <v>4789</v>
      </c>
      <c r="E1645" s="23" t="s">
        <v>6180</v>
      </c>
      <c r="F1645" s="23" t="s">
        <v>11188</v>
      </c>
      <c r="G1645" s="9" t="s">
        <v>14</v>
      </c>
      <c r="H1645" s="9"/>
      <c r="I1645" s="54"/>
    </row>
    <row r="1646">
      <c r="A1646" s="34">
        <v>44968.0</v>
      </c>
      <c r="B1646" s="52" t="s">
        <v>13341</v>
      </c>
      <c r="C1646" s="23" t="s">
        <v>13342</v>
      </c>
      <c r="D1646" s="53" t="s">
        <v>4789</v>
      </c>
      <c r="E1646" s="23" t="s">
        <v>13343</v>
      </c>
      <c r="F1646" s="23" t="s">
        <v>13344</v>
      </c>
      <c r="G1646" s="9" t="s">
        <v>14</v>
      </c>
      <c r="H1646" s="9"/>
      <c r="I1646" s="54"/>
    </row>
    <row r="1647">
      <c r="A1647" s="34">
        <v>44968.0</v>
      </c>
      <c r="B1647" s="52" t="s">
        <v>13345</v>
      </c>
      <c r="C1647" s="23" t="s">
        <v>13346</v>
      </c>
      <c r="D1647" s="53" t="s">
        <v>1678</v>
      </c>
      <c r="E1647" s="55" t="s">
        <v>13347</v>
      </c>
      <c r="F1647" s="48" t="s">
        <v>13348</v>
      </c>
      <c r="G1647" s="9" t="s">
        <v>14</v>
      </c>
      <c r="H1647" s="9"/>
      <c r="I1647" s="54"/>
    </row>
    <row r="1648">
      <c r="A1648" s="34">
        <v>44968.0</v>
      </c>
      <c r="B1648" s="52" t="s">
        <v>13345</v>
      </c>
      <c r="C1648" s="23" t="s">
        <v>13346</v>
      </c>
      <c r="D1648" s="53" t="s">
        <v>1678</v>
      </c>
      <c r="E1648" s="55" t="s">
        <v>13347</v>
      </c>
      <c r="F1648" s="48" t="s">
        <v>13349</v>
      </c>
      <c r="G1648" s="9" t="s">
        <v>14</v>
      </c>
      <c r="H1648" s="9"/>
      <c r="I1648" s="54"/>
    </row>
    <row r="1649">
      <c r="A1649" s="34">
        <v>44968.0</v>
      </c>
      <c r="B1649" s="52" t="s">
        <v>13350</v>
      </c>
      <c r="C1649" s="23" t="s">
        <v>13351</v>
      </c>
      <c r="D1649" s="53" t="s">
        <v>977</v>
      </c>
      <c r="E1649" s="23" t="s">
        <v>436</v>
      </c>
      <c r="F1649" s="23" t="s">
        <v>300</v>
      </c>
      <c r="G1649" s="9" t="s">
        <v>14</v>
      </c>
      <c r="H1649" s="9"/>
      <c r="I1649" s="54"/>
    </row>
    <row r="1650">
      <c r="A1650" s="34">
        <v>44968.0</v>
      </c>
      <c r="B1650" s="52" t="s">
        <v>13350</v>
      </c>
      <c r="C1650" s="23" t="s">
        <v>13351</v>
      </c>
      <c r="D1650" s="53" t="s">
        <v>977</v>
      </c>
      <c r="E1650" s="23" t="s">
        <v>125</v>
      </c>
      <c r="F1650" s="23" t="s">
        <v>101</v>
      </c>
      <c r="G1650" s="9" t="s">
        <v>14</v>
      </c>
      <c r="H1650" s="9"/>
      <c r="I1650" s="54"/>
    </row>
    <row r="1651">
      <c r="A1651" s="34">
        <v>44968.0</v>
      </c>
      <c r="B1651" s="52" t="s">
        <v>13352</v>
      </c>
      <c r="C1651" s="23" t="s">
        <v>13353</v>
      </c>
      <c r="D1651" s="53" t="s">
        <v>13354</v>
      </c>
      <c r="E1651" s="23" t="s">
        <v>436</v>
      </c>
      <c r="F1651" s="23" t="s">
        <v>18</v>
      </c>
      <c r="G1651" s="9" t="s">
        <v>14</v>
      </c>
      <c r="H1651" s="9"/>
      <c r="I1651" s="54"/>
    </row>
    <row r="1652">
      <c r="A1652" s="34">
        <v>44968.0</v>
      </c>
      <c r="B1652" s="52" t="s">
        <v>13352</v>
      </c>
      <c r="C1652" s="23" t="s">
        <v>13353</v>
      </c>
      <c r="D1652" s="53" t="s">
        <v>13354</v>
      </c>
      <c r="E1652" s="55" t="s">
        <v>11188</v>
      </c>
      <c r="F1652" s="55" t="s">
        <v>1164</v>
      </c>
      <c r="G1652" s="9" t="s">
        <v>14</v>
      </c>
      <c r="H1652" s="9"/>
      <c r="I1652" s="54"/>
    </row>
    <row r="1653">
      <c r="A1653" s="34">
        <v>44968.0</v>
      </c>
      <c r="B1653" s="52" t="s">
        <v>13355</v>
      </c>
      <c r="C1653" s="23" t="s">
        <v>13356</v>
      </c>
      <c r="D1653" s="53" t="s">
        <v>343</v>
      </c>
      <c r="E1653" s="23" t="s">
        <v>1032</v>
      </c>
      <c r="F1653" s="23" t="s">
        <v>809</v>
      </c>
      <c r="G1653" s="9" t="s">
        <v>14</v>
      </c>
      <c r="H1653" s="9"/>
      <c r="I1653" s="54"/>
    </row>
    <row r="1654">
      <c r="A1654" s="34">
        <v>44968.0</v>
      </c>
      <c r="B1654" s="52" t="s">
        <v>13357</v>
      </c>
      <c r="C1654" s="23" t="s">
        <v>13358</v>
      </c>
      <c r="D1654" s="53" t="s">
        <v>1445</v>
      </c>
      <c r="E1654" s="23" t="s">
        <v>7624</v>
      </c>
      <c r="F1654" s="23" t="s">
        <v>18</v>
      </c>
      <c r="G1654" s="9" t="s">
        <v>14</v>
      </c>
      <c r="H1654" s="9"/>
      <c r="I1654" s="54"/>
    </row>
    <row r="1655">
      <c r="A1655" s="34">
        <v>44968.0</v>
      </c>
      <c r="B1655" s="52" t="s">
        <v>13359</v>
      </c>
      <c r="C1655" s="23" t="s">
        <v>13360</v>
      </c>
      <c r="D1655" s="53" t="s">
        <v>118</v>
      </c>
      <c r="E1655" s="23" t="s">
        <v>12162</v>
      </c>
      <c r="F1655" s="23" t="s">
        <v>1419</v>
      </c>
      <c r="G1655" s="9" t="s">
        <v>14</v>
      </c>
      <c r="H1655" s="9"/>
      <c r="I1655" s="54"/>
    </row>
    <row r="1656">
      <c r="A1656" s="34">
        <v>44968.0</v>
      </c>
      <c r="B1656" s="52" t="s">
        <v>13361</v>
      </c>
      <c r="C1656" s="23" t="s">
        <v>13362</v>
      </c>
      <c r="D1656" s="53" t="s">
        <v>13363</v>
      </c>
      <c r="E1656" s="23" t="s">
        <v>436</v>
      </c>
      <c r="F1656" s="23" t="s">
        <v>33</v>
      </c>
      <c r="G1656" s="9" t="s">
        <v>14</v>
      </c>
      <c r="H1656" s="9"/>
      <c r="I1656" s="54"/>
    </row>
    <row r="1657">
      <c r="A1657" s="34">
        <v>44968.0</v>
      </c>
      <c r="B1657" s="52" t="s">
        <v>13364</v>
      </c>
      <c r="C1657" s="23" t="s">
        <v>13365</v>
      </c>
      <c r="D1657" s="53" t="s">
        <v>182</v>
      </c>
      <c r="E1657" s="23" t="s">
        <v>12432</v>
      </c>
      <c r="F1657" s="23" t="s">
        <v>13366</v>
      </c>
      <c r="G1657" s="9" t="s">
        <v>14</v>
      </c>
      <c r="H1657" s="9"/>
      <c r="I1657" s="54"/>
    </row>
    <row r="1658">
      <c r="A1658" s="34">
        <v>44968.0</v>
      </c>
      <c r="B1658" s="52" t="s">
        <v>13364</v>
      </c>
      <c r="C1658" s="23" t="s">
        <v>13365</v>
      </c>
      <c r="D1658" s="53" t="s">
        <v>182</v>
      </c>
      <c r="E1658" s="23" t="s">
        <v>13367</v>
      </c>
      <c r="F1658" s="23" t="s">
        <v>1246</v>
      </c>
      <c r="G1658" s="9" t="s">
        <v>14</v>
      </c>
      <c r="H1658" s="9"/>
      <c r="I1658" s="54"/>
    </row>
    <row r="1659">
      <c r="A1659" s="34">
        <v>44968.0</v>
      </c>
      <c r="B1659" s="52" t="s">
        <v>13368</v>
      </c>
      <c r="C1659" s="23" t="s">
        <v>13369</v>
      </c>
      <c r="D1659" s="53" t="s">
        <v>448</v>
      </c>
      <c r="E1659" s="23" t="s">
        <v>5366</v>
      </c>
      <c r="F1659" s="23" t="s">
        <v>5629</v>
      </c>
      <c r="G1659" s="9" t="s">
        <v>14</v>
      </c>
      <c r="H1659" s="9"/>
      <c r="I1659" s="54"/>
    </row>
    <row r="1660">
      <c r="A1660" s="34">
        <v>44968.0</v>
      </c>
      <c r="B1660" s="52" t="s">
        <v>13370</v>
      </c>
      <c r="C1660" s="23" t="s">
        <v>13371</v>
      </c>
      <c r="D1660" s="53" t="s">
        <v>6794</v>
      </c>
      <c r="E1660" s="23" t="s">
        <v>1032</v>
      </c>
      <c r="F1660" s="23" t="s">
        <v>809</v>
      </c>
      <c r="G1660" s="9" t="s">
        <v>14</v>
      </c>
      <c r="H1660" s="9"/>
      <c r="I1660" s="54"/>
    </row>
    <row r="1661">
      <c r="A1661" s="34">
        <v>44968.0</v>
      </c>
      <c r="B1661" s="52" t="s">
        <v>13372</v>
      </c>
      <c r="C1661" s="23" t="s">
        <v>13373</v>
      </c>
      <c r="D1661" s="53" t="s">
        <v>1452</v>
      </c>
      <c r="E1661" s="23" t="s">
        <v>1262</v>
      </c>
      <c r="F1661" s="23" t="s">
        <v>454</v>
      </c>
      <c r="G1661" s="9" t="s">
        <v>14</v>
      </c>
      <c r="H1661" s="9"/>
      <c r="I1661" s="54"/>
    </row>
    <row r="1662">
      <c r="A1662" s="34">
        <v>44968.0</v>
      </c>
      <c r="B1662" s="52" t="s">
        <v>13372</v>
      </c>
      <c r="C1662" s="23" t="s">
        <v>13373</v>
      </c>
      <c r="D1662" s="53" t="s">
        <v>1452</v>
      </c>
      <c r="E1662" s="23" t="s">
        <v>3522</v>
      </c>
      <c r="F1662" s="23" t="s">
        <v>202</v>
      </c>
      <c r="G1662" s="9" t="s">
        <v>14</v>
      </c>
      <c r="H1662" s="9"/>
      <c r="I1662" s="54"/>
    </row>
    <row r="1663">
      <c r="A1663" s="34">
        <v>44996.0</v>
      </c>
      <c r="B1663" s="52" t="s">
        <v>13374</v>
      </c>
      <c r="C1663" s="23" t="s">
        <v>13375</v>
      </c>
      <c r="D1663" s="53" t="s">
        <v>1932</v>
      </c>
      <c r="E1663" s="23" t="s">
        <v>119</v>
      </c>
      <c r="F1663" s="23" t="s">
        <v>144</v>
      </c>
      <c r="G1663" s="9" t="s">
        <v>86</v>
      </c>
      <c r="H1663" s="9"/>
      <c r="I1663" s="54"/>
    </row>
    <row r="1664">
      <c r="A1664" s="34">
        <v>44996.0</v>
      </c>
      <c r="B1664" s="52" t="s">
        <v>13376</v>
      </c>
      <c r="C1664" s="23" t="s">
        <v>13377</v>
      </c>
      <c r="D1664" s="53" t="s">
        <v>13378</v>
      </c>
      <c r="E1664" s="23" t="s">
        <v>7397</v>
      </c>
      <c r="F1664" s="23" t="s">
        <v>152</v>
      </c>
      <c r="G1664" s="9" t="s">
        <v>86</v>
      </c>
      <c r="H1664" s="9"/>
      <c r="I1664" s="54"/>
    </row>
    <row r="1665">
      <c r="A1665" s="34">
        <v>44996.0</v>
      </c>
      <c r="B1665" s="52" t="s">
        <v>13379</v>
      </c>
      <c r="C1665" s="23" t="s">
        <v>13380</v>
      </c>
      <c r="D1665" s="53" t="s">
        <v>377</v>
      </c>
      <c r="E1665" s="23" t="s">
        <v>119</v>
      </c>
      <c r="F1665" s="23" t="s">
        <v>144</v>
      </c>
      <c r="G1665" s="9" t="s">
        <v>86</v>
      </c>
      <c r="H1665" s="9"/>
      <c r="I1665" s="54"/>
    </row>
    <row r="1666">
      <c r="A1666" s="34">
        <v>44996.0</v>
      </c>
      <c r="B1666" s="52" t="s">
        <v>13381</v>
      </c>
      <c r="C1666" s="23" t="s">
        <v>13382</v>
      </c>
      <c r="D1666" s="53" t="s">
        <v>9956</v>
      </c>
      <c r="E1666" s="23" t="s">
        <v>7397</v>
      </c>
      <c r="F1666" s="23" t="s">
        <v>152</v>
      </c>
      <c r="G1666" s="9" t="s">
        <v>86</v>
      </c>
      <c r="H1666" s="9"/>
      <c r="I1666" s="54"/>
    </row>
    <row r="1667">
      <c r="A1667" s="34">
        <v>44996.0</v>
      </c>
      <c r="B1667" s="52" t="s">
        <v>13381</v>
      </c>
      <c r="C1667" s="23" t="s">
        <v>13382</v>
      </c>
      <c r="D1667" s="53" t="s">
        <v>9956</v>
      </c>
      <c r="E1667" s="23" t="s">
        <v>436</v>
      </c>
      <c r="F1667" s="23" t="s">
        <v>144</v>
      </c>
      <c r="G1667" s="9" t="s">
        <v>86</v>
      </c>
      <c r="H1667" s="9"/>
      <c r="I1667" s="54"/>
    </row>
    <row r="1668">
      <c r="A1668" s="34">
        <v>44996.0</v>
      </c>
      <c r="B1668" s="52" t="s">
        <v>13383</v>
      </c>
      <c r="C1668" s="23" t="s">
        <v>13384</v>
      </c>
      <c r="D1668" s="53" t="s">
        <v>311</v>
      </c>
      <c r="E1668" s="23" t="s">
        <v>15</v>
      </c>
      <c r="F1668" s="23" t="s">
        <v>101</v>
      </c>
      <c r="G1668" s="9" t="s">
        <v>14</v>
      </c>
      <c r="H1668" s="9"/>
      <c r="I1668" s="54"/>
    </row>
    <row r="1669">
      <c r="A1669" s="34">
        <v>44996.0</v>
      </c>
      <c r="B1669" s="52" t="s">
        <v>13383</v>
      </c>
      <c r="C1669" s="23" t="s">
        <v>13384</v>
      </c>
      <c r="D1669" s="53" t="s">
        <v>1184</v>
      </c>
      <c r="E1669" s="23" t="s">
        <v>15</v>
      </c>
      <c r="F1669" s="23" t="s">
        <v>101</v>
      </c>
      <c r="G1669" s="9" t="s">
        <v>14</v>
      </c>
      <c r="H1669" s="9"/>
      <c r="I1669" s="54"/>
    </row>
    <row r="1670">
      <c r="A1670" s="34">
        <v>44996.0</v>
      </c>
      <c r="B1670" s="52" t="s">
        <v>13383</v>
      </c>
      <c r="C1670" s="23" t="s">
        <v>13384</v>
      </c>
      <c r="D1670" s="53" t="s">
        <v>1699</v>
      </c>
      <c r="E1670" s="23" t="s">
        <v>15</v>
      </c>
      <c r="F1670" s="23" t="s">
        <v>101</v>
      </c>
      <c r="G1670" s="9" t="s">
        <v>14</v>
      </c>
      <c r="H1670" s="9"/>
      <c r="I1670" s="54"/>
    </row>
    <row r="1671">
      <c r="A1671" s="34">
        <v>44996.0</v>
      </c>
      <c r="B1671" s="52" t="s">
        <v>13385</v>
      </c>
      <c r="C1671" s="23" t="s">
        <v>13386</v>
      </c>
      <c r="D1671" s="53" t="s">
        <v>1184</v>
      </c>
      <c r="E1671" s="23" t="s">
        <v>15</v>
      </c>
      <c r="F1671" s="23" t="s">
        <v>171</v>
      </c>
      <c r="G1671" s="9" t="s">
        <v>14</v>
      </c>
      <c r="H1671" s="9"/>
      <c r="I1671" s="54"/>
    </row>
    <row r="1672">
      <c r="A1672" s="34">
        <v>44996.0</v>
      </c>
      <c r="B1672" s="52" t="s">
        <v>13385</v>
      </c>
      <c r="C1672" s="23" t="s">
        <v>13386</v>
      </c>
      <c r="D1672" s="53" t="s">
        <v>1699</v>
      </c>
      <c r="E1672" s="23" t="s">
        <v>15</v>
      </c>
      <c r="F1672" s="23" t="s">
        <v>171</v>
      </c>
      <c r="G1672" s="9" t="s">
        <v>14</v>
      </c>
      <c r="H1672" s="9"/>
      <c r="I1672" s="54"/>
    </row>
    <row r="1673">
      <c r="A1673" s="34">
        <v>44996.0</v>
      </c>
      <c r="B1673" s="52" t="s">
        <v>13385</v>
      </c>
      <c r="C1673" s="23" t="s">
        <v>13386</v>
      </c>
      <c r="D1673" s="53" t="s">
        <v>540</v>
      </c>
      <c r="E1673" s="23" t="s">
        <v>15</v>
      </c>
      <c r="F1673" s="23" t="s">
        <v>171</v>
      </c>
      <c r="G1673" s="9" t="s">
        <v>14</v>
      </c>
      <c r="H1673" s="9"/>
      <c r="I1673" s="54"/>
    </row>
    <row r="1674">
      <c r="A1674" s="34">
        <v>44996.0</v>
      </c>
      <c r="B1674" s="52" t="s">
        <v>13387</v>
      </c>
      <c r="C1674" s="23" t="s">
        <v>13388</v>
      </c>
      <c r="D1674" s="53" t="s">
        <v>746</v>
      </c>
      <c r="E1674" s="23" t="s">
        <v>119</v>
      </c>
      <c r="F1674" s="23" t="s">
        <v>18</v>
      </c>
      <c r="G1674" s="9" t="s">
        <v>14</v>
      </c>
      <c r="H1674" s="9"/>
      <c r="I1674" s="54"/>
    </row>
    <row r="1675">
      <c r="A1675" s="34">
        <v>44996.0</v>
      </c>
      <c r="B1675" s="52" t="s">
        <v>13389</v>
      </c>
      <c r="C1675" s="23" t="s">
        <v>13390</v>
      </c>
      <c r="D1675" s="53" t="s">
        <v>9581</v>
      </c>
      <c r="E1675" s="23" t="s">
        <v>125</v>
      </c>
      <c r="F1675" s="23" t="s">
        <v>809</v>
      </c>
      <c r="G1675" s="9" t="s">
        <v>14</v>
      </c>
      <c r="H1675" s="9"/>
      <c r="I1675" s="54"/>
    </row>
    <row r="1676">
      <c r="A1676" s="34">
        <v>44996.0</v>
      </c>
      <c r="B1676" s="52" t="s">
        <v>13391</v>
      </c>
      <c r="C1676" s="23" t="s">
        <v>13392</v>
      </c>
      <c r="D1676" s="53" t="s">
        <v>859</v>
      </c>
      <c r="E1676" s="23" t="s">
        <v>125</v>
      </c>
      <c r="F1676" s="23" t="s">
        <v>12132</v>
      </c>
      <c r="G1676" s="9" t="s">
        <v>14</v>
      </c>
      <c r="H1676" s="9"/>
      <c r="I1676" s="54"/>
    </row>
    <row r="1677">
      <c r="A1677" s="34">
        <v>44996.0</v>
      </c>
      <c r="B1677" s="52" t="s">
        <v>13393</v>
      </c>
      <c r="C1677" s="23" t="s">
        <v>13394</v>
      </c>
      <c r="D1677" s="53" t="s">
        <v>13395</v>
      </c>
      <c r="E1677" s="23" t="s">
        <v>66</v>
      </c>
      <c r="F1677" s="23" t="s">
        <v>18</v>
      </c>
      <c r="G1677" s="9" t="s">
        <v>14</v>
      </c>
      <c r="H1677" s="9"/>
      <c r="I1677" s="54"/>
    </row>
    <row r="1678">
      <c r="A1678" s="34">
        <v>44996.0</v>
      </c>
      <c r="B1678" s="52" t="s">
        <v>13396</v>
      </c>
      <c r="C1678" s="23" t="s">
        <v>13397</v>
      </c>
      <c r="D1678" s="53" t="s">
        <v>201</v>
      </c>
      <c r="E1678" s="23" t="s">
        <v>119</v>
      </c>
      <c r="F1678" s="23" t="s">
        <v>542</v>
      </c>
      <c r="G1678" s="9" t="s">
        <v>14</v>
      </c>
      <c r="H1678" s="9"/>
      <c r="I1678" s="54"/>
    </row>
    <row r="1679">
      <c r="A1679" s="34">
        <v>44996.0</v>
      </c>
      <c r="B1679" s="52" t="s">
        <v>13398</v>
      </c>
      <c r="C1679" s="23" t="s">
        <v>13399</v>
      </c>
      <c r="D1679" s="53" t="s">
        <v>648</v>
      </c>
      <c r="E1679" s="23" t="s">
        <v>259</v>
      </c>
      <c r="F1679" s="23" t="s">
        <v>18</v>
      </c>
      <c r="G1679" s="9" t="s">
        <v>14</v>
      </c>
      <c r="H1679" s="9"/>
      <c r="I1679" s="54"/>
    </row>
    <row r="1680">
      <c r="A1680" s="34">
        <v>44996.0</v>
      </c>
      <c r="B1680" s="52" t="s">
        <v>13400</v>
      </c>
      <c r="C1680" s="23" t="s">
        <v>13401</v>
      </c>
      <c r="D1680" s="53" t="s">
        <v>1690</v>
      </c>
      <c r="E1680" s="23" t="s">
        <v>1032</v>
      </c>
      <c r="F1680" s="23" t="s">
        <v>13402</v>
      </c>
      <c r="G1680" s="9" t="s">
        <v>14</v>
      </c>
      <c r="H1680" s="9"/>
      <c r="I1680" s="54"/>
    </row>
    <row r="1681">
      <c r="A1681" s="34">
        <v>44996.0</v>
      </c>
      <c r="B1681" s="52" t="s">
        <v>13400</v>
      </c>
      <c r="C1681" s="23" t="s">
        <v>13401</v>
      </c>
      <c r="D1681" s="53" t="s">
        <v>1690</v>
      </c>
      <c r="E1681" s="23" t="s">
        <v>105</v>
      </c>
      <c r="F1681" s="23" t="s">
        <v>43</v>
      </c>
      <c r="G1681" s="9" t="s">
        <v>14</v>
      </c>
      <c r="H1681" s="9"/>
      <c r="I1681" s="54"/>
    </row>
    <row r="1682">
      <c r="A1682" s="34">
        <v>44996.0</v>
      </c>
      <c r="B1682" s="52" t="s">
        <v>13403</v>
      </c>
      <c r="C1682" s="23" t="s">
        <v>13404</v>
      </c>
      <c r="D1682" s="53" t="s">
        <v>899</v>
      </c>
      <c r="E1682" s="23" t="s">
        <v>119</v>
      </c>
      <c r="F1682" s="23" t="s">
        <v>18</v>
      </c>
      <c r="G1682" s="9" t="s">
        <v>14</v>
      </c>
      <c r="H1682" s="9"/>
      <c r="I1682" s="54"/>
    </row>
    <row r="1683">
      <c r="A1683" s="34">
        <v>45057.0</v>
      </c>
      <c r="B1683" s="52" t="s">
        <v>13405</v>
      </c>
      <c r="C1683" s="23" t="s">
        <v>13406</v>
      </c>
      <c r="D1683" s="53" t="s">
        <v>284</v>
      </c>
      <c r="E1683" s="23" t="s">
        <v>119</v>
      </c>
      <c r="F1683" s="23" t="s">
        <v>132</v>
      </c>
      <c r="G1683" s="9" t="s">
        <v>14</v>
      </c>
      <c r="H1683" s="9"/>
      <c r="I1683" s="54"/>
    </row>
    <row r="1684">
      <c r="A1684" s="34">
        <v>45057.0</v>
      </c>
      <c r="B1684" s="52" t="s">
        <v>13407</v>
      </c>
      <c r="C1684" s="23" t="s">
        <v>13408</v>
      </c>
      <c r="D1684" s="53" t="s">
        <v>109</v>
      </c>
      <c r="E1684" s="23" t="s">
        <v>119</v>
      </c>
      <c r="F1684" s="23" t="s">
        <v>300</v>
      </c>
      <c r="G1684" s="9" t="s">
        <v>14</v>
      </c>
      <c r="H1684" s="9"/>
      <c r="I1684" s="54"/>
    </row>
    <row r="1685">
      <c r="A1685" s="34">
        <v>45057.0</v>
      </c>
      <c r="B1685" s="52" t="s">
        <v>13407</v>
      </c>
      <c r="C1685" s="23" t="s">
        <v>13408</v>
      </c>
      <c r="D1685" s="53" t="s">
        <v>859</v>
      </c>
      <c r="E1685" s="23" t="s">
        <v>119</v>
      </c>
      <c r="F1685" s="23" t="s">
        <v>300</v>
      </c>
      <c r="G1685" s="9" t="s">
        <v>14</v>
      </c>
      <c r="H1685" s="9"/>
      <c r="I1685" s="54"/>
    </row>
    <row r="1686">
      <c r="A1686" s="34">
        <v>45057.0</v>
      </c>
      <c r="B1686" s="52" t="s">
        <v>13407</v>
      </c>
      <c r="C1686" s="23" t="s">
        <v>13408</v>
      </c>
      <c r="D1686" s="53" t="s">
        <v>114</v>
      </c>
      <c r="E1686" s="23" t="s">
        <v>119</v>
      </c>
      <c r="F1686" s="23" t="s">
        <v>300</v>
      </c>
      <c r="G1686" s="9" t="s">
        <v>14</v>
      </c>
      <c r="H1686" s="9"/>
      <c r="I1686" s="54"/>
    </row>
    <row r="1687">
      <c r="A1687" s="34">
        <v>45088.0</v>
      </c>
      <c r="B1687" s="52" t="s">
        <v>13409</v>
      </c>
      <c r="C1687" s="23" t="s">
        <v>13410</v>
      </c>
      <c r="D1687" s="53" t="s">
        <v>1184</v>
      </c>
      <c r="E1687" s="23" t="s">
        <v>119</v>
      </c>
      <c r="F1687" s="23" t="s">
        <v>18</v>
      </c>
      <c r="G1687" s="9" t="s">
        <v>14</v>
      </c>
      <c r="H1687" s="9"/>
      <c r="I1687" s="54"/>
    </row>
    <row r="1688">
      <c r="A1688" s="34">
        <v>45088.0</v>
      </c>
      <c r="B1688" s="52" t="s">
        <v>13411</v>
      </c>
      <c r="C1688" s="23" t="s">
        <v>13412</v>
      </c>
      <c r="D1688" s="53" t="s">
        <v>10499</v>
      </c>
      <c r="E1688" s="23" t="s">
        <v>119</v>
      </c>
      <c r="F1688" s="23" t="s">
        <v>542</v>
      </c>
      <c r="G1688" s="9" t="s">
        <v>14</v>
      </c>
      <c r="H1688" s="9"/>
      <c r="I1688" s="54"/>
    </row>
    <row r="1689">
      <c r="A1689" s="34">
        <v>45088.0</v>
      </c>
      <c r="B1689" s="52" t="s">
        <v>13413</v>
      </c>
      <c r="C1689" s="23" t="s">
        <v>13414</v>
      </c>
      <c r="D1689" s="53" t="s">
        <v>405</v>
      </c>
      <c r="E1689" s="23" t="s">
        <v>119</v>
      </c>
      <c r="F1689" s="23" t="s">
        <v>144</v>
      </c>
      <c r="G1689" s="9" t="s">
        <v>86</v>
      </c>
      <c r="H1689" s="9"/>
      <c r="I1689" s="54"/>
    </row>
    <row r="1690">
      <c r="A1690" s="34">
        <v>45088.0</v>
      </c>
      <c r="B1690" s="52" t="s">
        <v>13415</v>
      </c>
      <c r="C1690" s="23" t="s">
        <v>13416</v>
      </c>
      <c r="D1690" s="53" t="s">
        <v>7302</v>
      </c>
      <c r="E1690" s="23" t="s">
        <v>119</v>
      </c>
      <c r="F1690" s="23" t="s">
        <v>542</v>
      </c>
      <c r="G1690" s="9" t="s">
        <v>14</v>
      </c>
      <c r="H1690" s="9"/>
      <c r="I1690" s="54"/>
    </row>
    <row r="1691">
      <c r="A1691" s="34">
        <v>45088.0</v>
      </c>
      <c r="B1691" s="52" t="s">
        <v>13417</v>
      </c>
      <c r="C1691" s="23" t="s">
        <v>13418</v>
      </c>
      <c r="D1691" s="53" t="s">
        <v>114</v>
      </c>
      <c r="E1691" s="23" t="s">
        <v>15</v>
      </c>
      <c r="F1691" s="23" t="s">
        <v>749</v>
      </c>
      <c r="G1691" s="9" t="s">
        <v>86</v>
      </c>
      <c r="H1691" s="9"/>
      <c r="I1691" s="54"/>
    </row>
    <row r="1692">
      <c r="A1692" s="34">
        <v>45088.0</v>
      </c>
      <c r="B1692" s="52" t="s">
        <v>13417</v>
      </c>
      <c r="C1692" s="23" t="s">
        <v>13418</v>
      </c>
      <c r="D1692" s="53" t="s">
        <v>746</v>
      </c>
      <c r="E1692" s="23" t="s">
        <v>15</v>
      </c>
      <c r="F1692" s="23" t="s">
        <v>749</v>
      </c>
      <c r="G1692" s="9" t="s">
        <v>86</v>
      </c>
      <c r="H1692" s="9"/>
      <c r="I1692" s="54"/>
    </row>
    <row r="1693">
      <c r="A1693" s="34">
        <v>45088.0</v>
      </c>
      <c r="B1693" s="52" t="s">
        <v>13417</v>
      </c>
      <c r="C1693" s="23" t="s">
        <v>13418</v>
      </c>
      <c r="D1693" s="53" t="s">
        <v>135</v>
      </c>
      <c r="E1693" s="23" t="s">
        <v>15</v>
      </c>
      <c r="F1693" s="23" t="s">
        <v>749</v>
      </c>
      <c r="G1693" s="9" t="s">
        <v>86</v>
      </c>
      <c r="H1693" s="9"/>
      <c r="I1693" s="54"/>
    </row>
    <row r="1694">
      <c r="A1694" s="34">
        <v>45088.0</v>
      </c>
      <c r="B1694" s="52" t="s">
        <v>13419</v>
      </c>
      <c r="C1694" s="23" t="s">
        <v>13420</v>
      </c>
      <c r="D1694" s="53" t="s">
        <v>1932</v>
      </c>
      <c r="E1694" s="23" t="s">
        <v>119</v>
      </c>
      <c r="F1694" s="23" t="s">
        <v>757</v>
      </c>
      <c r="G1694" s="9" t="s">
        <v>86</v>
      </c>
      <c r="H1694" s="9"/>
      <c r="I1694" s="54"/>
    </row>
    <row r="1695">
      <c r="A1695" s="34">
        <v>45088.0</v>
      </c>
      <c r="B1695" s="52" t="s">
        <v>13421</v>
      </c>
      <c r="C1695" s="23" t="s">
        <v>13422</v>
      </c>
      <c r="D1695" s="53" t="s">
        <v>321</v>
      </c>
      <c r="E1695" s="23" t="s">
        <v>185</v>
      </c>
      <c r="F1695" s="23" t="s">
        <v>4723</v>
      </c>
      <c r="G1695" s="9" t="s">
        <v>14</v>
      </c>
      <c r="H1695" s="9"/>
      <c r="I1695" s="54"/>
    </row>
    <row r="1696">
      <c r="A1696" s="34">
        <v>45088.0</v>
      </c>
      <c r="B1696" s="52" t="s">
        <v>13423</v>
      </c>
      <c r="C1696" s="23" t="s">
        <v>13424</v>
      </c>
      <c r="D1696" s="53" t="s">
        <v>377</v>
      </c>
      <c r="E1696" s="55" t="s">
        <v>13425</v>
      </c>
      <c r="F1696" s="48" t="s">
        <v>13426</v>
      </c>
      <c r="G1696" s="9" t="s">
        <v>86</v>
      </c>
      <c r="H1696" s="9"/>
      <c r="I1696" s="54"/>
    </row>
    <row r="1697">
      <c r="A1697" s="34">
        <v>45088.0</v>
      </c>
      <c r="B1697" s="52" t="s">
        <v>13427</v>
      </c>
      <c r="C1697" s="23" t="s">
        <v>13428</v>
      </c>
      <c r="D1697" s="53" t="s">
        <v>432</v>
      </c>
      <c r="E1697" s="9"/>
      <c r="F1697" s="23" t="s">
        <v>1749</v>
      </c>
      <c r="G1697" s="9" t="s">
        <v>14</v>
      </c>
      <c r="H1697" s="9" t="s">
        <v>420</v>
      </c>
      <c r="I1697" s="54"/>
    </row>
    <row r="1698">
      <c r="A1698" s="34">
        <v>45088.0</v>
      </c>
      <c r="B1698" s="52" t="s">
        <v>13429</v>
      </c>
      <c r="C1698" s="23" t="s">
        <v>13430</v>
      </c>
      <c r="D1698" s="53" t="s">
        <v>182</v>
      </c>
      <c r="E1698" s="23" t="s">
        <v>15</v>
      </c>
      <c r="F1698" s="23" t="s">
        <v>171</v>
      </c>
      <c r="G1698" s="9" t="s">
        <v>14</v>
      </c>
      <c r="H1698" s="9"/>
      <c r="I1698" s="54"/>
    </row>
    <row r="1699">
      <c r="A1699" s="34">
        <v>45088.0</v>
      </c>
      <c r="B1699" s="52" t="s">
        <v>13429</v>
      </c>
      <c r="C1699" s="23" t="s">
        <v>13430</v>
      </c>
      <c r="D1699" s="53" t="s">
        <v>665</v>
      </c>
      <c r="E1699" s="23" t="s">
        <v>15</v>
      </c>
      <c r="F1699" s="23" t="s">
        <v>171</v>
      </c>
      <c r="G1699" s="9" t="s">
        <v>14</v>
      </c>
      <c r="H1699" s="9"/>
      <c r="I1699" s="54"/>
    </row>
    <row r="1700">
      <c r="A1700" s="34">
        <v>45088.0</v>
      </c>
      <c r="B1700" s="52" t="s">
        <v>13429</v>
      </c>
      <c r="C1700" s="23" t="s">
        <v>13430</v>
      </c>
      <c r="D1700" s="53" t="s">
        <v>118</v>
      </c>
      <c r="E1700" s="23" t="s">
        <v>15</v>
      </c>
      <c r="F1700" s="23" t="s">
        <v>171</v>
      </c>
      <c r="G1700" s="9" t="s">
        <v>14</v>
      </c>
      <c r="H1700" s="9"/>
      <c r="I1700" s="54"/>
    </row>
    <row r="1701">
      <c r="A1701" s="34">
        <v>45088.0</v>
      </c>
      <c r="B1701" s="52" t="s">
        <v>13431</v>
      </c>
      <c r="C1701" s="23" t="s">
        <v>13432</v>
      </c>
      <c r="D1701" s="53" t="s">
        <v>838</v>
      </c>
      <c r="E1701" s="23" t="s">
        <v>119</v>
      </c>
      <c r="F1701" s="23" t="s">
        <v>18</v>
      </c>
      <c r="G1701" s="9" t="s">
        <v>14</v>
      </c>
      <c r="H1701" s="9"/>
      <c r="I1701" s="54"/>
    </row>
    <row r="1702">
      <c r="A1702" s="34">
        <v>45088.0</v>
      </c>
      <c r="B1702" s="52" t="s">
        <v>13431</v>
      </c>
      <c r="C1702" s="23" t="s">
        <v>13432</v>
      </c>
      <c r="D1702" s="53" t="s">
        <v>838</v>
      </c>
      <c r="E1702" s="23" t="s">
        <v>436</v>
      </c>
      <c r="F1702" s="23" t="s">
        <v>11507</v>
      </c>
      <c r="G1702" s="9" t="s">
        <v>14</v>
      </c>
      <c r="H1702" s="9"/>
      <c r="I1702" s="54"/>
    </row>
    <row r="1703">
      <c r="A1703" s="34">
        <v>45088.0</v>
      </c>
      <c r="B1703" s="52" t="s">
        <v>13433</v>
      </c>
      <c r="C1703" s="23" t="s">
        <v>13434</v>
      </c>
      <c r="D1703" s="53" t="s">
        <v>1898</v>
      </c>
      <c r="E1703" s="23" t="s">
        <v>119</v>
      </c>
      <c r="F1703" s="23" t="s">
        <v>132</v>
      </c>
      <c r="G1703" s="9" t="s">
        <v>14</v>
      </c>
      <c r="H1703" s="9"/>
      <c r="I1703" s="54"/>
    </row>
    <row r="1704">
      <c r="A1704" s="34">
        <v>45088.0</v>
      </c>
      <c r="B1704" s="52" t="s">
        <v>13435</v>
      </c>
      <c r="C1704" s="23" t="s">
        <v>13436</v>
      </c>
      <c r="D1704" s="53" t="s">
        <v>189</v>
      </c>
      <c r="E1704" s="23" t="s">
        <v>13437</v>
      </c>
      <c r="F1704" s="23" t="s">
        <v>13438</v>
      </c>
      <c r="G1704" s="9" t="s">
        <v>86</v>
      </c>
      <c r="H1704" s="9"/>
      <c r="I1704" s="54"/>
    </row>
    <row r="1705">
      <c r="A1705" s="34">
        <v>45088.0</v>
      </c>
      <c r="B1705" s="52" t="s">
        <v>13439</v>
      </c>
      <c r="C1705" s="23" t="s">
        <v>13440</v>
      </c>
      <c r="D1705" s="53" t="s">
        <v>7450</v>
      </c>
      <c r="E1705" s="23" t="s">
        <v>119</v>
      </c>
      <c r="F1705" s="23" t="s">
        <v>18</v>
      </c>
      <c r="G1705" s="9" t="s">
        <v>14</v>
      </c>
      <c r="H1705" s="9"/>
      <c r="I1705" s="54"/>
    </row>
    <row r="1706">
      <c r="A1706" s="34">
        <v>45088.0</v>
      </c>
      <c r="B1706" s="52" t="s">
        <v>13441</v>
      </c>
      <c r="C1706" s="23" t="s">
        <v>13442</v>
      </c>
      <c r="D1706" s="53" t="s">
        <v>32</v>
      </c>
      <c r="E1706" s="23" t="s">
        <v>119</v>
      </c>
      <c r="F1706" s="23" t="s">
        <v>18</v>
      </c>
      <c r="G1706" s="9" t="s">
        <v>14</v>
      </c>
      <c r="H1706" s="9"/>
      <c r="I1706" s="54"/>
    </row>
    <row r="1707">
      <c r="A1707" s="34">
        <v>45088.0</v>
      </c>
      <c r="B1707" s="52" t="s">
        <v>13443</v>
      </c>
      <c r="C1707" s="23" t="s">
        <v>13444</v>
      </c>
      <c r="D1707" s="53" t="s">
        <v>1963</v>
      </c>
      <c r="E1707" s="23" t="s">
        <v>119</v>
      </c>
      <c r="F1707" s="23" t="s">
        <v>437</v>
      </c>
      <c r="G1707" s="9" t="s">
        <v>86</v>
      </c>
      <c r="H1707" s="9"/>
      <c r="I1707" s="54"/>
    </row>
    <row r="1708">
      <c r="A1708" s="34">
        <v>45088.0</v>
      </c>
      <c r="B1708" s="52" t="s">
        <v>13445</v>
      </c>
      <c r="C1708" s="23" t="s">
        <v>13446</v>
      </c>
      <c r="D1708" s="53" t="s">
        <v>1587</v>
      </c>
      <c r="E1708" s="9"/>
      <c r="F1708" s="23" t="s">
        <v>477</v>
      </c>
      <c r="G1708" s="9" t="s">
        <v>14</v>
      </c>
      <c r="H1708" s="9" t="s">
        <v>38</v>
      </c>
      <c r="I1708" s="54"/>
    </row>
    <row r="1709">
      <c r="A1709" s="34">
        <v>45088.0</v>
      </c>
      <c r="B1709" s="52" t="s">
        <v>13445</v>
      </c>
      <c r="C1709" s="23" t="s">
        <v>13446</v>
      </c>
      <c r="D1709" s="53" t="s">
        <v>1587</v>
      </c>
      <c r="E1709" s="23" t="s">
        <v>1694</v>
      </c>
      <c r="F1709" s="23" t="s">
        <v>1419</v>
      </c>
      <c r="G1709" s="9" t="s">
        <v>14</v>
      </c>
      <c r="H1709" s="9"/>
      <c r="I1709" s="54"/>
    </row>
    <row r="1710">
      <c r="A1710" s="34">
        <v>45088.0</v>
      </c>
      <c r="B1710" s="52" t="s">
        <v>13447</v>
      </c>
      <c r="C1710" s="23" t="s">
        <v>13448</v>
      </c>
      <c r="D1710" s="53" t="s">
        <v>6794</v>
      </c>
      <c r="E1710" s="23" t="s">
        <v>38</v>
      </c>
      <c r="F1710" s="23" t="s">
        <v>18</v>
      </c>
      <c r="G1710" s="9" t="s">
        <v>14</v>
      </c>
      <c r="H1710" s="9"/>
      <c r="I1710" s="54"/>
    </row>
    <row r="1711">
      <c r="A1711" s="34">
        <v>45088.0</v>
      </c>
      <c r="B1711" s="52" t="s">
        <v>13449</v>
      </c>
      <c r="C1711" s="23" t="s">
        <v>13450</v>
      </c>
      <c r="D1711" s="53" t="s">
        <v>124</v>
      </c>
      <c r="E1711" s="23" t="s">
        <v>119</v>
      </c>
      <c r="F1711" s="23" t="s">
        <v>542</v>
      </c>
      <c r="G1711" s="9" t="s">
        <v>14</v>
      </c>
      <c r="H1711" s="9"/>
      <c r="I1711" s="54"/>
    </row>
    <row r="1712">
      <c r="A1712" s="34">
        <v>45088.0</v>
      </c>
      <c r="B1712" s="52" t="s">
        <v>13451</v>
      </c>
      <c r="C1712" s="23" t="s">
        <v>13452</v>
      </c>
      <c r="D1712" s="53" t="s">
        <v>3288</v>
      </c>
      <c r="E1712" s="9"/>
      <c r="F1712" s="23" t="s">
        <v>485</v>
      </c>
      <c r="G1712" s="9" t="s">
        <v>14</v>
      </c>
      <c r="H1712" s="9" t="s">
        <v>420</v>
      </c>
      <c r="I1712" s="54"/>
    </row>
    <row r="1713">
      <c r="A1713" s="34">
        <v>45088.0</v>
      </c>
      <c r="B1713" s="52" t="s">
        <v>13453</v>
      </c>
      <c r="C1713" s="23" t="s">
        <v>13454</v>
      </c>
      <c r="D1713" s="53" t="s">
        <v>1290</v>
      </c>
      <c r="E1713" s="23" t="s">
        <v>119</v>
      </c>
      <c r="F1713" s="23" t="s">
        <v>136</v>
      </c>
      <c r="G1713" s="9" t="s">
        <v>14</v>
      </c>
      <c r="H1713" s="9"/>
      <c r="I1713" s="54"/>
    </row>
    <row r="1714">
      <c r="A1714" s="34">
        <v>45118.0</v>
      </c>
      <c r="B1714" s="52" t="s">
        <v>13455</v>
      </c>
      <c r="C1714" s="23" t="s">
        <v>13456</v>
      </c>
      <c r="D1714" s="53" t="s">
        <v>665</v>
      </c>
      <c r="E1714" s="23" t="s">
        <v>119</v>
      </c>
      <c r="F1714" s="23" t="s">
        <v>144</v>
      </c>
      <c r="G1714" s="9" t="s">
        <v>86</v>
      </c>
      <c r="H1714" s="9"/>
      <c r="I1714" s="54"/>
    </row>
    <row r="1715">
      <c r="A1715" s="34">
        <v>45118.0</v>
      </c>
      <c r="B1715" s="52" t="s">
        <v>13457</v>
      </c>
      <c r="C1715" s="23" t="s">
        <v>13458</v>
      </c>
      <c r="D1715" s="53" t="s">
        <v>13459</v>
      </c>
      <c r="E1715" s="23" t="s">
        <v>119</v>
      </c>
      <c r="F1715" s="23" t="s">
        <v>144</v>
      </c>
      <c r="G1715" s="9" t="s">
        <v>86</v>
      </c>
      <c r="H1715" s="9"/>
      <c r="I1715" s="54"/>
    </row>
    <row r="1716">
      <c r="A1716" s="34">
        <v>45118.0</v>
      </c>
      <c r="B1716" s="52" t="s">
        <v>13460</v>
      </c>
      <c r="C1716" s="23" t="s">
        <v>13461</v>
      </c>
      <c r="D1716" s="53" t="s">
        <v>1127</v>
      </c>
      <c r="E1716" s="9"/>
      <c r="F1716" s="23" t="s">
        <v>152</v>
      </c>
      <c r="G1716" s="9" t="s">
        <v>86</v>
      </c>
      <c r="H1716" s="9" t="s">
        <v>420</v>
      </c>
      <c r="I1716" s="54"/>
    </row>
    <row r="1717">
      <c r="A1717" s="34">
        <v>45118.0</v>
      </c>
      <c r="B1717" s="52" t="s">
        <v>13462</v>
      </c>
      <c r="C1717" s="23" t="s">
        <v>13463</v>
      </c>
      <c r="D1717" s="53" t="s">
        <v>427</v>
      </c>
      <c r="E1717" s="23" t="s">
        <v>119</v>
      </c>
      <c r="F1717" s="23" t="s">
        <v>144</v>
      </c>
      <c r="G1717" s="9" t="s">
        <v>86</v>
      </c>
      <c r="H1717" s="9"/>
      <c r="I1717" s="54"/>
    </row>
    <row r="1718">
      <c r="A1718" s="34">
        <v>45118.0</v>
      </c>
      <c r="B1718" s="52" t="s">
        <v>13464</v>
      </c>
      <c r="C1718" s="23" t="s">
        <v>13465</v>
      </c>
      <c r="D1718" s="53" t="s">
        <v>1184</v>
      </c>
      <c r="E1718" s="23" t="s">
        <v>15</v>
      </c>
      <c r="F1718" s="23" t="s">
        <v>749</v>
      </c>
      <c r="G1718" s="9" t="s">
        <v>86</v>
      </c>
      <c r="H1718" s="9"/>
      <c r="I1718" s="54"/>
    </row>
    <row r="1719">
      <c r="A1719" s="34">
        <v>45118.0</v>
      </c>
      <c r="B1719" s="52" t="s">
        <v>13464</v>
      </c>
      <c r="C1719" s="23" t="s">
        <v>13465</v>
      </c>
      <c r="D1719" s="53" t="s">
        <v>206</v>
      </c>
      <c r="E1719" s="23" t="s">
        <v>15</v>
      </c>
      <c r="F1719" s="23" t="s">
        <v>749</v>
      </c>
      <c r="G1719" s="9" t="s">
        <v>86</v>
      </c>
      <c r="H1719" s="9"/>
      <c r="I1719" s="54"/>
    </row>
    <row r="1720">
      <c r="A1720" s="34">
        <v>45118.0</v>
      </c>
      <c r="B1720" s="52" t="s">
        <v>13464</v>
      </c>
      <c r="C1720" s="23" t="s">
        <v>13465</v>
      </c>
      <c r="D1720" s="53" t="s">
        <v>800</v>
      </c>
      <c r="E1720" s="23" t="s">
        <v>15</v>
      </c>
      <c r="F1720" s="23" t="s">
        <v>749</v>
      </c>
      <c r="G1720" s="9" t="s">
        <v>86</v>
      </c>
      <c r="H1720" s="9"/>
      <c r="I1720" s="54"/>
    </row>
    <row r="1721">
      <c r="A1721" s="34">
        <v>45118.0</v>
      </c>
      <c r="B1721" s="52" t="s">
        <v>13466</v>
      </c>
      <c r="C1721" s="23" t="s">
        <v>13467</v>
      </c>
      <c r="D1721" s="53" t="s">
        <v>722</v>
      </c>
      <c r="E1721" s="23" t="s">
        <v>184</v>
      </c>
      <c r="F1721" s="23" t="s">
        <v>101</v>
      </c>
      <c r="G1721" s="9" t="s">
        <v>14</v>
      </c>
      <c r="H1721" s="9"/>
      <c r="I1721" s="54"/>
    </row>
    <row r="1722">
      <c r="A1722" s="34">
        <v>45118.0</v>
      </c>
      <c r="B1722" s="52" t="s">
        <v>13468</v>
      </c>
      <c r="C1722" s="23" t="s">
        <v>13469</v>
      </c>
      <c r="D1722" s="53" t="s">
        <v>321</v>
      </c>
      <c r="E1722" s="23" t="s">
        <v>119</v>
      </c>
      <c r="F1722" s="23" t="s">
        <v>1571</v>
      </c>
      <c r="G1722" s="9" t="s">
        <v>14</v>
      </c>
      <c r="H1722" s="9"/>
      <c r="I1722" s="54"/>
    </row>
    <row r="1723">
      <c r="A1723" s="34">
        <v>45118.0</v>
      </c>
      <c r="B1723" s="52" t="s">
        <v>13468</v>
      </c>
      <c r="C1723" s="23" t="s">
        <v>13469</v>
      </c>
      <c r="D1723" s="53" t="s">
        <v>321</v>
      </c>
      <c r="E1723" s="23" t="s">
        <v>299</v>
      </c>
      <c r="F1723" s="23" t="s">
        <v>454</v>
      </c>
      <c r="G1723" s="9" t="s">
        <v>14</v>
      </c>
      <c r="H1723" s="9"/>
      <c r="I1723" s="54"/>
    </row>
    <row r="1724">
      <c r="A1724" s="34">
        <v>45118.0</v>
      </c>
      <c r="B1724" s="52" t="s">
        <v>13470</v>
      </c>
      <c r="C1724" s="23" t="s">
        <v>13471</v>
      </c>
      <c r="D1724" s="53" t="s">
        <v>7302</v>
      </c>
      <c r="E1724" s="23" t="s">
        <v>253</v>
      </c>
      <c r="F1724" s="23" t="s">
        <v>33</v>
      </c>
      <c r="G1724" s="9" t="s">
        <v>14</v>
      </c>
      <c r="H1724" s="9"/>
      <c r="I1724" s="54"/>
    </row>
    <row r="1725">
      <c r="A1725" s="34">
        <v>45118.0</v>
      </c>
      <c r="B1725" s="52" t="s">
        <v>13472</v>
      </c>
      <c r="C1725" s="23" t="s">
        <v>13473</v>
      </c>
      <c r="D1725" s="53" t="s">
        <v>1993</v>
      </c>
      <c r="E1725" s="23" t="s">
        <v>119</v>
      </c>
      <c r="F1725" s="23" t="s">
        <v>144</v>
      </c>
      <c r="G1725" s="9" t="s">
        <v>86</v>
      </c>
      <c r="H1725" s="9"/>
      <c r="I1725" s="54"/>
    </row>
    <row r="1726">
      <c r="A1726" s="34">
        <v>45118.0</v>
      </c>
      <c r="B1726" s="52" t="s">
        <v>13474</v>
      </c>
      <c r="C1726" s="23" t="s">
        <v>13475</v>
      </c>
      <c r="D1726" s="53" t="s">
        <v>206</v>
      </c>
      <c r="E1726" s="23" t="s">
        <v>15</v>
      </c>
      <c r="F1726" s="23" t="s">
        <v>749</v>
      </c>
      <c r="G1726" s="9" t="s">
        <v>86</v>
      </c>
      <c r="H1726" s="9"/>
      <c r="I1726" s="54"/>
    </row>
    <row r="1727">
      <c r="A1727" s="34">
        <v>45118.0</v>
      </c>
      <c r="B1727" s="52" t="s">
        <v>13474</v>
      </c>
      <c r="C1727" s="23" t="s">
        <v>13475</v>
      </c>
      <c r="D1727" s="53" t="s">
        <v>1184</v>
      </c>
      <c r="E1727" s="23" t="s">
        <v>15</v>
      </c>
      <c r="F1727" s="23" t="s">
        <v>749</v>
      </c>
      <c r="G1727" s="9" t="s">
        <v>86</v>
      </c>
      <c r="H1727" s="9"/>
      <c r="I1727" s="54"/>
    </row>
    <row r="1728">
      <c r="A1728" s="34">
        <v>45118.0</v>
      </c>
      <c r="B1728" s="52" t="s">
        <v>13474</v>
      </c>
      <c r="C1728" s="23" t="s">
        <v>13475</v>
      </c>
      <c r="D1728" s="53" t="s">
        <v>118</v>
      </c>
      <c r="E1728" s="9"/>
      <c r="F1728" s="23" t="s">
        <v>111</v>
      </c>
      <c r="G1728" s="9" t="s">
        <v>14</v>
      </c>
      <c r="H1728" s="23" t="s">
        <v>15</v>
      </c>
      <c r="I1728" s="54"/>
    </row>
    <row r="1729">
      <c r="A1729" s="34">
        <v>45118.0</v>
      </c>
      <c r="B1729" s="52" t="s">
        <v>13476</v>
      </c>
      <c r="C1729" s="23" t="s">
        <v>13477</v>
      </c>
      <c r="D1729" s="53" t="s">
        <v>99</v>
      </c>
      <c r="E1729" s="23" t="s">
        <v>105</v>
      </c>
      <c r="F1729" s="23" t="s">
        <v>747</v>
      </c>
      <c r="G1729" s="9" t="s">
        <v>86</v>
      </c>
      <c r="H1729" s="9"/>
      <c r="I1729" s="54"/>
    </row>
    <row r="1730">
      <c r="A1730" s="34">
        <v>45118.0</v>
      </c>
      <c r="B1730" s="52" t="s">
        <v>13478</v>
      </c>
      <c r="C1730" s="23" t="s">
        <v>13479</v>
      </c>
      <c r="D1730" s="53" t="s">
        <v>1618</v>
      </c>
      <c r="E1730" s="23" t="s">
        <v>2410</v>
      </c>
      <c r="F1730" s="23" t="s">
        <v>5394</v>
      </c>
      <c r="G1730" s="9" t="s">
        <v>14</v>
      </c>
      <c r="H1730" s="9"/>
      <c r="I1730" s="54"/>
    </row>
    <row r="1731">
      <c r="A1731" s="34">
        <v>45118.0</v>
      </c>
      <c r="B1731" s="52" t="s">
        <v>13480</v>
      </c>
      <c r="C1731" s="23" t="s">
        <v>13481</v>
      </c>
      <c r="D1731" s="53" t="s">
        <v>1184</v>
      </c>
      <c r="E1731" s="23" t="s">
        <v>119</v>
      </c>
      <c r="F1731" s="23" t="s">
        <v>393</v>
      </c>
      <c r="G1731" s="9" t="s">
        <v>14</v>
      </c>
      <c r="H1731" s="9"/>
      <c r="I1731" s="54"/>
    </row>
    <row r="1732">
      <c r="A1732" s="34">
        <v>45118.0</v>
      </c>
      <c r="B1732" s="52" t="s">
        <v>13482</v>
      </c>
      <c r="C1732" s="23" t="s">
        <v>13483</v>
      </c>
      <c r="D1732" s="53" t="s">
        <v>899</v>
      </c>
      <c r="E1732" s="23" t="s">
        <v>105</v>
      </c>
      <c r="F1732" s="23" t="s">
        <v>526</v>
      </c>
      <c r="G1732" s="9" t="s">
        <v>14</v>
      </c>
      <c r="H1732" s="9"/>
      <c r="I1732" s="54"/>
    </row>
    <row r="1733">
      <c r="A1733" s="34">
        <v>45118.0</v>
      </c>
      <c r="B1733" s="52" t="s">
        <v>13484</v>
      </c>
      <c r="C1733" s="23" t="s">
        <v>13485</v>
      </c>
      <c r="D1733" s="53" t="s">
        <v>99</v>
      </c>
      <c r="E1733" s="9"/>
      <c r="F1733" s="23" t="s">
        <v>152</v>
      </c>
      <c r="G1733" s="9" t="s">
        <v>86</v>
      </c>
      <c r="H1733" s="9" t="s">
        <v>420</v>
      </c>
      <c r="I1733" s="54"/>
    </row>
    <row r="1734">
      <c r="A1734" s="34">
        <v>45118.0</v>
      </c>
      <c r="B1734" s="52" t="s">
        <v>13484</v>
      </c>
      <c r="C1734" s="23" t="s">
        <v>13485</v>
      </c>
      <c r="D1734" s="53" t="s">
        <v>99</v>
      </c>
      <c r="E1734" s="23" t="s">
        <v>38</v>
      </c>
      <c r="F1734" s="23" t="s">
        <v>578</v>
      </c>
      <c r="G1734" s="9" t="s">
        <v>86</v>
      </c>
      <c r="H1734" s="9"/>
      <c r="I1734" s="54"/>
    </row>
    <row r="1735">
      <c r="A1735" s="34">
        <v>45118.0</v>
      </c>
      <c r="B1735" s="52" t="s">
        <v>13486</v>
      </c>
      <c r="C1735" s="23" t="s">
        <v>13487</v>
      </c>
      <c r="D1735" s="53" t="s">
        <v>899</v>
      </c>
      <c r="E1735" s="23" t="s">
        <v>119</v>
      </c>
      <c r="F1735" s="23" t="s">
        <v>18</v>
      </c>
      <c r="G1735" s="9" t="s">
        <v>14</v>
      </c>
      <c r="H1735" s="9"/>
      <c r="I1735" s="54"/>
    </row>
    <row r="1736">
      <c r="A1736" s="34">
        <v>45118.0</v>
      </c>
      <c r="B1736" s="52" t="s">
        <v>13488</v>
      </c>
      <c r="C1736" s="23" t="s">
        <v>13489</v>
      </c>
      <c r="D1736" s="53" t="s">
        <v>508</v>
      </c>
      <c r="E1736" s="9"/>
      <c r="F1736" s="23" t="s">
        <v>1615</v>
      </c>
      <c r="G1736" s="9" t="s">
        <v>14</v>
      </c>
      <c r="H1736" s="9" t="s">
        <v>420</v>
      </c>
      <c r="I1736" s="54"/>
    </row>
    <row r="1737">
      <c r="A1737" s="34">
        <v>45118.0</v>
      </c>
      <c r="B1737" s="52" t="s">
        <v>13490</v>
      </c>
      <c r="C1737" s="23" t="s">
        <v>13491</v>
      </c>
      <c r="D1737" s="53" t="s">
        <v>193</v>
      </c>
      <c r="E1737" s="23" t="s">
        <v>119</v>
      </c>
      <c r="F1737" s="23" t="s">
        <v>300</v>
      </c>
      <c r="G1737" s="9" t="s">
        <v>14</v>
      </c>
      <c r="H1737" s="9"/>
      <c r="I1737" s="54"/>
    </row>
    <row r="1738">
      <c r="A1738" s="34">
        <v>45118.0</v>
      </c>
      <c r="B1738" s="52" t="s">
        <v>13492</v>
      </c>
      <c r="C1738" s="23" t="s">
        <v>13493</v>
      </c>
      <c r="D1738" s="53" t="s">
        <v>158</v>
      </c>
      <c r="E1738" s="23" t="s">
        <v>119</v>
      </c>
      <c r="F1738" s="23" t="s">
        <v>132</v>
      </c>
      <c r="G1738" s="9" t="s">
        <v>14</v>
      </c>
      <c r="H1738" s="9"/>
      <c r="I1738" s="54"/>
    </row>
    <row r="1739">
      <c r="A1739" s="34">
        <v>45118.0</v>
      </c>
      <c r="B1739" s="52" t="s">
        <v>13494</v>
      </c>
      <c r="C1739" s="23" t="s">
        <v>13495</v>
      </c>
      <c r="D1739" s="53" t="s">
        <v>1184</v>
      </c>
      <c r="E1739" s="23" t="s">
        <v>119</v>
      </c>
      <c r="F1739" s="23" t="s">
        <v>1079</v>
      </c>
      <c r="G1739" s="9" t="s">
        <v>14</v>
      </c>
      <c r="H1739" s="9"/>
      <c r="I1739" s="54"/>
    </row>
    <row r="1740">
      <c r="A1740" s="34">
        <v>45118.0</v>
      </c>
      <c r="B1740" s="52" t="s">
        <v>13496</v>
      </c>
      <c r="C1740" s="23" t="s">
        <v>13497</v>
      </c>
      <c r="D1740" s="53" t="s">
        <v>2435</v>
      </c>
      <c r="E1740" s="23" t="s">
        <v>13498</v>
      </c>
      <c r="F1740" s="23" t="s">
        <v>741</v>
      </c>
      <c r="G1740" s="9" t="s">
        <v>14</v>
      </c>
      <c r="H1740" s="9"/>
      <c r="I1740" s="54"/>
    </row>
    <row r="1741">
      <c r="A1741" s="34">
        <v>45118.0</v>
      </c>
      <c r="B1741" s="52" t="s">
        <v>13496</v>
      </c>
      <c r="C1741" s="23" t="s">
        <v>13497</v>
      </c>
      <c r="D1741" s="53" t="s">
        <v>2435</v>
      </c>
      <c r="E1741" s="23" t="s">
        <v>13499</v>
      </c>
      <c r="F1741" s="23" t="s">
        <v>741</v>
      </c>
      <c r="G1741" s="9" t="s">
        <v>14</v>
      </c>
      <c r="H1741" s="9"/>
      <c r="I1741" s="54"/>
    </row>
    <row r="1742">
      <c r="A1742" s="34">
        <v>45118.0</v>
      </c>
      <c r="B1742" s="52" t="s">
        <v>13500</v>
      </c>
      <c r="C1742" s="23" t="s">
        <v>13501</v>
      </c>
      <c r="D1742" s="53" t="s">
        <v>2485</v>
      </c>
      <c r="E1742" s="23" t="s">
        <v>66</v>
      </c>
      <c r="F1742" s="23" t="s">
        <v>101</v>
      </c>
      <c r="G1742" s="9" t="s">
        <v>14</v>
      </c>
      <c r="H1742" s="9"/>
      <c r="I1742" s="54"/>
    </row>
    <row r="1743">
      <c r="A1743" s="34">
        <v>45118.0</v>
      </c>
      <c r="B1743" s="52" t="s">
        <v>13502</v>
      </c>
      <c r="C1743" s="23" t="s">
        <v>13503</v>
      </c>
      <c r="D1743" s="53" t="s">
        <v>405</v>
      </c>
      <c r="E1743" s="23" t="s">
        <v>125</v>
      </c>
      <c r="F1743" s="23" t="s">
        <v>5227</v>
      </c>
      <c r="G1743" s="9" t="s">
        <v>14</v>
      </c>
      <c r="H1743" s="9"/>
      <c r="I1743" s="54"/>
    </row>
    <row r="1744">
      <c r="A1744" s="34">
        <v>45118.0</v>
      </c>
      <c r="B1744" s="52" t="s">
        <v>13502</v>
      </c>
      <c r="C1744" s="23" t="s">
        <v>13503</v>
      </c>
      <c r="D1744" s="53" t="s">
        <v>405</v>
      </c>
      <c r="E1744" s="23" t="s">
        <v>259</v>
      </c>
      <c r="F1744" s="23" t="s">
        <v>1419</v>
      </c>
      <c r="G1744" s="9" t="s">
        <v>14</v>
      </c>
      <c r="H1744" s="9"/>
      <c r="I1744" s="54"/>
    </row>
    <row r="1745">
      <c r="A1745" s="34">
        <v>45149.0</v>
      </c>
      <c r="B1745" s="52" t="s">
        <v>13504</v>
      </c>
      <c r="C1745" s="23" t="s">
        <v>13505</v>
      </c>
      <c r="D1745" s="53" t="s">
        <v>5386</v>
      </c>
      <c r="E1745" s="23" t="s">
        <v>119</v>
      </c>
      <c r="F1745" s="23" t="s">
        <v>144</v>
      </c>
      <c r="G1745" s="9" t="s">
        <v>86</v>
      </c>
      <c r="H1745" s="9"/>
      <c r="I1745" s="54"/>
    </row>
    <row r="1746">
      <c r="A1746" s="34">
        <v>45149.0</v>
      </c>
      <c r="B1746" s="52" t="s">
        <v>13506</v>
      </c>
      <c r="C1746" s="23" t="s">
        <v>13507</v>
      </c>
      <c r="D1746" s="53" t="s">
        <v>584</v>
      </c>
      <c r="E1746" s="23" t="s">
        <v>119</v>
      </c>
      <c r="F1746" s="23" t="s">
        <v>18</v>
      </c>
      <c r="G1746" s="9" t="s">
        <v>14</v>
      </c>
      <c r="H1746" s="9"/>
      <c r="I1746" s="54"/>
    </row>
    <row r="1747">
      <c r="A1747" s="34">
        <v>45149.0</v>
      </c>
      <c r="B1747" s="52" t="s">
        <v>13508</v>
      </c>
      <c r="C1747" s="23" t="s">
        <v>13509</v>
      </c>
      <c r="D1747" s="53" t="s">
        <v>1735</v>
      </c>
      <c r="E1747" s="23" t="s">
        <v>38</v>
      </c>
      <c r="F1747" s="23" t="s">
        <v>18</v>
      </c>
      <c r="G1747" s="9" t="s">
        <v>14</v>
      </c>
      <c r="H1747" s="9"/>
      <c r="I1747" s="54"/>
    </row>
    <row r="1748">
      <c r="A1748" s="34">
        <v>45149.0</v>
      </c>
      <c r="B1748" s="52" t="s">
        <v>13508</v>
      </c>
      <c r="C1748" s="23" t="s">
        <v>13509</v>
      </c>
      <c r="D1748" s="53" t="s">
        <v>1735</v>
      </c>
      <c r="E1748" s="23" t="s">
        <v>119</v>
      </c>
      <c r="F1748" s="23" t="s">
        <v>542</v>
      </c>
      <c r="G1748" s="9" t="s">
        <v>14</v>
      </c>
      <c r="H1748" s="9"/>
      <c r="I1748" s="54"/>
    </row>
    <row r="1749">
      <c r="A1749" s="34">
        <v>45149.0</v>
      </c>
      <c r="B1749" s="52" t="s">
        <v>13510</v>
      </c>
      <c r="C1749" s="23" t="s">
        <v>13511</v>
      </c>
      <c r="D1749" s="53" t="s">
        <v>312</v>
      </c>
      <c r="E1749" s="23" t="s">
        <v>119</v>
      </c>
      <c r="F1749" s="23" t="s">
        <v>542</v>
      </c>
      <c r="G1749" s="9" t="s">
        <v>14</v>
      </c>
      <c r="H1749" s="9"/>
      <c r="I1749" s="54"/>
    </row>
    <row r="1750">
      <c r="A1750" s="34">
        <v>45149.0</v>
      </c>
      <c r="B1750" s="52" t="s">
        <v>13512</v>
      </c>
      <c r="C1750" s="23" t="s">
        <v>13513</v>
      </c>
      <c r="D1750" s="53" t="s">
        <v>2239</v>
      </c>
      <c r="E1750" s="23" t="s">
        <v>119</v>
      </c>
      <c r="F1750" s="23" t="s">
        <v>18</v>
      </c>
      <c r="G1750" s="9" t="s">
        <v>14</v>
      </c>
      <c r="H1750" s="9"/>
      <c r="I1750" s="54"/>
    </row>
    <row r="1751">
      <c r="A1751" s="34">
        <v>45149.0</v>
      </c>
      <c r="B1751" s="52" t="s">
        <v>13514</v>
      </c>
      <c r="C1751" s="23" t="s">
        <v>13515</v>
      </c>
      <c r="D1751" s="53" t="s">
        <v>615</v>
      </c>
      <c r="E1751" s="23" t="s">
        <v>119</v>
      </c>
      <c r="F1751" s="23" t="s">
        <v>101</v>
      </c>
      <c r="G1751" s="9" t="s">
        <v>14</v>
      </c>
      <c r="H1751" s="9"/>
      <c r="I1751" s="54"/>
    </row>
    <row r="1752">
      <c r="A1752" s="34">
        <v>45149.0</v>
      </c>
      <c r="B1752" s="52" t="s">
        <v>13516</v>
      </c>
      <c r="C1752" s="23" t="s">
        <v>13517</v>
      </c>
      <c r="D1752" s="53" t="s">
        <v>230</v>
      </c>
      <c r="E1752" s="23" t="s">
        <v>119</v>
      </c>
      <c r="F1752" s="23" t="s">
        <v>18</v>
      </c>
      <c r="G1752" s="9" t="s">
        <v>14</v>
      </c>
      <c r="H1752" s="9"/>
      <c r="I1752" s="54"/>
    </row>
    <row r="1753">
      <c r="A1753" s="34">
        <v>45149.0</v>
      </c>
      <c r="B1753" s="52" t="s">
        <v>13516</v>
      </c>
      <c r="C1753" s="23" t="s">
        <v>13517</v>
      </c>
      <c r="D1753" s="53" t="s">
        <v>230</v>
      </c>
      <c r="E1753" s="23" t="s">
        <v>38</v>
      </c>
      <c r="F1753" s="23" t="s">
        <v>1049</v>
      </c>
      <c r="G1753" s="9" t="s">
        <v>14</v>
      </c>
      <c r="H1753" s="9"/>
      <c r="I1753" s="54"/>
    </row>
    <row r="1754">
      <c r="A1754" s="34">
        <v>45149.0</v>
      </c>
      <c r="B1754" s="52" t="s">
        <v>13518</v>
      </c>
      <c r="C1754" s="23" t="s">
        <v>13519</v>
      </c>
      <c r="D1754" s="53" t="s">
        <v>274</v>
      </c>
      <c r="E1754" s="23" t="s">
        <v>119</v>
      </c>
      <c r="F1754" s="23" t="s">
        <v>542</v>
      </c>
      <c r="G1754" s="9" t="s">
        <v>14</v>
      </c>
      <c r="H1754" s="9"/>
      <c r="I1754" s="54"/>
    </row>
    <row r="1755">
      <c r="A1755" s="34">
        <v>45149.0</v>
      </c>
      <c r="B1755" s="52" t="s">
        <v>13520</v>
      </c>
      <c r="C1755" s="23" t="s">
        <v>13521</v>
      </c>
      <c r="D1755" s="53" t="s">
        <v>1176</v>
      </c>
      <c r="E1755" s="23" t="s">
        <v>15</v>
      </c>
      <c r="F1755" s="23" t="s">
        <v>171</v>
      </c>
      <c r="G1755" s="9" t="s">
        <v>14</v>
      </c>
      <c r="H1755" s="9"/>
      <c r="I1755" s="54"/>
    </row>
    <row r="1756">
      <c r="A1756" s="34">
        <v>45149.0</v>
      </c>
      <c r="B1756" s="52" t="s">
        <v>13520</v>
      </c>
      <c r="C1756" s="23" t="s">
        <v>13521</v>
      </c>
      <c r="D1756" s="53" t="s">
        <v>970</v>
      </c>
      <c r="E1756" s="23" t="s">
        <v>15</v>
      </c>
      <c r="F1756" s="23" t="s">
        <v>171</v>
      </c>
      <c r="G1756" s="9" t="s">
        <v>14</v>
      </c>
      <c r="I1756" s="54"/>
    </row>
    <row r="1757">
      <c r="A1757" s="34">
        <v>45149.0</v>
      </c>
      <c r="B1757" s="52" t="s">
        <v>13520</v>
      </c>
      <c r="C1757" s="23" t="s">
        <v>13521</v>
      </c>
      <c r="D1757" s="53" t="b">
        <v>1</v>
      </c>
      <c r="E1757" s="9"/>
      <c r="F1757" s="23" t="s">
        <v>184</v>
      </c>
      <c r="G1757" s="9" t="s">
        <v>86</v>
      </c>
      <c r="H1757" s="23" t="s">
        <v>15</v>
      </c>
      <c r="I1757" s="54"/>
    </row>
    <row r="1758">
      <c r="A1758" s="34">
        <v>45149.0</v>
      </c>
      <c r="B1758" s="52" t="s">
        <v>13522</v>
      </c>
      <c r="C1758" s="23" t="s">
        <v>13523</v>
      </c>
      <c r="D1758" s="53" t="s">
        <v>1242</v>
      </c>
      <c r="E1758" s="23" t="s">
        <v>334</v>
      </c>
      <c r="F1758" s="23" t="s">
        <v>2746</v>
      </c>
      <c r="G1758" s="9" t="s">
        <v>14</v>
      </c>
      <c r="H1758" s="9"/>
      <c r="I1758" s="54"/>
    </row>
    <row r="1759">
      <c r="A1759" s="34">
        <v>45149.0</v>
      </c>
      <c r="B1759" s="52" t="s">
        <v>13524</v>
      </c>
      <c r="C1759" s="23" t="s">
        <v>13525</v>
      </c>
      <c r="D1759" s="53" t="s">
        <v>1557</v>
      </c>
      <c r="E1759" s="23" t="s">
        <v>334</v>
      </c>
      <c r="F1759" s="23" t="s">
        <v>132</v>
      </c>
      <c r="G1759" s="9" t="s">
        <v>14</v>
      </c>
      <c r="H1759" s="9"/>
      <c r="I1759" s="54"/>
    </row>
    <row r="1760">
      <c r="A1760" s="34">
        <v>45149.0</v>
      </c>
      <c r="B1760" s="52" t="s">
        <v>13524</v>
      </c>
      <c r="C1760" s="23" t="s">
        <v>13525</v>
      </c>
      <c r="D1760" s="53" t="s">
        <v>1557</v>
      </c>
      <c r="E1760" s="23" t="s">
        <v>5389</v>
      </c>
      <c r="F1760" s="23" t="s">
        <v>11324</v>
      </c>
      <c r="G1760" s="9" t="s">
        <v>14</v>
      </c>
      <c r="H1760" s="9"/>
      <c r="I1760" s="54"/>
    </row>
    <row r="1761">
      <c r="A1761" s="34">
        <v>45149.0</v>
      </c>
      <c r="B1761" s="52" t="s">
        <v>13526</v>
      </c>
      <c r="C1761" s="23" t="s">
        <v>13527</v>
      </c>
      <c r="D1761" s="53" t="s">
        <v>812</v>
      </c>
      <c r="E1761" s="23" t="s">
        <v>3519</v>
      </c>
      <c r="F1761" s="23" t="s">
        <v>696</v>
      </c>
      <c r="G1761" s="9" t="s">
        <v>14</v>
      </c>
      <c r="H1761" s="9"/>
      <c r="I1761" s="54"/>
    </row>
    <row r="1762">
      <c r="A1762" s="34">
        <v>45149.0</v>
      </c>
      <c r="B1762" s="52" t="s">
        <v>13528</v>
      </c>
      <c r="C1762" s="23" t="s">
        <v>13529</v>
      </c>
      <c r="D1762" s="53" t="s">
        <v>5333</v>
      </c>
      <c r="E1762" s="23" t="s">
        <v>38</v>
      </c>
      <c r="F1762" s="23" t="s">
        <v>18</v>
      </c>
      <c r="G1762" s="9" t="s">
        <v>14</v>
      </c>
      <c r="H1762" s="9"/>
      <c r="I1762" s="54"/>
    </row>
    <row r="1763">
      <c r="A1763" s="34">
        <v>45149.0</v>
      </c>
      <c r="B1763" s="52" t="s">
        <v>13530</v>
      </c>
      <c r="C1763" s="23" t="s">
        <v>13531</v>
      </c>
      <c r="D1763" s="53" t="s">
        <v>130</v>
      </c>
      <c r="E1763" s="23" t="s">
        <v>119</v>
      </c>
      <c r="F1763" s="23" t="s">
        <v>1049</v>
      </c>
      <c r="G1763" s="9" t="s">
        <v>14</v>
      </c>
      <c r="H1763" s="9"/>
      <c r="I1763" s="54"/>
    </row>
    <row r="1764">
      <c r="A1764" s="34">
        <v>45149.0</v>
      </c>
      <c r="B1764" s="52" t="s">
        <v>13532</v>
      </c>
      <c r="C1764" s="23" t="s">
        <v>13533</v>
      </c>
      <c r="D1764" s="53" t="s">
        <v>812</v>
      </c>
      <c r="E1764" s="23" t="s">
        <v>119</v>
      </c>
      <c r="F1764" s="23" t="s">
        <v>144</v>
      </c>
      <c r="G1764" s="9" t="s">
        <v>86</v>
      </c>
      <c r="H1764" s="9"/>
      <c r="I1764" s="54"/>
    </row>
    <row r="1765">
      <c r="A1765" s="34">
        <v>45149.0</v>
      </c>
      <c r="B1765" s="52" t="s">
        <v>13534</v>
      </c>
      <c r="C1765" s="23" t="s">
        <v>13535</v>
      </c>
      <c r="D1765" s="53" t="s">
        <v>130</v>
      </c>
      <c r="E1765" s="23" t="s">
        <v>119</v>
      </c>
      <c r="F1765" s="23" t="s">
        <v>542</v>
      </c>
      <c r="G1765" s="9" t="s">
        <v>14</v>
      </c>
      <c r="H1765" s="9"/>
      <c r="I1765" s="54"/>
    </row>
    <row r="1766">
      <c r="A1766" s="34">
        <v>45149.0</v>
      </c>
      <c r="B1766" s="52" t="s">
        <v>13536</v>
      </c>
      <c r="C1766" s="23" t="s">
        <v>13537</v>
      </c>
      <c r="D1766" s="53" t="s">
        <v>1935</v>
      </c>
      <c r="E1766" s="23" t="s">
        <v>119</v>
      </c>
      <c r="F1766" s="23" t="s">
        <v>542</v>
      </c>
      <c r="G1766" s="9" t="s">
        <v>14</v>
      </c>
      <c r="H1766" s="9"/>
      <c r="I1766" s="54"/>
    </row>
    <row r="1767">
      <c r="A1767" s="34">
        <v>45149.0</v>
      </c>
      <c r="B1767" s="52" t="s">
        <v>13538</v>
      </c>
      <c r="C1767" s="23" t="s">
        <v>13539</v>
      </c>
      <c r="D1767" s="53" t="s">
        <v>970</v>
      </c>
      <c r="E1767" s="23" t="s">
        <v>15</v>
      </c>
      <c r="F1767" s="23" t="s">
        <v>171</v>
      </c>
      <c r="G1767" s="9" t="s">
        <v>14</v>
      </c>
      <c r="H1767" s="9"/>
      <c r="I1767" s="54"/>
    </row>
    <row r="1768">
      <c r="A1768" s="34">
        <v>45149.0</v>
      </c>
      <c r="B1768" s="52" t="s">
        <v>13538</v>
      </c>
      <c r="C1768" s="23" t="s">
        <v>13539</v>
      </c>
      <c r="D1768" s="53" t="s">
        <v>1176</v>
      </c>
      <c r="E1768" s="23" t="s">
        <v>15</v>
      </c>
      <c r="F1768" s="23" t="s">
        <v>171</v>
      </c>
      <c r="G1768" s="9" t="s">
        <v>14</v>
      </c>
      <c r="H1768" s="9"/>
      <c r="I1768" s="54"/>
    </row>
    <row r="1769">
      <c r="A1769" s="34">
        <v>45149.0</v>
      </c>
      <c r="B1769" s="52" t="s">
        <v>13538</v>
      </c>
      <c r="C1769" s="23" t="s">
        <v>13539</v>
      </c>
      <c r="D1769" s="53" t="s">
        <v>211</v>
      </c>
      <c r="E1769" s="23" t="s">
        <v>15</v>
      </c>
      <c r="F1769" s="23" t="s">
        <v>171</v>
      </c>
      <c r="G1769" s="9" t="s">
        <v>14</v>
      </c>
      <c r="H1769" s="9"/>
      <c r="I1769" s="54"/>
    </row>
    <row r="1770">
      <c r="A1770" s="34">
        <v>45149.0</v>
      </c>
      <c r="B1770" s="52" t="s">
        <v>13540</v>
      </c>
      <c r="C1770" s="23" t="s">
        <v>13541</v>
      </c>
      <c r="D1770" s="53" t="s">
        <v>211</v>
      </c>
      <c r="E1770" s="23" t="s">
        <v>105</v>
      </c>
      <c r="F1770" s="23" t="s">
        <v>526</v>
      </c>
      <c r="G1770" s="9" t="s">
        <v>14</v>
      </c>
      <c r="H1770" s="9"/>
      <c r="I1770" s="54"/>
    </row>
    <row r="1771">
      <c r="A1771" s="34">
        <v>45149.0</v>
      </c>
      <c r="B1771" s="52" t="s">
        <v>13540</v>
      </c>
      <c r="C1771" s="23" t="s">
        <v>13541</v>
      </c>
      <c r="D1771" s="53" t="s">
        <v>211</v>
      </c>
      <c r="E1771" s="23" t="s">
        <v>119</v>
      </c>
      <c r="F1771" s="23" t="s">
        <v>762</v>
      </c>
      <c r="G1771" s="9" t="s">
        <v>14</v>
      </c>
      <c r="H1771" s="9"/>
      <c r="I1771" s="54"/>
    </row>
    <row r="1772">
      <c r="A1772" s="34">
        <v>45149.0</v>
      </c>
      <c r="B1772" s="52" t="s">
        <v>13542</v>
      </c>
      <c r="C1772" s="23" t="s">
        <v>13543</v>
      </c>
      <c r="D1772" s="53" t="s">
        <v>284</v>
      </c>
      <c r="E1772" s="23" t="s">
        <v>95</v>
      </c>
      <c r="F1772" s="23" t="s">
        <v>13544</v>
      </c>
      <c r="G1772" s="9" t="s">
        <v>14</v>
      </c>
      <c r="H1772" s="9"/>
      <c r="I1772" s="54"/>
    </row>
    <row r="1773">
      <c r="A1773" s="34">
        <v>45149.0</v>
      </c>
      <c r="B1773" s="52" t="s">
        <v>13542</v>
      </c>
      <c r="C1773" s="23" t="s">
        <v>13543</v>
      </c>
      <c r="D1773" s="53" t="s">
        <v>284</v>
      </c>
      <c r="E1773" s="23" t="s">
        <v>519</v>
      </c>
      <c r="F1773" s="23" t="s">
        <v>11507</v>
      </c>
      <c r="G1773" s="9" t="s">
        <v>14</v>
      </c>
      <c r="H1773" s="9"/>
      <c r="I1773" s="54"/>
    </row>
    <row r="1774">
      <c r="A1774" s="34">
        <v>45149.0</v>
      </c>
      <c r="B1774" s="52" t="s">
        <v>13545</v>
      </c>
      <c r="C1774" s="23" t="s">
        <v>13546</v>
      </c>
      <c r="D1774" s="53" t="s">
        <v>665</v>
      </c>
      <c r="E1774" s="23" t="s">
        <v>119</v>
      </c>
      <c r="F1774" s="23" t="s">
        <v>13547</v>
      </c>
      <c r="G1774" s="9" t="s">
        <v>14</v>
      </c>
      <c r="H1774" s="9"/>
      <c r="I1774" s="54"/>
    </row>
    <row r="1775">
      <c r="A1775" s="34">
        <v>45149.0</v>
      </c>
      <c r="B1775" s="52" t="s">
        <v>13548</v>
      </c>
      <c r="C1775" s="23" t="s">
        <v>13549</v>
      </c>
      <c r="D1775" s="53" t="s">
        <v>3998</v>
      </c>
      <c r="E1775" s="9"/>
      <c r="F1775" s="23" t="s">
        <v>781</v>
      </c>
      <c r="G1775" s="9" t="s">
        <v>14</v>
      </c>
      <c r="H1775" s="9" t="s">
        <v>420</v>
      </c>
      <c r="I1775" s="54"/>
    </row>
    <row r="1776">
      <c r="A1776" s="34">
        <v>45149.0</v>
      </c>
      <c r="B1776" s="52" t="s">
        <v>13548</v>
      </c>
      <c r="C1776" s="23" t="s">
        <v>13549</v>
      </c>
      <c r="D1776" s="53" t="s">
        <v>3998</v>
      </c>
      <c r="E1776" s="23" t="s">
        <v>119</v>
      </c>
      <c r="F1776" s="23" t="s">
        <v>1049</v>
      </c>
      <c r="G1776" s="9" t="s">
        <v>14</v>
      </c>
      <c r="H1776" s="9"/>
      <c r="I1776" s="54"/>
    </row>
    <row r="1777">
      <c r="A1777" s="34">
        <v>45149.0</v>
      </c>
      <c r="B1777" s="52" t="s">
        <v>13550</v>
      </c>
      <c r="C1777" s="23" t="s">
        <v>13551</v>
      </c>
      <c r="D1777" s="53" t="s">
        <v>595</v>
      </c>
      <c r="E1777" s="9"/>
      <c r="F1777" s="23" t="s">
        <v>13552</v>
      </c>
      <c r="G1777" s="9" t="s">
        <v>14</v>
      </c>
      <c r="H1777" s="9" t="s">
        <v>420</v>
      </c>
      <c r="I1777" s="54"/>
    </row>
    <row r="1778">
      <c r="A1778" s="34">
        <v>45149.0</v>
      </c>
      <c r="B1778" s="52" t="s">
        <v>13553</v>
      </c>
      <c r="C1778" s="23" t="s">
        <v>13554</v>
      </c>
      <c r="D1778" s="53" t="s">
        <v>1127</v>
      </c>
      <c r="E1778" s="23" t="s">
        <v>100</v>
      </c>
      <c r="F1778" s="23" t="s">
        <v>747</v>
      </c>
      <c r="G1778" s="9" t="s">
        <v>86</v>
      </c>
      <c r="H1778" s="9"/>
      <c r="I1778" s="54"/>
    </row>
    <row r="1779">
      <c r="A1779" s="34">
        <v>45149.0</v>
      </c>
      <c r="B1779" s="52" t="s">
        <v>13553</v>
      </c>
      <c r="C1779" s="23" t="s">
        <v>13554</v>
      </c>
      <c r="D1779" s="53" t="s">
        <v>1127</v>
      </c>
      <c r="E1779" s="23" t="s">
        <v>259</v>
      </c>
      <c r="F1779" s="23" t="s">
        <v>152</v>
      </c>
      <c r="G1779" s="9" t="s">
        <v>86</v>
      </c>
      <c r="H1779" s="9"/>
      <c r="I1779" s="54"/>
    </row>
    <row r="1780">
      <c r="A1780" s="34">
        <v>45149.0</v>
      </c>
      <c r="B1780" s="52" t="s">
        <v>13555</v>
      </c>
      <c r="C1780" s="23" t="s">
        <v>13556</v>
      </c>
      <c r="D1780" s="53" t="b">
        <v>1</v>
      </c>
      <c r="E1780" s="23" t="s">
        <v>105</v>
      </c>
      <c r="F1780" s="23" t="s">
        <v>747</v>
      </c>
      <c r="G1780" s="9" t="s">
        <v>86</v>
      </c>
      <c r="H1780" s="9"/>
      <c r="I1780" s="54"/>
    </row>
    <row r="1781">
      <c r="A1781" s="34">
        <v>45149.0</v>
      </c>
      <c r="B1781" s="52" t="s">
        <v>13557</v>
      </c>
      <c r="C1781" s="23" t="s">
        <v>13558</v>
      </c>
      <c r="D1781" s="53" t="s">
        <v>2255</v>
      </c>
      <c r="E1781" s="23" t="s">
        <v>11396</v>
      </c>
      <c r="F1781" s="23" t="s">
        <v>11643</v>
      </c>
      <c r="G1781" s="9" t="s">
        <v>86</v>
      </c>
      <c r="H1781" s="9"/>
      <c r="I1781" s="54"/>
    </row>
    <row r="1782">
      <c r="A1782" s="34">
        <v>45149.0</v>
      </c>
      <c r="B1782" s="52" t="s">
        <v>13559</v>
      </c>
      <c r="C1782" s="23" t="s">
        <v>13560</v>
      </c>
      <c r="D1782" s="53" t="s">
        <v>211</v>
      </c>
      <c r="E1782" s="23" t="s">
        <v>148</v>
      </c>
      <c r="F1782" s="23" t="s">
        <v>18</v>
      </c>
      <c r="G1782" s="9" t="s">
        <v>14</v>
      </c>
      <c r="H1782" s="9"/>
      <c r="I1782" s="54"/>
    </row>
    <row r="1783">
      <c r="A1783" s="34">
        <v>45149.0</v>
      </c>
      <c r="B1783" s="52" t="s">
        <v>13561</v>
      </c>
      <c r="C1783" s="23" t="s">
        <v>13562</v>
      </c>
      <c r="D1783" s="53" t="s">
        <v>2823</v>
      </c>
      <c r="E1783" s="23" t="s">
        <v>119</v>
      </c>
      <c r="F1783" s="23" t="s">
        <v>542</v>
      </c>
      <c r="G1783" s="9" t="s">
        <v>14</v>
      </c>
      <c r="H1783" s="9"/>
      <c r="I1783" s="54"/>
    </row>
    <row r="1784">
      <c r="A1784" s="34">
        <v>45149.0</v>
      </c>
      <c r="B1784" s="52" t="s">
        <v>13563</v>
      </c>
      <c r="C1784" s="23" t="s">
        <v>13564</v>
      </c>
      <c r="D1784" s="53" t="s">
        <v>1267</v>
      </c>
      <c r="E1784" s="23" t="s">
        <v>6403</v>
      </c>
      <c r="F1784" s="23" t="s">
        <v>48</v>
      </c>
      <c r="G1784" s="9" t="s">
        <v>14</v>
      </c>
      <c r="H1784" s="9"/>
      <c r="I1784" s="54"/>
    </row>
    <row r="1785">
      <c r="A1785" s="34">
        <v>45149.0</v>
      </c>
      <c r="B1785" s="52" t="s">
        <v>13565</v>
      </c>
      <c r="C1785" s="23" t="s">
        <v>13566</v>
      </c>
      <c r="D1785" s="53" t="s">
        <v>2414</v>
      </c>
      <c r="E1785" s="23" t="s">
        <v>259</v>
      </c>
      <c r="F1785" s="23" t="s">
        <v>2216</v>
      </c>
      <c r="G1785" s="9" t="s">
        <v>14</v>
      </c>
      <c r="H1785" s="9"/>
      <c r="I1785" s="54"/>
    </row>
    <row r="1786">
      <c r="A1786" s="34">
        <v>45149.0</v>
      </c>
      <c r="B1786" s="52" t="s">
        <v>13567</v>
      </c>
      <c r="C1786" s="23" t="s">
        <v>13568</v>
      </c>
      <c r="D1786" s="53" t="s">
        <v>5335</v>
      </c>
      <c r="E1786" s="23" t="s">
        <v>38</v>
      </c>
      <c r="F1786" s="23" t="s">
        <v>18</v>
      </c>
      <c r="G1786" s="9" t="s">
        <v>14</v>
      </c>
      <c r="H1786" s="9"/>
      <c r="I1786" s="54"/>
    </row>
    <row r="1787">
      <c r="A1787" s="34">
        <v>45149.0</v>
      </c>
      <c r="B1787" s="52" t="s">
        <v>13569</v>
      </c>
      <c r="C1787" s="23" t="s">
        <v>13570</v>
      </c>
      <c r="D1787" s="53" t="s">
        <v>321</v>
      </c>
      <c r="E1787" s="23" t="s">
        <v>2267</v>
      </c>
      <c r="F1787" s="23" t="s">
        <v>4963</v>
      </c>
      <c r="G1787" s="9" t="s">
        <v>14</v>
      </c>
      <c r="H1787" s="9"/>
      <c r="I1787" s="54"/>
    </row>
    <row r="1788">
      <c r="A1788" s="34">
        <v>45180.0</v>
      </c>
      <c r="B1788" s="52" t="s">
        <v>13571</v>
      </c>
      <c r="C1788" s="23" t="s">
        <v>13572</v>
      </c>
      <c r="D1788" s="53" t="s">
        <v>445</v>
      </c>
      <c r="E1788" s="23" t="s">
        <v>119</v>
      </c>
      <c r="F1788" s="23" t="s">
        <v>542</v>
      </c>
      <c r="G1788" s="9" t="s">
        <v>14</v>
      </c>
      <c r="H1788" s="9"/>
      <c r="I1788" s="54"/>
    </row>
    <row r="1789">
      <c r="A1789" s="34">
        <v>45180.0</v>
      </c>
      <c r="B1789" s="52" t="s">
        <v>13573</v>
      </c>
      <c r="C1789" s="23" t="s">
        <v>13574</v>
      </c>
      <c r="D1789" s="53" t="s">
        <v>907</v>
      </c>
      <c r="E1789" s="23" t="s">
        <v>119</v>
      </c>
      <c r="F1789" s="23" t="s">
        <v>18</v>
      </c>
      <c r="G1789" s="9" t="s">
        <v>14</v>
      </c>
      <c r="H1789" s="9"/>
      <c r="I1789" s="54"/>
    </row>
    <row r="1790">
      <c r="A1790" s="34">
        <v>45180.0</v>
      </c>
      <c r="B1790" s="52" t="s">
        <v>13575</v>
      </c>
      <c r="C1790" s="23" t="s">
        <v>13576</v>
      </c>
      <c r="D1790" s="53" t="s">
        <v>114</v>
      </c>
      <c r="E1790" s="23" t="s">
        <v>15</v>
      </c>
      <c r="F1790" s="23" t="s">
        <v>749</v>
      </c>
      <c r="G1790" s="9" t="s">
        <v>86</v>
      </c>
      <c r="H1790" s="9"/>
      <c r="I1790" s="54"/>
    </row>
    <row r="1791">
      <c r="A1791" s="34">
        <v>45180.0</v>
      </c>
      <c r="B1791" s="52" t="s">
        <v>13575</v>
      </c>
      <c r="C1791" s="23" t="s">
        <v>13576</v>
      </c>
      <c r="D1791" s="53" t="s">
        <v>295</v>
      </c>
      <c r="E1791" s="23" t="s">
        <v>15</v>
      </c>
      <c r="F1791" s="23" t="s">
        <v>749</v>
      </c>
      <c r="G1791" s="9" t="s">
        <v>86</v>
      </c>
      <c r="H1791" s="9"/>
      <c r="I1791" s="54"/>
    </row>
    <row r="1792">
      <c r="A1792" s="34">
        <v>45180.0</v>
      </c>
      <c r="B1792" s="52" t="s">
        <v>13575</v>
      </c>
      <c r="C1792" s="23" t="s">
        <v>13576</v>
      </c>
      <c r="D1792" s="53" t="s">
        <v>970</v>
      </c>
      <c r="E1792" s="23" t="s">
        <v>15</v>
      </c>
      <c r="F1792" s="23" t="s">
        <v>749</v>
      </c>
      <c r="G1792" s="9" t="s">
        <v>86</v>
      </c>
      <c r="H1792" s="9"/>
      <c r="I1792" s="54"/>
    </row>
    <row r="1793">
      <c r="A1793" s="34">
        <v>45180.0</v>
      </c>
      <c r="B1793" s="52" t="s">
        <v>13577</v>
      </c>
      <c r="C1793" s="23" t="s">
        <v>13578</v>
      </c>
      <c r="D1793" s="53" t="s">
        <v>1735</v>
      </c>
      <c r="E1793" s="23" t="s">
        <v>13579</v>
      </c>
      <c r="F1793" s="23" t="s">
        <v>13580</v>
      </c>
      <c r="G1793" s="9" t="s">
        <v>14</v>
      </c>
      <c r="H1793" s="9"/>
      <c r="I1793" s="54"/>
    </row>
    <row r="1794">
      <c r="A1794" s="34">
        <v>45180.0</v>
      </c>
      <c r="B1794" s="52" t="s">
        <v>13581</v>
      </c>
      <c r="C1794" s="23" t="s">
        <v>13582</v>
      </c>
      <c r="D1794" s="53" t="s">
        <v>471</v>
      </c>
      <c r="E1794" s="23" t="s">
        <v>299</v>
      </c>
      <c r="F1794" s="23" t="s">
        <v>18</v>
      </c>
      <c r="G1794" s="9" t="s">
        <v>14</v>
      </c>
      <c r="H1794" s="9"/>
      <c r="I1794" s="54"/>
    </row>
    <row r="1795">
      <c r="A1795" s="34">
        <v>45180.0</v>
      </c>
      <c r="B1795" s="52" t="s">
        <v>13583</v>
      </c>
      <c r="C1795" s="23" t="s">
        <v>13584</v>
      </c>
      <c r="D1795" s="53" t="s">
        <v>357</v>
      </c>
      <c r="E1795" s="9"/>
      <c r="F1795" s="23" t="s">
        <v>781</v>
      </c>
      <c r="G1795" s="9" t="s">
        <v>14</v>
      </c>
      <c r="H1795" s="9" t="s">
        <v>420</v>
      </c>
      <c r="I1795" s="54"/>
    </row>
    <row r="1796">
      <c r="A1796" s="34">
        <v>45180.0</v>
      </c>
      <c r="B1796" s="52" t="s">
        <v>13585</v>
      </c>
      <c r="C1796" s="23" t="s">
        <v>13586</v>
      </c>
      <c r="D1796" s="53" t="s">
        <v>471</v>
      </c>
      <c r="E1796" s="23" t="s">
        <v>119</v>
      </c>
      <c r="F1796" s="23" t="s">
        <v>2496</v>
      </c>
      <c r="G1796" s="9" t="s">
        <v>86</v>
      </c>
      <c r="H1796" s="9"/>
      <c r="I1796" s="54"/>
    </row>
    <row r="1797">
      <c r="A1797" s="34">
        <v>45180.0</v>
      </c>
      <c r="B1797" s="52" t="s">
        <v>13587</v>
      </c>
      <c r="C1797" s="23" t="s">
        <v>13588</v>
      </c>
      <c r="D1797" s="53" t="s">
        <v>848</v>
      </c>
      <c r="E1797" s="23" t="s">
        <v>119</v>
      </c>
      <c r="F1797" s="23" t="s">
        <v>542</v>
      </c>
      <c r="G1797" s="9" t="s">
        <v>14</v>
      </c>
      <c r="H1797" s="9"/>
      <c r="I1797" s="54"/>
    </row>
    <row r="1798">
      <c r="A1798" s="34">
        <v>45180.0</v>
      </c>
      <c r="B1798" s="52" t="s">
        <v>13589</v>
      </c>
      <c r="C1798" s="23" t="s">
        <v>13590</v>
      </c>
      <c r="D1798" s="53" t="s">
        <v>570</v>
      </c>
      <c r="E1798" s="23" t="s">
        <v>119</v>
      </c>
      <c r="F1798" s="23" t="s">
        <v>144</v>
      </c>
      <c r="G1798" s="9" t="s">
        <v>86</v>
      </c>
      <c r="H1798" s="9"/>
      <c r="I1798" s="54"/>
    </row>
    <row r="1799">
      <c r="A1799" s="34">
        <v>45180.0</v>
      </c>
      <c r="B1799" s="52" t="s">
        <v>13591</v>
      </c>
      <c r="C1799" s="23" t="s">
        <v>13592</v>
      </c>
      <c r="D1799" s="53" t="s">
        <v>1072</v>
      </c>
      <c r="E1799" s="23" t="s">
        <v>119</v>
      </c>
      <c r="F1799" s="23" t="s">
        <v>13593</v>
      </c>
      <c r="G1799" s="9" t="s">
        <v>86</v>
      </c>
      <c r="H1799" s="9"/>
      <c r="I1799" s="54"/>
    </row>
    <row r="1800">
      <c r="A1800" s="34">
        <v>45180.0</v>
      </c>
      <c r="B1800" s="52" t="s">
        <v>13594</v>
      </c>
      <c r="C1800" s="23" t="s">
        <v>13595</v>
      </c>
      <c r="D1800" s="53" t="s">
        <v>2654</v>
      </c>
      <c r="E1800" s="9"/>
      <c r="F1800" s="23" t="s">
        <v>781</v>
      </c>
      <c r="G1800" s="9" t="s">
        <v>14</v>
      </c>
      <c r="H1800" s="9" t="s">
        <v>420</v>
      </c>
      <c r="I1800" s="54"/>
    </row>
    <row r="1801">
      <c r="A1801" s="34">
        <v>45180.0</v>
      </c>
      <c r="B1801" s="52" t="s">
        <v>13594</v>
      </c>
      <c r="C1801" s="23" t="s">
        <v>13595</v>
      </c>
      <c r="D1801" s="53" t="s">
        <v>2654</v>
      </c>
      <c r="E1801" s="23" t="s">
        <v>896</v>
      </c>
      <c r="F1801" s="23" t="s">
        <v>2216</v>
      </c>
      <c r="G1801" s="9" t="s">
        <v>14</v>
      </c>
      <c r="H1801" s="9"/>
      <c r="I1801" s="54"/>
    </row>
    <row r="1802">
      <c r="A1802" s="34">
        <v>45180.0</v>
      </c>
      <c r="B1802" s="52" t="s">
        <v>13596</v>
      </c>
      <c r="C1802" s="23" t="s">
        <v>13597</v>
      </c>
      <c r="D1802" s="53" t="s">
        <v>2846</v>
      </c>
      <c r="E1802" s="23" t="s">
        <v>119</v>
      </c>
      <c r="F1802" s="23" t="s">
        <v>10979</v>
      </c>
      <c r="G1802" s="9" t="s">
        <v>14</v>
      </c>
      <c r="H1802" s="9"/>
      <c r="I1802" s="54"/>
    </row>
    <row r="1803">
      <c r="A1803" s="34">
        <v>45180.0</v>
      </c>
      <c r="B1803" s="52" t="s">
        <v>13598</v>
      </c>
      <c r="C1803" s="23" t="s">
        <v>13599</v>
      </c>
      <c r="D1803" s="53" t="s">
        <v>2035</v>
      </c>
      <c r="E1803" s="23" t="s">
        <v>119</v>
      </c>
      <c r="F1803" s="23" t="s">
        <v>1049</v>
      </c>
      <c r="G1803" s="9" t="s">
        <v>14</v>
      </c>
      <c r="H1803" s="9"/>
      <c r="I1803" s="54"/>
    </row>
    <row r="1804">
      <c r="A1804" s="34">
        <v>45180.0</v>
      </c>
      <c r="B1804" s="52" t="s">
        <v>13600</v>
      </c>
      <c r="C1804" s="23" t="s">
        <v>13601</v>
      </c>
      <c r="D1804" s="53" t="s">
        <v>1799</v>
      </c>
      <c r="E1804" s="23" t="s">
        <v>105</v>
      </c>
      <c r="F1804" s="23" t="s">
        <v>1046</v>
      </c>
      <c r="G1804" s="9" t="s">
        <v>86</v>
      </c>
      <c r="H1804" s="9"/>
      <c r="I1804" s="54"/>
    </row>
    <row r="1805">
      <c r="A1805" s="34">
        <v>45180.0</v>
      </c>
      <c r="B1805" s="52" t="s">
        <v>13602</v>
      </c>
      <c r="C1805" s="23" t="s">
        <v>13603</v>
      </c>
      <c r="D1805" s="53" t="s">
        <v>13604</v>
      </c>
      <c r="E1805" s="23" t="s">
        <v>119</v>
      </c>
      <c r="F1805" s="23" t="s">
        <v>300</v>
      </c>
      <c r="G1805" s="9" t="s">
        <v>14</v>
      </c>
      <c r="H1805" s="9"/>
      <c r="I1805" s="54"/>
    </row>
    <row r="1806">
      <c r="A1806" s="34">
        <v>45180.0</v>
      </c>
      <c r="B1806" s="52" t="s">
        <v>13605</v>
      </c>
      <c r="C1806" s="23" t="s">
        <v>13606</v>
      </c>
      <c r="D1806" s="53" t="s">
        <v>114</v>
      </c>
      <c r="E1806" s="23" t="s">
        <v>15</v>
      </c>
      <c r="F1806" s="23" t="s">
        <v>1046</v>
      </c>
      <c r="G1806" s="9" t="s">
        <v>86</v>
      </c>
      <c r="H1806" s="9"/>
      <c r="I1806" s="54"/>
    </row>
    <row r="1807">
      <c r="A1807" s="34">
        <v>45180.0</v>
      </c>
      <c r="B1807" s="52" t="s">
        <v>13605</v>
      </c>
      <c r="C1807" s="23" t="s">
        <v>13606</v>
      </c>
      <c r="D1807" s="53" t="s">
        <v>295</v>
      </c>
      <c r="E1807" s="23" t="s">
        <v>15</v>
      </c>
      <c r="F1807" s="23" t="s">
        <v>1046</v>
      </c>
      <c r="G1807" s="9" t="s">
        <v>86</v>
      </c>
      <c r="H1807" s="9"/>
      <c r="I1807" s="54"/>
    </row>
    <row r="1808">
      <c r="A1808" s="34">
        <v>45180.0</v>
      </c>
      <c r="B1808" s="52" t="s">
        <v>13605</v>
      </c>
      <c r="C1808" s="23" t="s">
        <v>13606</v>
      </c>
      <c r="D1808" s="53" t="s">
        <v>307</v>
      </c>
      <c r="E1808" s="23" t="s">
        <v>15</v>
      </c>
      <c r="F1808" s="23" t="s">
        <v>1046</v>
      </c>
      <c r="G1808" s="9" t="s">
        <v>86</v>
      </c>
      <c r="H1808" s="9"/>
      <c r="I1808" s="54"/>
    </row>
    <row r="1809">
      <c r="A1809" s="34">
        <v>45180.0</v>
      </c>
      <c r="B1809" s="52" t="s">
        <v>13607</v>
      </c>
      <c r="C1809" s="23" t="s">
        <v>13608</v>
      </c>
      <c r="D1809" s="53" t="s">
        <v>7875</v>
      </c>
      <c r="E1809" s="23" t="s">
        <v>119</v>
      </c>
      <c r="F1809" s="23" t="s">
        <v>101</v>
      </c>
      <c r="G1809" s="9" t="s">
        <v>14</v>
      </c>
      <c r="H1809" s="9"/>
      <c r="I1809" s="54"/>
    </row>
    <row r="1810">
      <c r="A1810" s="34">
        <v>45180.0</v>
      </c>
      <c r="B1810" s="52" t="s">
        <v>13609</v>
      </c>
      <c r="C1810" s="23" t="s">
        <v>13610</v>
      </c>
      <c r="D1810" s="53" t="s">
        <v>761</v>
      </c>
      <c r="E1810" s="23" t="s">
        <v>119</v>
      </c>
      <c r="F1810" s="23" t="s">
        <v>13547</v>
      </c>
      <c r="G1810" s="9" t="s">
        <v>14</v>
      </c>
      <c r="H1810" s="9"/>
      <c r="I1810" s="54"/>
    </row>
    <row r="1811">
      <c r="A1811" s="34">
        <v>45180.0</v>
      </c>
      <c r="B1811" s="52" t="s">
        <v>13611</v>
      </c>
      <c r="C1811" s="23" t="s">
        <v>13612</v>
      </c>
      <c r="D1811" s="53" t="s">
        <v>114</v>
      </c>
      <c r="E1811" s="58" t="s">
        <v>13613</v>
      </c>
      <c r="F1811" s="23" t="s">
        <v>757</v>
      </c>
      <c r="G1811" s="50" t="s">
        <v>29</v>
      </c>
      <c r="H1811" s="9"/>
      <c r="I1811" s="54"/>
    </row>
    <row r="1812">
      <c r="A1812" s="34">
        <v>45180.0</v>
      </c>
      <c r="B1812" s="52" t="s">
        <v>13611</v>
      </c>
      <c r="C1812" s="23" t="s">
        <v>13612</v>
      </c>
      <c r="D1812" s="53" t="s">
        <v>114</v>
      </c>
      <c r="E1812" s="58" t="s">
        <v>13614</v>
      </c>
      <c r="F1812" s="58" t="s">
        <v>13615</v>
      </c>
      <c r="G1812" s="50" t="s">
        <v>29</v>
      </c>
      <c r="H1812" s="9"/>
      <c r="I1812" s="54"/>
    </row>
    <row r="1813">
      <c r="A1813" s="34">
        <v>45180.0</v>
      </c>
      <c r="B1813" s="52" t="s">
        <v>13611</v>
      </c>
      <c r="C1813" s="23" t="s">
        <v>13612</v>
      </c>
      <c r="D1813" s="53" t="s">
        <v>114</v>
      </c>
      <c r="E1813" s="55" t="s">
        <v>401</v>
      </c>
      <c r="F1813" s="55" t="s">
        <v>299</v>
      </c>
      <c r="G1813" s="50" t="s">
        <v>29</v>
      </c>
      <c r="H1813" s="9"/>
      <c r="I1813" s="54"/>
    </row>
    <row r="1814">
      <c r="A1814" s="34">
        <v>45180.0</v>
      </c>
      <c r="B1814" s="52" t="s">
        <v>13616</v>
      </c>
      <c r="C1814" s="23" t="s">
        <v>13617</v>
      </c>
      <c r="D1814" s="53" t="s">
        <v>2175</v>
      </c>
      <c r="E1814" s="23" t="s">
        <v>119</v>
      </c>
      <c r="F1814" s="23" t="s">
        <v>2496</v>
      </c>
      <c r="G1814" s="9" t="s">
        <v>86</v>
      </c>
      <c r="H1814" s="9"/>
      <c r="I1814" s="54"/>
    </row>
    <row r="1815">
      <c r="A1815" s="34">
        <v>45180.0</v>
      </c>
      <c r="B1815" s="52" t="s">
        <v>13618</v>
      </c>
      <c r="C1815" s="23" t="s">
        <v>13619</v>
      </c>
      <c r="D1815" s="53" t="s">
        <v>2435</v>
      </c>
      <c r="E1815" s="23" t="s">
        <v>119</v>
      </c>
      <c r="F1815" s="23" t="s">
        <v>101</v>
      </c>
      <c r="G1815" s="9" t="s">
        <v>14</v>
      </c>
      <c r="H1815" s="9"/>
      <c r="I1815" s="54"/>
    </row>
    <row r="1816">
      <c r="A1816" s="34">
        <v>45180.0</v>
      </c>
      <c r="B1816" s="52" t="s">
        <v>13618</v>
      </c>
      <c r="C1816" s="23" t="s">
        <v>13619</v>
      </c>
      <c r="D1816" s="53" t="s">
        <v>2435</v>
      </c>
      <c r="E1816" s="23" t="s">
        <v>299</v>
      </c>
      <c r="F1816" s="23" t="s">
        <v>454</v>
      </c>
      <c r="G1816" s="9" t="s">
        <v>14</v>
      </c>
      <c r="H1816" s="9"/>
      <c r="I1816" s="54"/>
    </row>
    <row r="1817">
      <c r="A1817" s="34">
        <v>45180.0</v>
      </c>
      <c r="B1817" s="52" t="s">
        <v>13620</v>
      </c>
      <c r="C1817" s="23" t="s">
        <v>13621</v>
      </c>
      <c r="D1817" s="53" t="s">
        <v>3315</v>
      </c>
      <c r="E1817" s="23" t="s">
        <v>119</v>
      </c>
      <c r="F1817" s="23" t="s">
        <v>542</v>
      </c>
      <c r="G1817" s="9" t="s">
        <v>14</v>
      </c>
      <c r="H1817" s="9"/>
      <c r="I1817" s="54"/>
    </row>
    <row r="1818">
      <c r="A1818" s="34">
        <v>45180.0</v>
      </c>
      <c r="B1818" s="52" t="s">
        <v>13622</v>
      </c>
      <c r="C1818" s="23" t="s">
        <v>13623</v>
      </c>
      <c r="D1818" s="53" t="s">
        <v>1299</v>
      </c>
      <c r="E1818" s="23" t="s">
        <v>119</v>
      </c>
      <c r="F1818" s="23" t="s">
        <v>4723</v>
      </c>
      <c r="G1818" s="9" t="s">
        <v>14</v>
      </c>
      <c r="H1818" s="9"/>
      <c r="I1818" s="54"/>
    </row>
    <row r="1819">
      <c r="A1819" s="34">
        <v>45180.0</v>
      </c>
      <c r="B1819" s="52" t="s">
        <v>13624</v>
      </c>
      <c r="C1819" s="23" t="s">
        <v>13625</v>
      </c>
      <c r="D1819" s="53" t="s">
        <v>1132</v>
      </c>
      <c r="E1819" s="23" t="s">
        <v>105</v>
      </c>
      <c r="F1819" s="23" t="s">
        <v>13626</v>
      </c>
      <c r="G1819" s="9" t="s">
        <v>86</v>
      </c>
      <c r="H1819" s="9"/>
      <c r="I1819" s="54"/>
    </row>
    <row r="1820">
      <c r="A1820" s="34">
        <v>45180.0</v>
      </c>
      <c r="B1820" s="52" t="s">
        <v>13627</v>
      </c>
      <c r="C1820" s="23" t="s">
        <v>13628</v>
      </c>
      <c r="D1820" s="53" t="s">
        <v>312</v>
      </c>
      <c r="E1820" s="23" t="s">
        <v>119</v>
      </c>
      <c r="F1820" s="23" t="s">
        <v>18</v>
      </c>
      <c r="G1820" s="9" t="s">
        <v>14</v>
      </c>
      <c r="H1820" s="9"/>
      <c r="I1820" s="54"/>
    </row>
    <row r="1821">
      <c r="A1821" s="34">
        <v>45180.0</v>
      </c>
      <c r="B1821" s="52" t="s">
        <v>13629</v>
      </c>
      <c r="C1821" s="23" t="s">
        <v>13630</v>
      </c>
      <c r="D1821" s="53" t="s">
        <v>727</v>
      </c>
      <c r="E1821" s="23" t="s">
        <v>119</v>
      </c>
      <c r="F1821" s="23" t="s">
        <v>18</v>
      </c>
      <c r="G1821" s="9" t="s">
        <v>14</v>
      </c>
      <c r="H1821" s="9"/>
      <c r="I1821" s="54"/>
    </row>
    <row r="1822">
      <c r="A1822" s="34">
        <v>45180.0</v>
      </c>
      <c r="B1822" s="52" t="s">
        <v>13631</v>
      </c>
      <c r="C1822" s="23" t="s">
        <v>13632</v>
      </c>
      <c r="D1822" s="53" t="s">
        <v>2574</v>
      </c>
      <c r="E1822" s="23" t="s">
        <v>38</v>
      </c>
      <c r="F1822" s="23" t="s">
        <v>132</v>
      </c>
      <c r="G1822" s="9" t="s">
        <v>14</v>
      </c>
      <c r="H1822" s="9"/>
      <c r="I1822" s="54"/>
    </row>
    <row r="1823">
      <c r="A1823" s="34">
        <v>45180.0</v>
      </c>
      <c r="B1823" s="52" t="s">
        <v>13633</v>
      </c>
      <c r="C1823" s="23" t="s">
        <v>13634</v>
      </c>
      <c r="D1823" s="53" t="s">
        <v>5383</v>
      </c>
      <c r="E1823" s="23" t="s">
        <v>38</v>
      </c>
      <c r="F1823" s="23" t="s">
        <v>43</v>
      </c>
      <c r="G1823" s="9" t="s">
        <v>14</v>
      </c>
      <c r="H1823" s="9"/>
      <c r="I1823" s="54"/>
    </row>
    <row r="1824">
      <c r="A1824" s="34">
        <v>45180.0</v>
      </c>
      <c r="B1824" s="52" t="s">
        <v>13635</v>
      </c>
      <c r="C1824" s="23" t="s">
        <v>13636</v>
      </c>
      <c r="D1824" s="53" t="s">
        <v>3998</v>
      </c>
      <c r="E1824" s="23" t="s">
        <v>390</v>
      </c>
      <c r="F1824" s="23" t="s">
        <v>308</v>
      </c>
      <c r="G1824" s="9" t="s">
        <v>14</v>
      </c>
      <c r="H1824" s="9"/>
      <c r="I1824" s="54"/>
    </row>
    <row r="1825">
      <c r="A1825" s="34">
        <v>45180.0</v>
      </c>
      <c r="B1825" s="52" t="s">
        <v>13637</v>
      </c>
      <c r="C1825" s="23" t="s">
        <v>13638</v>
      </c>
      <c r="D1825" s="53" t="s">
        <v>2369</v>
      </c>
      <c r="E1825" s="23" t="s">
        <v>436</v>
      </c>
      <c r="F1825" s="23" t="s">
        <v>127</v>
      </c>
      <c r="G1825" s="9" t="s">
        <v>14</v>
      </c>
      <c r="H1825" s="9"/>
      <c r="I1825" s="54"/>
    </row>
    <row r="1826">
      <c r="A1826" s="34">
        <v>45180.0</v>
      </c>
      <c r="B1826" s="52" t="s">
        <v>13639</v>
      </c>
      <c r="C1826" s="23" t="s">
        <v>13640</v>
      </c>
      <c r="D1826" s="53" t="s">
        <v>615</v>
      </c>
      <c r="E1826" s="23" t="s">
        <v>119</v>
      </c>
      <c r="F1826" s="23" t="s">
        <v>1079</v>
      </c>
      <c r="G1826" s="9" t="s">
        <v>14</v>
      </c>
      <c r="H1826" s="9"/>
      <c r="I1826" s="54"/>
    </row>
    <row r="1827">
      <c r="A1827" s="34">
        <v>45180.0</v>
      </c>
      <c r="B1827" s="52" t="s">
        <v>13641</v>
      </c>
      <c r="C1827" s="23" t="s">
        <v>13642</v>
      </c>
      <c r="D1827" s="53" t="s">
        <v>130</v>
      </c>
      <c r="E1827" s="23" t="s">
        <v>119</v>
      </c>
      <c r="F1827" s="23" t="s">
        <v>1430</v>
      </c>
      <c r="G1827" s="9" t="s">
        <v>14</v>
      </c>
      <c r="H1827" s="9"/>
      <c r="I1827" s="54"/>
    </row>
    <row r="1828">
      <c r="A1828" s="34">
        <v>45180.0</v>
      </c>
      <c r="B1828" s="52" t="s">
        <v>13643</v>
      </c>
      <c r="C1828" s="23" t="s">
        <v>13644</v>
      </c>
      <c r="D1828" s="53" t="s">
        <v>812</v>
      </c>
      <c r="E1828" s="23" t="s">
        <v>13645</v>
      </c>
      <c r="F1828" s="23" t="s">
        <v>809</v>
      </c>
      <c r="G1828" s="9" t="s">
        <v>14</v>
      </c>
      <c r="H1828" s="9"/>
      <c r="I1828" s="54"/>
    </row>
    <row r="1829">
      <c r="A1829" s="34">
        <v>45210.0</v>
      </c>
      <c r="B1829" s="52" t="s">
        <v>13646</v>
      </c>
      <c r="C1829" s="23" t="s">
        <v>13647</v>
      </c>
      <c r="D1829" s="53" t="s">
        <v>1728</v>
      </c>
      <c r="E1829" s="23" t="s">
        <v>119</v>
      </c>
      <c r="F1829" s="23" t="s">
        <v>144</v>
      </c>
      <c r="G1829" s="9" t="s">
        <v>86</v>
      </c>
      <c r="H1829" s="9"/>
      <c r="I1829" s="54"/>
    </row>
    <row r="1830">
      <c r="A1830" s="34">
        <v>45210.0</v>
      </c>
      <c r="B1830" s="52" t="s">
        <v>13648</v>
      </c>
      <c r="C1830" s="23" t="s">
        <v>13649</v>
      </c>
      <c r="D1830" s="53" t="s">
        <v>353</v>
      </c>
      <c r="E1830" s="23" t="s">
        <v>119</v>
      </c>
      <c r="F1830" s="23" t="s">
        <v>18</v>
      </c>
      <c r="G1830" s="9" t="s">
        <v>14</v>
      </c>
      <c r="H1830" s="9"/>
      <c r="I1830" s="54"/>
    </row>
    <row r="1831">
      <c r="A1831" s="34">
        <v>45210.0</v>
      </c>
      <c r="B1831" s="52" t="s">
        <v>13650</v>
      </c>
      <c r="C1831" s="23" t="s">
        <v>13651</v>
      </c>
      <c r="D1831" s="53" t="s">
        <v>1562</v>
      </c>
      <c r="E1831" s="23" t="s">
        <v>119</v>
      </c>
      <c r="F1831" s="23" t="s">
        <v>1049</v>
      </c>
      <c r="G1831" s="9" t="s">
        <v>14</v>
      </c>
      <c r="H1831" s="9"/>
      <c r="I1831" s="54"/>
    </row>
    <row r="1832">
      <c r="A1832" s="34">
        <v>45210.0</v>
      </c>
      <c r="B1832" s="52" t="s">
        <v>13652</v>
      </c>
      <c r="C1832" s="23" t="s">
        <v>13653</v>
      </c>
      <c r="D1832" s="53" t="s">
        <v>2538</v>
      </c>
      <c r="E1832" s="23" t="s">
        <v>119</v>
      </c>
      <c r="F1832" s="23" t="s">
        <v>144</v>
      </c>
      <c r="G1832" s="9" t="s">
        <v>86</v>
      </c>
      <c r="H1832" s="9"/>
      <c r="I1832" s="54"/>
    </row>
    <row r="1833">
      <c r="A1833" s="34">
        <v>45210.0</v>
      </c>
      <c r="B1833" s="52" t="s">
        <v>13654</v>
      </c>
      <c r="C1833" s="23" t="s">
        <v>13655</v>
      </c>
      <c r="D1833" s="53" t="s">
        <v>523</v>
      </c>
      <c r="E1833" s="23" t="s">
        <v>119</v>
      </c>
      <c r="F1833" s="23" t="s">
        <v>144</v>
      </c>
      <c r="G1833" s="9" t="s">
        <v>86</v>
      </c>
      <c r="H1833" s="9"/>
      <c r="I1833" s="54"/>
    </row>
    <row r="1834">
      <c r="A1834" s="34">
        <v>45210.0</v>
      </c>
      <c r="B1834" s="52" t="s">
        <v>13656</v>
      </c>
      <c r="C1834" s="23" t="s">
        <v>13657</v>
      </c>
      <c r="D1834" s="53" t="s">
        <v>2509</v>
      </c>
      <c r="E1834" s="23" t="s">
        <v>119</v>
      </c>
      <c r="F1834" s="23" t="s">
        <v>18</v>
      </c>
      <c r="G1834" s="9" t="s">
        <v>14</v>
      </c>
      <c r="H1834" s="9"/>
      <c r="I1834" s="54"/>
    </row>
    <row r="1835">
      <c r="A1835" s="34">
        <v>45210.0</v>
      </c>
      <c r="B1835" s="52" t="s">
        <v>13656</v>
      </c>
      <c r="C1835" s="23" t="s">
        <v>13657</v>
      </c>
      <c r="D1835" s="53" t="s">
        <v>2509</v>
      </c>
      <c r="E1835" s="23" t="s">
        <v>38</v>
      </c>
      <c r="F1835" s="23" t="s">
        <v>6594</v>
      </c>
      <c r="G1835" s="9" t="s">
        <v>14</v>
      </c>
      <c r="H1835" s="9"/>
      <c r="I1835" s="54"/>
    </row>
    <row r="1836">
      <c r="A1836" s="34">
        <v>45210.0</v>
      </c>
      <c r="B1836" s="52" t="s">
        <v>13658</v>
      </c>
      <c r="C1836" s="23" t="s">
        <v>13659</v>
      </c>
      <c r="D1836" s="53" t="s">
        <v>3834</v>
      </c>
      <c r="E1836" s="23" t="s">
        <v>119</v>
      </c>
      <c r="F1836" s="23" t="s">
        <v>542</v>
      </c>
      <c r="G1836" s="9" t="s">
        <v>14</v>
      </c>
      <c r="H1836" s="9"/>
      <c r="I1836" s="54"/>
    </row>
    <row r="1837">
      <c r="A1837" s="34">
        <v>45210.0</v>
      </c>
      <c r="B1837" s="52" t="s">
        <v>13660</v>
      </c>
      <c r="C1837" s="23" t="s">
        <v>13661</v>
      </c>
      <c r="D1837" s="53" t="s">
        <v>800</v>
      </c>
      <c r="E1837" s="23" t="s">
        <v>119</v>
      </c>
      <c r="F1837" s="23" t="s">
        <v>18</v>
      </c>
      <c r="G1837" s="9" t="s">
        <v>14</v>
      </c>
      <c r="H1837" s="9"/>
      <c r="I1837" s="54"/>
    </row>
    <row r="1838">
      <c r="A1838" s="34">
        <v>45210.0</v>
      </c>
      <c r="B1838" s="52" t="s">
        <v>13660</v>
      </c>
      <c r="C1838" s="23" t="s">
        <v>13661</v>
      </c>
      <c r="D1838" s="53" t="s">
        <v>800</v>
      </c>
      <c r="E1838" s="23" t="s">
        <v>38</v>
      </c>
      <c r="F1838" s="23" t="s">
        <v>1049</v>
      </c>
      <c r="G1838" s="9" t="s">
        <v>14</v>
      </c>
      <c r="H1838" s="9"/>
      <c r="I1838" s="54"/>
    </row>
    <row r="1839">
      <c r="A1839" s="34">
        <v>45210.0</v>
      </c>
      <c r="B1839" s="52" t="s">
        <v>13662</v>
      </c>
      <c r="C1839" s="23" t="s">
        <v>13663</v>
      </c>
      <c r="D1839" s="53" t="s">
        <v>147</v>
      </c>
      <c r="E1839" s="23" t="s">
        <v>15</v>
      </c>
      <c r="F1839" s="23" t="s">
        <v>749</v>
      </c>
      <c r="G1839" s="9" t="s">
        <v>86</v>
      </c>
      <c r="H1839" s="9"/>
      <c r="I1839" s="54"/>
    </row>
    <row r="1840">
      <c r="A1840" s="34">
        <v>45210.0</v>
      </c>
      <c r="B1840" s="52" t="s">
        <v>13662</v>
      </c>
      <c r="C1840" s="23" t="s">
        <v>13663</v>
      </c>
      <c r="D1840" s="53" t="s">
        <v>1952</v>
      </c>
      <c r="E1840" s="23" t="s">
        <v>15</v>
      </c>
      <c r="F1840" s="23" t="s">
        <v>749</v>
      </c>
      <c r="G1840" s="9" t="s">
        <v>86</v>
      </c>
      <c r="H1840" s="9"/>
      <c r="I1840" s="54"/>
    </row>
    <row r="1841">
      <c r="A1841" s="34">
        <v>45210.0</v>
      </c>
      <c r="B1841" s="52" t="s">
        <v>13662</v>
      </c>
      <c r="C1841" s="23" t="s">
        <v>13663</v>
      </c>
      <c r="D1841" s="53" t="s">
        <v>182</v>
      </c>
      <c r="E1841" s="23" t="s">
        <v>15</v>
      </c>
      <c r="F1841" s="23" t="s">
        <v>749</v>
      </c>
      <c r="G1841" s="9" t="s">
        <v>86</v>
      </c>
      <c r="H1841" s="9"/>
      <c r="I1841" s="54"/>
    </row>
    <row r="1842">
      <c r="A1842" s="34">
        <v>45210.0</v>
      </c>
      <c r="B1842" s="52" t="s">
        <v>13664</v>
      </c>
      <c r="C1842" s="23" t="s">
        <v>13665</v>
      </c>
      <c r="D1842" s="53" t="s">
        <v>1952</v>
      </c>
      <c r="E1842" s="23" t="s">
        <v>259</v>
      </c>
      <c r="F1842" s="23" t="s">
        <v>781</v>
      </c>
      <c r="G1842" s="9" t="s">
        <v>14</v>
      </c>
      <c r="H1842" s="9"/>
      <c r="I1842" s="54"/>
    </row>
    <row r="1843">
      <c r="A1843" s="34">
        <v>45210.0</v>
      </c>
      <c r="B1843" s="52" t="s">
        <v>13664</v>
      </c>
      <c r="C1843" s="23" t="s">
        <v>13665</v>
      </c>
      <c r="D1843" s="53" t="s">
        <v>1952</v>
      </c>
      <c r="E1843" s="23" t="s">
        <v>995</v>
      </c>
      <c r="F1843" s="23" t="s">
        <v>454</v>
      </c>
      <c r="G1843" s="9" t="s">
        <v>14</v>
      </c>
      <c r="H1843" s="9"/>
      <c r="I1843" s="54"/>
    </row>
    <row r="1844">
      <c r="A1844" s="34">
        <v>45210.0</v>
      </c>
      <c r="B1844" s="52" t="s">
        <v>13666</v>
      </c>
      <c r="C1844" s="23" t="s">
        <v>13667</v>
      </c>
      <c r="D1844" s="53" t="s">
        <v>1076</v>
      </c>
      <c r="E1844" s="23" t="s">
        <v>119</v>
      </c>
      <c r="F1844" s="23" t="s">
        <v>542</v>
      </c>
      <c r="G1844" s="9" t="s">
        <v>14</v>
      </c>
      <c r="H1844" s="9"/>
      <c r="I1844" s="54"/>
    </row>
    <row r="1845">
      <c r="A1845" s="34">
        <v>45210.0</v>
      </c>
      <c r="B1845" s="52" t="s">
        <v>13668</v>
      </c>
      <c r="C1845" s="23" t="s">
        <v>13669</v>
      </c>
      <c r="D1845" s="53" t="s">
        <v>13670</v>
      </c>
      <c r="E1845" s="23" t="s">
        <v>119</v>
      </c>
      <c r="F1845" s="23" t="s">
        <v>542</v>
      </c>
      <c r="G1845" s="9" t="s">
        <v>14</v>
      </c>
      <c r="H1845" s="9"/>
      <c r="I1845" s="54"/>
    </row>
    <row r="1846">
      <c r="A1846" s="34">
        <v>45210.0</v>
      </c>
      <c r="B1846" s="52" t="s">
        <v>13671</v>
      </c>
      <c r="C1846" s="23" t="s">
        <v>13672</v>
      </c>
      <c r="D1846" s="53" t="s">
        <v>651</v>
      </c>
      <c r="E1846" s="23" t="s">
        <v>119</v>
      </c>
      <c r="F1846" s="23" t="s">
        <v>542</v>
      </c>
      <c r="G1846" s="9" t="s">
        <v>14</v>
      </c>
      <c r="H1846" s="9"/>
      <c r="I1846" s="54"/>
    </row>
    <row r="1847">
      <c r="A1847" s="34">
        <v>45210.0</v>
      </c>
      <c r="B1847" s="52" t="s">
        <v>13673</v>
      </c>
      <c r="C1847" s="23" t="s">
        <v>13674</v>
      </c>
      <c r="D1847" s="53" t="s">
        <v>147</v>
      </c>
      <c r="E1847" s="23" t="s">
        <v>15</v>
      </c>
      <c r="F1847" s="23" t="s">
        <v>749</v>
      </c>
      <c r="G1847" s="9" t="s">
        <v>86</v>
      </c>
      <c r="H1847" s="9"/>
      <c r="I1847" s="54"/>
    </row>
    <row r="1848">
      <c r="A1848" s="34">
        <v>45210.0</v>
      </c>
      <c r="B1848" s="52" t="s">
        <v>13673</v>
      </c>
      <c r="C1848" s="23" t="s">
        <v>13674</v>
      </c>
      <c r="D1848" s="53" t="s">
        <v>1952</v>
      </c>
      <c r="E1848" s="23" t="s">
        <v>15</v>
      </c>
      <c r="F1848" s="23" t="s">
        <v>749</v>
      </c>
      <c r="G1848" s="9" t="s">
        <v>86</v>
      </c>
      <c r="H1848" s="9"/>
      <c r="I1848" s="54"/>
    </row>
    <row r="1849">
      <c r="A1849" s="34">
        <v>45210.0</v>
      </c>
      <c r="B1849" s="52" t="s">
        <v>13673</v>
      </c>
      <c r="C1849" s="23" t="s">
        <v>13674</v>
      </c>
      <c r="D1849" s="53" t="s">
        <v>182</v>
      </c>
      <c r="E1849" s="23" t="s">
        <v>15</v>
      </c>
      <c r="F1849" s="23" t="s">
        <v>749</v>
      </c>
      <c r="G1849" s="9" t="s">
        <v>86</v>
      </c>
      <c r="H1849" s="9"/>
      <c r="I1849" s="54"/>
    </row>
    <row r="1850">
      <c r="A1850" s="34">
        <v>45210.0</v>
      </c>
      <c r="B1850" s="52" t="s">
        <v>13675</v>
      </c>
      <c r="C1850" s="23" t="s">
        <v>13676</v>
      </c>
      <c r="D1850" s="53" t="b">
        <v>1</v>
      </c>
      <c r="E1850" s="23" t="s">
        <v>185</v>
      </c>
      <c r="F1850" s="23" t="s">
        <v>152</v>
      </c>
      <c r="G1850" s="9" t="s">
        <v>86</v>
      </c>
      <c r="H1850" s="9"/>
      <c r="I1850" s="54"/>
    </row>
    <row r="1851">
      <c r="A1851" s="34">
        <v>45210.0</v>
      </c>
      <c r="B1851" s="52" t="s">
        <v>13675</v>
      </c>
      <c r="C1851" s="23" t="s">
        <v>13676</v>
      </c>
      <c r="D1851" s="53" t="b">
        <v>1</v>
      </c>
      <c r="E1851" s="23" t="s">
        <v>15</v>
      </c>
      <c r="F1851" s="23" t="s">
        <v>1046</v>
      </c>
      <c r="G1851" s="9" t="s">
        <v>86</v>
      </c>
      <c r="H1851" s="9"/>
      <c r="I1851" s="54"/>
    </row>
    <row r="1852">
      <c r="A1852" s="34">
        <v>45210.0</v>
      </c>
      <c r="B1852" s="52" t="s">
        <v>13677</v>
      </c>
      <c r="C1852" s="23" t="s">
        <v>13678</v>
      </c>
      <c r="D1852" s="53" t="s">
        <v>677</v>
      </c>
      <c r="E1852" s="23" t="s">
        <v>119</v>
      </c>
      <c r="F1852" s="23" t="s">
        <v>13679</v>
      </c>
      <c r="G1852" s="9" t="s">
        <v>86</v>
      </c>
      <c r="H1852" s="9"/>
      <c r="I1852" s="54"/>
    </row>
    <row r="1853">
      <c r="A1853" s="34">
        <v>45210.0</v>
      </c>
      <c r="B1853" s="52" t="s">
        <v>13680</v>
      </c>
      <c r="C1853" s="23" t="s">
        <v>13681</v>
      </c>
      <c r="D1853" s="53" t="s">
        <v>471</v>
      </c>
      <c r="E1853" s="23" t="s">
        <v>519</v>
      </c>
      <c r="F1853" s="23" t="s">
        <v>18</v>
      </c>
      <c r="G1853" s="9" t="s">
        <v>14</v>
      </c>
      <c r="H1853" s="9"/>
      <c r="I1853" s="54"/>
    </row>
    <row r="1854">
      <c r="A1854" s="34">
        <v>45210.0</v>
      </c>
      <c r="B1854" s="52" t="s">
        <v>13682</v>
      </c>
      <c r="C1854" s="23" t="s">
        <v>13683</v>
      </c>
      <c r="D1854" s="53" t="s">
        <v>715</v>
      </c>
      <c r="E1854" s="23" t="s">
        <v>119</v>
      </c>
      <c r="F1854" s="23" t="s">
        <v>144</v>
      </c>
      <c r="G1854" s="9" t="s">
        <v>86</v>
      </c>
      <c r="H1854" s="9"/>
      <c r="I1854" s="54"/>
    </row>
    <row r="1855">
      <c r="A1855" s="34">
        <v>45210.0</v>
      </c>
      <c r="B1855" s="52" t="s">
        <v>13684</v>
      </c>
      <c r="C1855" s="23" t="s">
        <v>13685</v>
      </c>
      <c r="D1855" s="53" t="s">
        <v>147</v>
      </c>
      <c r="E1855" s="23" t="s">
        <v>105</v>
      </c>
      <c r="F1855" s="23" t="s">
        <v>1046</v>
      </c>
      <c r="G1855" s="9" t="s">
        <v>86</v>
      </c>
      <c r="H1855" s="9"/>
      <c r="I1855" s="54"/>
    </row>
    <row r="1856">
      <c r="A1856" s="34">
        <v>45210.0</v>
      </c>
      <c r="B1856" s="52" t="s">
        <v>13684</v>
      </c>
      <c r="C1856" s="23" t="s">
        <v>13685</v>
      </c>
      <c r="D1856" s="53" t="s">
        <v>147</v>
      </c>
      <c r="E1856" s="23" t="s">
        <v>119</v>
      </c>
      <c r="F1856" s="23" t="s">
        <v>3090</v>
      </c>
      <c r="G1856" s="9" t="s">
        <v>86</v>
      </c>
      <c r="H1856" s="9"/>
      <c r="I1856" s="54"/>
    </row>
    <row r="1857">
      <c r="A1857" s="34">
        <v>45210.0</v>
      </c>
      <c r="B1857" s="52" t="s">
        <v>13686</v>
      </c>
      <c r="C1857" s="23" t="s">
        <v>13687</v>
      </c>
      <c r="D1857" s="53" t="s">
        <v>1370</v>
      </c>
      <c r="E1857" s="23" t="s">
        <v>12571</v>
      </c>
      <c r="F1857" s="23" t="s">
        <v>498</v>
      </c>
      <c r="G1857" s="9" t="s">
        <v>14</v>
      </c>
      <c r="H1857" s="9"/>
      <c r="I1857" s="54"/>
    </row>
    <row r="1858">
      <c r="A1858" s="34">
        <v>45210.0</v>
      </c>
      <c r="B1858" s="52" t="s">
        <v>13688</v>
      </c>
      <c r="C1858" s="23" t="s">
        <v>13689</v>
      </c>
      <c r="D1858" s="53" t="s">
        <v>1235</v>
      </c>
      <c r="E1858" s="23" t="s">
        <v>13</v>
      </c>
      <c r="F1858" s="23" t="s">
        <v>202</v>
      </c>
      <c r="G1858" s="9" t="s">
        <v>14</v>
      </c>
      <c r="H1858" s="9"/>
      <c r="I1858" s="54"/>
    </row>
    <row r="1859">
      <c r="A1859" s="34">
        <v>45210.0</v>
      </c>
      <c r="B1859" s="52" t="s">
        <v>13690</v>
      </c>
      <c r="C1859" s="23" t="s">
        <v>13691</v>
      </c>
      <c r="D1859" s="53" t="s">
        <v>3692</v>
      </c>
      <c r="E1859" s="23" t="s">
        <v>38</v>
      </c>
      <c r="F1859" s="23" t="s">
        <v>127</v>
      </c>
      <c r="G1859" s="9" t="s">
        <v>14</v>
      </c>
      <c r="H1859" s="9"/>
      <c r="I1859" s="54"/>
    </row>
    <row r="1860">
      <c r="A1860" s="34">
        <v>45210.0</v>
      </c>
      <c r="B1860" s="52" t="s">
        <v>13692</v>
      </c>
      <c r="C1860" s="23" t="s">
        <v>13693</v>
      </c>
      <c r="D1860" s="53" t="s">
        <v>2485</v>
      </c>
      <c r="E1860" s="23" t="s">
        <v>119</v>
      </c>
      <c r="F1860" s="23" t="s">
        <v>18</v>
      </c>
      <c r="G1860" s="9" t="s">
        <v>14</v>
      </c>
      <c r="H1860" s="9"/>
      <c r="I1860" s="54"/>
    </row>
    <row r="1861">
      <c r="A1861" s="34">
        <v>45210.0</v>
      </c>
      <c r="B1861" s="52" t="s">
        <v>13692</v>
      </c>
      <c r="C1861" s="23" t="s">
        <v>13693</v>
      </c>
      <c r="D1861" s="53" t="s">
        <v>2485</v>
      </c>
      <c r="E1861" s="23" t="s">
        <v>436</v>
      </c>
      <c r="F1861" s="23" t="s">
        <v>18</v>
      </c>
      <c r="G1861" s="9" t="s">
        <v>14</v>
      </c>
      <c r="H1861" s="9"/>
      <c r="I1861" s="54"/>
    </row>
    <row r="1862">
      <c r="A1862" s="34">
        <v>45210.0</v>
      </c>
      <c r="B1862" s="52" t="s">
        <v>13694</v>
      </c>
      <c r="C1862" s="23" t="s">
        <v>13695</v>
      </c>
      <c r="D1862" s="53" t="s">
        <v>2375</v>
      </c>
      <c r="E1862" s="23" t="s">
        <v>12776</v>
      </c>
      <c r="F1862" s="23" t="s">
        <v>258</v>
      </c>
      <c r="G1862" s="9" t="s">
        <v>14</v>
      </c>
      <c r="H1862" s="9"/>
      <c r="I1862" s="54"/>
    </row>
    <row r="1863">
      <c r="A1863" s="34">
        <v>45210.0</v>
      </c>
      <c r="B1863" s="52" t="s">
        <v>13696</v>
      </c>
      <c r="C1863" s="23" t="s">
        <v>13697</v>
      </c>
      <c r="D1863" s="53" t="s">
        <v>2610</v>
      </c>
      <c r="E1863" s="23" t="s">
        <v>119</v>
      </c>
      <c r="F1863" s="23" t="s">
        <v>18</v>
      </c>
      <c r="G1863" s="9" t="s">
        <v>14</v>
      </c>
      <c r="H1863" s="9"/>
      <c r="I1863" s="54"/>
    </row>
    <row r="1864">
      <c r="A1864" s="34">
        <v>45210.0</v>
      </c>
      <c r="B1864" s="52" t="s">
        <v>13698</v>
      </c>
      <c r="C1864" s="23" t="s">
        <v>13699</v>
      </c>
      <c r="D1864" s="53" t="s">
        <v>2946</v>
      </c>
      <c r="E1864" s="23" t="s">
        <v>38</v>
      </c>
      <c r="F1864" s="23" t="s">
        <v>1631</v>
      </c>
      <c r="G1864" s="9" t="s">
        <v>14</v>
      </c>
      <c r="H1864" s="9"/>
      <c r="I1864" s="54"/>
    </row>
    <row r="1865">
      <c r="A1865" s="34">
        <v>45210.0</v>
      </c>
      <c r="B1865" s="52" t="s">
        <v>13700</v>
      </c>
      <c r="C1865" s="23" t="s">
        <v>13701</v>
      </c>
      <c r="D1865" s="53" t="s">
        <v>2846</v>
      </c>
      <c r="E1865" s="23" t="s">
        <v>259</v>
      </c>
      <c r="F1865" s="23" t="s">
        <v>1419</v>
      </c>
      <c r="G1865" s="9" t="s">
        <v>14</v>
      </c>
      <c r="H1865" s="9"/>
      <c r="I1865" s="54"/>
    </row>
    <row r="1866">
      <c r="A1866" s="34">
        <v>45210.0</v>
      </c>
      <c r="B1866" s="52" t="s">
        <v>13702</v>
      </c>
      <c r="C1866" s="23" t="s">
        <v>13703</v>
      </c>
      <c r="D1866" s="53" t="s">
        <v>2654</v>
      </c>
      <c r="E1866" s="23" t="s">
        <v>119</v>
      </c>
      <c r="F1866" s="23" t="s">
        <v>101</v>
      </c>
      <c r="G1866" s="9" t="s">
        <v>14</v>
      </c>
      <c r="H1866" s="9"/>
      <c r="I1866" s="54"/>
    </row>
    <row r="1867">
      <c r="A1867" s="34">
        <v>45210.0</v>
      </c>
      <c r="B1867" s="52" t="s">
        <v>13702</v>
      </c>
      <c r="C1867" s="23" t="s">
        <v>13703</v>
      </c>
      <c r="D1867" s="53" t="s">
        <v>2654</v>
      </c>
      <c r="E1867" s="23" t="s">
        <v>12162</v>
      </c>
      <c r="F1867" s="23" t="s">
        <v>2216</v>
      </c>
      <c r="G1867" s="9" t="s">
        <v>14</v>
      </c>
      <c r="H1867" s="9"/>
      <c r="I1867" s="54"/>
    </row>
    <row r="1868">
      <c r="A1868" s="34">
        <v>45210.0</v>
      </c>
      <c r="B1868" s="52" t="s">
        <v>13704</v>
      </c>
      <c r="C1868" s="23" t="s">
        <v>13705</v>
      </c>
      <c r="D1868" s="53" t="s">
        <v>848</v>
      </c>
      <c r="E1868" s="23" t="s">
        <v>409</v>
      </c>
      <c r="F1868" s="23" t="s">
        <v>218</v>
      </c>
      <c r="G1868" s="9" t="s">
        <v>14</v>
      </c>
      <c r="H1868" s="9"/>
      <c r="I1868" s="54"/>
    </row>
    <row r="1869">
      <c r="A1869" s="34">
        <v>45210.0</v>
      </c>
      <c r="B1869" s="52" t="s">
        <v>13706</v>
      </c>
      <c r="C1869" s="23" t="s">
        <v>13707</v>
      </c>
      <c r="D1869" s="53" t="s">
        <v>65</v>
      </c>
      <c r="E1869" s="23" t="s">
        <v>1032</v>
      </c>
      <c r="F1869" s="23" t="s">
        <v>101</v>
      </c>
      <c r="G1869" s="9" t="s">
        <v>14</v>
      </c>
      <c r="H1869" s="9"/>
      <c r="I1869" s="54"/>
    </row>
    <row r="1870">
      <c r="A1870" s="34">
        <v>45210.0</v>
      </c>
      <c r="B1870" s="52" t="s">
        <v>13708</v>
      </c>
      <c r="C1870" s="23" t="s">
        <v>13709</v>
      </c>
      <c r="D1870" s="53" t="s">
        <v>2054</v>
      </c>
      <c r="E1870" s="23" t="s">
        <v>119</v>
      </c>
      <c r="F1870" s="23" t="s">
        <v>1631</v>
      </c>
      <c r="G1870" s="9" t="s">
        <v>14</v>
      </c>
      <c r="H1870" s="9"/>
      <c r="I1870" s="54"/>
    </row>
    <row r="1871">
      <c r="A1871" s="34">
        <v>45210.0</v>
      </c>
      <c r="B1871" s="52" t="s">
        <v>13710</v>
      </c>
      <c r="C1871" s="23" t="s">
        <v>13711</v>
      </c>
      <c r="D1871" s="53" t="s">
        <v>567</v>
      </c>
      <c r="E1871" s="23" t="s">
        <v>125</v>
      </c>
      <c r="F1871" s="23" t="s">
        <v>33</v>
      </c>
      <c r="G1871" s="9" t="s">
        <v>14</v>
      </c>
      <c r="H1871" s="9"/>
      <c r="I1871" s="54"/>
    </row>
    <row r="1872">
      <c r="A1872" s="34">
        <v>45210.0</v>
      </c>
      <c r="B1872" s="52" t="s">
        <v>13710</v>
      </c>
      <c r="C1872" s="23" t="s">
        <v>13711</v>
      </c>
      <c r="D1872" s="53" t="s">
        <v>567</v>
      </c>
      <c r="E1872" s="23" t="s">
        <v>390</v>
      </c>
      <c r="F1872" s="23" t="s">
        <v>13712</v>
      </c>
      <c r="G1872" s="9" t="s">
        <v>14</v>
      </c>
      <c r="H1872" s="9"/>
      <c r="I1872" s="54"/>
    </row>
    <row r="1873">
      <c r="A1873" s="34">
        <v>45210.0</v>
      </c>
      <c r="B1873" s="52" t="s">
        <v>13713</v>
      </c>
      <c r="C1873" s="23" t="s">
        <v>13714</v>
      </c>
      <c r="D1873" s="53" t="s">
        <v>1235</v>
      </c>
      <c r="E1873" s="23" t="s">
        <v>119</v>
      </c>
      <c r="F1873" s="23" t="s">
        <v>101</v>
      </c>
      <c r="G1873" s="9" t="s">
        <v>14</v>
      </c>
      <c r="H1873" s="9"/>
      <c r="I1873" s="54"/>
    </row>
    <row r="1874">
      <c r="A1874" s="34">
        <v>45210.0</v>
      </c>
      <c r="B1874" s="52" t="s">
        <v>13713</v>
      </c>
      <c r="C1874" s="23" t="s">
        <v>13714</v>
      </c>
      <c r="D1874" s="53" t="s">
        <v>1235</v>
      </c>
      <c r="E1874" s="23" t="s">
        <v>4109</v>
      </c>
      <c r="F1874" s="23" t="s">
        <v>120</v>
      </c>
      <c r="G1874" s="9" t="s">
        <v>14</v>
      </c>
      <c r="H1874" s="9"/>
      <c r="I1874" s="54"/>
    </row>
    <row r="1875">
      <c r="A1875" s="34">
        <v>45210.0</v>
      </c>
      <c r="B1875" s="52" t="s">
        <v>13715</v>
      </c>
      <c r="C1875" s="23" t="s">
        <v>13716</v>
      </c>
      <c r="D1875" s="53" t="s">
        <v>907</v>
      </c>
      <c r="E1875" s="9"/>
      <c r="F1875" s="23" t="s">
        <v>132</v>
      </c>
      <c r="G1875" s="9" t="s">
        <v>14</v>
      </c>
      <c r="H1875" s="9" t="s">
        <v>420</v>
      </c>
      <c r="I1875" s="54"/>
    </row>
    <row r="1876">
      <c r="A1876" s="34">
        <v>45241.0</v>
      </c>
      <c r="B1876" s="52" t="s">
        <v>13717</v>
      </c>
      <c r="C1876" s="23" t="s">
        <v>13718</v>
      </c>
      <c r="D1876" s="53" t="s">
        <v>1977</v>
      </c>
      <c r="E1876" s="23" t="s">
        <v>95</v>
      </c>
      <c r="F1876" s="23" t="s">
        <v>13719</v>
      </c>
      <c r="G1876" s="9" t="s">
        <v>14</v>
      </c>
      <c r="H1876" s="9"/>
      <c r="I1876" s="54"/>
    </row>
    <row r="1877">
      <c r="A1877" s="34">
        <v>45241.0</v>
      </c>
      <c r="B1877" s="52" t="s">
        <v>13720</v>
      </c>
      <c r="C1877" s="23" t="s">
        <v>13721</v>
      </c>
      <c r="D1877" s="53" t="s">
        <v>665</v>
      </c>
      <c r="E1877" s="23" t="s">
        <v>121</v>
      </c>
      <c r="F1877" s="23" t="s">
        <v>2114</v>
      </c>
      <c r="G1877" s="9" t="s">
        <v>86</v>
      </c>
      <c r="H1877" s="9"/>
      <c r="I1877" s="54"/>
    </row>
    <row r="1878">
      <c r="A1878" s="34">
        <v>45271.0</v>
      </c>
      <c r="B1878" s="52" t="s">
        <v>13722</v>
      </c>
      <c r="C1878" s="23" t="s">
        <v>13723</v>
      </c>
      <c r="D1878" s="53" t="s">
        <v>584</v>
      </c>
      <c r="E1878" s="23" t="s">
        <v>119</v>
      </c>
      <c r="F1878" s="23" t="s">
        <v>498</v>
      </c>
      <c r="G1878" s="9" t="s">
        <v>14</v>
      </c>
      <c r="H1878" s="9"/>
      <c r="I1878" s="54"/>
    </row>
    <row r="1879">
      <c r="A1879" s="30" t="s">
        <v>13724</v>
      </c>
      <c r="B1879" s="52" t="s">
        <v>13725</v>
      </c>
      <c r="C1879" s="23" t="s">
        <v>13726</v>
      </c>
      <c r="D1879" s="53" t="s">
        <v>1020</v>
      </c>
      <c r="E1879" s="23" t="s">
        <v>119</v>
      </c>
      <c r="F1879" s="23" t="s">
        <v>144</v>
      </c>
      <c r="G1879" s="9" t="s">
        <v>86</v>
      </c>
      <c r="H1879" s="9"/>
      <c r="I1879" s="54"/>
    </row>
    <row r="1880">
      <c r="A1880" s="30" t="s">
        <v>13724</v>
      </c>
      <c r="B1880" s="52" t="s">
        <v>13727</v>
      </c>
      <c r="C1880" s="23" t="s">
        <v>13728</v>
      </c>
      <c r="D1880" s="53" t="s">
        <v>515</v>
      </c>
      <c r="E1880" s="23" t="s">
        <v>119</v>
      </c>
      <c r="F1880" s="23" t="s">
        <v>762</v>
      </c>
      <c r="G1880" s="9" t="s">
        <v>14</v>
      </c>
      <c r="H1880" s="9"/>
      <c r="I1880" s="54"/>
    </row>
    <row r="1881">
      <c r="A1881" s="30" t="s">
        <v>13724</v>
      </c>
      <c r="B1881" s="52" t="s">
        <v>13729</v>
      </c>
      <c r="C1881" s="23" t="s">
        <v>13730</v>
      </c>
      <c r="D1881" s="53" t="s">
        <v>303</v>
      </c>
      <c r="E1881" s="23" t="s">
        <v>119</v>
      </c>
      <c r="F1881" s="23" t="s">
        <v>144</v>
      </c>
      <c r="G1881" s="9" t="s">
        <v>86</v>
      </c>
      <c r="H1881" s="9"/>
      <c r="I1881" s="54"/>
    </row>
    <row r="1882">
      <c r="A1882" s="30" t="s">
        <v>13724</v>
      </c>
      <c r="B1882" s="52" t="s">
        <v>13729</v>
      </c>
      <c r="C1882" s="23" t="s">
        <v>13730</v>
      </c>
      <c r="D1882" s="53" t="s">
        <v>303</v>
      </c>
      <c r="E1882" s="23" t="s">
        <v>38</v>
      </c>
      <c r="F1882" s="23" t="s">
        <v>18</v>
      </c>
      <c r="G1882" s="9" t="s">
        <v>14</v>
      </c>
      <c r="H1882" s="9"/>
      <c r="I1882" s="54"/>
    </row>
    <row r="1883">
      <c r="A1883" s="30" t="s">
        <v>13724</v>
      </c>
      <c r="B1883" s="52" t="s">
        <v>13731</v>
      </c>
      <c r="C1883" s="23" t="s">
        <v>13732</v>
      </c>
      <c r="D1883" s="53" t="s">
        <v>189</v>
      </c>
      <c r="E1883" s="9"/>
      <c r="F1883" s="23" t="s">
        <v>152</v>
      </c>
      <c r="G1883" s="9" t="s">
        <v>86</v>
      </c>
      <c r="H1883" s="23" t="s">
        <v>38</v>
      </c>
      <c r="I1883" s="54"/>
    </row>
    <row r="1884">
      <c r="A1884" s="30" t="s">
        <v>13724</v>
      </c>
      <c r="B1884" s="52" t="s">
        <v>13733</v>
      </c>
      <c r="C1884" s="23" t="s">
        <v>13734</v>
      </c>
      <c r="D1884" s="53" t="s">
        <v>385</v>
      </c>
      <c r="E1884" s="23" t="s">
        <v>119</v>
      </c>
      <c r="F1884" s="23" t="s">
        <v>101</v>
      </c>
      <c r="G1884" s="9" t="s">
        <v>14</v>
      </c>
      <c r="H1884" s="9"/>
      <c r="I1884" s="54"/>
    </row>
    <row r="1885">
      <c r="A1885" s="30" t="s">
        <v>13724</v>
      </c>
      <c r="B1885" s="52" t="s">
        <v>13733</v>
      </c>
      <c r="C1885" s="23" t="s">
        <v>13734</v>
      </c>
      <c r="D1885" s="53" t="s">
        <v>385</v>
      </c>
      <c r="E1885" s="23" t="s">
        <v>38</v>
      </c>
      <c r="F1885" s="23" t="s">
        <v>18</v>
      </c>
      <c r="G1885" s="9" t="s">
        <v>14</v>
      </c>
      <c r="H1885" s="9"/>
      <c r="I1885" s="54"/>
    </row>
    <row r="1886">
      <c r="A1886" s="30" t="s">
        <v>13724</v>
      </c>
      <c r="B1886" s="52" t="s">
        <v>13735</v>
      </c>
      <c r="C1886" s="23" t="s">
        <v>13736</v>
      </c>
      <c r="D1886" s="53" t="s">
        <v>839</v>
      </c>
      <c r="E1886" s="23" t="s">
        <v>119</v>
      </c>
      <c r="F1886" s="23" t="s">
        <v>18</v>
      </c>
      <c r="G1886" s="9" t="s">
        <v>14</v>
      </c>
      <c r="H1886" s="9"/>
      <c r="I1886" s="54"/>
    </row>
    <row r="1887">
      <c r="A1887" s="30" t="s">
        <v>13724</v>
      </c>
      <c r="B1887" s="52" t="s">
        <v>13735</v>
      </c>
      <c r="C1887" s="23" t="s">
        <v>13736</v>
      </c>
      <c r="D1887" s="53" t="s">
        <v>839</v>
      </c>
      <c r="E1887" s="23" t="s">
        <v>38</v>
      </c>
      <c r="F1887" s="23" t="s">
        <v>809</v>
      </c>
      <c r="G1887" s="9" t="s">
        <v>14</v>
      </c>
      <c r="H1887" s="9"/>
      <c r="I1887" s="54"/>
    </row>
    <row r="1888">
      <c r="A1888" s="30" t="s">
        <v>13724</v>
      </c>
      <c r="B1888" s="52" t="s">
        <v>13737</v>
      </c>
      <c r="C1888" s="23" t="s">
        <v>13738</v>
      </c>
      <c r="D1888" s="53" t="s">
        <v>307</v>
      </c>
      <c r="E1888" s="23" t="s">
        <v>119</v>
      </c>
      <c r="F1888" s="23" t="s">
        <v>718</v>
      </c>
      <c r="G1888" s="9" t="s">
        <v>14</v>
      </c>
      <c r="H1888" s="9"/>
      <c r="I1888" s="54"/>
    </row>
    <row r="1889">
      <c r="A1889" s="30" t="s">
        <v>13724</v>
      </c>
      <c r="B1889" s="52" t="s">
        <v>13739</v>
      </c>
      <c r="C1889" s="23" t="s">
        <v>13740</v>
      </c>
      <c r="D1889" s="53" t="s">
        <v>746</v>
      </c>
      <c r="E1889" s="23" t="s">
        <v>119</v>
      </c>
      <c r="F1889" s="23" t="s">
        <v>18</v>
      </c>
      <c r="G1889" s="9" t="s">
        <v>14</v>
      </c>
      <c r="H1889" s="9"/>
      <c r="I1889" s="54"/>
    </row>
    <row r="1890">
      <c r="A1890" s="30" t="s">
        <v>13724</v>
      </c>
      <c r="B1890" s="52" t="s">
        <v>13741</v>
      </c>
      <c r="C1890" s="23" t="s">
        <v>13742</v>
      </c>
      <c r="D1890" s="53" t="s">
        <v>642</v>
      </c>
      <c r="E1890" s="23" t="s">
        <v>119</v>
      </c>
      <c r="F1890" s="23" t="s">
        <v>762</v>
      </c>
      <c r="G1890" s="9" t="s">
        <v>14</v>
      </c>
      <c r="H1890" s="9"/>
      <c r="I1890" s="54"/>
    </row>
    <row r="1891">
      <c r="A1891" s="30" t="s">
        <v>13724</v>
      </c>
      <c r="B1891" s="52" t="s">
        <v>13741</v>
      </c>
      <c r="C1891" s="23" t="s">
        <v>13742</v>
      </c>
      <c r="D1891" s="53" t="s">
        <v>642</v>
      </c>
      <c r="E1891" s="23" t="s">
        <v>119</v>
      </c>
      <c r="F1891" s="23" t="s">
        <v>542</v>
      </c>
      <c r="G1891" s="9" t="s">
        <v>14</v>
      </c>
      <c r="H1891" s="9"/>
      <c r="I1891" s="54"/>
    </row>
    <row r="1892">
      <c r="A1892" s="30" t="s">
        <v>13724</v>
      </c>
      <c r="B1892" s="52" t="s">
        <v>13743</v>
      </c>
      <c r="C1892" s="23" t="s">
        <v>13744</v>
      </c>
      <c r="D1892" s="53" t="s">
        <v>2704</v>
      </c>
      <c r="E1892" s="23" t="s">
        <v>119</v>
      </c>
      <c r="F1892" s="23" t="s">
        <v>18</v>
      </c>
      <c r="G1892" s="9" t="s">
        <v>14</v>
      </c>
      <c r="H1892" s="9"/>
      <c r="I1892" s="54"/>
    </row>
    <row r="1893">
      <c r="A1893" s="30" t="s">
        <v>13724</v>
      </c>
      <c r="B1893" s="52" t="s">
        <v>13745</v>
      </c>
      <c r="C1893" s="23" t="s">
        <v>13746</v>
      </c>
      <c r="D1893" s="53" t="s">
        <v>1151</v>
      </c>
      <c r="E1893" s="23" t="s">
        <v>119</v>
      </c>
      <c r="F1893" s="23" t="s">
        <v>144</v>
      </c>
      <c r="G1893" s="9" t="s">
        <v>86</v>
      </c>
      <c r="H1893" s="9"/>
      <c r="I1893" s="54"/>
    </row>
    <row r="1894">
      <c r="A1894" s="30" t="s">
        <v>13724</v>
      </c>
      <c r="B1894" s="52" t="s">
        <v>13747</v>
      </c>
      <c r="C1894" s="23" t="s">
        <v>13748</v>
      </c>
      <c r="D1894" s="53" t="s">
        <v>295</v>
      </c>
      <c r="E1894" s="23" t="s">
        <v>15</v>
      </c>
      <c r="F1894" s="23" t="s">
        <v>749</v>
      </c>
      <c r="G1894" s="9" t="s">
        <v>86</v>
      </c>
      <c r="H1894" s="9"/>
      <c r="I1894" s="54"/>
    </row>
    <row r="1895">
      <c r="A1895" s="30" t="s">
        <v>13724</v>
      </c>
      <c r="B1895" s="52" t="s">
        <v>13747</v>
      </c>
      <c r="C1895" s="23" t="s">
        <v>13748</v>
      </c>
      <c r="D1895" s="53" t="s">
        <v>147</v>
      </c>
      <c r="E1895" s="23" t="s">
        <v>15</v>
      </c>
      <c r="F1895" s="23" t="s">
        <v>749</v>
      </c>
      <c r="G1895" s="9" t="s">
        <v>86</v>
      </c>
      <c r="H1895" s="9"/>
      <c r="I1895" s="54"/>
    </row>
    <row r="1896">
      <c r="A1896" s="30" t="s">
        <v>13724</v>
      </c>
      <c r="B1896" s="52" t="s">
        <v>13747</v>
      </c>
      <c r="C1896" s="23" t="s">
        <v>13748</v>
      </c>
      <c r="D1896" s="53" t="s">
        <v>839</v>
      </c>
      <c r="E1896" s="23" t="s">
        <v>15</v>
      </c>
      <c r="F1896" s="23" t="s">
        <v>749</v>
      </c>
      <c r="G1896" s="9" t="s">
        <v>86</v>
      </c>
      <c r="H1896" s="9"/>
      <c r="I1896" s="54"/>
    </row>
    <row r="1897">
      <c r="A1897" s="30" t="s">
        <v>13724</v>
      </c>
      <c r="B1897" s="52" t="s">
        <v>13749</v>
      </c>
      <c r="C1897" s="23" t="s">
        <v>13750</v>
      </c>
      <c r="D1897" s="53" t="s">
        <v>1410</v>
      </c>
      <c r="E1897" s="23" t="s">
        <v>119</v>
      </c>
      <c r="F1897" s="23" t="s">
        <v>18</v>
      </c>
      <c r="G1897" s="9" t="s">
        <v>14</v>
      </c>
      <c r="H1897" s="9"/>
      <c r="I1897" s="54"/>
    </row>
    <row r="1898">
      <c r="A1898" s="30" t="s">
        <v>13724</v>
      </c>
      <c r="B1898" s="52" t="s">
        <v>13751</v>
      </c>
      <c r="C1898" s="23" t="s">
        <v>13752</v>
      </c>
      <c r="D1898" s="53" t="s">
        <v>267</v>
      </c>
      <c r="E1898" s="9"/>
      <c r="F1898" s="23" t="s">
        <v>718</v>
      </c>
      <c r="G1898" s="9" t="s">
        <v>14</v>
      </c>
      <c r="H1898" s="9" t="s">
        <v>420</v>
      </c>
      <c r="I1898" s="54"/>
    </row>
    <row r="1899">
      <c r="A1899" s="30" t="s">
        <v>13724</v>
      </c>
      <c r="B1899" s="52" t="s">
        <v>13753</v>
      </c>
      <c r="C1899" s="23" t="s">
        <v>13754</v>
      </c>
      <c r="D1899" s="53" t="s">
        <v>874</v>
      </c>
      <c r="E1899" s="23" t="s">
        <v>119</v>
      </c>
      <c r="F1899" s="23" t="s">
        <v>132</v>
      </c>
      <c r="G1899" s="9" t="s">
        <v>14</v>
      </c>
      <c r="H1899" s="9"/>
      <c r="I1899" s="54"/>
    </row>
    <row r="1900">
      <c r="A1900" s="30" t="s">
        <v>13724</v>
      </c>
      <c r="B1900" s="52" t="s">
        <v>13755</v>
      </c>
      <c r="C1900" s="23" t="s">
        <v>13756</v>
      </c>
      <c r="D1900" s="53" t="s">
        <v>1963</v>
      </c>
      <c r="E1900" s="23" t="s">
        <v>183</v>
      </c>
      <c r="F1900" s="23" t="s">
        <v>184</v>
      </c>
      <c r="G1900" s="9" t="s">
        <v>86</v>
      </c>
      <c r="H1900" s="9"/>
      <c r="I1900" s="54"/>
    </row>
    <row r="1901">
      <c r="A1901" s="30" t="s">
        <v>13724</v>
      </c>
      <c r="B1901" s="52" t="s">
        <v>13757</v>
      </c>
      <c r="C1901" s="23" t="s">
        <v>13758</v>
      </c>
      <c r="D1901" s="53" t="s">
        <v>201</v>
      </c>
      <c r="E1901" s="23" t="s">
        <v>5885</v>
      </c>
      <c r="F1901" s="23" t="s">
        <v>757</v>
      </c>
      <c r="G1901" s="9" t="s">
        <v>86</v>
      </c>
      <c r="H1901" s="9"/>
      <c r="I1901" s="54"/>
    </row>
    <row r="1902">
      <c r="A1902" s="30" t="s">
        <v>13724</v>
      </c>
      <c r="B1902" s="52" t="s">
        <v>13759</v>
      </c>
      <c r="C1902" s="23" t="s">
        <v>13760</v>
      </c>
      <c r="D1902" s="53" t="s">
        <v>540</v>
      </c>
      <c r="E1902" s="23" t="s">
        <v>119</v>
      </c>
      <c r="F1902" s="23" t="s">
        <v>13</v>
      </c>
      <c r="G1902" s="9" t="s">
        <v>14</v>
      </c>
      <c r="H1902" s="9"/>
      <c r="I1902" s="54"/>
    </row>
    <row r="1903">
      <c r="A1903" s="30" t="s">
        <v>13724</v>
      </c>
      <c r="B1903" s="52" t="s">
        <v>13761</v>
      </c>
      <c r="C1903" s="23" t="s">
        <v>13762</v>
      </c>
      <c r="D1903" s="53" t="s">
        <v>295</v>
      </c>
      <c r="E1903" s="23" t="s">
        <v>15</v>
      </c>
      <c r="F1903" s="23" t="s">
        <v>749</v>
      </c>
      <c r="G1903" s="9" t="s">
        <v>86</v>
      </c>
      <c r="H1903" s="9"/>
      <c r="I1903" s="54"/>
    </row>
    <row r="1904">
      <c r="A1904" s="30" t="s">
        <v>13724</v>
      </c>
      <c r="B1904" s="52" t="s">
        <v>13761</v>
      </c>
      <c r="C1904" s="23" t="s">
        <v>13762</v>
      </c>
      <c r="D1904" s="53" t="s">
        <v>839</v>
      </c>
      <c r="E1904" s="23" t="s">
        <v>15</v>
      </c>
      <c r="F1904" s="23" t="s">
        <v>749</v>
      </c>
      <c r="G1904" s="9" t="s">
        <v>86</v>
      </c>
      <c r="H1904" s="9"/>
      <c r="I1904" s="54"/>
    </row>
    <row r="1905">
      <c r="A1905" s="30" t="s">
        <v>13724</v>
      </c>
      <c r="B1905" s="52" t="s">
        <v>13761</v>
      </c>
      <c r="C1905" s="23" t="s">
        <v>13762</v>
      </c>
      <c r="D1905" s="53" t="s">
        <v>1952</v>
      </c>
      <c r="E1905" s="23" t="s">
        <v>15</v>
      </c>
      <c r="F1905" s="23" t="s">
        <v>749</v>
      </c>
      <c r="G1905" s="9" t="s">
        <v>86</v>
      </c>
      <c r="H1905" s="9"/>
      <c r="I1905" s="54"/>
    </row>
    <row r="1906">
      <c r="A1906" s="30" t="s">
        <v>13724</v>
      </c>
      <c r="B1906" s="52" t="s">
        <v>13763</v>
      </c>
      <c r="C1906" s="23" t="s">
        <v>13764</v>
      </c>
      <c r="D1906" s="53" t="s">
        <v>949</v>
      </c>
      <c r="E1906" s="23" t="s">
        <v>38</v>
      </c>
      <c r="F1906" s="23" t="s">
        <v>18</v>
      </c>
      <c r="G1906" s="9" t="s">
        <v>14</v>
      </c>
      <c r="H1906" s="9"/>
      <c r="I1906" s="54"/>
    </row>
    <row r="1907">
      <c r="A1907" s="30" t="s">
        <v>13724</v>
      </c>
      <c r="B1907" s="52" t="s">
        <v>13765</v>
      </c>
      <c r="C1907" s="23" t="s">
        <v>13766</v>
      </c>
      <c r="D1907" s="53" t="s">
        <v>835</v>
      </c>
      <c r="E1907" s="23" t="s">
        <v>119</v>
      </c>
      <c r="F1907" s="23" t="s">
        <v>542</v>
      </c>
      <c r="G1907" s="9" t="s">
        <v>14</v>
      </c>
      <c r="H1907" s="9"/>
      <c r="I1907" s="54"/>
    </row>
    <row r="1908">
      <c r="A1908" s="30" t="s">
        <v>13724</v>
      </c>
      <c r="B1908" s="52" t="s">
        <v>13767</v>
      </c>
      <c r="C1908" s="23" t="s">
        <v>13768</v>
      </c>
      <c r="D1908" s="53" t="s">
        <v>295</v>
      </c>
      <c r="E1908" s="23" t="s">
        <v>15</v>
      </c>
      <c r="F1908" s="23" t="s">
        <v>1046</v>
      </c>
      <c r="G1908" s="9" t="s">
        <v>86</v>
      </c>
      <c r="H1908" s="9"/>
      <c r="I1908" s="54"/>
    </row>
    <row r="1909">
      <c r="A1909" s="30" t="s">
        <v>13724</v>
      </c>
      <c r="B1909" s="52" t="s">
        <v>13767</v>
      </c>
      <c r="C1909" s="23" t="s">
        <v>13768</v>
      </c>
      <c r="D1909" s="53" t="s">
        <v>295</v>
      </c>
      <c r="E1909" s="23" t="s">
        <v>259</v>
      </c>
      <c r="F1909" s="23" t="s">
        <v>13679</v>
      </c>
      <c r="G1909" s="9" t="s">
        <v>86</v>
      </c>
      <c r="H1909" s="9"/>
      <c r="I1909" s="54"/>
    </row>
    <row r="1910">
      <c r="A1910" s="30" t="s">
        <v>13724</v>
      </c>
      <c r="B1910" s="52" t="s">
        <v>13769</v>
      </c>
      <c r="C1910" s="23" t="s">
        <v>13770</v>
      </c>
      <c r="D1910" s="53" t="s">
        <v>343</v>
      </c>
      <c r="E1910" s="23" t="s">
        <v>13771</v>
      </c>
      <c r="F1910" s="23" t="s">
        <v>18</v>
      </c>
      <c r="G1910" s="9" t="s">
        <v>14</v>
      </c>
      <c r="H1910" s="9"/>
      <c r="I1910" s="54"/>
    </row>
    <row r="1911">
      <c r="A1911" s="30" t="s">
        <v>13724</v>
      </c>
      <c r="B1911" s="52" t="s">
        <v>13769</v>
      </c>
      <c r="C1911" s="23" t="s">
        <v>13770</v>
      </c>
      <c r="D1911" s="53" t="s">
        <v>343</v>
      </c>
      <c r="E1911" s="23" t="s">
        <v>1032</v>
      </c>
      <c r="F1911" s="23" t="s">
        <v>809</v>
      </c>
      <c r="G1911" s="9" t="s">
        <v>14</v>
      </c>
      <c r="H1911" s="9"/>
      <c r="I1911" s="54"/>
    </row>
    <row r="1912">
      <c r="A1912" s="30" t="s">
        <v>13724</v>
      </c>
      <c r="B1912" s="52" t="s">
        <v>13772</v>
      </c>
      <c r="C1912" s="23" t="s">
        <v>13773</v>
      </c>
      <c r="D1912" s="53" t="s">
        <v>584</v>
      </c>
      <c r="E1912" s="23" t="s">
        <v>12162</v>
      </c>
      <c r="F1912" s="23" t="s">
        <v>11188</v>
      </c>
      <c r="G1912" s="9" t="s">
        <v>14</v>
      </c>
      <c r="H1912" s="9"/>
      <c r="I1912" s="54"/>
    </row>
    <row r="1913">
      <c r="A1913" s="30" t="s">
        <v>13724</v>
      </c>
      <c r="B1913" s="52" t="s">
        <v>13774</v>
      </c>
      <c r="C1913" s="23" t="s">
        <v>13775</v>
      </c>
      <c r="D1913" s="53" t="s">
        <v>130</v>
      </c>
      <c r="E1913" s="23" t="s">
        <v>436</v>
      </c>
      <c r="F1913" s="23" t="s">
        <v>7292</v>
      </c>
      <c r="G1913" s="9" t="s">
        <v>14</v>
      </c>
      <c r="H1913" s="9"/>
      <c r="I1913" s="54"/>
    </row>
    <row r="1914">
      <c r="A1914" s="30" t="s">
        <v>13724</v>
      </c>
      <c r="B1914" s="52" t="s">
        <v>13776</v>
      </c>
      <c r="C1914" s="23" t="s">
        <v>13777</v>
      </c>
      <c r="D1914" s="53" t="s">
        <v>686</v>
      </c>
      <c r="E1914" s="9"/>
      <c r="F1914" s="23" t="s">
        <v>4841</v>
      </c>
      <c r="G1914" s="9" t="s">
        <v>14</v>
      </c>
      <c r="H1914" s="9" t="s">
        <v>38</v>
      </c>
      <c r="I1914" s="54"/>
    </row>
    <row r="1915">
      <c r="A1915" s="30" t="s">
        <v>13724</v>
      </c>
      <c r="B1915" s="52" t="s">
        <v>13778</v>
      </c>
      <c r="C1915" s="23" t="s">
        <v>13779</v>
      </c>
      <c r="D1915" s="53" t="s">
        <v>2142</v>
      </c>
      <c r="E1915" s="23" t="s">
        <v>148</v>
      </c>
      <c r="F1915" s="23" t="s">
        <v>18</v>
      </c>
      <c r="G1915" s="9" t="s">
        <v>14</v>
      </c>
      <c r="H1915" s="9"/>
      <c r="I1915" s="54"/>
    </row>
    <row r="1916">
      <c r="A1916" s="30" t="s">
        <v>13724</v>
      </c>
      <c r="B1916" s="52" t="s">
        <v>13780</v>
      </c>
      <c r="C1916" s="23" t="s">
        <v>13781</v>
      </c>
      <c r="D1916" s="53" t="s">
        <v>10744</v>
      </c>
      <c r="E1916" s="23" t="s">
        <v>334</v>
      </c>
      <c r="F1916" s="23" t="s">
        <v>2477</v>
      </c>
      <c r="G1916" s="9" t="s">
        <v>14</v>
      </c>
      <c r="H1916" s="9"/>
      <c r="I1916" s="54"/>
    </row>
    <row r="1917">
      <c r="A1917" s="30" t="s">
        <v>13724</v>
      </c>
      <c r="B1917" s="52" t="s">
        <v>13780</v>
      </c>
      <c r="C1917" s="23" t="s">
        <v>13781</v>
      </c>
      <c r="D1917" s="53" t="s">
        <v>10744</v>
      </c>
      <c r="E1917" s="23" t="s">
        <v>1163</v>
      </c>
      <c r="F1917" s="23" t="s">
        <v>1644</v>
      </c>
      <c r="G1917" s="9" t="s">
        <v>14</v>
      </c>
      <c r="H1917" s="9"/>
      <c r="I1917" s="54"/>
    </row>
    <row r="1918">
      <c r="A1918" s="30" t="s">
        <v>13724</v>
      </c>
      <c r="B1918" s="52" t="s">
        <v>13782</v>
      </c>
      <c r="C1918" s="23" t="s">
        <v>13783</v>
      </c>
      <c r="D1918" s="53" t="s">
        <v>547</v>
      </c>
      <c r="E1918" s="23" t="s">
        <v>259</v>
      </c>
      <c r="F1918" s="23" t="s">
        <v>421</v>
      </c>
      <c r="G1918" s="9" t="s">
        <v>14</v>
      </c>
      <c r="H1918" s="9"/>
      <c r="I1918" s="54"/>
    </row>
    <row r="1919">
      <c r="A1919" s="30" t="s">
        <v>13724</v>
      </c>
      <c r="B1919" s="52" t="s">
        <v>13782</v>
      </c>
      <c r="C1919" s="23" t="s">
        <v>13783</v>
      </c>
      <c r="D1919" s="53" t="s">
        <v>547</v>
      </c>
      <c r="E1919" s="23" t="s">
        <v>1163</v>
      </c>
      <c r="F1919" s="23" t="s">
        <v>2644</v>
      </c>
      <c r="G1919" s="9" t="s">
        <v>14</v>
      </c>
      <c r="H1919" s="9"/>
      <c r="I1919" s="54"/>
    </row>
    <row r="1920">
      <c r="A1920" s="30" t="s">
        <v>13724</v>
      </c>
      <c r="B1920" s="52" t="s">
        <v>13784</v>
      </c>
      <c r="C1920" s="23" t="s">
        <v>13785</v>
      </c>
      <c r="D1920" s="53" t="s">
        <v>2403</v>
      </c>
      <c r="E1920" s="9"/>
      <c r="F1920" s="23" t="s">
        <v>781</v>
      </c>
      <c r="G1920" s="9" t="s">
        <v>14</v>
      </c>
      <c r="H1920" s="9" t="s">
        <v>420</v>
      </c>
      <c r="I1920" s="54"/>
    </row>
    <row r="1921">
      <c r="A1921" s="30" t="s">
        <v>13724</v>
      </c>
      <c r="B1921" s="52" t="s">
        <v>13784</v>
      </c>
      <c r="C1921" s="23" t="s">
        <v>13785</v>
      </c>
      <c r="D1921" s="53" t="s">
        <v>2403</v>
      </c>
      <c r="E1921" s="23" t="s">
        <v>1032</v>
      </c>
      <c r="F1921" s="23" t="s">
        <v>101</v>
      </c>
      <c r="G1921" s="9" t="s">
        <v>14</v>
      </c>
      <c r="H1921" s="9"/>
      <c r="I1921" s="54"/>
    </row>
    <row r="1922">
      <c r="A1922" s="30" t="s">
        <v>13724</v>
      </c>
      <c r="B1922" s="52" t="s">
        <v>13786</v>
      </c>
      <c r="C1922" s="23" t="s">
        <v>13787</v>
      </c>
      <c r="D1922" s="53" t="s">
        <v>746</v>
      </c>
      <c r="E1922" s="23" t="s">
        <v>119</v>
      </c>
      <c r="F1922" s="23" t="s">
        <v>2338</v>
      </c>
      <c r="G1922" s="9" t="s">
        <v>14</v>
      </c>
      <c r="H1922" s="9"/>
      <c r="I1922" s="54"/>
    </row>
    <row r="1923">
      <c r="A1923" s="30" t="s">
        <v>13788</v>
      </c>
      <c r="B1923" s="52" t="s">
        <v>13789</v>
      </c>
      <c r="C1923" s="23" t="s">
        <v>13790</v>
      </c>
      <c r="D1923" s="53" t="s">
        <v>3541</v>
      </c>
      <c r="E1923" s="23" t="s">
        <v>519</v>
      </c>
      <c r="F1923" s="23" t="s">
        <v>7776</v>
      </c>
      <c r="G1923" s="9" t="s">
        <v>14</v>
      </c>
      <c r="H1923" s="9"/>
      <c r="I1923" s="54"/>
    </row>
    <row r="1924">
      <c r="A1924" s="30" t="s">
        <v>13788</v>
      </c>
      <c r="B1924" s="52" t="s">
        <v>13791</v>
      </c>
      <c r="C1924" s="23" t="s">
        <v>13792</v>
      </c>
      <c r="D1924" s="53" t="s">
        <v>235</v>
      </c>
      <c r="E1924" s="23" t="s">
        <v>119</v>
      </c>
      <c r="F1924" s="23" t="s">
        <v>762</v>
      </c>
      <c r="G1924" s="9" t="s">
        <v>14</v>
      </c>
      <c r="H1924" s="9"/>
      <c r="I1924" s="54"/>
    </row>
    <row r="1925">
      <c r="A1925" s="30" t="s">
        <v>13788</v>
      </c>
      <c r="B1925" s="52" t="s">
        <v>13793</v>
      </c>
      <c r="C1925" s="23" t="s">
        <v>13794</v>
      </c>
      <c r="D1925" s="53" t="s">
        <v>435</v>
      </c>
      <c r="E1925" s="23" t="s">
        <v>119</v>
      </c>
      <c r="F1925" s="23" t="s">
        <v>144</v>
      </c>
      <c r="G1925" s="9" t="s">
        <v>86</v>
      </c>
      <c r="H1925" s="9"/>
      <c r="I1925" s="54"/>
    </row>
    <row r="1926">
      <c r="A1926" s="30" t="s">
        <v>13788</v>
      </c>
      <c r="B1926" s="52" t="s">
        <v>13795</v>
      </c>
      <c r="C1926" s="23" t="s">
        <v>13796</v>
      </c>
      <c r="D1926" s="53" t="s">
        <v>3408</v>
      </c>
      <c r="E1926" s="9"/>
      <c r="F1926" s="23" t="s">
        <v>13797</v>
      </c>
      <c r="G1926" s="9" t="s">
        <v>86</v>
      </c>
      <c r="H1926" s="9" t="s">
        <v>420</v>
      </c>
      <c r="I1926" s="54"/>
    </row>
    <row r="1927">
      <c r="A1927" s="30" t="s">
        <v>13788</v>
      </c>
      <c r="B1927" s="52" t="s">
        <v>13798</v>
      </c>
      <c r="C1927" s="23" t="s">
        <v>13799</v>
      </c>
      <c r="D1927" s="53" t="s">
        <v>286</v>
      </c>
      <c r="E1927" s="23" t="s">
        <v>119</v>
      </c>
      <c r="F1927" s="23" t="s">
        <v>762</v>
      </c>
      <c r="G1927" s="9" t="s">
        <v>14</v>
      </c>
      <c r="H1927" s="9"/>
      <c r="I1927" s="54"/>
    </row>
    <row r="1928">
      <c r="A1928" s="30" t="s">
        <v>13788</v>
      </c>
      <c r="B1928" s="52" t="s">
        <v>13798</v>
      </c>
      <c r="C1928" s="23" t="s">
        <v>13799</v>
      </c>
      <c r="D1928" s="53" t="s">
        <v>286</v>
      </c>
      <c r="E1928" s="23" t="s">
        <v>119</v>
      </c>
      <c r="F1928" s="23" t="s">
        <v>144</v>
      </c>
      <c r="G1928" s="9" t="s">
        <v>86</v>
      </c>
      <c r="H1928" s="9"/>
      <c r="I1928" s="54"/>
    </row>
    <row r="1929">
      <c r="A1929" s="30" t="s">
        <v>13788</v>
      </c>
      <c r="B1929" s="52" t="s">
        <v>13800</v>
      </c>
      <c r="C1929" s="23" t="s">
        <v>13801</v>
      </c>
      <c r="D1929" s="53" t="s">
        <v>1918</v>
      </c>
      <c r="E1929" s="23" t="s">
        <v>119</v>
      </c>
      <c r="F1929" s="23" t="s">
        <v>18</v>
      </c>
      <c r="G1929" s="9" t="s">
        <v>14</v>
      </c>
      <c r="H1929" s="9"/>
      <c r="I1929" s="54"/>
    </row>
    <row r="1930">
      <c r="A1930" s="30" t="s">
        <v>13788</v>
      </c>
      <c r="B1930" s="52" t="s">
        <v>13802</v>
      </c>
      <c r="C1930" s="23" t="s">
        <v>13803</v>
      </c>
      <c r="D1930" s="53" t="s">
        <v>1087</v>
      </c>
      <c r="E1930" s="23" t="s">
        <v>436</v>
      </c>
      <c r="F1930" s="23" t="s">
        <v>1601</v>
      </c>
      <c r="G1930" s="9" t="s">
        <v>14</v>
      </c>
      <c r="H1930" s="9"/>
      <c r="I1930" s="54"/>
    </row>
    <row r="1931">
      <c r="A1931" s="30" t="s">
        <v>13788</v>
      </c>
      <c r="B1931" s="52" t="s">
        <v>13804</v>
      </c>
      <c r="C1931" s="23" t="s">
        <v>13805</v>
      </c>
      <c r="D1931" s="53" t="s">
        <v>307</v>
      </c>
      <c r="E1931" s="23" t="s">
        <v>15</v>
      </c>
      <c r="F1931" s="23" t="s">
        <v>749</v>
      </c>
      <c r="G1931" s="9" t="s">
        <v>86</v>
      </c>
      <c r="H1931" s="9"/>
      <c r="I1931" s="54"/>
    </row>
    <row r="1932">
      <c r="A1932" s="30" t="s">
        <v>13788</v>
      </c>
      <c r="B1932" s="52" t="s">
        <v>13804</v>
      </c>
      <c r="C1932" s="23" t="s">
        <v>13805</v>
      </c>
      <c r="D1932" s="53" t="s">
        <v>746</v>
      </c>
      <c r="E1932" s="9"/>
      <c r="F1932" s="23" t="s">
        <v>111</v>
      </c>
      <c r="G1932" s="9" t="s">
        <v>14</v>
      </c>
      <c r="H1932" s="23" t="s">
        <v>15</v>
      </c>
      <c r="I1932" s="54"/>
    </row>
    <row r="1933">
      <c r="A1933" s="30" t="s">
        <v>13788</v>
      </c>
      <c r="B1933" s="52" t="s">
        <v>13804</v>
      </c>
      <c r="C1933" s="23" t="s">
        <v>13805</v>
      </c>
      <c r="D1933" s="53" t="s">
        <v>839</v>
      </c>
      <c r="E1933" s="9"/>
      <c r="F1933" s="23" t="s">
        <v>111</v>
      </c>
      <c r="G1933" s="9" t="s">
        <v>14</v>
      </c>
      <c r="H1933" s="23" t="s">
        <v>15</v>
      </c>
      <c r="I1933" s="54"/>
    </row>
    <row r="1934">
      <c r="A1934" s="30" t="s">
        <v>13788</v>
      </c>
      <c r="B1934" s="52" t="s">
        <v>13806</v>
      </c>
      <c r="C1934" s="23" t="s">
        <v>13807</v>
      </c>
      <c r="D1934" s="53" t="s">
        <v>284</v>
      </c>
      <c r="E1934" s="9"/>
      <c r="F1934" s="23" t="s">
        <v>498</v>
      </c>
      <c r="G1934" s="9" t="s">
        <v>14</v>
      </c>
      <c r="H1934" s="9" t="s">
        <v>420</v>
      </c>
      <c r="I1934" s="54"/>
    </row>
    <row r="1935">
      <c r="A1935" s="30" t="s">
        <v>13788</v>
      </c>
      <c r="B1935" s="52" t="s">
        <v>13808</v>
      </c>
      <c r="C1935" s="23" t="s">
        <v>13809</v>
      </c>
      <c r="D1935" s="53" t="s">
        <v>2369</v>
      </c>
      <c r="E1935" s="23" t="s">
        <v>119</v>
      </c>
      <c r="F1935" s="23" t="s">
        <v>101</v>
      </c>
      <c r="G1935" s="9" t="s">
        <v>14</v>
      </c>
      <c r="H1935" s="9"/>
      <c r="I1935" s="54"/>
    </row>
    <row r="1936">
      <c r="A1936" s="30" t="s">
        <v>13788</v>
      </c>
      <c r="B1936" s="52" t="s">
        <v>13810</v>
      </c>
      <c r="C1936" s="23" t="s">
        <v>13811</v>
      </c>
      <c r="D1936" s="53" t="s">
        <v>3569</v>
      </c>
      <c r="E1936" s="23" t="s">
        <v>38</v>
      </c>
      <c r="F1936" s="23" t="s">
        <v>18</v>
      </c>
      <c r="G1936" s="9" t="s">
        <v>14</v>
      </c>
      <c r="H1936" s="9"/>
      <c r="I1936" s="54"/>
    </row>
    <row r="1937">
      <c r="A1937" s="30" t="s">
        <v>13788</v>
      </c>
      <c r="B1937" s="52" t="s">
        <v>13810</v>
      </c>
      <c r="C1937" s="23" t="s">
        <v>13811</v>
      </c>
      <c r="D1937" s="53" t="s">
        <v>3569</v>
      </c>
      <c r="E1937" s="23" t="s">
        <v>105</v>
      </c>
      <c r="F1937" s="23" t="s">
        <v>809</v>
      </c>
      <c r="G1937" s="9" t="s">
        <v>14</v>
      </c>
      <c r="H1937" s="9"/>
      <c r="I1937" s="54"/>
    </row>
    <row r="1938">
      <c r="A1938" s="30" t="s">
        <v>13788</v>
      </c>
      <c r="B1938" s="52" t="s">
        <v>13812</v>
      </c>
      <c r="C1938" s="23" t="s">
        <v>13813</v>
      </c>
      <c r="D1938" s="53" t="s">
        <v>41</v>
      </c>
      <c r="E1938" s="23" t="s">
        <v>38</v>
      </c>
      <c r="F1938" s="23" t="s">
        <v>18</v>
      </c>
      <c r="G1938" s="9" t="s">
        <v>14</v>
      </c>
      <c r="H1938" s="9"/>
      <c r="I1938" s="54"/>
    </row>
    <row r="1939">
      <c r="A1939" s="30" t="s">
        <v>13788</v>
      </c>
      <c r="B1939" s="52" t="s">
        <v>13814</v>
      </c>
      <c r="C1939" s="23" t="s">
        <v>13815</v>
      </c>
      <c r="D1939" s="53" t="s">
        <v>197</v>
      </c>
      <c r="E1939" s="23" t="s">
        <v>119</v>
      </c>
      <c r="F1939" s="23" t="s">
        <v>18</v>
      </c>
      <c r="G1939" s="9" t="s">
        <v>14</v>
      </c>
      <c r="H1939" s="9"/>
      <c r="I1939" s="54"/>
    </row>
    <row r="1940">
      <c r="A1940" s="30" t="s">
        <v>13788</v>
      </c>
      <c r="B1940" s="52" t="s">
        <v>13816</v>
      </c>
      <c r="C1940" s="23" t="s">
        <v>13817</v>
      </c>
      <c r="D1940" s="53" t="s">
        <v>642</v>
      </c>
      <c r="E1940" s="9"/>
      <c r="F1940" s="23" t="s">
        <v>498</v>
      </c>
      <c r="G1940" s="9" t="s">
        <v>14</v>
      </c>
      <c r="H1940" s="9" t="s">
        <v>420</v>
      </c>
      <c r="I1940" s="54"/>
    </row>
    <row r="1941">
      <c r="A1941" s="30" t="s">
        <v>13788</v>
      </c>
      <c r="B1941" s="52" t="s">
        <v>13816</v>
      </c>
      <c r="C1941" s="23" t="s">
        <v>13817</v>
      </c>
      <c r="D1941" s="53" t="s">
        <v>642</v>
      </c>
      <c r="E1941" s="23" t="s">
        <v>119</v>
      </c>
      <c r="F1941" s="23" t="s">
        <v>308</v>
      </c>
      <c r="G1941" s="9" t="s">
        <v>14</v>
      </c>
      <c r="H1941" s="9"/>
      <c r="I1941" s="54"/>
    </row>
    <row r="1942">
      <c r="A1942" s="30" t="s">
        <v>13788</v>
      </c>
      <c r="B1942" s="52" t="s">
        <v>13818</v>
      </c>
      <c r="C1942" s="23" t="s">
        <v>13819</v>
      </c>
      <c r="D1942" s="53" t="s">
        <v>284</v>
      </c>
      <c r="E1942" s="23" t="s">
        <v>119</v>
      </c>
      <c r="F1942" s="23" t="s">
        <v>1049</v>
      </c>
      <c r="G1942" s="9" t="s">
        <v>14</v>
      </c>
      <c r="H1942" s="9"/>
      <c r="I1942" s="54"/>
    </row>
    <row r="1943">
      <c r="A1943" s="30" t="s">
        <v>13788</v>
      </c>
      <c r="B1943" s="52" t="s">
        <v>13820</v>
      </c>
      <c r="C1943" s="23" t="s">
        <v>13821</v>
      </c>
      <c r="D1943" s="53" t="s">
        <v>3669</v>
      </c>
      <c r="E1943" s="23" t="s">
        <v>119</v>
      </c>
      <c r="F1943" s="23" t="s">
        <v>542</v>
      </c>
      <c r="G1943" s="9" t="s">
        <v>14</v>
      </c>
      <c r="H1943" s="9"/>
      <c r="I1943" s="54"/>
    </row>
    <row r="1944">
      <c r="A1944" s="30" t="s">
        <v>13788</v>
      </c>
      <c r="B1944" s="52" t="s">
        <v>13820</v>
      </c>
      <c r="C1944" s="23" t="s">
        <v>13821</v>
      </c>
      <c r="D1944" s="53" t="s">
        <v>3669</v>
      </c>
      <c r="E1944" s="23" t="s">
        <v>119</v>
      </c>
      <c r="F1944" s="23" t="s">
        <v>101</v>
      </c>
      <c r="G1944" s="9" t="s">
        <v>14</v>
      </c>
      <c r="H1944" s="9"/>
      <c r="I1944" s="54"/>
    </row>
    <row r="1945">
      <c r="A1945" s="30" t="s">
        <v>13788</v>
      </c>
      <c r="B1945" s="52" t="s">
        <v>13822</v>
      </c>
      <c r="C1945" s="23" t="s">
        <v>13823</v>
      </c>
      <c r="D1945" s="53" t="s">
        <v>373</v>
      </c>
      <c r="E1945" s="23" t="s">
        <v>119</v>
      </c>
      <c r="F1945" s="23" t="s">
        <v>144</v>
      </c>
      <c r="G1945" s="9" t="s">
        <v>86</v>
      </c>
      <c r="H1945" s="9"/>
      <c r="I1945" s="54"/>
    </row>
    <row r="1946">
      <c r="A1946" s="30" t="s">
        <v>13788</v>
      </c>
      <c r="B1946" s="52" t="s">
        <v>13822</v>
      </c>
      <c r="C1946" s="23" t="s">
        <v>13823</v>
      </c>
      <c r="D1946" s="53" t="s">
        <v>373</v>
      </c>
      <c r="E1946" s="23" t="s">
        <v>38</v>
      </c>
      <c r="F1946" s="23" t="s">
        <v>578</v>
      </c>
      <c r="G1946" s="9" t="s">
        <v>86</v>
      </c>
      <c r="H1946" s="9"/>
      <c r="I1946" s="54"/>
    </row>
    <row r="1947">
      <c r="A1947" s="30" t="s">
        <v>13788</v>
      </c>
      <c r="B1947" s="52" t="s">
        <v>13824</v>
      </c>
      <c r="C1947" s="23" t="s">
        <v>13825</v>
      </c>
      <c r="D1947" s="53" t="s">
        <v>715</v>
      </c>
      <c r="E1947" s="23" t="s">
        <v>119</v>
      </c>
      <c r="F1947" s="23" t="s">
        <v>1246</v>
      </c>
      <c r="G1947" s="9" t="s">
        <v>14</v>
      </c>
      <c r="H1947" s="9"/>
      <c r="I1947" s="54"/>
    </row>
    <row r="1948">
      <c r="A1948" s="30" t="s">
        <v>13788</v>
      </c>
      <c r="B1948" s="52" t="s">
        <v>13826</v>
      </c>
      <c r="C1948" s="23" t="s">
        <v>13827</v>
      </c>
      <c r="D1948" s="53" t="s">
        <v>307</v>
      </c>
      <c r="E1948" s="23" t="s">
        <v>15</v>
      </c>
      <c r="F1948" s="23" t="s">
        <v>749</v>
      </c>
      <c r="G1948" s="9" t="s">
        <v>86</v>
      </c>
      <c r="H1948" s="9"/>
      <c r="I1948" s="54"/>
    </row>
    <row r="1949">
      <c r="A1949" s="30" t="s">
        <v>13788</v>
      </c>
      <c r="B1949" s="52" t="s">
        <v>13826</v>
      </c>
      <c r="C1949" s="23" t="s">
        <v>13827</v>
      </c>
      <c r="D1949" s="53" t="s">
        <v>135</v>
      </c>
      <c r="E1949" s="23" t="s">
        <v>15</v>
      </c>
      <c r="F1949" s="23" t="s">
        <v>749</v>
      </c>
      <c r="G1949" s="9" t="s">
        <v>86</v>
      </c>
      <c r="H1949" s="9"/>
      <c r="I1949" s="54"/>
    </row>
    <row r="1950">
      <c r="A1950" s="30" t="s">
        <v>13788</v>
      </c>
      <c r="B1950" s="52" t="s">
        <v>13826</v>
      </c>
      <c r="C1950" s="23" t="s">
        <v>13827</v>
      </c>
      <c r="D1950" s="53" t="s">
        <v>118</v>
      </c>
      <c r="E1950" s="23" t="s">
        <v>15</v>
      </c>
      <c r="F1950" s="23" t="s">
        <v>749</v>
      </c>
      <c r="G1950" s="9" t="s">
        <v>86</v>
      </c>
      <c r="H1950" s="9"/>
      <c r="I1950" s="54"/>
    </row>
    <row r="1951">
      <c r="A1951" s="30" t="s">
        <v>13788</v>
      </c>
      <c r="B1951" s="52" t="s">
        <v>13828</v>
      </c>
      <c r="C1951" s="23" t="s">
        <v>13829</v>
      </c>
      <c r="D1951" s="53" t="s">
        <v>746</v>
      </c>
      <c r="E1951" s="23" t="s">
        <v>119</v>
      </c>
      <c r="F1951" s="23" t="s">
        <v>762</v>
      </c>
      <c r="G1951" s="9" t="s">
        <v>14</v>
      </c>
      <c r="H1951" s="9"/>
      <c r="I1951" s="54"/>
    </row>
    <row r="1952">
      <c r="A1952" s="30" t="s">
        <v>13788</v>
      </c>
      <c r="B1952" s="52" t="s">
        <v>13828</v>
      </c>
      <c r="C1952" s="23" t="s">
        <v>13829</v>
      </c>
      <c r="D1952" s="53" t="s">
        <v>746</v>
      </c>
      <c r="E1952" s="23" t="s">
        <v>90</v>
      </c>
      <c r="F1952" s="23" t="s">
        <v>111</v>
      </c>
      <c r="G1952" s="9" t="s">
        <v>14</v>
      </c>
      <c r="H1952" s="9"/>
      <c r="I1952" s="54"/>
    </row>
    <row r="1953">
      <c r="A1953" s="30" t="s">
        <v>13788</v>
      </c>
      <c r="B1953" s="52" t="s">
        <v>13830</v>
      </c>
      <c r="C1953" s="23" t="s">
        <v>13831</v>
      </c>
      <c r="D1953" s="53" t="s">
        <v>189</v>
      </c>
      <c r="E1953" s="23" t="s">
        <v>13832</v>
      </c>
      <c r="F1953" s="23" t="s">
        <v>13833</v>
      </c>
      <c r="G1953" s="9" t="s">
        <v>14</v>
      </c>
      <c r="H1953" s="9"/>
      <c r="I1953" s="54"/>
    </row>
    <row r="1954">
      <c r="A1954" s="30" t="s">
        <v>13788</v>
      </c>
      <c r="B1954" s="52" t="s">
        <v>13834</v>
      </c>
      <c r="C1954" s="23" t="s">
        <v>13835</v>
      </c>
      <c r="D1954" s="53" t="s">
        <v>839</v>
      </c>
      <c r="E1954" s="23" t="s">
        <v>105</v>
      </c>
      <c r="F1954" s="23" t="s">
        <v>526</v>
      </c>
      <c r="G1954" s="9" t="s">
        <v>14</v>
      </c>
      <c r="H1954" s="9"/>
      <c r="I1954" s="54"/>
    </row>
    <row r="1955">
      <c r="A1955" s="30" t="s">
        <v>13788</v>
      </c>
      <c r="B1955" s="52" t="s">
        <v>13834</v>
      </c>
      <c r="C1955" s="23" t="s">
        <v>13835</v>
      </c>
      <c r="D1955" s="53" t="s">
        <v>839</v>
      </c>
      <c r="E1955" s="23" t="s">
        <v>119</v>
      </c>
      <c r="F1955" s="23" t="s">
        <v>762</v>
      </c>
      <c r="G1955" s="9" t="s">
        <v>14</v>
      </c>
      <c r="H1955" s="9"/>
      <c r="I1955" s="54"/>
    </row>
    <row r="1956">
      <c r="A1956" s="30" t="s">
        <v>13788</v>
      </c>
      <c r="B1956" s="52" t="s">
        <v>13834</v>
      </c>
      <c r="C1956" s="23" t="s">
        <v>13835</v>
      </c>
      <c r="D1956" s="53" t="s">
        <v>839</v>
      </c>
      <c r="E1956" s="23" t="s">
        <v>401</v>
      </c>
      <c r="F1956" s="23" t="s">
        <v>498</v>
      </c>
      <c r="G1956" s="9" t="s">
        <v>14</v>
      </c>
      <c r="H1956" s="9"/>
      <c r="I1956" s="54"/>
    </row>
    <row r="1957">
      <c r="A1957" s="30" t="s">
        <v>13788</v>
      </c>
      <c r="B1957" s="52" t="s">
        <v>13836</v>
      </c>
      <c r="C1957" s="23" t="s">
        <v>13837</v>
      </c>
      <c r="D1957" s="53" t="s">
        <v>5022</v>
      </c>
      <c r="E1957" s="23" t="s">
        <v>119</v>
      </c>
      <c r="F1957" s="23" t="s">
        <v>144</v>
      </c>
      <c r="G1957" s="9" t="s">
        <v>86</v>
      </c>
      <c r="H1957" s="9"/>
      <c r="I1957" s="54"/>
    </row>
    <row r="1958">
      <c r="A1958" s="30" t="s">
        <v>13788</v>
      </c>
      <c r="B1958" s="52" t="s">
        <v>13838</v>
      </c>
      <c r="C1958" s="57" t="s">
        <v>13839</v>
      </c>
      <c r="D1958" s="53" t="s">
        <v>2054</v>
      </c>
      <c r="E1958" s="23" t="s">
        <v>119</v>
      </c>
      <c r="F1958" s="23" t="s">
        <v>1571</v>
      </c>
      <c r="G1958" s="9" t="s">
        <v>14</v>
      </c>
      <c r="H1958" s="9"/>
      <c r="I1958" s="54"/>
    </row>
    <row r="1959">
      <c r="A1959" s="30" t="s">
        <v>13788</v>
      </c>
      <c r="B1959" s="52" t="s">
        <v>13838</v>
      </c>
      <c r="C1959" s="57" t="s">
        <v>13839</v>
      </c>
      <c r="D1959" s="53" t="s">
        <v>2054</v>
      </c>
      <c r="E1959" s="23" t="s">
        <v>95</v>
      </c>
      <c r="F1959" s="23" t="s">
        <v>2082</v>
      </c>
      <c r="G1959" s="9" t="s">
        <v>14</v>
      </c>
      <c r="H1959" s="9"/>
      <c r="I1959" s="54"/>
    </row>
    <row r="1960">
      <c r="A1960" s="30" t="s">
        <v>13788</v>
      </c>
      <c r="B1960" s="52" t="s">
        <v>13838</v>
      </c>
      <c r="C1960" s="57" t="s">
        <v>13839</v>
      </c>
      <c r="D1960" s="53" t="s">
        <v>2054</v>
      </c>
      <c r="E1960" s="59" t="s">
        <v>2082</v>
      </c>
      <c r="F1960" s="23" t="s">
        <v>13</v>
      </c>
      <c r="G1960" s="9" t="s">
        <v>14</v>
      </c>
      <c r="H1960" s="9"/>
      <c r="I1960" s="54"/>
    </row>
    <row r="1961">
      <c r="A1961" s="30" t="s">
        <v>13788</v>
      </c>
      <c r="B1961" s="52" t="s">
        <v>13840</v>
      </c>
      <c r="C1961" s="23" t="s">
        <v>13841</v>
      </c>
      <c r="D1961" s="53" t="s">
        <v>912</v>
      </c>
      <c r="E1961" s="23" t="s">
        <v>119</v>
      </c>
      <c r="F1961" s="23" t="s">
        <v>1049</v>
      </c>
      <c r="G1961" s="9" t="s">
        <v>14</v>
      </c>
      <c r="H1961" s="9"/>
      <c r="I1961" s="54"/>
    </row>
    <row r="1962">
      <c r="A1962" s="30" t="s">
        <v>13788</v>
      </c>
      <c r="B1962" s="52" t="s">
        <v>13842</v>
      </c>
      <c r="C1962" s="23" t="s">
        <v>13843</v>
      </c>
      <c r="D1962" s="53" t="s">
        <v>3179</v>
      </c>
      <c r="E1962" s="23" t="s">
        <v>95</v>
      </c>
      <c r="F1962" s="23" t="s">
        <v>762</v>
      </c>
      <c r="G1962" s="9" t="s">
        <v>14</v>
      </c>
      <c r="H1962" s="9"/>
      <c r="I1962" s="54"/>
    </row>
    <row r="1963">
      <c r="A1963" s="30" t="s">
        <v>13788</v>
      </c>
      <c r="B1963" s="52" t="s">
        <v>13844</v>
      </c>
      <c r="C1963" s="23" t="s">
        <v>13845</v>
      </c>
      <c r="D1963" s="53" t="s">
        <v>1935</v>
      </c>
      <c r="E1963" s="23" t="s">
        <v>166</v>
      </c>
      <c r="F1963" s="23" t="s">
        <v>13846</v>
      </c>
      <c r="G1963" s="9" t="s">
        <v>86</v>
      </c>
      <c r="H1963" s="9"/>
      <c r="I1963" s="54"/>
    </row>
    <row r="1964">
      <c r="A1964" s="30" t="s">
        <v>13788</v>
      </c>
      <c r="B1964" s="52" t="s">
        <v>13847</v>
      </c>
      <c r="C1964" s="23" t="s">
        <v>13848</v>
      </c>
      <c r="D1964" s="53" t="s">
        <v>165</v>
      </c>
      <c r="E1964" s="23" t="s">
        <v>166</v>
      </c>
      <c r="F1964" s="23" t="s">
        <v>308</v>
      </c>
      <c r="G1964" s="9" t="s">
        <v>14</v>
      </c>
      <c r="H1964" s="9"/>
      <c r="I1964" s="54"/>
    </row>
    <row r="1965">
      <c r="A1965" s="30" t="s">
        <v>13788</v>
      </c>
      <c r="B1965" s="52" t="s">
        <v>13849</v>
      </c>
      <c r="C1965" s="23" t="s">
        <v>13850</v>
      </c>
      <c r="D1965" s="53" t="s">
        <v>189</v>
      </c>
      <c r="E1965" s="23" t="s">
        <v>13</v>
      </c>
      <c r="F1965" s="23" t="s">
        <v>171</v>
      </c>
      <c r="G1965" s="9" t="s">
        <v>14</v>
      </c>
      <c r="H1965" s="9"/>
      <c r="I1965" s="54"/>
    </row>
    <row r="1966">
      <c r="A1966" s="30" t="s">
        <v>13788</v>
      </c>
      <c r="B1966" s="52" t="s">
        <v>13849</v>
      </c>
      <c r="C1966" s="23" t="s">
        <v>13850</v>
      </c>
      <c r="D1966" s="53" t="s">
        <v>189</v>
      </c>
      <c r="E1966" s="23" t="s">
        <v>596</v>
      </c>
      <c r="F1966" s="23" t="s">
        <v>2082</v>
      </c>
      <c r="G1966" s="9" t="s">
        <v>14</v>
      </c>
      <c r="H1966" s="9"/>
      <c r="I1966" s="54"/>
    </row>
    <row r="1967">
      <c r="A1967" s="30" t="s">
        <v>13788</v>
      </c>
      <c r="B1967" s="52" t="s">
        <v>13851</v>
      </c>
      <c r="C1967" s="23" t="s">
        <v>13852</v>
      </c>
      <c r="D1967" s="53" t="s">
        <v>307</v>
      </c>
      <c r="E1967" s="23" t="s">
        <v>105</v>
      </c>
      <c r="F1967" s="23" t="s">
        <v>1046</v>
      </c>
      <c r="G1967" s="9" t="s">
        <v>86</v>
      </c>
      <c r="H1967" s="9"/>
      <c r="I1967" s="54"/>
    </row>
    <row r="1968">
      <c r="A1968" s="30" t="s">
        <v>13788</v>
      </c>
      <c r="B1968" s="52" t="s">
        <v>13851</v>
      </c>
      <c r="C1968" s="23" t="s">
        <v>13852</v>
      </c>
      <c r="D1968" s="53" t="s">
        <v>307</v>
      </c>
      <c r="E1968" s="23" t="s">
        <v>119</v>
      </c>
      <c r="F1968" s="23" t="s">
        <v>757</v>
      </c>
      <c r="G1968" s="9" t="s">
        <v>86</v>
      </c>
      <c r="H1968" s="9"/>
      <c r="I1968" s="54"/>
    </row>
    <row r="1969">
      <c r="A1969" s="30" t="s">
        <v>13788</v>
      </c>
      <c r="B1969" s="52" t="s">
        <v>13853</v>
      </c>
      <c r="C1969" s="23" t="s">
        <v>13854</v>
      </c>
      <c r="D1969" s="53" t="s">
        <v>1181</v>
      </c>
      <c r="E1969" s="55" t="s">
        <v>401</v>
      </c>
      <c r="F1969" s="23" t="s">
        <v>588</v>
      </c>
      <c r="G1969" s="9" t="s">
        <v>14</v>
      </c>
      <c r="H1969" s="9"/>
      <c r="I1969" s="54"/>
    </row>
    <row r="1970">
      <c r="A1970" s="30" t="s">
        <v>13788</v>
      </c>
      <c r="B1970" s="52" t="s">
        <v>13855</v>
      </c>
      <c r="C1970" s="23" t="s">
        <v>13856</v>
      </c>
      <c r="D1970" s="53" t="s">
        <v>3288</v>
      </c>
      <c r="E1970" s="23" t="s">
        <v>119</v>
      </c>
      <c r="F1970" s="23" t="s">
        <v>18</v>
      </c>
      <c r="G1970" s="9" t="s">
        <v>14</v>
      </c>
      <c r="H1970" s="9"/>
      <c r="I1970" s="54"/>
    </row>
    <row r="1971">
      <c r="A1971" s="30" t="s">
        <v>13788</v>
      </c>
      <c r="B1971" s="52" t="s">
        <v>13857</v>
      </c>
      <c r="C1971" s="23" t="s">
        <v>13858</v>
      </c>
      <c r="D1971" s="53" t="s">
        <v>1020</v>
      </c>
      <c r="E1971" s="23" t="s">
        <v>119</v>
      </c>
      <c r="F1971" s="23" t="s">
        <v>101</v>
      </c>
      <c r="G1971" s="9" t="s">
        <v>14</v>
      </c>
      <c r="H1971" s="9"/>
      <c r="I1971" s="54"/>
    </row>
    <row r="1972">
      <c r="A1972" s="30" t="s">
        <v>13788</v>
      </c>
      <c r="B1972" s="52" t="s">
        <v>13857</v>
      </c>
      <c r="C1972" s="23" t="s">
        <v>13858</v>
      </c>
      <c r="D1972" s="53" t="s">
        <v>1020</v>
      </c>
      <c r="E1972" s="23" t="s">
        <v>7605</v>
      </c>
      <c r="F1972" s="23" t="s">
        <v>300</v>
      </c>
      <c r="G1972" s="9" t="s">
        <v>14</v>
      </c>
      <c r="H1972" s="9"/>
      <c r="I1972" s="54"/>
    </row>
    <row r="1973">
      <c r="A1973" s="30" t="s">
        <v>13788</v>
      </c>
      <c r="B1973" s="52" t="s">
        <v>13857</v>
      </c>
      <c r="C1973" s="23" t="s">
        <v>13858</v>
      </c>
      <c r="D1973" s="53" t="s">
        <v>1020</v>
      </c>
      <c r="E1973" s="23" t="s">
        <v>473</v>
      </c>
      <c r="F1973" s="23" t="s">
        <v>132</v>
      </c>
      <c r="G1973" s="9" t="s">
        <v>14</v>
      </c>
      <c r="H1973" s="9"/>
      <c r="I1973" s="54"/>
    </row>
    <row r="1974">
      <c r="A1974" s="30" t="s">
        <v>13788</v>
      </c>
      <c r="B1974" s="52" t="s">
        <v>13859</v>
      </c>
      <c r="C1974" s="23" t="s">
        <v>13860</v>
      </c>
      <c r="D1974" s="53" t="s">
        <v>303</v>
      </c>
      <c r="E1974" s="23" t="s">
        <v>5939</v>
      </c>
      <c r="F1974" s="23" t="s">
        <v>13861</v>
      </c>
      <c r="G1974" s="9" t="s">
        <v>14</v>
      </c>
      <c r="H1974" s="9"/>
      <c r="I1974" s="54"/>
    </row>
    <row r="1975">
      <c r="A1975" s="30" t="s">
        <v>13788</v>
      </c>
      <c r="B1975" s="52" t="s">
        <v>13862</v>
      </c>
      <c r="C1975" s="23" t="s">
        <v>13863</v>
      </c>
      <c r="D1975" s="53" t="s">
        <v>453</v>
      </c>
      <c r="E1975" s="23" t="s">
        <v>1032</v>
      </c>
      <c r="F1975" s="23" t="s">
        <v>101</v>
      </c>
      <c r="G1975" s="9" t="s">
        <v>14</v>
      </c>
      <c r="H1975" s="9"/>
      <c r="I1975" s="54"/>
    </row>
    <row r="1976">
      <c r="A1976" s="30" t="s">
        <v>13788</v>
      </c>
      <c r="B1976" s="52" t="s">
        <v>13864</v>
      </c>
      <c r="C1976" s="23" t="s">
        <v>13865</v>
      </c>
      <c r="D1976" s="53" t="s">
        <v>2091</v>
      </c>
      <c r="E1976" s="23" t="s">
        <v>6080</v>
      </c>
      <c r="F1976" s="23" t="s">
        <v>18</v>
      </c>
      <c r="G1976" s="9" t="s">
        <v>14</v>
      </c>
      <c r="H1976" s="9"/>
      <c r="I1976" s="54"/>
    </row>
    <row r="1977">
      <c r="A1977" s="30" t="s">
        <v>13788</v>
      </c>
      <c r="B1977" s="52" t="s">
        <v>13866</v>
      </c>
      <c r="C1977" s="23" t="s">
        <v>13867</v>
      </c>
      <c r="D1977" s="53" t="s">
        <v>874</v>
      </c>
      <c r="E1977" s="23" t="s">
        <v>1032</v>
      </c>
      <c r="F1977" s="23" t="s">
        <v>809</v>
      </c>
      <c r="G1977" s="9" t="s">
        <v>14</v>
      </c>
      <c r="H1977" s="9"/>
      <c r="I1977" s="54"/>
    </row>
    <row r="1978">
      <c r="A1978" s="30" t="s">
        <v>13788</v>
      </c>
      <c r="B1978" s="52" t="s">
        <v>13866</v>
      </c>
      <c r="C1978" s="23" t="s">
        <v>13867</v>
      </c>
      <c r="D1978" s="53" t="s">
        <v>874</v>
      </c>
      <c r="E1978" s="23" t="s">
        <v>1790</v>
      </c>
      <c r="F1978" s="23" t="s">
        <v>3927</v>
      </c>
      <c r="G1978" s="9" t="s">
        <v>14</v>
      </c>
      <c r="H1978" s="9"/>
      <c r="I1978" s="54"/>
    </row>
    <row r="1979">
      <c r="A1979" s="30" t="s">
        <v>13788</v>
      </c>
      <c r="B1979" s="52" t="s">
        <v>13868</v>
      </c>
      <c r="C1979" s="23" t="s">
        <v>13869</v>
      </c>
      <c r="D1979" s="53" t="s">
        <v>2212</v>
      </c>
      <c r="E1979" s="23" t="s">
        <v>259</v>
      </c>
      <c r="F1979" s="23" t="s">
        <v>2261</v>
      </c>
      <c r="G1979" s="9" t="s">
        <v>14</v>
      </c>
      <c r="H1979" s="9"/>
      <c r="I1979" s="54"/>
    </row>
    <row r="1980">
      <c r="A1980" s="30" t="s">
        <v>13788</v>
      </c>
      <c r="B1980" s="52" t="s">
        <v>13868</v>
      </c>
      <c r="C1980" s="23" t="s">
        <v>13869</v>
      </c>
      <c r="D1980" s="53" t="s">
        <v>2212</v>
      </c>
      <c r="E1980" s="23" t="s">
        <v>13870</v>
      </c>
      <c r="F1980" s="23" t="s">
        <v>13</v>
      </c>
      <c r="G1980" s="9" t="s">
        <v>14</v>
      </c>
      <c r="H1980" s="9"/>
      <c r="I1980" s="54"/>
    </row>
    <row r="1981">
      <c r="A1981" s="30" t="s">
        <v>13788</v>
      </c>
      <c r="B1981" s="52" t="s">
        <v>13871</v>
      </c>
      <c r="C1981" s="23" t="s">
        <v>13872</v>
      </c>
      <c r="D1981" s="53" t="s">
        <v>353</v>
      </c>
      <c r="E1981" s="48" t="s">
        <v>13873</v>
      </c>
      <c r="F1981" s="55" t="s">
        <v>1079</v>
      </c>
      <c r="G1981" s="9" t="s">
        <v>14</v>
      </c>
      <c r="H1981" s="9"/>
      <c r="I1981" s="54"/>
    </row>
    <row r="1982">
      <c r="A1982" s="30" t="s">
        <v>13788</v>
      </c>
      <c r="B1982" s="52" t="s">
        <v>13871</v>
      </c>
      <c r="C1982" s="23" t="s">
        <v>13872</v>
      </c>
      <c r="D1982" s="53" t="s">
        <v>353</v>
      </c>
      <c r="E1982" s="23" t="s">
        <v>12616</v>
      </c>
      <c r="F1982" s="23" t="s">
        <v>11188</v>
      </c>
      <c r="G1982" s="9" t="s">
        <v>14</v>
      </c>
      <c r="H1982" s="9"/>
      <c r="I1982" s="54"/>
    </row>
    <row r="1983">
      <c r="A1983" s="30" t="s">
        <v>13788</v>
      </c>
      <c r="B1983" s="52" t="s">
        <v>13874</v>
      </c>
      <c r="C1983" s="23" t="s">
        <v>13875</v>
      </c>
      <c r="D1983" s="53" t="s">
        <v>648</v>
      </c>
      <c r="E1983" s="23" t="s">
        <v>2888</v>
      </c>
      <c r="F1983" s="23" t="s">
        <v>101</v>
      </c>
      <c r="G1983" s="9" t="s">
        <v>14</v>
      </c>
      <c r="H1983" s="9"/>
      <c r="I1983" s="54"/>
    </row>
    <row r="1984">
      <c r="A1984" s="30" t="s">
        <v>13788</v>
      </c>
      <c r="B1984" s="52" t="s">
        <v>13874</v>
      </c>
      <c r="C1984" s="23" t="s">
        <v>13875</v>
      </c>
      <c r="D1984" s="53" t="s">
        <v>648</v>
      </c>
      <c r="E1984" s="23" t="s">
        <v>119</v>
      </c>
      <c r="F1984" s="23" t="s">
        <v>2427</v>
      </c>
      <c r="G1984" s="9" t="s">
        <v>14</v>
      </c>
      <c r="H1984" s="9"/>
      <c r="I1984" s="54"/>
    </row>
    <row r="1985">
      <c r="A1985" s="30" t="s">
        <v>13788</v>
      </c>
      <c r="B1985" s="52" t="s">
        <v>13876</v>
      </c>
      <c r="C1985" s="23" t="s">
        <v>13877</v>
      </c>
      <c r="D1985" s="53" t="s">
        <v>642</v>
      </c>
      <c r="E1985" s="23" t="s">
        <v>119</v>
      </c>
      <c r="F1985" s="23" t="s">
        <v>101</v>
      </c>
      <c r="G1985" s="9" t="s">
        <v>14</v>
      </c>
      <c r="H1985" s="9"/>
      <c r="I1985" s="54"/>
    </row>
    <row r="1986">
      <c r="A1986" s="30" t="s">
        <v>13788</v>
      </c>
      <c r="B1986" s="52" t="s">
        <v>13878</v>
      </c>
      <c r="C1986" s="23" t="s">
        <v>13879</v>
      </c>
      <c r="D1986" s="53" t="s">
        <v>298</v>
      </c>
      <c r="E1986" s="23" t="s">
        <v>409</v>
      </c>
      <c r="F1986" s="23" t="s">
        <v>1631</v>
      </c>
      <c r="G1986" s="9" t="s">
        <v>14</v>
      </c>
      <c r="H1986" s="9"/>
      <c r="I1986" s="54"/>
    </row>
    <row r="1987">
      <c r="A1987" s="30" t="s">
        <v>13788</v>
      </c>
      <c r="B1987" s="52" t="s">
        <v>13878</v>
      </c>
      <c r="C1987" s="23" t="s">
        <v>13879</v>
      </c>
      <c r="D1987" s="53" t="s">
        <v>298</v>
      </c>
      <c r="E1987" s="23" t="s">
        <v>334</v>
      </c>
      <c r="F1987" s="23" t="s">
        <v>202</v>
      </c>
      <c r="G1987" s="9" t="s">
        <v>14</v>
      </c>
      <c r="H1987" s="9"/>
      <c r="I1987" s="54"/>
    </row>
    <row r="1988">
      <c r="A1988" s="30" t="s">
        <v>13788</v>
      </c>
      <c r="B1988" s="52" t="s">
        <v>13880</v>
      </c>
      <c r="C1988" s="23" t="s">
        <v>13881</v>
      </c>
      <c r="D1988" s="53" t="s">
        <v>746</v>
      </c>
      <c r="E1988" s="23" t="s">
        <v>119</v>
      </c>
      <c r="F1988" s="23" t="s">
        <v>1419</v>
      </c>
      <c r="G1988" s="9" t="s">
        <v>14</v>
      </c>
      <c r="H1988" s="9"/>
      <c r="I1988" s="54"/>
    </row>
    <row r="1989">
      <c r="A1989" s="30" t="s">
        <v>13788</v>
      </c>
      <c r="B1989" s="52" t="s">
        <v>13882</v>
      </c>
      <c r="C1989" s="23" t="s">
        <v>13883</v>
      </c>
      <c r="D1989" s="53" t="s">
        <v>130</v>
      </c>
      <c r="E1989" s="23" t="s">
        <v>259</v>
      </c>
      <c r="F1989" s="23" t="s">
        <v>132</v>
      </c>
      <c r="G1989" s="9" t="s">
        <v>14</v>
      </c>
      <c r="H1989" s="9"/>
      <c r="I1989" s="54"/>
    </row>
    <row r="1990">
      <c r="A1990" s="30" t="s">
        <v>13884</v>
      </c>
      <c r="B1990" s="52" t="s">
        <v>13885</v>
      </c>
      <c r="C1990" s="23" t="s">
        <v>13886</v>
      </c>
      <c r="D1990" s="53" t="s">
        <v>189</v>
      </c>
      <c r="E1990" s="23" t="s">
        <v>334</v>
      </c>
      <c r="F1990" s="23" t="s">
        <v>132</v>
      </c>
      <c r="G1990" s="9" t="s">
        <v>14</v>
      </c>
      <c r="H1990" s="9"/>
      <c r="I1990" s="54"/>
    </row>
    <row r="1991">
      <c r="A1991" s="30" t="s">
        <v>13884</v>
      </c>
      <c r="B1991" s="52" t="s">
        <v>13887</v>
      </c>
      <c r="C1991" s="23" t="s">
        <v>13888</v>
      </c>
      <c r="D1991" s="53" t="s">
        <v>800</v>
      </c>
      <c r="E1991" s="23" t="s">
        <v>15</v>
      </c>
      <c r="F1991" s="23" t="s">
        <v>171</v>
      </c>
      <c r="G1991" s="9" t="s">
        <v>14</v>
      </c>
      <c r="H1991" s="9"/>
      <c r="I1991" s="54"/>
    </row>
    <row r="1992">
      <c r="A1992" s="30" t="s">
        <v>13884</v>
      </c>
      <c r="B1992" s="52" t="s">
        <v>13887</v>
      </c>
      <c r="C1992" s="23" t="s">
        <v>13888</v>
      </c>
      <c r="D1992" s="53" t="s">
        <v>839</v>
      </c>
      <c r="E1992" s="23" t="s">
        <v>15</v>
      </c>
      <c r="F1992" s="23" t="s">
        <v>171</v>
      </c>
      <c r="G1992" s="9" t="s">
        <v>14</v>
      </c>
      <c r="H1992" s="9"/>
      <c r="I1992" s="54"/>
    </row>
    <row r="1993">
      <c r="A1993" s="30" t="s">
        <v>13884</v>
      </c>
      <c r="B1993" s="52" t="s">
        <v>13887</v>
      </c>
      <c r="C1993" s="23" t="s">
        <v>13888</v>
      </c>
      <c r="D1993" s="53" t="s">
        <v>182</v>
      </c>
      <c r="E1993" s="23" t="s">
        <v>15</v>
      </c>
      <c r="F1993" s="23" t="s">
        <v>171</v>
      </c>
      <c r="G1993" s="9" t="s">
        <v>14</v>
      </c>
      <c r="H1993" s="9"/>
      <c r="I1993" s="54"/>
    </row>
    <row r="1994">
      <c r="A1994" s="30" t="s">
        <v>13884</v>
      </c>
      <c r="B1994" s="52" t="s">
        <v>13889</v>
      </c>
      <c r="C1994" s="23" t="s">
        <v>13890</v>
      </c>
      <c r="D1994" s="53" t="s">
        <v>104</v>
      </c>
      <c r="E1994" s="23" t="s">
        <v>334</v>
      </c>
      <c r="F1994" s="23" t="s">
        <v>2496</v>
      </c>
      <c r="G1994" s="9" t="s">
        <v>86</v>
      </c>
      <c r="H1994" s="9"/>
      <c r="I1994" s="54"/>
    </row>
    <row r="1995">
      <c r="A1995" s="30" t="s">
        <v>13884</v>
      </c>
      <c r="B1995" s="52" t="s">
        <v>13889</v>
      </c>
      <c r="C1995" s="23" t="s">
        <v>13890</v>
      </c>
      <c r="D1995" s="53" t="s">
        <v>104</v>
      </c>
      <c r="E1995" s="23" t="s">
        <v>299</v>
      </c>
      <c r="F1995" s="23" t="s">
        <v>588</v>
      </c>
      <c r="G1995" s="9" t="s">
        <v>14</v>
      </c>
      <c r="H1995" s="9"/>
      <c r="I1995" s="54"/>
    </row>
    <row r="1996">
      <c r="A1996" s="30" t="s">
        <v>13884</v>
      </c>
      <c r="B1996" s="52" t="s">
        <v>13891</v>
      </c>
      <c r="C1996" s="23" t="s">
        <v>13892</v>
      </c>
      <c r="D1996" s="53" t="s">
        <v>432</v>
      </c>
      <c r="E1996" s="23" t="s">
        <v>119</v>
      </c>
      <c r="F1996" s="23" t="s">
        <v>1571</v>
      </c>
      <c r="G1996" s="9" t="s">
        <v>14</v>
      </c>
      <c r="H1996" s="9"/>
      <c r="I1996" s="54"/>
    </row>
    <row r="1997">
      <c r="A1997" s="30" t="s">
        <v>13884</v>
      </c>
      <c r="B1997" s="52" t="s">
        <v>13893</v>
      </c>
      <c r="C1997" s="23" t="s">
        <v>13894</v>
      </c>
      <c r="D1997" s="53" t="s">
        <v>1348</v>
      </c>
      <c r="E1997" s="23" t="s">
        <v>119</v>
      </c>
      <c r="F1997" s="23" t="s">
        <v>542</v>
      </c>
      <c r="G1997" s="9" t="s">
        <v>14</v>
      </c>
      <c r="H1997" s="9"/>
      <c r="I1997" s="54"/>
    </row>
    <row r="1998">
      <c r="A1998" s="30" t="s">
        <v>13884</v>
      </c>
      <c r="B1998" s="52" t="s">
        <v>13895</v>
      </c>
      <c r="C1998" s="23" t="s">
        <v>13896</v>
      </c>
      <c r="D1998" s="53" t="s">
        <v>2604</v>
      </c>
      <c r="E1998" s="23" t="s">
        <v>115</v>
      </c>
      <c r="F1998" s="23" t="s">
        <v>136</v>
      </c>
      <c r="G1998" s="9" t="s">
        <v>14</v>
      </c>
      <c r="H1998" s="9"/>
      <c r="I1998" s="54"/>
    </row>
    <row r="1999">
      <c r="A1999" s="30" t="s">
        <v>13884</v>
      </c>
      <c r="B1999" s="52" t="s">
        <v>13897</v>
      </c>
      <c r="C1999" s="23" t="s">
        <v>13898</v>
      </c>
      <c r="D1999" s="53" t="s">
        <v>508</v>
      </c>
      <c r="E1999" s="23" t="s">
        <v>6169</v>
      </c>
      <c r="F1999" s="23" t="s">
        <v>7213</v>
      </c>
      <c r="G1999" s="9" t="s">
        <v>14</v>
      </c>
      <c r="H1999" s="9"/>
      <c r="I1999" s="54"/>
    </row>
    <row r="2000">
      <c r="A2000" s="30" t="s">
        <v>13884</v>
      </c>
      <c r="B2000" s="52" t="s">
        <v>13899</v>
      </c>
      <c r="C2000" s="23" t="s">
        <v>13900</v>
      </c>
      <c r="D2000" s="53" t="s">
        <v>839</v>
      </c>
      <c r="E2000" s="23" t="s">
        <v>13901</v>
      </c>
      <c r="F2000" s="23" t="s">
        <v>762</v>
      </c>
      <c r="G2000" s="9" t="s">
        <v>14</v>
      </c>
      <c r="H2000" s="9"/>
      <c r="I2000" s="54"/>
    </row>
    <row r="2001">
      <c r="A2001" s="30" t="s">
        <v>13884</v>
      </c>
      <c r="B2001" s="52" t="s">
        <v>13899</v>
      </c>
      <c r="C2001" s="23" t="s">
        <v>13900</v>
      </c>
      <c r="D2001" s="53" t="s">
        <v>839</v>
      </c>
      <c r="E2001" s="23" t="s">
        <v>119</v>
      </c>
      <c r="F2001" s="23" t="s">
        <v>359</v>
      </c>
      <c r="G2001" s="9" t="s">
        <v>14</v>
      </c>
      <c r="H2001" s="9"/>
      <c r="I2001" s="54"/>
    </row>
    <row r="2002">
      <c r="A2002" s="30" t="s">
        <v>13884</v>
      </c>
      <c r="B2002" s="52" t="s">
        <v>13902</v>
      </c>
      <c r="C2002" s="23" t="s">
        <v>13903</v>
      </c>
      <c r="D2002" s="53" t="s">
        <v>2736</v>
      </c>
      <c r="E2002" s="9"/>
      <c r="F2002" s="23" t="s">
        <v>2840</v>
      </c>
      <c r="G2002" s="9" t="s">
        <v>14</v>
      </c>
      <c r="H2002" s="9" t="s">
        <v>420</v>
      </c>
      <c r="I2002" s="54"/>
    </row>
    <row r="2003">
      <c r="A2003" s="30" t="s">
        <v>13884</v>
      </c>
      <c r="B2003" s="52" t="s">
        <v>13904</v>
      </c>
      <c r="C2003" s="23" t="s">
        <v>13905</v>
      </c>
      <c r="D2003" s="53" t="s">
        <v>9173</v>
      </c>
      <c r="E2003" s="23" t="s">
        <v>119</v>
      </c>
      <c r="F2003" s="23" t="s">
        <v>144</v>
      </c>
      <c r="G2003" s="9" t="s">
        <v>86</v>
      </c>
      <c r="H2003" s="9"/>
      <c r="I2003" s="54"/>
    </row>
    <row r="2004">
      <c r="A2004" s="30" t="s">
        <v>13884</v>
      </c>
      <c r="B2004" s="52" t="s">
        <v>13906</v>
      </c>
      <c r="C2004" s="23" t="s">
        <v>13907</v>
      </c>
      <c r="D2004" s="53" t="s">
        <v>800</v>
      </c>
      <c r="E2004" s="23" t="s">
        <v>15</v>
      </c>
      <c r="F2004" s="23" t="s">
        <v>171</v>
      </c>
      <c r="G2004" s="9" t="s">
        <v>14</v>
      </c>
      <c r="H2004" s="9"/>
      <c r="I2004" s="54"/>
    </row>
    <row r="2005">
      <c r="A2005" s="30" t="s">
        <v>13884</v>
      </c>
      <c r="B2005" s="52" t="s">
        <v>13906</v>
      </c>
      <c r="C2005" s="23" t="s">
        <v>13907</v>
      </c>
      <c r="D2005" s="53" t="s">
        <v>1184</v>
      </c>
      <c r="E2005" s="23" t="s">
        <v>15</v>
      </c>
      <c r="F2005" s="23" t="s">
        <v>171</v>
      </c>
      <c r="G2005" s="9" t="s">
        <v>14</v>
      </c>
      <c r="H2005" s="9"/>
      <c r="I2005" s="54"/>
    </row>
    <row r="2006">
      <c r="A2006" s="30" t="s">
        <v>13884</v>
      </c>
      <c r="B2006" s="52" t="s">
        <v>13906</v>
      </c>
      <c r="C2006" s="23" t="s">
        <v>13907</v>
      </c>
      <c r="D2006" s="53" t="s">
        <v>135</v>
      </c>
      <c r="E2006" s="9"/>
      <c r="F2006" s="23" t="s">
        <v>184</v>
      </c>
      <c r="G2006" s="9" t="s">
        <v>86</v>
      </c>
      <c r="H2006" s="23" t="s">
        <v>15</v>
      </c>
      <c r="I2006" s="54"/>
    </row>
    <row r="2007">
      <c r="A2007" s="30" t="s">
        <v>13884</v>
      </c>
      <c r="B2007" s="52" t="s">
        <v>13908</v>
      </c>
      <c r="C2007" s="23" t="s">
        <v>13909</v>
      </c>
      <c r="D2007" s="53" t="s">
        <v>2355</v>
      </c>
      <c r="E2007" s="23" t="s">
        <v>119</v>
      </c>
      <c r="F2007" s="23" t="s">
        <v>18</v>
      </c>
      <c r="G2007" s="9" t="s">
        <v>14</v>
      </c>
      <c r="H2007" s="9"/>
      <c r="I2007" s="54"/>
    </row>
    <row r="2008">
      <c r="A2008" s="30" t="s">
        <v>13884</v>
      </c>
      <c r="B2008" s="52" t="s">
        <v>13910</v>
      </c>
      <c r="C2008" s="23" t="s">
        <v>13911</v>
      </c>
      <c r="D2008" s="53" t="s">
        <v>13912</v>
      </c>
      <c r="E2008" s="23" t="s">
        <v>5885</v>
      </c>
      <c r="F2008" s="23" t="s">
        <v>2325</v>
      </c>
      <c r="G2008" s="9" t="s">
        <v>86</v>
      </c>
      <c r="H2008" s="9"/>
      <c r="I2008" s="54"/>
    </row>
    <row r="2009">
      <c r="A2009" s="30" t="s">
        <v>13884</v>
      </c>
      <c r="B2009" s="52" t="s">
        <v>13913</v>
      </c>
      <c r="C2009" s="23" t="s">
        <v>13914</v>
      </c>
      <c r="D2009" s="53" t="s">
        <v>412</v>
      </c>
      <c r="E2009" s="23" t="s">
        <v>119</v>
      </c>
      <c r="F2009" s="23" t="s">
        <v>18</v>
      </c>
      <c r="G2009" s="9" t="s">
        <v>14</v>
      </c>
      <c r="H2009" s="9"/>
      <c r="I2009" s="54"/>
    </row>
    <row r="2010">
      <c r="A2010" s="30" t="s">
        <v>13884</v>
      </c>
      <c r="B2010" s="52" t="s">
        <v>13915</v>
      </c>
      <c r="C2010" s="23" t="s">
        <v>13916</v>
      </c>
      <c r="D2010" s="53" t="s">
        <v>838</v>
      </c>
      <c r="E2010" s="23" t="s">
        <v>119</v>
      </c>
      <c r="F2010" s="23" t="s">
        <v>450</v>
      </c>
      <c r="G2010" s="9" t="s">
        <v>14</v>
      </c>
      <c r="H2010" s="9"/>
      <c r="I2010" s="54"/>
    </row>
    <row r="2011">
      <c r="A2011" s="30" t="s">
        <v>13884</v>
      </c>
      <c r="B2011" s="52" t="s">
        <v>13915</v>
      </c>
      <c r="C2011" s="23" t="s">
        <v>13916</v>
      </c>
      <c r="D2011" s="53" t="s">
        <v>838</v>
      </c>
      <c r="E2011" s="23" t="s">
        <v>183</v>
      </c>
      <c r="F2011" s="23" t="s">
        <v>111</v>
      </c>
      <c r="G2011" s="9" t="s">
        <v>14</v>
      </c>
      <c r="H2011" s="9"/>
      <c r="I2011" s="54"/>
    </row>
    <row r="2012">
      <c r="A2012" s="30" t="s">
        <v>13884</v>
      </c>
      <c r="B2012" s="52" t="s">
        <v>13917</v>
      </c>
      <c r="C2012" s="23" t="s">
        <v>13918</v>
      </c>
      <c r="D2012" s="53" t="s">
        <v>78</v>
      </c>
      <c r="E2012" s="23" t="s">
        <v>166</v>
      </c>
      <c r="F2012" s="23" t="s">
        <v>202</v>
      </c>
      <c r="G2012" s="9" t="s">
        <v>14</v>
      </c>
      <c r="H2012" s="9"/>
      <c r="I2012" s="54"/>
    </row>
    <row r="2013">
      <c r="A2013" s="30" t="s">
        <v>13884</v>
      </c>
      <c r="B2013" s="52" t="s">
        <v>13919</v>
      </c>
      <c r="C2013" s="23" t="s">
        <v>13920</v>
      </c>
      <c r="D2013" s="53" t="s">
        <v>1132</v>
      </c>
      <c r="E2013" s="23" t="s">
        <v>119</v>
      </c>
      <c r="F2013" s="23" t="s">
        <v>144</v>
      </c>
      <c r="G2013" s="9" t="s">
        <v>86</v>
      </c>
      <c r="H2013" s="9"/>
      <c r="I2013" s="54"/>
    </row>
    <row r="2014">
      <c r="A2014" s="30" t="s">
        <v>13884</v>
      </c>
      <c r="B2014" s="52" t="s">
        <v>13921</v>
      </c>
      <c r="C2014" s="23" t="s">
        <v>13922</v>
      </c>
      <c r="D2014" s="53" t="s">
        <v>435</v>
      </c>
      <c r="E2014" s="23" t="s">
        <v>119</v>
      </c>
      <c r="F2014" s="23" t="s">
        <v>2496</v>
      </c>
      <c r="G2014" s="9" t="s">
        <v>86</v>
      </c>
      <c r="H2014" s="9"/>
      <c r="I2014" s="54"/>
    </row>
    <row r="2015">
      <c r="A2015" s="30" t="s">
        <v>13884</v>
      </c>
      <c r="B2015" s="52" t="s">
        <v>13923</v>
      </c>
      <c r="C2015" s="23" t="s">
        <v>13924</v>
      </c>
      <c r="D2015" s="53" t="s">
        <v>800</v>
      </c>
      <c r="E2015" s="23" t="s">
        <v>166</v>
      </c>
      <c r="F2015" s="23" t="s">
        <v>171</v>
      </c>
      <c r="G2015" s="9" t="s">
        <v>14</v>
      </c>
      <c r="H2015" s="9"/>
      <c r="I2015" s="54"/>
    </row>
    <row r="2016">
      <c r="A2016" s="30" t="s">
        <v>13884</v>
      </c>
      <c r="B2016" s="52" t="s">
        <v>13923</v>
      </c>
      <c r="C2016" s="23" t="s">
        <v>13924</v>
      </c>
      <c r="D2016" s="53" t="s">
        <v>800</v>
      </c>
      <c r="E2016" s="23" t="s">
        <v>241</v>
      </c>
      <c r="F2016" s="23" t="s">
        <v>18</v>
      </c>
      <c r="G2016" s="9" t="s">
        <v>14</v>
      </c>
      <c r="H2016" s="9"/>
      <c r="I2016" s="54"/>
    </row>
    <row r="2017">
      <c r="A2017" s="30" t="s">
        <v>13884</v>
      </c>
      <c r="B2017" s="52" t="s">
        <v>13925</v>
      </c>
      <c r="C2017" s="23" t="s">
        <v>13926</v>
      </c>
      <c r="D2017" s="53" t="s">
        <v>3141</v>
      </c>
      <c r="E2017" s="23" t="s">
        <v>119</v>
      </c>
      <c r="F2017" s="23" t="s">
        <v>144</v>
      </c>
      <c r="G2017" s="9" t="s">
        <v>86</v>
      </c>
      <c r="H2017" s="9"/>
      <c r="I2017" s="54"/>
    </row>
    <row r="2018">
      <c r="A2018" s="30" t="s">
        <v>13884</v>
      </c>
      <c r="B2018" s="52" t="s">
        <v>13927</v>
      </c>
      <c r="C2018" s="23" t="s">
        <v>13928</v>
      </c>
      <c r="D2018" s="53" t="s">
        <v>1464</v>
      </c>
      <c r="E2018" s="23" t="s">
        <v>119</v>
      </c>
      <c r="F2018" s="23" t="s">
        <v>18</v>
      </c>
      <c r="G2018" s="9" t="s">
        <v>14</v>
      </c>
      <c r="H2018" s="9"/>
      <c r="I2018" s="54"/>
    </row>
    <row r="2019">
      <c r="A2019" s="30" t="s">
        <v>13884</v>
      </c>
      <c r="B2019" s="52" t="s">
        <v>13929</v>
      </c>
      <c r="C2019" s="23" t="s">
        <v>13930</v>
      </c>
      <c r="D2019" s="53" t="s">
        <v>11560</v>
      </c>
      <c r="E2019" s="23" t="s">
        <v>15</v>
      </c>
      <c r="F2019" s="23" t="s">
        <v>48</v>
      </c>
      <c r="G2019" s="9" t="s">
        <v>14</v>
      </c>
      <c r="H2019" s="9"/>
      <c r="I2019" s="54"/>
    </row>
    <row r="2020">
      <c r="A2020" s="30" t="s">
        <v>13884</v>
      </c>
      <c r="B2020" s="52" t="s">
        <v>13931</v>
      </c>
      <c r="C2020" s="23" t="s">
        <v>13932</v>
      </c>
      <c r="D2020" s="53" t="s">
        <v>2757</v>
      </c>
      <c r="E2020" s="23" t="s">
        <v>420</v>
      </c>
      <c r="F2020" s="23" t="s">
        <v>11507</v>
      </c>
      <c r="G2020" s="9" t="s">
        <v>14</v>
      </c>
      <c r="H2020" s="9"/>
      <c r="I2020" s="54"/>
    </row>
    <row r="2021">
      <c r="A2021" s="30" t="s">
        <v>13884</v>
      </c>
      <c r="B2021" s="52" t="s">
        <v>13933</v>
      </c>
      <c r="C2021" s="23" t="s">
        <v>13934</v>
      </c>
      <c r="D2021" s="53" t="s">
        <v>11996</v>
      </c>
      <c r="E2021" s="23" t="s">
        <v>1550</v>
      </c>
      <c r="F2021" s="23" t="s">
        <v>33</v>
      </c>
      <c r="G2021" s="9" t="s">
        <v>14</v>
      </c>
      <c r="H2021" s="9"/>
      <c r="I2021" s="54"/>
    </row>
    <row r="2022">
      <c r="A2022" s="30" t="s">
        <v>13884</v>
      </c>
      <c r="B2022" s="52" t="s">
        <v>13933</v>
      </c>
      <c r="C2022" s="23" t="s">
        <v>13934</v>
      </c>
      <c r="D2022" s="53" t="s">
        <v>11996</v>
      </c>
      <c r="E2022" s="23" t="s">
        <v>1936</v>
      </c>
      <c r="F2022" s="23" t="s">
        <v>781</v>
      </c>
      <c r="G2022" s="9" t="s">
        <v>14</v>
      </c>
      <c r="H2022" s="9"/>
      <c r="I2022" s="54"/>
    </row>
    <row r="2023">
      <c r="A2023" s="30" t="s">
        <v>13884</v>
      </c>
      <c r="B2023" s="52" t="s">
        <v>13935</v>
      </c>
      <c r="C2023" s="23" t="s">
        <v>13936</v>
      </c>
      <c r="D2023" s="53" t="s">
        <v>7382</v>
      </c>
      <c r="E2023" s="23" t="s">
        <v>12162</v>
      </c>
      <c r="F2023" s="23" t="s">
        <v>11188</v>
      </c>
      <c r="G2023" s="9" t="s">
        <v>14</v>
      </c>
      <c r="H2023" s="9"/>
      <c r="I2023" s="54"/>
    </row>
    <row r="2024">
      <c r="A2024" s="30" t="s">
        <v>13884</v>
      </c>
      <c r="B2024" s="52" t="s">
        <v>13937</v>
      </c>
      <c r="C2024" s="23" t="s">
        <v>13938</v>
      </c>
      <c r="D2024" s="53" t="s">
        <v>3179</v>
      </c>
      <c r="E2024" s="23" t="s">
        <v>119</v>
      </c>
      <c r="F2024" s="23" t="s">
        <v>101</v>
      </c>
      <c r="G2024" s="9" t="s">
        <v>14</v>
      </c>
      <c r="H2024" s="9"/>
      <c r="I2024" s="54"/>
    </row>
    <row r="2025">
      <c r="A2025" s="30" t="s">
        <v>13884</v>
      </c>
      <c r="B2025" s="52" t="s">
        <v>13939</v>
      </c>
      <c r="C2025" s="23" t="s">
        <v>13940</v>
      </c>
      <c r="D2025" s="53" t="s">
        <v>256</v>
      </c>
      <c r="E2025" s="43"/>
      <c r="F2025" s="23" t="s">
        <v>12230</v>
      </c>
      <c r="G2025" s="9" t="s">
        <v>14</v>
      </c>
      <c r="H2025" s="9" t="s">
        <v>420</v>
      </c>
      <c r="I2025" s="54"/>
    </row>
    <row r="2026">
      <c r="A2026" s="30" t="s">
        <v>13884</v>
      </c>
      <c r="B2026" s="52" t="s">
        <v>13939</v>
      </c>
      <c r="C2026" s="23" t="s">
        <v>13940</v>
      </c>
      <c r="D2026" s="53" t="s">
        <v>256</v>
      </c>
      <c r="E2026" s="23" t="s">
        <v>13941</v>
      </c>
      <c r="F2026" s="23" t="s">
        <v>218</v>
      </c>
      <c r="G2026" s="9" t="s">
        <v>14</v>
      </c>
      <c r="H2026" s="9"/>
      <c r="I2026" s="54"/>
    </row>
    <row r="2027">
      <c r="A2027" s="30" t="s">
        <v>13884</v>
      </c>
      <c r="B2027" s="52" t="s">
        <v>13942</v>
      </c>
      <c r="C2027" s="23" t="s">
        <v>13943</v>
      </c>
      <c r="D2027" s="53" t="s">
        <v>165</v>
      </c>
      <c r="E2027" s="23" t="s">
        <v>436</v>
      </c>
      <c r="F2027" s="23" t="s">
        <v>2216</v>
      </c>
      <c r="G2027" s="9" t="s">
        <v>14</v>
      </c>
      <c r="H2027" s="9"/>
      <c r="I2027" s="54"/>
    </row>
    <row r="2028">
      <c r="A2028" s="30" t="s">
        <v>13884</v>
      </c>
      <c r="B2028" s="52" t="s">
        <v>13944</v>
      </c>
      <c r="C2028" s="23" t="s">
        <v>13945</v>
      </c>
      <c r="D2028" s="53" t="s">
        <v>1935</v>
      </c>
      <c r="E2028" s="23" t="s">
        <v>184</v>
      </c>
      <c r="F2028" s="23" t="s">
        <v>18</v>
      </c>
      <c r="G2028" s="9" t="s">
        <v>14</v>
      </c>
      <c r="H2028" s="9"/>
      <c r="I2028" s="54"/>
    </row>
    <row r="2029">
      <c r="A2029" s="30" t="s">
        <v>13884</v>
      </c>
      <c r="B2029" s="52" t="s">
        <v>13944</v>
      </c>
      <c r="C2029" s="23" t="s">
        <v>13945</v>
      </c>
      <c r="D2029" s="53" t="s">
        <v>1935</v>
      </c>
      <c r="E2029" s="23" t="s">
        <v>13946</v>
      </c>
      <c r="F2029" s="23" t="s">
        <v>1246</v>
      </c>
      <c r="G2029" s="9" t="s">
        <v>14</v>
      </c>
      <c r="H2029" s="9"/>
      <c r="I2029" s="54"/>
    </row>
    <row r="2030">
      <c r="A2030" s="30" t="s">
        <v>13947</v>
      </c>
      <c r="B2030" s="52" t="s">
        <v>13948</v>
      </c>
      <c r="C2030" s="23" t="s">
        <v>13949</v>
      </c>
      <c r="D2030" s="53" t="s">
        <v>1699</v>
      </c>
      <c r="E2030" s="23" t="s">
        <v>15</v>
      </c>
      <c r="F2030" s="23" t="s">
        <v>171</v>
      </c>
      <c r="G2030" s="9" t="s">
        <v>14</v>
      </c>
      <c r="H2030" s="9"/>
      <c r="I2030" s="54"/>
    </row>
    <row r="2031">
      <c r="A2031" s="30" t="s">
        <v>13947</v>
      </c>
      <c r="B2031" s="52" t="s">
        <v>13948</v>
      </c>
      <c r="C2031" s="23" t="s">
        <v>13949</v>
      </c>
      <c r="D2031" s="53" t="s">
        <v>307</v>
      </c>
      <c r="E2031" s="9"/>
      <c r="F2031" s="23" t="s">
        <v>184</v>
      </c>
      <c r="G2031" s="9" t="s">
        <v>86</v>
      </c>
      <c r="H2031" s="23" t="s">
        <v>15</v>
      </c>
      <c r="I2031" s="54"/>
    </row>
    <row r="2032">
      <c r="A2032" s="30" t="s">
        <v>13947</v>
      </c>
      <c r="B2032" s="52" t="s">
        <v>13948</v>
      </c>
      <c r="C2032" s="23" t="s">
        <v>13949</v>
      </c>
      <c r="D2032" s="53" t="s">
        <v>1348</v>
      </c>
      <c r="E2032" s="9"/>
      <c r="F2032" s="23" t="s">
        <v>184</v>
      </c>
      <c r="G2032" s="9" t="s">
        <v>86</v>
      </c>
      <c r="H2032" s="23" t="s">
        <v>15</v>
      </c>
      <c r="I2032" s="54"/>
    </row>
    <row r="2033">
      <c r="A2033" s="30" t="s">
        <v>13947</v>
      </c>
      <c r="B2033" s="52" t="s">
        <v>13950</v>
      </c>
      <c r="C2033" s="23" t="s">
        <v>13951</v>
      </c>
      <c r="D2033" s="53" t="s">
        <v>8413</v>
      </c>
      <c r="E2033" s="23" t="s">
        <v>13</v>
      </c>
      <c r="F2033" s="23" t="s">
        <v>136</v>
      </c>
      <c r="G2033" s="9" t="s">
        <v>14</v>
      </c>
      <c r="H2033" s="43"/>
      <c r="I2033" s="54"/>
    </row>
    <row r="2034">
      <c r="A2034" s="30" t="s">
        <v>13947</v>
      </c>
      <c r="B2034" s="52" t="s">
        <v>13950</v>
      </c>
      <c r="C2034" s="23" t="s">
        <v>13951</v>
      </c>
      <c r="D2034" s="53" t="s">
        <v>8413</v>
      </c>
      <c r="E2034" s="23" t="s">
        <v>47</v>
      </c>
      <c r="F2034" s="23" t="s">
        <v>809</v>
      </c>
      <c r="G2034" s="9" t="s">
        <v>14</v>
      </c>
      <c r="H2034" s="9"/>
      <c r="I2034" s="54"/>
    </row>
    <row r="2035">
      <c r="A2035" s="30" t="s">
        <v>13947</v>
      </c>
      <c r="B2035" s="52" t="s">
        <v>13952</v>
      </c>
      <c r="C2035" s="23" t="s">
        <v>13953</v>
      </c>
      <c r="D2035" s="53" t="s">
        <v>523</v>
      </c>
      <c r="E2035" s="23" t="s">
        <v>38</v>
      </c>
      <c r="F2035" s="23" t="s">
        <v>132</v>
      </c>
      <c r="G2035" s="9" t="s">
        <v>14</v>
      </c>
      <c r="H2035" s="9"/>
      <c r="I2035" s="54"/>
    </row>
    <row r="2036">
      <c r="A2036" s="30" t="s">
        <v>13947</v>
      </c>
      <c r="B2036" s="52" t="s">
        <v>13954</v>
      </c>
      <c r="C2036" s="23" t="s">
        <v>13955</v>
      </c>
      <c r="D2036" s="53" t="s">
        <v>608</v>
      </c>
      <c r="E2036" s="23" t="s">
        <v>1406</v>
      </c>
      <c r="F2036" s="23" t="s">
        <v>2216</v>
      </c>
      <c r="G2036" s="9" t="s">
        <v>14</v>
      </c>
      <c r="H2036" s="9"/>
      <c r="I2036" s="54"/>
    </row>
    <row r="2037">
      <c r="A2037" s="30" t="s">
        <v>13947</v>
      </c>
      <c r="B2037" s="52" t="s">
        <v>13956</v>
      </c>
      <c r="C2037" s="23" t="s">
        <v>13957</v>
      </c>
      <c r="D2037" s="53" t="s">
        <v>611</v>
      </c>
      <c r="E2037" s="23" t="s">
        <v>119</v>
      </c>
      <c r="F2037" s="23" t="s">
        <v>1246</v>
      </c>
      <c r="G2037" s="9" t="s">
        <v>14</v>
      </c>
      <c r="H2037" s="9"/>
      <c r="I2037" s="54"/>
    </row>
    <row r="2038">
      <c r="A2038" s="30" t="s">
        <v>13947</v>
      </c>
      <c r="B2038" s="52" t="s">
        <v>13958</v>
      </c>
      <c r="C2038" s="23" t="s">
        <v>13959</v>
      </c>
      <c r="D2038" s="53" t="s">
        <v>3541</v>
      </c>
      <c r="E2038" s="23" t="s">
        <v>119</v>
      </c>
      <c r="F2038" s="23" t="s">
        <v>33</v>
      </c>
      <c r="G2038" s="9" t="s">
        <v>14</v>
      </c>
      <c r="H2038" s="9"/>
      <c r="I2038" s="54"/>
    </row>
    <row r="2039">
      <c r="A2039" s="30" t="s">
        <v>13947</v>
      </c>
      <c r="B2039" s="52" t="s">
        <v>13958</v>
      </c>
      <c r="C2039" s="23" t="s">
        <v>13959</v>
      </c>
      <c r="D2039" s="53" t="s">
        <v>3541</v>
      </c>
      <c r="E2039" s="23" t="s">
        <v>13</v>
      </c>
      <c r="F2039" s="23" t="s">
        <v>136</v>
      </c>
      <c r="G2039" s="9" t="s">
        <v>14</v>
      </c>
      <c r="H2039" s="9"/>
      <c r="I2039" s="54"/>
    </row>
    <row r="2040">
      <c r="A2040" s="30" t="s">
        <v>13947</v>
      </c>
      <c r="B2040" s="52" t="s">
        <v>13960</v>
      </c>
      <c r="C2040" s="23" t="s">
        <v>13961</v>
      </c>
      <c r="D2040" s="53" t="s">
        <v>3408</v>
      </c>
      <c r="E2040" s="23" t="s">
        <v>519</v>
      </c>
      <c r="F2040" s="23" t="s">
        <v>13962</v>
      </c>
      <c r="G2040" s="9" t="s">
        <v>86</v>
      </c>
      <c r="H2040" s="9"/>
      <c r="I2040" s="54"/>
    </row>
    <row r="2041">
      <c r="A2041" s="30" t="s">
        <v>13947</v>
      </c>
      <c r="B2041" s="52" t="s">
        <v>13963</v>
      </c>
      <c r="C2041" s="23" t="s">
        <v>13964</v>
      </c>
      <c r="D2041" s="53" t="s">
        <v>307</v>
      </c>
      <c r="E2041" s="23" t="s">
        <v>15</v>
      </c>
      <c r="F2041" s="23" t="s">
        <v>749</v>
      </c>
      <c r="G2041" s="9" t="s">
        <v>86</v>
      </c>
      <c r="H2041" s="9"/>
      <c r="I2041" s="54"/>
    </row>
    <row r="2042">
      <c r="A2042" s="30" t="s">
        <v>13947</v>
      </c>
      <c r="B2042" s="52" t="s">
        <v>13963</v>
      </c>
      <c r="C2042" s="23" t="s">
        <v>13964</v>
      </c>
      <c r="D2042" s="53" t="s">
        <v>114</v>
      </c>
      <c r="E2042" s="23" t="s">
        <v>15</v>
      </c>
      <c r="F2042" s="23" t="s">
        <v>749</v>
      </c>
      <c r="G2042" s="9" t="s">
        <v>86</v>
      </c>
      <c r="H2042" s="9"/>
      <c r="I2042" s="54"/>
    </row>
    <row r="2043">
      <c r="A2043" s="30" t="s">
        <v>13947</v>
      </c>
      <c r="B2043" s="52" t="s">
        <v>13963</v>
      </c>
      <c r="C2043" s="23" t="s">
        <v>13964</v>
      </c>
      <c r="D2043" s="53" t="s">
        <v>1699</v>
      </c>
      <c r="E2043" s="9"/>
      <c r="F2043" s="23" t="s">
        <v>111</v>
      </c>
      <c r="G2043" s="9" t="s">
        <v>14</v>
      </c>
      <c r="H2043" s="23" t="s">
        <v>15</v>
      </c>
      <c r="I2043" s="54"/>
    </row>
    <row r="2044">
      <c r="A2044" s="30" t="s">
        <v>13947</v>
      </c>
      <c r="B2044" s="52" t="s">
        <v>13965</v>
      </c>
      <c r="C2044" s="23" t="s">
        <v>13966</v>
      </c>
      <c r="D2044" s="53" t="s">
        <v>170</v>
      </c>
      <c r="E2044" s="23" t="s">
        <v>271</v>
      </c>
      <c r="F2044" s="23" t="s">
        <v>13967</v>
      </c>
      <c r="G2044" s="9" t="s">
        <v>14</v>
      </c>
      <c r="H2044" s="9"/>
      <c r="I2044" s="54"/>
    </row>
    <row r="2045">
      <c r="A2045" s="30" t="s">
        <v>13947</v>
      </c>
      <c r="B2045" s="52" t="s">
        <v>13965</v>
      </c>
      <c r="C2045" s="23" t="s">
        <v>13966</v>
      </c>
      <c r="D2045" s="53" t="s">
        <v>170</v>
      </c>
      <c r="E2045" s="23" t="s">
        <v>119</v>
      </c>
      <c r="F2045" s="23" t="s">
        <v>132</v>
      </c>
      <c r="G2045" s="9" t="s">
        <v>14</v>
      </c>
      <c r="H2045" s="9"/>
      <c r="I2045" s="54"/>
    </row>
    <row r="2046">
      <c r="A2046" s="30" t="s">
        <v>13947</v>
      </c>
      <c r="B2046" s="52" t="s">
        <v>13968</v>
      </c>
      <c r="C2046" s="23" t="s">
        <v>13969</v>
      </c>
      <c r="D2046" s="53" t="s">
        <v>267</v>
      </c>
      <c r="E2046" s="9"/>
      <c r="F2046" s="23" t="s">
        <v>2655</v>
      </c>
      <c r="G2046" s="9" t="s">
        <v>14</v>
      </c>
      <c r="H2046" s="9" t="s">
        <v>420</v>
      </c>
      <c r="I2046" s="54"/>
    </row>
    <row r="2047">
      <c r="A2047" s="30" t="s">
        <v>13947</v>
      </c>
      <c r="B2047" s="52" t="s">
        <v>13968</v>
      </c>
      <c r="C2047" s="23" t="s">
        <v>13969</v>
      </c>
      <c r="D2047" s="53" t="s">
        <v>267</v>
      </c>
      <c r="E2047" s="23" t="s">
        <v>66</v>
      </c>
      <c r="F2047" s="23" t="s">
        <v>18</v>
      </c>
      <c r="G2047" s="9" t="s">
        <v>14</v>
      </c>
      <c r="H2047" s="9"/>
      <c r="I2047" s="54"/>
    </row>
    <row r="2048">
      <c r="A2048" s="30" t="s">
        <v>13947</v>
      </c>
      <c r="B2048" s="52" t="s">
        <v>13970</v>
      </c>
      <c r="C2048" s="23" t="s">
        <v>13971</v>
      </c>
      <c r="D2048" s="53" t="s">
        <v>235</v>
      </c>
      <c r="E2048" s="9"/>
      <c r="F2048" s="23" t="s">
        <v>12411</v>
      </c>
      <c r="G2048" s="9" t="s">
        <v>14</v>
      </c>
      <c r="H2048" s="9" t="s">
        <v>420</v>
      </c>
      <c r="I2048" s="54"/>
    </row>
    <row r="2049">
      <c r="A2049" s="30" t="s">
        <v>13947</v>
      </c>
      <c r="B2049" s="52" t="s">
        <v>13972</v>
      </c>
      <c r="C2049" s="23" t="s">
        <v>13973</v>
      </c>
      <c r="D2049" s="53" t="s">
        <v>904</v>
      </c>
      <c r="E2049" s="23" t="s">
        <v>6954</v>
      </c>
      <c r="F2049" s="23" t="s">
        <v>1716</v>
      </c>
      <c r="G2049" s="9" t="s">
        <v>14</v>
      </c>
      <c r="H2049" s="9"/>
      <c r="I2049" s="54"/>
    </row>
    <row r="2050">
      <c r="A2050" s="30" t="s">
        <v>13947</v>
      </c>
      <c r="B2050" s="52" t="s">
        <v>13974</v>
      </c>
      <c r="C2050" s="23" t="s">
        <v>13975</v>
      </c>
      <c r="D2050" s="53" t="s">
        <v>3036</v>
      </c>
      <c r="E2050" s="9"/>
      <c r="F2050" s="23" t="s">
        <v>13976</v>
      </c>
      <c r="G2050" s="9" t="s">
        <v>14</v>
      </c>
      <c r="H2050" s="9" t="s">
        <v>420</v>
      </c>
      <c r="I2050" s="54"/>
    </row>
    <row r="2051">
      <c r="A2051" s="30" t="s">
        <v>13947</v>
      </c>
      <c r="B2051" s="52" t="s">
        <v>13974</v>
      </c>
      <c r="C2051" s="23" t="s">
        <v>13975</v>
      </c>
      <c r="D2051" s="53" t="s">
        <v>3036</v>
      </c>
      <c r="E2051" s="23" t="s">
        <v>257</v>
      </c>
      <c r="F2051" s="23" t="s">
        <v>13977</v>
      </c>
      <c r="G2051" s="9" t="s">
        <v>14</v>
      </c>
      <c r="H2051" s="9"/>
      <c r="I2051" s="54"/>
    </row>
    <row r="2052">
      <c r="A2052" s="30" t="s">
        <v>13947</v>
      </c>
      <c r="B2052" s="52" t="s">
        <v>13978</v>
      </c>
      <c r="C2052" s="57" t="s">
        <v>13979</v>
      </c>
      <c r="D2052" s="53" t="s">
        <v>812</v>
      </c>
      <c r="E2052" s="23" t="s">
        <v>1802</v>
      </c>
      <c r="F2052" s="23" t="s">
        <v>393</v>
      </c>
      <c r="G2052" s="9" t="s">
        <v>14</v>
      </c>
      <c r="H2052" s="9"/>
      <c r="I2052" s="54"/>
    </row>
    <row r="2053">
      <c r="A2053" s="30" t="s">
        <v>13947</v>
      </c>
      <c r="B2053" s="52" t="s">
        <v>13980</v>
      </c>
      <c r="C2053" s="23" t="s">
        <v>13981</v>
      </c>
      <c r="D2053" s="53" t="s">
        <v>3659</v>
      </c>
      <c r="E2053" s="23" t="s">
        <v>119</v>
      </c>
      <c r="F2053" s="23" t="s">
        <v>505</v>
      </c>
      <c r="G2053" s="9" t="s">
        <v>86</v>
      </c>
      <c r="H2053" s="9"/>
      <c r="I2053" s="54"/>
    </row>
    <row r="2054">
      <c r="A2054" s="30" t="s">
        <v>13947</v>
      </c>
      <c r="B2054" s="52" t="s">
        <v>13982</v>
      </c>
      <c r="C2054" s="23" t="s">
        <v>13983</v>
      </c>
      <c r="D2054" s="53" t="s">
        <v>3998</v>
      </c>
      <c r="E2054" s="23" t="s">
        <v>1810</v>
      </c>
      <c r="F2054" s="23" t="s">
        <v>564</v>
      </c>
      <c r="G2054" s="9" t="s">
        <v>14</v>
      </c>
      <c r="H2054" s="9"/>
      <c r="I2054" s="54"/>
    </row>
    <row r="2055">
      <c r="A2055" s="30" t="s">
        <v>13947</v>
      </c>
      <c r="B2055" s="52" t="s">
        <v>13984</v>
      </c>
      <c r="C2055" s="23" t="s">
        <v>13985</v>
      </c>
      <c r="D2055" s="53" t="s">
        <v>2797</v>
      </c>
      <c r="E2055" s="23" t="s">
        <v>1032</v>
      </c>
      <c r="F2055" s="23" t="s">
        <v>542</v>
      </c>
      <c r="G2055" s="9" t="s">
        <v>14</v>
      </c>
      <c r="H2055" s="9"/>
      <c r="I2055" s="54"/>
    </row>
    <row r="2056">
      <c r="A2056" s="30" t="s">
        <v>13947</v>
      </c>
      <c r="B2056" s="52" t="s">
        <v>13986</v>
      </c>
      <c r="C2056" s="23" t="s">
        <v>13987</v>
      </c>
      <c r="D2056" s="53" t="s">
        <v>508</v>
      </c>
      <c r="E2056" s="23" t="s">
        <v>259</v>
      </c>
      <c r="F2056" s="23" t="s">
        <v>127</v>
      </c>
      <c r="G2056" s="9" t="s">
        <v>14</v>
      </c>
      <c r="H2056" s="9"/>
      <c r="I2056" s="54"/>
    </row>
    <row r="2057">
      <c r="A2057" s="30" t="s">
        <v>13988</v>
      </c>
      <c r="B2057" s="52" t="s">
        <v>13989</v>
      </c>
      <c r="C2057" s="23" t="s">
        <v>13990</v>
      </c>
      <c r="D2057" s="53" t="s">
        <v>427</v>
      </c>
      <c r="E2057" s="23" t="s">
        <v>38</v>
      </c>
      <c r="F2057" s="23" t="s">
        <v>18</v>
      </c>
      <c r="G2057" s="9" t="s">
        <v>14</v>
      </c>
      <c r="H2057" s="9"/>
      <c r="I2057" s="54"/>
    </row>
    <row r="2058">
      <c r="A2058" s="30" t="s">
        <v>13988</v>
      </c>
      <c r="B2058" s="52" t="s">
        <v>13991</v>
      </c>
      <c r="C2058" s="23" t="s">
        <v>13992</v>
      </c>
      <c r="D2058" s="53" t="s">
        <v>1699</v>
      </c>
      <c r="E2058" s="23" t="s">
        <v>15</v>
      </c>
      <c r="F2058" s="23" t="s">
        <v>171</v>
      </c>
      <c r="G2058" s="9" t="s">
        <v>14</v>
      </c>
      <c r="H2058" s="9"/>
      <c r="I2058" s="54"/>
    </row>
    <row r="2059">
      <c r="A2059" s="30" t="s">
        <v>13988</v>
      </c>
      <c r="B2059" s="52" t="s">
        <v>13991</v>
      </c>
      <c r="C2059" s="23" t="s">
        <v>13992</v>
      </c>
      <c r="D2059" s="53" t="s">
        <v>211</v>
      </c>
      <c r="E2059" s="23" t="s">
        <v>15</v>
      </c>
      <c r="F2059" s="23" t="s">
        <v>171</v>
      </c>
      <c r="G2059" s="9" t="s">
        <v>14</v>
      </c>
      <c r="H2059" s="9"/>
      <c r="I2059" s="54"/>
    </row>
    <row r="2060">
      <c r="A2060" s="30" t="s">
        <v>13988</v>
      </c>
      <c r="B2060" s="52" t="s">
        <v>13991</v>
      </c>
      <c r="C2060" s="23" t="s">
        <v>13992</v>
      </c>
      <c r="D2060" s="53" t="s">
        <v>307</v>
      </c>
      <c r="E2060" s="9"/>
      <c r="F2060" s="23" t="s">
        <v>184</v>
      </c>
      <c r="G2060" s="9" t="s">
        <v>86</v>
      </c>
      <c r="H2060" s="23" t="s">
        <v>15</v>
      </c>
      <c r="I2060" s="54"/>
    </row>
    <row r="2061">
      <c r="A2061" s="30" t="s">
        <v>13988</v>
      </c>
      <c r="B2061" s="52" t="s">
        <v>13993</v>
      </c>
      <c r="C2061" s="23" t="s">
        <v>13994</v>
      </c>
      <c r="D2061" s="53" t="s">
        <v>267</v>
      </c>
      <c r="E2061" s="23" t="s">
        <v>47</v>
      </c>
      <c r="F2061" s="23" t="s">
        <v>48</v>
      </c>
      <c r="G2061" s="9" t="s">
        <v>14</v>
      </c>
      <c r="H2061" s="9"/>
      <c r="I2061" s="54"/>
    </row>
    <row r="2062">
      <c r="A2062" s="30" t="s">
        <v>13988</v>
      </c>
      <c r="B2062" s="52" t="s">
        <v>13995</v>
      </c>
      <c r="C2062" s="23" t="s">
        <v>13996</v>
      </c>
      <c r="D2062" s="53" t="s">
        <v>746</v>
      </c>
      <c r="E2062" s="23" t="s">
        <v>15</v>
      </c>
      <c r="F2062" s="23" t="s">
        <v>749</v>
      </c>
      <c r="G2062" s="9" t="s">
        <v>86</v>
      </c>
      <c r="H2062" s="9"/>
      <c r="I2062" s="54"/>
    </row>
    <row r="2063">
      <c r="A2063" s="30" t="s">
        <v>13988</v>
      </c>
      <c r="B2063" s="52" t="s">
        <v>13995</v>
      </c>
      <c r="C2063" s="23" t="s">
        <v>13996</v>
      </c>
      <c r="D2063" s="53" t="s">
        <v>800</v>
      </c>
      <c r="E2063" s="23" t="s">
        <v>15</v>
      </c>
      <c r="F2063" s="23" t="s">
        <v>749</v>
      </c>
      <c r="G2063" s="9" t="s">
        <v>86</v>
      </c>
      <c r="H2063" s="9"/>
      <c r="I2063" s="54"/>
    </row>
    <row r="2064">
      <c r="A2064" s="30" t="s">
        <v>13988</v>
      </c>
      <c r="B2064" s="52" t="s">
        <v>13995</v>
      </c>
      <c r="C2064" s="23" t="s">
        <v>13996</v>
      </c>
      <c r="D2064" s="53" t="s">
        <v>307</v>
      </c>
      <c r="E2064" s="23" t="s">
        <v>15</v>
      </c>
      <c r="F2064" s="23" t="s">
        <v>749</v>
      </c>
      <c r="G2064" s="9" t="s">
        <v>86</v>
      </c>
      <c r="H2064" s="9"/>
      <c r="I2064" s="54"/>
    </row>
    <row r="2065">
      <c r="A2065" s="30" t="s">
        <v>13988</v>
      </c>
      <c r="B2065" s="52" t="s">
        <v>13997</v>
      </c>
      <c r="C2065" s="23" t="s">
        <v>13998</v>
      </c>
      <c r="D2065" s="53" t="s">
        <v>230</v>
      </c>
      <c r="E2065" s="23" t="s">
        <v>12636</v>
      </c>
      <c r="F2065" s="23" t="s">
        <v>202</v>
      </c>
      <c r="G2065" s="9" t="s">
        <v>14</v>
      </c>
      <c r="H2065" s="9"/>
      <c r="I2065" s="54"/>
    </row>
    <row r="2066">
      <c r="A2066" s="30" t="s">
        <v>13988</v>
      </c>
      <c r="B2066" s="52" t="s">
        <v>13999</v>
      </c>
      <c r="C2066" s="23" t="s">
        <v>14000</v>
      </c>
      <c r="D2066" s="53" t="s">
        <v>508</v>
      </c>
      <c r="E2066" s="23" t="s">
        <v>519</v>
      </c>
      <c r="F2066" s="23" t="s">
        <v>14001</v>
      </c>
      <c r="G2066" s="9" t="s">
        <v>14</v>
      </c>
      <c r="H2066" s="9"/>
      <c r="I2066" s="54"/>
    </row>
    <row r="2067">
      <c r="A2067" s="30" t="s">
        <v>13988</v>
      </c>
      <c r="B2067" s="52" t="s">
        <v>14002</v>
      </c>
      <c r="C2067" s="23" t="s">
        <v>14003</v>
      </c>
      <c r="D2067" s="53" t="s">
        <v>2538</v>
      </c>
      <c r="E2067" s="23" t="s">
        <v>896</v>
      </c>
      <c r="F2067" s="23" t="s">
        <v>308</v>
      </c>
      <c r="G2067" s="9" t="s">
        <v>14</v>
      </c>
      <c r="H2067" s="9"/>
      <c r="I2067" s="54"/>
    </row>
    <row r="2068">
      <c r="A2068" s="30" t="s">
        <v>13988</v>
      </c>
      <c r="B2068" s="52" t="s">
        <v>14004</v>
      </c>
      <c r="C2068" s="23" t="s">
        <v>14005</v>
      </c>
      <c r="D2068" s="53" t="s">
        <v>307</v>
      </c>
      <c r="E2068" s="23" t="s">
        <v>105</v>
      </c>
      <c r="F2068" s="23" t="s">
        <v>747</v>
      </c>
      <c r="G2068" s="9" t="s">
        <v>86</v>
      </c>
      <c r="H2068" s="9"/>
      <c r="I2068" s="54"/>
    </row>
    <row r="2069">
      <c r="A2069" s="30" t="s">
        <v>13988</v>
      </c>
      <c r="B2069" s="52" t="s">
        <v>14004</v>
      </c>
      <c r="C2069" s="23" t="s">
        <v>14005</v>
      </c>
      <c r="D2069" s="53" t="s">
        <v>307</v>
      </c>
      <c r="E2069" s="23" t="s">
        <v>2120</v>
      </c>
      <c r="F2069" s="23" t="s">
        <v>14006</v>
      </c>
      <c r="G2069" s="9" t="s">
        <v>86</v>
      </c>
      <c r="H2069" s="9"/>
      <c r="I2069" s="54"/>
    </row>
    <row r="2070">
      <c r="A2070" s="30" t="s">
        <v>13988</v>
      </c>
      <c r="B2070" s="52" t="s">
        <v>14007</v>
      </c>
      <c r="C2070" s="23" t="s">
        <v>14008</v>
      </c>
      <c r="D2070" s="53" t="s">
        <v>312</v>
      </c>
      <c r="E2070" s="23" t="s">
        <v>38</v>
      </c>
      <c r="F2070" s="23" t="s">
        <v>1901</v>
      </c>
      <c r="G2070" s="9" t="s">
        <v>14</v>
      </c>
      <c r="H2070" s="9"/>
      <c r="I2070" s="54"/>
    </row>
    <row r="2071">
      <c r="A2071" s="30" t="s">
        <v>13988</v>
      </c>
      <c r="B2071" s="52" t="s">
        <v>14007</v>
      </c>
      <c r="C2071" s="23" t="s">
        <v>14008</v>
      </c>
      <c r="D2071" s="53" t="s">
        <v>312</v>
      </c>
      <c r="E2071" s="23" t="s">
        <v>110</v>
      </c>
      <c r="F2071" s="23" t="s">
        <v>111</v>
      </c>
      <c r="G2071" s="9" t="s">
        <v>14</v>
      </c>
      <c r="H2071" s="9"/>
      <c r="I2071" s="54"/>
    </row>
    <row r="2072">
      <c r="A2072" s="30" t="s">
        <v>13988</v>
      </c>
      <c r="B2072" s="52" t="s">
        <v>14009</v>
      </c>
      <c r="C2072" s="23" t="s">
        <v>14010</v>
      </c>
      <c r="D2072" s="53" t="s">
        <v>7875</v>
      </c>
      <c r="E2072" s="23" t="s">
        <v>13</v>
      </c>
      <c r="F2072" s="23" t="s">
        <v>14011</v>
      </c>
      <c r="G2072" s="9" t="s">
        <v>14</v>
      </c>
      <c r="H2072" s="9"/>
      <c r="I2072" s="54"/>
    </row>
    <row r="2073">
      <c r="A2073" s="30" t="s">
        <v>13988</v>
      </c>
      <c r="B2073" s="52" t="s">
        <v>14012</v>
      </c>
      <c r="C2073" s="23" t="s">
        <v>14013</v>
      </c>
      <c r="D2073" s="53" t="s">
        <v>1126</v>
      </c>
      <c r="E2073" s="23" t="s">
        <v>166</v>
      </c>
      <c r="F2073" s="23" t="s">
        <v>171</v>
      </c>
      <c r="G2073" s="9" t="s">
        <v>14</v>
      </c>
      <c r="H2073" s="9"/>
      <c r="I2073" s="54"/>
    </row>
    <row r="2074">
      <c r="A2074" s="30" t="s">
        <v>13988</v>
      </c>
      <c r="B2074" s="52" t="s">
        <v>14012</v>
      </c>
      <c r="C2074" s="23" t="s">
        <v>14013</v>
      </c>
      <c r="D2074" s="53" t="s">
        <v>1126</v>
      </c>
      <c r="E2074" s="23" t="s">
        <v>808</v>
      </c>
      <c r="F2074" s="23" t="s">
        <v>300</v>
      </c>
      <c r="G2074" s="9" t="s">
        <v>14</v>
      </c>
      <c r="H2074" s="9"/>
      <c r="I2074" s="54"/>
    </row>
    <row r="2075">
      <c r="A2075" s="30" t="s">
        <v>13988</v>
      </c>
      <c r="B2075" s="52" t="s">
        <v>14012</v>
      </c>
      <c r="C2075" s="23" t="s">
        <v>14013</v>
      </c>
      <c r="D2075" s="53" t="s">
        <v>1126</v>
      </c>
      <c r="E2075" s="23" t="s">
        <v>183</v>
      </c>
      <c r="F2075" s="23" t="s">
        <v>111</v>
      </c>
      <c r="G2075" s="9" t="s">
        <v>14</v>
      </c>
      <c r="H2075" s="9"/>
      <c r="I2075" s="54"/>
    </row>
    <row r="2076">
      <c r="A2076" s="30" t="s">
        <v>13988</v>
      </c>
      <c r="B2076" s="52" t="s">
        <v>14014</v>
      </c>
      <c r="C2076" s="23" t="s">
        <v>14015</v>
      </c>
      <c r="D2076" s="53" t="s">
        <v>3278</v>
      </c>
      <c r="E2076" s="23" t="s">
        <v>334</v>
      </c>
      <c r="F2076" s="23" t="s">
        <v>11206</v>
      </c>
      <c r="G2076" s="9" t="s">
        <v>14</v>
      </c>
      <c r="H2076" s="9"/>
      <c r="I2076" s="54"/>
    </row>
    <row r="2077">
      <c r="A2077" s="30" t="s">
        <v>13988</v>
      </c>
      <c r="B2077" s="52" t="s">
        <v>14016</v>
      </c>
      <c r="C2077" s="23" t="s">
        <v>14017</v>
      </c>
      <c r="D2077" s="53" t="s">
        <v>2485</v>
      </c>
      <c r="E2077" s="23" t="s">
        <v>2120</v>
      </c>
      <c r="F2077" s="23" t="s">
        <v>393</v>
      </c>
      <c r="G2077" s="9" t="s">
        <v>14</v>
      </c>
      <c r="H2077" s="9"/>
      <c r="I2077" s="54"/>
    </row>
    <row r="2078">
      <c r="A2078" s="30" t="s">
        <v>13988</v>
      </c>
      <c r="B2078" s="52" t="s">
        <v>14018</v>
      </c>
      <c r="C2078" s="23" t="s">
        <v>14019</v>
      </c>
      <c r="D2078" s="53" t="s">
        <v>1348</v>
      </c>
      <c r="E2078" s="23" t="s">
        <v>299</v>
      </c>
      <c r="F2078" s="23" t="s">
        <v>590</v>
      </c>
      <c r="G2078" s="9" t="s">
        <v>86</v>
      </c>
      <c r="H2078" s="9"/>
      <c r="I2078" s="54"/>
    </row>
    <row r="2079">
      <c r="A2079" s="30" t="s">
        <v>13988</v>
      </c>
      <c r="B2079" s="52" t="s">
        <v>14020</v>
      </c>
      <c r="C2079" s="23" t="s">
        <v>14021</v>
      </c>
      <c r="D2079" s="53" t="s">
        <v>916</v>
      </c>
      <c r="E2079" s="23" t="s">
        <v>937</v>
      </c>
      <c r="F2079" s="23" t="s">
        <v>860</v>
      </c>
      <c r="G2079" s="9" t="s">
        <v>14</v>
      </c>
      <c r="H2079" s="9"/>
      <c r="I2079" s="54"/>
    </row>
    <row r="2080">
      <c r="A2080" s="30" t="s">
        <v>13988</v>
      </c>
      <c r="B2080" s="52" t="s">
        <v>14020</v>
      </c>
      <c r="C2080" s="23" t="s">
        <v>14021</v>
      </c>
      <c r="D2080" s="53" t="s">
        <v>916</v>
      </c>
      <c r="E2080" s="9"/>
      <c r="F2080" s="23" t="s">
        <v>14022</v>
      </c>
      <c r="G2080" s="9" t="s">
        <v>14</v>
      </c>
      <c r="H2080" s="9" t="s">
        <v>420</v>
      </c>
      <c r="I2080" s="54"/>
    </row>
    <row r="2081">
      <c r="A2081" s="30" t="s">
        <v>13988</v>
      </c>
      <c r="B2081" s="52" t="s">
        <v>14023</v>
      </c>
      <c r="C2081" s="23" t="s">
        <v>14024</v>
      </c>
      <c r="D2081" s="53" t="s">
        <v>6641</v>
      </c>
      <c r="E2081" s="23" t="s">
        <v>1032</v>
      </c>
      <c r="F2081" s="23" t="s">
        <v>1419</v>
      </c>
      <c r="G2081" s="9" t="s">
        <v>14</v>
      </c>
      <c r="H2081" s="9"/>
      <c r="I2081" s="54"/>
    </row>
    <row r="2082">
      <c r="A2082" s="30" t="s">
        <v>13988</v>
      </c>
      <c r="B2082" s="52" t="s">
        <v>14025</v>
      </c>
      <c r="C2082" s="23" t="s">
        <v>14026</v>
      </c>
      <c r="D2082" s="53" t="s">
        <v>2369</v>
      </c>
      <c r="E2082" s="23" t="s">
        <v>12162</v>
      </c>
      <c r="F2082" s="23" t="s">
        <v>127</v>
      </c>
      <c r="G2082" s="9" t="s">
        <v>14</v>
      </c>
      <c r="H2082" s="9"/>
      <c r="I2082" s="54"/>
    </row>
    <row r="2083">
      <c r="A2083" s="30" t="s">
        <v>13988</v>
      </c>
      <c r="B2083" s="52" t="s">
        <v>14027</v>
      </c>
      <c r="C2083" s="23" t="s">
        <v>14028</v>
      </c>
      <c r="D2083" s="53" t="s">
        <v>235</v>
      </c>
      <c r="E2083" s="23" t="s">
        <v>241</v>
      </c>
      <c r="F2083" s="23" t="s">
        <v>13</v>
      </c>
      <c r="G2083" s="9" t="s">
        <v>14</v>
      </c>
      <c r="H2083" s="9"/>
      <c r="I2083" s="54"/>
    </row>
    <row r="2084">
      <c r="A2084" s="30" t="s">
        <v>13988</v>
      </c>
      <c r="B2084" s="52" t="s">
        <v>14027</v>
      </c>
      <c r="C2084" s="23" t="s">
        <v>14028</v>
      </c>
      <c r="D2084" s="53" t="s">
        <v>235</v>
      </c>
      <c r="E2084" s="23" t="s">
        <v>14029</v>
      </c>
      <c r="F2084" s="23" t="s">
        <v>101</v>
      </c>
      <c r="G2084" s="9" t="s">
        <v>14</v>
      </c>
      <c r="H2084" s="9"/>
      <c r="I2084" s="54"/>
    </row>
    <row r="2085">
      <c r="A2085" s="30" t="s">
        <v>13988</v>
      </c>
      <c r="B2085" s="52" t="s">
        <v>14030</v>
      </c>
      <c r="C2085" s="23" t="s">
        <v>14031</v>
      </c>
      <c r="D2085" s="53" t="s">
        <v>1410</v>
      </c>
      <c r="E2085" s="23" t="s">
        <v>4316</v>
      </c>
      <c r="F2085" s="23" t="s">
        <v>2843</v>
      </c>
      <c r="G2085" s="9" t="s">
        <v>14</v>
      </c>
      <c r="H2085" s="9"/>
      <c r="I2085" s="54"/>
    </row>
    <row r="2086">
      <c r="A2086" s="30" t="s">
        <v>13988</v>
      </c>
      <c r="B2086" s="52" t="s">
        <v>14030</v>
      </c>
      <c r="C2086" s="23" t="s">
        <v>14031</v>
      </c>
      <c r="D2086" s="53" t="s">
        <v>1410</v>
      </c>
      <c r="E2086" s="23" t="s">
        <v>409</v>
      </c>
      <c r="F2086" s="23" t="s">
        <v>10302</v>
      </c>
      <c r="G2086" s="9" t="s">
        <v>14</v>
      </c>
      <c r="H2086" s="9"/>
      <c r="I2086" s="54"/>
    </row>
    <row r="2087">
      <c r="A2087" s="30" t="s">
        <v>13988</v>
      </c>
      <c r="B2087" s="52" t="s">
        <v>14032</v>
      </c>
      <c r="C2087" s="23" t="s">
        <v>14033</v>
      </c>
      <c r="D2087" s="53" t="s">
        <v>295</v>
      </c>
      <c r="E2087" s="23" t="s">
        <v>436</v>
      </c>
      <c r="F2087" s="23" t="s">
        <v>1430</v>
      </c>
      <c r="G2087" s="9" t="s">
        <v>14</v>
      </c>
      <c r="H2087" s="9"/>
      <c r="I2087" s="54"/>
    </row>
    <row r="2088">
      <c r="A2088" s="30" t="s">
        <v>13988</v>
      </c>
      <c r="B2088" s="52" t="s">
        <v>14032</v>
      </c>
      <c r="C2088" s="23" t="s">
        <v>14033</v>
      </c>
      <c r="D2088" s="53" t="s">
        <v>295</v>
      </c>
      <c r="E2088" s="55" t="s">
        <v>1003</v>
      </c>
      <c r="F2088" s="23" t="s">
        <v>4546</v>
      </c>
      <c r="G2088" s="9" t="s">
        <v>14</v>
      </c>
      <c r="H2088" s="9"/>
      <c r="I2088" s="54"/>
    </row>
    <row r="2089">
      <c r="A2089" s="30" t="s">
        <v>13988</v>
      </c>
      <c r="B2089" s="52" t="s">
        <v>14034</v>
      </c>
      <c r="C2089" s="23" t="s">
        <v>14035</v>
      </c>
      <c r="D2089" s="53" t="s">
        <v>448</v>
      </c>
      <c r="E2089" s="23" t="s">
        <v>5366</v>
      </c>
      <c r="F2089" s="23" t="s">
        <v>1507</v>
      </c>
      <c r="G2089" s="9" t="s">
        <v>14</v>
      </c>
      <c r="H2089" s="9"/>
      <c r="I2089" s="54"/>
    </row>
    <row r="2090">
      <c r="A2090" s="30" t="s">
        <v>13988</v>
      </c>
      <c r="B2090" s="52" t="s">
        <v>14034</v>
      </c>
      <c r="C2090" s="23" t="s">
        <v>14035</v>
      </c>
      <c r="D2090" s="53" t="s">
        <v>448</v>
      </c>
      <c r="E2090" s="23" t="s">
        <v>12636</v>
      </c>
      <c r="F2090" s="23" t="s">
        <v>127</v>
      </c>
      <c r="G2090" s="9" t="s">
        <v>14</v>
      </c>
      <c r="H2090" s="9"/>
      <c r="I2090" s="54"/>
    </row>
    <row r="2091">
      <c r="A2091" s="30" t="s">
        <v>13988</v>
      </c>
      <c r="B2091" s="52" t="s">
        <v>14036</v>
      </c>
      <c r="C2091" s="23" t="s">
        <v>14037</v>
      </c>
      <c r="D2091" s="53" t="s">
        <v>907</v>
      </c>
      <c r="E2091" s="23" t="s">
        <v>4192</v>
      </c>
      <c r="F2091" s="23" t="s">
        <v>18</v>
      </c>
      <c r="G2091" s="9" t="s">
        <v>14</v>
      </c>
      <c r="H2091" s="9"/>
      <c r="I2091" s="54"/>
    </row>
    <row r="2092">
      <c r="A2092" s="30" t="s">
        <v>14038</v>
      </c>
      <c r="B2092" s="52" t="s">
        <v>14039</v>
      </c>
      <c r="C2092" s="23" t="s">
        <v>14040</v>
      </c>
      <c r="D2092" s="53" t="s">
        <v>1728</v>
      </c>
      <c r="E2092" s="23" t="s">
        <v>420</v>
      </c>
      <c r="F2092" s="23" t="s">
        <v>923</v>
      </c>
      <c r="G2092" s="9" t="s">
        <v>14</v>
      </c>
      <c r="H2092" s="9"/>
      <c r="I2092" s="54"/>
    </row>
    <row r="2093">
      <c r="A2093" s="30" t="s">
        <v>14038</v>
      </c>
      <c r="B2093" s="52" t="s">
        <v>14039</v>
      </c>
      <c r="C2093" s="23" t="s">
        <v>14040</v>
      </c>
      <c r="D2093" s="53" t="s">
        <v>1728</v>
      </c>
      <c r="E2093" s="23" t="s">
        <v>14041</v>
      </c>
      <c r="F2093" s="23" t="s">
        <v>14042</v>
      </c>
      <c r="G2093" s="9" t="s">
        <v>86</v>
      </c>
      <c r="H2093" s="9"/>
      <c r="I2093" s="54"/>
    </row>
    <row r="2094">
      <c r="A2094" s="30" t="s">
        <v>14038</v>
      </c>
      <c r="B2094" s="52" t="s">
        <v>14043</v>
      </c>
      <c r="C2094" s="23" t="s">
        <v>14044</v>
      </c>
      <c r="D2094" s="53" t="s">
        <v>2239</v>
      </c>
      <c r="E2094" s="23" t="s">
        <v>366</v>
      </c>
      <c r="F2094" s="23" t="s">
        <v>33</v>
      </c>
      <c r="G2094" s="9" t="s">
        <v>14</v>
      </c>
      <c r="H2094" s="9"/>
      <c r="I2094" s="54"/>
    </row>
    <row r="2095">
      <c r="A2095" s="30" t="s">
        <v>14045</v>
      </c>
      <c r="B2095" s="52" t="s">
        <v>14046</v>
      </c>
      <c r="C2095" s="23" t="s">
        <v>14047</v>
      </c>
      <c r="D2095" s="53" t="s">
        <v>445</v>
      </c>
      <c r="E2095" s="23" t="s">
        <v>6180</v>
      </c>
      <c r="F2095" s="23" t="s">
        <v>14048</v>
      </c>
      <c r="G2095" s="9" t="s">
        <v>14</v>
      </c>
      <c r="H2095" s="9"/>
      <c r="I2095" s="54"/>
    </row>
    <row r="2096">
      <c r="A2096" s="30" t="s">
        <v>14045</v>
      </c>
      <c r="B2096" s="52" t="s">
        <v>14046</v>
      </c>
      <c r="C2096" s="23" t="s">
        <v>14047</v>
      </c>
      <c r="D2096" s="53" t="s">
        <v>445</v>
      </c>
      <c r="E2096" s="23" t="s">
        <v>95</v>
      </c>
      <c r="F2096" s="23" t="s">
        <v>48</v>
      </c>
      <c r="G2096" s="9" t="s">
        <v>14</v>
      </c>
      <c r="H2096" s="9"/>
      <c r="I2096" s="54"/>
    </row>
    <row r="2097">
      <c r="A2097" s="30" t="s">
        <v>14049</v>
      </c>
      <c r="B2097" s="52" t="s">
        <v>14050</v>
      </c>
      <c r="C2097" s="23" t="s">
        <v>14051</v>
      </c>
      <c r="D2097" s="53" t="s">
        <v>32</v>
      </c>
      <c r="E2097" s="23" t="s">
        <v>119</v>
      </c>
      <c r="F2097" s="23" t="s">
        <v>3945</v>
      </c>
      <c r="G2097" s="9" t="s">
        <v>14</v>
      </c>
      <c r="H2097" s="9"/>
      <c r="I2097" s="54"/>
    </row>
    <row r="2098">
      <c r="A2098" s="30" t="s">
        <v>14049</v>
      </c>
      <c r="B2098" s="52" t="s">
        <v>14052</v>
      </c>
      <c r="C2098" s="23" t="s">
        <v>14053</v>
      </c>
      <c r="D2098" s="53" t="s">
        <v>1132</v>
      </c>
      <c r="E2098" s="23" t="s">
        <v>15</v>
      </c>
      <c r="F2098" s="23" t="s">
        <v>512</v>
      </c>
      <c r="G2098" s="9" t="s">
        <v>14</v>
      </c>
      <c r="H2098" s="9"/>
      <c r="I2098" s="54"/>
    </row>
    <row r="2099">
      <c r="A2099" s="30" t="s">
        <v>14049</v>
      </c>
      <c r="B2099" s="52" t="s">
        <v>14054</v>
      </c>
      <c r="C2099" s="23" t="s">
        <v>14055</v>
      </c>
      <c r="D2099" s="53" t="s">
        <v>812</v>
      </c>
      <c r="E2099" s="23" t="s">
        <v>15</v>
      </c>
      <c r="F2099" s="23" t="s">
        <v>171</v>
      </c>
      <c r="G2099" s="9" t="s">
        <v>14</v>
      </c>
      <c r="H2099" s="9"/>
      <c r="I2099" s="54"/>
    </row>
    <row r="2100">
      <c r="A2100" s="30" t="s">
        <v>14049</v>
      </c>
      <c r="B2100" s="52" t="s">
        <v>14054</v>
      </c>
      <c r="C2100" s="23" t="s">
        <v>14055</v>
      </c>
      <c r="D2100" s="53" t="s">
        <v>114</v>
      </c>
      <c r="E2100" s="23" t="s">
        <v>15</v>
      </c>
      <c r="F2100" s="23" t="s">
        <v>171</v>
      </c>
      <c r="G2100" s="9" t="s">
        <v>14</v>
      </c>
      <c r="H2100" s="9"/>
      <c r="I2100" s="54"/>
    </row>
    <row r="2101">
      <c r="A2101" s="30" t="s">
        <v>14049</v>
      </c>
      <c r="B2101" s="52" t="s">
        <v>14054</v>
      </c>
      <c r="C2101" s="23" t="s">
        <v>14055</v>
      </c>
      <c r="D2101" s="53" t="s">
        <v>147</v>
      </c>
      <c r="E2101" s="23" t="s">
        <v>15</v>
      </c>
      <c r="F2101" s="23" t="s">
        <v>171</v>
      </c>
      <c r="G2101" s="9" t="s">
        <v>14</v>
      </c>
      <c r="H2101" s="9"/>
      <c r="I2101" s="54"/>
    </row>
    <row r="2102">
      <c r="A2102" s="30" t="s">
        <v>14049</v>
      </c>
      <c r="B2102" s="52" t="s">
        <v>14056</v>
      </c>
      <c r="C2102" s="23" t="s">
        <v>14057</v>
      </c>
      <c r="D2102" s="53" t="s">
        <v>307</v>
      </c>
      <c r="E2102" s="23" t="s">
        <v>119</v>
      </c>
      <c r="F2102" s="23" t="s">
        <v>330</v>
      </c>
      <c r="G2102" s="9" t="s">
        <v>14</v>
      </c>
      <c r="H2102" s="9"/>
      <c r="I2102" s="54"/>
    </row>
    <row r="2103">
      <c r="A2103" s="30" t="s">
        <v>14049</v>
      </c>
      <c r="B2103" s="52" t="s">
        <v>14058</v>
      </c>
      <c r="C2103" s="23" t="s">
        <v>14059</v>
      </c>
      <c r="D2103" s="53" t="s">
        <v>1235</v>
      </c>
      <c r="E2103" s="23" t="s">
        <v>420</v>
      </c>
      <c r="F2103" s="23" t="s">
        <v>450</v>
      </c>
      <c r="G2103" s="9" t="s">
        <v>14</v>
      </c>
      <c r="H2103" s="9"/>
      <c r="I2103" s="54"/>
    </row>
    <row r="2104">
      <c r="A2104" s="30" t="s">
        <v>14049</v>
      </c>
      <c r="B2104" s="52" t="s">
        <v>14058</v>
      </c>
      <c r="C2104" s="23" t="s">
        <v>14059</v>
      </c>
      <c r="D2104" s="53" t="s">
        <v>1235</v>
      </c>
      <c r="E2104" s="23" t="s">
        <v>115</v>
      </c>
      <c r="F2104" s="23" t="s">
        <v>14060</v>
      </c>
      <c r="G2104" s="9" t="s">
        <v>14</v>
      </c>
      <c r="H2104" s="9"/>
      <c r="I2104" s="54"/>
    </row>
    <row r="2105">
      <c r="A2105" s="30" t="s">
        <v>14049</v>
      </c>
      <c r="B2105" s="52" t="s">
        <v>14061</v>
      </c>
      <c r="C2105" s="23" t="s">
        <v>14062</v>
      </c>
      <c r="D2105" s="53" t="s">
        <v>1151</v>
      </c>
      <c r="E2105" s="9"/>
      <c r="F2105" s="23" t="s">
        <v>12471</v>
      </c>
      <c r="G2105" s="9" t="s">
        <v>14</v>
      </c>
      <c r="H2105" s="9" t="s">
        <v>420</v>
      </c>
      <c r="I2105" s="54"/>
    </row>
    <row r="2106">
      <c r="A2106" s="30" t="s">
        <v>14049</v>
      </c>
      <c r="B2106" s="52" t="s">
        <v>14061</v>
      </c>
      <c r="C2106" s="23" t="s">
        <v>14062</v>
      </c>
      <c r="D2106" s="53" t="s">
        <v>1151</v>
      </c>
      <c r="E2106" s="23" t="s">
        <v>119</v>
      </c>
      <c r="F2106" s="23" t="s">
        <v>14063</v>
      </c>
      <c r="G2106" s="9" t="s">
        <v>14</v>
      </c>
      <c r="H2106" s="9"/>
      <c r="I2106" s="54"/>
    </row>
    <row r="2107">
      <c r="A2107" s="30" t="s">
        <v>14049</v>
      </c>
      <c r="B2107" s="52" t="s">
        <v>14064</v>
      </c>
      <c r="C2107" s="23" t="s">
        <v>14065</v>
      </c>
      <c r="D2107" s="53" t="s">
        <v>3394</v>
      </c>
      <c r="E2107" s="23" t="s">
        <v>241</v>
      </c>
      <c r="F2107" s="23" t="s">
        <v>33</v>
      </c>
      <c r="G2107" s="9" t="s">
        <v>14</v>
      </c>
      <c r="H2107" s="9"/>
      <c r="I2107" s="54"/>
    </row>
    <row r="2108">
      <c r="A2108" s="30" t="s">
        <v>14049</v>
      </c>
      <c r="B2108" s="52" t="s">
        <v>14064</v>
      </c>
      <c r="C2108" s="23" t="s">
        <v>14065</v>
      </c>
      <c r="D2108" s="53" t="s">
        <v>3394</v>
      </c>
      <c r="E2108" s="23" t="s">
        <v>995</v>
      </c>
      <c r="F2108" s="23" t="s">
        <v>454</v>
      </c>
      <c r="G2108" s="9" t="s">
        <v>14</v>
      </c>
      <c r="H2108" s="9"/>
      <c r="I2108" s="54"/>
    </row>
    <row r="2109">
      <c r="A2109" s="30" t="s">
        <v>14049</v>
      </c>
      <c r="B2109" s="52" t="s">
        <v>14064</v>
      </c>
      <c r="C2109" s="23" t="s">
        <v>14065</v>
      </c>
      <c r="D2109" s="53" t="s">
        <v>3394</v>
      </c>
      <c r="E2109" s="23" t="s">
        <v>38</v>
      </c>
      <c r="F2109" s="23" t="s">
        <v>18</v>
      </c>
      <c r="G2109" s="9" t="s">
        <v>14</v>
      </c>
      <c r="H2109" s="9"/>
      <c r="I2109" s="54"/>
    </row>
    <row r="2110">
      <c r="A2110" s="30" t="s">
        <v>14049</v>
      </c>
      <c r="B2110" s="52" t="s">
        <v>14066</v>
      </c>
      <c r="C2110" s="23" t="s">
        <v>14067</v>
      </c>
      <c r="D2110" s="53" t="s">
        <v>4204</v>
      </c>
      <c r="E2110" s="23" t="s">
        <v>105</v>
      </c>
      <c r="F2110" s="23" t="s">
        <v>1901</v>
      </c>
      <c r="G2110" s="9" t="s">
        <v>14</v>
      </c>
      <c r="H2110" s="9"/>
      <c r="I2110" s="54"/>
    </row>
    <row r="2111">
      <c r="A2111" s="30" t="s">
        <v>14049</v>
      </c>
      <c r="B2111" s="52" t="s">
        <v>14068</v>
      </c>
      <c r="C2111" s="23" t="s">
        <v>14069</v>
      </c>
      <c r="D2111" s="53" t="s">
        <v>746</v>
      </c>
      <c r="E2111" s="23" t="s">
        <v>15</v>
      </c>
      <c r="F2111" s="23" t="s">
        <v>171</v>
      </c>
      <c r="G2111" s="9" t="s">
        <v>14</v>
      </c>
      <c r="H2111" s="9"/>
      <c r="I2111" s="54"/>
    </row>
    <row r="2112">
      <c r="A2112" s="30" t="s">
        <v>14049</v>
      </c>
      <c r="B2112" s="52" t="s">
        <v>14068</v>
      </c>
      <c r="C2112" s="23" t="s">
        <v>14069</v>
      </c>
      <c r="D2112" s="53" t="s">
        <v>812</v>
      </c>
      <c r="E2112" s="23" t="s">
        <v>15</v>
      </c>
      <c r="F2112" s="23" t="s">
        <v>171</v>
      </c>
      <c r="G2112" s="9" t="s">
        <v>14</v>
      </c>
      <c r="H2112" s="9"/>
      <c r="I2112" s="54"/>
    </row>
    <row r="2113">
      <c r="A2113" s="30" t="s">
        <v>14049</v>
      </c>
      <c r="B2113" s="52" t="s">
        <v>14068</v>
      </c>
      <c r="C2113" s="23" t="s">
        <v>14069</v>
      </c>
      <c r="D2113" s="53" t="s">
        <v>114</v>
      </c>
      <c r="E2113" s="23" t="s">
        <v>15</v>
      </c>
      <c r="F2113" s="23" t="s">
        <v>171</v>
      </c>
      <c r="G2113" s="9" t="s">
        <v>14</v>
      </c>
      <c r="H2113" s="9"/>
      <c r="I2113" s="54"/>
    </row>
    <row r="2114">
      <c r="A2114" s="30" t="s">
        <v>14049</v>
      </c>
      <c r="B2114" s="52" t="s">
        <v>14070</v>
      </c>
      <c r="C2114" s="23" t="s">
        <v>14071</v>
      </c>
      <c r="D2114" s="53" t="s">
        <v>321</v>
      </c>
      <c r="E2114" s="23" t="s">
        <v>519</v>
      </c>
      <c r="F2114" s="23" t="s">
        <v>33</v>
      </c>
      <c r="G2114" s="9" t="s">
        <v>14</v>
      </c>
      <c r="H2114" s="9"/>
      <c r="I2114" s="54"/>
    </row>
    <row r="2115">
      <c r="A2115" s="30" t="s">
        <v>14049</v>
      </c>
      <c r="B2115" s="52" t="s">
        <v>14070</v>
      </c>
      <c r="C2115" s="23" t="s">
        <v>14071</v>
      </c>
      <c r="D2115" s="53" t="s">
        <v>321</v>
      </c>
      <c r="E2115" s="23" t="s">
        <v>47</v>
      </c>
      <c r="F2115" s="23" t="s">
        <v>809</v>
      </c>
      <c r="G2115" s="9" t="s">
        <v>14</v>
      </c>
      <c r="H2115" s="9"/>
      <c r="I2115" s="54"/>
    </row>
    <row r="2116">
      <c r="A2116" s="30" t="s">
        <v>14049</v>
      </c>
      <c r="B2116" s="52" t="s">
        <v>14072</v>
      </c>
      <c r="C2116" s="23" t="s">
        <v>14073</v>
      </c>
      <c r="D2116" s="53" t="s">
        <v>1126</v>
      </c>
      <c r="E2116" s="23" t="s">
        <v>47</v>
      </c>
      <c r="F2116" s="23" t="s">
        <v>48</v>
      </c>
      <c r="G2116" s="9" t="s">
        <v>14</v>
      </c>
      <c r="H2116" s="9"/>
      <c r="I2116" s="54"/>
    </row>
    <row r="2117">
      <c r="A2117" s="30" t="s">
        <v>14049</v>
      </c>
      <c r="B2117" s="52" t="s">
        <v>14072</v>
      </c>
      <c r="C2117" s="23" t="s">
        <v>14073</v>
      </c>
      <c r="D2117" s="53" t="s">
        <v>1126</v>
      </c>
      <c r="E2117" s="23" t="s">
        <v>90</v>
      </c>
      <c r="F2117" s="23" t="s">
        <v>13967</v>
      </c>
      <c r="G2117" s="9" t="s">
        <v>14</v>
      </c>
      <c r="H2117" s="9"/>
      <c r="I2117" s="54"/>
    </row>
    <row r="2118">
      <c r="A2118" s="30" t="s">
        <v>14049</v>
      </c>
      <c r="B2118" s="52" t="s">
        <v>14074</v>
      </c>
      <c r="C2118" s="23" t="s">
        <v>14075</v>
      </c>
      <c r="D2118" s="53" t="s">
        <v>453</v>
      </c>
      <c r="E2118" s="23" t="s">
        <v>7397</v>
      </c>
      <c r="F2118" s="23" t="s">
        <v>136</v>
      </c>
      <c r="G2118" s="9" t="s">
        <v>14</v>
      </c>
      <c r="H2118" s="9"/>
      <c r="I2118" s="54"/>
    </row>
    <row r="2119">
      <c r="A2119" s="30" t="s">
        <v>14049</v>
      </c>
      <c r="B2119" s="52" t="s">
        <v>14076</v>
      </c>
      <c r="C2119" s="23" t="s">
        <v>14077</v>
      </c>
      <c r="D2119" s="53" t="s">
        <v>839</v>
      </c>
      <c r="E2119" s="23" t="s">
        <v>1219</v>
      </c>
      <c r="F2119" s="23" t="s">
        <v>111</v>
      </c>
      <c r="G2119" s="9" t="s">
        <v>14</v>
      </c>
      <c r="H2119" s="9"/>
      <c r="I2119" s="54"/>
    </row>
    <row r="2120">
      <c r="A2120" s="30" t="s">
        <v>14049</v>
      </c>
      <c r="B2120" s="52" t="s">
        <v>14076</v>
      </c>
      <c r="C2120" s="23" t="s">
        <v>14077</v>
      </c>
      <c r="D2120" s="53" t="s">
        <v>839</v>
      </c>
      <c r="E2120" s="23" t="s">
        <v>100</v>
      </c>
      <c r="F2120" s="23" t="s">
        <v>12471</v>
      </c>
      <c r="G2120" s="9" t="s">
        <v>14</v>
      </c>
      <c r="H2120" s="9"/>
      <c r="I2120" s="54"/>
    </row>
    <row r="2121">
      <c r="A2121" s="30" t="s">
        <v>14049</v>
      </c>
      <c r="B2121" s="52" t="s">
        <v>14078</v>
      </c>
      <c r="C2121" s="23" t="s">
        <v>14079</v>
      </c>
      <c r="D2121" s="53" t="s">
        <v>1587</v>
      </c>
      <c r="E2121" s="23" t="s">
        <v>3411</v>
      </c>
      <c r="F2121" s="23" t="s">
        <v>18</v>
      </c>
      <c r="G2121" s="9" t="s">
        <v>14</v>
      </c>
      <c r="H2121" s="9"/>
      <c r="I2121" s="54"/>
    </row>
    <row r="2122">
      <c r="A2122" s="30" t="s">
        <v>14049</v>
      </c>
      <c r="B2122" s="52" t="s">
        <v>14080</v>
      </c>
      <c r="C2122" s="23" t="s">
        <v>14081</v>
      </c>
      <c r="D2122" s="53" t="s">
        <v>14082</v>
      </c>
      <c r="E2122" s="23" t="s">
        <v>119</v>
      </c>
      <c r="F2122" s="23" t="s">
        <v>18</v>
      </c>
      <c r="G2122" s="9" t="s">
        <v>14</v>
      </c>
      <c r="H2122" s="9"/>
      <c r="I2122" s="54"/>
    </row>
    <row r="2123">
      <c r="A2123" s="30" t="s">
        <v>14049</v>
      </c>
      <c r="B2123" s="52" t="s">
        <v>14083</v>
      </c>
      <c r="C2123" s="23" t="s">
        <v>14084</v>
      </c>
      <c r="D2123" s="53" t="s">
        <v>14085</v>
      </c>
      <c r="E2123" s="23" t="s">
        <v>18</v>
      </c>
      <c r="F2123" s="23" t="s">
        <v>757</v>
      </c>
      <c r="G2123" s="9" t="s">
        <v>86</v>
      </c>
      <c r="H2123" s="9"/>
      <c r="I2123" s="54"/>
    </row>
    <row r="2124">
      <c r="A2124" s="30" t="s">
        <v>14049</v>
      </c>
      <c r="B2124" s="52" t="s">
        <v>14086</v>
      </c>
      <c r="C2124" s="23" t="s">
        <v>14087</v>
      </c>
      <c r="D2124" s="53" t="s">
        <v>611</v>
      </c>
      <c r="E2124" s="23" t="s">
        <v>119</v>
      </c>
      <c r="F2124" s="23" t="s">
        <v>14088</v>
      </c>
      <c r="G2124" s="9" t="s">
        <v>14</v>
      </c>
      <c r="H2124" s="9"/>
      <c r="I2124" s="54"/>
    </row>
    <row r="2125">
      <c r="A2125" s="30" t="s">
        <v>14049</v>
      </c>
      <c r="B2125" s="52" t="s">
        <v>14086</v>
      </c>
      <c r="C2125" s="23" t="s">
        <v>14087</v>
      </c>
      <c r="D2125" s="53" t="s">
        <v>611</v>
      </c>
      <c r="E2125" s="23" t="s">
        <v>13</v>
      </c>
      <c r="F2125" s="23" t="s">
        <v>14089</v>
      </c>
      <c r="G2125" s="9" t="s">
        <v>14</v>
      </c>
      <c r="H2125" s="9"/>
      <c r="I2125" s="54"/>
    </row>
    <row r="2126">
      <c r="A2126" s="30" t="s">
        <v>14049</v>
      </c>
      <c r="B2126" s="52" t="s">
        <v>14090</v>
      </c>
      <c r="C2126" s="23" t="s">
        <v>14091</v>
      </c>
      <c r="D2126" s="53" t="s">
        <v>83</v>
      </c>
      <c r="E2126" s="9"/>
      <c r="F2126" s="23" t="s">
        <v>14092</v>
      </c>
      <c r="G2126" s="9" t="s">
        <v>14</v>
      </c>
      <c r="H2126" s="9" t="s">
        <v>420</v>
      </c>
      <c r="I2126" s="54"/>
    </row>
    <row r="2127">
      <c r="A2127" s="30" t="s">
        <v>14049</v>
      </c>
      <c r="B2127" s="52" t="s">
        <v>14093</v>
      </c>
      <c r="C2127" s="23" t="s">
        <v>14094</v>
      </c>
      <c r="D2127" s="53" t="s">
        <v>415</v>
      </c>
      <c r="E2127" s="23" t="s">
        <v>259</v>
      </c>
      <c r="F2127" s="23" t="s">
        <v>2501</v>
      </c>
      <c r="G2127" s="9" t="s">
        <v>14</v>
      </c>
      <c r="H2127" s="9"/>
      <c r="I2127" s="54"/>
    </row>
    <row r="2128">
      <c r="A2128" s="30" t="s">
        <v>14049</v>
      </c>
      <c r="B2128" s="52" t="s">
        <v>14093</v>
      </c>
      <c r="C2128" s="23" t="s">
        <v>14094</v>
      </c>
      <c r="D2128" s="53" t="s">
        <v>415</v>
      </c>
      <c r="E2128" s="23" t="s">
        <v>13</v>
      </c>
      <c r="F2128" s="23" t="s">
        <v>11188</v>
      </c>
      <c r="G2128" s="9" t="s">
        <v>14</v>
      </c>
      <c r="H2128" s="9"/>
      <c r="I2128" s="54"/>
    </row>
    <row r="2129">
      <c r="A2129" s="30" t="s">
        <v>14049</v>
      </c>
      <c r="B2129" s="52" t="s">
        <v>14095</v>
      </c>
      <c r="C2129" s="23" t="s">
        <v>14096</v>
      </c>
      <c r="D2129" s="53" t="s">
        <v>508</v>
      </c>
      <c r="E2129" s="9"/>
      <c r="F2129" s="23" t="s">
        <v>7190</v>
      </c>
      <c r="G2129" s="9" t="s">
        <v>14</v>
      </c>
      <c r="H2129" s="9" t="s">
        <v>420</v>
      </c>
      <c r="I2129" s="54"/>
    </row>
    <row r="2130">
      <c r="A2130" s="30" t="s">
        <v>14049</v>
      </c>
      <c r="B2130" s="52" t="s">
        <v>14097</v>
      </c>
      <c r="C2130" s="23" t="s">
        <v>14098</v>
      </c>
      <c r="D2130" s="53" t="s">
        <v>1630</v>
      </c>
      <c r="E2130" s="23" t="s">
        <v>14099</v>
      </c>
      <c r="F2130" s="23" t="s">
        <v>18</v>
      </c>
      <c r="G2130" s="9" t="s">
        <v>14</v>
      </c>
      <c r="H2130" s="9"/>
      <c r="I2130" s="54"/>
    </row>
    <row r="2131">
      <c r="A2131" s="30" t="s">
        <v>14049</v>
      </c>
      <c r="B2131" s="52" t="s">
        <v>14100</v>
      </c>
      <c r="C2131" s="23" t="s">
        <v>14101</v>
      </c>
      <c r="D2131" s="53" t="s">
        <v>1728</v>
      </c>
      <c r="E2131" s="23" t="s">
        <v>105</v>
      </c>
      <c r="F2131" s="23" t="s">
        <v>14102</v>
      </c>
      <c r="G2131" s="9" t="s">
        <v>14</v>
      </c>
      <c r="H2131" s="9"/>
      <c r="I2131" s="54"/>
    </row>
    <row r="2132">
      <c r="A2132" s="30" t="s">
        <v>14049</v>
      </c>
      <c r="B2132" s="52" t="s">
        <v>14103</v>
      </c>
      <c r="C2132" s="23" t="s">
        <v>14104</v>
      </c>
      <c r="D2132" s="53" t="s">
        <v>427</v>
      </c>
      <c r="E2132" s="23" t="s">
        <v>14105</v>
      </c>
      <c r="F2132" s="23" t="s">
        <v>14106</v>
      </c>
      <c r="G2132" s="9" t="s">
        <v>14</v>
      </c>
      <c r="H2132" s="9"/>
      <c r="I2132" s="54"/>
    </row>
    <row r="2133">
      <c r="A2133" s="30" t="s">
        <v>14107</v>
      </c>
      <c r="B2133" s="52" t="s">
        <v>14108</v>
      </c>
      <c r="C2133" s="23" t="s">
        <v>14109</v>
      </c>
      <c r="D2133" s="53" t="s">
        <v>14110</v>
      </c>
      <c r="E2133" s="23" t="s">
        <v>119</v>
      </c>
      <c r="F2133" s="23" t="s">
        <v>542</v>
      </c>
      <c r="G2133" s="9" t="s">
        <v>14</v>
      </c>
      <c r="H2133" s="9"/>
      <c r="I2133" s="54"/>
    </row>
    <row r="2134">
      <c r="A2134" s="30" t="s">
        <v>14107</v>
      </c>
      <c r="B2134" s="52" t="s">
        <v>14108</v>
      </c>
      <c r="C2134" s="23" t="s">
        <v>14109</v>
      </c>
      <c r="D2134" s="53" t="s">
        <v>14110</v>
      </c>
      <c r="E2134" s="23" t="s">
        <v>1206</v>
      </c>
      <c r="F2134" s="23" t="s">
        <v>308</v>
      </c>
      <c r="G2134" s="9" t="s">
        <v>14</v>
      </c>
      <c r="H2134" s="9"/>
      <c r="I2134" s="54"/>
    </row>
    <row r="2135">
      <c r="A2135" s="30" t="s">
        <v>14107</v>
      </c>
      <c r="B2135" s="52" t="s">
        <v>14111</v>
      </c>
      <c r="C2135" s="23" t="s">
        <v>14112</v>
      </c>
      <c r="D2135" s="53" t="s">
        <v>373</v>
      </c>
      <c r="E2135" s="23" t="s">
        <v>15</v>
      </c>
      <c r="F2135" s="23" t="s">
        <v>171</v>
      </c>
      <c r="G2135" s="9" t="s">
        <v>14</v>
      </c>
      <c r="H2135" s="9"/>
      <c r="I2135" s="54"/>
    </row>
    <row r="2136">
      <c r="A2136" s="30" t="s">
        <v>14107</v>
      </c>
      <c r="B2136" s="52" t="s">
        <v>14111</v>
      </c>
      <c r="C2136" s="23" t="s">
        <v>14112</v>
      </c>
      <c r="D2136" s="53" t="s">
        <v>182</v>
      </c>
      <c r="E2136" s="23" t="s">
        <v>15</v>
      </c>
      <c r="F2136" s="23" t="s">
        <v>171</v>
      </c>
      <c r="G2136" s="9" t="s">
        <v>14</v>
      </c>
      <c r="H2136" s="9"/>
      <c r="I2136" s="54"/>
    </row>
    <row r="2137">
      <c r="A2137" s="30" t="s">
        <v>14107</v>
      </c>
      <c r="B2137" s="52" t="s">
        <v>14111</v>
      </c>
      <c r="C2137" s="23" t="s">
        <v>14112</v>
      </c>
      <c r="D2137" s="53" t="s">
        <v>32</v>
      </c>
      <c r="E2137" s="9"/>
      <c r="F2137" s="23" t="s">
        <v>184</v>
      </c>
      <c r="G2137" s="9" t="s">
        <v>86</v>
      </c>
      <c r="H2137" s="23" t="s">
        <v>15</v>
      </c>
      <c r="I2137" s="54"/>
    </row>
    <row r="2138">
      <c r="A2138" s="30" t="s">
        <v>14107</v>
      </c>
      <c r="B2138" s="52" t="s">
        <v>14113</v>
      </c>
      <c r="C2138" s="23" t="s">
        <v>14114</v>
      </c>
      <c r="D2138" s="53" t="s">
        <v>32</v>
      </c>
      <c r="E2138" s="23" t="s">
        <v>119</v>
      </c>
      <c r="F2138" s="23" t="s">
        <v>136</v>
      </c>
      <c r="G2138" s="9" t="s">
        <v>14</v>
      </c>
      <c r="H2138" s="9"/>
      <c r="I2138" s="54"/>
    </row>
    <row r="2139">
      <c r="A2139" s="30" t="s">
        <v>14107</v>
      </c>
      <c r="B2139" s="52" t="s">
        <v>14113</v>
      </c>
      <c r="C2139" s="23" t="s">
        <v>14114</v>
      </c>
      <c r="D2139" s="53" t="s">
        <v>32</v>
      </c>
      <c r="E2139" s="23" t="s">
        <v>110</v>
      </c>
      <c r="F2139" s="23" t="s">
        <v>111</v>
      </c>
      <c r="G2139" s="9" t="s">
        <v>14</v>
      </c>
      <c r="I2139" s="42"/>
    </row>
    <row r="2140">
      <c r="A2140" s="30" t="s">
        <v>14107</v>
      </c>
      <c r="B2140" s="52" t="s">
        <v>14115</v>
      </c>
      <c r="C2140" s="23" t="s">
        <v>14116</v>
      </c>
      <c r="D2140" s="53" t="s">
        <v>2538</v>
      </c>
      <c r="E2140" s="23" t="s">
        <v>420</v>
      </c>
      <c r="F2140" s="23" t="s">
        <v>18</v>
      </c>
      <c r="G2140" s="9" t="s">
        <v>14</v>
      </c>
      <c r="I2140" s="42"/>
    </row>
    <row r="2141">
      <c r="A2141" s="30" t="s">
        <v>14107</v>
      </c>
      <c r="B2141" s="52" t="s">
        <v>14115</v>
      </c>
      <c r="C2141" s="23" t="s">
        <v>14116</v>
      </c>
      <c r="D2141" s="53" t="s">
        <v>2538</v>
      </c>
      <c r="E2141" s="23" t="s">
        <v>13</v>
      </c>
      <c r="F2141" s="23" t="s">
        <v>564</v>
      </c>
      <c r="G2141" s="9" t="s">
        <v>14</v>
      </c>
      <c r="I2141" s="42"/>
    </row>
    <row r="2142">
      <c r="A2142" s="30" t="s">
        <v>14107</v>
      </c>
      <c r="B2142" s="52" t="s">
        <v>14117</v>
      </c>
      <c r="C2142" s="23" t="s">
        <v>14118</v>
      </c>
      <c r="D2142" s="53" t="s">
        <v>633</v>
      </c>
      <c r="E2142" s="23" t="s">
        <v>3414</v>
      </c>
      <c r="F2142" s="23" t="s">
        <v>564</v>
      </c>
      <c r="G2142" s="9" t="s">
        <v>14</v>
      </c>
      <c r="I2142" s="42"/>
    </row>
    <row r="2143">
      <c r="A2143" s="30" t="s">
        <v>14107</v>
      </c>
      <c r="B2143" s="52" t="s">
        <v>14119</v>
      </c>
      <c r="C2143" s="23" t="s">
        <v>14120</v>
      </c>
      <c r="D2143" s="53" t="s">
        <v>746</v>
      </c>
      <c r="E2143" s="23" t="s">
        <v>15</v>
      </c>
      <c r="F2143" s="23" t="s">
        <v>171</v>
      </c>
      <c r="G2143" s="9" t="s">
        <v>14</v>
      </c>
      <c r="I2143" s="42"/>
    </row>
    <row r="2144">
      <c r="A2144" s="30" t="s">
        <v>14107</v>
      </c>
      <c r="B2144" s="52" t="s">
        <v>14119</v>
      </c>
      <c r="C2144" s="23" t="s">
        <v>14120</v>
      </c>
      <c r="D2144" s="53" t="s">
        <v>182</v>
      </c>
      <c r="E2144" s="23" t="s">
        <v>15</v>
      </c>
      <c r="F2144" s="23" t="s">
        <v>171</v>
      </c>
      <c r="G2144" s="9" t="s">
        <v>14</v>
      </c>
      <c r="I2144" s="42"/>
    </row>
    <row r="2145">
      <c r="A2145" s="30" t="s">
        <v>14107</v>
      </c>
      <c r="B2145" s="52" t="s">
        <v>14119</v>
      </c>
      <c r="C2145" s="23" t="s">
        <v>14120</v>
      </c>
      <c r="D2145" s="53" t="s">
        <v>307</v>
      </c>
      <c r="E2145" s="23" t="s">
        <v>15</v>
      </c>
      <c r="F2145" s="23" t="s">
        <v>171</v>
      </c>
      <c r="G2145" s="9" t="s">
        <v>14</v>
      </c>
      <c r="I2145" s="42"/>
    </row>
    <row r="2146">
      <c r="A2146" s="30" t="s">
        <v>14107</v>
      </c>
      <c r="B2146" s="52" t="s">
        <v>14121</v>
      </c>
      <c r="C2146" s="23" t="s">
        <v>14122</v>
      </c>
      <c r="D2146" s="53" t="s">
        <v>800</v>
      </c>
      <c r="E2146" s="23" t="s">
        <v>119</v>
      </c>
      <c r="F2146" s="23" t="s">
        <v>1901</v>
      </c>
      <c r="G2146" s="9" t="s">
        <v>14</v>
      </c>
      <c r="I2146" s="42"/>
    </row>
    <row r="2147">
      <c r="A2147" s="30" t="s">
        <v>14107</v>
      </c>
      <c r="B2147" s="52" t="s">
        <v>14121</v>
      </c>
      <c r="C2147" s="23" t="s">
        <v>14122</v>
      </c>
      <c r="D2147" s="53" t="s">
        <v>800</v>
      </c>
      <c r="E2147" s="23" t="s">
        <v>420</v>
      </c>
      <c r="F2147" s="23" t="s">
        <v>762</v>
      </c>
      <c r="G2147" s="9" t="s">
        <v>14</v>
      </c>
      <c r="I2147" s="42"/>
    </row>
    <row r="2148">
      <c r="A2148" s="30" t="s">
        <v>14107</v>
      </c>
      <c r="B2148" s="52" t="s">
        <v>14121</v>
      </c>
      <c r="C2148" s="23" t="s">
        <v>14122</v>
      </c>
      <c r="D2148" s="53" t="s">
        <v>800</v>
      </c>
      <c r="E2148" s="23" t="s">
        <v>90</v>
      </c>
      <c r="F2148" s="23" t="s">
        <v>111</v>
      </c>
      <c r="G2148" s="9" t="s">
        <v>14</v>
      </c>
      <c r="I2148" s="42"/>
    </row>
    <row r="2149">
      <c r="A2149" s="30" t="s">
        <v>14107</v>
      </c>
      <c r="B2149" s="52" t="s">
        <v>14123</v>
      </c>
      <c r="C2149" s="23" t="s">
        <v>14124</v>
      </c>
      <c r="D2149" s="53" t="s">
        <v>32</v>
      </c>
      <c r="E2149" s="23" t="s">
        <v>119</v>
      </c>
      <c r="F2149" s="23" t="s">
        <v>757</v>
      </c>
      <c r="G2149" s="9" t="s">
        <v>86</v>
      </c>
      <c r="I2149" s="42"/>
    </row>
    <row r="2150">
      <c r="A2150" s="30" t="s">
        <v>14107</v>
      </c>
      <c r="B2150" s="52" t="s">
        <v>14123</v>
      </c>
      <c r="C2150" s="23" t="s">
        <v>14124</v>
      </c>
      <c r="D2150" s="53" t="s">
        <v>32</v>
      </c>
      <c r="E2150" s="23" t="s">
        <v>14125</v>
      </c>
      <c r="F2150" s="23" t="s">
        <v>454</v>
      </c>
      <c r="G2150" s="9" t="s">
        <v>14</v>
      </c>
      <c r="I2150" s="42"/>
    </row>
    <row r="2151">
      <c r="A2151" s="30" t="s">
        <v>14107</v>
      </c>
      <c r="B2151" s="52" t="s">
        <v>14126</v>
      </c>
      <c r="C2151" s="23" t="s">
        <v>14127</v>
      </c>
      <c r="D2151" s="53" t="s">
        <v>7382</v>
      </c>
      <c r="E2151" s="23" t="s">
        <v>105</v>
      </c>
      <c r="F2151" s="23" t="s">
        <v>14128</v>
      </c>
      <c r="G2151" s="9" t="s">
        <v>14</v>
      </c>
      <c r="I2151" s="42"/>
    </row>
    <row r="2152">
      <c r="A2152" s="30" t="s">
        <v>14107</v>
      </c>
      <c r="B2152" s="52" t="s">
        <v>14129</v>
      </c>
      <c r="C2152" s="23" t="s">
        <v>14130</v>
      </c>
      <c r="D2152" s="53" t="s">
        <v>385</v>
      </c>
      <c r="E2152" s="23" t="s">
        <v>115</v>
      </c>
      <c r="F2152" s="23" t="s">
        <v>14131</v>
      </c>
      <c r="G2152" s="9" t="s">
        <v>14</v>
      </c>
      <c r="I2152" s="42"/>
    </row>
    <row r="2153">
      <c r="A2153" s="30" t="s">
        <v>14107</v>
      </c>
      <c r="B2153" s="52" t="s">
        <v>14132</v>
      </c>
      <c r="C2153" s="23" t="s">
        <v>14133</v>
      </c>
      <c r="D2153" s="53" t="s">
        <v>1162</v>
      </c>
      <c r="E2153" s="23" t="s">
        <v>12445</v>
      </c>
      <c r="F2153" s="23" t="s">
        <v>6489</v>
      </c>
      <c r="G2153" s="9" t="s">
        <v>14</v>
      </c>
      <c r="I2153" s="42"/>
    </row>
    <row r="2154">
      <c r="A2154" s="30" t="s">
        <v>14107</v>
      </c>
      <c r="B2154" s="52" t="s">
        <v>14132</v>
      </c>
      <c r="C2154" s="23" t="s">
        <v>14133</v>
      </c>
      <c r="D2154" s="53" t="s">
        <v>1162</v>
      </c>
      <c r="E2154" s="23" t="s">
        <v>6188</v>
      </c>
      <c r="F2154" s="23" t="s">
        <v>14134</v>
      </c>
      <c r="G2154" s="9" t="s">
        <v>14</v>
      </c>
      <c r="I2154" s="42"/>
    </row>
    <row r="2155">
      <c r="A2155" s="30" t="s">
        <v>14107</v>
      </c>
      <c r="B2155" s="52" t="s">
        <v>14135</v>
      </c>
      <c r="C2155" s="23" t="s">
        <v>14136</v>
      </c>
      <c r="D2155" s="53" t="s">
        <v>2235</v>
      </c>
      <c r="E2155" s="23" t="s">
        <v>14137</v>
      </c>
      <c r="F2155" s="23" t="s">
        <v>564</v>
      </c>
      <c r="G2155" s="9" t="s">
        <v>14</v>
      </c>
      <c r="I2155" s="42"/>
    </row>
    <row r="2156">
      <c r="A2156" s="30" t="s">
        <v>14107</v>
      </c>
      <c r="B2156" s="52" t="s">
        <v>14135</v>
      </c>
      <c r="C2156" s="23" t="s">
        <v>14136</v>
      </c>
      <c r="D2156" s="53" t="s">
        <v>2235</v>
      </c>
      <c r="E2156" s="23" t="s">
        <v>2564</v>
      </c>
      <c r="F2156" s="23" t="s">
        <v>3414</v>
      </c>
      <c r="G2156" s="9" t="s">
        <v>14</v>
      </c>
      <c r="I2156" s="42"/>
    </row>
    <row r="2157">
      <c r="A2157" s="30" t="s">
        <v>14107</v>
      </c>
      <c r="B2157" s="52" t="s">
        <v>14138</v>
      </c>
      <c r="C2157" s="23" t="s">
        <v>14139</v>
      </c>
      <c r="D2157" s="53" t="s">
        <v>445</v>
      </c>
      <c r="E2157" s="23" t="s">
        <v>14140</v>
      </c>
      <c r="F2157" s="23" t="s">
        <v>13580</v>
      </c>
      <c r="G2157" s="9" t="s">
        <v>14</v>
      </c>
      <c r="I2157" s="42"/>
    </row>
    <row r="2158">
      <c r="A2158" s="30" t="s">
        <v>14107</v>
      </c>
      <c r="B2158" s="52" t="s">
        <v>14141</v>
      </c>
      <c r="C2158" s="23" t="s">
        <v>14142</v>
      </c>
      <c r="D2158" s="53" t="s">
        <v>2697</v>
      </c>
      <c r="E2158" s="23" t="s">
        <v>12636</v>
      </c>
      <c r="F2158" s="23" t="s">
        <v>11188</v>
      </c>
      <c r="G2158" s="9" t="s">
        <v>14</v>
      </c>
      <c r="I2158" s="42"/>
    </row>
    <row r="2159">
      <c r="A2159" s="30" t="s">
        <v>14107</v>
      </c>
      <c r="B2159" s="52" t="s">
        <v>14143</v>
      </c>
      <c r="C2159" s="23" t="s">
        <v>14144</v>
      </c>
      <c r="D2159" s="53" t="s">
        <v>1335</v>
      </c>
      <c r="E2159" s="23" t="s">
        <v>1477</v>
      </c>
      <c r="F2159" s="23" t="s">
        <v>809</v>
      </c>
      <c r="G2159" s="9" t="s">
        <v>14</v>
      </c>
      <c r="I2159" s="42"/>
    </row>
    <row r="2160">
      <c r="A2160" s="30" t="s">
        <v>14107</v>
      </c>
      <c r="B2160" s="52" t="s">
        <v>14143</v>
      </c>
      <c r="C2160" s="23" t="s">
        <v>14144</v>
      </c>
      <c r="D2160" s="53" t="s">
        <v>1335</v>
      </c>
      <c r="E2160" s="23" t="s">
        <v>14145</v>
      </c>
      <c r="F2160" s="23" t="s">
        <v>13</v>
      </c>
      <c r="G2160" s="9" t="s">
        <v>14</v>
      </c>
      <c r="I2160" s="42"/>
    </row>
    <row r="2161">
      <c r="A2161" s="30" t="s">
        <v>14107</v>
      </c>
      <c r="B2161" s="52" t="s">
        <v>14146</v>
      </c>
      <c r="C2161" s="23" t="s">
        <v>14147</v>
      </c>
      <c r="D2161" s="53" t="s">
        <v>109</v>
      </c>
      <c r="E2161" s="23" t="s">
        <v>1195</v>
      </c>
      <c r="F2161" s="23" t="s">
        <v>14148</v>
      </c>
      <c r="G2161" s="9" t="s">
        <v>14</v>
      </c>
      <c r="I2161" s="42"/>
    </row>
    <row r="2162">
      <c r="A2162" s="30" t="s">
        <v>14107</v>
      </c>
      <c r="B2162" s="52" t="s">
        <v>14146</v>
      </c>
      <c r="C2162" s="23" t="s">
        <v>14147</v>
      </c>
      <c r="D2162" s="53" t="s">
        <v>109</v>
      </c>
      <c r="E2162" s="23" t="s">
        <v>12636</v>
      </c>
      <c r="F2162" s="23" t="s">
        <v>14149</v>
      </c>
      <c r="G2162" s="9" t="s">
        <v>14</v>
      </c>
      <c r="I2162" s="42"/>
    </row>
    <row r="2163">
      <c r="A2163" s="30" t="s">
        <v>14150</v>
      </c>
      <c r="B2163" s="52" t="s">
        <v>14151</v>
      </c>
      <c r="C2163" s="23" t="s">
        <v>14152</v>
      </c>
      <c r="D2163" s="53" t="s">
        <v>1935</v>
      </c>
      <c r="E2163" s="23" t="s">
        <v>105</v>
      </c>
      <c r="F2163" s="23" t="s">
        <v>14153</v>
      </c>
      <c r="G2163" s="9" t="s">
        <v>14</v>
      </c>
      <c r="I2163" s="42"/>
    </row>
    <row r="2164">
      <c r="A2164" s="30" t="s">
        <v>14150</v>
      </c>
      <c r="B2164" s="52" t="s">
        <v>14151</v>
      </c>
      <c r="C2164" s="23" t="s">
        <v>14152</v>
      </c>
      <c r="D2164" s="53" t="s">
        <v>812</v>
      </c>
      <c r="E2164" s="23" t="s">
        <v>105</v>
      </c>
      <c r="F2164" s="23" t="s">
        <v>14153</v>
      </c>
      <c r="G2164" s="9" t="s">
        <v>14</v>
      </c>
      <c r="I2164" s="42"/>
    </row>
    <row r="2165">
      <c r="A2165" s="30" t="s">
        <v>14150</v>
      </c>
      <c r="B2165" s="52" t="s">
        <v>14154</v>
      </c>
      <c r="C2165" s="23" t="s">
        <v>14155</v>
      </c>
      <c r="D2165" s="53" t="s">
        <v>182</v>
      </c>
      <c r="E2165" s="23" t="s">
        <v>15</v>
      </c>
      <c r="F2165" s="23" t="s">
        <v>747</v>
      </c>
      <c r="G2165" s="9" t="s">
        <v>86</v>
      </c>
      <c r="I2165" s="42"/>
    </row>
    <row r="2166">
      <c r="A2166" s="30" t="s">
        <v>14150</v>
      </c>
      <c r="B2166" s="52" t="s">
        <v>14154</v>
      </c>
      <c r="C2166" s="23" t="s">
        <v>14155</v>
      </c>
      <c r="D2166" s="53" t="s">
        <v>1184</v>
      </c>
      <c r="E2166" s="23" t="s">
        <v>15</v>
      </c>
      <c r="F2166" s="23" t="s">
        <v>747</v>
      </c>
      <c r="G2166" s="9" t="s">
        <v>86</v>
      </c>
      <c r="I2166" s="42"/>
    </row>
    <row r="2167">
      <c r="A2167" s="30" t="s">
        <v>14150</v>
      </c>
      <c r="B2167" s="52" t="s">
        <v>14154</v>
      </c>
      <c r="C2167" s="23" t="s">
        <v>14155</v>
      </c>
      <c r="D2167" s="53" t="s">
        <v>32</v>
      </c>
      <c r="E2167" s="23" t="s">
        <v>15</v>
      </c>
      <c r="F2167" s="23" t="s">
        <v>747</v>
      </c>
      <c r="G2167" s="9" t="s">
        <v>86</v>
      </c>
      <c r="I2167" s="42"/>
    </row>
    <row r="2168">
      <c r="A2168" s="30" t="s">
        <v>14150</v>
      </c>
      <c r="B2168" s="52" t="s">
        <v>14156</v>
      </c>
      <c r="C2168" s="23" t="s">
        <v>14157</v>
      </c>
      <c r="D2168" s="53" t="s">
        <v>109</v>
      </c>
      <c r="E2168" s="23" t="s">
        <v>299</v>
      </c>
      <c r="F2168" s="23" t="s">
        <v>300</v>
      </c>
      <c r="G2168" s="9" t="s">
        <v>14</v>
      </c>
      <c r="I2168" s="42"/>
    </row>
    <row r="2169">
      <c r="A2169" s="30" t="s">
        <v>14150</v>
      </c>
      <c r="B2169" s="52" t="s">
        <v>14156</v>
      </c>
      <c r="C2169" s="23" t="s">
        <v>14157</v>
      </c>
      <c r="D2169" s="53" t="s">
        <v>109</v>
      </c>
      <c r="E2169" s="23" t="s">
        <v>110</v>
      </c>
      <c r="F2169" s="23" t="s">
        <v>111</v>
      </c>
      <c r="G2169" s="9" t="s">
        <v>14</v>
      </c>
      <c r="I2169" s="42"/>
    </row>
    <row r="2170">
      <c r="A2170" s="30" t="s">
        <v>14150</v>
      </c>
      <c r="B2170" s="52" t="s">
        <v>14158</v>
      </c>
      <c r="C2170" s="23" t="s">
        <v>14159</v>
      </c>
      <c r="D2170" s="53" t="s">
        <v>3692</v>
      </c>
      <c r="E2170" s="23" t="s">
        <v>6106</v>
      </c>
      <c r="F2170" s="23" t="s">
        <v>454</v>
      </c>
      <c r="G2170" s="9" t="s">
        <v>14</v>
      </c>
      <c r="I2170" s="42"/>
    </row>
    <row r="2171">
      <c r="A2171" s="30" t="s">
        <v>14150</v>
      </c>
      <c r="B2171" s="52" t="s">
        <v>14160</v>
      </c>
      <c r="C2171" s="23" t="s">
        <v>14161</v>
      </c>
      <c r="D2171" s="53" t="s">
        <v>2574</v>
      </c>
      <c r="E2171" s="23" t="s">
        <v>1403</v>
      </c>
      <c r="F2171" s="23" t="s">
        <v>18</v>
      </c>
      <c r="G2171" s="9" t="s">
        <v>14</v>
      </c>
      <c r="I2171" s="42"/>
    </row>
    <row r="2172">
      <c r="A2172" s="30" t="s">
        <v>14150</v>
      </c>
      <c r="B2172" s="52" t="s">
        <v>14162</v>
      </c>
      <c r="C2172" s="23" t="s">
        <v>14163</v>
      </c>
      <c r="D2172" s="53" t="s">
        <v>2604</v>
      </c>
      <c r="E2172" s="23" t="s">
        <v>166</v>
      </c>
      <c r="F2172" s="23" t="s">
        <v>14164</v>
      </c>
      <c r="G2172" s="9" t="s">
        <v>14</v>
      </c>
      <c r="I2172" s="42"/>
    </row>
    <row r="2173">
      <c r="A2173" s="30" t="s">
        <v>14150</v>
      </c>
      <c r="B2173" s="52" t="s">
        <v>14165</v>
      </c>
      <c r="C2173" s="23" t="s">
        <v>14166</v>
      </c>
      <c r="D2173" s="53" t="s">
        <v>570</v>
      </c>
      <c r="E2173" s="23" t="s">
        <v>119</v>
      </c>
      <c r="F2173" s="23" t="s">
        <v>101</v>
      </c>
      <c r="G2173" s="9" t="s">
        <v>14</v>
      </c>
      <c r="H2173" s="9"/>
      <c r="I2173" s="42"/>
    </row>
    <row r="2174">
      <c r="A2174" s="30" t="s">
        <v>14150</v>
      </c>
      <c r="B2174" s="52" t="s">
        <v>14167</v>
      </c>
      <c r="C2174" s="23" t="s">
        <v>14168</v>
      </c>
      <c r="D2174" s="53" t="s">
        <v>1136</v>
      </c>
      <c r="E2174" s="23" t="s">
        <v>110</v>
      </c>
      <c r="F2174" s="23" t="s">
        <v>111</v>
      </c>
      <c r="G2174" s="9" t="s">
        <v>14</v>
      </c>
      <c r="H2174" s="9"/>
      <c r="I2174" s="42"/>
    </row>
    <row r="2175">
      <c r="A2175" s="30" t="s">
        <v>14150</v>
      </c>
      <c r="B2175" s="52" t="s">
        <v>14169</v>
      </c>
      <c r="C2175" s="23" t="s">
        <v>14170</v>
      </c>
      <c r="D2175" s="53" t="s">
        <v>182</v>
      </c>
      <c r="E2175" s="23" t="s">
        <v>15</v>
      </c>
      <c r="F2175" s="23" t="s">
        <v>747</v>
      </c>
      <c r="G2175" s="9" t="s">
        <v>86</v>
      </c>
      <c r="H2175" s="9"/>
      <c r="I2175" s="42"/>
    </row>
    <row r="2176">
      <c r="A2176" s="30" t="s">
        <v>14150</v>
      </c>
      <c r="B2176" s="52" t="s">
        <v>14169</v>
      </c>
      <c r="C2176" s="23" t="s">
        <v>14170</v>
      </c>
      <c r="D2176" s="53" t="s">
        <v>1184</v>
      </c>
      <c r="E2176" s="23" t="s">
        <v>15</v>
      </c>
      <c r="F2176" s="23" t="s">
        <v>747</v>
      </c>
      <c r="G2176" s="9" t="s">
        <v>86</v>
      </c>
      <c r="H2176" s="9"/>
      <c r="I2176" s="42"/>
    </row>
    <row r="2177">
      <c r="A2177" s="30" t="s">
        <v>14150</v>
      </c>
      <c r="B2177" s="52" t="s">
        <v>14169</v>
      </c>
      <c r="C2177" s="23" t="s">
        <v>14170</v>
      </c>
      <c r="D2177" s="53" t="s">
        <v>373</v>
      </c>
      <c r="E2177" s="23" t="s">
        <v>15</v>
      </c>
      <c r="F2177" s="23" t="s">
        <v>747</v>
      </c>
      <c r="G2177" s="9" t="s">
        <v>86</v>
      </c>
      <c r="H2177" s="9"/>
      <c r="I2177" s="42"/>
    </row>
    <row r="2178">
      <c r="A2178" s="30" t="s">
        <v>14150</v>
      </c>
      <c r="B2178" s="52" t="s">
        <v>14171</v>
      </c>
      <c r="C2178" s="23" t="s">
        <v>14172</v>
      </c>
      <c r="D2178" s="53" t="s">
        <v>307</v>
      </c>
      <c r="E2178" s="23" t="s">
        <v>105</v>
      </c>
      <c r="F2178" s="23" t="s">
        <v>747</v>
      </c>
      <c r="G2178" s="9" t="s">
        <v>86</v>
      </c>
      <c r="H2178" s="9"/>
      <c r="I2178" s="42"/>
    </row>
    <row r="2179">
      <c r="A2179" s="30" t="s">
        <v>14150</v>
      </c>
      <c r="B2179" s="52" t="s">
        <v>14171</v>
      </c>
      <c r="C2179" s="23" t="s">
        <v>14172</v>
      </c>
      <c r="D2179" s="53" t="s">
        <v>307</v>
      </c>
      <c r="E2179" s="23" t="s">
        <v>119</v>
      </c>
      <c r="F2179" s="23" t="s">
        <v>535</v>
      </c>
      <c r="G2179" s="9" t="s">
        <v>86</v>
      </c>
      <c r="H2179" s="9"/>
      <c r="I2179" s="42"/>
    </row>
    <row r="2180">
      <c r="A2180" s="30" t="s">
        <v>14150</v>
      </c>
      <c r="B2180" s="52" t="s">
        <v>14173</v>
      </c>
      <c r="C2180" s="23" t="s">
        <v>14174</v>
      </c>
      <c r="D2180" s="53" t="s">
        <v>1918</v>
      </c>
      <c r="E2180" s="23" t="s">
        <v>2120</v>
      </c>
      <c r="F2180" s="23" t="s">
        <v>300</v>
      </c>
      <c r="G2180" s="9" t="s">
        <v>14</v>
      </c>
      <c r="H2180" s="9"/>
      <c r="I2180" s="42"/>
    </row>
    <row r="2181">
      <c r="A2181" s="30" t="s">
        <v>14150</v>
      </c>
      <c r="B2181" s="52" t="s">
        <v>14173</v>
      </c>
      <c r="C2181" s="23" t="s">
        <v>14174</v>
      </c>
      <c r="D2181" s="53" t="s">
        <v>1918</v>
      </c>
      <c r="E2181" s="23" t="s">
        <v>119</v>
      </c>
      <c r="F2181" s="23" t="s">
        <v>3257</v>
      </c>
      <c r="G2181" s="9" t="s">
        <v>14</v>
      </c>
      <c r="H2181" s="9"/>
      <c r="I2181" s="42"/>
    </row>
    <row r="2182">
      <c r="A2182" s="30" t="s">
        <v>14150</v>
      </c>
      <c r="B2182" s="52" t="s">
        <v>14175</v>
      </c>
      <c r="C2182" s="23" t="s">
        <v>14176</v>
      </c>
      <c r="D2182" s="53" t="s">
        <v>1557</v>
      </c>
      <c r="E2182" s="23" t="s">
        <v>115</v>
      </c>
      <c r="F2182" s="23" t="s">
        <v>14177</v>
      </c>
      <c r="G2182" s="9" t="s">
        <v>14</v>
      </c>
      <c r="H2182" s="9"/>
      <c r="I2182" s="42"/>
    </row>
    <row r="2183">
      <c r="A2183" s="30" t="s">
        <v>14150</v>
      </c>
      <c r="B2183" s="52" t="s">
        <v>14175</v>
      </c>
      <c r="C2183" s="23" t="s">
        <v>14176</v>
      </c>
      <c r="D2183" s="53" t="s">
        <v>1557</v>
      </c>
      <c r="E2183" s="23" t="s">
        <v>299</v>
      </c>
      <c r="F2183" s="23" t="s">
        <v>440</v>
      </c>
      <c r="G2183" s="9" t="s">
        <v>14</v>
      </c>
      <c r="H2183" s="9"/>
      <c r="I2183" s="42"/>
    </row>
    <row r="2184">
      <c r="A2184" s="30" t="s">
        <v>14150</v>
      </c>
      <c r="B2184" s="52" t="s">
        <v>14178</v>
      </c>
      <c r="C2184" s="23" t="s">
        <v>14179</v>
      </c>
      <c r="D2184" s="53" t="s">
        <v>385</v>
      </c>
      <c r="E2184" s="23" t="s">
        <v>14180</v>
      </c>
      <c r="F2184" s="23" t="s">
        <v>809</v>
      </c>
      <c r="G2184" s="9" t="s">
        <v>14</v>
      </c>
      <c r="H2184" s="9"/>
      <c r="I2184" s="42"/>
    </row>
    <row r="2185">
      <c r="A2185" s="30" t="s">
        <v>14150</v>
      </c>
      <c r="B2185" s="52" t="s">
        <v>14178</v>
      </c>
      <c r="C2185" s="23" t="s">
        <v>14179</v>
      </c>
      <c r="D2185" s="53" t="s">
        <v>385</v>
      </c>
      <c r="E2185" s="23" t="s">
        <v>110</v>
      </c>
      <c r="F2185" s="23" t="s">
        <v>111</v>
      </c>
      <c r="G2185" s="9" t="s">
        <v>14</v>
      </c>
      <c r="H2185" s="9"/>
      <c r="I2185" s="42"/>
    </row>
    <row r="2186">
      <c r="A2186" s="30" t="s">
        <v>14150</v>
      </c>
      <c r="B2186" s="52" t="s">
        <v>14181</v>
      </c>
      <c r="C2186" s="23" t="s">
        <v>14182</v>
      </c>
      <c r="D2186" s="53" t="s">
        <v>432</v>
      </c>
      <c r="E2186" s="23" t="s">
        <v>166</v>
      </c>
      <c r="F2186" s="23" t="s">
        <v>454</v>
      </c>
      <c r="G2186" s="9" t="s">
        <v>14</v>
      </c>
      <c r="H2186" s="9"/>
      <c r="I2186" s="42"/>
    </row>
    <row r="2187">
      <c r="A2187" s="30" t="s">
        <v>14150</v>
      </c>
      <c r="B2187" s="52" t="s">
        <v>14183</v>
      </c>
      <c r="C2187" s="23" t="s">
        <v>14184</v>
      </c>
      <c r="D2187" s="53" t="s">
        <v>2035</v>
      </c>
      <c r="E2187" s="23" t="s">
        <v>6106</v>
      </c>
      <c r="F2187" s="23" t="s">
        <v>454</v>
      </c>
      <c r="G2187" s="9" t="s">
        <v>14</v>
      </c>
      <c r="H2187" s="9"/>
      <c r="I2187" s="54"/>
    </row>
    <row r="2188">
      <c r="A2188" s="30" t="s">
        <v>14150</v>
      </c>
      <c r="B2188" s="52" t="s">
        <v>14183</v>
      </c>
      <c r="C2188" s="23" t="s">
        <v>14184</v>
      </c>
      <c r="D2188" s="53" t="s">
        <v>2035</v>
      </c>
      <c r="E2188" s="9"/>
      <c r="F2188" s="23" t="s">
        <v>14185</v>
      </c>
      <c r="G2188" s="9" t="s">
        <v>14</v>
      </c>
      <c r="H2188" s="9" t="s">
        <v>420</v>
      </c>
      <c r="I2188" s="54"/>
    </row>
    <row r="2189">
      <c r="A2189" s="30" t="s">
        <v>14150</v>
      </c>
      <c r="B2189" s="52" t="s">
        <v>14186</v>
      </c>
      <c r="C2189" s="23" t="s">
        <v>14187</v>
      </c>
      <c r="D2189" s="53" t="s">
        <v>2264</v>
      </c>
      <c r="E2189" s="23" t="s">
        <v>4192</v>
      </c>
      <c r="F2189" s="23" t="s">
        <v>18</v>
      </c>
      <c r="G2189" s="9" t="s">
        <v>14</v>
      </c>
      <c r="H2189" s="9"/>
      <c r="I2189" s="54"/>
    </row>
    <row r="2190">
      <c r="A2190" s="30" t="s">
        <v>14150</v>
      </c>
      <c r="B2190" s="52" t="s">
        <v>14188</v>
      </c>
      <c r="C2190" s="23" t="s">
        <v>14189</v>
      </c>
      <c r="D2190" s="53" t="s">
        <v>1121</v>
      </c>
      <c r="E2190" s="23" t="s">
        <v>409</v>
      </c>
      <c r="F2190" s="23" t="s">
        <v>1691</v>
      </c>
      <c r="G2190" s="9" t="s">
        <v>14</v>
      </c>
      <c r="H2190" s="9"/>
      <c r="I2190" s="54"/>
    </row>
    <row r="2191">
      <c r="A2191" s="30" t="s">
        <v>14150</v>
      </c>
      <c r="B2191" s="52" t="s">
        <v>14188</v>
      </c>
      <c r="C2191" s="23" t="s">
        <v>14189</v>
      </c>
      <c r="D2191" s="53" t="s">
        <v>1121</v>
      </c>
      <c r="E2191" s="23" t="s">
        <v>105</v>
      </c>
      <c r="F2191" s="23" t="s">
        <v>101</v>
      </c>
      <c r="G2191" s="9" t="s">
        <v>14</v>
      </c>
      <c r="H2191" s="9"/>
      <c r="I2191" s="54"/>
    </row>
    <row r="2192">
      <c r="A2192" s="30" t="s">
        <v>14150</v>
      </c>
      <c r="B2192" s="52" t="s">
        <v>14190</v>
      </c>
      <c r="C2192" s="23" t="s">
        <v>14191</v>
      </c>
      <c r="D2192" s="53" t="s">
        <v>2375</v>
      </c>
      <c r="E2192" s="23" t="s">
        <v>3172</v>
      </c>
      <c r="F2192" s="23" t="s">
        <v>1489</v>
      </c>
      <c r="G2192" s="9" t="s">
        <v>14</v>
      </c>
      <c r="H2192" s="9"/>
      <c r="I2192" s="54"/>
    </row>
    <row r="2193">
      <c r="A2193" s="30" t="s">
        <v>14150</v>
      </c>
      <c r="B2193" s="52" t="s">
        <v>14190</v>
      </c>
      <c r="C2193" s="23" t="s">
        <v>14191</v>
      </c>
      <c r="D2193" s="53" t="s">
        <v>2375</v>
      </c>
      <c r="E2193" s="23" t="s">
        <v>1032</v>
      </c>
      <c r="F2193" s="23" t="s">
        <v>14192</v>
      </c>
      <c r="G2193" s="9" t="s">
        <v>14</v>
      </c>
      <c r="H2193" s="9"/>
      <c r="I2193" s="54"/>
    </row>
    <row r="2194">
      <c r="A2194" s="30" t="s">
        <v>14193</v>
      </c>
      <c r="B2194" s="52" t="s">
        <v>14194</v>
      </c>
      <c r="C2194" s="23" t="s">
        <v>14195</v>
      </c>
      <c r="D2194" s="53" t="s">
        <v>295</v>
      </c>
      <c r="E2194" s="23" t="s">
        <v>15</v>
      </c>
      <c r="F2194" s="23" t="s">
        <v>747</v>
      </c>
      <c r="G2194" s="9" t="s">
        <v>86</v>
      </c>
      <c r="H2194" s="9"/>
      <c r="I2194" s="54"/>
    </row>
    <row r="2195">
      <c r="A2195" s="30" t="s">
        <v>14193</v>
      </c>
      <c r="B2195" s="52" t="s">
        <v>14194</v>
      </c>
      <c r="C2195" s="23" t="s">
        <v>14195</v>
      </c>
      <c r="D2195" s="53" t="s">
        <v>899</v>
      </c>
      <c r="E2195" s="23" t="s">
        <v>15</v>
      </c>
      <c r="F2195" s="23" t="s">
        <v>747</v>
      </c>
      <c r="G2195" s="9" t="s">
        <v>86</v>
      </c>
      <c r="H2195" s="9"/>
      <c r="I2195" s="54"/>
    </row>
    <row r="2196">
      <c r="A2196" s="30" t="s">
        <v>14193</v>
      </c>
      <c r="B2196" s="52" t="s">
        <v>14196</v>
      </c>
      <c r="C2196" s="23" t="s">
        <v>14197</v>
      </c>
      <c r="D2196" s="53" t="s">
        <v>567</v>
      </c>
      <c r="E2196" s="23" t="s">
        <v>119</v>
      </c>
      <c r="F2196" s="23" t="s">
        <v>18</v>
      </c>
      <c r="G2196" s="9" t="s">
        <v>14</v>
      </c>
      <c r="H2196" s="9"/>
      <c r="I2196" s="54"/>
    </row>
    <row r="2197">
      <c r="A2197" s="30" t="s">
        <v>14193</v>
      </c>
      <c r="B2197" s="52" t="s">
        <v>14198</v>
      </c>
      <c r="C2197" s="23" t="s">
        <v>14199</v>
      </c>
      <c r="D2197" s="53" t="s">
        <v>109</v>
      </c>
      <c r="E2197" s="23" t="s">
        <v>13</v>
      </c>
      <c r="F2197" s="23" t="s">
        <v>18</v>
      </c>
      <c r="G2197" s="9" t="s">
        <v>14</v>
      </c>
      <c r="H2197" s="9"/>
      <c r="I2197" s="54"/>
    </row>
    <row r="2198">
      <c r="A2198" s="30" t="s">
        <v>14193</v>
      </c>
      <c r="B2198" s="52" t="s">
        <v>14200</v>
      </c>
      <c r="C2198" s="23" t="s">
        <v>14201</v>
      </c>
      <c r="D2198" s="53" t="s">
        <v>32</v>
      </c>
      <c r="E2198" s="23" t="s">
        <v>15</v>
      </c>
      <c r="F2198" s="23" t="s">
        <v>747</v>
      </c>
      <c r="G2198" s="9" t="s">
        <v>86</v>
      </c>
      <c r="H2198" s="9"/>
      <c r="I2198" s="54"/>
    </row>
    <row r="2199">
      <c r="A2199" s="30" t="s">
        <v>14193</v>
      </c>
      <c r="B2199" s="52" t="s">
        <v>14200</v>
      </c>
      <c r="C2199" s="23" t="s">
        <v>14201</v>
      </c>
      <c r="D2199" s="53" t="s">
        <v>182</v>
      </c>
      <c r="E2199" s="23" t="s">
        <v>15</v>
      </c>
      <c r="F2199" s="23" t="s">
        <v>747</v>
      </c>
      <c r="G2199" s="9" t="s">
        <v>86</v>
      </c>
      <c r="H2199" s="9"/>
      <c r="I2199" s="54"/>
    </row>
    <row r="2200">
      <c r="A2200" s="30" t="s">
        <v>14193</v>
      </c>
      <c r="B2200" s="52" t="s">
        <v>14200</v>
      </c>
      <c r="C2200" s="23" t="s">
        <v>14201</v>
      </c>
      <c r="D2200" s="53" t="s">
        <v>746</v>
      </c>
      <c r="E2200" s="23" t="s">
        <v>15</v>
      </c>
      <c r="F2200" s="23" t="s">
        <v>747</v>
      </c>
      <c r="G2200" s="9" t="s">
        <v>86</v>
      </c>
      <c r="H2200" s="9"/>
      <c r="I2200" s="54"/>
    </row>
    <row r="2201">
      <c r="A2201" s="30" t="s">
        <v>14193</v>
      </c>
      <c r="B2201" s="52" t="s">
        <v>14202</v>
      </c>
      <c r="C2201" s="23" t="s">
        <v>14203</v>
      </c>
      <c r="D2201" s="53" t="s">
        <v>9218</v>
      </c>
      <c r="E2201" s="23" t="s">
        <v>436</v>
      </c>
      <c r="F2201" s="23" t="s">
        <v>741</v>
      </c>
      <c r="G2201" s="9" t="s">
        <v>14</v>
      </c>
      <c r="H2201" s="9"/>
      <c r="I2201" s="54"/>
    </row>
    <row r="2202">
      <c r="A2202" s="30" t="s">
        <v>14193</v>
      </c>
      <c r="B2202" s="52" t="s">
        <v>14204</v>
      </c>
      <c r="C2202" s="23" t="s">
        <v>14205</v>
      </c>
      <c r="D2202" s="53" t="s">
        <v>2035</v>
      </c>
      <c r="E2202" s="23" t="s">
        <v>12162</v>
      </c>
      <c r="F2202" s="23" t="s">
        <v>2216</v>
      </c>
      <c r="G2202" s="9" t="s">
        <v>14</v>
      </c>
      <c r="H2202" s="9"/>
      <c r="I2202" s="54"/>
    </row>
    <row r="2203">
      <c r="A2203" s="30" t="s">
        <v>14193</v>
      </c>
      <c r="B2203" s="52" t="s">
        <v>14204</v>
      </c>
      <c r="C2203" s="23" t="s">
        <v>14205</v>
      </c>
      <c r="D2203" s="53" t="s">
        <v>2035</v>
      </c>
      <c r="E2203" s="23" t="s">
        <v>240</v>
      </c>
      <c r="F2203" s="23" t="s">
        <v>11188</v>
      </c>
      <c r="G2203" s="9" t="s">
        <v>14</v>
      </c>
      <c r="H2203" s="9"/>
      <c r="I2203" s="54"/>
    </row>
    <row r="2204">
      <c r="A2204" s="30" t="s">
        <v>14193</v>
      </c>
      <c r="B2204" s="52" t="s">
        <v>14206</v>
      </c>
      <c r="C2204" s="23" t="s">
        <v>14207</v>
      </c>
      <c r="D2204" s="53" t="s">
        <v>32</v>
      </c>
      <c r="E2204" s="23" t="s">
        <v>105</v>
      </c>
      <c r="F2204" s="23" t="s">
        <v>1046</v>
      </c>
      <c r="G2204" s="9" t="s">
        <v>14</v>
      </c>
      <c r="H2204" s="9"/>
      <c r="I2204" s="54"/>
    </row>
    <row r="2205">
      <c r="A2205" s="30" t="s">
        <v>14193</v>
      </c>
      <c r="B2205" s="52" t="s">
        <v>14206</v>
      </c>
      <c r="C2205" s="23" t="s">
        <v>14207</v>
      </c>
      <c r="D2205" s="53" t="s">
        <v>32</v>
      </c>
      <c r="E2205" s="23" t="s">
        <v>1210</v>
      </c>
      <c r="F2205" s="23" t="s">
        <v>14208</v>
      </c>
      <c r="G2205" s="9" t="s">
        <v>14</v>
      </c>
      <c r="H2205" s="9"/>
      <c r="I2205" s="54"/>
    </row>
    <row r="2206">
      <c r="A2206" s="30" t="s">
        <v>14193</v>
      </c>
      <c r="B2206" s="52" t="s">
        <v>14209</v>
      </c>
      <c r="C2206" s="23" t="s">
        <v>14210</v>
      </c>
      <c r="D2206" s="53" t="s">
        <v>165</v>
      </c>
      <c r="E2206" s="23" t="s">
        <v>14211</v>
      </c>
      <c r="F2206" s="23" t="s">
        <v>359</v>
      </c>
      <c r="G2206" s="9" t="s">
        <v>14</v>
      </c>
      <c r="H2206" s="9"/>
      <c r="I2206" s="54"/>
    </row>
    <row r="2207">
      <c r="A2207" s="30" t="s">
        <v>14193</v>
      </c>
      <c r="B2207" s="52" t="s">
        <v>14209</v>
      </c>
      <c r="C2207" s="23" t="s">
        <v>14210</v>
      </c>
      <c r="D2207" s="53" t="s">
        <v>165</v>
      </c>
      <c r="E2207" s="23" t="s">
        <v>115</v>
      </c>
      <c r="F2207" s="23" t="s">
        <v>308</v>
      </c>
      <c r="G2207" s="9" t="s">
        <v>14</v>
      </c>
      <c r="H2207" s="9"/>
      <c r="I2207" s="54"/>
    </row>
    <row r="2208">
      <c r="A2208" s="30" t="s">
        <v>14193</v>
      </c>
      <c r="B2208" s="52" t="s">
        <v>14212</v>
      </c>
      <c r="C2208" s="23" t="s">
        <v>14213</v>
      </c>
      <c r="D2208" s="53" t="s">
        <v>286</v>
      </c>
      <c r="E2208" s="23" t="s">
        <v>166</v>
      </c>
      <c r="F2208" s="23" t="s">
        <v>167</v>
      </c>
      <c r="G2208" s="9" t="s">
        <v>14</v>
      </c>
      <c r="H2208" s="9"/>
      <c r="I2208" s="54"/>
    </row>
    <row r="2209">
      <c r="A2209" s="30" t="s">
        <v>14193</v>
      </c>
      <c r="B2209" s="52" t="s">
        <v>14214</v>
      </c>
      <c r="C2209" s="23" t="s">
        <v>14215</v>
      </c>
      <c r="D2209" s="53" t="s">
        <v>405</v>
      </c>
      <c r="E2209" s="23" t="s">
        <v>105</v>
      </c>
      <c r="F2209" s="23" t="s">
        <v>526</v>
      </c>
      <c r="G2209" s="9" t="s">
        <v>14</v>
      </c>
      <c r="H2209" s="9"/>
      <c r="I2209" s="54"/>
    </row>
    <row r="2210">
      <c r="A2210" s="30" t="s">
        <v>14193</v>
      </c>
      <c r="B2210" s="52" t="s">
        <v>14214</v>
      </c>
      <c r="C2210" s="23" t="s">
        <v>14215</v>
      </c>
      <c r="D2210" s="53" t="s">
        <v>405</v>
      </c>
      <c r="E2210" s="23" t="s">
        <v>119</v>
      </c>
      <c r="F2210" s="23" t="s">
        <v>18</v>
      </c>
      <c r="G2210" s="9" t="s">
        <v>14</v>
      </c>
      <c r="H2210" s="9"/>
      <c r="I2210" s="54"/>
    </row>
    <row r="2211">
      <c r="A2211" s="30" t="s">
        <v>14193</v>
      </c>
      <c r="B2211" s="52" t="s">
        <v>14214</v>
      </c>
      <c r="C2211" s="23" t="s">
        <v>14215</v>
      </c>
      <c r="D2211" s="53" t="s">
        <v>405</v>
      </c>
      <c r="E2211" s="23" t="s">
        <v>47</v>
      </c>
      <c r="F2211" s="23" t="s">
        <v>14216</v>
      </c>
      <c r="G2211" s="9" t="s">
        <v>14</v>
      </c>
      <c r="H2211" s="9"/>
      <c r="I2211" s="54"/>
    </row>
    <row r="2212">
      <c r="A2212" s="30" t="s">
        <v>14193</v>
      </c>
      <c r="B2212" s="52" t="s">
        <v>14217</v>
      </c>
      <c r="C2212" s="23" t="s">
        <v>14218</v>
      </c>
      <c r="D2212" s="53" t="s">
        <v>859</v>
      </c>
      <c r="E2212" s="23" t="s">
        <v>119</v>
      </c>
      <c r="F2212" s="23" t="s">
        <v>18</v>
      </c>
      <c r="G2212" s="9" t="s">
        <v>14</v>
      </c>
      <c r="H2212" s="9"/>
      <c r="I2212" s="54"/>
    </row>
    <row r="2213">
      <c r="A2213" s="30" t="s">
        <v>14193</v>
      </c>
      <c r="B2213" s="52" t="s">
        <v>14219</v>
      </c>
      <c r="C2213" s="23" t="s">
        <v>14220</v>
      </c>
      <c r="D2213" s="53" t="s">
        <v>14221</v>
      </c>
      <c r="E2213" s="23" t="s">
        <v>125</v>
      </c>
      <c r="F2213" s="23" t="s">
        <v>33</v>
      </c>
      <c r="G2213" s="9" t="s">
        <v>14</v>
      </c>
      <c r="H2213" s="9"/>
      <c r="I2213" s="54"/>
    </row>
    <row r="2214">
      <c r="A2214" s="30" t="s">
        <v>14193</v>
      </c>
      <c r="B2214" s="52" t="s">
        <v>14222</v>
      </c>
      <c r="C2214" s="23" t="s">
        <v>14223</v>
      </c>
      <c r="D2214" s="53" t="s">
        <v>1168</v>
      </c>
      <c r="E2214" s="23" t="s">
        <v>473</v>
      </c>
      <c r="F2214" s="23" t="s">
        <v>421</v>
      </c>
      <c r="G2214" s="9" t="s">
        <v>14</v>
      </c>
      <c r="H2214" s="9"/>
      <c r="I2214" s="54"/>
    </row>
    <row r="2215">
      <c r="A2215" s="30" t="s">
        <v>14193</v>
      </c>
      <c r="B2215" s="52" t="s">
        <v>14222</v>
      </c>
      <c r="C2215" s="23" t="s">
        <v>14223</v>
      </c>
      <c r="D2215" s="53" t="s">
        <v>1168</v>
      </c>
      <c r="E2215" s="23" t="s">
        <v>1210</v>
      </c>
      <c r="F2215" s="23" t="s">
        <v>13</v>
      </c>
      <c r="G2215" s="9" t="s">
        <v>14</v>
      </c>
      <c r="H2215" s="9"/>
      <c r="I2215" s="54"/>
    </row>
    <row r="2216">
      <c r="A2216" s="30" t="s">
        <v>14193</v>
      </c>
      <c r="B2216" s="52" t="s">
        <v>14224</v>
      </c>
      <c r="C2216" s="23" t="s">
        <v>14225</v>
      </c>
      <c r="D2216" s="53" t="s">
        <v>14226</v>
      </c>
      <c r="E2216" s="23" t="s">
        <v>1032</v>
      </c>
      <c r="F2216" s="23" t="s">
        <v>13402</v>
      </c>
      <c r="G2216" s="9" t="s">
        <v>14</v>
      </c>
      <c r="H2216" s="9"/>
      <c r="I2216" s="54"/>
    </row>
    <row r="2217">
      <c r="A2217" s="30" t="s">
        <v>14193</v>
      </c>
      <c r="B2217" s="52" t="s">
        <v>14224</v>
      </c>
      <c r="C2217" s="23" t="s">
        <v>14225</v>
      </c>
      <c r="D2217" s="53" t="s">
        <v>14226</v>
      </c>
      <c r="E2217" s="23" t="s">
        <v>14227</v>
      </c>
      <c r="F2217" s="23" t="s">
        <v>218</v>
      </c>
      <c r="G2217" s="9" t="s">
        <v>14</v>
      </c>
      <c r="H2217" s="9"/>
      <c r="I2217" s="54"/>
    </row>
    <row r="2218">
      <c r="A2218" s="30" t="s">
        <v>14193</v>
      </c>
      <c r="B2218" s="52" t="s">
        <v>14228</v>
      </c>
      <c r="C2218" s="23" t="s">
        <v>14229</v>
      </c>
      <c r="D2218" s="53" t="s">
        <v>1557</v>
      </c>
      <c r="E2218" s="23" t="s">
        <v>334</v>
      </c>
      <c r="F2218" s="23" t="s">
        <v>14230</v>
      </c>
      <c r="G2218" s="9" t="s">
        <v>14</v>
      </c>
      <c r="H2218" s="9"/>
      <c r="I2218" s="54"/>
    </row>
    <row r="2219">
      <c r="A2219" s="30" t="s">
        <v>14193</v>
      </c>
      <c r="B2219" s="52" t="s">
        <v>14231</v>
      </c>
      <c r="C2219" s="23" t="s">
        <v>14232</v>
      </c>
      <c r="D2219" s="53" t="s">
        <v>746</v>
      </c>
      <c r="E2219" s="23" t="s">
        <v>66</v>
      </c>
      <c r="F2219" s="23" t="s">
        <v>809</v>
      </c>
      <c r="G2219" s="9" t="s">
        <v>14</v>
      </c>
      <c r="H2219" s="9"/>
      <c r="I2219" s="54"/>
    </row>
    <row r="2220">
      <c r="A2220" s="30" t="s">
        <v>14233</v>
      </c>
      <c r="B2220" s="52" t="s">
        <v>14234</v>
      </c>
      <c r="C2220" s="23" t="s">
        <v>14235</v>
      </c>
      <c r="D2220" s="53" t="s">
        <v>2610</v>
      </c>
      <c r="E2220" s="23" t="s">
        <v>344</v>
      </c>
      <c r="F2220" s="23" t="s">
        <v>14236</v>
      </c>
      <c r="G2220" s="9" t="s">
        <v>14</v>
      </c>
      <c r="H2220" s="9"/>
      <c r="I2220" s="54"/>
    </row>
    <row r="2221">
      <c r="A2221" s="30" t="s">
        <v>14233</v>
      </c>
      <c r="B2221" s="52" t="s">
        <v>14237</v>
      </c>
      <c r="C2221" s="23" t="s">
        <v>14238</v>
      </c>
      <c r="D2221" s="53" t="s">
        <v>14239</v>
      </c>
      <c r="E2221" s="23" t="s">
        <v>119</v>
      </c>
      <c r="F2221" s="23" t="s">
        <v>144</v>
      </c>
      <c r="G2221" s="9" t="s">
        <v>86</v>
      </c>
      <c r="H2221" s="9"/>
      <c r="I2221" s="54"/>
    </row>
    <row r="2222">
      <c r="A2222" s="30" t="s">
        <v>14233</v>
      </c>
      <c r="B2222" s="52" t="s">
        <v>14240</v>
      </c>
      <c r="C2222" s="23" t="s">
        <v>14241</v>
      </c>
      <c r="D2222" s="53" t="s">
        <v>1699</v>
      </c>
      <c r="E2222" s="23" t="s">
        <v>15</v>
      </c>
      <c r="F2222" s="23" t="s">
        <v>747</v>
      </c>
      <c r="G2222" s="9" t="s">
        <v>86</v>
      </c>
      <c r="H2222" s="9"/>
      <c r="I2222" s="54"/>
    </row>
    <row r="2223">
      <c r="A2223" s="30" t="s">
        <v>14233</v>
      </c>
      <c r="B2223" s="52" t="s">
        <v>14240</v>
      </c>
      <c r="C2223" s="23" t="s">
        <v>14241</v>
      </c>
      <c r="D2223" s="53" t="s">
        <v>540</v>
      </c>
      <c r="E2223" s="23" t="s">
        <v>15</v>
      </c>
      <c r="F2223" s="23" t="s">
        <v>747</v>
      </c>
      <c r="G2223" s="9" t="s">
        <v>86</v>
      </c>
      <c r="H2223" s="9"/>
      <c r="I2223" s="54"/>
    </row>
    <row r="2224">
      <c r="A2224" s="30" t="s">
        <v>14233</v>
      </c>
      <c r="B2224" s="52" t="s">
        <v>14240</v>
      </c>
      <c r="C2224" s="23" t="s">
        <v>14241</v>
      </c>
      <c r="D2224" s="53" t="s">
        <v>1184</v>
      </c>
      <c r="E2224" s="23" t="s">
        <v>15</v>
      </c>
      <c r="F2224" s="23" t="s">
        <v>747</v>
      </c>
      <c r="G2224" s="9" t="s">
        <v>86</v>
      </c>
      <c r="H2224" s="9"/>
      <c r="I2224" s="54"/>
    </row>
    <row r="2225">
      <c r="A2225" s="30" t="s">
        <v>14233</v>
      </c>
      <c r="B2225" s="52" t="s">
        <v>14242</v>
      </c>
      <c r="C2225" s="23" t="s">
        <v>14243</v>
      </c>
      <c r="D2225" s="53" t="s">
        <v>615</v>
      </c>
      <c r="E2225" s="23" t="s">
        <v>334</v>
      </c>
      <c r="F2225" s="23" t="s">
        <v>12127</v>
      </c>
      <c r="G2225" s="9" t="s">
        <v>14</v>
      </c>
      <c r="H2225" s="9"/>
      <c r="I2225" s="54"/>
    </row>
    <row r="2226">
      <c r="A2226" s="30" t="s">
        <v>14233</v>
      </c>
      <c r="B2226" s="52" t="s">
        <v>14244</v>
      </c>
      <c r="C2226" s="23" t="s">
        <v>14245</v>
      </c>
      <c r="D2226" s="53" t="s">
        <v>109</v>
      </c>
      <c r="E2226" s="23" t="s">
        <v>119</v>
      </c>
      <c r="F2226" s="23" t="s">
        <v>18</v>
      </c>
      <c r="G2226" s="9" t="s">
        <v>14</v>
      </c>
      <c r="H2226" s="9"/>
      <c r="I2226" s="54"/>
    </row>
    <row r="2227">
      <c r="A2227" s="30" t="s">
        <v>14233</v>
      </c>
      <c r="B2227" s="52" t="s">
        <v>14246</v>
      </c>
      <c r="C2227" s="23" t="s">
        <v>14247</v>
      </c>
      <c r="D2227" s="53" t="s">
        <v>445</v>
      </c>
      <c r="E2227" s="9"/>
      <c r="F2227" s="23" t="s">
        <v>917</v>
      </c>
      <c r="G2227" s="9" t="s">
        <v>14</v>
      </c>
      <c r="H2227" s="9" t="s">
        <v>420</v>
      </c>
      <c r="I2227" s="54"/>
    </row>
    <row r="2228">
      <c r="A2228" s="30" t="s">
        <v>14233</v>
      </c>
      <c r="B2228" s="52" t="s">
        <v>14246</v>
      </c>
      <c r="C2228" s="23" t="s">
        <v>14247</v>
      </c>
      <c r="D2228" s="53" t="s">
        <v>445</v>
      </c>
      <c r="E2228" s="23" t="s">
        <v>38</v>
      </c>
      <c r="F2228" s="23" t="s">
        <v>5908</v>
      </c>
      <c r="G2228" s="9" t="s">
        <v>14</v>
      </c>
      <c r="H2228" s="9"/>
      <c r="I2228" s="54"/>
    </row>
    <row r="2229">
      <c r="A2229" s="30" t="s">
        <v>14233</v>
      </c>
      <c r="B2229" s="52" t="s">
        <v>14248</v>
      </c>
      <c r="C2229" s="23" t="s">
        <v>14249</v>
      </c>
      <c r="D2229" s="53" t="s">
        <v>1699</v>
      </c>
      <c r="E2229" s="23" t="s">
        <v>15</v>
      </c>
      <c r="F2229" s="23" t="s">
        <v>749</v>
      </c>
      <c r="G2229" s="9" t="s">
        <v>86</v>
      </c>
      <c r="H2229" s="9"/>
      <c r="I2229" s="54"/>
    </row>
    <row r="2230">
      <c r="A2230" s="30" t="s">
        <v>14233</v>
      </c>
      <c r="B2230" s="52" t="s">
        <v>14248</v>
      </c>
      <c r="C2230" s="23" t="s">
        <v>14249</v>
      </c>
      <c r="D2230" s="53" t="s">
        <v>1184</v>
      </c>
      <c r="E2230" s="23" t="s">
        <v>15</v>
      </c>
      <c r="F2230" s="23" t="s">
        <v>749</v>
      </c>
      <c r="G2230" s="9" t="s">
        <v>86</v>
      </c>
      <c r="H2230" s="9"/>
      <c r="I2230" s="54"/>
    </row>
    <row r="2231">
      <c r="A2231" s="30" t="s">
        <v>14233</v>
      </c>
      <c r="B2231" s="52" t="s">
        <v>14248</v>
      </c>
      <c r="C2231" s="23" t="s">
        <v>14249</v>
      </c>
      <c r="D2231" s="53" t="s">
        <v>540</v>
      </c>
      <c r="E2231" s="23" t="s">
        <v>15</v>
      </c>
      <c r="F2231" s="23" t="s">
        <v>749</v>
      </c>
      <c r="G2231" s="9" t="s">
        <v>86</v>
      </c>
      <c r="H2231" s="9"/>
      <c r="I2231" s="54"/>
    </row>
    <row r="2232">
      <c r="A2232" s="30" t="s">
        <v>14233</v>
      </c>
      <c r="B2232" s="52" t="s">
        <v>14250</v>
      </c>
      <c r="C2232" s="23" t="s">
        <v>14251</v>
      </c>
      <c r="D2232" s="53" t="s">
        <v>32</v>
      </c>
      <c r="E2232" s="23" t="s">
        <v>105</v>
      </c>
      <c r="F2232" s="23" t="s">
        <v>96</v>
      </c>
      <c r="G2232" s="9" t="s">
        <v>14</v>
      </c>
      <c r="H2232" s="9"/>
      <c r="I2232" s="54"/>
    </row>
    <row r="2233">
      <c r="A2233" s="30" t="s">
        <v>14233</v>
      </c>
      <c r="B2233" s="52" t="s">
        <v>14252</v>
      </c>
      <c r="C2233" s="23" t="s">
        <v>14253</v>
      </c>
      <c r="D2233" s="53" t="s">
        <v>871</v>
      </c>
      <c r="E2233" s="23" t="s">
        <v>14254</v>
      </c>
      <c r="F2233" s="23" t="s">
        <v>450</v>
      </c>
      <c r="G2233" s="9" t="s">
        <v>14</v>
      </c>
      <c r="H2233" s="9"/>
      <c r="I2233" s="54"/>
    </row>
    <row r="2234">
      <c r="A2234" s="30" t="s">
        <v>14233</v>
      </c>
      <c r="B2234" s="52" t="s">
        <v>14252</v>
      </c>
      <c r="C2234" s="23" t="s">
        <v>14253</v>
      </c>
      <c r="D2234" s="53" t="s">
        <v>871</v>
      </c>
      <c r="E2234" s="23" t="s">
        <v>14255</v>
      </c>
      <c r="F2234" s="23" t="s">
        <v>12950</v>
      </c>
      <c r="G2234" s="9" t="s">
        <v>14</v>
      </c>
      <c r="H2234" s="9"/>
      <c r="I2234" s="54"/>
    </row>
    <row r="2235">
      <c r="A2235" s="30" t="s">
        <v>14233</v>
      </c>
      <c r="B2235" s="52" t="s">
        <v>14256</v>
      </c>
      <c r="C2235" s="23" t="s">
        <v>14257</v>
      </c>
      <c r="D2235" s="53" t="s">
        <v>1699</v>
      </c>
      <c r="E2235" s="23" t="s">
        <v>105</v>
      </c>
      <c r="F2235" s="23" t="s">
        <v>535</v>
      </c>
      <c r="G2235" s="9" t="s">
        <v>86</v>
      </c>
      <c r="H2235" s="9"/>
      <c r="I2235" s="54"/>
    </row>
    <row r="2236">
      <c r="A2236" s="30" t="s">
        <v>14233</v>
      </c>
      <c r="B2236" s="52" t="s">
        <v>14256</v>
      </c>
      <c r="C2236" s="23" t="s">
        <v>14257</v>
      </c>
      <c r="D2236" s="53" t="s">
        <v>1699</v>
      </c>
      <c r="E2236" s="23" t="s">
        <v>14258</v>
      </c>
      <c r="F2236" s="23" t="s">
        <v>33</v>
      </c>
      <c r="G2236" s="9" t="s">
        <v>14</v>
      </c>
      <c r="H2236" s="9"/>
      <c r="I2236" s="54"/>
    </row>
    <row r="2237">
      <c r="A2237" s="30" t="s">
        <v>14233</v>
      </c>
      <c r="B2237" s="52" t="s">
        <v>14259</v>
      </c>
      <c r="C2237" s="23" t="s">
        <v>14260</v>
      </c>
      <c r="D2237" s="53" t="s">
        <v>130</v>
      </c>
      <c r="E2237" s="23" t="s">
        <v>119</v>
      </c>
      <c r="F2237" s="23" t="s">
        <v>542</v>
      </c>
      <c r="G2237" s="9" t="s">
        <v>14</v>
      </c>
      <c r="H2237" s="9"/>
      <c r="I2237" s="54"/>
    </row>
    <row r="2238">
      <c r="A2238" s="30" t="s">
        <v>14233</v>
      </c>
      <c r="B2238" s="52" t="s">
        <v>14261</v>
      </c>
      <c r="C2238" s="23" t="s">
        <v>14262</v>
      </c>
      <c r="D2238" s="53" t="s">
        <v>1429</v>
      </c>
      <c r="E2238" s="23" t="s">
        <v>409</v>
      </c>
      <c r="F2238" s="23" t="s">
        <v>741</v>
      </c>
      <c r="G2238" s="9" t="s">
        <v>14</v>
      </c>
      <c r="H2238" s="9"/>
      <c r="I2238" s="54"/>
    </row>
    <row r="2239">
      <c r="A2239" s="30" t="s">
        <v>14233</v>
      </c>
      <c r="B2239" s="52" t="s">
        <v>14263</v>
      </c>
      <c r="C2239" s="23" t="s">
        <v>14264</v>
      </c>
      <c r="D2239" s="53" t="s">
        <v>871</v>
      </c>
      <c r="E2239" s="23" t="s">
        <v>12162</v>
      </c>
      <c r="F2239" s="23" t="s">
        <v>33</v>
      </c>
      <c r="G2239" s="9" t="s">
        <v>14</v>
      </c>
      <c r="H2239" s="9"/>
      <c r="I2239" s="54"/>
    </row>
    <row r="2240">
      <c r="A2240" s="30" t="s">
        <v>14233</v>
      </c>
      <c r="B2240" s="52" t="s">
        <v>14263</v>
      </c>
      <c r="C2240" s="23" t="s">
        <v>14264</v>
      </c>
      <c r="D2240" s="53" t="s">
        <v>871</v>
      </c>
      <c r="E2240" s="23" t="s">
        <v>14265</v>
      </c>
      <c r="F2240" s="23" t="s">
        <v>300</v>
      </c>
      <c r="G2240" s="9" t="s">
        <v>14</v>
      </c>
      <c r="H2240" s="9"/>
      <c r="I2240" s="54"/>
    </row>
    <row r="2241">
      <c r="A2241" s="30" t="s">
        <v>14233</v>
      </c>
      <c r="B2241" s="52" t="s">
        <v>14266</v>
      </c>
      <c r="C2241" s="23" t="s">
        <v>14267</v>
      </c>
      <c r="D2241" s="53" t="s">
        <v>14268</v>
      </c>
      <c r="E2241" s="23" t="s">
        <v>299</v>
      </c>
      <c r="F2241" s="23" t="s">
        <v>300</v>
      </c>
      <c r="G2241" s="9" t="s">
        <v>14</v>
      </c>
      <c r="H2241" s="9"/>
      <c r="I2241" s="54"/>
    </row>
    <row r="2242">
      <c r="A2242" s="30" t="s">
        <v>14233</v>
      </c>
      <c r="B2242" s="52" t="s">
        <v>14266</v>
      </c>
      <c r="C2242" s="23" t="s">
        <v>14267</v>
      </c>
      <c r="D2242" s="53" t="s">
        <v>14268</v>
      </c>
      <c r="E2242" s="23" t="s">
        <v>1806</v>
      </c>
      <c r="F2242" s="23" t="s">
        <v>33</v>
      </c>
      <c r="G2242" s="9" t="s">
        <v>14</v>
      </c>
      <c r="H2242" s="9"/>
      <c r="I2242" s="54"/>
    </row>
    <row r="2243">
      <c r="A2243" s="30" t="s">
        <v>14233</v>
      </c>
      <c r="B2243" s="52" t="s">
        <v>14269</v>
      </c>
      <c r="C2243" s="23" t="s">
        <v>14270</v>
      </c>
      <c r="D2243" s="53" t="s">
        <v>118</v>
      </c>
      <c r="E2243" s="23" t="s">
        <v>110</v>
      </c>
      <c r="F2243" s="23" t="s">
        <v>111</v>
      </c>
      <c r="G2243" s="9" t="s">
        <v>14</v>
      </c>
      <c r="H2243" s="9"/>
      <c r="I2243" s="54"/>
    </row>
    <row r="2244">
      <c r="A2244" s="30" t="s">
        <v>14233</v>
      </c>
      <c r="B2244" s="52" t="s">
        <v>14271</v>
      </c>
      <c r="C2244" s="23" t="s">
        <v>14272</v>
      </c>
      <c r="D2244" s="53" t="s">
        <v>2018</v>
      </c>
      <c r="E2244" s="23" t="s">
        <v>1032</v>
      </c>
      <c r="F2244" s="23" t="s">
        <v>13308</v>
      </c>
      <c r="G2244" s="9" t="s">
        <v>14</v>
      </c>
      <c r="H2244" s="9"/>
      <c r="I2244" s="54"/>
    </row>
    <row r="2245">
      <c r="A2245" s="30" t="s">
        <v>14233</v>
      </c>
      <c r="B2245" s="52" t="s">
        <v>14273</v>
      </c>
      <c r="C2245" s="23" t="s">
        <v>14274</v>
      </c>
      <c r="D2245" s="53" t="s">
        <v>59</v>
      </c>
      <c r="E2245" s="23" t="s">
        <v>409</v>
      </c>
      <c r="F2245" s="23" t="s">
        <v>965</v>
      </c>
      <c r="G2245" s="9" t="s">
        <v>14</v>
      </c>
      <c r="H2245" s="9"/>
      <c r="I2245" s="54"/>
    </row>
    <row r="2246">
      <c r="A2246" s="30" t="s">
        <v>14233</v>
      </c>
      <c r="B2246" s="52" t="s">
        <v>14275</v>
      </c>
      <c r="C2246" s="23" t="s">
        <v>14276</v>
      </c>
      <c r="D2246" s="53" t="s">
        <v>3288</v>
      </c>
      <c r="E2246" s="23" t="s">
        <v>12636</v>
      </c>
      <c r="F2246" s="23" t="s">
        <v>48</v>
      </c>
      <c r="G2246" s="9" t="s">
        <v>14</v>
      </c>
      <c r="H2246" s="9"/>
      <c r="I2246" s="54"/>
    </row>
    <row r="2247">
      <c r="A2247" s="30" t="s">
        <v>14233</v>
      </c>
      <c r="B2247" s="52" t="s">
        <v>14275</v>
      </c>
      <c r="C2247" s="23" t="s">
        <v>14276</v>
      </c>
      <c r="D2247" s="53" t="s">
        <v>3288</v>
      </c>
      <c r="E2247" s="23" t="s">
        <v>38</v>
      </c>
      <c r="F2247" s="23" t="s">
        <v>1419</v>
      </c>
      <c r="G2247" s="9" t="s">
        <v>14</v>
      </c>
      <c r="H2247" s="9"/>
      <c r="I2247" s="54"/>
    </row>
    <row r="2248">
      <c r="A2248" s="30" t="s">
        <v>14233</v>
      </c>
      <c r="B2248" s="52" t="s">
        <v>14277</v>
      </c>
      <c r="C2248" s="23" t="s">
        <v>14278</v>
      </c>
      <c r="D2248" s="53" t="s">
        <v>286</v>
      </c>
      <c r="E2248" s="23" t="s">
        <v>850</v>
      </c>
      <c r="F2248" s="23" t="s">
        <v>18</v>
      </c>
      <c r="G2248" s="9" t="s">
        <v>14</v>
      </c>
      <c r="H2248" s="9"/>
      <c r="I2248" s="54"/>
    </row>
    <row r="2249">
      <c r="A2249" s="30" t="s">
        <v>14233</v>
      </c>
      <c r="B2249" s="52" t="s">
        <v>14279</v>
      </c>
      <c r="C2249" s="23" t="s">
        <v>14280</v>
      </c>
      <c r="D2249" s="53" t="s">
        <v>1410</v>
      </c>
      <c r="E2249" s="23" t="s">
        <v>1032</v>
      </c>
      <c r="F2249" s="23" t="s">
        <v>43</v>
      </c>
      <c r="G2249" s="9" t="s">
        <v>14</v>
      </c>
      <c r="H2249" s="9"/>
      <c r="I2249" s="54"/>
    </row>
    <row r="2250">
      <c r="A2250" s="30" t="s">
        <v>14281</v>
      </c>
      <c r="B2250" s="52" t="s">
        <v>14282</v>
      </c>
      <c r="C2250" s="23" t="s">
        <v>14283</v>
      </c>
      <c r="D2250" s="53" t="s">
        <v>2604</v>
      </c>
      <c r="E2250" s="23" t="s">
        <v>119</v>
      </c>
      <c r="F2250" s="23" t="s">
        <v>18</v>
      </c>
      <c r="G2250" s="9" t="s">
        <v>14</v>
      </c>
      <c r="H2250" s="9"/>
      <c r="I2250" s="54"/>
    </row>
    <row r="2251">
      <c r="A2251" s="30" t="s">
        <v>14284</v>
      </c>
      <c r="B2251" s="52" t="s">
        <v>14285</v>
      </c>
      <c r="C2251" s="23" t="s">
        <v>14286</v>
      </c>
      <c r="D2251" s="53" t="s">
        <v>874</v>
      </c>
      <c r="E2251" s="9"/>
      <c r="F2251" s="23" t="s">
        <v>14287</v>
      </c>
      <c r="G2251" s="9" t="s">
        <v>14</v>
      </c>
      <c r="H2251" s="9" t="s">
        <v>420</v>
      </c>
      <c r="I2251" s="54"/>
    </row>
    <row r="2252">
      <c r="A2252" s="30" t="s">
        <v>14284</v>
      </c>
      <c r="B2252" s="52" t="s">
        <v>14285</v>
      </c>
      <c r="C2252" s="23" t="s">
        <v>14286</v>
      </c>
      <c r="D2252" s="53" t="s">
        <v>874</v>
      </c>
      <c r="E2252" s="23" t="s">
        <v>271</v>
      </c>
      <c r="F2252" s="23" t="s">
        <v>6179</v>
      </c>
      <c r="G2252" s="9" t="s">
        <v>14</v>
      </c>
      <c r="H2252" s="9"/>
      <c r="I2252" s="54"/>
    </row>
    <row r="2253">
      <c r="A2253" s="30" t="s">
        <v>14284</v>
      </c>
      <c r="B2253" s="52" t="s">
        <v>14285</v>
      </c>
      <c r="C2253" s="23" t="s">
        <v>14286</v>
      </c>
      <c r="D2253" s="53" t="s">
        <v>874</v>
      </c>
      <c r="E2253" s="23" t="s">
        <v>119</v>
      </c>
      <c r="F2253" s="23" t="s">
        <v>564</v>
      </c>
      <c r="G2253" s="9" t="s">
        <v>14</v>
      </c>
      <c r="H2253" s="9"/>
      <c r="I2253" s="54"/>
    </row>
    <row r="2254">
      <c r="A2254" s="30" t="s">
        <v>14288</v>
      </c>
      <c r="B2254" s="52" t="s">
        <v>14289</v>
      </c>
      <c r="C2254" s="23" t="s">
        <v>14290</v>
      </c>
      <c r="D2254" s="53" t="s">
        <v>130</v>
      </c>
      <c r="E2254" s="23" t="s">
        <v>3138</v>
      </c>
      <c r="F2254" s="23" t="s">
        <v>3005</v>
      </c>
      <c r="G2254" s="9" t="s">
        <v>14</v>
      </c>
      <c r="H2254" s="9"/>
      <c r="I2254" s="54"/>
    </row>
    <row r="2255">
      <c r="A2255" s="30" t="s">
        <v>14288</v>
      </c>
      <c r="B2255" s="52" t="s">
        <v>14291</v>
      </c>
      <c r="C2255" s="23" t="s">
        <v>14292</v>
      </c>
      <c r="D2255" s="53" t="s">
        <v>476</v>
      </c>
      <c r="E2255" s="23" t="s">
        <v>14293</v>
      </c>
      <c r="F2255" s="23" t="s">
        <v>2843</v>
      </c>
      <c r="G2255" s="9" t="s">
        <v>14</v>
      </c>
      <c r="H2255" s="9"/>
      <c r="I2255" s="54"/>
    </row>
    <row r="2256">
      <c r="A2256" s="30" t="s">
        <v>14288</v>
      </c>
      <c r="B2256" s="52" t="s">
        <v>14294</v>
      </c>
      <c r="C2256" s="23" t="s">
        <v>14295</v>
      </c>
      <c r="D2256" s="53" t="s">
        <v>32</v>
      </c>
      <c r="E2256" s="23" t="s">
        <v>15</v>
      </c>
      <c r="F2256" s="23" t="s">
        <v>749</v>
      </c>
      <c r="G2256" s="9" t="s">
        <v>86</v>
      </c>
      <c r="H2256" s="9"/>
      <c r="I2256" s="54"/>
    </row>
    <row r="2257">
      <c r="A2257" s="30" t="s">
        <v>14288</v>
      </c>
      <c r="B2257" s="52" t="s">
        <v>14294</v>
      </c>
      <c r="C2257" s="23" t="s">
        <v>14295</v>
      </c>
      <c r="D2257" s="53" t="s">
        <v>311</v>
      </c>
      <c r="E2257" s="23" t="s">
        <v>15</v>
      </c>
      <c r="F2257" s="23" t="s">
        <v>749</v>
      </c>
      <c r="G2257" s="9" t="s">
        <v>86</v>
      </c>
      <c r="H2257" s="9"/>
      <c r="I2257" s="54"/>
    </row>
    <row r="2258">
      <c r="A2258" s="30" t="s">
        <v>14288</v>
      </c>
      <c r="B2258" s="52" t="s">
        <v>14294</v>
      </c>
      <c r="C2258" s="23" t="s">
        <v>14295</v>
      </c>
      <c r="D2258" s="53" t="s">
        <v>78</v>
      </c>
      <c r="E2258" s="43"/>
      <c r="F2258" s="23" t="s">
        <v>111</v>
      </c>
      <c r="G2258" s="9" t="s">
        <v>14</v>
      </c>
      <c r="H2258" s="23" t="s">
        <v>15</v>
      </c>
      <c r="I2258" s="54"/>
    </row>
    <row r="2259">
      <c r="A2259" s="30" t="s">
        <v>14288</v>
      </c>
      <c r="B2259" s="52" t="s">
        <v>14296</v>
      </c>
      <c r="C2259" s="23" t="s">
        <v>14297</v>
      </c>
      <c r="D2259" s="53" t="s">
        <v>6930</v>
      </c>
      <c r="E2259" s="23" t="s">
        <v>334</v>
      </c>
      <c r="F2259" s="23" t="s">
        <v>781</v>
      </c>
      <c r="G2259" s="9" t="s">
        <v>14</v>
      </c>
      <c r="H2259" s="9"/>
      <c r="I2259" s="54"/>
    </row>
    <row r="2260">
      <c r="A2260" s="30" t="s">
        <v>14288</v>
      </c>
      <c r="B2260" s="52" t="s">
        <v>14298</v>
      </c>
      <c r="C2260" s="23" t="s">
        <v>14299</v>
      </c>
      <c r="D2260" s="53" t="s">
        <v>286</v>
      </c>
      <c r="E2260" s="23" t="s">
        <v>119</v>
      </c>
      <c r="F2260" s="23" t="s">
        <v>588</v>
      </c>
      <c r="G2260" s="9" t="s">
        <v>14</v>
      </c>
      <c r="H2260" s="9"/>
      <c r="I2260" s="54"/>
    </row>
    <row r="2261">
      <c r="A2261" s="30" t="s">
        <v>14288</v>
      </c>
      <c r="B2261" s="52" t="s">
        <v>14300</v>
      </c>
      <c r="C2261" s="23" t="s">
        <v>14301</v>
      </c>
      <c r="D2261" s="53" t="s">
        <v>109</v>
      </c>
      <c r="E2261" s="23" t="s">
        <v>119</v>
      </c>
      <c r="F2261" s="23" t="s">
        <v>2961</v>
      </c>
      <c r="G2261" s="9" t="s">
        <v>14</v>
      </c>
      <c r="H2261" s="9"/>
      <c r="I2261" s="54"/>
    </row>
    <row r="2262">
      <c r="A2262" s="30" t="s">
        <v>14288</v>
      </c>
      <c r="B2262" s="52" t="s">
        <v>14302</v>
      </c>
      <c r="C2262" s="23" t="s">
        <v>14303</v>
      </c>
      <c r="D2262" s="53" t="s">
        <v>14304</v>
      </c>
      <c r="E2262" s="23" t="s">
        <v>299</v>
      </c>
      <c r="F2262" s="23" t="s">
        <v>136</v>
      </c>
      <c r="G2262" s="9" t="s">
        <v>14</v>
      </c>
      <c r="H2262" s="9"/>
      <c r="I2262" s="54"/>
    </row>
    <row r="2263">
      <c r="A2263" s="30" t="s">
        <v>14288</v>
      </c>
      <c r="B2263" s="52" t="s">
        <v>14305</v>
      </c>
      <c r="C2263" s="23" t="s">
        <v>14306</v>
      </c>
      <c r="D2263" s="53" t="s">
        <v>32</v>
      </c>
      <c r="E2263" s="23" t="s">
        <v>15</v>
      </c>
      <c r="F2263" s="23" t="s">
        <v>747</v>
      </c>
      <c r="G2263" s="9" t="s">
        <v>86</v>
      </c>
      <c r="H2263" s="9"/>
      <c r="I2263" s="54"/>
    </row>
    <row r="2264">
      <c r="A2264" s="30" t="s">
        <v>14288</v>
      </c>
      <c r="B2264" s="52" t="s">
        <v>14305</v>
      </c>
      <c r="C2264" s="23" t="s">
        <v>14306</v>
      </c>
      <c r="D2264" s="53" t="s">
        <v>311</v>
      </c>
      <c r="E2264" s="23" t="s">
        <v>15</v>
      </c>
      <c r="F2264" s="23" t="s">
        <v>747</v>
      </c>
      <c r="G2264" s="9" t="s">
        <v>86</v>
      </c>
      <c r="H2264" s="9"/>
      <c r="I2264" s="54"/>
    </row>
    <row r="2265">
      <c r="A2265" s="30" t="s">
        <v>14288</v>
      </c>
      <c r="B2265" s="52" t="s">
        <v>14305</v>
      </c>
      <c r="C2265" s="23" t="s">
        <v>14306</v>
      </c>
      <c r="D2265" s="53" t="s">
        <v>2255</v>
      </c>
      <c r="E2265" s="23" t="s">
        <v>15</v>
      </c>
      <c r="F2265" s="23" t="s">
        <v>747</v>
      </c>
      <c r="G2265" s="9" t="s">
        <v>86</v>
      </c>
      <c r="H2265" s="9"/>
      <c r="I2265" s="54"/>
    </row>
    <row r="2266">
      <c r="A2266" s="30" t="s">
        <v>14288</v>
      </c>
      <c r="B2266" s="52" t="s">
        <v>14307</v>
      </c>
      <c r="C2266" s="23" t="s">
        <v>14308</v>
      </c>
      <c r="D2266" s="53" t="s">
        <v>2654</v>
      </c>
      <c r="E2266" s="23" t="s">
        <v>12571</v>
      </c>
      <c r="F2266" s="23" t="s">
        <v>2216</v>
      </c>
      <c r="G2266" s="9" t="s">
        <v>14</v>
      </c>
      <c r="H2266" s="9"/>
      <c r="I2266" s="54"/>
    </row>
    <row r="2267">
      <c r="A2267" s="30" t="s">
        <v>14288</v>
      </c>
      <c r="B2267" s="52" t="s">
        <v>14307</v>
      </c>
      <c r="C2267" s="23" t="s">
        <v>14308</v>
      </c>
      <c r="D2267" s="53" t="s">
        <v>2654</v>
      </c>
      <c r="E2267" s="23" t="s">
        <v>66</v>
      </c>
      <c r="F2267" s="23" t="s">
        <v>101</v>
      </c>
      <c r="G2267" s="9" t="s">
        <v>14</v>
      </c>
      <c r="H2267" s="9"/>
      <c r="I2267" s="54"/>
    </row>
    <row r="2268">
      <c r="A2268" s="30" t="s">
        <v>14288</v>
      </c>
      <c r="B2268" s="52" t="s">
        <v>14309</v>
      </c>
      <c r="C2268" s="23" t="s">
        <v>14310</v>
      </c>
      <c r="D2268" s="53" t="s">
        <v>800</v>
      </c>
      <c r="E2268" s="23" t="s">
        <v>119</v>
      </c>
      <c r="F2268" s="23" t="s">
        <v>3593</v>
      </c>
      <c r="G2268" s="9" t="s">
        <v>14</v>
      </c>
      <c r="H2268" s="9"/>
      <c r="I2268" s="54"/>
    </row>
    <row r="2269">
      <c r="A2269" s="30" t="s">
        <v>14288</v>
      </c>
      <c r="B2269" s="52" t="s">
        <v>14311</v>
      </c>
      <c r="C2269" s="23" t="s">
        <v>14312</v>
      </c>
      <c r="D2269" s="53" t="s">
        <v>468</v>
      </c>
      <c r="E2269" s="23" t="s">
        <v>937</v>
      </c>
      <c r="F2269" s="23" t="s">
        <v>498</v>
      </c>
      <c r="G2269" s="9" t="s">
        <v>14</v>
      </c>
      <c r="H2269" s="9"/>
      <c r="I2269" s="54"/>
    </row>
    <row r="2270">
      <c r="A2270" s="30" t="s">
        <v>14288</v>
      </c>
      <c r="B2270" s="52" t="s">
        <v>14313</v>
      </c>
      <c r="C2270" s="23" t="s">
        <v>14314</v>
      </c>
      <c r="D2270" s="53" t="s">
        <v>746</v>
      </c>
      <c r="E2270" s="23" t="s">
        <v>587</v>
      </c>
      <c r="F2270" s="23" t="s">
        <v>11281</v>
      </c>
      <c r="G2270" s="9" t="s">
        <v>14</v>
      </c>
      <c r="H2270" s="9"/>
      <c r="I2270" s="54"/>
    </row>
    <row r="2271">
      <c r="A2271" s="30" t="s">
        <v>14288</v>
      </c>
      <c r="B2271" s="52" t="s">
        <v>14315</v>
      </c>
      <c r="C2271" s="23" t="s">
        <v>14316</v>
      </c>
      <c r="D2271" s="53" t="s">
        <v>12331</v>
      </c>
      <c r="E2271" s="23" t="s">
        <v>9038</v>
      </c>
      <c r="F2271" s="23" t="s">
        <v>126</v>
      </c>
      <c r="G2271" s="9" t="s">
        <v>14</v>
      </c>
      <c r="H2271" s="9"/>
      <c r="I2271" s="54"/>
    </row>
    <row r="2272">
      <c r="A2272" s="30" t="s">
        <v>14288</v>
      </c>
      <c r="B2272" s="52" t="s">
        <v>14315</v>
      </c>
      <c r="C2272" s="23" t="s">
        <v>14316</v>
      </c>
      <c r="D2272" s="53" t="s">
        <v>12331</v>
      </c>
      <c r="E2272" s="23" t="s">
        <v>240</v>
      </c>
      <c r="F2272" s="23" t="s">
        <v>11188</v>
      </c>
      <c r="G2272" s="9" t="s">
        <v>14</v>
      </c>
      <c r="H2272" s="9"/>
      <c r="I2272" s="54"/>
    </row>
    <row r="2273">
      <c r="A2273" s="30" t="s">
        <v>14288</v>
      </c>
      <c r="B2273" s="52" t="s">
        <v>14315</v>
      </c>
      <c r="C2273" s="23" t="s">
        <v>14316</v>
      </c>
      <c r="D2273" s="53" t="s">
        <v>12331</v>
      </c>
      <c r="E2273" s="23" t="s">
        <v>334</v>
      </c>
      <c r="F2273" s="23" t="s">
        <v>18</v>
      </c>
      <c r="G2273" s="9" t="s">
        <v>14</v>
      </c>
      <c r="H2273" s="9"/>
      <c r="I2273" s="54"/>
    </row>
    <row r="2274">
      <c r="A2274" s="30" t="s">
        <v>14288</v>
      </c>
      <c r="B2274" s="52" t="s">
        <v>14317</v>
      </c>
      <c r="C2274" s="23" t="s">
        <v>14318</v>
      </c>
      <c r="D2274" s="53" t="s">
        <v>7374</v>
      </c>
      <c r="E2274" s="23" t="s">
        <v>125</v>
      </c>
      <c r="F2274" s="23" t="s">
        <v>1691</v>
      </c>
      <c r="G2274" s="9" t="s">
        <v>14</v>
      </c>
      <c r="H2274" s="9"/>
      <c r="I2274" s="54"/>
    </row>
    <row r="2275">
      <c r="A2275" s="30" t="s">
        <v>14288</v>
      </c>
      <c r="B2275" s="52" t="s">
        <v>14319</v>
      </c>
      <c r="C2275" s="23" t="s">
        <v>14320</v>
      </c>
      <c r="D2275" s="53" t="s">
        <v>59</v>
      </c>
      <c r="E2275" s="23" t="s">
        <v>390</v>
      </c>
      <c r="F2275" s="23" t="s">
        <v>33</v>
      </c>
      <c r="G2275" s="9" t="s">
        <v>14</v>
      </c>
      <c r="H2275" s="9"/>
      <c r="I2275" s="54"/>
    </row>
    <row r="2276">
      <c r="A2276" s="30" t="s">
        <v>14288</v>
      </c>
      <c r="B2276" s="52" t="s">
        <v>14321</v>
      </c>
      <c r="C2276" s="23" t="s">
        <v>14322</v>
      </c>
      <c r="D2276" s="53" t="s">
        <v>14323</v>
      </c>
      <c r="E2276" s="9"/>
      <c r="F2276" s="23" t="s">
        <v>3025</v>
      </c>
      <c r="G2276" s="9" t="s">
        <v>14</v>
      </c>
      <c r="H2276" s="9" t="s">
        <v>420</v>
      </c>
      <c r="I2276" s="54"/>
    </row>
    <row r="2277">
      <c r="A2277" s="30" t="s">
        <v>14288</v>
      </c>
      <c r="B2277" s="52" t="s">
        <v>14324</v>
      </c>
      <c r="C2277" s="23" t="s">
        <v>14325</v>
      </c>
      <c r="D2277" s="53" t="s">
        <v>267</v>
      </c>
      <c r="E2277" s="23" t="s">
        <v>1406</v>
      </c>
      <c r="F2277" s="23" t="s">
        <v>202</v>
      </c>
      <c r="G2277" s="9" t="s">
        <v>14</v>
      </c>
      <c r="H2277" s="9"/>
      <c r="I2277" s="54"/>
    </row>
    <row r="2278">
      <c r="A2278" s="30" t="s">
        <v>14288</v>
      </c>
      <c r="B2278" s="52" t="s">
        <v>14326</v>
      </c>
      <c r="C2278" s="23" t="s">
        <v>14327</v>
      </c>
      <c r="D2278" s="53" t="s">
        <v>812</v>
      </c>
      <c r="E2278" s="23" t="s">
        <v>125</v>
      </c>
      <c r="F2278" s="23" t="s">
        <v>101</v>
      </c>
      <c r="G2278" s="9" t="s">
        <v>14</v>
      </c>
      <c r="H2278" s="9"/>
      <c r="I2278" s="54"/>
    </row>
    <row r="2279">
      <c r="A2279" s="30" t="s">
        <v>14288</v>
      </c>
      <c r="B2279" s="52" t="s">
        <v>14328</v>
      </c>
      <c r="C2279" s="23" t="s">
        <v>14329</v>
      </c>
      <c r="D2279" s="53" t="s">
        <v>4116</v>
      </c>
      <c r="E2279" s="23" t="s">
        <v>14330</v>
      </c>
      <c r="F2279" s="23" t="s">
        <v>18</v>
      </c>
      <c r="G2279" s="9" t="s">
        <v>14</v>
      </c>
      <c r="H2279" s="9"/>
      <c r="I2279" s="54"/>
    </row>
    <row r="2280">
      <c r="A2280" s="30" t="s">
        <v>14288</v>
      </c>
      <c r="B2280" s="52" t="s">
        <v>14331</v>
      </c>
      <c r="C2280" s="23" t="s">
        <v>14332</v>
      </c>
      <c r="D2280" s="53" t="s">
        <v>307</v>
      </c>
      <c r="E2280" s="23" t="s">
        <v>14333</v>
      </c>
      <c r="F2280" s="23" t="s">
        <v>14334</v>
      </c>
      <c r="G2280" s="9" t="s">
        <v>14</v>
      </c>
      <c r="H2280" s="9"/>
      <c r="I2280" s="54"/>
    </row>
    <row r="2281">
      <c r="A2281" s="30" t="s">
        <v>14288</v>
      </c>
      <c r="B2281" s="52" t="s">
        <v>14335</v>
      </c>
      <c r="C2281" s="23" t="s">
        <v>14336</v>
      </c>
      <c r="D2281" s="53" t="s">
        <v>1184</v>
      </c>
      <c r="E2281" s="23" t="s">
        <v>14337</v>
      </c>
      <c r="F2281" s="23" t="s">
        <v>1615</v>
      </c>
      <c r="G2281" s="9" t="s">
        <v>14</v>
      </c>
      <c r="H2281" s="9"/>
      <c r="I2281" s="54"/>
    </row>
    <row r="2282">
      <c r="A2282" s="30" t="s">
        <v>14338</v>
      </c>
      <c r="B2282" s="52" t="s">
        <v>14339</v>
      </c>
      <c r="C2282" s="23" t="s">
        <v>14340</v>
      </c>
      <c r="D2282" s="53" t="s">
        <v>78</v>
      </c>
      <c r="E2282" s="23" t="s">
        <v>15</v>
      </c>
      <c r="F2282" s="23" t="s">
        <v>171</v>
      </c>
      <c r="G2282" s="9" t="s">
        <v>14</v>
      </c>
      <c r="H2282" s="9"/>
      <c r="I2282" s="54"/>
    </row>
    <row r="2283">
      <c r="A2283" s="30" t="s">
        <v>14338</v>
      </c>
      <c r="B2283" s="52" t="s">
        <v>14339</v>
      </c>
      <c r="C2283" s="23" t="s">
        <v>14340</v>
      </c>
      <c r="D2283" s="53" t="s">
        <v>135</v>
      </c>
      <c r="E2283" s="23" t="s">
        <v>15</v>
      </c>
      <c r="F2283" s="23" t="s">
        <v>171</v>
      </c>
      <c r="G2283" s="9" t="s">
        <v>14</v>
      </c>
      <c r="H2283" s="9"/>
      <c r="I2283" s="54"/>
    </row>
    <row r="2284">
      <c r="A2284" s="30" t="s">
        <v>14338</v>
      </c>
      <c r="B2284" s="52" t="s">
        <v>14339</v>
      </c>
      <c r="C2284" s="23" t="s">
        <v>14340</v>
      </c>
      <c r="D2284" s="53" t="s">
        <v>899</v>
      </c>
      <c r="E2284" s="23" t="s">
        <v>15</v>
      </c>
      <c r="F2284" s="23" t="s">
        <v>171</v>
      </c>
      <c r="G2284" s="9" t="s">
        <v>14</v>
      </c>
      <c r="H2284" s="9"/>
      <c r="I2284" s="54"/>
    </row>
    <row r="2285">
      <c r="A2285" s="30" t="s">
        <v>14338</v>
      </c>
      <c r="B2285" s="52" t="s">
        <v>14341</v>
      </c>
      <c r="C2285" s="23" t="s">
        <v>14342</v>
      </c>
      <c r="D2285" s="53" t="s">
        <v>1040</v>
      </c>
      <c r="E2285" s="23" t="s">
        <v>13</v>
      </c>
      <c r="F2285" s="23" t="s">
        <v>132</v>
      </c>
      <c r="G2285" s="9" t="s">
        <v>14</v>
      </c>
      <c r="H2285" s="9"/>
      <c r="I2285" s="54"/>
    </row>
    <row r="2286">
      <c r="A2286" s="30" t="s">
        <v>14338</v>
      </c>
      <c r="B2286" s="52" t="s">
        <v>14343</v>
      </c>
      <c r="C2286" s="23" t="s">
        <v>14344</v>
      </c>
      <c r="D2286" s="53" t="s">
        <v>3712</v>
      </c>
      <c r="E2286" s="23" t="s">
        <v>299</v>
      </c>
      <c r="F2286" s="23" t="s">
        <v>2605</v>
      </c>
      <c r="G2286" s="9" t="s">
        <v>14</v>
      </c>
      <c r="H2286" s="9"/>
      <c r="I2286" s="54"/>
    </row>
    <row r="2287">
      <c r="A2287" s="30" t="s">
        <v>14338</v>
      </c>
      <c r="B2287" s="52" t="s">
        <v>14345</v>
      </c>
      <c r="C2287" s="23" t="s">
        <v>14346</v>
      </c>
      <c r="D2287" s="53" t="s">
        <v>3176</v>
      </c>
      <c r="E2287" s="23" t="s">
        <v>390</v>
      </c>
      <c r="F2287" s="23" t="s">
        <v>300</v>
      </c>
      <c r="G2287" s="9" t="s">
        <v>14</v>
      </c>
      <c r="H2287" s="9"/>
      <c r="I2287" s="54"/>
    </row>
    <row r="2288">
      <c r="A2288" s="30" t="s">
        <v>14338</v>
      </c>
      <c r="B2288" s="52" t="s">
        <v>14345</v>
      </c>
      <c r="C2288" s="23" t="s">
        <v>14346</v>
      </c>
      <c r="D2288" s="53" t="s">
        <v>3176</v>
      </c>
      <c r="E2288" s="9"/>
      <c r="F2288" s="23" t="s">
        <v>9511</v>
      </c>
      <c r="G2288" s="9" t="s">
        <v>14</v>
      </c>
      <c r="H2288" s="23" t="s">
        <v>420</v>
      </c>
      <c r="I2288" s="54"/>
    </row>
    <row r="2289">
      <c r="A2289" s="30" t="s">
        <v>14338</v>
      </c>
      <c r="B2289" s="52" t="s">
        <v>14347</v>
      </c>
      <c r="C2289" s="23" t="s">
        <v>14348</v>
      </c>
      <c r="D2289" s="53" t="s">
        <v>118</v>
      </c>
      <c r="E2289" s="23" t="s">
        <v>271</v>
      </c>
      <c r="F2289" s="23" t="s">
        <v>111</v>
      </c>
      <c r="G2289" s="9" t="s">
        <v>14</v>
      </c>
      <c r="H2289" s="9"/>
      <c r="I2289" s="54"/>
    </row>
    <row r="2290">
      <c r="A2290" s="30" t="s">
        <v>14338</v>
      </c>
      <c r="B2290" s="52" t="s">
        <v>14349</v>
      </c>
      <c r="C2290" s="23" t="s">
        <v>14350</v>
      </c>
      <c r="D2290" s="53" t="s">
        <v>303</v>
      </c>
      <c r="E2290" s="23" t="s">
        <v>14351</v>
      </c>
      <c r="F2290" s="23" t="s">
        <v>2961</v>
      </c>
      <c r="G2290" s="9" t="s">
        <v>14</v>
      </c>
      <c r="H2290" s="9"/>
      <c r="I2290" s="54"/>
    </row>
    <row r="2291">
      <c r="A2291" s="30" t="s">
        <v>14338</v>
      </c>
      <c r="B2291" s="52" t="s">
        <v>14349</v>
      </c>
      <c r="C2291" s="23" t="s">
        <v>14350</v>
      </c>
      <c r="D2291" s="53" t="s">
        <v>303</v>
      </c>
      <c r="E2291" s="23" t="s">
        <v>110</v>
      </c>
      <c r="F2291" s="23" t="s">
        <v>14352</v>
      </c>
      <c r="G2291" s="9" t="s">
        <v>14</v>
      </c>
      <c r="H2291" s="9"/>
      <c r="I2291" s="54"/>
    </row>
    <row r="2292">
      <c r="A2292" s="30" t="s">
        <v>14338</v>
      </c>
      <c r="B2292" s="52" t="s">
        <v>14353</v>
      </c>
      <c r="C2292" s="23" t="s">
        <v>14354</v>
      </c>
      <c r="D2292" s="53" t="s">
        <v>165</v>
      </c>
      <c r="E2292" s="23" t="s">
        <v>436</v>
      </c>
      <c r="F2292" s="23" t="s">
        <v>18</v>
      </c>
      <c r="G2292" s="9" t="s">
        <v>14</v>
      </c>
      <c r="H2292" s="9"/>
      <c r="I2292" s="54"/>
    </row>
    <row r="2293">
      <c r="A2293" s="30" t="s">
        <v>14338</v>
      </c>
      <c r="B2293" s="52" t="s">
        <v>14353</v>
      </c>
      <c r="C2293" s="23" t="s">
        <v>14354</v>
      </c>
      <c r="D2293" s="53" t="s">
        <v>165</v>
      </c>
      <c r="E2293" s="23" t="s">
        <v>12162</v>
      </c>
      <c r="F2293" s="23" t="s">
        <v>2082</v>
      </c>
      <c r="G2293" s="9" t="s">
        <v>14</v>
      </c>
      <c r="H2293" s="9"/>
      <c r="I2293" s="54"/>
    </row>
    <row r="2294">
      <c r="A2294" s="30" t="s">
        <v>14338</v>
      </c>
      <c r="B2294" s="52" t="s">
        <v>14353</v>
      </c>
      <c r="C2294" s="23" t="s">
        <v>14354</v>
      </c>
      <c r="D2294" s="53" t="s">
        <v>165</v>
      </c>
      <c r="E2294" s="23" t="s">
        <v>14211</v>
      </c>
      <c r="F2294" s="23" t="s">
        <v>33</v>
      </c>
      <c r="G2294" s="9" t="s">
        <v>14</v>
      </c>
      <c r="H2294" s="9"/>
      <c r="I2294" s="54"/>
    </row>
    <row r="2295">
      <c r="A2295" s="30" t="s">
        <v>14338</v>
      </c>
      <c r="B2295" s="52" t="s">
        <v>14355</v>
      </c>
      <c r="C2295" s="23" t="s">
        <v>14356</v>
      </c>
      <c r="D2295" s="53" t="s">
        <v>1184</v>
      </c>
      <c r="E2295" s="23" t="s">
        <v>15</v>
      </c>
      <c r="F2295" s="23" t="s">
        <v>171</v>
      </c>
      <c r="G2295" s="9" t="s">
        <v>14</v>
      </c>
      <c r="H2295" s="9"/>
      <c r="I2295" s="54"/>
    </row>
    <row r="2296">
      <c r="A2296" s="30" t="s">
        <v>14338</v>
      </c>
      <c r="B2296" s="52" t="s">
        <v>14355</v>
      </c>
      <c r="C2296" s="23" t="s">
        <v>14356</v>
      </c>
      <c r="D2296" s="53" t="s">
        <v>32</v>
      </c>
      <c r="E2296" s="23" t="s">
        <v>15</v>
      </c>
      <c r="F2296" s="23" t="s">
        <v>171</v>
      </c>
      <c r="G2296" s="9" t="s">
        <v>14</v>
      </c>
      <c r="H2296" s="9"/>
      <c r="I2296" s="54"/>
    </row>
    <row r="2297">
      <c r="A2297" s="30" t="s">
        <v>14338</v>
      </c>
      <c r="B2297" s="52" t="s">
        <v>14355</v>
      </c>
      <c r="C2297" s="23" t="s">
        <v>14356</v>
      </c>
      <c r="D2297" s="53" t="s">
        <v>746</v>
      </c>
      <c r="E2297" s="23" t="s">
        <v>15</v>
      </c>
      <c r="F2297" s="23" t="s">
        <v>171</v>
      </c>
      <c r="G2297" s="9" t="s">
        <v>14</v>
      </c>
      <c r="H2297" s="9"/>
      <c r="I2297" s="54"/>
    </row>
    <row r="2298">
      <c r="A2298" s="30" t="s">
        <v>14338</v>
      </c>
      <c r="B2298" s="52" t="s">
        <v>14357</v>
      </c>
      <c r="C2298" s="23" t="s">
        <v>14358</v>
      </c>
      <c r="D2298" s="53" t="s">
        <v>904</v>
      </c>
      <c r="E2298" s="23" t="s">
        <v>14359</v>
      </c>
      <c r="F2298" s="23" t="s">
        <v>718</v>
      </c>
      <c r="G2298" s="9" t="s">
        <v>14</v>
      </c>
      <c r="H2298" s="9"/>
      <c r="I2298" s="54"/>
    </row>
    <row r="2299">
      <c r="A2299" s="30" t="s">
        <v>14338</v>
      </c>
      <c r="B2299" s="52" t="s">
        <v>14357</v>
      </c>
      <c r="C2299" s="23" t="s">
        <v>14358</v>
      </c>
      <c r="D2299" s="53" t="s">
        <v>904</v>
      </c>
      <c r="E2299" s="23" t="s">
        <v>14360</v>
      </c>
      <c r="F2299" s="23" t="s">
        <v>11188</v>
      </c>
      <c r="G2299" s="9" t="s">
        <v>14</v>
      </c>
      <c r="H2299" s="9"/>
      <c r="I2299" s="54"/>
    </row>
    <row r="2300">
      <c r="A2300" s="30" t="s">
        <v>14338</v>
      </c>
      <c r="B2300" s="52" t="s">
        <v>14361</v>
      </c>
      <c r="C2300" s="23" t="s">
        <v>14362</v>
      </c>
      <c r="D2300" s="53" t="s">
        <v>1136</v>
      </c>
      <c r="E2300" s="23" t="s">
        <v>1293</v>
      </c>
      <c r="F2300" s="23" t="s">
        <v>14363</v>
      </c>
      <c r="G2300" s="9" t="s">
        <v>14</v>
      </c>
      <c r="H2300" s="9"/>
      <c r="I2300" s="54"/>
    </row>
    <row r="2301">
      <c r="A2301" s="30" t="s">
        <v>14338</v>
      </c>
      <c r="B2301" s="52" t="s">
        <v>14361</v>
      </c>
      <c r="C2301" s="23" t="s">
        <v>14362</v>
      </c>
      <c r="D2301" s="53" t="s">
        <v>1136</v>
      </c>
      <c r="E2301" s="23" t="s">
        <v>334</v>
      </c>
      <c r="F2301" s="23" t="s">
        <v>7271</v>
      </c>
      <c r="G2301" s="9" t="s">
        <v>14</v>
      </c>
      <c r="H2301" s="9"/>
      <c r="I2301" s="54"/>
    </row>
    <row r="2302">
      <c r="A2302" s="30" t="s">
        <v>14338</v>
      </c>
      <c r="B2302" s="52" t="s">
        <v>14364</v>
      </c>
      <c r="C2302" s="23" t="s">
        <v>14365</v>
      </c>
      <c r="D2302" s="53" t="s">
        <v>1097</v>
      </c>
      <c r="E2302" s="23" t="s">
        <v>436</v>
      </c>
      <c r="F2302" s="23" t="s">
        <v>14366</v>
      </c>
      <c r="G2302" s="9" t="s">
        <v>14</v>
      </c>
      <c r="H2302" s="9"/>
      <c r="I2302" s="54"/>
    </row>
    <row r="2303">
      <c r="A2303" s="30" t="s">
        <v>14338</v>
      </c>
      <c r="B2303" s="52" t="s">
        <v>14367</v>
      </c>
      <c r="C2303" s="23" t="s">
        <v>14368</v>
      </c>
      <c r="D2303" s="53" t="s">
        <v>1121</v>
      </c>
      <c r="E2303" s="23" t="s">
        <v>420</v>
      </c>
      <c r="F2303" s="23" t="s">
        <v>588</v>
      </c>
      <c r="G2303" s="9" t="s">
        <v>14</v>
      </c>
      <c r="H2303" s="9"/>
      <c r="I2303" s="54"/>
    </row>
    <row r="2304">
      <c r="A2304" s="30" t="s">
        <v>14338</v>
      </c>
      <c r="B2304" s="52" t="s">
        <v>14369</v>
      </c>
      <c r="C2304" s="23" t="s">
        <v>14370</v>
      </c>
      <c r="D2304" s="53" t="s">
        <v>722</v>
      </c>
      <c r="E2304" s="23" t="s">
        <v>14371</v>
      </c>
      <c r="F2304" s="23" t="s">
        <v>18</v>
      </c>
      <c r="G2304" s="9" t="s">
        <v>14</v>
      </c>
      <c r="H2304" s="9"/>
      <c r="I2304" s="54"/>
    </row>
    <row r="2305">
      <c r="A2305" s="30" t="s">
        <v>14338</v>
      </c>
      <c r="B2305" s="52" t="s">
        <v>14369</v>
      </c>
      <c r="C2305" s="23" t="s">
        <v>14370</v>
      </c>
      <c r="D2305" s="53" t="s">
        <v>722</v>
      </c>
      <c r="E2305" s="23" t="s">
        <v>420</v>
      </c>
      <c r="F2305" s="23" t="s">
        <v>393</v>
      </c>
      <c r="G2305" s="9" t="s">
        <v>14</v>
      </c>
      <c r="H2305" s="9"/>
      <c r="I2305" s="54"/>
    </row>
    <row r="2306">
      <c r="A2306" s="30" t="s">
        <v>14338</v>
      </c>
      <c r="B2306" s="52" t="s">
        <v>14372</v>
      </c>
      <c r="C2306" s="23" t="s">
        <v>14373</v>
      </c>
      <c r="D2306" s="53" t="s">
        <v>2654</v>
      </c>
      <c r="E2306" s="23" t="s">
        <v>12162</v>
      </c>
      <c r="F2306" s="23" t="s">
        <v>13580</v>
      </c>
      <c r="G2306" s="9" t="s">
        <v>14</v>
      </c>
      <c r="H2306" s="9"/>
      <c r="I2306" s="54"/>
    </row>
    <row r="2307">
      <c r="A2307" s="30" t="s">
        <v>14338</v>
      </c>
      <c r="B2307" s="52" t="s">
        <v>14372</v>
      </c>
      <c r="C2307" s="23" t="s">
        <v>14373</v>
      </c>
      <c r="D2307" s="53" t="s">
        <v>2654</v>
      </c>
      <c r="E2307" s="23" t="s">
        <v>5293</v>
      </c>
      <c r="F2307" s="23" t="s">
        <v>14374</v>
      </c>
      <c r="G2307" s="9" t="s">
        <v>14</v>
      </c>
      <c r="H2307" s="9"/>
      <c r="I2307" s="54"/>
    </row>
    <row r="2308">
      <c r="A2308" s="30" t="s">
        <v>14338</v>
      </c>
      <c r="B2308" s="52" t="s">
        <v>14375</v>
      </c>
      <c r="C2308" s="23" t="s">
        <v>14376</v>
      </c>
      <c r="D2308" s="53" t="s">
        <v>1952</v>
      </c>
      <c r="E2308" s="23" t="s">
        <v>12162</v>
      </c>
      <c r="F2308" s="23" t="s">
        <v>1419</v>
      </c>
      <c r="G2308" s="9" t="s">
        <v>14</v>
      </c>
      <c r="H2308" s="9"/>
      <c r="I2308" s="54"/>
    </row>
    <row r="2309">
      <c r="A2309" s="30" t="s">
        <v>14377</v>
      </c>
      <c r="B2309" s="52" t="s">
        <v>14378</v>
      </c>
      <c r="C2309" s="23" t="s">
        <v>14379</v>
      </c>
      <c r="D2309" s="53" t="s">
        <v>800</v>
      </c>
      <c r="E2309" s="23" t="s">
        <v>15</v>
      </c>
      <c r="F2309" s="23" t="s">
        <v>747</v>
      </c>
      <c r="G2309" s="9" t="s">
        <v>86</v>
      </c>
      <c r="H2309" s="9"/>
      <c r="I2309" s="54"/>
    </row>
    <row r="2310">
      <c r="A2310" s="30" t="s">
        <v>14377</v>
      </c>
      <c r="B2310" s="52" t="s">
        <v>14378</v>
      </c>
      <c r="C2310" s="23" t="s">
        <v>14379</v>
      </c>
      <c r="D2310" s="53" t="s">
        <v>182</v>
      </c>
      <c r="E2310" s="23" t="s">
        <v>15</v>
      </c>
      <c r="F2310" s="23" t="s">
        <v>747</v>
      </c>
      <c r="G2310" s="9" t="s">
        <v>86</v>
      </c>
      <c r="H2310" s="9"/>
      <c r="I2310" s="54"/>
    </row>
    <row r="2311">
      <c r="A2311" s="30" t="s">
        <v>14377</v>
      </c>
      <c r="B2311" s="52" t="s">
        <v>14378</v>
      </c>
      <c r="C2311" s="23" t="s">
        <v>14379</v>
      </c>
      <c r="D2311" s="53" t="s">
        <v>230</v>
      </c>
      <c r="E2311" s="23" t="s">
        <v>15</v>
      </c>
      <c r="F2311" s="23" t="s">
        <v>747</v>
      </c>
      <c r="G2311" s="9" t="s">
        <v>86</v>
      </c>
      <c r="H2311" s="9"/>
      <c r="I2311" s="54"/>
    </row>
    <row r="2312">
      <c r="A2312" s="30" t="s">
        <v>14377</v>
      </c>
      <c r="B2312" s="52" t="s">
        <v>14380</v>
      </c>
      <c r="C2312" s="23" t="s">
        <v>14381</v>
      </c>
      <c r="D2312" s="53" t="s">
        <v>325</v>
      </c>
      <c r="E2312" s="23" t="s">
        <v>14382</v>
      </c>
      <c r="F2312" s="23" t="s">
        <v>1246</v>
      </c>
      <c r="G2312" s="9" t="s">
        <v>14</v>
      </c>
      <c r="H2312" s="9"/>
      <c r="I2312" s="54"/>
    </row>
    <row r="2313">
      <c r="A2313" s="30" t="s">
        <v>14377</v>
      </c>
      <c r="B2313" s="52" t="s">
        <v>14383</v>
      </c>
      <c r="C2313" s="23" t="s">
        <v>14384</v>
      </c>
      <c r="D2313" s="53" t="s">
        <v>1097</v>
      </c>
      <c r="E2313" s="23" t="s">
        <v>14385</v>
      </c>
      <c r="F2313" s="23" t="s">
        <v>2824</v>
      </c>
      <c r="G2313" s="9" t="s">
        <v>14</v>
      </c>
      <c r="H2313" s="9"/>
      <c r="I2313" s="54"/>
    </row>
    <row r="2314">
      <c r="A2314" s="30" t="s">
        <v>14377</v>
      </c>
      <c r="B2314" s="52" t="s">
        <v>14386</v>
      </c>
      <c r="C2314" s="23" t="s">
        <v>14387</v>
      </c>
      <c r="D2314" s="53" t="s">
        <v>1699</v>
      </c>
      <c r="E2314" s="23" t="s">
        <v>15</v>
      </c>
      <c r="F2314" s="23" t="s">
        <v>749</v>
      </c>
      <c r="G2314" s="9" t="s">
        <v>86</v>
      </c>
      <c r="H2314" s="9"/>
      <c r="I2314" s="54"/>
    </row>
    <row r="2315">
      <c r="A2315" s="30" t="s">
        <v>14377</v>
      </c>
      <c r="B2315" s="52" t="s">
        <v>14386</v>
      </c>
      <c r="C2315" s="23" t="s">
        <v>14387</v>
      </c>
      <c r="D2315" s="53" t="s">
        <v>1184</v>
      </c>
      <c r="E2315" s="23" t="s">
        <v>15</v>
      </c>
      <c r="F2315" s="23" t="s">
        <v>749</v>
      </c>
      <c r="G2315" s="9" t="s">
        <v>86</v>
      </c>
      <c r="H2315" s="9"/>
      <c r="I2315" s="54"/>
    </row>
    <row r="2316">
      <c r="A2316" s="30" t="s">
        <v>14377</v>
      </c>
      <c r="B2316" s="52" t="s">
        <v>14388</v>
      </c>
      <c r="C2316" s="23" t="s">
        <v>14389</v>
      </c>
      <c r="D2316" s="53" t="s">
        <v>165</v>
      </c>
      <c r="E2316" s="23" t="s">
        <v>473</v>
      </c>
      <c r="F2316" s="23" t="s">
        <v>11507</v>
      </c>
      <c r="G2316" s="9" t="s">
        <v>14</v>
      </c>
      <c r="H2316" s="9"/>
      <c r="I2316" s="54"/>
    </row>
    <row r="2317">
      <c r="A2317" s="30" t="s">
        <v>14377</v>
      </c>
      <c r="B2317" s="52" t="s">
        <v>14388</v>
      </c>
      <c r="C2317" s="23" t="s">
        <v>14389</v>
      </c>
      <c r="D2317" s="53" t="s">
        <v>165</v>
      </c>
      <c r="E2317" s="23" t="s">
        <v>14390</v>
      </c>
      <c r="F2317" s="23" t="s">
        <v>564</v>
      </c>
      <c r="G2317" s="9" t="s">
        <v>14</v>
      </c>
      <c r="H2317" s="9"/>
      <c r="I2317" s="54"/>
    </row>
    <row r="2318">
      <c r="A2318" s="30" t="s">
        <v>14377</v>
      </c>
      <c r="B2318" s="52" t="s">
        <v>14391</v>
      </c>
      <c r="C2318" s="23" t="s">
        <v>14392</v>
      </c>
      <c r="D2318" s="53" t="s">
        <v>382</v>
      </c>
      <c r="E2318" s="23" t="s">
        <v>349</v>
      </c>
      <c r="F2318" s="23" t="s">
        <v>14393</v>
      </c>
      <c r="G2318" s="9" t="s">
        <v>14</v>
      </c>
      <c r="H2318" s="9"/>
      <c r="I2318" s="54"/>
    </row>
    <row r="2319">
      <c r="A2319" s="30" t="s">
        <v>14377</v>
      </c>
      <c r="B2319" s="52" t="s">
        <v>14394</v>
      </c>
      <c r="C2319" s="23" t="s">
        <v>14395</v>
      </c>
      <c r="D2319" s="53" t="s">
        <v>1184</v>
      </c>
      <c r="E2319" s="23" t="s">
        <v>992</v>
      </c>
      <c r="F2319" s="23" t="s">
        <v>111</v>
      </c>
      <c r="G2319" s="9" t="s">
        <v>14</v>
      </c>
      <c r="H2319" s="9"/>
      <c r="I2319" s="54"/>
    </row>
    <row r="2320">
      <c r="A2320" s="30" t="s">
        <v>14377</v>
      </c>
      <c r="B2320" s="52" t="s">
        <v>14396</v>
      </c>
      <c r="C2320" s="23" t="s">
        <v>14397</v>
      </c>
      <c r="D2320" s="53" t="s">
        <v>32</v>
      </c>
      <c r="E2320" s="23" t="s">
        <v>105</v>
      </c>
      <c r="F2320" s="23" t="s">
        <v>747</v>
      </c>
      <c r="G2320" s="9" t="s">
        <v>86</v>
      </c>
      <c r="H2320" s="9"/>
      <c r="I2320" s="54"/>
    </row>
    <row r="2321">
      <c r="A2321" s="30" t="s">
        <v>14377</v>
      </c>
      <c r="B2321" s="52" t="s">
        <v>14398</v>
      </c>
      <c r="C2321" s="23" t="s">
        <v>14399</v>
      </c>
      <c r="D2321" s="53" t="s">
        <v>197</v>
      </c>
      <c r="E2321" s="23" t="s">
        <v>119</v>
      </c>
      <c r="F2321" s="23" t="s">
        <v>330</v>
      </c>
      <c r="G2321" s="9" t="s">
        <v>14</v>
      </c>
      <c r="H2321" s="9"/>
      <c r="I2321" s="54"/>
    </row>
    <row r="2322">
      <c r="A2322" s="30" t="s">
        <v>14377</v>
      </c>
      <c r="B2322" s="52" t="s">
        <v>14398</v>
      </c>
      <c r="C2322" s="23" t="s">
        <v>14399</v>
      </c>
      <c r="D2322" s="53" t="s">
        <v>197</v>
      </c>
      <c r="E2322" s="23" t="s">
        <v>14400</v>
      </c>
      <c r="F2322" s="23" t="s">
        <v>11853</v>
      </c>
      <c r="G2322" s="9" t="s">
        <v>14</v>
      </c>
      <c r="H2322" s="9"/>
      <c r="I2322" s="54"/>
    </row>
    <row r="2323">
      <c r="A2323" s="30" t="s">
        <v>14377</v>
      </c>
      <c r="B2323" s="52" t="s">
        <v>14401</v>
      </c>
      <c r="C2323" s="23" t="s">
        <v>14402</v>
      </c>
      <c r="D2323" s="53" t="s">
        <v>822</v>
      </c>
      <c r="E2323" s="23" t="s">
        <v>1206</v>
      </c>
      <c r="F2323" s="23" t="s">
        <v>33</v>
      </c>
      <c r="G2323" s="9" t="s">
        <v>14</v>
      </c>
      <c r="H2323" s="9"/>
      <c r="I2323" s="54"/>
    </row>
    <row r="2324">
      <c r="A2324" s="30" t="s">
        <v>14377</v>
      </c>
      <c r="B2324" s="52" t="s">
        <v>14401</v>
      </c>
      <c r="C2324" s="23" t="s">
        <v>14402</v>
      </c>
      <c r="D2324" s="53" t="s">
        <v>822</v>
      </c>
      <c r="E2324" s="23" t="s">
        <v>110</v>
      </c>
      <c r="F2324" s="23" t="s">
        <v>111</v>
      </c>
      <c r="G2324" s="9" t="s">
        <v>14</v>
      </c>
      <c r="H2324" s="9"/>
      <c r="I2324" s="54"/>
    </row>
    <row r="2325">
      <c r="A2325" s="30" t="s">
        <v>14377</v>
      </c>
      <c r="B2325" s="52" t="s">
        <v>14403</v>
      </c>
      <c r="C2325" s="23" t="s">
        <v>14404</v>
      </c>
      <c r="D2325" s="53" t="s">
        <v>2235</v>
      </c>
      <c r="E2325" s="23" t="s">
        <v>1790</v>
      </c>
      <c r="F2325" s="23" t="s">
        <v>202</v>
      </c>
      <c r="G2325" s="9" t="s">
        <v>14</v>
      </c>
      <c r="H2325" s="9"/>
      <c r="I2325" s="54"/>
    </row>
    <row r="2326">
      <c r="A2326" s="30" t="s">
        <v>14377</v>
      </c>
      <c r="B2326" s="52" t="s">
        <v>14405</v>
      </c>
      <c r="C2326" s="23" t="s">
        <v>14406</v>
      </c>
      <c r="D2326" s="53" t="s">
        <v>2035</v>
      </c>
      <c r="E2326" s="23" t="s">
        <v>38</v>
      </c>
      <c r="F2326" s="23" t="s">
        <v>18</v>
      </c>
      <c r="G2326" s="9" t="s">
        <v>14</v>
      </c>
      <c r="H2326" s="9"/>
      <c r="I2326" s="54"/>
    </row>
    <row r="2327">
      <c r="A2327" s="30" t="s">
        <v>14377</v>
      </c>
      <c r="B2327" s="52" t="s">
        <v>14407</v>
      </c>
      <c r="C2327" s="23" t="s">
        <v>14408</v>
      </c>
      <c r="D2327" s="53" t="s">
        <v>158</v>
      </c>
      <c r="E2327" s="9"/>
      <c r="F2327" s="23" t="s">
        <v>14409</v>
      </c>
      <c r="G2327" s="9" t="s">
        <v>14</v>
      </c>
      <c r="H2327" s="48" t="s">
        <v>14410</v>
      </c>
      <c r="I2327" s="54"/>
    </row>
    <row r="2328">
      <c r="A2328" s="30" t="s">
        <v>14377</v>
      </c>
      <c r="B2328" s="52" t="s">
        <v>14411</v>
      </c>
      <c r="C2328" s="23" t="s">
        <v>14412</v>
      </c>
      <c r="D2328" s="53" t="s">
        <v>508</v>
      </c>
      <c r="E2328" s="23" t="s">
        <v>38</v>
      </c>
      <c r="F2328" s="23" t="s">
        <v>48</v>
      </c>
      <c r="G2328" s="9" t="s">
        <v>14</v>
      </c>
      <c r="H2328" s="9"/>
      <c r="I2328" s="54"/>
    </row>
    <row r="2329">
      <c r="A2329" s="30" t="s">
        <v>14377</v>
      </c>
      <c r="B2329" s="52" t="s">
        <v>14411</v>
      </c>
      <c r="C2329" s="23" t="s">
        <v>14412</v>
      </c>
      <c r="D2329" s="53" t="s">
        <v>508</v>
      </c>
      <c r="E2329" s="23" t="s">
        <v>119</v>
      </c>
      <c r="F2329" s="23" t="s">
        <v>48</v>
      </c>
      <c r="G2329" s="9" t="s">
        <v>14</v>
      </c>
      <c r="H2329" s="9"/>
      <c r="I2329" s="54"/>
    </row>
    <row r="2330">
      <c r="A2330" s="30" t="s">
        <v>14377</v>
      </c>
      <c r="B2330" s="52" t="s">
        <v>14413</v>
      </c>
      <c r="C2330" s="23" t="s">
        <v>14414</v>
      </c>
      <c r="D2330" s="53" t="s">
        <v>484</v>
      </c>
      <c r="E2330" s="23" t="s">
        <v>1685</v>
      </c>
      <c r="F2330" s="23" t="s">
        <v>218</v>
      </c>
      <c r="G2330" s="9" t="s">
        <v>14</v>
      </c>
      <c r="H2330" s="9"/>
      <c r="I2330" s="54"/>
    </row>
    <row r="2331">
      <c r="A2331" s="30" t="s">
        <v>14377</v>
      </c>
      <c r="B2331" s="52" t="s">
        <v>14413</v>
      </c>
      <c r="C2331" s="23" t="s">
        <v>14414</v>
      </c>
      <c r="D2331" s="53" t="s">
        <v>484</v>
      </c>
      <c r="E2331" s="23" t="s">
        <v>849</v>
      </c>
      <c r="F2331" s="23" t="s">
        <v>43</v>
      </c>
      <c r="G2331" s="9" t="s">
        <v>14</v>
      </c>
      <c r="H2331" s="9"/>
      <c r="I2331" s="54"/>
    </row>
    <row r="2332">
      <c r="A2332" s="30" t="s">
        <v>14377</v>
      </c>
      <c r="B2332" s="52" t="s">
        <v>14415</v>
      </c>
      <c r="C2332" s="23" t="s">
        <v>14416</v>
      </c>
      <c r="D2332" s="53" t="s">
        <v>1452</v>
      </c>
      <c r="E2332" s="23" t="s">
        <v>14417</v>
      </c>
      <c r="F2332" s="23" t="s">
        <v>11188</v>
      </c>
      <c r="G2332" s="9" t="s">
        <v>14</v>
      </c>
      <c r="H2332" s="9"/>
      <c r="I2332" s="54"/>
    </row>
    <row r="2333">
      <c r="A2333" s="30" t="s">
        <v>14377</v>
      </c>
      <c r="B2333" s="52" t="s">
        <v>14415</v>
      </c>
      <c r="C2333" s="23" t="s">
        <v>14416</v>
      </c>
      <c r="D2333" s="53" t="s">
        <v>1452</v>
      </c>
      <c r="E2333" s="23" t="s">
        <v>1032</v>
      </c>
      <c r="F2333" s="23" t="s">
        <v>300</v>
      </c>
      <c r="G2333" s="9" t="s">
        <v>14</v>
      </c>
      <c r="H2333" s="9"/>
      <c r="I2333" s="54"/>
    </row>
    <row r="2334">
      <c r="A2334" s="30" t="s">
        <v>14418</v>
      </c>
      <c r="B2334" s="52" t="s">
        <v>14419</v>
      </c>
      <c r="C2334" s="23" t="s">
        <v>14420</v>
      </c>
      <c r="D2334" s="53" t="s">
        <v>3541</v>
      </c>
      <c r="E2334" s="23" t="s">
        <v>12636</v>
      </c>
      <c r="F2334" s="23" t="s">
        <v>11188</v>
      </c>
      <c r="G2334" s="9" t="s">
        <v>14</v>
      </c>
      <c r="H2334" s="9"/>
      <c r="I2334" s="54"/>
    </row>
    <row r="2335">
      <c r="A2335" s="30" t="s">
        <v>14418</v>
      </c>
      <c r="B2335" s="52" t="s">
        <v>14421</v>
      </c>
      <c r="C2335" s="23" t="s">
        <v>14422</v>
      </c>
      <c r="D2335" s="53" t="s">
        <v>74</v>
      </c>
      <c r="E2335" s="23" t="s">
        <v>15</v>
      </c>
      <c r="F2335" s="23" t="s">
        <v>747</v>
      </c>
      <c r="G2335" s="9" t="s">
        <v>86</v>
      </c>
      <c r="H2335" s="9"/>
      <c r="I2335" s="54"/>
    </row>
    <row r="2336">
      <c r="A2336" s="30" t="s">
        <v>14418</v>
      </c>
      <c r="B2336" s="52" t="s">
        <v>14421</v>
      </c>
      <c r="C2336" s="23" t="s">
        <v>14422</v>
      </c>
      <c r="D2336" s="53" t="s">
        <v>1699</v>
      </c>
      <c r="E2336" s="23" t="s">
        <v>15</v>
      </c>
      <c r="F2336" s="23" t="s">
        <v>747</v>
      </c>
      <c r="G2336" s="9" t="s">
        <v>86</v>
      </c>
      <c r="H2336" s="9"/>
      <c r="I2336" s="54"/>
    </row>
    <row r="2337">
      <c r="A2337" s="30" t="s">
        <v>14418</v>
      </c>
      <c r="B2337" s="52" t="s">
        <v>14421</v>
      </c>
      <c r="C2337" s="23" t="s">
        <v>14422</v>
      </c>
      <c r="D2337" s="53" t="s">
        <v>559</v>
      </c>
      <c r="E2337" s="23" t="s">
        <v>15</v>
      </c>
      <c r="F2337" s="23" t="s">
        <v>747</v>
      </c>
      <c r="G2337" s="9" t="s">
        <v>86</v>
      </c>
      <c r="H2337" s="9"/>
      <c r="I2337" s="54"/>
    </row>
    <row r="2338">
      <c r="A2338" s="30" t="s">
        <v>14418</v>
      </c>
      <c r="B2338" s="52" t="s">
        <v>14423</v>
      </c>
      <c r="C2338" s="23" t="s">
        <v>14424</v>
      </c>
      <c r="D2338" s="53" t="s">
        <v>9667</v>
      </c>
      <c r="E2338" s="23" t="s">
        <v>119</v>
      </c>
      <c r="F2338" s="23" t="s">
        <v>101</v>
      </c>
      <c r="G2338" s="9" t="s">
        <v>14</v>
      </c>
      <c r="H2338" s="9"/>
      <c r="I2338" s="54"/>
    </row>
    <row r="2339">
      <c r="A2339" s="30" t="s">
        <v>14418</v>
      </c>
      <c r="B2339" s="52" t="s">
        <v>14423</v>
      </c>
      <c r="C2339" s="23" t="s">
        <v>14424</v>
      </c>
      <c r="D2339" s="53" t="s">
        <v>9667</v>
      </c>
      <c r="E2339" s="23" t="s">
        <v>14425</v>
      </c>
      <c r="F2339" s="23" t="s">
        <v>917</v>
      </c>
      <c r="G2339" s="9" t="s">
        <v>14</v>
      </c>
      <c r="H2339" s="9"/>
      <c r="I2339" s="54"/>
    </row>
    <row r="2340">
      <c r="A2340" s="30" t="s">
        <v>14418</v>
      </c>
      <c r="B2340" s="52" t="s">
        <v>14426</v>
      </c>
      <c r="C2340" s="23" t="s">
        <v>14427</v>
      </c>
      <c r="D2340" s="53" t="s">
        <v>3444</v>
      </c>
      <c r="E2340" s="23" t="s">
        <v>105</v>
      </c>
      <c r="F2340" s="23" t="s">
        <v>96</v>
      </c>
      <c r="G2340" s="9" t="s">
        <v>14</v>
      </c>
      <c r="H2340" s="9"/>
      <c r="I2340" s="54"/>
    </row>
    <row r="2341">
      <c r="A2341" s="30" t="s">
        <v>14418</v>
      </c>
      <c r="B2341" s="52" t="s">
        <v>14426</v>
      </c>
      <c r="C2341" s="23" t="s">
        <v>14427</v>
      </c>
      <c r="D2341" s="53" t="s">
        <v>3444</v>
      </c>
      <c r="E2341" s="23" t="s">
        <v>119</v>
      </c>
      <c r="F2341" s="23" t="s">
        <v>14428</v>
      </c>
      <c r="G2341" s="9" t="s">
        <v>14</v>
      </c>
      <c r="H2341" s="9"/>
      <c r="I2341" s="54"/>
    </row>
    <row r="2342">
      <c r="A2342" s="30" t="s">
        <v>14418</v>
      </c>
      <c r="B2342" s="52" t="s">
        <v>14429</v>
      </c>
      <c r="C2342" s="23" t="s">
        <v>14430</v>
      </c>
      <c r="D2342" s="53" t="s">
        <v>970</v>
      </c>
      <c r="E2342" s="23" t="s">
        <v>15</v>
      </c>
      <c r="F2342" s="23" t="s">
        <v>747</v>
      </c>
      <c r="G2342" s="9" t="s">
        <v>86</v>
      </c>
      <c r="H2342" s="9"/>
      <c r="I2342" s="54"/>
    </row>
    <row r="2343">
      <c r="A2343" s="30" t="s">
        <v>14418</v>
      </c>
      <c r="B2343" s="52" t="s">
        <v>14429</v>
      </c>
      <c r="C2343" s="23" t="s">
        <v>14430</v>
      </c>
      <c r="D2343" s="53" t="s">
        <v>800</v>
      </c>
      <c r="E2343" s="23" t="s">
        <v>15</v>
      </c>
      <c r="F2343" s="23" t="s">
        <v>747</v>
      </c>
      <c r="G2343" s="9" t="s">
        <v>86</v>
      </c>
      <c r="H2343" s="9"/>
      <c r="I2343" s="54"/>
    </row>
    <row r="2344">
      <c r="A2344" s="30" t="s">
        <v>14418</v>
      </c>
      <c r="B2344" s="52" t="s">
        <v>14429</v>
      </c>
      <c r="C2344" s="23" t="s">
        <v>14430</v>
      </c>
      <c r="D2344" s="53" t="s">
        <v>311</v>
      </c>
      <c r="E2344" s="23" t="s">
        <v>15</v>
      </c>
      <c r="F2344" s="23" t="s">
        <v>747</v>
      </c>
      <c r="G2344" s="9" t="s">
        <v>86</v>
      </c>
      <c r="H2344" s="9"/>
      <c r="I2344" s="54"/>
    </row>
    <row r="2345">
      <c r="A2345" s="30" t="s">
        <v>14418</v>
      </c>
      <c r="B2345" s="52" t="s">
        <v>14431</v>
      </c>
      <c r="C2345" s="23" t="s">
        <v>14432</v>
      </c>
      <c r="D2345" s="53" t="s">
        <v>1849</v>
      </c>
      <c r="E2345" s="9"/>
      <c r="F2345" s="23" t="s">
        <v>14433</v>
      </c>
      <c r="G2345" s="9" t="s">
        <v>14</v>
      </c>
      <c r="H2345" s="23" t="s">
        <v>420</v>
      </c>
      <c r="I2345" s="54"/>
    </row>
    <row r="2346">
      <c r="A2346" s="30" t="s">
        <v>14418</v>
      </c>
      <c r="B2346" s="52" t="s">
        <v>14434</v>
      </c>
      <c r="C2346" s="23" t="s">
        <v>14435</v>
      </c>
      <c r="D2346" s="53" t="s">
        <v>1998</v>
      </c>
      <c r="E2346" s="23" t="s">
        <v>125</v>
      </c>
      <c r="F2346" s="23" t="s">
        <v>33</v>
      </c>
      <c r="G2346" s="9" t="s">
        <v>14</v>
      </c>
      <c r="H2346" s="9"/>
      <c r="I2346" s="54"/>
    </row>
    <row r="2347">
      <c r="A2347" s="30" t="s">
        <v>14418</v>
      </c>
      <c r="B2347" s="52" t="s">
        <v>14436</v>
      </c>
      <c r="C2347" s="23" t="s">
        <v>14437</v>
      </c>
      <c r="D2347" s="53" t="s">
        <v>838</v>
      </c>
      <c r="E2347" s="23" t="s">
        <v>2120</v>
      </c>
      <c r="F2347" s="23" t="s">
        <v>393</v>
      </c>
      <c r="G2347" s="9" t="s">
        <v>14</v>
      </c>
      <c r="H2347" s="9"/>
      <c r="I2347" s="54"/>
    </row>
    <row r="2348">
      <c r="A2348" s="30" t="s">
        <v>14418</v>
      </c>
      <c r="B2348" s="52" t="s">
        <v>14436</v>
      </c>
      <c r="C2348" s="23" t="s">
        <v>14437</v>
      </c>
      <c r="D2348" s="53" t="s">
        <v>838</v>
      </c>
      <c r="E2348" s="23" t="s">
        <v>110</v>
      </c>
      <c r="F2348" s="23" t="s">
        <v>111</v>
      </c>
      <c r="G2348" s="9" t="s">
        <v>14</v>
      </c>
      <c r="H2348" s="9"/>
      <c r="I2348" s="54"/>
    </row>
    <row r="2349">
      <c r="A2349" s="30" t="s">
        <v>14418</v>
      </c>
      <c r="B2349" s="52" t="s">
        <v>14438</v>
      </c>
      <c r="C2349" s="23" t="s">
        <v>14439</v>
      </c>
      <c r="D2349" s="53" t="s">
        <v>274</v>
      </c>
      <c r="E2349" s="23" t="s">
        <v>105</v>
      </c>
      <c r="F2349" s="23" t="s">
        <v>101</v>
      </c>
      <c r="G2349" s="9" t="s">
        <v>14</v>
      </c>
      <c r="H2349" s="9"/>
      <c r="I2349" s="54"/>
    </row>
    <row r="2350">
      <c r="A2350" s="30" t="s">
        <v>14418</v>
      </c>
      <c r="B2350" s="52" t="s">
        <v>14440</v>
      </c>
      <c r="C2350" s="23" t="s">
        <v>14441</v>
      </c>
      <c r="D2350" s="53" t="s">
        <v>2651</v>
      </c>
      <c r="E2350" s="23" t="s">
        <v>14442</v>
      </c>
      <c r="F2350" s="23" t="s">
        <v>33</v>
      </c>
      <c r="G2350" s="9" t="s">
        <v>14</v>
      </c>
      <c r="H2350" s="9"/>
      <c r="I2350" s="54"/>
    </row>
    <row r="2351">
      <c r="A2351" s="30" t="s">
        <v>14418</v>
      </c>
      <c r="B2351" s="52" t="s">
        <v>14443</v>
      </c>
      <c r="C2351" s="23" t="s">
        <v>14444</v>
      </c>
      <c r="D2351" s="53" t="s">
        <v>2709</v>
      </c>
      <c r="E2351" s="23" t="s">
        <v>14445</v>
      </c>
      <c r="F2351" s="23" t="s">
        <v>132</v>
      </c>
      <c r="G2351" s="9" t="s">
        <v>14</v>
      </c>
      <c r="H2351" s="9"/>
      <c r="I2351" s="54"/>
    </row>
    <row r="2352">
      <c r="A2352" s="30" t="s">
        <v>14418</v>
      </c>
      <c r="B2352" s="52" t="s">
        <v>14446</v>
      </c>
      <c r="C2352" s="23" t="s">
        <v>14447</v>
      </c>
      <c r="D2352" s="53" t="s">
        <v>916</v>
      </c>
      <c r="E2352" s="23" t="s">
        <v>14448</v>
      </c>
      <c r="F2352" s="23" t="s">
        <v>1716</v>
      </c>
      <c r="G2352" s="9" t="s">
        <v>14</v>
      </c>
      <c r="H2352" s="9"/>
      <c r="I2352" s="54"/>
    </row>
    <row r="2353">
      <c r="A2353" s="30" t="s">
        <v>14418</v>
      </c>
      <c r="B2353" s="52" t="s">
        <v>14449</v>
      </c>
      <c r="C2353" s="23" t="s">
        <v>14450</v>
      </c>
      <c r="D2353" s="53" t="s">
        <v>303</v>
      </c>
      <c r="E2353" s="55" t="s">
        <v>14451</v>
      </c>
      <c r="F2353" s="55" t="s">
        <v>43</v>
      </c>
      <c r="G2353" s="9" t="s">
        <v>14</v>
      </c>
      <c r="H2353" s="9"/>
      <c r="I2353" s="54"/>
    </row>
    <row r="2354">
      <c r="A2354" s="30" t="s">
        <v>14418</v>
      </c>
      <c r="B2354" s="52" t="s">
        <v>14449</v>
      </c>
      <c r="C2354" s="23" t="s">
        <v>14450</v>
      </c>
      <c r="D2354" s="53" t="s">
        <v>303</v>
      </c>
      <c r="E2354" s="23" t="s">
        <v>14452</v>
      </c>
      <c r="F2354" s="23" t="s">
        <v>202</v>
      </c>
      <c r="G2354" s="9" t="s">
        <v>14</v>
      </c>
      <c r="H2354" s="9"/>
      <c r="I2354" s="54"/>
    </row>
    <row r="2355">
      <c r="A2355" s="30" t="s">
        <v>14418</v>
      </c>
      <c r="B2355" s="52" t="s">
        <v>14453</v>
      </c>
      <c r="C2355" s="23" t="s">
        <v>14454</v>
      </c>
      <c r="D2355" s="53" t="s">
        <v>727</v>
      </c>
      <c r="E2355" s="23" t="s">
        <v>125</v>
      </c>
      <c r="F2355" s="23" t="s">
        <v>101</v>
      </c>
      <c r="G2355" s="9" t="s">
        <v>14</v>
      </c>
      <c r="H2355" s="9"/>
      <c r="I2355" s="54"/>
    </row>
    <row r="2356">
      <c r="A2356" s="30" t="s">
        <v>14418</v>
      </c>
      <c r="B2356" s="52" t="s">
        <v>14453</v>
      </c>
      <c r="C2356" s="23" t="s">
        <v>14454</v>
      </c>
      <c r="D2356" s="53" t="s">
        <v>727</v>
      </c>
      <c r="E2356" s="23" t="s">
        <v>240</v>
      </c>
      <c r="F2356" s="23" t="s">
        <v>11188</v>
      </c>
      <c r="G2356" s="9" t="s">
        <v>14</v>
      </c>
      <c r="H2356" s="9"/>
      <c r="I2356" s="54"/>
    </row>
    <row r="2357">
      <c r="A2357" s="34">
        <v>44938.0</v>
      </c>
      <c r="B2357" s="52" t="s">
        <v>14455</v>
      </c>
      <c r="C2357" s="23" t="s">
        <v>14456</v>
      </c>
      <c r="D2357" s="53" t="s">
        <v>746</v>
      </c>
      <c r="E2357" s="23" t="s">
        <v>15</v>
      </c>
      <c r="F2357" s="23" t="s">
        <v>171</v>
      </c>
      <c r="G2357" s="9" t="s">
        <v>14</v>
      </c>
      <c r="H2357" s="9"/>
      <c r="I2357" s="54"/>
    </row>
    <row r="2358">
      <c r="A2358" s="34">
        <v>44938.0</v>
      </c>
      <c r="B2358" s="52" t="s">
        <v>14455</v>
      </c>
      <c r="C2358" s="23" t="s">
        <v>14456</v>
      </c>
      <c r="D2358" s="53" t="s">
        <v>800</v>
      </c>
      <c r="E2358" s="23" t="s">
        <v>15</v>
      </c>
      <c r="F2358" s="23" t="s">
        <v>171</v>
      </c>
      <c r="G2358" s="9" t="s">
        <v>14</v>
      </c>
      <c r="H2358" s="9"/>
      <c r="I2358" s="54"/>
    </row>
    <row r="2359">
      <c r="A2359" s="34">
        <v>44938.0</v>
      </c>
      <c r="B2359" s="52" t="s">
        <v>14455</v>
      </c>
      <c r="C2359" s="23" t="s">
        <v>14456</v>
      </c>
      <c r="D2359" s="53" t="s">
        <v>32</v>
      </c>
      <c r="E2359" s="9"/>
      <c r="F2359" s="23" t="s">
        <v>184</v>
      </c>
      <c r="G2359" s="9" t="s">
        <v>86</v>
      </c>
      <c r="H2359" s="23" t="s">
        <v>15</v>
      </c>
      <c r="I2359" s="54"/>
    </row>
    <row r="2360">
      <c r="A2360" s="34">
        <v>44938.0</v>
      </c>
      <c r="B2360" s="52" t="s">
        <v>14457</v>
      </c>
      <c r="C2360" s="23" t="s">
        <v>14458</v>
      </c>
      <c r="D2360" s="53" t="s">
        <v>1370</v>
      </c>
      <c r="E2360" s="23" t="s">
        <v>334</v>
      </c>
      <c r="F2360" s="23" t="s">
        <v>454</v>
      </c>
      <c r="G2360" s="9" t="s">
        <v>14</v>
      </c>
      <c r="H2360" s="9"/>
      <c r="I2360" s="54"/>
    </row>
    <row r="2361">
      <c r="A2361" s="34">
        <v>44938.0</v>
      </c>
      <c r="B2361" s="52" t="s">
        <v>14459</v>
      </c>
      <c r="C2361" s="23" t="s">
        <v>14460</v>
      </c>
      <c r="D2361" s="53" t="s">
        <v>746</v>
      </c>
      <c r="E2361" s="23" t="s">
        <v>15</v>
      </c>
      <c r="F2361" s="23" t="s">
        <v>171</v>
      </c>
      <c r="G2361" s="9" t="s">
        <v>14</v>
      </c>
      <c r="H2361" s="9"/>
      <c r="I2361" s="54"/>
    </row>
    <row r="2362">
      <c r="A2362" s="34">
        <v>44938.0</v>
      </c>
      <c r="B2362" s="52" t="s">
        <v>14459</v>
      </c>
      <c r="C2362" s="23" t="s">
        <v>14460</v>
      </c>
      <c r="D2362" s="53" t="s">
        <v>32</v>
      </c>
      <c r="E2362" s="9"/>
      <c r="F2362" s="23" t="s">
        <v>184</v>
      </c>
      <c r="G2362" s="9" t="s">
        <v>86</v>
      </c>
      <c r="H2362" s="23" t="s">
        <v>15</v>
      </c>
      <c r="I2362" s="54"/>
    </row>
    <row r="2363">
      <c r="A2363" s="34">
        <v>44938.0</v>
      </c>
      <c r="B2363" s="52" t="s">
        <v>14459</v>
      </c>
      <c r="C2363" s="23" t="s">
        <v>14460</v>
      </c>
      <c r="D2363" s="53" t="s">
        <v>311</v>
      </c>
      <c r="E2363" s="9"/>
      <c r="F2363" s="23" t="s">
        <v>184</v>
      </c>
      <c r="G2363" s="9" t="s">
        <v>86</v>
      </c>
      <c r="H2363" s="23" t="s">
        <v>15</v>
      </c>
      <c r="I2363" s="54"/>
    </row>
    <row r="2364">
      <c r="A2364" s="34">
        <v>44938.0</v>
      </c>
      <c r="B2364" s="52" t="s">
        <v>14461</v>
      </c>
      <c r="C2364" s="23" t="s">
        <v>14462</v>
      </c>
      <c r="D2364" s="53" t="s">
        <v>2375</v>
      </c>
      <c r="E2364" s="23" t="s">
        <v>334</v>
      </c>
      <c r="F2364" s="23" t="s">
        <v>7016</v>
      </c>
      <c r="G2364" s="9" t="s">
        <v>14</v>
      </c>
      <c r="H2364" s="9"/>
      <c r="I2364" s="54"/>
    </row>
    <row r="2365">
      <c r="A2365" s="34">
        <v>44938.0</v>
      </c>
      <c r="B2365" s="52" t="s">
        <v>14461</v>
      </c>
      <c r="C2365" s="23" t="s">
        <v>14462</v>
      </c>
      <c r="D2365" s="53" t="s">
        <v>2375</v>
      </c>
      <c r="E2365" s="23" t="s">
        <v>409</v>
      </c>
      <c r="F2365" s="23" t="s">
        <v>258</v>
      </c>
      <c r="G2365" s="9" t="s">
        <v>14</v>
      </c>
      <c r="H2365" s="9"/>
      <c r="I2365" s="54"/>
    </row>
    <row r="2366">
      <c r="A2366" s="34">
        <v>44938.0</v>
      </c>
      <c r="B2366" s="52" t="s">
        <v>14463</v>
      </c>
      <c r="C2366" s="23" t="s">
        <v>14464</v>
      </c>
      <c r="D2366" s="53" t="s">
        <v>10151</v>
      </c>
      <c r="E2366" s="23" t="s">
        <v>13771</v>
      </c>
      <c r="F2366" s="23" t="s">
        <v>564</v>
      </c>
      <c r="G2366" s="9" t="s">
        <v>14</v>
      </c>
      <c r="H2366" s="9"/>
      <c r="I2366" s="54"/>
    </row>
    <row r="2367">
      <c r="A2367" s="34">
        <v>44938.0</v>
      </c>
      <c r="B2367" s="52" t="s">
        <v>14465</v>
      </c>
      <c r="C2367" s="23" t="s">
        <v>14466</v>
      </c>
      <c r="D2367" s="53" t="s">
        <v>14467</v>
      </c>
      <c r="E2367" s="23" t="s">
        <v>12571</v>
      </c>
      <c r="F2367" s="23" t="s">
        <v>11188</v>
      </c>
      <c r="G2367" s="9" t="s">
        <v>14</v>
      </c>
      <c r="H2367" s="9"/>
      <c r="I2367" s="54"/>
    </row>
    <row r="2368">
      <c r="A2368" s="34">
        <v>44938.0</v>
      </c>
      <c r="B2368" s="52" t="s">
        <v>14465</v>
      </c>
      <c r="C2368" s="23" t="s">
        <v>14466</v>
      </c>
      <c r="D2368" s="53" t="s">
        <v>14467</v>
      </c>
      <c r="E2368" s="23" t="s">
        <v>38</v>
      </c>
      <c r="F2368" s="23" t="s">
        <v>18</v>
      </c>
      <c r="G2368" s="9" t="s">
        <v>14</v>
      </c>
      <c r="H2368" s="9"/>
      <c r="I2368" s="54"/>
    </row>
    <row r="2369">
      <c r="A2369" s="34">
        <v>44938.0</v>
      </c>
      <c r="B2369" s="52" t="s">
        <v>14468</v>
      </c>
      <c r="C2369" s="23" t="s">
        <v>14469</v>
      </c>
      <c r="D2369" s="53" t="s">
        <v>2435</v>
      </c>
      <c r="E2369" s="23" t="s">
        <v>125</v>
      </c>
      <c r="F2369" s="23" t="s">
        <v>101</v>
      </c>
      <c r="G2369" s="9" t="s">
        <v>14</v>
      </c>
      <c r="H2369" s="9"/>
      <c r="I2369" s="54"/>
    </row>
    <row r="2370">
      <c r="A2370" s="34">
        <v>44938.0</v>
      </c>
      <c r="B2370" s="52" t="s">
        <v>14470</v>
      </c>
      <c r="C2370" s="23" t="s">
        <v>14471</v>
      </c>
      <c r="D2370" s="53" t="s">
        <v>321</v>
      </c>
      <c r="E2370" s="23" t="s">
        <v>299</v>
      </c>
      <c r="F2370" s="23" t="s">
        <v>33</v>
      </c>
      <c r="G2370" s="9" t="s">
        <v>14</v>
      </c>
      <c r="H2370" s="9"/>
      <c r="I2370" s="54"/>
    </row>
    <row r="2371">
      <c r="A2371" s="34">
        <v>44938.0</v>
      </c>
      <c r="B2371" s="52" t="s">
        <v>14470</v>
      </c>
      <c r="C2371" s="23" t="s">
        <v>14471</v>
      </c>
      <c r="D2371" s="53" t="s">
        <v>321</v>
      </c>
      <c r="E2371" s="23" t="s">
        <v>110</v>
      </c>
      <c r="F2371" s="23" t="s">
        <v>111</v>
      </c>
      <c r="G2371" s="9" t="s">
        <v>14</v>
      </c>
      <c r="H2371" s="9"/>
      <c r="I2371" s="54"/>
    </row>
    <row r="2372">
      <c r="A2372" s="34">
        <v>44938.0</v>
      </c>
      <c r="B2372" s="52" t="s">
        <v>14472</v>
      </c>
      <c r="C2372" s="23" t="s">
        <v>14473</v>
      </c>
      <c r="D2372" s="53" t="s">
        <v>1849</v>
      </c>
      <c r="E2372" s="23" t="s">
        <v>12694</v>
      </c>
      <c r="F2372" s="23" t="s">
        <v>101</v>
      </c>
      <c r="G2372" s="9" t="s">
        <v>14</v>
      </c>
      <c r="H2372" s="9"/>
      <c r="I2372" s="54"/>
    </row>
    <row r="2373">
      <c r="A2373" s="34">
        <v>44938.0</v>
      </c>
      <c r="B2373" s="52" t="s">
        <v>14474</v>
      </c>
      <c r="C2373" s="23" t="s">
        <v>14475</v>
      </c>
      <c r="D2373" s="53" t="s">
        <v>1690</v>
      </c>
      <c r="E2373" s="23" t="s">
        <v>4570</v>
      </c>
      <c r="F2373" s="23" t="s">
        <v>43</v>
      </c>
      <c r="G2373" s="9" t="s">
        <v>14</v>
      </c>
      <c r="H2373" s="9"/>
      <c r="I2373" s="54"/>
    </row>
    <row r="2374">
      <c r="A2374" s="34">
        <v>44938.0</v>
      </c>
      <c r="B2374" s="52" t="s">
        <v>14476</v>
      </c>
      <c r="C2374" s="23" t="s">
        <v>14477</v>
      </c>
      <c r="D2374" s="53" t="s">
        <v>5473</v>
      </c>
      <c r="E2374" s="23" t="s">
        <v>1032</v>
      </c>
      <c r="F2374" s="23" t="s">
        <v>308</v>
      </c>
      <c r="G2374" s="9" t="s">
        <v>14</v>
      </c>
      <c r="H2374" s="9"/>
      <c r="I2374" s="54"/>
    </row>
    <row r="2375">
      <c r="A2375" s="34">
        <v>44938.0</v>
      </c>
      <c r="B2375" s="52" t="s">
        <v>14478</v>
      </c>
      <c r="C2375" s="23" t="s">
        <v>14479</v>
      </c>
      <c r="D2375" s="53" t="s">
        <v>615</v>
      </c>
      <c r="E2375" s="23" t="s">
        <v>14480</v>
      </c>
      <c r="F2375" s="23" t="s">
        <v>18</v>
      </c>
      <c r="G2375" s="9" t="s">
        <v>14</v>
      </c>
      <c r="H2375" s="9"/>
      <c r="I2375" s="54"/>
    </row>
    <row r="2376">
      <c r="A2376" s="34">
        <v>44938.0</v>
      </c>
      <c r="B2376" s="52" t="s">
        <v>14481</v>
      </c>
      <c r="C2376" s="23" t="s">
        <v>14482</v>
      </c>
      <c r="D2376" s="53" t="s">
        <v>1893</v>
      </c>
      <c r="E2376" s="23" t="s">
        <v>1032</v>
      </c>
      <c r="F2376" s="23" t="s">
        <v>741</v>
      </c>
      <c r="G2376" s="9" t="s">
        <v>14</v>
      </c>
      <c r="H2376" s="9"/>
      <c r="I2376" s="54"/>
    </row>
    <row r="2377">
      <c r="A2377" s="34">
        <v>44969.0</v>
      </c>
      <c r="B2377" s="52" t="s">
        <v>14483</v>
      </c>
      <c r="C2377" s="23" t="s">
        <v>14484</v>
      </c>
      <c r="D2377" s="53" t="s">
        <v>567</v>
      </c>
      <c r="E2377" s="23" t="s">
        <v>119</v>
      </c>
      <c r="F2377" s="23" t="s">
        <v>136</v>
      </c>
      <c r="G2377" s="9" t="s">
        <v>14</v>
      </c>
      <c r="H2377" s="9"/>
      <c r="I2377" s="54"/>
    </row>
    <row r="2378">
      <c r="A2378" s="34">
        <v>45028.0</v>
      </c>
      <c r="B2378" s="52" t="s">
        <v>14485</v>
      </c>
      <c r="C2378" s="23" t="s">
        <v>14486</v>
      </c>
      <c r="D2378" s="53" t="s">
        <v>32</v>
      </c>
      <c r="E2378" s="23" t="s">
        <v>15</v>
      </c>
      <c r="F2378" s="23" t="s">
        <v>171</v>
      </c>
      <c r="G2378" s="9" t="s">
        <v>14</v>
      </c>
      <c r="H2378" s="9"/>
      <c r="I2378" s="54"/>
    </row>
    <row r="2379">
      <c r="A2379" s="34">
        <v>45028.0</v>
      </c>
      <c r="B2379" s="52" t="s">
        <v>14485</v>
      </c>
      <c r="C2379" s="23" t="s">
        <v>14486</v>
      </c>
      <c r="D2379" s="53" t="s">
        <v>182</v>
      </c>
      <c r="E2379" s="9"/>
      <c r="F2379" s="23" t="s">
        <v>184</v>
      </c>
      <c r="G2379" s="9" t="s">
        <v>86</v>
      </c>
      <c r="H2379" s="23" t="s">
        <v>15</v>
      </c>
      <c r="I2379" s="54"/>
    </row>
    <row r="2380">
      <c r="A2380" s="34">
        <v>45028.0</v>
      </c>
      <c r="B2380" s="52" t="s">
        <v>14485</v>
      </c>
      <c r="C2380" s="23" t="s">
        <v>14486</v>
      </c>
      <c r="D2380" s="53" t="s">
        <v>2255</v>
      </c>
      <c r="E2380" s="9"/>
      <c r="F2380" s="23" t="s">
        <v>184</v>
      </c>
      <c r="G2380" s="9" t="s">
        <v>86</v>
      </c>
      <c r="H2380" s="23" t="s">
        <v>15</v>
      </c>
      <c r="I2380" s="54"/>
    </row>
    <row r="2381">
      <c r="A2381" s="34">
        <v>45028.0</v>
      </c>
      <c r="B2381" s="52" t="s">
        <v>14487</v>
      </c>
      <c r="C2381" s="23" t="s">
        <v>14488</v>
      </c>
      <c r="D2381" s="53" t="s">
        <v>321</v>
      </c>
      <c r="E2381" s="23" t="s">
        <v>166</v>
      </c>
      <c r="F2381" s="23" t="s">
        <v>2878</v>
      </c>
      <c r="G2381" s="9" t="s">
        <v>14</v>
      </c>
      <c r="H2381" s="9"/>
      <c r="I2381" s="54"/>
    </row>
    <row r="2382">
      <c r="A2382" s="34">
        <v>45028.0</v>
      </c>
      <c r="B2382" s="52" t="s">
        <v>14487</v>
      </c>
      <c r="C2382" s="23" t="s">
        <v>14488</v>
      </c>
      <c r="D2382" s="53" t="s">
        <v>321</v>
      </c>
      <c r="E2382" s="23" t="s">
        <v>937</v>
      </c>
      <c r="F2382" s="55" t="s">
        <v>12637</v>
      </c>
      <c r="G2382" s="9" t="s">
        <v>14</v>
      </c>
      <c r="H2382" s="9"/>
      <c r="I2382" s="54"/>
    </row>
    <row r="2383">
      <c r="A2383" s="34">
        <v>45028.0</v>
      </c>
      <c r="B2383" s="52" t="s">
        <v>14489</v>
      </c>
      <c r="C2383" s="23" t="s">
        <v>14490</v>
      </c>
      <c r="D2383" s="53" t="s">
        <v>412</v>
      </c>
      <c r="E2383" s="23" t="s">
        <v>115</v>
      </c>
      <c r="F2383" s="23" t="s">
        <v>308</v>
      </c>
      <c r="G2383" s="9" t="s">
        <v>14</v>
      </c>
      <c r="H2383" s="9"/>
      <c r="I2383" s="54"/>
    </row>
    <row r="2384">
      <c r="A2384" s="34">
        <v>45028.0</v>
      </c>
      <c r="B2384" s="52" t="s">
        <v>14491</v>
      </c>
      <c r="C2384" s="23" t="s">
        <v>14492</v>
      </c>
      <c r="D2384" s="53" t="s">
        <v>11405</v>
      </c>
      <c r="E2384" s="23" t="s">
        <v>14493</v>
      </c>
      <c r="F2384" s="23" t="s">
        <v>14494</v>
      </c>
      <c r="G2384" s="9" t="s">
        <v>14</v>
      </c>
      <c r="H2384" s="9"/>
      <c r="I2384" s="54"/>
    </row>
    <row r="2385">
      <c r="A2385" s="34">
        <v>45028.0</v>
      </c>
      <c r="B2385" s="52" t="s">
        <v>14495</v>
      </c>
      <c r="C2385" s="23" t="s">
        <v>14496</v>
      </c>
      <c r="D2385" s="53" t="s">
        <v>1918</v>
      </c>
      <c r="E2385" s="23" t="s">
        <v>95</v>
      </c>
      <c r="F2385" s="23" t="s">
        <v>1807</v>
      </c>
      <c r="G2385" s="9" t="s">
        <v>14</v>
      </c>
      <c r="H2385" s="9"/>
      <c r="I2385" s="54"/>
    </row>
    <row r="2386">
      <c r="A2386" s="34">
        <v>45028.0</v>
      </c>
      <c r="B2386" s="52" t="s">
        <v>14497</v>
      </c>
      <c r="C2386" s="23" t="s">
        <v>14498</v>
      </c>
      <c r="D2386" s="53" t="s">
        <v>32</v>
      </c>
      <c r="E2386" s="23" t="s">
        <v>15</v>
      </c>
      <c r="F2386" s="23" t="s">
        <v>171</v>
      </c>
      <c r="G2386" s="9" t="s">
        <v>14</v>
      </c>
      <c r="H2386" s="9"/>
      <c r="I2386" s="54"/>
    </row>
    <row r="2387">
      <c r="A2387" s="34">
        <v>45028.0</v>
      </c>
      <c r="B2387" s="52" t="s">
        <v>14497</v>
      </c>
      <c r="C2387" s="23" t="s">
        <v>14498</v>
      </c>
      <c r="D2387" s="53" t="s">
        <v>382</v>
      </c>
      <c r="E2387" s="23" t="s">
        <v>15</v>
      </c>
      <c r="F2387" s="23" t="s">
        <v>171</v>
      </c>
      <c r="G2387" s="9" t="s">
        <v>14</v>
      </c>
      <c r="H2387" s="9"/>
      <c r="I2387" s="54"/>
    </row>
    <row r="2388">
      <c r="A2388" s="34">
        <v>45028.0</v>
      </c>
      <c r="B2388" s="52" t="s">
        <v>14497</v>
      </c>
      <c r="C2388" s="23" t="s">
        <v>14498</v>
      </c>
      <c r="D2388" s="53" t="s">
        <v>1932</v>
      </c>
      <c r="E2388" s="23" t="s">
        <v>15</v>
      </c>
      <c r="F2388" s="23" t="s">
        <v>171</v>
      </c>
      <c r="G2388" s="9" t="s">
        <v>14</v>
      </c>
      <c r="H2388" s="9"/>
      <c r="I2388" s="54"/>
    </row>
    <row r="2389">
      <c r="A2389" s="34">
        <v>45028.0</v>
      </c>
      <c r="B2389" s="52" t="s">
        <v>14499</v>
      </c>
      <c r="C2389" s="23" t="s">
        <v>14500</v>
      </c>
      <c r="D2389" s="53" t="s">
        <v>9100</v>
      </c>
      <c r="E2389" s="23" t="s">
        <v>14501</v>
      </c>
      <c r="F2389" s="23" t="s">
        <v>202</v>
      </c>
      <c r="G2389" s="9" t="s">
        <v>14</v>
      </c>
      <c r="H2389" s="9"/>
      <c r="I2389" s="54"/>
    </row>
    <row r="2390">
      <c r="A2390" s="34">
        <v>45028.0</v>
      </c>
      <c r="B2390" s="52" t="s">
        <v>14502</v>
      </c>
      <c r="C2390" s="23" t="s">
        <v>14503</v>
      </c>
      <c r="D2390" s="53" t="s">
        <v>32</v>
      </c>
      <c r="E2390" s="23" t="s">
        <v>119</v>
      </c>
      <c r="F2390" s="23" t="s">
        <v>33</v>
      </c>
      <c r="G2390" s="9" t="s">
        <v>14</v>
      </c>
      <c r="H2390" s="9"/>
      <c r="I2390" s="54"/>
    </row>
    <row r="2391">
      <c r="A2391" s="34">
        <v>45028.0</v>
      </c>
      <c r="B2391" s="52" t="s">
        <v>14504</v>
      </c>
      <c r="C2391" s="23" t="s">
        <v>14505</v>
      </c>
      <c r="D2391" s="53" t="s">
        <v>2054</v>
      </c>
      <c r="E2391" s="23" t="s">
        <v>119</v>
      </c>
      <c r="F2391" s="23" t="s">
        <v>14506</v>
      </c>
      <c r="G2391" s="9" t="s">
        <v>14</v>
      </c>
      <c r="H2391" s="9"/>
      <c r="I2391" s="54"/>
    </row>
    <row r="2392">
      <c r="A2392" s="34">
        <v>45028.0</v>
      </c>
      <c r="B2392" s="52" t="s">
        <v>14507</v>
      </c>
      <c r="C2392" s="23" t="s">
        <v>14508</v>
      </c>
      <c r="D2392" s="53" t="s">
        <v>530</v>
      </c>
      <c r="E2392" s="23" t="s">
        <v>14509</v>
      </c>
      <c r="F2392" s="23" t="s">
        <v>741</v>
      </c>
      <c r="G2392" s="9" t="s">
        <v>14</v>
      </c>
      <c r="H2392" s="9"/>
      <c r="I2392" s="54"/>
    </row>
    <row r="2393">
      <c r="A2393" s="34">
        <v>45028.0</v>
      </c>
      <c r="B2393" s="52" t="s">
        <v>14507</v>
      </c>
      <c r="C2393" s="23" t="s">
        <v>14508</v>
      </c>
      <c r="D2393" s="53" t="s">
        <v>530</v>
      </c>
      <c r="E2393" s="23" t="s">
        <v>436</v>
      </c>
      <c r="F2393" s="23" t="s">
        <v>43</v>
      </c>
      <c r="G2393" s="9" t="s">
        <v>14</v>
      </c>
      <c r="H2393" s="9"/>
      <c r="I2393" s="54"/>
    </row>
    <row r="2394">
      <c r="A2394" s="34">
        <v>45028.0</v>
      </c>
      <c r="B2394" s="52" t="s">
        <v>14510</v>
      </c>
      <c r="C2394" s="23" t="s">
        <v>14511</v>
      </c>
      <c r="D2394" s="53" t="s">
        <v>382</v>
      </c>
      <c r="E2394" s="23" t="s">
        <v>15</v>
      </c>
      <c r="F2394" s="23" t="s">
        <v>1595</v>
      </c>
      <c r="G2394" s="9" t="s">
        <v>14</v>
      </c>
      <c r="H2394" s="9"/>
      <c r="I2394" s="54"/>
    </row>
    <row r="2395">
      <c r="A2395" s="34">
        <v>45028.0</v>
      </c>
      <c r="B2395" s="52" t="s">
        <v>14512</v>
      </c>
      <c r="C2395" s="23" t="s">
        <v>14513</v>
      </c>
      <c r="D2395" s="53" t="s">
        <v>2054</v>
      </c>
      <c r="E2395" s="23" t="s">
        <v>125</v>
      </c>
      <c r="F2395" s="23" t="s">
        <v>14514</v>
      </c>
      <c r="G2395" s="9" t="s">
        <v>14</v>
      </c>
      <c r="H2395" s="9"/>
      <c r="I2395" s="54"/>
    </row>
    <row r="2396">
      <c r="A2396" s="34">
        <v>45028.0</v>
      </c>
      <c r="B2396" s="52" t="s">
        <v>14515</v>
      </c>
      <c r="C2396" s="23" t="s">
        <v>14516</v>
      </c>
      <c r="D2396" s="53" t="b">
        <v>1</v>
      </c>
      <c r="E2396" s="23" t="s">
        <v>14517</v>
      </c>
      <c r="F2396" s="23" t="s">
        <v>308</v>
      </c>
      <c r="G2396" s="9" t="s">
        <v>14</v>
      </c>
      <c r="H2396" s="9"/>
      <c r="I2396" s="54"/>
    </row>
    <row r="2397">
      <c r="A2397" s="34">
        <v>45028.0</v>
      </c>
      <c r="B2397" s="52" t="s">
        <v>14518</v>
      </c>
      <c r="C2397" s="23" t="s">
        <v>14519</v>
      </c>
      <c r="D2397" s="53" t="s">
        <v>822</v>
      </c>
      <c r="E2397" s="23" t="s">
        <v>878</v>
      </c>
      <c r="F2397" s="23" t="s">
        <v>6237</v>
      </c>
      <c r="G2397" s="9" t="s">
        <v>14</v>
      </c>
      <c r="H2397" s="9"/>
      <c r="I2397" s="54"/>
    </row>
    <row r="2398">
      <c r="A2398" s="34">
        <v>45028.0</v>
      </c>
      <c r="B2398" s="52" t="s">
        <v>14518</v>
      </c>
      <c r="C2398" s="23" t="s">
        <v>14519</v>
      </c>
      <c r="D2398" s="53" t="s">
        <v>822</v>
      </c>
      <c r="E2398" s="23" t="s">
        <v>420</v>
      </c>
      <c r="F2398" s="23" t="s">
        <v>14520</v>
      </c>
      <c r="G2398" s="9" t="s">
        <v>14</v>
      </c>
      <c r="H2398" s="9"/>
      <c r="I2398" s="54"/>
    </row>
    <row r="2399">
      <c r="A2399" s="34">
        <v>45028.0</v>
      </c>
      <c r="B2399" s="52" t="s">
        <v>14521</v>
      </c>
      <c r="C2399" s="23" t="s">
        <v>14522</v>
      </c>
      <c r="D2399" s="53" t="s">
        <v>842</v>
      </c>
      <c r="E2399" s="23" t="s">
        <v>3507</v>
      </c>
      <c r="F2399" s="23" t="s">
        <v>14480</v>
      </c>
      <c r="G2399" s="9" t="s">
        <v>14</v>
      </c>
      <c r="H2399" s="9"/>
      <c r="I2399" s="54"/>
    </row>
    <row r="2400">
      <c r="A2400" s="34">
        <v>45028.0</v>
      </c>
      <c r="B2400" s="52" t="s">
        <v>14523</v>
      </c>
      <c r="C2400" s="23" t="s">
        <v>14524</v>
      </c>
      <c r="D2400" s="53" t="s">
        <v>1464</v>
      </c>
      <c r="E2400" s="23" t="s">
        <v>119</v>
      </c>
      <c r="F2400" s="23" t="s">
        <v>132</v>
      </c>
      <c r="G2400" s="9" t="s">
        <v>14</v>
      </c>
      <c r="H2400" s="9"/>
      <c r="I2400" s="54"/>
    </row>
    <row r="2401">
      <c r="A2401" s="34">
        <v>45028.0</v>
      </c>
      <c r="B2401" s="52" t="s">
        <v>14525</v>
      </c>
      <c r="C2401" s="23" t="s">
        <v>14526</v>
      </c>
      <c r="D2401" s="53" t="s">
        <v>1121</v>
      </c>
      <c r="E2401" s="23" t="s">
        <v>409</v>
      </c>
      <c r="F2401" s="23" t="s">
        <v>14527</v>
      </c>
      <c r="G2401" s="9" t="s">
        <v>14</v>
      </c>
      <c r="H2401" s="9"/>
      <c r="I2401" s="54"/>
    </row>
    <row r="2402">
      <c r="A2402" s="34">
        <v>45028.0</v>
      </c>
      <c r="B2402" s="52" t="s">
        <v>14528</v>
      </c>
      <c r="C2402" s="23" t="s">
        <v>14529</v>
      </c>
      <c r="D2402" s="53" t="s">
        <v>385</v>
      </c>
      <c r="E2402" s="9"/>
      <c r="F2402" s="23" t="s">
        <v>6434</v>
      </c>
      <c r="G2402" s="9" t="s">
        <v>14</v>
      </c>
      <c r="H2402" s="23" t="s">
        <v>420</v>
      </c>
      <c r="I2402" s="54"/>
    </row>
    <row r="2403">
      <c r="A2403" s="34">
        <v>45028.0</v>
      </c>
      <c r="B2403" s="52" t="s">
        <v>14530</v>
      </c>
      <c r="C2403" s="23" t="s">
        <v>14531</v>
      </c>
      <c r="D2403" s="53" t="s">
        <v>36</v>
      </c>
      <c r="E2403" s="23" t="s">
        <v>14532</v>
      </c>
      <c r="F2403" s="23" t="s">
        <v>13</v>
      </c>
      <c r="G2403" s="9" t="s">
        <v>14</v>
      </c>
      <c r="H2403" s="9"/>
      <c r="I2403" s="54"/>
    </row>
    <row r="2404">
      <c r="A2404" s="34">
        <v>45058.0</v>
      </c>
      <c r="B2404" s="52" t="s">
        <v>14533</v>
      </c>
      <c r="C2404" s="23" t="s">
        <v>14534</v>
      </c>
      <c r="D2404" s="53" t="s">
        <v>3764</v>
      </c>
      <c r="E2404" s="23" t="s">
        <v>299</v>
      </c>
      <c r="F2404" s="23" t="s">
        <v>14535</v>
      </c>
      <c r="G2404" s="9" t="s">
        <v>14</v>
      </c>
      <c r="H2404" s="9"/>
      <c r="I2404" s="54"/>
    </row>
    <row r="2405">
      <c r="A2405" s="34">
        <v>45058.0</v>
      </c>
      <c r="B2405" s="52" t="s">
        <v>14533</v>
      </c>
      <c r="C2405" s="23" t="s">
        <v>14534</v>
      </c>
      <c r="D2405" s="53" t="s">
        <v>3764</v>
      </c>
      <c r="E2405" s="23" t="s">
        <v>119</v>
      </c>
      <c r="F2405" s="23" t="s">
        <v>14536</v>
      </c>
      <c r="G2405" s="9" t="s">
        <v>14</v>
      </c>
      <c r="H2405" s="9"/>
      <c r="I2405" s="54"/>
    </row>
    <row r="2406">
      <c r="A2406" s="34">
        <v>45058.0</v>
      </c>
      <c r="B2406" s="52" t="s">
        <v>14537</v>
      </c>
      <c r="C2406" s="23" t="s">
        <v>14538</v>
      </c>
      <c r="D2406" s="53" t="s">
        <v>540</v>
      </c>
      <c r="E2406" s="23" t="s">
        <v>38</v>
      </c>
      <c r="F2406" s="23" t="s">
        <v>18</v>
      </c>
      <c r="G2406" s="9" t="s">
        <v>14</v>
      </c>
      <c r="H2406" s="9"/>
      <c r="I2406" s="54"/>
    </row>
    <row r="2407">
      <c r="A2407" s="34">
        <v>45058.0</v>
      </c>
      <c r="B2407" s="52" t="s">
        <v>14537</v>
      </c>
      <c r="C2407" s="23" t="s">
        <v>14538</v>
      </c>
      <c r="D2407" s="53" t="s">
        <v>540</v>
      </c>
      <c r="E2407" s="23" t="s">
        <v>420</v>
      </c>
      <c r="F2407" s="23" t="s">
        <v>13</v>
      </c>
      <c r="G2407" s="9" t="s">
        <v>14</v>
      </c>
      <c r="H2407" s="9"/>
      <c r="I2407" s="54"/>
    </row>
    <row r="2408">
      <c r="A2408" s="34">
        <v>45089.0</v>
      </c>
      <c r="B2408" s="52" t="s">
        <v>14539</v>
      </c>
      <c r="C2408" s="23" t="s">
        <v>14540</v>
      </c>
      <c r="D2408" s="53" t="s">
        <v>182</v>
      </c>
      <c r="E2408" s="23" t="s">
        <v>15</v>
      </c>
      <c r="F2408" s="23" t="s">
        <v>171</v>
      </c>
      <c r="G2408" s="9" t="s">
        <v>14</v>
      </c>
      <c r="H2408" s="9"/>
      <c r="I2408" s="54"/>
    </row>
    <row r="2409">
      <c r="A2409" s="34">
        <v>45089.0</v>
      </c>
      <c r="B2409" s="52" t="s">
        <v>14539</v>
      </c>
      <c r="C2409" s="23" t="s">
        <v>14540</v>
      </c>
      <c r="D2409" s="53" t="s">
        <v>311</v>
      </c>
      <c r="E2409" s="9"/>
      <c r="F2409" s="23" t="s">
        <v>184</v>
      </c>
      <c r="G2409" s="9" t="s">
        <v>86</v>
      </c>
      <c r="H2409" s="23" t="s">
        <v>15</v>
      </c>
      <c r="I2409" s="54"/>
    </row>
    <row r="2410">
      <c r="A2410" s="34">
        <v>45089.0</v>
      </c>
      <c r="B2410" s="52" t="s">
        <v>14539</v>
      </c>
      <c r="C2410" s="23" t="s">
        <v>14540</v>
      </c>
      <c r="D2410" s="53" t="s">
        <v>970</v>
      </c>
      <c r="E2410" s="9"/>
      <c r="F2410" s="23" t="s">
        <v>184</v>
      </c>
      <c r="G2410" s="9" t="s">
        <v>86</v>
      </c>
      <c r="H2410" s="23" t="s">
        <v>15</v>
      </c>
      <c r="I2410" s="54"/>
    </row>
    <row r="2411">
      <c r="A2411" s="34">
        <v>45089.0</v>
      </c>
      <c r="B2411" s="52" t="s">
        <v>14541</v>
      </c>
      <c r="C2411" s="23" t="s">
        <v>14542</v>
      </c>
      <c r="D2411" s="53" t="s">
        <v>382</v>
      </c>
      <c r="E2411" s="23" t="s">
        <v>119</v>
      </c>
      <c r="F2411" s="23" t="s">
        <v>1354</v>
      </c>
      <c r="G2411" s="9" t="s">
        <v>14</v>
      </c>
      <c r="H2411" s="9"/>
      <c r="I2411" s="54"/>
    </row>
    <row r="2412">
      <c r="A2412" s="34">
        <v>45089.0</v>
      </c>
      <c r="B2412" s="52" t="s">
        <v>14543</v>
      </c>
      <c r="C2412" s="23" t="s">
        <v>14544</v>
      </c>
      <c r="D2412" s="53" t="s">
        <v>427</v>
      </c>
      <c r="E2412" s="23" t="s">
        <v>14545</v>
      </c>
      <c r="F2412" s="23" t="s">
        <v>14546</v>
      </c>
      <c r="G2412" s="9" t="s">
        <v>14</v>
      </c>
      <c r="H2412" s="9"/>
      <c r="I2412" s="54"/>
    </row>
    <row r="2413">
      <c r="A2413" s="34">
        <v>45089.0</v>
      </c>
      <c r="B2413" s="52" t="s">
        <v>14547</v>
      </c>
      <c r="C2413" s="23" t="s">
        <v>14548</v>
      </c>
      <c r="D2413" s="53" t="s">
        <v>182</v>
      </c>
      <c r="E2413" s="23" t="s">
        <v>15</v>
      </c>
      <c r="F2413" s="23" t="s">
        <v>171</v>
      </c>
      <c r="G2413" s="9" t="s">
        <v>14</v>
      </c>
      <c r="H2413" s="9"/>
      <c r="I2413" s="54"/>
    </row>
    <row r="2414">
      <c r="A2414" s="34">
        <v>45089.0</v>
      </c>
      <c r="B2414" s="52" t="s">
        <v>14547</v>
      </c>
      <c r="C2414" s="23" t="s">
        <v>14548</v>
      </c>
      <c r="D2414" s="53" t="s">
        <v>800</v>
      </c>
      <c r="E2414" s="23" t="s">
        <v>15</v>
      </c>
      <c r="F2414" s="23" t="s">
        <v>171</v>
      </c>
      <c r="G2414" s="9" t="s">
        <v>14</v>
      </c>
      <c r="H2414" s="9"/>
      <c r="I2414" s="54"/>
    </row>
    <row r="2415">
      <c r="A2415" s="34">
        <v>45089.0</v>
      </c>
      <c r="B2415" s="52" t="s">
        <v>14549</v>
      </c>
      <c r="C2415" s="23" t="s">
        <v>14550</v>
      </c>
      <c r="D2415" s="53" t="s">
        <v>1587</v>
      </c>
      <c r="E2415" s="23" t="s">
        <v>334</v>
      </c>
      <c r="F2415" s="23" t="s">
        <v>48</v>
      </c>
      <c r="G2415" s="9" t="s">
        <v>14</v>
      </c>
      <c r="H2415" s="9"/>
      <c r="I2415" s="54"/>
    </row>
    <row r="2416">
      <c r="A2416" s="34">
        <v>45089.0</v>
      </c>
      <c r="B2416" s="52" t="s">
        <v>14549</v>
      </c>
      <c r="C2416" s="23" t="s">
        <v>14550</v>
      </c>
      <c r="D2416" s="53" t="s">
        <v>1587</v>
      </c>
      <c r="E2416" s="23" t="s">
        <v>3411</v>
      </c>
      <c r="F2416" s="23" t="s">
        <v>18</v>
      </c>
      <c r="G2416" s="9" t="s">
        <v>14</v>
      </c>
      <c r="H2416" s="9"/>
      <c r="I2416" s="54"/>
    </row>
    <row r="2417">
      <c r="A2417" s="34">
        <v>45089.0</v>
      </c>
      <c r="B2417" s="52" t="s">
        <v>14551</v>
      </c>
      <c r="C2417" s="23" t="s">
        <v>14552</v>
      </c>
      <c r="D2417" s="53" t="s">
        <v>3948</v>
      </c>
      <c r="E2417" s="23" t="s">
        <v>334</v>
      </c>
      <c r="F2417" s="23" t="s">
        <v>718</v>
      </c>
      <c r="G2417" s="9" t="s">
        <v>14</v>
      </c>
      <c r="H2417" s="9"/>
      <c r="I2417" s="54"/>
    </row>
    <row r="2418">
      <c r="A2418" s="34">
        <v>45089.0</v>
      </c>
      <c r="B2418" s="52" t="s">
        <v>14551</v>
      </c>
      <c r="C2418" s="23" t="s">
        <v>14552</v>
      </c>
      <c r="D2418" s="53" t="s">
        <v>3948</v>
      </c>
      <c r="E2418" s="23" t="s">
        <v>334</v>
      </c>
      <c r="F2418" s="23" t="s">
        <v>14553</v>
      </c>
      <c r="G2418" s="9" t="s">
        <v>14</v>
      </c>
      <c r="H2418" s="9"/>
      <c r="I2418" s="54"/>
    </row>
    <row r="2419">
      <c r="A2419" s="34">
        <v>45089.0</v>
      </c>
      <c r="B2419" s="52" t="s">
        <v>14554</v>
      </c>
      <c r="C2419" s="23" t="s">
        <v>14555</v>
      </c>
      <c r="D2419" s="53" t="s">
        <v>3179</v>
      </c>
      <c r="E2419" s="23" t="s">
        <v>110</v>
      </c>
      <c r="F2419" s="23" t="s">
        <v>111</v>
      </c>
      <c r="G2419" s="9" t="s">
        <v>14</v>
      </c>
      <c r="H2419" s="9"/>
      <c r="I2419" s="54"/>
    </row>
    <row r="2420">
      <c r="A2420" s="34">
        <v>45089.0</v>
      </c>
      <c r="B2420" s="52" t="s">
        <v>14556</v>
      </c>
      <c r="C2420" s="23" t="s">
        <v>14557</v>
      </c>
      <c r="D2420" s="53" t="s">
        <v>735</v>
      </c>
      <c r="E2420" s="23" t="s">
        <v>3193</v>
      </c>
      <c r="F2420" s="23" t="s">
        <v>14558</v>
      </c>
      <c r="G2420" s="9" t="s">
        <v>14</v>
      </c>
      <c r="H2420" s="9"/>
      <c r="I2420" s="54"/>
    </row>
    <row r="2421">
      <c r="A2421" s="34">
        <v>45089.0</v>
      </c>
      <c r="B2421" s="52" t="s">
        <v>14559</v>
      </c>
      <c r="C2421" s="23" t="s">
        <v>14560</v>
      </c>
      <c r="D2421" s="53" t="s">
        <v>12310</v>
      </c>
      <c r="E2421" s="23" t="s">
        <v>390</v>
      </c>
      <c r="F2421" s="23" t="s">
        <v>300</v>
      </c>
      <c r="G2421" s="9" t="s">
        <v>14</v>
      </c>
      <c r="H2421" s="9"/>
      <c r="I2421" s="54"/>
    </row>
    <row r="2422">
      <c r="A2422" s="34">
        <v>45089.0</v>
      </c>
      <c r="B2422" s="52" t="s">
        <v>14559</v>
      </c>
      <c r="C2422" s="23" t="s">
        <v>14560</v>
      </c>
      <c r="D2422" s="53" t="s">
        <v>12310</v>
      </c>
      <c r="E2422" s="23" t="s">
        <v>38</v>
      </c>
      <c r="F2422" s="23" t="s">
        <v>101</v>
      </c>
      <c r="G2422" s="9" t="s">
        <v>14</v>
      </c>
      <c r="H2422" s="9"/>
      <c r="I2422" s="54"/>
    </row>
    <row r="2423">
      <c r="A2423" s="34">
        <v>45089.0</v>
      </c>
      <c r="B2423" s="52" t="s">
        <v>14561</v>
      </c>
      <c r="C2423" s="23" t="s">
        <v>14562</v>
      </c>
      <c r="D2423" s="53" t="s">
        <v>235</v>
      </c>
      <c r="E2423" s="23" t="s">
        <v>12636</v>
      </c>
      <c r="F2423" s="23" t="s">
        <v>2427</v>
      </c>
      <c r="G2423" s="9" t="s">
        <v>14</v>
      </c>
      <c r="H2423" s="9"/>
      <c r="I2423" s="54"/>
    </row>
    <row r="2424">
      <c r="A2424" s="34">
        <v>45089.0</v>
      </c>
      <c r="B2424" s="52" t="s">
        <v>14561</v>
      </c>
      <c r="C2424" s="23" t="s">
        <v>14562</v>
      </c>
      <c r="D2424" s="53" t="s">
        <v>1557</v>
      </c>
      <c r="E2424" s="23" t="s">
        <v>12636</v>
      </c>
      <c r="F2424" s="23" t="s">
        <v>2427</v>
      </c>
      <c r="G2424" s="9" t="s">
        <v>14</v>
      </c>
      <c r="H2424" s="9"/>
      <c r="I2424" s="54"/>
    </row>
    <row r="2425">
      <c r="A2425" s="34">
        <v>45089.0</v>
      </c>
      <c r="B2425" s="52" t="s">
        <v>14563</v>
      </c>
      <c r="C2425" s="23" t="s">
        <v>14564</v>
      </c>
      <c r="D2425" s="53" t="s">
        <v>1235</v>
      </c>
      <c r="E2425" s="23" t="s">
        <v>1032</v>
      </c>
      <c r="F2425" s="23" t="s">
        <v>43</v>
      </c>
      <c r="G2425" s="9" t="s">
        <v>14</v>
      </c>
      <c r="H2425" s="9"/>
      <c r="I2425" s="54"/>
    </row>
    <row r="2426">
      <c r="A2426" s="34">
        <v>45119.0</v>
      </c>
      <c r="B2426" s="52" t="s">
        <v>14565</v>
      </c>
      <c r="C2426" s="23" t="s">
        <v>14566</v>
      </c>
      <c r="D2426" s="53" t="s">
        <v>1728</v>
      </c>
      <c r="E2426" s="23" t="s">
        <v>15</v>
      </c>
      <c r="F2426" s="23" t="s">
        <v>747</v>
      </c>
      <c r="G2426" s="9" t="s">
        <v>86</v>
      </c>
      <c r="H2426" s="9"/>
      <c r="I2426" s="54"/>
    </row>
    <row r="2427">
      <c r="A2427" s="34">
        <v>45119.0</v>
      </c>
      <c r="B2427" s="52" t="s">
        <v>14565</v>
      </c>
      <c r="C2427" s="23" t="s">
        <v>14566</v>
      </c>
      <c r="D2427" s="53" t="s">
        <v>182</v>
      </c>
      <c r="E2427" s="23" t="s">
        <v>15</v>
      </c>
      <c r="F2427" s="23" t="s">
        <v>747</v>
      </c>
      <c r="G2427" s="9" t="s">
        <v>86</v>
      </c>
      <c r="H2427" s="9"/>
      <c r="I2427" s="54"/>
    </row>
    <row r="2428">
      <c r="A2428" s="34">
        <v>45119.0</v>
      </c>
      <c r="B2428" s="52" t="s">
        <v>14565</v>
      </c>
      <c r="C2428" s="23" t="s">
        <v>14566</v>
      </c>
      <c r="D2428" s="53" t="s">
        <v>311</v>
      </c>
      <c r="E2428" s="23" t="s">
        <v>15</v>
      </c>
      <c r="F2428" s="23" t="s">
        <v>747</v>
      </c>
      <c r="G2428" s="9" t="s">
        <v>86</v>
      </c>
      <c r="H2428" s="9"/>
      <c r="I2428" s="54"/>
    </row>
    <row r="2429">
      <c r="A2429" s="34">
        <v>45119.0</v>
      </c>
      <c r="B2429" s="52" t="s">
        <v>14567</v>
      </c>
      <c r="C2429" s="23" t="s">
        <v>14568</v>
      </c>
      <c r="D2429" s="53" t="s">
        <v>311</v>
      </c>
      <c r="E2429" s="23" t="s">
        <v>15</v>
      </c>
      <c r="F2429" s="23" t="s">
        <v>749</v>
      </c>
      <c r="G2429" s="9" t="s">
        <v>86</v>
      </c>
      <c r="H2429" s="9"/>
      <c r="I2429" s="54"/>
    </row>
    <row r="2430">
      <c r="A2430" s="34">
        <v>45119.0</v>
      </c>
      <c r="B2430" s="52" t="s">
        <v>14567</v>
      </c>
      <c r="C2430" s="23" t="s">
        <v>14568</v>
      </c>
      <c r="D2430" s="53" t="s">
        <v>1728</v>
      </c>
      <c r="E2430" s="23" t="s">
        <v>15</v>
      </c>
      <c r="F2430" s="23" t="s">
        <v>749</v>
      </c>
      <c r="G2430" s="9" t="s">
        <v>86</v>
      </c>
      <c r="H2430" s="9"/>
      <c r="I2430" s="54"/>
    </row>
    <row r="2431">
      <c r="A2431" s="34">
        <v>45119.0</v>
      </c>
      <c r="B2431" s="52" t="s">
        <v>14569</v>
      </c>
      <c r="C2431" s="23" t="s">
        <v>14570</v>
      </c>
      <c r="D2431" s="53" t="s">
        <v>3764</v>
      </c>
      <c r="E2431" s="23" t="s">
        <v>166</v>
      </c>
      <c r="F2431" s="23" t="s">
        <v>11281</v>
      </c>
      <c r="G2431" s="9" t="s">
        <v>14</v>
      </c>
      <c r="H2431" s="9"/>
      <c r="I2431" s="54"/>
    </row>
    <row r="2432">
      <c r="A2432" s="34">
        <v>45119.0</v>
      </c>
      <c r="B2432" s="52" t="s">
        <v>14571</v>
      </c>
      <c r="C2432" s="23" t="s">
        <v>14572</v>
      </c>
      <c r="D2432" s="53" t="s">
        <v>6750</v>
      </c>
      <c r="E2432" s="23" t="s">
        <v>38</v>
      </c>
      <c r="F2432" s="23" t="s">
        <v>101</v>
      </c>
      <c r="G2432" s="9" t="s">
        <v>14</v>
      </c>
      <c r="H2432" s="9"/>
      <c r="I2432" s="54"/>
    </row>
    <row r="2433">
      <c r="A2433" s="34">
        <v>45119.0</v>
      </c>
      <c r="B2433" s="52" t="s">
        <v>14571</v>
      </c>
      <c r="C2433" s="23" t="s">
        <v>14572</v>
      </c>
      <c r="D2433" s="53" t="s">
        <v>6750</v>
      </c>
      <c r="E2433" s="23" t="s">
        <v>14573</v>
      </c>
      <c r="F2433" s="23" t="s">
        <v>5629</v>
      </c>
      <c r="G2433" s="9" t="s">
        <v>14</v>
      </c>
      <c r="H2433" s="9"/>
      <c r="I2433" s="54"/>
    </row>
    <row r="2434">
      <c r="A2434" s="34">
        <v>45119.0</v>
      </c>
      <c r="B2434" s="52" t="s">
        <v>14574</v>
      </c>
      <c r="C2434" s="23" t="s">
        <v>14575</v>
      </c>
      <c r="D2434" s="53" t="s">
        <v>859</v>
      </c>
      <c r="E2434" s="23" t="s">
        <v>95</v>
      </c>
      <c r="F2434" s="23" t="s">
        <v>1749</v>
      </c>
      <c r="G2434" s="9" t="s">
        <v>14</v>
      </c>
      <c r="H2434" s="9"/>
      <c r="I2434" s="54"/>
    </row>
    <row r="2435">
      <c r="A2435" s="34">
        <v>45119.0</v>
      </c>
      <c r="B2435" s="52" t="s">
        <v>14574</v>
      </c>
      <c r="C2435" s="23" t="s">
        <v>14575</v>
      </c>
      <c r="D2435" s="53" t="s">
        <v>859</v>
      </c>
      <c r="E2435" s="23" t="s">
        <v>741</v>
      </c>
      <c r="F2435" s="23" t="s">
        <v>202</v>
      </c>
      <c r="G2435" s="9" t="s">
        <v>14</v>
      </c>
      <c r="H2435" s="9"/>
      <c r="I2435" s="54"/>
    </row>
    <row r="2436">
      <c r="A2436" s="34">
        <v>45119.0</v>
      </c>
      <c r="B2436" s="52" t="s">
        <v>14576</v>
      </c>
      <c r="C2436" s="23" t="s">
        <v>14577</v>
      </c>
      <c r="D2436" s="53" t="s">
        <v>5333</v>
      </c>
      <c r="E2436" s="23" t="s">
        <v>125</v>
      </c>
      <c r="F2436" s="23" t="s">
        <v>18</v>
      </c>
      <c r="G2436" s="9" t="s">
        <v>14</v>
      </c>
      <c r="H2436" s="9"/>
      <c r="I2436" s="54"/>
    </row>
    <row r="2437">
      <c r="A2437" s="34">
        <v>45119.0</v>
      </c>
      <c r="B2437" s="52" t="s">
        <v>14578</v>
      </c>
      <c r="C2437" s="23" t="s">
        <v>14579</v>
      </c>
      <c r="D2437" s="53" t="s">
        <v>1464</v>
      </c>
      <c r="E2437" s="23" t="s">
        <v>13</v>
      </c>
      <c r="F2437" s="23" t="s">
        <v>127</v>
      </c>
      <c r="G2437" s="9" t="s">
        <v>14</v>
      </c>
      <c r="H2437" s="9"/>
      <c r="I2437" s="54"/>
    </row>
    <row r="2438">
      <c r="A2438" s="34">
        <v>45119.0</v>
      </c>
      <c r="B2438" s="52" t="s">
        <v>14580</v>
      </c>
      <c r="C2438" s="23" t="s">
        <v>14581</v>
      </c>
      <c r="D2438" s="53" t="s">
        <v>14582</v>
      </c>
      <c r="E2438" s="23" t="s">
        <v>14583</v>
      </c>
      <c r="F2438" s="23" t="s">
        <v>218</v>
      </c>
      <c r="G2438" s="9" t="s">
        <v>14</v>
      </c>
      <c r="H2438" s="9"/>
      <c r="I2438" s="54"/>
    </row>
    <row r="2439">
      <c r="A2439" s="34">
        <v>45119.0</v>
      </c>
      <c r="B2439" s="52" t="s">
        <v>14584</v>
      </c>
      <c r="C2439" s="23" t="s">
        <v>14585</v>
      </c>
      <c r="D2439" s="53" t="s">
        <v>1452</v>
      </c>
      <c r="E2439" s="23" t="s">
        <v>7841</v>
      </c>
      <c r="F2439" s="23" t="s">
        <v>11347</v>
      </c>
      <c r="G2439" s="9" t="s">
        <v>14</v>
      </c>
      <c r="H2439" s="9"/>
      <c r="I2439" s="54"/>
    </row>
    <row r="2440">
      <c r="A2440" s="34">
        <v>45119.0</v>
      </c>
      <c r="B2440" s="52" t="s">
        <v>14584</v>
      </c>
      <c r="C2440" s="23" t="s">
        <v>14585</v>
      </c>
      <c r="D2440" s="53" t="s">
        <v>1452</v>
      </c>
      <c r="E2440" s="23" t="s">
        <v>1032</v>
      </c>
      <c r="F2440" s="23" t="s">
        <v>13308</v>
      </c>
      <c r="G2440" s="9" t="s">
        <v>14</v>
      </c>
      <c r="H2440" s="9"/>
      <c r="I2440" s="54"/>
    </row>
    <row r="2441">
      <c r="A2441" s="34">
        <v>45119.0</v>
      </c>
      <c r="B2441" s="52" t="s">
        <v>14586</v>
      </c>
      <c r="C2441" s="23" t="s">
        <v>14587</v>
      </c>
      <c r="D2441" s="53" t="s">
        <v>201</v>
      </c>
      <c r="E2441" s="23" t="s">
        <v>3354</v>
      </c>
      <c r="F2441" s="23" t="s">
        <v>1164</v>
      </c>
      <c r="G2441" s="9" t="s">
        <v>14</v>
      </c>
      <c r="H2441" s="9"/>
      <c r="I2441" s="54"/>
    </row>
    <row r="2442">
      <c r="A2442" s="34">
        <v>45119.0</v>
      </c>
      <c r="B2442" s="52" t="s">
        <v>14588</v>
      </c>
      <c r="C2442" s="23" t="s">
        <v>14589</v>
      </c>
      <c r="D2442" s="53" t="s">
        <v>3141</v>
      </c>
      <c r="E2442" s="23" t="s">
        <v>14590</v>
      </c>
      <c r="F2442" s="23" t="s">
        <v>14591</v>
      </c>
      <c r="G2442" s="9" t="s">
        <v>14</v>
      </c>
      <c r="H2442" s="9"/>
      <c r="I2442" s="54"/>
    </row>
    <row r="2443">
      <c r="A2443" s="34">
        <v>45119.0</v>
      </c>
      <c r="B2443" s="52" t="s">
        <v>14588</v>
      </c>
      <c r="C2443" s="23" t="s">
        <v>14589</v>
      </c>
      <c r="D2443" s="53" t="s">
        <v>3141</v>
      </c>
      <c r="E2443" s="23" t="s">
        <v>6427</v>
      </c>
      <c r="F2443" s="23" t="s">
        <v>14592</v>
      </c>
      <c r="G2443" s="9" t="s">
        <v>14</v>
      </c>
      <c r="H2443" s="9"/>
      <c r="I2443" s="54"/>
    </row>
    <row r="2444">
      <c r="A2444" s="34">
        <v>45150.0</v>
      </c>
      <c r="B2444" s="52" t="s">
        <v>14593</v>
      </c>
      <c r="C2444" s="23" t="s">
        <v>14594</v>
      </c>
      <c r="D2444" s="53" t="s">
        <v>182</v>
      </c>
      <c r="E2444" s="23" t="s">
        <v>15</v>
      </c>
      <c r="F2444" s="23" t="s">
        <v>171</v>
      </c>
      <c r="G2444" s="9" t="s">
        <v>14</v>
      </c>
      <c r="H2444" s="9"/>
      <c r="I2444" s="54"/>
    </row>
    <row r="2445">
      <c r="A2445" s="34">
        <v>45150.0</v>
      </c>
      <c r="B2445" s="52" t="s">
        <v>14595</v>
      </c>
      <c r="C2445" s="23" t="s">
        <v>14596</v>
      </c>
      <c r="D2445" s="53" t="s">
        <v>124</v>
      </c>
      <c r="E2445" s="23" t="s">
        <v>38</v>
      </c>
      <c r="F2445" s="23" t="s">
        <v>18</v>
      </c>
      <c r="G2445" s="9" t="s">
        <v>14</v>
      </c>
      <c r="H2445" s="9"/>
      <c r="I2445" s="54"/>
    </row>
    <row r="2446">
      <c r="A2446" s="34">
        <v>45150.0</v>
      </c>
      <c r="B2446" s="52" t="s">
        <v>14597</v>
      </c>
      <c r="C2446" s="23" t="s">
        <v>14598</v>
      </c>
      <c r="D2446" s="53" t="s">
        <v>4204</v>
      </c>
      <c r="E2446" s="23" t="s">
        <v>11379</v>
      </c>
      <c r="F2446" s="23" t="s">
        <v>18</v>
      </c>
      <c r="G2446" s="9" t="s">
        <v>14</v>
      </c>
      <c r="H2446" s="9"/>
      <c r="I2446" s="54"/>
    </row>
    <row r="2447">
      <c r="A2447" s="34">
        <v>45150.0</v>
      </c>
      <c r="B2447" s="52" t="s">
        <v>14597</v>
      </c>
      <c r="C2447" s="23" t="s">
        <v>14598</v>
      </c>
      <c r="D2447" s="53" t="s">
        <v>4204</v>
      </c>
      <c r="E2447" s="23" t="s">
        <v>436</v>
      </c>
      <c r="F2447" s="23" t="s">
        <v>101</v>
      </c>
      <c r="G2447" s="9" t="s">
        <v>14</v>
      </c>
      <c r="H2447" s="9"/>
      <c r="I2447" s="54"/>
    </row>
    <row r="2448">
      <c r="A2448" s="34">
        <v>45150.0</v>
      </c>
      <c r="B2448" s="52" t="s">
        <v>14599</v>
      </c>
      <c r="C2448" s="23" t="s">
        <v>14600</v>
      </c>
      <c r="D2448" s="53" t="s">
        <v>1121</v>
      </c>
      <c r="E2448" s="23" t="s">
        <v>119</v>
      </c>
      <c r="F2448" s="23" t="s">
        <v>4963</v>
      </c>
      <c r="G2448" s="9" t="s">
        <v>14</v>
      </c>
      <c r="H2448" s="9"/>
      <c r="I2448" s="54"/>
    </row>
    <row r="2449">
      <c r="A2449" s="34">
        <v>45150.0</v>
      </c>
      <c r="B2449" s="52" t="s">
        <v>14601</v>
      </c>
      <c r="C2449" s="23" t="s">
        <v>14602</v>
      </c>
      <c r="D2449" s="53" t="s">
        <v>1299</v>
      </c>
      <c r="E2449" s="23" t="s">
        <v>436</v>
      </c>
      <c r="F2449" s="23" t="s">
        <v>2009</v>
      </c>
      <c r="G2449" s="9" t="s">
        <v>14</v>
      </c>
      <c r="H2449" s="9"/>
      <c r="I2449" s="54"/>
    </row>
    <row r="2450">
      <c r="A2450" s="34">
        <v>45150.0</v>
      </c>
      <c r="B2450" s="52" t="s">
        <v>14603</v>
      </c>
      <c r="C2450" s="23" t="s">
        <v>14604</v>
      </c>
      <c r="D2450" s="53" t="s">
        <v>2414</v>
      </c>
      <c r="E2450" s="23" t="s">
        <v>6106</v>
      </c>
      <c r="F2450" s="23" t="s">
        <v>3198</v>
      </c>
      <c r="G2450" s="9" t="s">
        <v>14</v>
      </c>
      <c r="H2450" s="9"/>
      <c r="I2450" s="54"/>
    </row>
    <row r="2451">
      <c r="A2451" s="34">
        <v>45150.0</v>
      </c>
      <c r="B2451" s="52" t="s">
        <v>14605</v>
      </c>
      <c r="C2451" s="23" t="s">
        <v>14606</v>
      </c>
      <c r="D2451" s="53" t="s">
        <v>182</v>
      </c>
      <c r="E2451" s="23" t="s">
        <v>15</v>
      </c>
      <c r="F2451" s="23" t="s">
        <v>171</v>
      </c>
      <c r="G2451" s="9" t="s">
        <v>14</v>
      </c>
      <c r="H2451" s="9"/>
      <c r="I2451" s="54"/>
    </row>
    <row r="2452">
      <c r="A2452" s="34">
        <v>45150.0</v>
      </c>
      <c r="B2452" s="52" t="s">
        <v>14605</v>
      </c>
      <c r="C2452" s="23" t="s">
        <v>14606</v>
      </c>
      <c r="D2452" s="53" t="s">
        <v>307</v>
      </c>
      <c r="E2452" s="23" t="s">
        <v>15</v>
      </c>
      <c r="F2452" s="23" t="s">
        <v>171</v>
      </c>
      <c r="G2452" s="9" t="s">
        <v>14</v>
      </c>
      <c r="H2452" s="9"/>
      <c r="I2452" s="54"/>
    </row>
    <row r="2453">
      <c r="A2453" s="34">
        <v>45150.0</v>
      </c>
      <c r="B2453" s="52" t="s">
        <v>14605</v>
      </c>
      <c r="C2453" s="23" t="s">
        <v>14606</v>
      </c>
      <c r="D2453" s="53" t="s">
        <v>1952</v>
      </c>
      <c r="E2453" s="23" t="s">
        <v>15</v>
      </c>
      <c r="F2453" s="23" t="s">
        <v>171</v>
      </c>
      <c r="G2453" s="9" t="s">
        <v>14</v>
      </c>
      <c r="H2453" s="9"/>
      <c r="I2453" s="54"/>
    </row>
    <row r="2454">
      <c r="A2454" s="34">
        <v>45150.0</v>
      </c>
      <c r="B2454" s="52" t="s">
        <v>14607</v>
      </c>
      <c r="C2454" s="23" t="s">
        <v>14608</v>
      </c>
      <c r="D2454" s="53" t="s">
        <v>508</v>
      </c>
      <c r="E2454" s="23" t="s">
        <v>166</v>
      </c>
      <c r="F2454" s="23" t="s">
        <v>14609</v>
      </c>
      <c r="G2454" s="9" t="s">
        <v>14</v>
      </c>
      <c r="H2454" s="9"/>
      <c r="I2454" s="54"/>
    </row>
    <row r="2455">
      <c r="A2455" s="34">
        <v>45150.0</v>
      </c>
      <c r="B2455" s="52" t="s">
        <v>14610</v>
      </c>
      <c r="C2455" s="23" t="s">
        <v>14611</v>
      </c>
      <c r="D2455" s="53" t="s">
        <v>665</v>
      </c>
      <c r="E2455" s="23" t="s">
        <v>105</v>
      </c>
      <c r="F2455" s="23" t="s">
        <v>526</v>
      </c>
      <c r="G2455" s="9" t="s">
        <v>14</v>
      </c>
      <c r="H2455" s="9"/>
      <c r="I2455" s="54"/>
    </row>
    <row r="2456">
      <c r="A2456" s="34">
        <v>45150.0</v>
      </c>
      <c r="B2456" s="52" t="s">
        <v>14610</v>
      </c>
      <c r="C2456" s="23" t="s">
        <v>14611</v>
      </c>
      <c r="D2456" s="53" t="s">
        <v>665</v>
      </c>
      <c r="E2456" s="23" t="s">
        <v>14258</v>
      </c>
      <c r="F2456" s="23" t="s">
        <v>18</v>
      </c>
      <c r="G2456" s="9" t="s">
        <v>14</v>
      </c>
      <c r="H2456" s="9"/>
      <c r="I2456" s="54"/>
    </row>
    <row r="2457">
      <c r="A2457" s="34">
        <v>45150.0</v>
      </c>
      <c r="B2457" s="52" t="s">
        <v>14612</v>
      </c>
      <c r="C2457" s="23" t="s">
        <v>14613</v>
      </c>
      <c r="D2457" s="53" t="s">
        <v>11560</v>
      </c>
      <c r="E2457" s="23" t="s">
        <v>14614</v>
      </c>
      <c r="F2457" s="23" t="s">
        <v>300</v>
      </c>
      <c r="G2457" s="9" t="s">
        <v>14</v>
      </c>
      <c r="H2457" s="9"/>
      <c r="I2457" s="54"/>
    </row>
    <row r="2458">
      <c r="A2458" s="34">
        <v>45150.0</v>
      </c>
      <c r="B2458" s="52" t="s">
        <v>14612</v>
      </c>
      <c r="C2458" s="23" t="s">
        <v>14613</v>
      </c>
      <c r="D2458" s="53" t="s">
        <v>11560</v>
      </c>
      <c r="E2458" s="23" t="s">
        <v>119</v>
      </c>
      <c r="F2458" s="23" t="s">
        <v>917</v>
      </c>
      <c r="G2458" s="9" t="s">
        <v>14</v>
      </c>
      <c r="H2458" s="9"/>
      <c r="I2458" s="54"/>
    </row>
    <row r="2459">
      <c r="A2459" s="34">
        <v>45150.0</v>
      </c>
      <c r="B2459" s="52" t="s">
        <v>14615</v>
      </c>
      <c r="C2459" s="23" t="s">
        <v>14616</v>
      </c>
      <c r="D2459" s="53" t="s">
        <v>14617</v>
      </c>
      <c r="E2459" s="23" t="s">
        <v>4192</v>
      </c>
      <c r="F2459" s="23" t="s">
        <v>18</v>
      </c>
      <c r="G2459" s="9" t="s">
        <v>14</v>
      </c>
      <c r="H2459" s="9"/>
      <c r="I2459" s="54"/>
    </row>
    <row r="2460">
      <c r="A2460" s="34">
        <v>45150.0</v>
      </c>
      <c r="B2460" s="52" t="s">
        <v>14618</v>
      </c>
      <c r="C2460" s="23" t="s">
        <v>14619</v>
      </c>
      <c r="D2460" s="53" t="s">
        <v>1348</v>
      </c>
      <c r="E2460" s="23" t="s">
        <v>119</v>
      </c>
      <c r="F2460" s="23" t="s">
        <v>18</v>
      </c>
      <c r="G2460" s="9" t="s">
        <v>14</v>
      </c>
      <c r="H2460" s="9"/>
      <c r="I2460" s="54"/>
    </row>
    <row r="2461">
      <c r="A2461" s="34">
        <v>45150.0</v>
      </c>
      <c r="B2461" s="52" t="s">
        <v>14620</v>
      </c>
      <c r="C2461" s="23" t="s">
        <v>14621</v>
      </c>
      <c r="D2461" s="53" t="s">
        <v>62</v>
      </c>
      <c r="E2461" s="23" t="s">
        <v>38</v>
      </c>
      <c r="F2461" s="23" t="s">
        <v>741</v>
      </c>
      <c r="G2461" s="9" t="s">
        <v>14</v>
      </c>
      <c r="H2461" s="9"/>
      <c r="I2461" s="54"/>
    </row>
    <row r="2462">
      <c r="A2462" s="34">
        <v>45150.0</v>
      </c>
      <c r="B2462" s="52" t="s">
        <v>14622</v>
      </c>
      <c r="C2462" s="23" t="s">
        <v>14623</v>
      </c>
      <c r="D2462" s="53" t="s">
        <v>348</v>
      </c>
      <c r="E2462" s="23" t="s">
        <v>6772</v>
      </c>
      <c r="F2462" s="23" t="s">
        <v>14624</v>
      </c>
      <c r="G2462" s="9" t="s">
        <v>14</v>
      </c>
      <c r="H2462" s="9"/>
      <c r="I2462" s="54"/>
    </row>
    <row r="2463">
      <c r="A2463" s="34">
        <v>45150.0</v>
      </c>
      <c r="B2463" s="52" t="s">
        <v>14625</v>
      </c>
      <c r="C2463" s="23" t="s">
        <v>14626</v>
      </c>
      <c r="D2463" s="53" t="s">
        <v>412</v>
      </c>
      <c r="E2463" s="23" t="s">
        <v>14137</v>
      </c>
      <c r="F2463" s="23" t="s">
        <v>2261</v>
      </c>
      <c r="G2463" s="9" t="s">
        <v>14</v>
      </c>
      <c r="H2463" s="9"/>
      <c r="I2463" s="54"/>
    </row>
    <row r="2464">
      <c r="A2464" s="34">
        <v>45150.0</v>
      </c>
      <c r="B2464" s="52" t="s">
        <v>14625</v>
      </c>
      <c r="C2464" s="23" t="s">
        <v>14626</v>
      </c>
      <c r="D2464" s="53" t="s">
        <v>412</v>
      </c>
      <c r="E2464" s="23" t="s">
        <v>3193</v>
      </c>
      <c r="F2464" s="23" t="s">
        <v>14627</v>
      </c>
      <c r="G2464" s="9" t="s">
        <v>14</v>
      </c>
      <c r="H2464" s="9"/>
      <c r="I2464" s="54"/>
    </row>
    <row r="2465">
      <c r="A2465" s="34">
        <v>45242.0</v>
      </c>
      <c r="B2465" s="52" t="s">
        <v>14628</v>
      </c>
      <c r="C2465" s="23" t="s">
        <v>14629</v>
      </c>
      <c r="D2465" s="53" t="s">
        <v>329</v>
      </c>
      <c r="E2465" s="23" t="s">
        <v>90</v>
      </c>
      <c r="F2465" s="23" t="s">
        <v>111</v>
      </c>
      <c r="G2465" s="9" t="s">
        <v>14</v>
      </c>
      <c r="H2465" s="9"/>
      <c r="I2465" s="54"/>
    </row>
    <row r="2466">
      <c r="A2466" s="34">
        <v>45242.0</v>
      </c>
      <c r="B2466" s="52" t="s">
        <v>14628</v>
      </c>
      <c r="C2466" s="23" t="s">
        <v>14629</v>
      </c>
      <c r="D2466" s="53" t="s">
        <v>329</v>
      </c>
      <c r="E2466" s="23" t="s">
        <v>3193</v>
      </c>
      <c r="F2466" s="23" t="s">
        <v>4965</v>
      </c>
      <c r="G2466" s="9" t="s">
        <v>14</v>
      </c>
      <c r="H2466" s="9"/>
      <c r="I2466" s="54"/>
    </row>
    <row r="2467">
      <c r="A2467" s="34">
        <v>45272.0</v>
      </c>
      <c r="B2467" s="52" t="s">
        <v>14630</v>
      </c>
      <c r="C2467" s="23" t="s">
        <v>14631</v>
      </c>
      <c r="D2467" s="53" t="s">
        <v>311</v>
      </c>
      <c r="E2467" s="23" t="s">
        <v>15</v>
      </c>
      <c r="F2467" s="23" t="s">
        <v>747</v>
      </c>
      <c r="G2467" s="9" t="s">
        <v>86</v>
      </c>
      <c r="H2467" s="9"/>
      <c r="I2467" s="54"/>
    </row>
    <row r="2468">
      <c r="A2468" s="34">
        <v>45272.0</v>
      </c>
      <c r="B2468" s="52" t="s">
        <v>14630</v>
      </c>
      <c r="C2468" s="23" t="s">
        <v>14631</v>
      </c>
      <c r="D2468" s="53" t="s">
        <v>970</v>
      </c>
      <c r="E2468" s="23" t="s">
        <v>15</v>
      </c>
      <c r="F2468" s="23" t="s">
        <v>747</v>
      </c>
      <c r="G2468" s="9" t="s">
        <v>86</v>
      </c>
      <c r="H2468" s="9"/>
      <c r="I2468" s="54"/>
    </row>
    <row r="2469">
      <c r="A2469" s="34">
        <v>45272.0</v>
      </c>
      <c r="B2469" s="52" t="s">
        <v>14630</v>
      </c>
      <c r="C2469" s="23" t="s">
        <v>14631</v>
      </c>
      <c r="D2469" s="53" t="s">
        <v>182</v>
      </c>
      <c r="E2469" s="23" t="s">
        <v>15</v>
      </c>
      <c r="F2469" s="23" t="s">
        <v>747</v>
      </c>
      <c r="G2469" s="9" t="s">
        <v>86</v>
      </c>
      <c r="H2469" s="9"/>
      <c r="I2469" s="54"/>
    </row>
    <row r="2470">
      <c r="A2470" s="34">
        <v>45272.0</v>
      </c>
      <c r="B2470" s="52" t="s">
        <v>14632</v>
      </c>
      <c r="C2470" s="23" t="s">
        <v>14633</v>
      </c>
      <c r="D2470" s="53" t="s">
        <v>642</v>
      </c>
      <c r="E2470" s="23" t="s">
        <v>1069</v>
      </c>
      <c r="F2470" s="23" t="s">
        <v>3257</v>
      </c>
      <c r="G2470" s="9" t="s">
        <v>14</v>
      </c>
      <c r="H2470" s="9"/>
      <c r="I2470" s="54"/>
    </row>
    <row r="2471">
      <c r="A2471" s="34">
        <v>45272.0</v>
      </c>
      <c r="B2471" s="52" t="s">
        <v>14634</v>
      </c>
      <c r="C2471" s="23" t="s">
        <v>14635</v>
      </c>
      <c r="D2471" s="53" t="s">
        <v>1998</v>
      </c>
      <c r="E2471" s="23" t="s">
        <v>14636</v>
      </c>
      <c r="F2471" s="23" t="s">
        <v>5629</v>
      </c>
      <c r="G2471" s="9" t="s">
        <v>14</v>
      </c>
      <c r="H2471" s="9"/>
      <c r="I2471" s="54"/>
    </row>
    <row r="2472">
      <c r="A2472" s="34">
        <v>45272.0</v>
      </c>
      <c r="B2472" s="52" t="s">
        <v>14637</v>
      </c>
      <c r="C2472" s="23" t="s">
        <v>14638</v>
      </c>
      <c r="D2472" s="53" t="s">
        <v>32</v>
      </c>
      <c r="E2472" s="23" t="s">
        <v>15</v>
      </c>
      <c r="F2472" s="23" t="s">
        <v>749</v>
      </c>
      <c r="G2472" s="9" t="s">
        <v>86</v>
      </c>
      <c r="H2472" s="9"/>
      <c r="I2472" s="54"/>
    </row>
    <row r="2473">
      <c r="A2473" s="34">
        <v>45272.0</v>
      </c>
      <c r="B2473" s="52" t="s">
        <v>14637</v>
      </c>
      <c r="C2473" s="23" t="s">
        <v>14638</v>
      </c>
      <c r="D2473" s="53" t="s">
        <v>800</v>
      </c>
      <c r="E2473" s="23" t="s">
        <v>15</v>
      </c>
      <c r="F2473" s="23" t="s">
        <v>749</v>
      </c>
      <c r="G2473" s="9" t="s">
        <v>86</v>
      </c>
      <c r="H2473" s="9"/>
      <c r="I2473" s="54"/>
    </row>
    <row r="2474">
      <c r="A2474" s="34">
        <v>45272.0</v>
      </c>
      <c r="B2474" s="52" t="s">
        <v>14637</v>
      </c>
      <c r="C2474" s="23" t="s">
        <v>14638</v>
      </c>
      <c r="D2474" s="53" t="s">
        <v>311</v>
      </c>
      <c r="E2474" s="9"/>
      <c r="F2474" s="23" t="s">
        <v>111</v>
      </c>
      <c r="G2474" s="9" t="s">
        <v>14</v>
      </c>
      <c r="H2474" s="23" t="s">
        <v>15</v>
      </c>
      <c r="I2474" s="54"/>
    </row>
    <row r="2475">
      <c r="A2475" s="34">
        <v>45272.0</v>
      </c>
      <c r="B2475" s="52" t="s">
        <v>14639</v>
      </c>
      <c r="C2475" s="23" t="s">
        <v>14640</v>
      </c>
      <c r="D2475" s="53" t="s">
        <v>286</v>
      </c>
      <c r="E2475" s="9"/>
      <c r="F2475" s="23" t="s">
        <v>747</v>
      </c>
      <c r="G2475" s="9" t="s">
        <v>86</v>
      </c>
      <c r="H2475" s="23" t="s">
        <v>15</v>
      </c>
      <c r="I2475" s="54"/>
    </row>
    <row r="2476">
      <c r="A2476" s="34">
        <v>45272.0</v>
      </c>
      <c r="B2476" s="52" t="s">
        <v>14639</v>
      </c>
      <c r="C2476" s="23" t="s">
        <v>14640</v>
      </c>
      <c r="D2476" s="53" t="s">
        <v>286</v>
      </c>
      <c r="E2476" s="23" t="s">
        <v>14641</v>
      </c>
      <c r="F2476" s="23" t="s">
        <v>11281</v>
      </c>
      <c r="G2476" s="9" t="s">
        <v>14</v>
      </c>
      <c r="H2476" s="9"/>
      <c r="I2476" s="54"/>
    </row>
    <row r="2477">
      <c r="A2477" s="34">
        <v>45272.0</v>
      </c>
      <c r="B2477" s="52" t="s">
        <v>14642</v>
      </c>
      <c r="C2477" s="23" t="s">
        <v>14643</v>
      </c>
      <c r="D2477" s="53" t="s">
        <v>899</v>
      </c>
      <c r="E2477" s="23" t="s">
        <v>95</v>
      </c>
      <c r="F2477" s="23" t="s">
        <v>14644</v>
      </c>
      <c r="G2477" s="9" t="s">
        <v>14</v>
      </c>
      <c r="H2477" s="9"/>
      <c r="I2477" s="54"/>
    </row>
    <row r="2478">
      <c r="A2478" s="34">
        <v>45272.0</v>
      </c>
      <c r="B2478" s="52" t="s">
        <v>14645</v>
      </c>
      <c r="C2478" s="23" t="s">
        <v>14646</v>
      </c>
      <c r="D2478" s="53" t="s">
        <v>13459</v>
      </c>
      <c r="E2478" s="23" t="s">
        <v>14647</v>
      </c>
      <c r="F2478" s="23" t="s">
        <v>5394</v>
      </c>
      <c r="G2478" s="9" t="s">
        <v>14</v>
      </c>
      <c r="H2478" s="9"/>
      <c r="I2478" s="54"/>
    </row>
    <row r="2479">
      <c r="A2479" s="34">
        <v>45272.0</v>
      </c>
      <c r="B2479" s="52" t="s">
        <v>14648</v>
      </c>
      <c r="C2479" s="23" t="s">
        <v>14649</v>
      </c>
      <c r="D2479" s="53" t="s">
        <v>912</v>
      </c>
      <c r="E2479" s="23" t="s">
        <v>38</v>
      </c>
      <c r="F2479" s="23" t="s">
        <v>741</v>
      </c>
      <c r="G2479" s="9" t="s">
        <v>14</v>
      </c>
      <c r="H2479" s="9"/>
      <c r="I2479" s="54"/>
    </row>
    <row r="2480">
      <c r="A2480" s="34">
        <v>45272.0</v>
      </c>
      <c r="B2480" s="52" t="s">
        <v>14650</v>
      </c>
      <c r="C2480" s="23" t="s">
        <v>14651</v>
      </c>
      <c r="D2480" s="53" t="s">
        <v>4731</v>
      </c>
      <c r="E2480" s="23" t="s">
        <v>14652</v>
      </c>
      <c r="F2480" s="23" t="s">
        <v>1716</v>
      </c>
      <c r="G2480" s="9" t="s">
        <v>14</v>
      </c>
      <c r="H2480" s="9"/>
      <c r="I2480" s="54"/>
    </row>
    <row r="2481">
      <c r="A2481" s="34">
        <v>45272.0</v>
      </c>
      <c r="B2481" s="52" t="s">
        <v>14653</v>
      </c>
      <c r="C2481" s="23" t="s">
        <v>14654</v>
      </c>
      <c r="D2481" s="53" t="s">
        <v>1935</v>
      </c>
      <c r="E2481" s="23" t="s">
        <v>3290</v>
      </c>
      <c r="F2481" s="23" t="s">
        <v>12883</v>
      </c>
      <c r="G2481" s="9" t="s">
        <v>14</v>
      </c>
      <c r="H2481" s="9"/>
      <c r="I2481" s="54"/>
    </row>
    <row r="2482">
      <c r="A2482" s="34">
        <v>45272.0</v>
      </c>
      <c r="B2482" s="52" t="s">
        <v>14653</v>
      </c>
      <c r="C2482" s="23" t="s">
        <v>14654</v>
      </c>
      <c r="D2482" s="53" t="s">
        <v>1935</v>
      </c>
      <c r="E2482" s="23" t="s">
        <v>38</v>
      </c>
      <c r="F2482" s="23" t="s">
        <v>18</v>
      </c>
      <c r="G2482" s="9" t="s">
        <v>14</v>
      </c>
      <c r="H2482" s="9"/>
      <c r="I2482" s="54"/>
    </row>
    <row r="2483">
      <c r="A2483" s="34">
        <v>45272.0</v>
      </c>
      <c r="B2483" s="52" t="s">
        <v>14655</v>
      </c>
      <c r="C2483" s="23" t="s">
        <v>14656</v>
      </c>
      <c r="D2483" s="53" t="s">
        <v>746</v>
      </c>
      <c r="E2483" s="23" t="s">
        <v>2410</v>
      </c>
      <c r="F2483" s="23" t="s">
        <v>14657</v>
      </c>
      <c r="G2483" s="9" t="s">
        <v>14</v>
      </c>
      <c r="H2483" s="9"/>
      <c r="I2483" s="54"/>
    </row>
    <row r="2484">
      <c r="A2484" s="34">
        <v>45272.0</v>
      </c>
      <c r="B2484" s="52" t="s">
        <v>14655</v>
      </c>
      <c r="C2484" s="23" t="s">
        <v>14656</v>
      </c>
      <c r="D2484" s="53" t="s">
        <v>746</v>
      </c>
      <c r="E2484" s="23" t="s">
        <v>119</v>
      </c>
      <c r="F2484" s="23" t="s">
        <v>564</v>
      </c>
      <c r="G2484" s="9" t="s">
        <v>14</v>
      </c>
      <c r="H2484" s="9"/>
      <c r="I2484" s="54"/>
    </row>
    <row r="2485">
      <c r="A2485" s="30" t="s">
        <v>14658</v>
      </c>
      <c r="B2485" s="52" t="s">
        <v>14659</v>
      </c>
      <c r="C2485" s="23" t="s">
        <v>14660</v>
      </c>
      <c r="D2485" s="53" t="s">
        <v>1728</v>
      </c>
      <c r="E2485" s="23" t="s">
        <v>15</v>
      </c>
      <c r="F2485" s="23" t="s">
        <v>747</v>
      </c>
      <c r="G2485" s="9" t="s">
        <v>86</v>
      </c>
      <c r="H2485" s="9"/>
      <c r="I2485" s="54"/>
    </row>
    <row r="2486">
      <c r="A2486" s="30" t="s">
        <v>14658</v>
      </c>
      <c r="B2486" s="52" t="s">
        <v>14659</v>
      </c>
      <c r="C2486" s="23" t="s">
        <v>14660</v>
      </c>
      <c r="D2486" s="53" t="s">
        <v>1935</v>
      </c>
      <c r="E2486" s="23" t="s">
        <v>15</v>
      </c>
      <c r="F2486" s="23" t="s">
        <v>747</v>
      </c>
      <c r="G2486" s="9" t="s">
        <v>86</v>
      </c>
      <c r="H2486" s="9"/>
      <c r="I2486" s="54"/>
    </row>
    <row r="2487">
      <c r="A2487" s="30" t="s">
        <v>14658</v>
      </c>
      <c r="B2487" s="52" t="s">
        <v>14659</v>
      </c>
      <c r="C2487" s="23" t="s">
        <v>14660</v>
      </c>
      <c r="D2487" s="53" t="s">
        <v>800</v>
      </c>
      <c r="E2487" s="23" t="s">
        <v>15</v>
      </c>
      <c r="F2487" s="23" t="s">
        <v>747</v>
      </c>
      <c r="G2487" s="9" t="s">
        <v>86</v>
      </c>
      <c r="H2487" s="9"/>
      <c r="I2487" s="54"/>
    </row>
    <row r="2488">
      <c r="A2488" s="30" t="s">
        <v>14658</v>
      </c>
      <c r="B2488" s="52" t="s">
        <v>14661</v>
      </c>
      <c r="C2488" s="23" t="s">
        <v>14662</v>
      </c>
      <c r="D2488" s="53" t="s">
        <v>1805</v>
      </c>
      <c r="E2488" s="23" t="s">
        <v>519</v>
      </c>
      <c r="F2488" s="23" t="s">
        <v>132</v>
      </c>
      <c r="G2488" s="9" t="s">
        <v>14</v>
      </c>
      <c r="H2488" s="9"/>
      <c r="I2488" s="54"/>
    </row>
    <row r="2489">
      <c r="A2489" s="30" t="s">
        <v>14658</v>
      </c>
      <c r="B2489" s="52" t="s">
        <v>14663</v>
      </c>
      <c r="C2489" s="23" t="s">
        <v>14664</v>
      </c>
      <c r="D2489" s="53" t="s">
        <v>11</v>
      </c>
      <c r="E2489" s="23" t="s">
        <v>519</v>
      </c>
      <c r="F2489" s="23" t="s">
        <v>588</v>
      </c>
      <c r="G2489" s="9" t="s">
        <v>14</v>
      </c>
      <c r="H2489" s="9"/>
      <c r="I2489" s="54"/>
    </row>
    <row r="2490">
      <c r="A2490" s="30" t="s">
        <v>14658</v>
      </c>
      <c r="B2490" s="52" t="s">
        <v>14665</v>
      </c>
      <c r="C2490" s="23" t="s">
        <v>14666</v>
      </c>
      <c r="D2490" s="53" t="s">
        <v>2538</v>
      </c>
      <c r="E2490" s="9"/>
      <c r="F2490" s="23" t="s">
        <v>588</v>
      </c>
      <c r="G2490" s="9" t="s">
        <v>14</v>
      </c>
      <c r="H2490" s="23" t="s">
        <v>420</v>
      </c>
      <c r="I2490" s="54"/>
    </row>
    <row r="2491">
      <c r="A2491" s="30" t="s">
        <v>14658</v>
      </c>
      <c r="B2491" s="52" t="s">
        <v>14665</v>
      </c>
      <c r="C2491" s="23" t="s">
        <v>14666</v>
      </c>
      <c r="D2491" s="53" t="s">
        <v>2538</v>
      </c>
      <c r="E2491" s="23" t="s">
        <v>2030</v>
      </c>
      <c r="F2491" s="23" t="s">
        <v>144</v>
      </c>
      <c r="G2491" s="9" t="s">
        <v>86</v>
      </c>
      <c r="H2491" s="9"/>
      <c r="I2491" s="54"/>
    </row>
    <row r="2492">
      <c r="A2492" s="30" t="s">
        <v>14658</v>
      </c>
      <c r="B2492" s="52" t="s">
        <v>14667</v>
      </c>
      <c r="C2492" s="23" t="s">
        <v>14668</v>
      </c>
      <c r="D2492" s="53" t="s">
        <v>182</v>
      </c>
      <c r="E2492" s="23" t="s">
        <v>15</v>
      </c>
      <c r="F2492" s="23" t="s">
        <v>749</v>
      </c>
      <c r="G2492" s="9" t="s">
        <v>86</v>
      </c>
      <c r="H2492" s="9"/>
      <c r="I2492" s="54"/>
    </row>
    <row r="2493">
      <c r="A2493" s="30" t="s">
        <v>14658</v>
      </c>
      <c r="B2493" s="52" t="s">
        <v>14667</v>
      </c>
      <c r="C2493" s="23" t="s">
        <v>14668</v>
      </c>
      <c r="D2493" s="53" t="s">
        <v>800</v>
      </c>
      <c r="E2493" s="23" t="s">
        <v>15</v>
      </c>
      <c r="F2493" s="23" t="s">
        <v>749</v>
      </c>
      <c r="G2493" s="9" t="s">
        <v>86</v>
      </c>
      <c r="H2493" s="9"/>
      <c r="I2493" s="54"/>
    </row>
    <row r="2494">
      <c r="A2494" s="30" t="s">
        <v>14658</v>
      </c>
      <c r="B2494" s="52" t="s">
        <v>14669</v>
      </c>
      <c r="C2494" s="23" t="s">
        <v>14670</v>
      </c>
      <c r="D2494" s="53" t="s">
        <v>83</v>
      </c>
      <c r="E2494" s="23" t="s">
        <v>38</v>
      </c>
      <c r="F2494" s="23" t="s">
        <v>149</v>
      </c>
      <c r="G2494" s="9" t="s">
        <v>14</v>
      </c>
      <c r="H2494" s="9"/>
      <c r="I2494" s="54"/>
    </row>
    <row r="2495">
      <c r="A2495" s="30" t="s">
        <v>14658</v>
      </c>
      <c r="B2495" s="52" t="s">
        <v>14671</v>
      </c>
      <c r="C2495" s="23" t="s">
        <v>14672</v>
      </c>
      <c r="D2495" s="53" t="s">
        <v>1181</v>
      </c>
      <c r="E2495" s="23" t="s">
        <v>420</v>
      </c>
      <c r="F2495" s="23" t="s">
        <v>152</v>
      </c>
      <c r="G2495" s="9" t="s">
        <v>86</v>
      </c>
      <c r="H2495" s="9"/>
      <c r="I2495" s="54"/>
    </row>
    <row r="2496">
      <c r="A2496" s="30" t="s">
        <v>14658</v>
      </c>
      <c r="B2496" s="52" t="s">
        <v>14671</v>
      </c>
      <c r="C2496" s="23" t="s">
        <v>14672</v>
      </c>
      <c r="D2496" s="53" t="s">
        <v>1181</v>
      </c>
      <c r="E2496" s="23" t="s">
        <v>95</v>
      </c>
      <c r="F2496" s="23" t="s">
        <v>12609</v>
      </c>
      <c r="G2496" s="9" t="s">
        <v>14</v>
      </c>
      <c r="H2496" s="9"/>
      <c r="I2496" s="54"/>
    </row>
    <row r="2497">
      <c r="A2497" s="30" t="s">
        <v>14658</v>
      </c>
      <c r="B2497" s="52" t="s">
        <v>14673</v>
      </c>
      <c r="C2497" s="23" t="s">
        <v>14674</v>
      </c>
      <c r="D2497" s="53" t="s">
        <v>1072</v>
      </c>
      <c r="E2497" s="23" t="s">
        <v>105</v>
      </c>
      <c r="F2497" s="23" t="s">
        <v>33</v>
      </c>
      <c r="G2497" s="9" t="s">
        <v>14</v>
      </c>
      <c r="H2497" s="9"/>
      <c r="I2497" s="54"/>
    </row>
    <row r="2498">
      <c r="A2498" s="30" t="s">
        <v>14658</v>
      </c>
      <c r="B2498" s="52" t="s">
        <v>14673</v>
      </c>
      <c r="C2498" s="23" t="s">
        <v>14674</v>
      </c>
      <c r="D2498" s="53" t="s">
        <v>1072</v>
      </c>
      <c r="E2498" s="23" t="s">
        <v>1032</v>
      </c>
      <c r="F2498" s="23" t="s">
        <v>1419</v>
      </c>
      <c r="G2498" s="9" t="s">
        <v>14</v>
      </c>
      <c r="H2498" s="9"/>
      <c r="I2498" s="54"/>
    </row>
    <row r="2499">
      <c r="A2499" s="30" t="s">
        <v>14658</v>
      </c>
      <c r="B2499" s="52" t="s">
        <v>14675</v>
      </c>
      <c r="C2499" s="23" t="s">
        <v>14676</v>
      </c>
      <c r="D2499" s="53" t="s">
        <v>385</v>
      </c>
      <c r="E2499" s="23" t="s">
        <v>4192</v>
      </c>
      <c r="F2499" s="23" t="s">
        <v>18</v>
      </c>
      <c r="G2499" s="9" t="s">
        <v>14</v>
      </c>
      <c r="H2499" s="9"/>
      <c r="I2499" s="54"/>
    </row>
    <row r="2500">
      <c r="A2500" s="30" t="s">
        <v>14658</v>
      </c>
      <c r="B2500" s="52" t="s">
        <v>14675</v>
      </c>
      <c r="C2500" s="23" t="s">
        <v>14676</v>
      </c>
      <c r="D2500" s="53" t="s">
        <v>385</v>
      </c>
      <c r="E2500" s="23" t="s">
        <v>436</v>
      </c>
      <c r="F2500" s="23" t="s">
        <v>1601</v>
      </c>
      <c r="G2500" s="9" t="s">
        <v>14</v>
      </c>
      <c r="H2500" s="9"/>
      <c r="I2500" s="54"/>
    </row>
    <row r="2501">
      <c r="A2501" s="30" t="s">
        <v>14658</v>
      </c>
      <c r="B2501" s="52" t="s">
        <v>14677</v>
      </c>
      <c r="C2501" s="23" t="s">
        <v>14678</v>
      </c>
      <c r="D2501" s="53" t="s">
        <v>523</v>
      </c>
      <c r="E2501" s="23" t="s">
        <v>14679</v>
      </c>
      <c r="F2501" s="23" t="s">
        <v>43</v>
      </c>
      <c r="G2501" s="9" t="s">
        <v>14</v>
      </c>
      <c r="H2501" s="9"/>
      <c r="I2501" s="54"/>
    </row>
    <row r="2502">
      <c r="A2502" s="30" t="s">
        <v>14658</v>
      </c>
      <c r="B2502" s="52" t="s">
        <v>14680</v>
      </c>
      <c r="C2502" s="23" t="s">
        <v>14681</v>
      </c>
      <c r="D2502" s="53" t="s">
        <v>1998</v>
      </c>
      <c r="E2502" s="23" t="s">
        <v>10000</v>
      </c>
      <c r="F2502" s="23" t="s">
        <v>450</v>
      </c>
      <c r="G2502" s="9" t="s">
        <v>14</v>
      </c>
      <c r="H2502" s="9"/>
      <c r="I2502" s="54"/>
    </row>
    <row r="2503">
      <c r="A2503" s="30" t="s">
        <v>14658</v>
      </c>
      <c r="B2503" s="52" t="s">
        <v>14680</v>
      </c>
      <c r="C2503" s="23" t="s">
        <v>14681</v>
      </c>
      <c r="D2503" s="53" t="s">
        <v>1998</v>
      </c>
      <c r="E2503" s="23" t="s">
        <v>1685</v>
      </c>
      <c r="F2503" s="23" t="s">
        <v>809</v>
      </c>
      <c r="G2503" s="9" t="s">
        <v>14</v>
      </c>
      <c r="H2503" s="9"/>
      <c r="I2503" s="54"/>
    </row>
    <row r="2504">
      <c r="A2504" s="30" t="s">
        <v>14658</v>
      </c>
      <c r="B2504" s="52" t="s">
        <v>14682</v>
      </c>
      <c r="C2504" s="23" t="s">
        <v>14683</v>
      </c>
      <c r="D2504" s="53" t="s">
        <v>874</v>
      </c>
      <c r="E2504" s="23" t="s">
        <v>38</v>
      </c>
      <c r="F2504" s="23" t="s">
        <v>149</v>
      </c>
      <c r="G2504" s="9" t="s">
        <v>14</v>
      </c>
      <c r="H2504" s="9"/>
      <c r="I2504" s="54"/>
    </row>
    <row r="2505">
      <c r="A2505" s="30" t="s">
        <v>14684</v>
      </c>
      <c r="B2505" s="52" t="s">
        <v>14685</v>
      </c>
      <c r="C2505" s="23" t="s">
        <v>14686</v>
      </c>
      <c r="D2505" s="53" t="s">
        <v>800</v>
      </c>
      <c r="E2505" s="23" t="s">
        <v>15</v>
      </c>
      <c r="F2505" s="23" t="s">
        <v>2427</v>
      </c>
      <c r="G2505" s="9" t="s">
        <v>14</v>
      </c>
      <c r="H2505" s="9"/>
      <c r="I2505" s="54"/>
    </row>
    <row r="2506">
      <c r="A2506" s="30" t="s">
        <v>14684</v>
      </c>
      <c r="B2506" s="52" t="s">
        <v>14685</v>
      </c>
      <c r="C2506" s="23" t="s">
        <v>14686</v>
      </c>
      <c r="D2506" s="53" t="s">
        <v>182</v>
      </c>
      <c r="E2506" s="23" t="s">
        <v>15</v>
      </c>
      <c r="F2506" s="23" t="s">
        <v>2427</v>
      </c>
      <c r="G2506" s="9" t="s">
        <v>14</v>
      </c>
      <c r="H2506" s="9"/>
      <c r="I2506" s="54"/>
    </row>
    <row r="2507">
      <c r="A2507" s="30" t="s">
        <v>14684</v>
      </c>
      <c r="B2507" s="52" t="s">
        <v>14685</v>
      </c>
      <c r="C2507" s="23" t="s">
        <v>14686</v>
      </c>
      <c r="D2507" s="53" t="s">
        <v>899</v>
      </c>
      <c r="E2507" s="23" t="s">
        <v>15</v>
      </c>
      <c r="F2507" s="23" t="s">
        <v>2427</v>
      </c>
      <c r="G2507" s="9" t="s">
        <v>14</v>
      </c>
      <c r="H2507" s="9"/>
      <c r="I2507" s="54"/>
    </row>
    <row r="2508">
      <c r="A2508" s="30" t="s">
        <v>14684</v>
      </c>
      <c r="B2508" s="52" t="s">
        <v>14687</v>
      </c>
      <c r="C2508" s="23" t="s">
        <v>14688</v>
      </c>
      <c r="D2508" s="53" t="s">
        <v>1020</v>
      </c>
      <c r="E2508" s="23" t="s">
        <v>166</v>
      </c>
      <c r="F2508" s="23" t="s">
        <v>498</v>
      </c>
      <c r="G2508" s="9" t="s">
        <v>14</v>
      </c>
      <c r="H2508" s="9"/>
      <c r="I2508" s="54"/>
    </row>
    <row r="2509">
      <c r="A2509" s="30" t="s">
        <v>14684</v>
      </c>
      <c r="B2509" s="52" t="s">
        <v>14689</v>
      </c>
      <c r="C2509" s="23" t="s">
        <v>14690</v>
      </c>
      <c r="D2509" s="53" t="s">
        <v>800</v>
      </c>
      <c r="E2509" s="23" t="s">
        <v>15</v>
      </c>
      <c r="F2509" s="23" t="s">
        <v>101</v>
      </c>
      <c r="G2509" s="9" t="s">
        <v>14</v>
      </c>
      <c r="H2509" s="9"/>
      <c r="I2509" s="54"/>
    </row>
    <row r="2510">
      <c r="A2510" s="30" t="s">
        <v>14684</v>
      </c>
      <c r="B2510" s="52" t="s">
        <v>14689</v>
      </c>
      <c r="C2510" s="23" t="s">
        <v>14690</v>
      </c>
      <c r="D2510" s="53" t="s">
        <v>899</v>
      </c>
      <c r="E2510" s="23" t="s">
        <v>15</v>
      </c>
      <c r="F2510" s="23" t="s">
        <v>101</v>
      </c>
      <c r="G2510" s="9" t="s">
        <v>14</v>
      </c>
      <c r="H2510" s="9"/>
      <c r="I2510" s="54"/>
    </row>
    <row r="2511">
      <c r="A2511" s="30" t="s">
        <v>14684</v>
      </c>
      <c r="B2511" s="52" t="s">
        <v>14689</v>
      </c>
      <c r="C2511" s="23" t="s">
        <v>14690</v>
      </c>
      <c r="D2511" s="53" t="s">
        <v>307</v>
      </c>
      <c r="E2511" s="23" t="s">
        <v>15</v>
      </c>
      <c r="F2511" s="23" t="s">
        <v>101</v>
      </c>
      <c r="G2511" s="9" t="s">
        <v>14</v>
      </c>
      <c r="H2511" s="9"/>
      <c r="I2511" s="54"/>
    </row>
    <row r="2512">
      <c r="A2512" s="30" t="s">
        <v>14684</v>
      </c>
      <c r="B2512" s="52" t="s">
        <v>14691</v>
      </c>
      <c r="C2512" s="23" t="s">
        <v>14692</v>
      </c>
      <c r="D2512" s="53" t="s">
        <v>1348</v>
      </c>
      <c r="E2512" s="23" t="s">
        <v>95</v>
      </c>
      <c r="F2512" s="23" t="s">
        <v>14693</v>
      </c>
      <c r="G2512" s="9" t="s">
        <v>14</v>
      </c>
      <c r="H2512" s="9"/>
      <c r="I2512" s="54"/>
    </row>
    <row r="2513">
      <c r="A2513" s="30" t="s">
        <v>14684</v>
      </c>
      <c r="B2513" s="52" t="s">
        <v>14691</v>
      </c>
      <c r="C2513" s="23" t="s">
        <v>14692</v>
      </c>
      <c r="D2513" s="53" t="s">
        <v>1348</v>
      </c>
      <c r="E2513" s="23" t="s">
        <v>90</v>
      </c>
      <c r="F2513" s="23" t="s">
        <v>111</v>
      </c>
      <c r="G2513" s="9" t="s">
        <v>14</v>
      </c>
      <c r="H2513" s="9"/>
      <c r="I2513" s="54"/>
    </row>
    <row r="2514">
      <c r="A2514" s="30" t="s">
        <v>14684</v>
      </c>
      <c r="B2514" s="52" t="s">
        <v>14694</v>
      </c>
      <c r="C2514" s="23" t="s">
        <v>14695</v>
      </c>
      <c r="D2514" s="53" t="s">
        <v>14696</v>
      </c>
      <c r="E2514" s="23" t="s">
        <v>14697</v>
      </c>
      <c r="F2514" s="23" t="s">
        <v>542</v>
      </c>
      <c r="G2514" s="9" t="s">
        <v>14</v>
      </c>
      <c r="H2514" s="9"/>
      <c r="I2514" s="54"/>
    </row>
    <row r="2515">
      <c r="A2515" s="30" t="s">
        <v>14684</v>
      </c>
      <c r="B2515" s="52" t="s">
        <v>14694</v>
      </c>
      <c r="C2515" s="23" t="s">
        <v>14695</v>
      </c>
      <c r="D2515" s="53" t="s">
        <v>14696</v>
      </c>
      <c r="E2515" s="23" t="s">
        <v>7606</v>
      </c>
      <c r="F2515" s="23" t="s">
        <v>3167</v>
      </c>
      <c r="G2515" s="9" t="s">
        <v>14</v>
      </c>
      <c r="H2515" s="9"/>
      <c r="I2515" s="54"/>
    </row>
    <row r="2516">
      <c r="A2516" s="30" t="s">
        <v>14684</v>
      </c>
      <c r="B2516" s="52" t="s">
        <v>14698</v>
      </c>
      <c r="C2516" s="23" t="s">
        <v>14699</v>
      </c>
      <c r="D2516" s="53" t="s">
        <v>859</v>
      </c>
      <c r="E2516" s="23" t="s">
        <v>3507</v>
      </c>
      <c r="F2516" s="23" t="s">
        <v>18</v>
      </c>
      <c r="G2516" s="9" t="s">
        <v>14</v>
      </c>
      <c r="H2516" s="9"/>
      <c r="I2516" s="54"/>
    </row>
    <row r="2517">
      <c r="A2517" s="30" t="s">
        <v>14684</v>
      </c>
      <c r="B2517" s="52" t="s">
        <v>14700</v>
      </c>
      <c r="C2517" s="23" t="s">
        <v>14701</v>
      </c>
      <c r="D2517" s="53" t="s">
        <v>800</v>
      </c>
      <c r="E2517" s="23" t="s">
        <v>105</v>
      </c>
      <c r="F2517" s="23" t="s">
        <v>526</v>
      </c>
      <c r="G2517" s="9" t="s">
        <v>14</v>
      </c>
      <c r="H2517" s="9"/>
      <c r="I2517" s="54"/>
    </row>
    <row r="2518">
      <c r="A2518" s="30" t="s">
        <v>14684</v>
      </c>
      <c r="B2518" s="52" t="s">
        <v>14700</v>
      </c>
      <c r="C2518" s="23" t="s">
        <v>14701</v>
      </c>
      <c r="D2518" s="53" t="s">
        <v>800</v>
      </c>
      <c r="E2518" s="23" t="s">
        <v>119</v>
      </c>
      <c r="F2518" s="23" t="s">
        <v>18</v>
      </c>
      <c r="G2518" s="9" t="s">
        <v>14</v>
      </c>
      <c r="H2518" s="9"/>
      <c r="I2518" s="54"/>
    </row>
    <row r="2519">
      <c r="A2519" s="30" t="s">
        <v>14684</v>
      </c>
      <c r="B2519" s="52" t="s">
        <v>14702</v>
      </c>
      <c r="C2519" s="23" t="s">
        <v>14703</v>
      </c>
      <c r="D2519" s="53" t="s">
        <v>14704</v>
      </c>
      <c r="E2519" s="23" t="s">
        <v>1796</v>
      </c>
      <c r="F2519" s="23" t="s">
        <v>1049</v>
      </c>
      <c r="G2519" s="9" t="s">
        <v>14</v>
      </c>
      <c r="H2519" s="9"/>
      <c r="I2519" s="54"/>
    </row>
    <row r="2520">
      <c r="A2520" s="30" t="s">
        <v>14684</v>
      </c>
      <c r="B2520" s="52" t="s">
        <v>14705</v>
      </c>
      <c r="C2520" s="23" t="s">
        <v>14706</v>
      </c>
      <c r="D2520" s="53" t="s">
        <v>311</v>
      </c>
      <c r="E2520" s="23" t="s">
        <v>1237</v>
      </c>
      <c r="F2520" s="23" t="s">
        <v>18</v>
      </c>
      <c r="G2520" s="9" t="s">
        <v>14</v>
      </c>
      <c r="H2520" s="9"/>
      <c r="I2520" s="54"/>
    </row>
    <row r="2521">
      <c r="A2521" s="30" t="s">
        <v>14684</v>
      </c>
      <c r="B2521" s="52" t="s">
        <v>14707</v>
      </c>
      <c r="C2521" s="23" t="s">
        <v>14708</v>
      </c>
      <c r="D2521" s="53" t="s">
        <v>1949</v>
      </c>
      <c r="E2521" s="23" t="s">
        <v>119</v>
      </c>
      <c r="F2521" s="23" t="s">
        <v>144</v>
      </c>
      <c r="G2521" s="9" t="s">
        <v>86</v>
      </c>
      <c r="H2521" s="9"/>
      <c r="I2521" s="54"/>
    </row>
    <row r="2522">
      <c r="A2522" s="30" t="s">
        <v>14684</v>
      </c>
      <c r="B2522" s="52" t="s">
        <v>14709</v>
      </c>
      <c r="C2522" s="23" t="s">
        <v>14710</v>
      </c>
      <c r="D2522" s="53" t="s">
        <v>508</v>
      </c>
      <c r="E2522" s="23" t="s">
        <v>119</v>
      </c>
      <c r="F2522" s="23" t="s">
        <v>132</v>
      </c>
      <c r="G2522" s="9" t="s">
        <v>14</v>
      </c>
      <c r="H2522" s="9"/>
      <c r="I2522" s="54"/>
    </row>
    <row r="2523">
      <c r="A2523" s="30" t="s">
        <v>14684</v>
      </c>
      <c r="B2523" s="52" t="s">
        <v>14711</v>
      </c>
      <c r="C2523" s="23" t="s">
        <v>14712</v>
      </c>
      <c r="D2523" s="53" t="s">
        <v>4087</v>
      </c>
      <c r="E2523" s="23" t="s">
        <v>3888</v>
      </c>
      <c r="F2523" s="23" t="s">
        <v>33</v>
      </c>
      <c r="G2523" s="9" t="s">
        <v>14</v>
      </c>
      <c r="H2523" s="9"/>
      <c r="I2523" s="54"/>
    </row>
    <row r="2524">
      <c r="A2524" s="30" t="s">
        <v>14684</v>
      </c>
      <c r="B2524" s="52" t="s">
        <v>14713</v>
      </c>
      <c r="C2524" s="23" t="s">
        <v>14714</v>
      </c>
      <c r="D2524" s="53" t="s">
        <v>2095</v>
      </c>
      <c r="E2524" s="23" t="s">
        <v>12162</v>
      </c>
      <c r="F2524" s="23" t="s">
        <v>2216</v>
      </c>
      <c r="G2524" s="9" t="s">
        <v>14</v>
      </c>
      <c r="H2524" s="9"/>
      <c r="I2524" s="54"/>
    </row>
    <row r="2525">
      <c r="A2525" s="30" t="s">
        <v>14684</v>
      </c>
      <c r="B2525" s="52" t="s">
        <v>14715</v>
      </c>
      <c r="C2525" s="23" t="s">
        <v>14716</v>
      </c>
      <c r="D2525" s="53" t="s">
        <v>303</v>
      </c>
      <c r="E2525" s="23" t="s">
        <v>1477</v>
      </c>
      <c r="F2525" s="23" t="s">
        <v>1507</v>
      </c>
      <c r="G2525" s="9" t="s">
        <v>14</v>
      </c>
      <c r="H2525" s="9"/>
      <c r="I2525" s="54"/>
    </row>
    <row r="2526">
      <c r="A2526" s="30" t="s">
        <v>14684</v>
      </c>
      <c r="B2526" s="52" t="s">
        <v>14717</v>
      </c>
      <c r="C2526" s="23" t="s">
        <v>14718</v>
      </c>
      <c r="D2526" s="53" t="s">
        <v>170</v>
      </c>
      <c r="E2526" s="23" t="s">
        <v>5939</v>
      </c>
      <c r="F2526" s="23" t="s">
        <v>11993</v>
      </c>
      <c r="G2526" s="9" t="s">
        <v>14</v>
      </c>
      <c r="H2526" s="9"/>
      <c r="I2526" s="54"/>
    </row>
    <row r="2527">
      <c r="A2527" s="30" t="s">
        <v>14719</v>
      </c>
      <c r="B2527" s="52" t="s">
        <v>14720</v>
      </c>
      <c r="C2527" s="60" t="s">
        <v>14721</v>
      </c>
      <c r="D2527" s="30" t="s">
        <v>14722</v>
      </c>
      <c r="E2527" s="9" t="s">
        <v>14723</v>
      </c>
      <c r="F2527" s="9" t="s">
        <v>14724</v>
      </c>
      <c r="G2527" s="9" t="s">
        <v>14</v>
      </c>
      <c r="H2527" s="9"/>
      <c r="I2527" s="54"/>
    </row>
    <row r="2528">
      <c r="A2528" s="30" t="s">
        <v>14719</v>
      </c>
      <c r="B2528" s="52" t="s">
        <v>14725</v>
      </c>
      <c r="C2528" s="60" t="s">
        <v>14726</v>
      </c>
      <c r="D2528" s="30" t="s">
        <v>14727</v>
      </c>
      <c r="E2528" s="9" t="s">
        <v>14728</v>
      </c>
      <c r="F2528" s="9" t="s">
        <v>14729</v>
      </c>
      <c r="G2528" s="9" t="s">
        <v>86</v>
      </c>
      <c r="H2528" s="9"/>
      <c r="I2528" s="54"/>
    </row>
    <row r="2529">
      <c r="A2529" s="30" t="s">
        <v>14719</v>
      </c>
      <c r="B2529" s="52" t="s">
        <v>14730</v>
      </c>
      <c r="C2529" s="60" t="s">
        <v>14731</v>
      </c>
      <c r="D2529" s="30" t="s">
        <v>14732</v>
      </c>
      <c r="E2529" s="9" t="s">
        <v>14733</v>
      </c>
      <c r="F2529" s="9" t="s">
        <v>14734</v>
      </c>
      <c r="G2529" s="9" t="s">
        <v>14</v>
      </c>
      <c r="H2529" s="9"/>
      <c r="I2529" s="54"/>
    </row>
    <row r="2530">
      <c r="A2530" s="30" t="s">
        <v>14719</v>
      </c>
      <c r="B2530" s="52" t="s">
        <v>14730</v>
      </c>
      <c r="C2530" s="60" t="s">
        <v>14731</v>
      </c>
      <c r="D2530" s="30" t="s">
        <v>14735</v>
      </c>
      <c r="E2530" s="9" t="s">
        <v>14736</v>
      </c>
      <c r="F2530" s="9" t="s">
        <v>14737</v>
      </c>
      <c r="G2530" s="9" t="s">
        <v>14</v>
      </c>
      <c r="H2530" s="9"/>
      <c r="I2530" s="54"/>
    </row>
    <row r="2531">
      <c r="A2531" s="30" t="s">
        <v>14719</v>
      </c>
      <c r="B2531" s="52" t="s">
        <v>14730</v>
      </c>
      <c r="C2531" s="60" t="s">
        <v>14731</v>
      </c>
      <c r="D2531" s="30" t="s">
        <v>14738</v>
      </c>
      <c r="E2531" s="9" t="s">
        <v>14739</v>
      </c>
      <c r="F2531" s="9" t="s">
        <v>14740</v>
      </c>
      <c r="G2531" s="9" t="s">
        <v>14</v>
      </c>
      <c r="H2531" s="9"/>
      <c r="I2531" s="54"/>
    </row>
    <row r="2532">
      <c r="A2532" s="30" t="s">
        <v>14719</v>
      </c>
      <c r="B2532" s="52" t="s">
        <v>14741</v>
      </c>
      <c r="C2532" s="60" t="s">
        <v>14742</v>
      </c>
      <c r="D2532" s="30" t="s">
        <v>14743</v>
      </c>
      <c r="E2532" s="9" t="s">
        <v>14744</v>
      </c>
      <c r="F2532" s="9" t="s">
        <v>14745</v>
      </c>
      <c r="G2532" s="9" t="s">
        <v>14</v>
      </c>
      <c r="H2532" s="9"/>
      <c r="I2532" s="54"/>
    </row>
    <row r="2533">
      <c r="A2533" s="30" t="s">
        <v>14719</v>
      </c>
      <c r="B2533" s="52" t="s">
        <v>14746</v>
      </c>
      <c r="C2533" s="60" t="s">
        <v>14747</v>
      </c>
      <c r="D2533" s="30" t="s">
        <v>14748</v>
      </c>
      <c r="E2533" s="9" t="s">
        <v>14749</v>
      </c>
      <c r="F2533" s="9" t="s">
        <v>14750</v>
      </c>
      <c r="G2533" s="9" t="s">
        <v>14</v>
      </c>
      <c r="H2533" s="9"/>
      <c r="I2533" s="54"/>
    </row>
    <row r="2534">
      <c r="A2534" s="30" t="s">
        <v>14719</v>
      </c>
      <c r="B2534" s="52" t="s">
        <v>14746</v>
      </c>
      <c r="C2534" s="60" t="s">
        <v>14747</v>
      </c>
      <c r="D2534" s="30" t="s">
        <v>14751</v>
      </c>
      <c r="E2534" s="9" t="s">
        <v>14752</v>
      </c>
      <c r="F2534" s="9" t="s">
        <v>14753</v>
      </c>
      <c r="G2534" s="9" t="s">
        <v>14</v>
      </c>
      <c r="H2534" s="9"/>
      <c r="I2534" s="54"/>
    </row>
    <row r="2535">
      <c r="A2535" s="30" t="s">
        <v>14719</v>
      </c>
      <c r="B2535" s="52" t="s">
        <v>14754</v>
      </c>
      <c r="C2535" s="60" t="s">
        <v>14755</v>
      </c>
      <c r="D2535" s="30" t="s">
        <v>14756</v>
      </c>
      <c r="E2535" s="9" t="s">
        <v>14757</v>
      </c>
      <c r="F2535" s="9" t="s">
        <v>14758</v>
      </c>
      <c r="G2535" s="9" t="s">
        <v>14</v>
      </c>
      <c r="H2535" s="9"/>
      <c r="I2535" s="54"/>
    </row>
    <row r="2536">
      <c r="A2536" s="30" t="s">
        <v>14719</v>
      </c>
      <c r="B2536" s="52" t="s">
        <v>14754</v>
      </c>
      <c r="C2536" s="60" t="s">
        <v>14755</v>
      </c>
      <c r="D2536" s="30" t="s">
        <v>14759</v>
      </c>
      <c r="E2536" s="9" t="s">
        <v>14760</v>
      </c>
      <c r="F2536" s="9" t="s">
        <v>14761</v>
      </c>
      <c r="G2536" s="9" t="s">
        <v>14</v>
      </c>
      <c r="H2536" s="9"/>
      <c r="I2536" s="54"/>
    </row>
    <row r="2537">
      <c r="A2537" s="30" t="s">
        <v>14719</v>
      </c>
      <c r="B2537" s="52" t="s">
        <v>14754</v>
      </c>
      <c r="C2537" s="60" t="s">
        <v>14755</v>
      </c>
      <c r="D2537" s="30" t="s">
        <v>14762</v>
      </c>
      <c r="E2537" s="9" t="s">
        <v>14763</v>
      </c>
      <c r="F2537" s="9" t="s">
        <v>14764</v>
      </c>
      <c r="G2537" s="9" t="s">
        <v>14</v>
      </c>
      <c r="H2537" s="9"/>
      <c r="I2537" s="54"/>
    </row>
    <row r="2538">
      <c r="A2538" s="30" t="s">
        <v>14719</v>
      </c>
      <c r="B2538" s="52" t="s">
        <v>14765</v>
      </c>
      <c r="C2538" s="60" t="s">
        <v>14766</v>
      </c>
      <c r="D2538" s="30" t="s">
        <v>14767</v>
      </c>
      <c r="E2538" s="9" t="s">
        <v>14768</v>
      </c>
      <c r="F2538" s="9" t="s">
        <v>14769</v>
      </c>
      <c r="G2538" s="9" t="s">
        <v>14</v>
      </c>
      <c r="H2538" s="9"/>
      <c r="I2538" s="54"/>
    </row>
    <row r="2539">
      <c r="A2539" s="30" t="s">
        <v>14719</v>
      </c>
      <c r="B2539" s="52" t="s">
        <v>14770</v>
      </c>
      <c r="C2539" s="60" t="s">
        <v>14771</v>
      </c>
      <c r="D2539" s="30" t="s">
        <v>14772</v>
      </c>
      <c r="E2539" s="9" t="s">
        <v>14773</v>
      </c>
      <c r="F2539" s="9" t="s">
        <v>14774</v>
      </c>
      <c r="G2539" s="9" t="s">
        <v>14</v>
      </c>
      <c r="H2539" s="9"/>
      <c r="I2539" s="54"/>
    </row>
    <row r="2540">
      <c r="A2540" s="30" t="s">
        <v>14719</v>
      </c>
      <c r="B2540" s="52" t="s">
        <v>14770</v>
      </c>
      <c r="C2540" s="60" t="s">
        <v>14771</v>
      </c>
      <c r="D2540" s="30" t="s">
        <v>14775</v>
      </c>
      <c r="E2540" s="9" t="s">
        <v>14776</v>
      </c>
      <c r="F2540" s="9" t="s">
        <v>14777</v>
      </c>
      <c r="G2540" s="9" t="s">
        <v>14</v>
      </c>
      <c r="H2540" s="9"/>
      <c r="I2540" s="54"/>
    </row>
    <row r="2541">
      <c r="A2541" s="30" t="s">
        <v>14719</v>
      </c>
      <c r="B2541" s="52" t="s">
        <v>14778</v>
      </c>
      <c r="C2541" s="60" t="s">
        <v>14779</v>
      </c>
      <c r="D2541" s="30" t="s">
        <v>14780</v>
      </c>
      <c r="E2541" s="9" t="s">
        <v>14781</v>
      </c>
      <c r="F2541" s="9" t="s">
        <v>14782</v>
      </c>
      <c r="G2541" s="9" t="s">
        <v>86</v>
      </c>
      <c r="H2541" s="9"/>
      <c r="I2541" s="54"/>
    </row>
    <row r="2542">
      <c r="A2542" s="30" t="s">
        <v>14719</v>
      </c>
      <c r="B2542" s="52" t="s">
        <v>14778</v>
      </c>
      <c r="C2542" s="60" t="s">
        <v>14779</v>
      </c>
      <c r="D2542" s="30" t="s">
        <v>14783</v>
      </c>
      <c r="E2542" s="9" t="s">
        <v>14784</v>
      </c>
      <c r="F2542" s="9" t="s">
        <v>14785</v>
      </c>
      <c r="G2542" s="9" t="s">
        <v>14</v>
      </c>
      <c r="H2542" s="9"/>
      <c r="I2542" s="54"/>
    </row>
    <row r="2543">
      <c r="A2543" s="30" t="s">
        <v>14719</v>
      </c>
      <c r="B2543" s="52" t="s">
        <v>14786</v>
      </c>
      <c r="C2543" s="60" t="s">
        <v>14787</v>
      </c>
      <c r="D2543" s="30" t="s">
        <v>14788</v>
      </c>
      <c r="E2543" s="9" t="s">
        <v>14789</v>
      </c>
      <c r="F2543" s="9" t="s">
        <v>14790</v>
      </c>
      <c r="G2543" s="9" t="s">
        <v>14</v>
      </c>
      <c r="H2543" s="9"/>
      <c r="I2543" s="54"/>
    </row>
    <row r="2544">
      <c r="A2544" s="30" t="s">
        <v>14719</v>
      </c>
      <c r="B2544" s="52" t="s">
        <v>14791</v>
      </c>
      <c r="C2544" s="60" t="s">
        <v>14792</v>
      </c>
      <c r="D2544" s="30" t="s">
        <v>14793</v>
      </c>
      <c r="E2544" s="9" t="s">
        <v>14794</v>
      </c>
      <c r="F2544" s="9" t="s">
        <v>14795</v>
      </c>
      <c r="G2544" s="9" t="s">
        <v>14</v>
      </c>
      <c r="H2544" s="9"/>
      <c r="I2544" s="54"/>
    </row>
    <row r="2545">
      <c r="A2545" s="30" t="s">
        <v>14719</v>
      </c>
      <c r="B2545" s="52" t="s">
        <v>14791</v>
      </c>
      <c r="C2545" s="60" t="s">
        <v>14792</v>
      </c>
      <c r="D2545" s="30" t="s">
        <v>14796</v>
      </c>
      <c r="E2545" s="9" t="s">
        <v>14797</v>
      </c>
      <c r="F2545" s="9" t="s">
        <v>14798</v>
      </c>
      <c r="G2545" s="9" t="s">
        <v>14</v>
      </c>
      <c r="H2545" s="9"/>
      <c r="I2545" s="54"/>
    </row>
    <row r="2546">
      <c r="A2546" s="30" t="s">
        <v>14719</v>
      </c>
      <c r="B2546" s="52" t="s">
        <v>14799</v>
      </c>
      <c r="C2546" s="60" t="s">
        <v>14800</v>
      </c>
      <c r="D2546" s="30" t="s">
        <v>14801</v>
      </c>
      <c r="E2546" s="9" t="s">
        <v>14802</v>
      </c>
      <c r="F2546" s="9" t="s">
        <v>14803</v>
      </c>
      <c r="G2546" s="9" t="s">
        <v>14</v>
      </c>
      <c r="H2546" s="9"/>
      <c r="I2546" s="54"/>
    </row>
    <row r="2547">
      <c r="A2547" s="30" t="s">
        <v>14719</v>
      </c>
      <c r="B2547" s="52" t="s">
        <v>14804</v>
      </c>
      <c r="C2547" s="60" t="s">
        <v>14805</v>
      </c>
      <c r="D2547" s="30" t="s">
        <v>14806</v>
      </c>
      <c r="E2547" s="9" t="s">
        <v>14807</v>
      </c>
      <c r="F2547" s="9" t="s">
        <v>14808</v>
      </c>
      <c r="G2547" s="9" t="s">
        <v>14</v>
      </c>
      <c r="H2547" s="9"/>
      <c r="I2547" s="54"/>
    </row>
    <row r="2548">
      <c r="A2548" s="30" t="s">
        <v>14719</v>
      </c>
      <c r="B2548" s="52" t="s">
        <v>14809</v>
      </c>
      <c r="C2548" s="60" t="s">
        <v>14810</v>
      </c>
      <c r="D2548" s="30" t="s">
        <v>14811</v>
      </c>
      <c r="E2548" s="9" t="s">
        <v>14812</v>
      </c>
      <c r="F2548" s="9" t="s">
        <v>14813</v>
      </c>
      <c r="G2548" s="9" t="s">
        <v>14</v>
      </c>
      <c r="H2548" s="9"/>
      <c r="I2548" s="54"/>
    </row>
    <row r="2549">
      <c r="A2549" s="30" t="s">
        <v>14719</v>
      </c>
      <c r="B2549" s="52" t="s">
        <v>14814</v>
      </c>
      <c r="C2549" s="60" t="s">
        <v>14815</v>
      </c>
      <c r="D2549" s="30" t="s">
        <v>14816</v>
      </c>
      <c r="E2549" s="9"/>
      <c r="F2549" s="9" t="s">
        <v>14817</v>
      </c>
      <c r="G2549" s="9" t="s">
        <v>14</v>
      </c>
      <c r="H2549" s="23" t="s">
        <v>420</v>
      </c>
      <c r="I2549" s="54"/>
    </row>
    <row r="2550">
      <c r="A2550" s="30" t="s">
        <v>14818</v>
      </c>
      <c r="B2550" s="52" t="s">
        <v>14819</v>
      </c>
      <c r="C2550" s="60" t="s">
        <v>14820</v>
      </c>
      <c r="D2550" s="30" t="s">
        <v>14821</v>
      </c>
      <c r="E2550" s="9" t="s">
        <v>14822</v>
      </c>
      <c r="F2550" s="9" t="s">
        <v>14823</v>
      </c>
      <c r="G2550" s="9" t="s">
        <v>14</v>
      </c>
      <c r="H2550" s="9"/>
      <c r="I2550" s="54"/>
    </row>
    <row r="2551">
      <c r="A2551" s="30" t="s">
        <v>14824</v>
      </c>
      <c r="B2551" s="52" t="s">
        <v>14825</v>
      </c>
      <c r="C2551" s="60" t="s">
        <v>14826</v>
      </c>
      <c r="D2551" s="30" t="s">
        <v>14827</v>
      </c>
      <c r="E2551" s="9" t="s">
        <v>14828</v>
      </c>
      <c r="F2551" s="9" t="s">
        <v>14829</v>
      </c>
      <c r="G2551" s="9" t="s">
        <v>14</v>
      </c>
      <c r="H2551" s="9"/>
      <c r="I2551" s="54"/>
    </row>
    <row r="2552">
      <c r="A2552" s="30" t="s">
        <v>14824</v>
      </c>
      <c r="B2552" s="52" t="s">
        <v>14830</v>
      </c>
      <c r="C2552" s="60" t="s">
        <v>14831</v>
      </c>
      <c r="D2552" s="30" t="s">
        <v>14832</v>
      </c>
      <c r="E2552" s="9" t="s">
        <v>14833</v>
      </c>
      <c r="F2552" s="9" t="s">
        <v>14834</v>
      </c>
      <c r="G2552" s="9" t="s">
        <v>14</v>
      </c>
      <c r="H2552" s="9"/>
      <c r="I2552" s="54"/>
    </row>
    <row r="2553">
      <c r="A2553" s="30" t="s">
        <v>14824</v>
      </c>
      <c r="B2553" s="52" t="s">
        <v>14830</v>
      </c>
      <c r="C2553" s="60" t="s">
        <v>14831</v>
      </c>
      <c r="D2553" s="30" t="s">
        <v>14835</v>
      </c>
      <c r="E2553" s="9" t="s">
        <v>14836</v>
      </c>
      <c r="F2553" s="9" t="s">
        <v>14837</v>
      </c>
      <c r="G2553" s="9" t="s">
        <v>14</v>
      </c>
      <c r="H2553" s="9"/>
      <c r="I2553" s="54"/>
    </row>
    <row r="2554">
      <c r="A2554" s="30" t="s">
        <v>14824</v>
      </c>
      <c r="B2554" s="52" t="s">
        <v>14838</v>
      </c>
      <c r="C2554" s="60" t="s">
        <v>14839</v>
      </c>
      <c r="D2554" s="30" t="s">
        <v>14840</v>
      </c>
      <c r="E2554" s="43" t="s">
        <v>14841</v>
      </c>
      <c r="F2554" s="55" t="s">
        <v>7213</v>
      </c>
      <c r="G2554" s="9" t="s">
        <v>14</v>
      </c>
      <c r="H2554" s="9"/>
      <c r="I2554" s="54"/>
    </row>
    <row r="2555">
      <c r="A2555" s="30" t="s">
        <v>14824</v>
      </c>
      <c r="B2555" s="52" t="s">
        <v>14838</v>
      </c>
      <c r="C2555" s="60" t="s">
        <v>14839</v>
      </c>
      <c r="D2555" s="30" t="s">
        <v>14842</v>
      </c>
      <c r="E2555" s="48" t="s">
        <v>14843</v>
      </c>
      <c r="F2555" s="48" t="s">
        <v>14844</v>
      </c>
      <c r="G2555" s="9" t="s">
        <v>14</v>
      </c>
      <c r="H2555" s="9"/>
      <c r="I2555" s="54"/>
    </row>
    <row r="2556">
      <c r="A2556" s="30" t="s">
        <v>14824</v>
      </c>
      <c r="B2556" s="52" t="s">
        <v>14838</v>
      </c>
      <c r="C2556" s="60" t="s">
        <v>14839</v>
      </c>
      <c r="D2556" s="30" t="s">
        <v>14845</v>
      </c>
      <c r="E2556" s="9" t="s">
        <v>14846</v>
      </c>
      <c r="F2556" s="9" t="s">
        <v>14847</v>
      </c>
      <c r="G2556" s="9" t="s">
        <v>14</v>
      </c>
      <c r="H2556" s="9"/>
      <c r="I2556" s="54"/>
    </row>
    <row r="2557">
      <c r="A2557" s="30" t="s">
        <v>14824</v>
      </c>
      <c r="B2557" s="52" t="s">
        <v>14848</v>
      </c>
      <c r="C2557" s="60" t="s">
        <v>14849</v>
      </c>
      <c r="D2557" s="30" t="s">
        <v>14850</v>
      </c>
      <c r="E2557" s="9" t="s">
        <v>14851</v>
      </c>
      <c r="F2557" s="9" t="s">
        <v>14852</v>
      </c>
      <c r="G2557" s="9" t="s">
        <v>14</v>
      </c>
      <c r="H2557" s="9"/>
      <c r="I2557" s="54"/>
    </row>
    <row r="2558">
      <c r="A2558" s="30" t="s">
        <v>14824</v>
      </c>
      <c r="B2558" s="52" t="s">
        <v>14853</v>
      </c>
      <c r="C2558" s="60" t="s">
        <v>14854</v>
      </c>
      <c r="D2558" s="30" t="s">
        <v>14855</v>
      </c>
      <c r="E2558" s="9" t="s">
        <v>14856</v>
      </c>
      <c r="F2558" s="9" t="s">
        <v>14857</v>
      </c>
      <c r="G2558" s="9" t="s">
        <v>14</v>
      </c>
      <c r="H2558" s="9"/>
      <c r="I2558" s="54"/>
    </row>
    <row r="2559">
      <c r="A2559" s="30" t="s">
        <v>14824</v>
      </c>
      <c r="B2559" s="52" t="s">
        <v>14858</v>
      </c>
      <c r="C2559" s="60" t="s">
        <v>14859</v>
      </c>
      <c r="D2559" s="30" t="s">
        <v>14860</v>
      </c>
      <c r="E2559" s="9" t="s">
        <v>14861</v>
      </c>
      <c r="F2559" s="9" t="s">
        <v>14862</v>
      </c>
      <c r="G2559" s="9" t="s">
        <v>14</v>
      </c>
      <c r="H2559" s="9"/>
      <c r="I2559" s="54"/>
    </row>
    <row r="2560">
      <c r="A2560" s="30" t="s">
        <v>14824</v>
      </c>
      <c r="B2560" s="52" t="s">
        <v>14863</v>
      </c>
      <c r="C2560" s="60" t="s">
        <v>14864</v>
      </c>
      <c r="D2560" s="30" t="s">
        <v>14865</v>
      </c>
      <c r="E2560" s="9" t="s">
        <v>14866</v>
      </c>
      <c r="F2560" s="9" t="s">
        <v>14867</v>
      </c>
      <c r="G2560" s="9" t="s">
        <v>14</v>
      </c>
      <c r="H2560" s="9"/>
      <c r="I2560" s="54"/>
    </row>
    <row r="2561">
      <c r="A2561" s="30" t="s">
        <v>14824</v>
      </c>
      <c r="B2561" s="52" t="s">
        <v>14868</v>
      </c>
      <c r="C2561" s="60" t="s">
        <v>14869</v>
      </c>
      <c r="D2561" s="30" t="s">
        <v>14870</v>
      </c>
      <c r="E2561" s="9" t="s">
        <v>14871</v>
      </c>
      <c r="F2561" s="9" t="s">
        <v>14872</v>
      </c>
      <c r="G2561" s="9" t="s">
        <v>14</v>
      </c>
      <c r="H2561" s="9"/>
      <c r="I2561" s="54"/>
    </row>
    <row r="2562">
      <c r="A2562" s="30" t="s">
        <v>14824</v>
      </c>
      <c r="B2562" s="52" t="s">
        <v>14868</v>
      </c>
      <c r="C2562" s="60" t="s">
        <v>14869</v>
      </c>
      <c r="D2562" s="30" t="s">
        <v>14873</v>
      </c>
      <c r="E2562" s="9" t="s">
        <v>14874</v>
      </c>
      <c r="F2562" s="9" t="s">
        <v>14875</v>
      </c>
      <c r="G2562" s="9" t="s">
        <v>14</v>
      </c>
      <c r="H2562" s="9"/>
      <c r="I2562" s="54"/>
    </row>
    <row r="2563">
      <c r="A2563" s="30" t="s">
        <v>14824</v>
      </c>
      <c r="B2563" s="52" t="s">
        <v>14876</v>
      </c>
      <c r="C2563" s="60" t="s">
        <v>14877</v>
      </c>
      <c r="D2563" s="30" t="s">
        <v>14878</v>
      </c>
      <c r="E2563" s="9" t="s">
        <v>14879</v>
      </c>
      <c r="F2563" s="9" t="s">
        <v>14880</v>
      </c>
      <c r="G2563" s="9" t="s">
        <v>86</v>
      </c>
      <c r="H2563" s="9"/>
      <c r="I2563" s="54"/>
    </row>
    <row r="2564">
      <c r="A2564" s="30" t="s">
        <v>14824</v>
      </c>
      <c r="B2564" s="52" t="s">
        <v>14876</v>
      </c>
      <c r="C2564" s="60" t="s">
        <v>14877</v>
      </c>
      <c r="D2564" s="30" t="s">
        <v>14881</v>
      </c>
      <c r="E2564" s="9" t="s">
        <v>14882</v>
      </c>
      <c r="F2564" s="9" t="s">
        <v>14883</v>
      </c>
      <c r="G2564" s="9" t="s">
        <v>86</v>
      </c>
      <c r="H2564" s="9"/>
      <c r="I2564" s="54"/>
    </row>
    <row r="2565">
      <c r="A2565" s="30" t="s">
        <v>14824</v>
      </c>
      <c r="B2565" s="52" t="s">
        <v>14876</v>
      </c>
      <c r="C2565" s="60" t="s">
        <v>14877</v>
      </c>
      <c r="D2565" s="30" t="s">
        <v>14884</v>
      </c>
      <c r="E2565" s="9" t="s">
        <v>14885</v>
      </c>
      <c r="F2565" s="9" t="s">
        <v>14886</v>
      </c>
      <c r="G2565" s="9" t="s">
        <v>86</v>
      </c>
      <c r="H2565" s="9"/>
      <c r="I2565" s="54"/>
    </row>
    <row r="2566">
      <c r="A2566" s="30" t="s">
        <v>14824</v>
      </c>
      <c r="B2566" s="52" t="s">
        <v>14887</v>
      </c>
      <c r="C2566" s="60" t="s">
        <v>14888</v>
      </c>
      <c r="D2566" s="30" t="s">
        <v>14889</v>
      </c>
      <c r="E2566" s="9" t="s">
        <v>14890</v>
      </c>
      <c r="F2566" s="9" t="s">
        <v>14891</v>
      </c>
      <c r="G2566" s="9" t="s">
        <v>14</v>
      </c>
      <c r="H2566" s="9"/>
      <c r="I2566" s="54"/>
    </row>
    <row r="2567">
      <c r="A2567" s="30" t="s">
        <v>14824</v>
      </c>
      <c r="B2567" s="52" t="s">
        <v>14892</v>
      </c>
      <c r="C2567" s="60" t="s">
        <v>14893</v>
      </c>
      <c r="D2567" s="30" t="s">
        <v>14894</v>
      </c>
      <c r="E2567" s="9" t="s">
        <v>14895</v>
      </c>
      <c r="F2567" s="9" t="s">
        <v>14896</v>
      </c>
      <c r="G2567" s="9" t="s">
        <v>14</v>
      </c>
      <c r="H2567" s="9"/>
      <c r="I2567" s="54"/>
    </row>
    <row r="2568">
      <c r="A2568" s="30" t="s">
        <v>14824</v>
      </c>
      <c r="B2568" s="52" t="s">
        <v>14897</v>
      </c>
      <c r="C2568" s="60" t="s">
        <v>14898</v>
      </c>
      <c r="D2568" s="30" t="s">
        <v>14899</v>
      </c>
      <c r="E2568" s="9" t="s">
        <v>14900</v>
      </c>
      <c r="F2568" s="9" t="s">
        <v>14901</v>
      </c>
      <c r="G2568" s="9" t="s">
        <v>14</v>
      </c>
      <c r="H2568" s="9"/>
      <c r="I2568" s="54"/>
    </row>
    <row r="2569">
      <c r="A2569" s="30" t="s">
        <v>14824</v>
      </c>
      <c r="B2569" s="52" t="s">
        <v>14902</v>
      </c>
      <c r="C2569" s="60" t="s">
        <v>14903</v>
      </c>
      <c r="D2569" s="30" t="s">
        <v>14904</v>
      </c>
      <c r="E2569" s="9" t="s">
        <v>14905</v>
      </c>
      <c r="F2569" s="9" t="s">
        <v>14906</v>
      </c>
      <c r="G2569" s="9" t="s">
        <v>14</v>
      </c>
      <c r="H2569" s="9"/>
      <c r="I2569" s="54"/>
    </row>
    <row r="2570">
      <c r="A2570" s="30" t="s">
        <v>14824</v>
      </c>
      <c r="B2570" s="52" t="s">
        <v>14902</v>
      </c>
      <c r="C2570" s="60" t="s">
        <v>14903</v>
      </c>
      <c r="D2570" s="30" t="s">
        <v>14907</v>
      </c>
      <c r="E2570" s="9" t="s">
        <v>14908</v>
      </c>
      <c r="F2570" s="9" t="s">
        <v>14909</v>
      </c>
      <c r="G2570" s="9" t="s">
        <v>14</v>
      </c>
      <c r="H2570" s="9"/>
      <c r="I2570" s="54"/>
    </row>
    <row r="2571">
      <c r="A2571" s="30" t="s">
        <v>14824</v>
      </c>
      <c r="B2571" s="52" t="s">
        <v>14910</v>
      </c>
      <c r="C2571" s="60" t="s">
        <v>14911</v>
      </c>
      <c r="D2571" s="30" t="s">
        <v>14912</v>
      </c>
      <c r="E2571" s="9" t="s">
        <v>14913</v>
      </c>
      <c r="F2571" s="9" t="s">
        <v>14914</v>
      </c>
      <c r="G2571" s="9" t="s">
        <v>86</v>
      </c>
      <c r="H2571" s="9"/>
      <c r="I2571" s="54"/>
    </row>
    <row r="2572">
      <c r="A2572" s="30" t="s">
        <v>14824</v>
      </c>
      <c r="B2572" s="52" t="s">
        <v>14915</v>
      </c>
      <c r="C2572" s="60" t="s">
        <v>14916</v>
      </c>
      <c r="D2572" s="30" t="s">
        <v>14917</v>
      </c>
      <c r="E2572" s="9"/>
      <c r="F2572" s="9" t="s">
        <v>14918</v>
      </c>
      <c r="G2572" s="9" t="s">
        <v>14</v>
      </c>
      <c r="H2572" s="23" t="s">
        <v>420</v>
      </c>
      <c r="I2572" s="54"/>
    </row>
    <row r="2573">
      <c r="A2573" s="30" t="s">
        <v>14824</v>
      </c>
      <c r="B2573" s="52" t="s">
        <v>14919</v>
      </c>
      <c r="C2573" s="60" t="s">
        <v>14920</v>
      </c>
      <c r="D2573" s="30" t="s">
        <v>14921</v>
      </c>
      <c r="E2573" s="9" t="s">
        <v>14922</v>
      </c>
      <c r="F2573" s="9" t="s">
        <v>14923</v>
      </c>
      <c r="G2573" s="9" t="s">
        <v>14</v>
      </c>
      <c r="H2573" s="9"/>
      <c r="I2573" s="54"/>
    </row>
    <row r="2574">
      <c r="A2574" s="30" t="s">
        <v>14824</v>
      </c>
      <c r="B2574" s="52" t="s">
        <v>14924</v>
      </c>
      <c r="C2574" s="60" t="s">
        <v>14925</v>
      </c>
      <c r="D2574" s="30" t="s">
        <v>14926</v>
      </c>
      <c r="E2574" s="9" t="s">
        <v>14927</v>
      </c>
      <c r="F2574" s="9" t="s">
        <v>14928</v>
      </c>
      <c r="G2574" s="9" t="s">
        <v>14</v>
      </c>
      <c r="H2574" s="9"/>
      <c r="I2574" s="54"/>
    </row>
    <row r="2575">
      <c r="A2575" s="30" t="s">
        <v>14824</v>
      </c>
      <c r="B2575" s="52" t="s">
        <v>14929</v>
      </c>
      <c r="C2575" s="60" t="s">
        <v>14930</v>
      </c>
      <c r="D2575" s="30" t="s">
        <v>14931</v>
      </c>
      <c r="E2575" s="9" t="s">
        <v>14932</v>
      </c>
      <c r="F2575" s="9" t="s">
        <v>14933</v>
      </c>
      <c r="G2575" s="9" t="s">
        <v>14</v>
      </c>
      <c r="H2575" s="9"/>
      <c r="I2575" s="54"/>
    </row>
    <row r="2576">
      <c r="A2576" s="30" t="s">
        <v>14824</v>
      </c>
      <c r="B2576" s="52" t="s">
        <v>14934</v>
      </c>
      <c r="C2576" s="60" t="s">
        <v>14935</v>
      </c>
      <c r="D2576" s="30" t="s">
        <v>14936</v>
      </c>
      <c r="E2576" s="9" t="s">
        <v>14937</v>
      </c>
      <c r="F2576" s="9" t="s">
        <v>14938</v>
      </c>
      <c r="G2576" s="9" t="s">
        <v>14</v>
      </c>
      <c r="H2576" s="9"/>
      <c r="I2576" s="54"/>
    </row>
    <row r="2577">
      <c r="A2577" s="30" t="s">
        <v>14939</v>
      </c>
      <c r="B2577" s="52" t="s">
        <v>14940</v>
      </c>
      <c r="C2577" s="60" t="s">
        <v>14941</v>
      </c>
      <c r="D2577" s="30" t="s">
        <v>14942</v>
      </c>
      <c r="E2577" s="9" t="s">
        <v>14943</v>
      </c>
      <c r="F2577" s="9" t="s">
        <v>14944</v>
      </c>
      <c r="G2577" s="9" t="s">
        <v>14</v>
      </c>
      <c r="H2577" s="9"/>
      <c r="I2577" s="54"/>
    </row>
    <row r="2578">
      <c r="A2578" s="30" t="s">
        <v>14939</v>
      </c>
      <c r="B2578" s="52" t="s">
        <v>14940</v>
      </c>
      <c r="C2578" s="60" t="s">
        <v>14941</v>
      </c>
      <c r="D2578" s="30" t="s">
        <v>14945</v>
      </c>
      <c r="E2578" s="9" t="s">
        <v>14946</v>
      </c>
      <c r="F2578" s="9" t="s">
        <v>14947</v>
      </c>
      <c r="G2578" s="9" t="s">
        <v>14</v>
      </c>
      <c r="H2578" s="9"/>
      <c r="I2578" s="54"/>
    </row>
    <row r="2579">
      <c r="A2579" s="30" t="s">
        <v>14939</v>
      </c>
      <c r="B2579" s="52" t="s">
        <v>14948</v>
      </c>
      <c r="C2579" s="60" t="s">
        <v>14949</v>
      </c>
      <c r="D2579" s="30" t="s">
        <v>14950</v>
      </c>
      <c r="E2579" s="9" t="s">
        <v>14951</v>
      </c>
      <c r="F2579" s="9" t="s">
        <v>14952</v>
      </c>
      <c r="G2579" s="9" t="s">
        <v>14</v>
      </c>
      <c r="H2579" s="9"/>
      <c r="I2579" s="54"/>
    </row>
    <row r="2580">
      <c r="A2580" s="30" t="s">
        <v>14939</v>
      </c>
      <c r="B2580" s="52" t="s">
        <v>14953</v>
      </c>
      <c r="C2580" s="60" t="s">
        <v>14954</v>
      </c>
      <c r="D2580" s="30" t="s">
        <v>14955</v>
      </c>
      <c r="E2580" s="9" t="s">
        <v>14956</v>
      </c>
      <c r="F2580" s="9" t="s">
        <v>14957</v>
      </c>
      <c r="G2580" s="9" t="s">
        <v>14</v>
      </c>
      <c r="H2580" s="9"/>
      <c r="I2580" s="54"/>
    </row>
    <row r="2581">
      <c r="A2581" s="30" t="s">
        <v>14939</v>
      </c>
      <c r="B2581" s="52" t="s">
        <v>14958</v>
      </c>
      <c r="C2581" s="60" t="s">
        <v>14959</v>
      </c>
      <c r="D2581" s="30" t="s">
        <v>14960</v>
      </c>
      <c r="E2581" s="9" t="s">
        <v>14961</v>
      </c>
      <c r="F2581" s="9" t="s">
        <v>14962</v>
      </c>
      <c r="G2581" s="9" t="s">
        <v>86</v>
      </c>
      <c r="H2581" s="9"/>
      <c r="I2581" s="54"/>
    </row>
    <row r="2582">
      <c r="A2582" s="30" t="s">
        <v>14939</v>
      </c>
      <c r="B2582" s="52" t="s">
        <v>14958</v>
      </c>
      <c r="C2582" s="60" t="s">
        <v>14959</v>
      </c>
      <c r="D2582" s="30" t="s">
        <v>14963</v>
      </c>
      <c r="E2582" s="9" t="s">
        <v>14964</v>
      </c>
      <c r="F2582" s="9" t="s">
        <v>14965</v>
      </c>
      <c r="G2582" s="9" t="s">
        <v>86</v>
      </c>
      <c r="H2582" s="9"/>
      <c r="I2582" s="54"/>
    </row>
    <row r="2583">
      <c r="A2583" s="30" t="s">
        <v>14939</v>
      </c>
      <c r="B2583" s="52" t="s">
        <v>14958</v>
      </c>
      <c r="C2583" s="60" t="s">
        <v>14959</v>
      </c>
      <c r="D2583" s="30" t="s">
        <v>14966</v>
      </c>
      <c r="E2583" s="9"/>
      <c r="F2583" s="9" t="s">
        <v>14967</v>
      </c>
      <c r="G2583" s="9" t="s">
        <v>14</v>
      </c>
      <c r="H2583" s="9" t="s">
        <v>14968</v>
      </c>
      <c r="I2583" s="54"/>
    </row>
    <row r="2584">
      <c r="A2584" s="30" t="s">
        <v>14939</v>
      </c>
      <c r="B2584" s="52" t="s">
        <v>14969</v>
      </c>
      <c r="C2584" s="60" t="s">
        <v>14970</v>
      </c>
      <c r="D2584" s="30" t="s">
        <v>14971</v>
      </c>
      <c r="E2584" s="9" t="s">
        <v>14972</v>
      </c>
      <c r="F2584" s="9" t="s">
        <v>14973</v>
      </c>
      <c r="G2584" s="9" t="s">
        <v>14</v>
      </c>
      <c r="H2584" s="9"/>
      <c r="I2584" s="54"/>
    </row>
    <row r="2585">
      <c r="A2585" s="30" t="s">
        <v>14939</v>
      </c>
      <c r="B2585" s="52" t="s">
        <v>14974</v>
      </c>
      <c r="C2585" s="60" t="s">
        <v>14975</v>
      </c>
      <c r="D2585" s="30" t="s">
        <v>14976</v>
      </c>
      <c r="E2585" s="9" t="s">
        <v>14977</v>
      </c>
      <c r="F2585" s="9" t="s">
        <v>14978</v>
      </c>
      <c r="G2585" s="9" t="s">
        <v>14</v>
      </c>
      <c r="H2585" s="9"/>
      <c r="I2585" s="54"/>
    </row>
    <row r="2586">
      <c r="A2586" s="30" t="s">
        <v>14939</v>
      </c>
      <c r="B2586" s="52" t="s">
        <v>14979</v>
      </c>
      <c r="C2586" s="60" t="s">
        <v>14980</v>
      </c>
      <c r="D2586" s="30" t="s">
        <v>14981</v>
      </c>
      <c r="E2586" s="9"/>
      <c r="F2586" s="9" t="s">
        <v>14982</v>
      </c>
      <c r="G2586" s="9" t="s">
        <v>14</v>
      </c>
      <c r="H2586" s="23" t="s">
        <v>420</v>
      </c>
      <c r="I2586" s="54"/>
    </row>
    <row r="2587">
      <c r="A2587" s="30" t="s">
        <v>14939</v>
      </c>
      <c r="B2587" s="52" t="s">
        <v>14983</v>
      </c>
      <c r="C2587" s="60" t="s">
        <v>14984</v>
      </c>
      <c r="D2587" s="30" t="s">
        <v>14985</v>
      </c>
      <c r="E2587" s="9" t="s">
        <v>14986</v>
      </c>
      <c r="F2587" s="9" t="s">
        <v>14987</v>
      </c>
      <c r="G2587" s="9" t="s">
        <v>14</v>
      </c>
      <c r="H2587" s="9"/>
      <c r="I2587" s="54"/>
    </row>
    <row r="2588">
      <c r="A2588" s="30" t="s">
        <v>14939</v>
      </c>
      <c r="B2588" s="52" t="s">
        <v>14988</v>
      </c>
      <c r="C2588" s="60" t="s">
        <v>14989</v>
      </c>
      <c r="D2588" s="30" t="s">
        <v>14990</v>
      </c>
      <c r="E2588" s="9" t="s">
        <v>14991</v>
      </c>
      <c r="F2588" s="9" t="s">
        <v>14992</v>
      </c>
      <c r="G2588" s="9" t="s">
        <v>14</v>
      </c>
      <c r="H2588" s="9"/>
      <c r="I2588" s="54"/>
    </row>
    <row r="2589">
      <c r="A2589" s="30" t="s">
        <v>14939</v>
      </c>
      <c r="B2589" s="52" t="s">
        <v>14988</v>
      </c>
      <c r="C2589" s="60" t="s">
        <v>14989</v>
      </c>
      <c r="D2589" s="30" t="s">
        <v>14993</v>
      </c>
      <c r="E2589" s="9" t="s">
        <v>14994</v>
      </c>
      <c r="F2589" s="9" t="s">
        <v>14995</v>
      </c>
      <c r="G2589" s="9" t="s">
        <v>14</v>
      </c>
      <c r="H2589" s="9"/>
      <c r="I2589" s="54"/>
    </row>
    <row r="2590">
      <c r="A2590" s="30" t="s">
        <v>14939</v>
      </c>
      <c r="B2590" s="52" t="s">
        <v>14996</v>
      </c>
      <c r="C2590" s="60" t="s">
        <v>14997</v>
      </c>
      <c r="D2590" s="30" t="s">
        <v>14998</v>
      </c>
      <c r="E2590" s="9" t="s">
        <v>14999</v>
      </c>
      <c r="F2590" s="9" t="s">
        <v>15000</v>
      </c>
      <c r="G2590" s="9" t="s">
        <v>14</v>
      </c>
      <c r="H2590" s="9"/>
      <c r="I2590" s="54"/>
    </row>
    <row r="2591">
      <c r="A2591" s="30" t="s">
        <v>14939</v>
      </c>
      <c r="B2591" s="52" t="s">
        <v>15001</v>
      </c>
      <c r="C2591" s="60" t="s">
        <v>15002</v>
      </c>
      <c r="D2591" s="30" t="s">
        <v>15003</v>
      </c>
      <c r="E2591" s="9" t="s">
        <v>15004</v>
      </c>
      <c r="F2591" s="9" t="s">
        <v>15005</v>
      </c>
      <c r="G2591" s="9" t="s">
        <v>14</v>
      </c>
      <c r="H2591" s="9"/>
      <c r="I2591" s="54"/>
    </row>
    <row r="2592">
      <c r="A2592" s="30" t="s">
        <v>14939</v>
      </c>
      <c r="B2592" s="52" t="s">
        <v>15006</v>
      </c>
      <c r="C2592" s="60" t="s">
        <v>15007</v>
      </c>
      <c r="D2592" s="30" t="s">
        <v>15008</v>
      </c>
      <c r="E2592" s="9" t="s">
        <v>15009</v>
      </c>
      <c r="F2592" s="9" t="s">
        <v>15010</v>
      </c>
      <c r="G2592" s="9" t="s">
        <v>86</v>
      </c>
      <c r="H2592" s="9"/>
      <c r="I2592" s="54"/>
    </row>
    <row r="2593">
      <c r="A2593" s="30" t="s">
        <v>14939</v>
      </c>
      <c r="B2593" s="52" t="s">
        <v>15011</v>
      </c>
      <c r="C2593" s="60" t="s">
        <v>15012</v>
      </c>
      <c r="D2593" s="30" t="s">
        <v>15013</v>
      </c>
      <c r="E2593" s="9" t="s">
        <v>15014</v>
      </c>
      <c r="F2593" s="9" t="s">
        <v>15015</v>
      </c>
      <c r="G2593" s="9" t="s">
        <v>14</v>
      </c>
      <c r="H2593" s="9"/>
      <c r="I2593" s="54"/>
    </row>
    <row r="2594">
      <c r="A2594" s="30" t="s">
        <v>14939</v>
      </c>
      <c r="B2594" s="52" t="s">
        <v>15016</v>
      </c>
      <c r="C2594" s="60" t="s">
        <v>15017</v>
      </c>
      <c r="D2594" s="30" t="s">
        <v>15018</v>
      </c>
      <c r="E2594" s="9" t="s">
        <v>15019</v>
      </c>
      <c r="F2594" s="9" t="s">
        <v>15020</v>
      </c>
      <c r="G2594" s="9" t="s">
        <v>14</v>
      </c>
      <c r="H2594" s="9"/>
      <c r="I2594" s="54"/>
    </row>
    <row r="2595">
      <c r="A2595" s="30" t="s">
        <v>14939</v>
      </c>
      <c r="B2595" s="52" t="s">
        <v>15021</v>
      </c>
      <c r="C2595" s="60" t="s">
        <v>15022</v>
      </c>
      <c r="D2595" s="30" t="s">
        <v>15023</v>
      </c>
      <c r="E2595" s="9"/>
      <c r="F2595" s="9" t="s">
        <v>15024</v>
      </c>
      <c r="G2595" s="9" t="s">
        <v>14</v>
      </c>
      <c r="H2595" s="23" t="s">
        <v>420</v>
      </c>
      <c r="I2595" s="54"/>
    </row>
    <row r="2596">
      <c r="A2596" s="30" t="s">
        <v>14939</v>
      </c>
      <c r="B2596" s="52" t="s">
        <v>15025</v>
      </c>
      <c r="C2596" s="60" t="s">
        <v>15026</v>
      </c>
      <c r="D2596" s="30" t="s">
        <v>15027</v>
      </c>
      <c r="E2596" s="9" t="s">
        <v>15028</v>
      </c>
      <c r="F2596" s="9" t="s">
        <v>15029</v>
      </c>
      <c r="G2596" s="9" t="s">
        <v>14</v>
      </c>
      <c r="H2596" s="9"/>
      <c r="I2596" s="54"/>
    </row>
    <row r="2597">
      <c r="A2597" s="30" t="s">
        <v>15030</v>
      </c>
      <c r="B2597" s="52" t="s">
        <v>15031</v>
      </c>
      <c r="C2597" s="60" t="s">
        <v>15032</v>
      </c>
      <c r="D2597" s="30" t="s">
        <v>15033</v>
      </c>
      <c r="E2597" s="9" t="s">
        <v>15034</v>
      </c>
      <c r="F2597" s="9" t="s">
        <v>15035</v>
      </c>
      <c r="G2597" s="9" t="s">
        <v>14</v>
      </c>
      <c r="H2597" s="9"/>
      <c r="I2597" s="54"/>
    </row>
    <row r="2598">
      <c r="A2598" s="30" t="s">
        <v>15030</v>
      </c>
      <c r="B2598" s="52" t="s">
        <v>15031</v>
      </c>
      <c r="C2598" s="60" t="s">
        <v>15032</v>
      </c>
      <c r="D2598" s="30" t="s">
        <v>15036</v>
      </c>
      <c r="E2598" s="9" t="s">
        <v>15037</v>
      </c>
      <c r="F2598" s="9" t="s">
        <v>15038</v>
      </c>
      <c r="G2598" s="9" t="s">
        <v>14</v>
      </c>
      <c r="H2598" s="9"/>
      <c r="I2598" s="54"/>
    </row>
    <row r="2599">
      <c r="A2599" s="30" t="s">
        <v>15030</v>
      </c>
      <c r="B2599" s="52" t="s">
        <v>15031</v>
      </c>
      <c r="C2599" s="60" t="s">
        <v>15032</v>
      </c>
      <c r="D2599" s="30" t="s">
        <v>15039</v>
      </c>
      <c r="E2599" s="9" t="s">
        <v>15040</v>
      </c>
      <c r="F2599" s="9" t="s">
        <v>15041</v>
      </c>
      <c r="G2599" s="9" t="s">
        <v>86</v>
      </c>
      <c r="H2599" s="9"/>
      <c r="I2599" s="54"/>
    </row>
    <row r="2600">
      <c r="A2600" s="30" t="s">
        <v>15030</v>
      </c>
      <c r="B2600" s="52" t="s">
        <v>15042</v>
      </c>
      <c r="C2600" s="60" t="s">
        <v>15043</v>
      </c>
      <c r="D2600" s="30" t="s">
        <v>15044</v>
      </c>
      <c r="E2600" s="9" t="s">
        <v>15045</v>
      </c>
      <c r="F2600" s="9" t="s">
        <v>15046</v>
      </c>
      <c r="G2600" s="9" t="s">
        <v>14</v>
      </c>
      <c r="H2600" s="9"/>
      <c r="I2600" s="54"/>
    </row>
    <row r="2601">
      <c r="A2601" s="30" t="s">
        <v>15030</v>
      </c>
      <c r="B2601" s="52" t="s">
        <v>15047</v>
      </c>
      <c r="C2601" s="60" t="s">
        <v>15048</v>
      </c>
      <c r="D2601" s="30" t="s">
        <v>15049</v>
      </c>
      <c r="E2601" s="9" t="s">
        <v>15050</v>
      </c>
      <c r="F2601" s="9" t="s">
        <v>15051</v>
      </c>
      <c r="G2601" s="9" t="s">
        <v>14</v>
      </c>
      <c r="H2601" s="9"/>
      <c r="I2601" s="54"/>
    </row>
    <row r="2602">
      <c r="A2602" s="30" t="s">
        <v>15030</v>
      </c>
      <c r="B2602" s="52" t="s">
        <v>15052</v>
      </c>
      <c r="C2602" s="60" t="s">
        <v>15053</v>
      </c>
      <c r="D2602" s="30" t="s">
        <v>15054</v>
      </c>
      <c r="E2602" s="9" t="s">
        <v>15055</v>
      </c>
      <c r="F2602" s="9" t="s">
        <v>15056</v>
      </c>
      <c r="G2602" s="9" t="s">
        <v>14</v>
      </c>
      <c r="H2602" s="9"/>
      <c r="I2602" s="54"/>
    </row>
    <row r="2603">
      <c r="A2603" s="30" t="s">
        <v>15030</v>
      </c>
      <c r="B2603" s="52" t="s">
        <v>15057</v>
      </c>
      <c r="C2603" s="60" t="s">
        <v>15058</v>
      </c>
      <c r="D2603" s="30" t="s">
        <v>15059</v>
      </c>
      <c r="E2603" s="9" t="s">
        <v>15060</v>
      </c>
      <c r="F2603" s="9" t="s">
        <v>15061</v>
      </c>
      <c r="G2603" s="9" t="s">
        <v>14</v>
      </c>
      <c r="H2603" s="9"/>
      <c r="I2603" s="54"/>
    </row>
    <row r="2604">
      <c r="A2604" s="30" t="s">
        <v>15030</v>
      </c>
      <c r="B2604" s="52" t="s">
        <v>15057</v>
      </c>
      <c r="C2604" s="60" t="s">
        <v>15058</v>
      </c>
      <c r="D2604" s="30" t="s">
        <v>15062</v>
      </c>
      <c r="E2604" s="9" t="s">
        <v>15063</v>
      </c>
      <c r="F2604" s="9" t="s">
        <v>15064</v>
      </c>
      <c r="G2604" s="9" t="s">
        <v>14</v>
      </c>
      <c r="H2604" s="9"/>
      <c r="I2604" s="54"/>
    </row>
    <row r="2605">
      <c r="A2605" s="30" t="s">
        <v>15030</v>
      </c>
      <c r="B2605" s="52" t="s">
        <v>15057</v>
      </c>
      <c r="C2605" s="60" t="s">
        <v>15058</v>
      </c>
      <c r="D2605" s="30" t="s">
        <v>15065</v>
      </c>
      <c r="E2605" s="9"/>
      <c r="F2605" s="9" t="s">
        <v>15066</v>
      </c>
      <c r="G2605" s="9" t="s">
        <v>86</v>
      </c>
      <c r="H2605" s="9" t="s">
        <v>15067</v>
      </c>
      <c r="I2605" s="54"/>
    </row>
    <row r="2606">
      <c r="A2606" s="30" t="s">
        <v>15030</v>
      </c>
      <c r="B2606" s="52" t="s">
        <v>15068</v>
      </c>
      <c r="C2606" s="60" t="s">
        <v>15069</v>
      </c>
      <c r="D2606" s="30" t="s">
        <v>15070</v>
      </c>
      <c r="E2606" s="9" t="s">
        <v>15071</v>
      </c>
      <c r="F2606" s="9" t="s">
        <v>15072</v>
      </c>
      <c r="G2606" s="9" t="s">
        <v>14</v>
      </c>
      <c r="H2606" s="9"/>
      <c r="I2606" s="54"/>
    </row>
    <row r="2607">
      <c r="A2607" s="30" t="s">
        <v>15030</v>
      </c>
      <c r="B2607" s="52" t="s">
        <v>15073</v>
      </c>
      <c r="C2607" s="60" t="s">
        <v>15074</v>
      </c>
      <c r="D2607" s="30" t="s">
        <v>15075</v>
      </c>
      <c r="E2607" s="9" t="s">
        <v>15076</v>
      </c>
      <c r="F2607" s="9" t="s">
        <v>15077</v>
      </c>
      <c r="G2607" s="9" t="s">
        <v>14</v>
      </c>
      <c r="H2607" s="9"/>
      <c r="I2607" s="54"/>
    </row>
    <row r="2608">
      <c r="A2608" s="30" t="s">
        <v>15030</v>
      </c>
      <c r="B2608" s="52" t="s">
        <v>15078</v>
      </c>
      <c r="C2608" s="60" t="s">
        <v>15079</v>
      </c>
      <c r="D2608" s="30" t="s">
        <v>15080</v>
      </c>
      <c r="E2608" s="9" t="s">
        <v>15081</v>
      </c>
      <c r="F2608" s="9" t="s">
        <v>15082</v>
      </c>
      <c r="G2608" s="9" t="s">
        <v>86</v>
      </c>
      <c r="H2608" s="9"/>
      <c r="I2608" s="54"/>
    </row>
    <row r="2609">
      <c r="A2609" s="30" t="s">
        <v>15030</v>
      </c>
      <c r="B2609" s="52" t="s">
        <v>15083</v>
      </c>
      <c r="C2609" s="60" t="s">
        <v>15084</v>
      </c>
      <c r="D2609" s="30" t="s">
        <v>15085</v>
      </c>
      <c r="E2609" s="9" t="s">
        <v>15086</v>
      </c>
      <c r="F2609" s="9" t="s">
        <v>15087</v>
      </c>
      <c r="G2609" s="9" t="s">
        <v>14</v>
      </c>
      <c r="H2609" s="9"/>
      <c r="I2609" s="54"/>
    </row>
    <row r="2610">
      <c r="A2610" s="30" t="s">
        <v>15030</v>
      </c>
      <c r="B2610" s="52" t="s">
        <v>15083</v>
      </c>
      <c r="C2610" s="60" t="s">
        <v>15084</v>
      </c>
      <c r="D2610" s="30" t="s">
        <v>15088</v>
      </c>
      <c r="E2610" s="9" t="s">
        <v>15089</v>
      </c>
      <c r="F2610" s="9" t="s">
        <v>15090</v>
      </c>
      <c r="G2610" s="9" t="s">
        <v>14</v>
      </c>
      <c r="H2610" s="9"/>
      <c r="I2610" s="54"/>
    </row>
    <row r="2611">
      <c r="A2611" s="30" t="s">
        <v>15030</v>
      </c>
      <c r="B2611" s="52" t="s">
        <v>15091</v>
      </c>
      <c r="C2611" s="60" t="s">
        <v>15092</v>
      </c>
      <c r="D2611" s="30" t="s">
        <v>15093</v>
      </c>
      <c r="E2611" s="9" t="s">
        <v>15094</v>
      </c>
      <c r="F2611" s="9" t="s">
        <v>15095</v>
      </c>
      <c r="G2611" s="9" t="s">
        <v>14</v>
      </c>
      <c r="H2611" s="9"/>
      <c r="I2611" s="54"/>
    </row>
    <row r="2612">
      <c r="A2612" s="30" t="s">
        <v>15030</v>
      </c>
      <c r="B2612" s="52" t="s">
        <v>15096</v>
      </c>
      <c r="C2612" s="60" t="s">
        <v>15097</v>
      </c>
      <c r="D2612" s="30" t="s">
        <v>15098</v>
      </c>
      <c r="E2612" s="9" t="s">
        <v>15099</v>
      </c>
      <c r="F2612" s="9" t="s">
        <v>15100</v>
      </c>
      <c r="G2612" s="9" t="s">
        <v>14</v>
      </c>
      <c r="H2612" s="9"/>
      <c r="I2612" s="54"/>
    </row>
    <row r="2613">
      <c r="A2613" s="30" t="s">
        <v>15030</v>
      </c>
      <c r="B2613" s="52" t="s">
        <v>15101</v>
      </c>
      <c r="C2613" s="60" t="s">
        <v>15102</v>
      </c>
      <c r="D2613" s="30" t="s">
        <v>15103</v>
      </c>
      <c r="E2613" s="9" t="s">
        <v>15104</v>
      </c>
      <c r="F2613" s="9" t="s">
        <v>15105</v>
      </c>
      <c r="G2613" s="9" t="s">
        <v>14</v>
      </c>
      <c r="H2613" s="9"/>
      <c r="I2613" s="54"/>
    </row>
    <row r="2614">
      <c r="A2614" s="30" t="s">
        <v>15030</v>
      </c>
      <c r="B2614" s="52" t="s">
        <v>15101</v>
      </c>
      <c r="C2614" s="60" t="s">
        <v>15102</v>
      </c>
      <c r="D2614" s="30" t="s">
        <v>15106</v>
      </c>
      <c r="E2614" s="9" t="s">
        <v>15107</v>
      </c>
      <c r="F2614" s="9" t="s">
        <v>15108</v>
      </c>
      <c r="G2614" s="9" t="s">
        <v>14</v>
      </c>
      <c r="H2614" s="9"/>
      <c r="I2614" s="54"/>
    </row>
    <row r="2615">
      <c r="A2615" s="30" t="s">
        <v>15030</v>
      </c>
      <c r="B2615" s="52" t="s">
        <v>15109</v>
      </c>
      <c r="C2615" s="60" t="s">
        <v>15110</v>
      </c>
      <c r="D2615" s="30" t="s">
        <v>15111</v>
      </c>
      <c r="E2615" s="9"/>
      <c r="F2615" s="9" t="s">
        <v>15112</v>
      </c>
      <c r="G2615" s="9" t="s">
        <v>14</v>
      </c>
      <c r="H2615" s="23" t="s">
        <v>420</v>
      </c>
      <c r="I2615" s="54"/>
    </row>
    <row r="2616">
      <c r="A2616" s="30" t="s">
        <v>15030</v>
      </c>
      <c r="B2616" s="52" t="s">
        <v>15113</v>
      </c>
      <c r="C2616" s="60" t="s">
        <v>15114</v>
      </c>
      <c r="D2616" s="30" t="s">
        <v>15115</v>
      </c>
      <c r="E2616" s="9" t="s">
        <v>15116</v>
      </c>
      <c r="F2616" s="9" t="s">
        <v>15117</v>
      </c>
      <c r="G2616" s="9" t="s">
        <v>14</v>
      </c>
      <c r="H2616" s="9"/>
      <c r="I2616" s="54"/>
    </row>
    <row r="2617">
      <c r="A2617" s="30" t="s">
        <v>15030</v>
      </c>
      <c r="B2617" s="52" t="s">
        <v>15113</v>
      </c>
      <c r="C2617" s="60" t="s">
        <v>15114</v>
      </c>
      <c r="D2617" s="30" t="s">
        <v>15118</v>
      </c>
      <c r="E2617" s="9" t="s">
        <v>15119</v>
      </c>
      <c r="F2617" s="9" t="s">
        <v>15120</v>
      </c>
      <c r="G2617" s="9" t="s">
        <v>14</v>
      </c>
      <c r="H2617" s="9"/>
      <c r="I2617" s="54"/>
    </row>
    <row r="2618">
      <c r="A2618" s="30" t="s">
        <v>15121</v>
      </c>
      <c r="B2618" s="52" t="s">
        <v>15122</v>
      </c>
      <c r="C2618" s="60" t="s">
        <v>15123</v>
      </c>
      <c r="D2618" s="30" t="s">
        <v>15124</v>
      </c>
      <c r="E2618" s="9" t="s">
        <v>15125</v>
      </c>
      <c r="F2618" s="9" t="s">
        <v>15126</v>
      </c>
      <c r="G2618" s="9" t="s">
        <v>14</v>
      </c>
      <c r="H2618" s="9"/>
      <c r="I2618" s="54"/>
    </row>
    <row r="2619">
      <c r="A2619" s="30" t="s">
        <v>15121</v>
      </c>
      <c r="B2619" s="52" t="s">
        <v>15122</v>
      </c>
      <c r="C2619" s="60" t="s">
        <v>15123</v>
      </c>
      <c r="D2619" s="30" t="s">
        <v>15127</v>
      </c>
      <c r="E2619" s="9" t="s">
        <v>15128</v>
      </c>
      <c r="F2619" s="9" t="s">
        <v>15129</v>
      </c>
      <c r="G2619" s="9" t="s">
        <v>14</v>
      </c>
      <c r="H2619" s="9"/>
      <c r="I2619" s="54"/>
    </row>
    <row r="2620">
      <c r="A2620" s="30" t="s">
        <v>15121</v>
      </c>
      <c r="B2620" s="52" t="s">
        <v>15122</v>
      </c>
      <c r="C2620" s="60" t="s">
        <v>15123</v>
      </c>
      <c r="D2620" s="30" t="s">
        <v>15130</v>
      </c>
      <c r="E2620" s="9" t="s">
        <v>15131</v>
      </c>
      <c r="F2620" s="9" t="s">
        <v>15132</v>
      </c>
      <c r="G2620" s="9" t="s">
        <v>14</v>
      </c>
      <c r="H2620" s="9"/>
      <c r="I2620" s="54"/>
    </row>
    <row r="2621">
      <c r="A2621" s="30" t="s">
        <v>15121</v>
      </c>
      <c r="B2621" s="52" t="s">
        <v>15133</v>
      </c>
      <c r="C2621" s="60" t="s">
        <v>15134</v>
      </c>
      <c r="D2621" s="30" t="s">
        <v>15135</v>
      </c>
      <c r="E2621" s="9" t="s">
        <v>15136</v>
      </c>
      <c r="F2621" s="9" t="s">
        <v>15137</v>
      </c>
      <c r="G2621" s="9" t="s">
        <v>14</v>
      </c>
      <c r="H2621" s="9"/>
      <c r="I2621" s="54"/>
    </row>
    <row r="2622">
      <c r="A2622" s="30" t="s">
        <v>15121</v>
      </c>
      <c r="B2622" s="52" t="s">
        <v>15138</v>
      </c>
      <c r="C2622" s="60" t="s">
        <v>15139</v>
      </c>
      <c r="D2622" s="30" t="s">
        <v>15140</v>
      </c>
      <c r="E2622" s="9" t="s">
        <v>15141</v>
      </c>
      <c r="F2622" s="9" t="s">
        <v>15142</v>
      </c>
      <c r="G2622" s="9" t="s">
        <v>14</v>
      </c>
      <c r="H2622" s="9"/>
      <c r="I2622" s="54"/>
    </row>
    <row r="2623">
      <c r="A2623" s="30" t="s">
        <v>15121</v>
      </c>
      <c r="B2623" s="52" t="s">
        <v>15143</v>
      </c>
      <c r="C2623" s="60" t="s">
        <v>15144</v>
      </c>
      <c r="D2623" s="30" t="s">
        <v>15145</v>
      </c>
      <c r="E2623" s="9" t="s">
        <v>15146</v>
      </c>
      <c r="F2623" s="9" t="s">
        <v>15147</v>
      </c>
      <c r="G2623" s="9" t="s">
        <v>14</v>
      </c>
      <c r="H2623" s="9"/>
      <c r="I2623" s="54"/>
    </row>
    <row r="2624">
      <c r="A2624" s="30" t="s">
        <v>15121</v>
      </c>
      <c r="B2624" s="52" t="s">
        <v>15143</v>
      </c>
      <c r="C2624" s="60" t="s">
        <v>15144</v>
      </c>
      <c r="D2624" s="30" t="s">
        <v>15148</v>
      </c>
      <c r="E2624" s="9" t="s">
        <v>15149</v>
      </c>
      <c r="F2624" s="9" t="s">
        <v>15150</v>
      </c>
      <c r="G2624" s="9" t="s">
        <v>14</v>
      </c>
      <c r="H2624" s="9"/>
      <c r="I2624" s="54"/>
    </row>
    <row r="2625">
      <c r="A2625" s="30" t="s">
        <v>15121</v>
      </c>
      <c r="B2625" s="52" t="s">
        <v>15151</v>
      </c>
      <c r="C2625" s="60" t="s">
        <v>15152</v>
      </c>
      <c r="D2625" s="30" t="s">
        <v>15153</v>
      </c>
      <c r="E2625" s="9" t="s">
        <v>15154</v>
      </c>
      <c r="F2625" s="9" t="s">
        <v>15155</v>
      </c>
      <c r="G2625" s="9" t="s">
        <v>14</v>
      </c>
      <c r="H2625" s="9"/>
      <c r="I2625" s="54"/>
    </row>
    <row r="2626">
      <c r="A2626" s="30" t="s">
        <v>15121</v>
      </c>
      <c r="B2626" s="52" t="s">
        <v>15151</v>
      </c>
      <c r="C2626" s="60" t="s">
        <v>15152</v>
      </c>
      <c r="D2626" s="30" t="s">
        <v>15156</v>
      </c>
      <c r="E2626" s="9" t="s">
        <v>15157</v>
      </c>
      <c r="F2626" s="9" t="s">
        <v>15158</v>
      </c>
      <c r="G2626" s="9" t="s">
        <v>14</v>
      </c>
      <c r="H2626" s="9"/>
      <c r="I2626" s="54"/>
    </row>
    <row r="2627">
      <c r="A2627" s="30" t="s">
        <v>15121</v>
      </c>
      <c r="B2627" s="52" t="s">
        <v>15151</v>
      </c>
      <c r="C2627" s="60" t="s">
        <v>15152</v>
      </c>
      <c r="D2627" s="30" t="s">
        <v>15159</v>
      </c>
      <c r="E2627" s="9" t="s">
        <v>15160</v>
      </c>
      <c r="F2627" s="9" t="s">
        <v>15161</v>
      </c>
      <c r="G2627" s="9" t="s">
        <v>14</v>
      </c>
      <c r="H2627" s="9"/>
      <c r="I2627" s="54"/>
    </row>
    <row r="2628">
      <c r="A2628" s="30" t="s">
        <v>15121</v>
      </c>
      <c r="B2628" s="52" t="s">
        <v>15162</v>
      </c>
      <c r="C2628" s="60" t="s">
        <v>15163</v>
      </c>
      <c r="D2628" s="30" t="s">
        <v>15164</v>
      </c>
      <c r="E2628" s="9" t="s">
        <v>15165</v>
      </c>
      <c r="F2628" s="9" t="s">
        <v>15166</v>
      </c>
      <c r="G2628" s="9" t="s">
        <v>14</v>
      </c>
      <c r="H2628" s="9"/>
      <c r="I2628" s="54"/>
    </row>
    <row r="2629">
      <c r="A2629" s="30" t="s">
        <v>15121</v>
      </c>
      <c r="B2629" s="52" t="s">
        <v>15162</v>
      </c>
      <c r="C2629" s="60" t="s">
        <v>15163</v>
      </c>
      <c r="D2629" s="30" t="s">
        <v>15167</v>
      </c>
      <c r="E2629" s="9" t="s">
        <v>15168</v>
      </c>
      <c r="F2629" s="9" t="s">
        <v>15169</v>
      </c>
      <c r="G2629" s="9" t="s">
        <v>14</v>
      </c>
      <c r="H2629" s="9"/>
      <c r="I2629" s="54"/>
    </row>
    <row r="2630">
      <c r="A2630" s="30" t="s">
        <v>15121</v>
      </c>
      <c r="B2630" s="52" t="s">
        <v>15170</v>
      </c>
      <c r="C2630" s="60" t="s">
        <v>15171</v>
      </c>
      <c r="D2630" s="30" t="s">
        <v>15172</v>
      </c>
      <c r="E2630" s="9"/>
      <c r="F2630" s="9" t="s">
        <v>15173</v>
      </c>
      <c r="G2630" s="9" t="s">
        <v>14</v>
      </c>
      <c r="H2630" s="9" t="s">
        <v>15174</v>
      </c>
      <c r="I2630" s="54"/>
    </row>
    <row r="2631">
      <c r="A2631" s="30" t="s">
        <v>15121</v>
      </c>
      <c r="B2631" s="52" t="s">
        <v>15170</v>
      </c>
      <c r="C2631" s="60" t="s">
        <v>15171</v>
      </c>
      <c r="D2631" s="30" t="s">
        <v>15175</v>
      </c>
      <c r="E2631" s="9" t="s">
        <v>15176</v>
      </c>
      <c r="F2631" s="9" t="s">
        <v>15177</v>
      </c>
      <c r="G2631" s="9" t="s">
        <v>14</v>
      </c>
      <c r="H2631" s="9"/>
      <c r="I2631" s="54"/>
    </row>
    <row r="2632">
      <c r="A2632" s="30" t="s">
        <v>15121</v>
      </c>
      <c r="B2632" s="52" t="s">
        <v>15178</v>
      </c>
      <c r="C2632" s="60" t="s">
        <v>15179</v>
      </c>
      <c r="D2632" s="30" t="s">
        <v>15180</v>
      </c>
      <c r="E2632" s="9" t="s">
        <v>15181</v>
      </c>
      <c r="F2632" s="9" t="s">
        <v>15182</v>
      </c>
      <c r="G2632" s="9" t="s">
        <v>14</v>
      </c>
      <c r="H2632" s="9"/>
      <c r="I2632" s="54"/>
    </row>
    <row r="2633">
      <c r="A2633" s="30" t="s">
        <v>15121</v>
      </c>
      <c r="B2633" s="52" t="s">
        <v>15183</v>
      </c>
      <c r="C2633" s="60" t="s">
        <v>15184</v>
      </c>
      <c r="D2633" s="30" t="s">
        <v>15185</v>
      </c>
      <c r="E2633" s="9" t="s">
        <v>15186</v>
      </c>
      <c r="F2633" s="9" t="s">
        <v>15187</v>
      </c>
      <c r="G2633" s="9" t="s">
        <v>14</v>
      </c>
      <c r="H2633" s="9"/>
      <c r="I2633" s="54"/>
    </row>
    <row r="2634">
      <c r="A2634" s="30" t="s">
        <v>15121</v>
      </c>
      <c r="B2634" s="52" t="s">
        <v>15188</v>
      </c>
      <c r="C2634" s="60" t="s">
        <v>15189</v>
      </c>
      <c r="D2634" s="30" t="s">
        <v>15190</v>
      </c>
      <c r="E2634" s="9"/>
      <c r="F2634" s="9" t="s">
        <v>15191</v>
      </c>
      <c r="G2634" s="9" t="s">
        <v>14</v>
      </c>
      <c r="H2634" s="23" t="s">
        <v>420</v>
      </c>
      <c r="I2634" s="54"/>
    </row>
    <row r="2635">
      <c r="A2635" s="30" t="s">
        <v>15121</v>
      </c>
      <c r="B2635" s="52" t="s">
        <v>15192</v>
      </c>
      <c r="C2635" s="60" t="s">
        <v>15193</v>
      </c>
      <c r="D2635" s="30" t="s">
        <v>15194</v>
      </c>
      <c r="E2635" s="9" t="s">
        <v>15195</v>
      </c>
      <c r="F2635" s="9" t="s">
        <v>15196</v>
      </c>
      <c r="G2635" s="9" t="s">
        <v>14</v>
      </c>
      <c r="H2635" s="9"/>
      <c r="I2635" s="54"/>
    </row>
    <row r="2636">
      <c r="A2636" s="30" t="s">
        <v>15121</v>
      </c>
      <c r="B2636" s="52" t="s">
        <v>15197</v>
      </c>
      <c r="C2636" s="60" t="s">
        <v>15198</v>
      </c>
      <c r="D2636" s="30" t="s">
        <v>15199</v>
      </c>
      <c r="E2636" s="9" t="s">
        <v>15200</v>
      </c>
      <c r="F2636" s="9" t="s">
        <v>15201</v>
      </c>
      <c r="G2636" s="9" t="s">
        <v>14</v>
      </c>
      <c r="H2636" s="9"/>
      <c r="I2636" s="54"/>
    </row>
    <row r="2637">
      <c r="A2637" s="30" t="s">
        <v>15202</v>
      </c>
      <c r="B2637" s="52" t="s">
        <v>15203</v>
      </c>
      <c r="C2637" s="60" t="s">
        <v>15204</v>
      </c>
      <c r="D2637" s="30" t="s">
        <v>15205</v>
      </c>
      <c r="E2637" s="9" t="s">
        <v>15206</v>
      </c>
      <c r="F2637" s="9" t="s">
        <v>15207</v>
      </c>
      <c r="G2637" s="9" t="s">
        <v>14</v>
      </c>
      <c r="H2637" s="9"/>
      <c r="I2637" s="54"/>
    </row>
    <row r="2638">
      <c r="A2638" s="30" t="s">
        <v>15202</v>
      </c>
      <c r="B2638" s="52" t="s">
        <v>15203</v>
      </c>
      <c r="C2638" s="60" t="s">
        <v>15204</v>
      </c>
      <c r="D2638" s="30" t="s">
        <v>15208</v>
      </c>
      <c r="E2638" s="9" t="s">
        <v>15209</v>
      </c>
      <c r="F2638" s="9" t="s">
        <v>15210</v>
      </c>
      <c r="G2638" s="9" t="s">
        <v>14</v>
      </c>
      <c r="H2638" s="9"/>
      <c r="I2638" s="54"/>
    </row>
    <row r="2639">
      <c r="A2639" s="30" t="s">
        <v>15202</v>
      </c>
      <c r="B2639" s="52" t="s">
        <v>15203</v>
      </c>
      <c r="C2639" s="60" t="s">
        <v>15204</v>
      </c>
      <c r="D2639" s="30" t="s">
        <v>15211</v>
      </c>
      <c r="E2639" s="9" t="s">
        <v>15212</v>
      </c>
      <c r="F2639" s="9" t="s">
        <v>15213</v>
      </c>
      <c r="G2639" s="9" t="s">
        <v>14</v>
      </c>
      <c r="H2639" s="9"/>
      <c r="I2639" s="54"/>
    </row>
    <row r="2640">
      <c r="A2640" s="30" t="s">
        <v>15202</v>
      </c>
      <c r="B2640" s="52" t="s">
        <v>15214</v>
      </c>
      <c r="C2640" s="60" t="s">
        <v>15215</v>
      </c>
      <c r="D2640" s="30" t="s">
        <v>15216</v>
      </c>
      <c r="E2640" s="9" t="s">
        <v>15217</v>
      </c>
      <c r="F2640" s="9" t="s">
        <v>15218</v>
      </c>
      <c r="G2640" s="9" t="s">
        <v>14</v>
      </c>
      <c r="H2640" s="9"/>
      <c r="I2640" s="54"/>
    </row>
    <row r="2641">
      <c r="A2641" s="30" t="s">
        <v>15202</v>
      </c>
      <c r="B2641" s="52" t="s">
        <v>15219</v>
      </c>
      <c r="C2641" s="60" t="s">
        <v>15220</v>
      </c>
      <c r="D2641" s="30" t="s">
        <v>15221</v>
      </c>
      <c r="E2641" s="9" t="s">
        <v>15222</v>
      </c>
      <c r="F2641" s="9" t="s">
        <v>15223</v>
      </c>
      <c r="G2641" s="9" t="s">
        <v>14</v>
      </c>
      <c r="H2641" s="9"/>
      <c r="I2641" s="54"/>
    </row>
    <row r="2642">
      <c r="A2642" s="30" t="s">
        <v>15202</v>
      </c>
      <c r="B2642" s="52" t="s">
        <v>15224</v>
      </c>
      <c r="C2642" s="60" t="s">
        <v>15225</v>
      </c>
      <c r="D2642" s="30" t="s">
        <v>15226</v>
      </c>
      <c r="E2642" s="9" t="s">
        <v>15227</v>
      </c>
      <c r="F2642" s="9" t="s">
        <v>15228</v>
      </c>
      <c r="G2642" s="9" t="s">
        <v>86</v>
      </c>
      <c r="H2642" s="9"/>
      <c r="I2642" s="54"/>
    </row>
    <row r="2643">
      <c r="A2643" s="30" t="s">
        <v>15202</v>
      </c>
      <c r="B2643" s="52" t="s">
        <v>15224</v>
      </c>
      <c r="C2643" s="60" t="s">
        <v>15225</v>
      </c>
      <c r="D2643" s="30" t="s">
        <v>15229</v>
      </c>
      <c r="E2643" s="9" t="s">
        <v>15230</v>
      </c>
      <c r="F2643" s="9" t="s">
        <v>15231</v>
      </c>
      <c r="G2643" s="9" t="s">
        <v>86</v>
      </c>
      <c r="H2643" s="9"/>
      <c r="I2643" s="54"/>
    </row>
    <row r="2644">
      <c r="A2644" s="30" t="s">
        <v>15202</v>
      </c>
      <c r="B2644" s="52" t="s">
        <v>15224</v>
      </c>
      <c r="C2644" s="60" t="s">
        <v>15225</v>
      </c>
      <c r="D2644" s="30" t="s">
        <v>15232</v>
      </c>
      <c r="E2644" s="9" t="s">
        <v>15233</v>
      </c>
      <c r="F2644" s="9" t="s">
        <v>15234</v>
      </c>
      <c r="G2644" s="9" t="s">
        <v>86</v>
      </c>
      <c r="H2644" s="9"/>
      <c r="I2644" s="54"/>
    </row>
    <row r="2645">
      <c r="A2645" s="30" t="s">
        <v>15202</v>
      </c>
      <c r="B2645" s="52" t="s">
        <v>15235</v>
      </c>
      <c r="C2645" s="60" t="s">
        <v>15236</v>
      </c>
      <c r="D2645" s="30" t="s">
        <v>15237</v>
      </c>
      <c r="E2645" s="9" t="s">
        <v>15238</v>
      </c>
      <c r="F2645" s="9" t="s">
        <v>15239</v>
      </c>
      <c r="G2645" s="9" t="s">
        <v>14</v>
      </c>
      <c r="H2645" s="9"/>
      <c r="I2645" s="54"/>
    </row>
    <row r="2646">
      <c r="A2646" s="30" t="s">
        <v>15202</v>
      </c>
      <c r="B2646" s="52" t="s">
        <v>15240</v>
      </c>
      <c r="C2646" s="60" t="s">
        <v>15241</v>
      </c>
      <c r="D2646" s="30" t="s">
        <v>15242</v>
      </c>
      <c r="E2646" s="9" t="s">
        <v>15243</v>
      </c>
      <c r="F2646" s="9" t="s">
        <v>15244</v>
      </c>
      <c r="G2646" s="9" t="s">
        <v>14</v>
      </c>
      <c r="H2646" s="9"/>
      <c r="I2646" s="54"/>
    </row>
    <row r="2647">
      <c r="A2647" s="30" t="s">
        <v>15202</v>
      </c>
      <c r="B2647" s="52" t="s">
        <v>15245</v>
      </c>
      <c r="C2647" s="60" t="s">
        <v>15246</v>
      </c>
      <c r="D2647" s="30" t="s">
        <v>15247</v>
      </c>
      <c r="E2647" s="9" t="s">
        <v>15248</v>
      </c>
      <c r="F2647" s="9" t="s">
        <v>15249</v>
      </c>
      <c r="G2647" s="9" t="s">
        <v>14</v>
      </c>
      <c r="H2647" s="9"/>
      <c r="I2647" s="54"/>
    </row>
    <row r="2648">
      <c r="A2648" s="30" t="s">
        <v>15202</v>
      </c>
      <c r="B2648" s="52" t="s">
        <v>15250</v>
      </c>
      <c r="C2648" s="60" t="s">
        <v>15251</v>
      </c>
      <c r="D2648" s="30" t="s">
        <v>15252</v>
      </c>
      <c r="E2648" s="9" t="s">
        <v>15253</v>
      </c>
      <c r="F2648" s="9" t="s">
        <v>15254</v>
      </c>
      <c r="G2648" s="9" t="s">
        <v>14</v>
      </c>
      <c r="H2648" s="9"/>
      <c r="I2648" s="54"/>
    </row>
    <row r="2649">
      <c r="A2649" s="30" t="s">
        <v>15202</v>
      </c>
      <c r="B2649" s="52" t="s">
        <v>15255</v>
      </c>
      <c r="C2649" s="60" t="s">
        <v>15256</v>
      </c>
      <c r="D2649" s="30" t="s">
        <v>15257</v>
      </c>
      <c r="E2649" s="9" t="s">
        <v>15258</v>
      </c>
      <c r="F2649" s="9" t="s">
        <v>15259</v>
      </c>
      <c r="G2649" s="9" t="s">
        <v>14</v>
      </c>
      <c r="H2649" s="9"/>
      <c r="I2649" s="54"/>
    </row>
    <row r="2650">
      <c r="A2650" s="30" t="s">
        <v>15202</v>
      </c>
      <c r="B2650" s="52" t="s">
        <v>15255</v>
      </c>
      <c r="C2650" s="60" t="s">
        <v>15256</v>
      </c>
      <c r="D2650" s="30" t="s">
        <v>15260</v>
      </c>
      <c r="E2650" s="9" t="s">
        <v>15261</v>
      </c>
      <c r="F2650" s="9" t="s">
        <v>15262</v>
      </c>
      <c r="G2650" s="9" t="s">
        <v>14</v>
      </c>
      <c r="H2650" s="9"/>
      <c r="I2650" s="54"/>
    </row>
    <row r="2651">
      <c r="A2651" s="30" t="s">
        <v>15202</v>
      </c>
      <c r="B2651" s="52" t="s">
        <v>15255</v>
      </c>
      <c r="C2651" s="60" t="s">
        <v>15256</v>
      </c>
      <c r="D2651" s="30" t="s">
        <v>15263</v>
      </c>
      <c r="E2651" s="9" t="s">
        <v>15264</v>
      </c>
      <c r="F2651" s="9" t="s">
        <v>15265</v>
      </c>
      <c r="G2651" s="9" t="s">
        <v>14</v>
      </c>
      <c r="H2651" s="9"/>
      <c r="I2651" s="54"/>
    </row>
    <row r="2652">
      <c r="A2652" s="30" t="s">
        <v>15202</v>
      </c>
      <c r="B2652" s="52" t="s">
        <v>15266</v>
      </c>
      <c r="C2652" s="60" t="s">
        <v>15267</v>
      </c>
      <c r="D2652" s="30" t="s">
        <v>15268</v>
      </c>
      <c r="E2652" s="9" t="s">
        <v>15269</v>
      </c>
      <c r="F2652" s="9" t="s">
        <v>15270</v>
      </c>
      <c r="G2652" s="9" t="s">
        <v>14</v>
      </c>
      <c r="H2652" s="9"/>
      <c r="I2652" s="54"/>
    </row>
    <row r="2653">
      <c r="A2653" s="30" t="s">
        <v>15271</v>
      </c>
      <c r="B2653" s="52" t="s">
        <v>15272</v>
      </c>
      <c r="C2653" s="60" t="s">
        <v>15273</v>
      </c>
      <c r="D2653" s="30" t="s">
        <v>15274</v>
      </c>
      <c r="E2653" s="9" t="s">
        <v>15275</v>
      </c>
      <c r="F2653" s="9" t="s">
        <v>15276</v>
      </c>
      <c r="G2653" s="9" t="s">
        <v>14</v>
      </c>
      <c r="H2653" s="9"/>
      <c r="I2653" s="54"/>
    </row>
    <row r="2654">
      <c r="A2654" s="30" t="s">
        <v>15271</v>
      </c>
      <c r="B2654" s="52" t="s">
        <v>15272</v>
      </c>
      <c r="C2654" s="60" t="s">
        <v>15273</v>
      </c>
      <c r="D2654" s="30" t="s">
        <v>15277</v>
      </c>
      <c r="E2654" s="9" t="s">
        <v>15278</v>
      </c>
      <c r="F2654" s="9" t="s">
        <v>15279</v>
      </c>
      <c r="G2654" s="9" t="s">
        <v>14</v>
      </c>
      <c r="H2654" s="9"/>
      <c r="I2654" s="54"/>
    </row>
    <row r="2655">
      <c r="A2655" s="30" t="s">
        <v>15271</v>
      </c>
      <c r="B2655" s="52" t="s">
        <v>15280</v>
      </c>
      <c r="C2655" s="60" t="s">
        <v>15281</v>
      </c>
      <c r="D2655" s="30" t="s">
        <v>15282</v>
      </c>
      <c r="E2655" s="9" t="s">
        <v>15283</v>
      </c>
      <c r="F2655" s="9" t="s">
        <v>15284</v>
      </c>
      <c r="G2655" s="9" t="s">
        <v>14</v>
      </c>
      <c r="H2655" s="9"/>
      <c r="I2655" s="54"/>
    </row>
    <row r="2656">
      <c r="A2656" s="30" t="s">
        <v>15271</v>
      </c>
      <c r="B2656" s="52" t="s">
        <v>15285</v>
      </c>
      <c r="C2656" s="60" t="s">
        <v>15286</v>
      </c>
      <c r="D2656" s="30" t="s">
        <v>15287</v>
      </c>
      <c r="E2656" s="9" t="s">
        <v>15288</v>
      </c>
      <c r="F2656" s="9" t="s">
        <v>15289</v>
      </c>
      <c r="G2656" s="9" t="s">
        <v>14</v>
      </c>
      <c r="H2656" s="9"/>
      <c r="I2656" s="54"/>
    </row>
    <row r="2657">
      <c r="A2657" s="30" t="s">
        <v>15271</v>
      </c>
      <c r="B2657" s="52" t="s">
        <v>15285</v>
      </c>
      <c r="C2657" s="60" t="s">
        <v>15286</v>
      </c>
      <c r="D2657" s="30" t="s">
        <v>15290</v>
      </c>
      <c r="E2657" s="9" t="s">
        <v>15291</v>
      </c>
      <c r="F2657" s="9" t="s">
        <v>15292</v>
      </c>
      <c r="G2657" s="9" t="s">
        <v>14</v>
      </c>
      <c r="H2657" s="9"/>
      <c r="I2657" s="54"/>
    </row>
    <row r="2658">
      <c r="A2658" s="30" t="s">
        <v>15271</v>
      </c>
      <c r="B2658" s="52" t="s">
        <v>15293</v>
      </c>
      <c r="C2658" s="60" t="s">
        <v>15294</v>
      </c>
      <c r="D2658" s="30" t="s">
        <v>15295</v>
      </c>
      <c r="E2658" s="9" t="s">
        <v>15296</v>
      </c>
      <c r="F2658" s="9" t="s">
        <v>15297</v>
      </c>
      <c r="G2658" s="9" t="s">
        <v>14</v>
      </c>
      <c r="H2658" s="9"/>
      <c r="I2658" s="54"/>
    </row>
    <row r="2659">
      <c r="A2659" s="30" t="s">
        <v>15271</v>
      </c>
      <c r="B2659" s="52" t="s">
        <v>15293</v>
      </c>
      <c r="C2659" s="60" t="s">
        <v>15294</v>
      </c>
      <c r="D2659" s="30" t="s">
        <v>15298</v>
      </c>
      <c r="E2659" s="9" t="s">
        <v>15299</v>
      </c>
      <c r="F2659" s="9" t="s">
        <v>15300</v>
      </c>
      <c r="G2659" s="9" t="s">
        <v>14</v>
      </c>
      <c r="H2659" s="9"/>
      <c r="I2659" s="54"/>
    </row>
    <row r="2660">
      <c r="A2660" s="30" t="s">
        <v>15271</v>
      </c>
      <c r="B2660" s="52" t="s">
        <v>15301</v>
      </c>
      <c r="C2660" s="60" t="s">
        <v>15302</v>
      </c>
      <c r="D2660" s="30" t="s">
        <v>15303</v>
      </c>
      <c r="E2660" s="9" t="s">
        <v>15304</v>
      </c>
      <c r="F2660" s="9" t="s">
        <v>15305</v>
      </c>
      <c r="G2660" s="9" t="s">
        <v>14</v>
      </c>
      <c r="H2660" s="9"/>
      <c r="I2660" s="54"/>
    </row>
    <row r="2661">
      <c r="A2661" s="30" t="s">
        <v>15271</v>
      </c>
      <c r="B2661" s="52" t="s">
        <v>15306</v>
      </c>
      <c r="C2661" s="60" t="s">
        <v>15307</v>
      </c>
      <c r="D2661" s="30" t="s">
        <v>15308</v>
      </c>
      <c r="E2661" s="9" t="s">
        <v>15309</v>
      </c>
      <c r="F2661" s="9" t="s">
        <v>15310</v>
      </c>
      <c r="G2661" s="9" t="s">
        <v>14</v>
      </c>
      <c r="H2661" s="9"/>
      <c r="I2661" s="54"/>
    </row>
    <row r="2662">
      <c r="A2662" s="30" t="s">
        <v>15271</v>
      </c>
      <c r="B2662" s="52" t="s">
        <v>15311</v>
      </c>
      <c r="C2662" s="60" t="s">
        <v>15312</v>
      </c>
      <c r="D2662" s="30" t="s">
        <v>15313</v>
      </c>
      <c r="E2662" s="48" t="s">
        <v>15314</v>
      </c>
      <c r="F2662" s="55" t="s">
        <v>749</v>
      </c>
      <c r="G2662" s="9" t="s">
        <v>86</v>
      </c>
      <c r="H2662" s="9"/>
      <c r="I2662" s="54"/>
    </row>
    <row r="2663">
      <c r="A2663" s="30" t="s">
        <v>15271</v>
      </c>
      <c r="B2663" s="52" t="s">
        <v>15311</v>
      </c>
      <c r="C2663" s="60" t="s">
        <v>15312</v>
      </c>
      <c r="D2663" s="30" t="s">
        <v>15315</v>
      </c>
      <c r="E2663" s="48" t="s">
        <v>15316</v>
      </c>
      <c r="F2663" s="55" t="s">
        <v>749</v>
      </c>
      <c r="G2663" s="9" t="s">
        <v>86</v>
      </c>
      <c r="H2663" s="9"/>
      <c r="I2663" s="54"/>
    </row>
    <row r="2664">
      <c r="A2664" s="30" t="s">
        <v>15271</v>
      </c>
      <c r="B2664" s="52" t="s">
        <v>15311</v>
      </c>
      <c r="C2664" s="60" t="s">
        <v>15312</v>
      </c>
      <c r="D2664" s="30" t="s">
        <v>15317</v>
      </c>
      <c r="E2664" s="48" t="s">
        <v>15318</v>
      </c>
      <c r="F2664" s="55" t="s">
        <v>749</v>
      </c>
      <c r="G2664" s="9" t="s">
        <v>86</v>
      </c>
      <c r="H2664" s="9"/>
      <c r="I2664" s="54"/>
    </row>
    <row r="2665">
      <c r="A2665" s="30" t="s">
        <v>15271</v>
      </c>
      <c r="B2665" s="52" t="s">
        <v>15319</v>
      </c>
      <c r="C2665" s="60" t="s">
        <v>15320</v>
      </c>
      <c r="D2665" s="30" t="s">
        <v>15321</v>
      </c>
      <c r="E2665" s="9" t="s">
        <v>15322</v>
      </c>
      <c r="F2665" s="9" t="s">
        <v>15323</v>
      </c>
      <c r="G2665" s="9" t="s">
        <v>14</v>
      </c>
      <c r="H2665" s="9"/>
      <c r="I2665" s="54"/>
    </row>
    <row r="2666">
      <c r="A2666" s="30" t="s">
        <v>15271</v>
      </c>
      <c r="B2666" s="52" t="s">
        <v>15319</v>
      </c>
      <c r="C2666" s="60" t="s">
        <v>15320</v>
      </c>
      <c r="D2666" s="30" t="s">
        <v>15324</v>
      </c>
      <c r="E2666" s="9" t="s">
        <v>15325</v>
      </c>
      <c r="F2666" s="9" t="s">
        <v>15326</v>
      </c>
      <c r="G2666" s="9" t="s">
        <v>14</v>
      </c>
      <c r="H2666" s="9"/>
      <c r="I2666" s="54"/>
    </row>
    <row r="2667">
      <c r="A2667" s="30" t="s">
        <v>15271</v>
      </c>
      <c r="B2667" s="52" t="s">
        <v>15327</v>
      </c>
      <c r="C2667" s="60" t="s">
        <v>15328</v>
      </c>
      <c r="D2667" s="30" t="s">
        <v>15329</v>
      </c>
      <c r="E2667" s="9" t="s">
        <v>15330</v>
      </c>
      <c r="F2667" s="9" t="s">
        <v>15331</v>
      </c>
      <c r="G2667" s="9" t="s">
        <v>14</v>
      </c>
      <c r="H2667" s="9"/>
      <c r="I2667" s="54"/>
    </row>
    <row r="2668">
      <c r="A2668" s="30" t="s">
        <v>15271</v>
      </c>
      <c r="B2668" s="52" t="s">
        <v>15332</v>
      </c>
      <c r="C2668" s="60" t="s">
        <v>15333</v>
      </c>
      <c r="D2668" s="30" t="s">
        <v>15334</v>
      </c>
      <c r="E2668" s="9" t="s">
        <v>15335</v>
      </c>
      <c r="F2668" s="9" t="s">
        <v>15336</v>
      </c>
      <c r="G2668" s="9" t="s">
        <v>14</v>
      </c>
      <c r="H2668" s="9"/>
      <c r="I2668" s="54"/>
    </row>
    <row r="2669">
      <c r="A2669" s="30" t="s">
        <v>15271</v>
      </c>
      <c r="B2669" s="52" t="s">
        <v>15337</v>
      </c>
      <c r="C2669" s="60" t="s">
        <v>15338</v>
      </c>
      <c r="D2669" s="30" t="s">
        <v>15339</v>
      </c>
      <c r="E2669" s="9" t="s">
        <v>15340</v>
      </c>
      <c r="F2669" s="9" t="s">
        <v>15341</v>
      </c>
      <c r="G2669" s="9" t="s">
        <v>14</v>
      </c>
      <c r="H2669" s="9"/>
      <c r="I2669" s="54"/>
    </row>
    <row r="2670">
      <c r="A2670" s="30" t="s">
        <v>15342</v>
      </c>
      <c r="B2670" s="52" t="s">
        <v>15343</v>
      </c>
      <c r="C2670" s="60" t="s">
        <v>15344</v>
      </c>
      <c r="D2670" s="30" t="s">
        <v>15345</v>
      </c>
      <c r="E2670" s="9" t="s">
        <v>15346</v>
      </c>
      <c r="F2670" s="9" t="s">
        <v>15347</v>
      </c>
      <c r="G2670" s="9" t="s">
        <v>14</v>
      </c>
      <c r="H2670" s="9"/>
      <c r="I2670" s="54"/>
    </row>
    <row r="2671">
      <c r="A2671" s="30" t="s">
        <v>15342</v>
      </c>
      <c r="B2671" s="52" t="s">
        <v>15343</v>
      </c>
      <c r="C2671" s="60" t="s">
        <v>15344</v>
      </c>
      <c r="D2671" s="30" t="s">
        <v>15348</v>
      </c>
      <c r="E2671" s="9" t="s">
        <v>15349</v>
      </c>
      <c r="F2671" s="9" t="s">
        <v>15350</v>
      </c>
      <c r="G2671" s="9" t="s">
        <v>14</v>
      </c>
      <c r="H2671" s="9"/>
      <c r="I2671" s="54"/>
    </row>
    <row r="2672">
      <c r="A2672" s="30" t="s">
        <v>15342</v>
      </c>
      <c r="B2672" s="52" t="s">
        <v>15343</v>
      </c>
      <c r="C2672" s="60" t="s">
        <v>15344</v>
      </c>
      <c r="D2672" s="30" t="s">
        <v>15351</v>
      </c>
      <c r="E2672" s="9" t="s">
        <v>15352</v>
      </c>
      <c r="F2672" s="9" t="s">
        <v>15353</v>
      </c>
      <c r="G2672" s="9" t="s">
        <v>14</v>
      </c>
      <c r="H2672" s="9"/>
      <c r="I2672" s="54"/>
    </row>
    <row r="2673">
      <c r="A2673" s="30" t="s">
        <v>15342</v>
      </c>
      <c r="B2673" s="52" t="s">
        <v>15354</v>
      </c>
      <c r="C2673" s="60" t="s">
        <v>15355</v>
      </c>
      <c r="D2673" s="30" t="s">
        <v>15356</v>
      </c>
      <c r="E2673" s="9" t="s">
        <v>15357</v>
      </c>
      <c r="F2673" s="9" t="s">
        <v>15358</v>
      </c>
      <c r="G2673" s="9" t="s">
        <v>14</v>
      </c>
      <c r="H2673" s="9"/>
      <c r="I2673" s="54"/>
    </row>
    <row r="2674">
      <c r="A2674" s="30" t="s">
        <v>15342</v>
      </c>
      <c r="B2674" s="52" t="s">
        <v>15359</v>
      </c>
      <c r="C2674" s="60" t="s">
        <v>15360</v>
      </c>
      <c r="D2674" s="30" t="s">
        <v>15361</v>
      </c>
      <c r="E2674" s="9" t="s">
        <v>15362</v>
      </c>
      <c r="F2674" s="9" t="s">
        <v>15363</v>
      </c>
      <c r="G2674" s="9" t="s">
        <v>14</v>
      </c>
      <c r="H2674" s="9"/>
      <c r="I2674" s="54"/>
    </row>
    <row r="2675">
      <c r="A2675" s="30" t="s">
        <v>15342</v>
      </c>
      <c r="B2675" s="52" t="s">
        <v>15364</v>
      </c>
      <c r="C2675" s="60" t="s">
        <v>15365</v>
      </c>
      <c r="D2675" s="30" t="s">
        <v>15366</v>
      </c>
      <c r="E2675" s="9" t="s">
        <v>15367</v>
      </c>
      <c r="F2675" s="9" t="s">
        <v>15368</v>
      </c>
      <c r="G2675" s="9" t="s">
        <v>14</v>
      </c>
      <c r="H2675" s="9"/>
      <c r="I2675" s="54"/>
    </row>
    <row r="2676">
      <c r="A2676" s="30" t="s">
        <v>15342</v>
      </c>
      <c r="B2676" s="52" t="s">
        <v>15369</v>
      </c>
      <c r="C2676" s="60" t="s">
        <v>15370</v>
      </c>
      <c r="D2676" s="30" t="s">
        <v>15371</v>
      </c>
      <c r="E2676" s="9" t="s">
        <v>15372</v>
      </c>
      <c r="F2676" s="9" t="s">
        <v>15373</v>
      </c>
      <c r="G2676" s="9" t="s">
        <v>14</v>
      </c>
      <c r="H2676" s="9"/>
      <c r="I2676" s="54"/>
    </row>
    <row r="2677">
      <c r="A2677" s="30" t="s">
        <v>15342</v>
      </c>
      <c r="B2677" s="52" t="s">
        <v>15374</v>
      </c>
      <c r="C2677" s="60" t="s">
        <v>15375</v>
      </c>
      <c r="D2677" s="30" t="s">
        <v>15376</v>
      </c>
      <c r="E2677" s="9" t="s">
        <v>15377</v>
      </c>
      <c r="F2677" s="9" t="s">
        <v>15378</v>
      </c>
      <c r="G2677" s="9" t="s">
        <v>14</v>
      </c>
      <c r="H2677" s="9"/>
      <c r="I2677" s="54"/>
    </row>
    <row r="2678">
      <c r="A2678" s="30" t="s">
        <v>15342</v>
      </c>
      <c r="B2678" s="52" t="s">
        <v>15374</v>
      </c>
      <c r="C2678" s="60" t="s">
        <v>15375</v>
      </c>
      <c r="D2678" s="30" t="s">
        <v>15379</v>
      </c>
      <c r="E2678" s="9" t="s">
        <v>15380</v>
      </c>
      <c r="F2678" s="9" t="s">
        <v>15381</v>
      </c>
      <c r="G2678" s="9" t="s">
        <v>14</v>
      </c>
      <c r="H2678" s="9"/>
      <c r="I2678" s="54"/>
    </row>
    <row r="2679">
      <c r="A2679" s="30" t="s">
        <v>15342</v>
      </c>
      <c r="B2679" s="52" t="s">
        <v>15374</v>
      </c>
      <c r="C2679" s="60" t="s">
        <v>15375</v>
      </c>
      <c r="D2679" s="30" t="s">
        <v>15382</v>
      </c>
      <c r="E2679" s="9" t="s">
        <v>15383</v>
      </c>
      <c r="F2679" s="9" t="s">
        <v>15384</v>
      </c>
      <c r="G2679" s="9" t="s">
        <v>14</v>
      </c>
      <c r="H2679" s="9"/>
      <c r="I2679" s="54"/>
    </row>
    <row r="2680">
      <c r="A2680" s="30" t="s">
        <v>15342</v>
      </c>
      <c r="B2680" s="52" t="s">
        <v>15374</v>
      </c>
      <c r="C2680" s="60" t="s">
        <v>15375</v>
      </c>
      <c r="D2680" s="30" t="s">
        <v>15385</v>
      </c>
      <c r="E2680" s="9" t="s">
        <v>15386</v>
      </c>
      <c r="F2680" s="9" t="s">
        <v>15387</v>
      </c>
      <c r="G2680" s="9" t="s">
        <v>14</v>
      </c>
      <c r="H2680" s="9"/>
      <c r="I2680" s="54"/>
    </row>
    <row r="2681">
      <c r="A2681" s="30" t="s">
        <v>15342</v>
      </c>
      <c r="B2681" s="52" t="s">
        <v>15388</v>
      </c>
      <c r="C2681" s="60" t="s">
        <v>15389</v>
      </c>
      <c r="D2681" s="30" t="s">
        <v>15390</v>
      </c>
      <c r="E2681" s="9" t="s">
        <v>15391</v>
      </c>
      <c r="F2681" s="9" t="s">
        <v>15392</v>
      </c>
      <c r="G2681" s="9" t="s">
        <v>14</v>
      </c>
      <c r="H2681" s="9"/>
      <c r="I2681" s="54"/>
    </row>
    <row r="2682">
      <c r="A2682" s="30" t="s">
        <v>15342</v>
      </c>
      <c r="B2682" s="52" t="s">
        <v>15393</v>
      </c>
      <c r="C2682" s="60" t="s">
        <v>15394</v>
      </c>
      <c r="D2682" s="30" t="s">
        <v>15395</v>
      </c>
      <c r="E2682" s="9" t="s">
        <v>15396</v>
      </c>
      <c r="F2682" s="9" t="s">
        <v>15397</v>
      </c>
      <c r="G2682" s="9" t="s">
        <v>14</v>
      </c>
      <c r="H2682" s="9"/>
      <c r="I2682" s="54"/>
    </row>
    <row r="2683">
      <c r="A2683" s="30" t="s">
        <v>15342</v>
      </c>
      <c r="B2683" s="52" t="s">
        <v>15393</v>
      </c>
      <c r="C2683" s="60" t="s">
        <v>15394</v>
      </c>
      <c r="D2683" s="30" t="s">
        <v>15398</v>
      </c>
      <c r="E2683" s="9" t="s">
        <v>15399</v>
      </c>
      <c r="F2683" s="9" t="s">
        <v>15400</v>
      </c>
      <c r="G2683" s="9" t="s">
        <v>14</v>
      </c>
      <c r="H2683" s="9"/>
      <c r="I2683" s="54"/>
    </row>
    <row r="2684">
      <c r="A2684" s="30" t="s">
        <v>15342</v>
      </c>
      <c r="B2684" s="52" t="s">
        <v>15393</v>
      </c>
      <c r="C2684" s="60" t="s">
        <v>15394</v>
      </c>
      <c r="D2684" s="30" t="s">
        <v>15401</v>
      </c>
      <c r="E2684" s="9" t="s">
        <v>15402</v>
      </c>
      <c r="F2684" s="9" t="s">
        <v>15403</v>
      </c>
      <c r="G2684" s="9" t="s">
        <v>14</v>
      </c>
      <c r="H2684" s="9"/>
      <c r="I2684" s="54"/>
    </row>
    <row r="2685">
      <c r="A2685" s="30" t="s">
        <v>15342</v>
      </c>
      <c r="B2685" s="52" t="s">
        <v>15404</v>
      </c>
      <c r="C2685" s="60" t="s">
        <v>15405</v>
      </c>
      <c r="D2685" s="30" t="s">
        <v>15406</v>
      </c>
      <c r="E2685" s="9" t="s">
        <v>15407</v>
      </c>
      <c r="F2685" s="9" t="s">
        <v>15408</v>
      </c>
      <c r="G2685" s="9" t="s">
        <v>14</v>
      </c>
      <c r="H2685" s="9"/>
      <c r="I2685" s="54"/>
    </row>
    <row r="2686">
      <c r="A2686" s="30" t="s">
        <v>15342</v>
      </c>
      <c r="B2686" s="52" t="s">
        <v>15404</v>
      </c>
      <c r="C2686" s="60" t="s">
        <v>15405</v>
      </c>
      <c r="D2686" s="30" t="s">
        <v>15409</v>
      </c>
      <c r="E2686" s="9" t="s">
        <v>15410</v>
      </c>
      <c r="F2686" s="9" t="s">
        <v>15411</v>
      </c>
      <c r="G2686" s="9" t="s">
        <v>14</v>
      </c>
      <c r="H2686" s="9"/>
      <c r="I2686" s="54"/>
    </row>
    <row r="2687">
      <c r="A2687" s="30" t="s">
        <v>15342</v>
      </c>
      <c r="B2687" s="52" t="s">
        <v>15412</v>
      </c>
      <c r="C2687" s="60" t="s">
        <v>15413</v>
      </c>
      <c r="D2687" s="30" t="s">
        <v>15414</v>
      </c>
      <c r="E2687" s="9" t="s">
        <v>15415</v>
      </c>
      <c r="F2687" s="9" t="s">
        <v>15416</v>
      </c>
      <c r="G2687" s="9" t="s">
        <v>14</v>
      </c>
      <c r="H2687" s="9"/>
      <c r="I2687" s="54"/>
    </row>
    <row r="2688">
      <c r="A2688" s="30" t="s">
        <v>15342</v>
      </c>
      <c r="B2688" s="52" t="s">
        <v>15417</v>
      </c>
      <c r="C2688" s="60" t="s">
        <v>15418</v>
      </c>
      <c r="D2688" s="30" t="s">
        <v>15419</v>
      </c>
      <c r="E2688" s="9" t="s">
        <v>15420</v>
      </c>
      <c r="F2688" s="9" t="s">
        <v>15421</v>
      </c>
      <c r="G2688" s="9" t="s">
        <v>14</v>
      </c>
      <c r="H2688" s="9"/>
      <c r="I2688" s="54"/>
    </row>
    <row r="2689">
      <c r="A2689" s="30" t="s">
        <v>15342</v>
      </c>
      <c r="B2689" s="52" t="s">
        <v>15417</v>
      </c>
      <c r="C2689" s="60" t="s">
        <v>15418</v>
      </c>
      <c r="D2689" s="30" t="s">
        <v>15422</v>
      </c>
      <c r="E2689" s="9" t="s">
        <v>15423</v>
      </c>
      <c r="F2689" s="9" t="s">
        <v>15424</v>
      </c>
      <c r="G2689" s="9" t="s">
        <v>14</v>
      </c>
      <c r="H2689" s="9"/>
      <c r="I2689" s="54"/>
    </row>
    <row r="2690">
      <c r="A2690" s="30" t="s">
        <v>15342</v>
      </c>
      <c r="B2690" s="52" t="s">
        <v>15425</v>
      </c>
      <c r="C2690" s="60" t="s">
        <v>15426</v>
      </c>
      <c r="D2690" s="30" t="s">
        <v>15427</v>
      </c>
      <c r="E2690" s="9" t="s">
        <v>15428</v>
      </c>
      <c r="F2690" s="9" t="s">
        <v>15429</v>
      </c>
      <c r="G2690" s="9" t="s">
        <v>14</v>
      </c>
      <c r="H2690" s="9"/>
      <c r="I2690" s="54"/>
    </row>
    <row r="2691">
      <c r="A2691" s="30" t="s">
        <v>15342</v>
      </c>
      <c r="B2691" s="52" t="s">
        <v>15430</v>
      </c>
      <c r="C2691" s="60" t="s">
        <v>15431</v>
      </c>
      <c r="D2691" s="30" t="s">
        <v>15432</v>
      </c>
      <c r="E2691" s="9" t="s">
        <v>15433</v>
      </c>
      <c r="F2691" s="9" t="s">
        <v>15434</v>
      </c>
      <c r="G2691" s="9" t="s">
        <v>14</v>
      </c>
      <c r="H2691" s="9"/>
      <c r="I2691" s="54"/>
    </row>
    <row r="2692">
      <c r="A2692" s="30" t="s">
        <v>15342</v>
      </c>
      <c r="B2692" s="52" t="s">
        <v>15435</v>
      </c>
      <c r="C2692" s="60" t="s">
        <v>15436</v>
      </c>
      <c r="D2692" s="30" t="s">
        <v>15437</v>
      </c>
      <c r="E2692" s="9" t="s">
        <v>15438</v>
      </c>
      <c r="F2692" s="9" t="s">
        <v>15439</v>
      </c>
      <c r="G2692" s="9" t="s">
        <v>14</v>
      </c>
      <c r="H2692" s="9"/>
      <c r="I2692" s="54"/>
    </row>
    <row r="2693">
      <c r="A2693" s="30" t="s">
        <v>15342</v>
      </c>
      <c r="B2693" s="52" t="s">
        <v>15440</v>
      </c>
      <c r="C2693" s="60" t="s">
        <v>15441</v>
      </c>
      <c r="D2693" s="30" t="s">
        <v>15442</v>
      </c>
      <c r="E2693" s="9" t="s">
        <v>15443</v>
      </c>
      <c r="F2693" s="9" t="s">
        <v>15444</v>
      </c>
      <c r="G2693" s="9" t="s">
        <v>14</v>
      </c>
      <c r="H2693" s="9"/>
      <c r="I2693" s="54"/>
    </row>
    <row r="2694">
      <c r="A2694" s="30" t="s">
        <v>15342</v>
      </c>
      <c r="B2694" s="52" t="s">
        <v>15445</v>
      </c>
      <c r="C2694" s="60" t="s">
        <v>15446</v>
      </c>
      <c r="D2694" s="30" t="s">
        <v>15447</v>
      </c>
      <c r="E2694" s="9" t="s">
        <v>15448</v>
      </c>
      <c r="F2694" s="9" t="s">
        <v>15449</v>
      </c>
      <c r="G2694" s="9" t="s">
        <v>14</v>
      </c>
      <c r="H2694" s="9"/>
      <c r="I2694" s="54"/>
    </row>
    <row r="2695">
      <c r="A2695" s="30" t="s">
        <v>15342</v>
      </c>
      <c r="B2695" s="52" t="s">
        <v>15450</v>
      </c>
      <c r="C2695" s="60" t="s">
        <v>15451</v>
      </c>
      <c r="D2695" s="30" t="s">
        <v>15452</v>
      </c>
      <c r="E2695" s="9" t="s">
        <v>15453</v>
      </c>
      <c r="F2695" s="9" t="s">
        <v>15454</v>
      </c>
      <c r="G2695" s="9" t="s">
        <v>14</v>
      </c>
      <c r="H2695" s="9"/>
      <c r="I2695" s="54"/>
    </row>
    <row r="2696">
      <c r="A2696" s="30" t="s">
        <v>15455</v>
      </c>
      <c r="B2696" s="52" t="s">
        <v>15456</v>
      </c>
      <c r="C2696" s="60" t="s">
        <v>15457</v>
      </c>
      <c r="D2696" s="30" t="s">
        <v>15458</v>
      </c>
      <c r="E2696" s="9" t="s">
        <v>15459</v>
      </c>
      <c r="F2696" s="9" t="s">
        <v>15460</v>
      </c>
      <c r="G2696" s="9" t="s">
        <v>14</v>
      </c>
      <c r="H2696" s="9"/>
      <c r="I2696" s="54"/>
    </row>
    <row r="2697">
      <c r="A2697" s="30" t="s">
        <v>15455</v>
      </c>
      <c r="B2697" s="52" t="s">
        <v>15461</v>
      </c>
      <c r="C2697" s="60" t="s">
        <v>15462</v>
      </c>
      <c r="D2697" s="30" t="s">
        <v>15463</v>
      </c>
      <c r="E2697" s="9" t="s">
        <v>15464</v>
      </c>
      <c r="F2697" s="9" t="s">
        <v>15465</v>
      </c>
      <c r="G2697" s="9" t="s">
        <v>86</v>
      </c>
      <c r="H2697" s="9"/>
      <c r="I2697" s="54"/>
    </row>
    <row r="2698">
      <c r="A2698" s="30" t="s">
        <v>15455</v>
      </c>
      <c r="B2698" s="52" t="s">
        <v>15461</v>
      </c>
      <c r="C2698" s="60" t="s">
        <v>15462</v>
      </c>
      <c r="D2698" s="30" t="s">
        <v>15466</v>
      </c>
      <c r="E2698" s="9" t="s">
        <v>15467</v>
      </c>
      <c r="F2698" s="9" t="s">
        <v>15468</v>
      </c>
      <c r="G2698" s="9" t="s">
        <v>86</v>
      </c>
      <c r="H2698" s="9"/>
      <c r="I2698" s="54"/>
    </row>
    <row r="2699">
      <c r="A2699" s="30" t="s">
        <v>15455</v>
      </c>
      <c r="B2699" s="52" t="s">
        <v>15469</v>
      </c>
      <c r="C2699" s="60" t="s">
        <v>15470</v>
      </c>
      <c r="D2699" s="30" t="s">
        <v>15471</v>
      </c>
      <c r="E2699" s="9" t="s">
        <v>15472</v>
      </c>
      <c r="F2699" s="9" t="s">
        <v>15473</v>
      </c>
      <c r="G2699" s="9" t="s">
        <v>14</v>
      </c>
      <c r="H2699" s="9"/>
      <c r="I2699" s="54"/>
    </row>
    <row r="2700">
      <c r="A2700" s="30" t="s">
        <v>15455</v>
      </c>
      <c r="B2700" s="52" t="s">
        <v>15474</v>
      </c>
      <c r="C2700" s="60" t="s">
        <v>15475</v>
      </c>
      <c r="D2700" s="30" t="s">
        <v>15476</v>
      </c>
      <c r="E2700" s="9" t="s">
        <v>15477</v>
      </c>
      <c r="F2700" s="9" t="s">
        <v>15478</v>
      </c>
      <c r="G2700" s="9" t="s">
        <v>14</v>
      </c>
      <c r="H2700" s="9"/>
      <c r="I2700" s="54"/>
    </row>
    <row r="2701">
      <c r="A2701" s="30" t="s">
        <v>15455</v>
      </c>
      <c r="B2701" s="52" t="s">
        <v>15479</v>
      </c>
      <c r="C2701" s="60" t="s">
        <v>15480</v>
      </c>
      <c r="D2701" s="30" t="s">
        <v>15481</v>
      </c>
      <c r="E2701" s="9" t="s">
        <v>15482</v>
      </c>
      <c r="F2701" s="9" t="s">
        <v>15483</v>
      </c>
      <c r="G2701" s="9" t="s">
        <v>14</v>
      </c>
      <c r="H2701" s="9"/>
      <c r="I2701" s="54"/>
    </row>
    <row r="2702">
      <c r="A2702" s="30" t="s">
        <v>15455</v>
      </c>
      <c r="B2702" s="52" t="s">
        <v>15479</v>
      </c>
      <c r="C2702" s="60" t="s">
        <v>15480</v>
      </c>
      <c r="D2702" s="30" t="s">
        <v>15484</v>
      </c>
      <c r="E2702" s="9" t="s">
        <v>15485</v>
      </c>
      <c r="F2702" s="9" t="s">
        <v>15486</v>
      </c>
      <c r="G2702" s="9" t="s">
        <v>14</v>
      </c>
      <c r="H2702" s="9"/>
      <c r="I2702" s="54"/>
    </row>
    <row r="2703">
      <c r="A2703" s="30" t="s">
        <v>15455</v>
      </c>
      <c r="B2703" s="52" t="s">
        <v>15479</v>
      </c>
      <c r="C2703" s="60" t="s">
        <v>15480</v>
      </c>
      <c r="D2703" s="30" t="s">
        <v>15487</v>
      </c>
      <c r="E2703" s="9" t="s">
        <v>15488</v>
      </c>
      <c r="F2703" s="9" t="s">
        <v>15489</v>
      </c>
      <c r="G2703" s="9" t="s">
        <v>14</v>
      </c>
      <c r="H2703" s="9"/>
      <c r="I2703" s="54"/>
    </row>
    <row r="2704">
      <c r="A2704" s="30" t="s">
        <v>15455</v>
      </c>
      <c r="B2704" s="52" t="s">
        <v>15479</v>
      </c>
      <c r="C2704" s="60" t="s">
        <v>15480</v>
      </c>
      <c r="D2704" s="30" t="s">
        <v>15490</v>
      </c>
      <c r="E2704" s="9" t="s">
        <v>15491</v>
      </c>
      <c r="F2704" s="9" t="s">
        <v>15492</v>
      </c>
      <c r="G2704" s="9" t="s">
        <v>14</v>
      </c>
      <c r="H2704" s="9"/>
      <c r="I2704" s="54"/>
    </row>
    <row r="2705">
      <c r="A2705" s="30" t="s">
        <v>15455</v>
      </c>
      <c r="B2705" s="52" t="s">
        <v>15493</v>
      </c>
      <c r="C2705" s="60" t="s">
        <v>15494</v>
      </c>
      <c r="D2705" s="30" t="s">
        <v>15495</v>
      </c>
      <c r="E2705" s="9" t="s">
        <v>15496</v>
      </c>
      <c r="F2705" s="9" t="s">
        <v>15497</v>
      </c>
      <c r="G2705" s="9" t="s">
        <v>14</v>
      </c>
      <c r="H2705" s="9"/>
      <c r="I2705" s="54"/>
    </row>
    <row r="2706">
      <c r="A2706" s="30" t="s">
        <v>15455</v>
      </c>
      <c r="B2706" s="52" t="s">
        <v>15498</v>
      </c>
      <c r="C2706" s="60" t="s">
        <v>15499</v>
      </c>
      <c r="D2706" s="30" t="s">
        <v>15500</v>
      </c>
      <c r="E2706" s="9" t="s">
        <v>15501</v>
      </c>
      <c r="F2706" s="9" t="s">
        <v>15502</v>
      </c>
      <c r="G2706" s="9" t="s">
        <v>86</v>
      </c>
      <c r="H2706" s="9"/>
      <c r="I2706" s="54"/>
    </row>
    <row r="2707">
      <c r="A2707" s="30" t="s">
        <v>15455</v>
      </c>
      <c r="B2707" s="52" t="s">
        <v>15498</v>
      </c>
      <c r="C2707" s="60" t="s">
        <v>15499</v>
      </c>
      <c r="D2707" s="30" t="s">
        <v>15503</v>
      </c>
      <c r="E2707" s="9" t="s">
        <v>15504</v>
      </c>
      <c r="F2707" s="9" t="s">
        <v>15505</v>
      </c>
      <c r="G2707" s="9" t="s">
        <v>86</v>
      </c>
      <c r="H2707" s="9"/>
      <c r="I2707" s="54"/>
    </row>
    <row r="2708">
      <c r="A2708" s="30" t="s">
        <v>15455</v>
      </c>
      <c r="B2708" s="52" t="s">
        <v>15498</v>
      </c>
      <c r="C2708" s="60" t="s">
        <v>15499</v>
      </c>
      <c r="D2708" s="30" t="s">
        <v>15506</v>
      </c>
      <c r="E2708" s="9" t="s">
        <v>15507</v>
      </c>
      <c r="F2708" s="9" t="s">
        <v>15508</v>
      </c>
      <c r="G2708" s="9" t="s">
        <v>86</v>
      </c>
      <c r="H2708" s="9"/>
      <c r="I2708" s="54"/>
    </row>
    <row r="2709">
      <c r="A2709" s="30" t="s">
        <v>15455</v>
      </c>
      <c r="B2709" s="52" t="s">
        <v>15509</v>
      </c>
      <c r="C2709" s="60" t="s">
        <v>15510</v>
      </c>
      <c r="D2709" s="30" t="s">
        <v>15511</v>
      </c>
      <c r="E2709" s="9" t="s">
        <v>15512</v>
      </c>
      <c r="F2709" s="9" t="s">
        <v>15513</v>
      </c>
      <c r="G2709" s="9" t="s">
        <v>14</v>
      </c>
      <c r="H2709" s="9"/>
      <c r="I2709" s="54"/>
    </row>
    <row r="2710">
      <c r="A2710" s="30" t="s">
        <v>15455</v>
      </c>
      <c r="B2710" s="52" t="s">
        <v>15514</v>
      </c>
      <c r="C2710" s="60" t="s">
        <v>15515</v>
      </c>
      <c r="D2710" s="30" t="s">
        <v>15516</v>
      </c>
      <c r="E2710" s="9" t="s">
        <v>15517</v>
      </c>
      <c r="F2710" s="9" t="s">
        <v>15518</v>
      </c>
      <c r="G2710" s="9" t="s">
        <v>14</v>
      </c>
      <c r="H2710" s="9"/>
      <c r="I2710" s="54"/>
    </row>
    <row r="2711">
      <c r="A2711" s="30" t="s">
        <v>15455</v>
      </c>
      <c r="B2711" s="52" t="s">
        <v>15519</v>
      </c>
      <c r="C2711" s="60" t="s">
        <v>15520</v>
      </c>
      <c r="D2711" s="30" t="s">
        <v>15521</v>
      </c>
      <c r="E2711" s="9" t="s">
        <v>15522</v>
      </c>
      <c r="F2711" s="9" t="s">
        <v>15523</v>
      </c>
      <c r="G2711" s="9" t="s">
        <v>14</v>
      </c>
      <c r="H2711" s="9"/>
      <c r="I2711" s="54"/>
    </row>
    <row r="2712">
      <c r="A2712" s="30" t="s">
        <v>15455</v>
      </c>
      <c r="B2712" s="52" t="s">
        <v>15524</v>
      </c>
      <c r="C2712" s="60" t="s">
        <v>15525</v>
      </c>
      <c r="D2712" s="30" t="s">
        <v>15526</v>
      </c>
      <c r="E2712" s="9" t="s">
        <v>15527</v>
      </c>
      <c r="F2712" s="9" t="s">
        <v>15528</v>
      </c>
      <c r="G2712" s="9" t="s">
        <v>14</v>
      </c>
      <c r="H2712" s="9"/>
      <c r="I2712" s="54"/>
    </row>
    <row r="2713">
      <c r="A2713" s="30" t="s">
        <v>15455</v>
      </c>
      <c r="B2713" s="52" t="s">
        <v>15524</v>
      </c>
      <c r="C2713" s="60" t="s">
        <v>15525</v>
      </c>
      <c r="D2713" s="30" t="s">
        <v>15529</v>
      </c>
      <c r="E2713" s="9"/>
      <c r="F2713" s="9" t="s">
        <v>15530</v>
      </c>
      <c r="G2713" s="9" t="s">
        <v>14</v>
      </c>
      <c r="H2713" s="23" t="s">
        <v>420</v>
      </c>
      <c r="I2713" s="54"/>
    </row>
    <row r="2714">
      <c r="A2714" s="30" t="s">
        <v>15455</v>
      </c>
      <c r="B2714" s="52" t="s">
        <v>15531</v>
      </c>
      <c r="C2714" s="60" t="s">
        <v>15532</v>
      </c>
      <c r="D2714" s="30" t="s">
        <v>15533</v>
      </c>
      <c r="E2714" s="9" t="s">
        <v>15534</v>
      </c>
      <c r="F2714" s="9" t="s">
        <v>15535</v>
      </c>
      <c r="G2714" s="9" t="s">
        <v>14</v>
      </c>
      <c r="H2714" s="9"/>
      <c r="I2714" s="54"/>
    </row>
    <row r="2715">
      <c r="A2715" s="30" t="s">
        <v>15455</v>
      </c>
      <c r="B2715" s="52" t="s">
        <v>15536</v>
      </c>
      <c r="C2715" s="60" t="s">
        <v>15537</v>
      </c>
      <c r="D2715" s="30" t="s">
        <v>15538</v>
      </c>
      <c r="E2715" s="9" t="s">
        <v>15539</v>
      </c>
      <c r="F2715" s="9" t="s">
        <v>15540</v>
      </c>
      <c r="G2715" s="9" t="s">
        <v>14</v>
      </c>
      <c r="H2715" s="9"/>
      <c r="I2715" s="54"/>
    </row>
    <row r="2716">
      <c r="A2716" s="30" t="s">
        <v>15455</v>
      </c>
      <c r="B2716" s="52" t="s">
        <v>15541</v>
      </c>
      <c r="C2716" s="60" t="s">
        <v>15542</v>
      </c>
      <c r="D2716" s="30" t="s">
        <v>15543</v>
      </c>
      <c r="E2716" s="9" t="s">
        <v>15544</v>
      </c>
      <c r="F2716" s="9" t="s">
        <v>15545</v>
      </c>
      <c r="G2716" s="9" t="s">
        <v>14</v>
      </c>
      <c r="H2716" s="9"/>
      <c r="I2716" s="54"/>
    </row>
    <row r="2717">
      <c r="A2717" s="30" t="s">
        <v>15455</v>
      </c>
      <c r="B2717" s="52" t="s">
        <v>15546</v>
      </c>
      <c r="C2717" s="60" t="s">
        <v>15547</v>
      </c>
      <c r="D2717" s="30" t="s">
        <v>15548</v>
      </c>
      <c r="E2717" s="9" t="s">
        <v>15549</v>
      </c>
      <c r="F2717" s="9" t="s">
        <v>15550</v>
      </c>
      <c r="G2717" s="9" t="s">
        <v>14</v>
      </c>
      <c r="H2717" s="9"/>
      <c r="I2717" s="54"/>
    </row>
    <row r="2718">
      <c r="A2718" s="30" t="s">
        <v>15551</v>
      </c>
      <c r="B2718" s="52" t="s">
        <v>15552</v>
      </c>
      <c r="C2718" s="60" t="s">
        <v>15553</v>
      </c>
      <c r="D2718" s="30" t="s">
        <v>15554</v>
      </c>
      <c r="E2718" s="9" t="s">
        <v>15555</v>
      </c>
      <c r="F2718" s="9" t="s">
        <v>15556</v>
      </c>
      <c r="G2718" s="9" t="s">
        <v>14</v>
      </c>
      <c r="H2718" s="9"/>
      <c r="I2718" s="54"/>
    </row>
    <row r="2719">
      <c r="A2719" s="30" t="s">
        <v>15551</v>
      </c>
      <c r="B2719" s="52" t="s">
        <v>15552</v>
      </c>
      <c r="C2719" s="60" t="s">
        <v>15553</v>
      </c>
      <c r="D2719" s="30" t="s">
        <v>15557</v>
      </c>
      <c r="E2719" s="9" t="s">
        <v>15558</v>
      </c>
      <c r="F2719" s="9" t="s">
        <v>15559</v>
      </c>
      <c r="G2719" s="9" t="s">
        <v>14</v>
      </c>
      <c r="H2719" s="9"/>
      <c r="I2719" s="54"/>
    </row>
    <row r="2720">
      <c r="A2720" s="30" t="s">
        <v>15551</v>
      </c>
      <c r="B2720" s="52" t="s">
        <v>15560</v>
      </c>
      <c r="C2720" s="60" t="s">
        <v>15561</v>
      </c>
      <c r="D2720" s="30" t="s">
        <v>15562</v>
      </c>
      <c r="E2720" s="9" t="s">
        <v>15563</v>
      </c>
      <c r="F2720" s="9" t="s">
        <v>15564</v>
      </c>
      <c r="G2720" s="9" t="s">
        <v>14</v>
      </c>
      <c r="H2720" s="9"/>
      <c r="I2720" s="54"/>
    </row>
    <row r="2721">
      <c r="A2721" s="30" t="s">
        <v>15551</v>
      </c>
      <c r="B2721" s="52" t="s">
        <v>15560</v>
      </c>
      <c r="C2721" s="60" t="s">
        <v>15561</v>
      </c>
      <c r="D2721" s="30" t="s">
        <v>15565</v>
      </c>
      <c r="E2721" s="9" t="s">
        <v>15566</v>
      </c>
      <c r="F2721" s="9" t="s">
        <v>15567</v>
      </c>
      <c r="G2721" s="9" t="s">
        <v>14</v>
      </c>
      <c r="H2721" s="9"/>
      <c r="I2721" s="54"/>
    </row>
    <row r="2722">
      <c r="A2722" s="30" t="s">
        <v>15551</v>
      </c>
      <c r="B2722" s="52" t="s">
        <v>15560</v>
      </c>
      <c r="C2722" s="60" t="s">
        <v>15561</v>
      </c>
      <c r="D2722" s="30" t="s">
        <v>15568</v>
      </c>
      <c r="E2722" s="9" t="s">
        <v>15569</v>
      </c>
      <c r="F2722" s="9" t="s">
        <v>15570</v>
      </c>
      <c r="G2722" s="9" t="s">
        <v>14</v>
      </c>
      <c r="H2722" s="9"/>
      <c r="I2722" s="54"/>
    </row>
    <row r="2723">
      <c r="A2723" s="30" t="s">
        <v>15551</v>
      </c>
      <c r="B2723" s="52" t="s">
        <v>15571</v>
      </c>
      <c r="C2723" s="60" t="s">
        <v>15572</v>
      </c>
      <c r="D2723" s="30" t="s">
        <v>15573</v>
      </c>
      <c r="E2723" s="9" t="s">
        <v>15574</v>
      </c>
      <c r="F2723" s="9" t="s">
        <v>15575</v>
      </c>
      <c r="G2723" s="9" t="s">
        <v>14</v>
      </c>
      <c r="H2723" s="9"/>
      <c r="I2723" s="54"/>
    </row>
    <row r="2724">
      <c r="A2724" s="30" t="s">
        <v>15551</v>
      </c>
      <c r="B2724" s="52" t="s">
        <v>15576</v>
      </c>
      <c r="C2724" s="60" t="s">
        <v>15577</v>
      </c>
      <c r="D2724" s="30" t="s">
        <v>15578</v>
      </c>
      <c r="E2724" s="9" t="s">
        <v>15579</v>
      </c>
      <c r="F2724" s="9" t="s">
        <v>15580</v>
      </c>
      <c r="G2724" s="9" t="s">
        <v>14</v>
      </c>
      <c r="H2724" s="9"/>
      <c r="I2724" s="54"/>
    </row>
    <row r="2725">
      <c r="A2725" s="30" t="s">
        <v>15551</v>
      </c>
      <c r="B2725" s="52" t="s">
        <v>15576</v>
      </c>
      <c r="C2725" s="60" t="s">
        <v>15577</v>
      </c>
      <c r="D2725" s="30" t="s">
        <v>15581</v>
      </c>
      <c r="E2725" s="9" t="s">
        <v>15582</v>
      </c>
      <c r="F2725" s="9" t="s">
        <v>15583</v>
      </c>
      <c r="G2725" s="9" t="s">
        <v>14</v>
      </c>
      <c r="H2725" s="9"/>
      <c r="I2725" s="54"/>
    </row>
    <row r="2726">
      <c r="A2726" s="30" t="s">
        <v>15551</v>
      </c>
      <c r="B2726" s="52" t="s">
        <v>15576</v>
      </c>
      <c r="C2726" s="60" t="s">
        <v>15577</v>
      </c>
      <c r="D2726" s="30" t="s">
        <v>15584</v>
      </c>
      <c r="E2726" s="9" t="s">
        <v>15585</v>
      </c>
      <c r="F2726" s="9" t="s">
        <v>15586</v>
      </c>
      <c r="G2726" s="9" t="s">
        <v>14</v>
      </c>
      <c r="H2726" s="9"/>
      <c r="I2726" s="54"/>
    </row>
    <row r="2727">
      <c r="A2727" s="30" t="s">
        <v>15551</v>
      </c>
      <c r="B2727" s="52" t="s">
        <v>15576</v>
      </c>
      <c r="C2727" s="60" t="s">
        <v>15577</v>
      </c>
      <c r="D2727" s="30" t="s">
        <v>15587</v>
      </c>
      <c r="E2727" s="9" t="s">
        <v>15588</v>
      </c>
      <c r="F2727" s="9" t="s">
        <v>15589</v>
      </c>
      <c r="G2727" s="9" t="s">
        <v>14</v>
      </c>
      <c r="H2727" s="9"/>
      <c r="I2727" s="54"/>
    </row>
    <row r="2728">
      <c r="A2728" s="30" t="s">
        <v>15551</v>
      </c>
      <c r="B2728" s="52" t="s">
        <v>15590</v>
      </c>
      <c r="C2728" s="60" t="s">
        <v>15591</v>
      </c>
      <c r="D2728" s="30" t="s">
        <v>15592</v>
      </c>
      <c r="E2728" s="9" t="s">
        <v>15593</v>
      </c>
      <c r="F2728" s="9" t="s">
        <v>15594</v>
      </c>
      <c r="G2728" s="9" t="s">
        <v>14</v>
      </c>
      <c r="H2728" s="9"/>
      <c r="I2728" s="54"/>
    </row>
    <row r="2729">
      <c r="A2729" s="30" t="s">
        <v>15551</v>
      </c>
      <c r="B2729" s="52" t="s">
        <v>15590</v>
      </c>
      <c r="C2729" s="60" t="s">
        <v>15591</v>
      </c>
      <c r="D2729" s="30" t="s">
        <v>15595</v>
      </c>
      <c r="E2729" s="9" t="s">
        <v>15596</v>
      </c>
      <c r="F2729" s="9" t="s">
        <v>15597</v>
      </c>
      <c r="G2729" s="9" t="s">
        <v>14</v>
      </c>
      <c r="H2729" s="9"/>
      <c r="I2729" s="54"/>
    </row>
    <row r="2730">
      <c r="A2730" s="30" t="s">
        <v>15551</v>
      </c>
      <c r="B2730" s="52" t="s">
        <v>15598</v>
      </c>
      <c r="C2730" s="60" t="s">
        <v>15599</v>
      </c>
      <c r="D2730" s="30" t="s">
        <v>15600</v>
      </c>
      <c r="E2730" s="9" t="s">
        <v>15601</v>
      </c>
      <c r="F2730" s="9" t="s">
        <v>15602</v>
      </c>
      <c r="G2730" s="9" t="s">
        <v>14</v>
      </c>
      <c r="H2730" s="9"/>
      <c r="I2730" s="54"/>
    </row>
    <row r="2731">
      <c r="A2731" s="30" t="s">
        <v>15551</v>
      </c>
      <c r="B2731" s="52" t="s">
        <v>15598</v>
      </c>
      <c r="C2731" s="60" t="s">
        <v>15599</v>
      </c>
      <c r="D2731" s="30" t="s">
        <v>15603</v>
      </c>
      <c r="E2731" s="9" t="s">
        <v>15604</v>
      </c>
      <c r="F2731" s="9" t="s">
        <v>15605</v>
      </c>
      <c r="G2731" s="9" t="s">
        <v>14</v>
      </c>
      <c r="H2731" s="9"/>
      <c r="I2731" s="54"/>
    </row>
    <row r="2732">
      <c r="A2732" s="30" t="s">
        <v>15551</v>
      </c>
      <c r="B2732" s="52" t="s">
        <v>15598</v>
      </c>
      <c r="C2732" s="60" t="s">
        <v>15599</v>
      </c>
      <c r="D2732" s="30" t="s">
        <v>15606</v>
      </c>
      <c r="E2732" s="9" t="s">
        <v>15607</v>
      </c>
      <c r="F2732" s="9" t="s">
        <v>15608</v>
      </c>
      <c r="G2732" s="9" t="s">
        <v>14</v>
      </c>
      <c r="H2732" s="9"/>
      <c r="I2732" s="54"/>
    </row>
    <row r="2733">
      <c r="A2733" s="30" t="s">
        <v>15551</v>
      </c>
      <c r="B2733" s="52" t="s">
        <v>15609</v>
      </c>
      <c r="C2733" s="60" t="s">
        <v>15610</v>
      </c>
      <c r="D2733" s="30" t="s">
        <v>15611</v>
      </c>
      <c r="E2733" s="9" t="s">
        <v>15612</v>
      </c>
      <c r="F2733" s="9" t="s">
        <v>15613</v>
      </c>
      <c r="G2733" s="9" t="s">
        <v>14</v>
      </c>
      <c r="H2733" s="9"/>
      <c r="I2733" s="54"/>
    </row>
    <row r="2734">
      <c r="A2734" s="30" t="s">
        <v>15551</v>
      </c>
      <c r="B2734" s="52" t="s">
        <v>15614</v>
      </c>
      <c r="C2734" s="60" t="s">
        <v>15615</v>
      </c>
      <c r="D2734" s="30" t="s">
        <v>15616</v>
      </c>
      <c r="E2734" s="9" t="s">
        <v>15617</v>
      </c>
      <c r="F2734" s="9" t="s">
        <v>15618</v>
      </c>
      <c r="G2734" s="9" t="s">
        <v>14</v>
      </c>
      <c r="H2734" s="9"/>
      <c r="I2734" s="54"/>
    </row>
    <row r="2735">
      <c r="A2735" s="30" t="s">
        <v>15551</v>
      </c>
      <c r="B2735" s="52" t="s">
        <v>15619</v>
      </c>
      <c r="C2735" s="60" t="s">
        <v>15620</v>
      </c>
      <c r="D2735" s="30" t="s">
        <v>15621</v>
      </c>
      <c r="E2735" s="9" t="s">
        <v>15622</v>
      </c>
      <c r="F2735" s="9" t="s">
        <v>15623</v>
      </c>
      <c r="G2735" s="9" t="s">
        <v>14</v>
      </c>
      <c r="H2735" s="9"/>
      <c r="I2735" s="54"/>
    </row>
    <row r="2736">
      <c r="A2736" s="30" t="s">
        <v>15551</v>
      </c>
      <c r="B2736" s="52" t="s">
        <v>15624</v>
      </c>
      <c r="C2736" s="60" t="s">
        <v>15625</v>
      </c>
      <c r="D2736" s="30" t="s">
        <v>15626</v>
      </c>
      <c r="E2736" s="9" t="s">
        <v>15627</v>
      </c>
      <c r="F2736" s="9" t="s">
        <v>15628</v>
      </c>
      <c r="G2736" s="9" t="s">
        <v>14</v>
      </c>
      <c r="H2736" s="9"/>
      <c r="I2736" s="54"/>
    </row>
    <row r="2737">
      <c r="A2737" s="30" t="s">
        <v>15551</v>
      </c>
      <c r="B2737" s="52" t="s">
        <v>15629</v>
      </c>
      <c r="C2737" s="60" t="s">
        <v>15630</v>
      </c>
      <c r="D2737" s="30" t="s">
        <v>15631</v>
      </c>
      <c r="E2737" s="9" t="s">
        <v>15632</v>
      </c>
      <c r="F2737" s="9" t="s">
        <v>15633</v>
      </c>
      <c r="G2737" s="9" t="s">
        <v>14</v>
      </c>
      <c r="H2737" s="9"/>
      <c r="I2737" s="54"/>
    </row>
    <row r="2738">
      <c r="A2738" s="30" t="s">
        <v>15551</v>
      </c>
      <c r="B2738" s="52" t="s">
        <v>15634</v>
      </c>
      <c r="C2738" s="60" t="s">
        <v>15635</v>
      </c>
      <c r="D2738" s="30" t="s">
        <v>15636</v>
      </c>
      <c r="E2738" s="9" t="s">
        <v>15637</v>
      </c>
      <c r="F2738" s="9" t="s">
        <v>15638</v>
      </c>
      <c r="G2738" s="9" t="s">
        <v>14</v>
      </c>
      <c r="H2738" s="9"/>
      <c r="I2738" s="54"/>
    </row>
    <row r="2739">
      <c r="A2739" s="30" t="s">
        <v>15551</v>
      </c>
      <c r="B2739" s="52" t="s">
        <v>15634</v>
      </c>
      <c r="C2739" s="60" t="s">
        <v>15635</v>
      </c>
      <c r="D2739" s="30" t="s">
        <v>15639</v>
      </c>
      <c r="E2739" s="9" t="s">
        <v>15640</v>
      </c>
      <c r="F2739" s="9" t="s">
        <v>15641</v>
      </c>
      <c r="G2739" s="9" t="s">
        <v>14</v>
      </c>
      <c r="H2739" s="9"/>
      <c r="I2739" s="54"/>
    </row>
    <row r="2740">
      <c r="A2740" s="30" t="s">
        <v>15551</v>
      </c>
      <c r="B2740" s="52" t="s">
        <v>15642</v>
      </c>
      <c r="C2740" s="60" t="s">
        <v>15643</v>
      </c>
      <c r="D2740" s="30" t="s">
        <v>15644</v>
      </c>
      <c r="E2740" s="9" t="s">
        <v>15645</v>
      </c>
      <c r="F2740" s="9" t="s">
        <v>15646</v>
      </c>
      <c r="G2740" s="9" t="s">
        <v>14</v>
      </c>
      <c r="H2740" s="9"/>
      <c r="I2740" s="54"/>
    </row>
    <row r="2741">
      <c r="A2741" s="30" t="s">
        <v>15551</v>
      </c>
      <c r="B2741" s="52" t="s">
        <v>15647</v>
      </c>
      <c r="C2741" s="60" t="s">
        <v>15648</v>
      </c>
      <c r="D2741" s="30" t="s">
        <v>15649</v>
      </c>
      <c r="E2741" s="9" t="s">
        <v>15650</v>
      </c>
      <c r="F2741" s="9" t="s">
        <v>15651</v>
      </c>
      <c r="G2741" s="9" t="s">
        <v>14</v>
      </c>
      <c r="H2741" s="9"/>
      <c r="I2741" s="54"/>
    </row>
    <row r="2742">
      <c r="A2742" s="30" t="s">
        <v>15652</v>
      </c>
      <c r="B2742" s="52" t="s">
        <v>15653</v>
      </c>
      <c r="C2742" s="60" t="s">
        <v>15654</v>
      </c>
      <c r="D2742" s="30" t="s">
        <v>15655</v>
      </c>
      <c r="E2742" s="9" t="s">
        <v>15656</v>
      </c>
      <c r="F2742" s="9" t="s">
        <v>15657</v>
      </c>
      <c r="G2742" s="9" t="s">
        <v>86</v>
      </c>
      <c r="H2742" s="9"/>
      <c r="I2742" s="54"/>
    </row>
    <row r="2743">
      <c r="A2743" s="30" t="s">
        <v>15652</v>
      </c>
      <c r="B2743" s="52" t="s">
        <v>15658</v>
      </c>
      <c r="C2743" s="60" t="s">
        <v>15659</v>
      </c>
      <c r="D2743" s="30" t="s">
        <v>15660</v>
      </c>
      <c r="E2743" s="9" t="s">
        <v>15661</v>
      </c>
      <c r="F2743" s="9" t="s">
        <v>15662</v>
      </c>
      <c r="G2743" s="9" t="s">
        <v>14</v>
      </c>
      <c r="H2743" s="9"/>
      <c r="I2743" s="54"/>
    </row>
    <row r="2744">
      <c r="A2744" s="34">
        <v>45323.0</v>
      </c>
      <c r="B2744" s="52" t="s">
        <v>15663</v>
      </c>
      <c r="C2744" s="60" t="s">
        <v>15664</v>
      </c>
      <c r="D2744" s="30" t="s">
        <v>15665</v>
      </c>
      <c r="E2744" s="9" t="s">
        <v>15666</v>
      </c>
      <c r="F2744" s="9" t="s">
        <v>15667</v>
      </c>
      <c r="G2744" s="9" t="s">
        <v>14</v>
      </c>
      <c r="H2744" s="9"/>
      <c r="I2744" s="54"/>
    </row>
    <row r="2745">
      <c r="A2745" s="34">
        <v>45323.0</v>
      </c>
      <c r="B2745" s="52" t="s">
        <v>15663</v>
      </c>
      <c r="C2745" s="60" t="s">
        <v>15664</v>
      </c>
      <c r="D2745" s="30" t="s">
        <v>15668</v>
      </c>
      <c r="E2745" s="9" t="s">
        <v>15669</v>
      </c>
      <c r="F2745" s="9" t="s">
        <v>15670</v>
      </c>
      <c r="G2745" s="9" t="s">
        <v>14</v>
      </c>
      <c r="H2745" s="9"/>
      <c r="I2745" s="54"/>
    </row>
    <row r="2746">
      <c r="A2746" s="34">
        <v>45323.0</v>
      </c>
      <c r="B2746" s="52" t="s">
        <v>15663</v>
      </c>
      <c r="C2746" s="60" t="s">
        <v>15664</v>
      </c>
      <c r="D2746" s="30" t="s">
        <v>15671</v>
      </c>
      <c r="E2746" s="9" t="s">
        <v>15672</v>
      </c>
      <c r="F2746" s="9" t="s">
        <v>15673</v>
      </c>
      <c r="G2746" s="9" t="s">
        <v>14</v>
      </c>
      <c r="H2746" s="9"/>
      <c r="I2746" s="54"/>
    </row>
    <row r="2747">
      <c r="A2747" s="34">
        <v>45323.0</v>
      </c>
      <c r="B2747" s="52" t="s">
        <v>138</v>
      </c>
      <c r="C2747" s="60" t="s">
        <v>139</v>
      </c>
      <c r="D2747" s="30" t="s">
        <v>15674</v>
      </c>
      <c r="E2747" s="9" t="s">
        <v>15675</v>
      </c>
      <c r="F2747" s="9" t="s">
        <v>15676</v>
      </c>
      <c r="G2747" s="9" t="s">
        <v>14</v>
      </c>
      <c r="H2747" s="9"/>
      <c r="I2747" s="54"/>
    </row>
    <row r="2748">
      <c r="A2748" s="34">
        <v>45323.0</v>
      </c>
      <c r="B2748" s="52" t="s">
        <v>128</v>
      </c>
      <c r="C2748" s="60" t="s">
        <v>129</v>
      </c>
      <c r="D2748" s="30" t="s">
        <v>15677</v>
      </c>
      <c r="E2748" s="9" t="s">
        <v>15678</v>
      </c>
      <c r="F2748" s="9" t="s">
        <v>15679</v>
      </c>
      <c r="G2748" s="9" t="s">
        <v>14</v>
      </c>
      <c r="H2748" s="9"/>
      <c r="I2748" s="54"/>
    </row>
    <row r="2749">
      <c r="A2749" s="34">
        <v>45323.0</v>
      </c>
      <c r="B2749" s="52" t="s">
        <v>128</v>
      </c>
      <c r="C2749" s="60" t="s">
        <v>129</v>
      </c>
      <c r="D2749" s="30" t="s">
        <v>15680</v>
      </c>
      <c r="E2749" s="9" t="s">
        <v>15681</v>
      </c>
      <c r="F2749" s="9" t="s">
        <v>15682</v>
      </c>
      <c r="G2749" s="9" t="s">
        <v>14</v>
      </c>
      <c r="H2749" s="9"/>
      <c r="I2749" s="54"/>
    </row>
    <row r="2750">
      <c r="A2750" s="34">
        <v>45323.0</v>
      </c>
      <c r="B2750" s="52" t="s">
        <v>122</v>
      </c>
      <c r="C2750" s="60" t="s">
        <v>123</v>
      </c>
      <c r="D2750" s="30" t="s">
        <v>15683</v>
      </c>
      <c r="E2750" s="9" t="s">
        <v>15684</v>
      </c>
      <c r="F2750" s="9" t="s">
        <v>15685</v>
      </c>
      <c r="G2750" s="9" t="s">
        <v>14</v>
      </c>
      <c r="H2750" s="9"/>
      <c r="I2750" s="54"/>
    </row>
    <row r="2751">
      <c r="A2751" s="34">
        <v>45323.0</v>
      </c>
      <c r="B2751" s="52" t="s">
        <v>122</v>
      </c>
      <c r="C2751" s="60" t="s">
        <v>123</v>
      </c>
      <c r="D2751" s="30" t="s">
        <v>15686</v>
      </c>
      <c r="E2751" s="9" t="s">
        <v>15687</v>
      </c>
      <c r="F2751" s="9" t="s">
        <v>15688</v>
      </c>
      <c r="G2751" s="9" t="s">
        <v>14</v>
      </c>
      <c r="H2751" s="9"/>
      <c r="I2751" s="54"/>
    </row>
    <row r="2752">
      <c r="A2752" s="34">
        <v>45323.0</v>
      </c>
      <c r="B2752" s="52" t="s">
        <v>116</v>
      </c>
      <c r="C2752" s="60" t="s">
        <v>15689</v>
      </c>
      <c r="D2752" s="30" t="s">
        <v>15690</v>
      </c>
      <c r="E2752" s="9" t="s">
        <v>15691</v>
      </c>
      <c r="F2752" s="9" t="s">
        <v>15692</v>
      </c>
      <c r="G2752" s="9" t="s">
        <v>14</v>
      </c>
      <c r="H2752" s="9"/>
      <c r="I2752" s="54"/>
    </row>
    <row r="2753">
      <c r="A2753" s="34">
        <v>45323.0</v>
      </c>
      <c r="B2753" s="52" t="s">
        <v>15693</v>
      </c>
      <c r="C2753" s="60" t="s">
        <v>15694</v>
      </c>
      <c r="D2753" s="30" t="s">
        <v>15695</v>
      </c>
      <c r="E2753" s="9" t="s">
        <v>15696</v>
      </c>
      <c r="F2753" s="9" t="s">
        <v>15697</v>
      </c>
      <c r="G2753" s="9" t="s">
        <v>14</v>
      </c>
      <c r="H2753" s="9"/>
      <c r="I2753" s="54"/>
    </row>
    <row r="2754">
      <c r="A2754" s="34">
        <v>45323.0</v>
      </c>
      <c r="B2754" s="52" t="s">
        <v>15693</v>
      </c>
      <c r="C2754" s="60" t="s">
        <v>15694</v>
      </c>
      <c r="D2754" s="30" t="s">
        <v>15698</v>
      </c>
      <c r="E2754" s="9" t="s">
        <v>15699</v>
      </c>
      <c r="F2754" s="9" t="s">
        <v>15700</v>
      </c>
      <c r="G2754" s="9" t="s">
        <v>14</v>
      </c>
      <c r="H2754" s="9"/>
      <c r="I2754" s="54"/>
    </row>
    <row r="2755">
      <c r="A2755" s="34">
        <v>45323.0</v>
      </c>
      <c r="B2755" s="52" t="s">
        <v>112</v>
      </c>
      <c r="C2755" s="60" t="s">
        <v>113</v>
      </c>
      <c r="D2755" s="30" t="s">
        <v>15701</v>
      </c>
      <c r="E2755" s="9" t="s">
        <v>15702</v>
      </c>
      <c r="F2755" s="9" t="s">
        <v>15703</v>
      </c>
      <c r="G2755" s="9" t="s">
        <v>14</v>
      </c>
      <c r="H2755" s="9"/>
      <c r="I2755" s="54"/>
    </row>
    <row r="2756">
      <c r="A2756" s="34">
        <v>45323.0</v>
      </c>
      <c r="B2756" s="52" t="s">
        <v>102</v>
      </c>
      <c r="C2756" s="60" t="s">
        <v>103</v>
      </c>
      <c r="D2756" s="30" t="s">
        <v>15704</v>
      </c>
      <c r="E2756" s="9" t="s">
        <v>15705</v>
      </c>
      <c r="F2756" s="9" t="s">
        <v>15706</v>
      </c>
      <c r="G2756" s="9" t="s">
        <v>14</v>
      </c>
      <c r="H2756" s="9"/>
      <c r="I2756" s="54"/>
    </row>
    <row r="2757">
      <c r="A2757" s="34">
        <v>45323.0</v>
      </c>
      <c r="B2757" s="52" t="s">
        <v>102</v>
      </c>
      <c r="C2757" s="60" t="s">
        <v>103</v>
      </c>
      <c r="D2757" s="30" t="s">
        <v>15707</v>
      </c>
      <c r="E2757" s="9" t="s">
        <v>15708</v>
      </c>
      <c r="F2757" s="9" t="s">
        <v>15709</v>
      </c>
      <c r="G2757" s="9" t="s">
        <v>14</v>
      </c>
      <c r="H2757" s="9"/>
      <c r="I2757" s="54"/>
    </row>
    <row r="2758">
      <c r="A2758" s="34">
        <v>45323.0</v>
      </c>
      <c r="B2758" s="52" t="s">
        <v>97</v>
      </c>
      <c r="C2758" s="60" t="s">
        <v>98</v>
      </c>
      <c r="D2758" s="30" t="s">
        <v>15710</v>
      </c>
      <c r="E2758" s="9" t="s">
        <v>15711</v>
      </c>
      <c r="F2758" s="9" t="s">
        <v>15712</v>
      </c>
      <c r="G2758" s="9" t="s">
        <v>14</v>
      </c>
      <c r="H2758" s="9"/>
      <c r="I2758" s="54"/>
    </row>
    <row r="2759">
      <c r="A2759" s="34">
        <v>45323.0</v>
      </c>
      <c r="B2759" s="52" t="s">
        <v>67</v>
      </c>
      <c r="C2759" s="60" t="s">
        <v>68</v>
      </c>
      <c r="D2759" s="30" t="s">
        <v>15713</v>
      </c>
      <c r="E2759" s="9" t="s">
        <v>15714</v>
      </c>
      <c r="F2759" s="9" t="s">
        <v>15715</v>
      </c>
      <c r="G2759" s="9" t="s">
        <v>14</v>
      </c>
      <c r="H2759" s="9"/>
      <c r="I2759" s="54"/>
    </row>
    <row r="2760">
      <c r="A2760" s="34">
        <v>45323.0</v>
      </c>
      <c r="B2760" s="52" t="s">
        <v>63</v>
      </c>
      <c r="C2760" s="60" t="s">
        <v>64</v>
      </c>
      <c r="D2760" s="30" t="s">
        <v>15716</v>
      </c>
      <c r="E2760" s="9" t="s">
        <v>15717</v>
      </c>
      <c r="F2760" s="9" t="s">
        <v>15718</v>
      </c>
      <c r="G2760" s="9" t="s">
        <v>14</v>
      </c>
      <c r="H2760" s="9"/>
      <c r="I2760" s="54"/>
    </row>
    <row r="2761">
      <c r="A2761" s="34">
        <v>45323.0</v>
      </c>
      <c r="B2761" s="52" t="s">
        <v>57</v>
      </c>
      <c r="C2761" s="60" t="s">
        <v>58</v>
      </c>
      <c r="D2761" s="30" t="s">
        <v>15719</v>
      </c>
      <c r="E2761" s="9" t="s">
        <v>15720</v>
      </c>
      <c r="F2761" s="9" t="s">
        <v>15721</v>
      </c>
      <c r="G2761" s="9" t="s">
        <v>14</v>
      </c>
      <c r="H2761" s="9"/>
      <c r="I2761" s="54"/>
    </row>
    <row r="2762">
      <c r="A2762" s="34">
        <v>45323.0</v>
      </c>
      <c r="B2762" s="52" t="s">
        <v>57</v>
      </c>
      <c r="C2762" s="60" t="s">
        <v>58</v>
      </c>
      <c r="D2762" s="30" t="s">
        <v>15722</v>
      </c>
      <c r="E2762" s="9" t="s">
        <v>15723</v>
      </c>
      <c r="F2762" s="9" t="s">
        <v>15724</v>
      </c>
      <c r="G2762" s="9" t="s">
        <v>14</v>
      </c>
      <c r="H2762" s="9"/>
      <c r="I2762" s="54"/>
    </row>
    <row r="2763">
      <c r="A2763" s="34">
        <v>45323.0</v>
      </c>
      <c r="B2763" s="52" t="s">
        <v>57</v>
      </c>
      <c r="C2763" s="60" t="s">
        <v>58</v>
      </c>
      <c r="D2763" s="30" t="s">
        <v>15725</v>
      </c>
      <c r="E2763" s="9" t="s">
        <v>15726</v>
      </c>
      <c r="F2763" s="9" t="s">
        <v>15727</v>
      </c>
      <c r="G2763" s="9" t="s">
        <v>14</v>
      </c>
      <c r="H2763" s="9"/>
      <c r="I2763" s="54"/>
    </row>
    <row r="2764">
      <c r="A2764" s="34">
        <v>45323.0</v>
      </c>
      <c r="B2764" s="52" t="s">
        <v>44</v>
      </c>
      <c r="C2764" s="60" t="s">
        <v>45</v>
      </c>
      <c r="D2764" s="30" t="s">
        <v>15728</v>
      </c>
      <c r="E2764" s="9" t="s">
        <v>15729</v>
      </c>
      <c r="F2764" s="9" t="s">
        <v>15730</v>
      </c>
      <c r="G2764" s="9" t="s">
        <v>14</v>
      </c>
      <c r="H2764" s="9"/>
      <c r="I2764" s="54"/>
    </row>
    <row r="2765">
      <c r="A2765" s="34">
        <v>45323.0</v>
      </c>
      <c r="B2765" s="52" t="s">
        <v>39</v>
      </c>
      <c r="C2765" s="60" t="s">
        <v>40</v>
      </c>
      <c r="D2765" s="30" t="s">
        <v>15731</v>
      </c>
      <c r="E2765" s="9" t="s">
        <v>15732</v>
      </c>
      <c r="F2765" s="9" t="s">
        <v>15733</v>
      </c>
      <c r="G2765" s="9" t="s">
        <v>14</v>
      </c>
      <c r="H2765" s="9"/>
      <c r="I2765" s="54"/>
    </row>
    <row r="2766">
      <c r="A2766" s="34">
        <v>45352.0</v>
      </c>
      <c r="B2766" s="52" t="s">
        <v>209</v>
      </c>
      <c r="C2766" s="60" t="s">
        <v>210</v>
      </c>
      <c r="D2766" s="30" t="s">
        <v>15734</v>
      </c>
      <c r="E2766" s="9" t="s">
        <v>15735</v>
      </c>
      <c r="F2766" s="9" t="s">
        <v>15736</v>
      </c>
      <c r="G2766" s="9" t="s">
        <v>14</v>
      </c>
      <c r="H2766" s="9"/>
      <c r="I2766" s="54"/>
    </row>
    <row r="2767">
      <c r="A2767" s="34">
        <v>45352.0</v>
      </c>
      <c r="B2767" s="52" t="s">
        <v>204</v>
      </c>
      <c r="C2767" s="60" t="s">
        <v>205</v>
      </c>
      <c r="D2767" s="30" t="s">
        <v>15737</v>
      </c>
      <c r="E2767" s="9" t="s">
        <v>15738</v>
      </c>
      <c r="F2767" s="9" t="s">
        <v>15739</v>
      </c>
      <c r="G2767" s="50" t="s">
        <v>29</v>
      </c>
      <c r="H2767" s="9"/>
      <c r="I2767" s="54"/>
    </row>
    <row r="2768">
      <c r="A2768" s="34">
        <v>45352.0</v>
      </c>
      <c r="B2768" s="52" t="s">
        <v>204</v>
      </c>
      <c r="C2768" s="60" t="s">
        <v>205</v>
      </c>
      <c r="D2768" s="30" t="s">
        <v>15740</v>
      </c>
      <c r="E2768" s="9" t="s">
        <v>15741</v>
      </c>
      <c r="F2768" s="9" t="s">
        <v>15742</v>
      </c>
      <c r="G2768" s="9" t="s">
        <v>14</v>
      </c>
      <c r="H2768" s="9"/>
      <c r="I2768" s="54"/>
    </row>
    <row r="2769">
      <c r="A2769" s="34">
        <v>45352.0</v>
      </c>
      <c r="B2769" s="52" t="s">
        <v>199</v>
      </c>
      <c r="C2769" s="60" t="s">
        <v>200</v>
      </c>
      <c r="D2769" s="30" t="s">
        <v>15743</v>
      </c>
      <c r="E2769" s="9" t="s">
        <v>15744</v>
      </c>
      <c r="F2769" s="9" t="s">
        <v>15745</v>
      </c>
      <c r="G2769" s="9" t="s">
        <v>14</v>
      </c>
      <c r="H2769" s="9"/>
      <c r="I2769" s="54"/>
    </row>
    <row r="2770">
      <c r="A2770" s="34">
        <v>45352.0</v>
      </c>
      <c r="B2770" s="52" t="s">
        <v>195</v>
      </c>
      <c r="C2770" s="60" t="s">
        <v>196</v>
      </c>
      <c r="D2770" s="30" t="s">
        <v>15746</v>
      </c>
      <c r="E2770" s="9" t="s">
        <v>15747</v>
      </c>
      <c r="F2770" s="9" t="s">
        <v>15748</v>
      </c>
      <c r="G2770" s="9" t="s">
        <v>14</v>
      </c>
      <c r="H2770" s="9"/>
      <c r="I2770" s="54"/>
    </row>
    <row r="2771">
      <c r="A2771" s="34">
        <v>45352.0</v>
      </c>
      <c r="B2771" s="52" t="s">
        <v>191</v>
      </c>
      <c r="C2771" s="60" t="s">
        <v>192</v>
      </c>
      <c r="D2771" s="30" t="s">
        <v>15749</v>
      </c>
      <c r="E2771" s="9" t="s">
        <v>15750</v>
      </c>
      <c r="F2771" s="9" t="s">
        <v>15751</v>
      </c>
      <c r="G2771" s="9" t="s">
        <v>14</v>
      </c>
      <c r="H2771" s="9"/>
      <c r="I2771" s="54"/>
    </row>
    <row r="2772">
      <c r="A2772" s="34">
        <v>45352.0</v>
      </c>
      <c r="B2772" s="52" t="s">
        <v>15752</v>
      </c>
      <c r="C2772" s="60" t="s">
        <v>15753</v>
      </c>
      <c r="D2772" s="30" t="s">
        <v>15754</v>
      </c>
      <c r="E2772" s="9" t="s">
        <v>15755</v>
      </c>
      <c r="F2772" s="9" t="s">
        <v>15756</v>
      </c>
      <c r="G2772" s="9" t="s">
        <v>14</v>
      </c>
      <c r="H2772" s="9"/>
      <c r="I2772" s="54"/>
    </row>
    <row r="2773">
      <c r="A2773" s="34">
        <v>45352.0</v>
      </c>
      <c r="B2773" s="52" t="s">
        <v>15757</v>
      </c>
      <c r="C2773" s="60" t="s">
        <v>15758</v>
      </c>
      <c r="D2773" s="30" t="s">
        <v>15759</v>
      </c>
      <c r="E2773" s="9" t="s">
        <v>15760</v>
      </c>
      <c r="F2773" s="9" t="s">
        <v>15761</v>
      </c>
      <c r="G2773" s="9" t="s">
        <v>86</v>
      </c>
      <c r="H2773" s="9"/>
      <c r="I2773" s="54"/>
    </row>
    <row r="2774">
      <c r="A2774" s="34">
        <v>45352.0</v>
      </c>
      <c r="B2774" s="52" t="s">
        <v>15757</v>
      </c>
      <c r="C2774" s="60" t="s">
        <v>15758</v>
      </c>
      <c r="D2774" s="30" t="s">
        <v>15762</v>
      </c>
      <c r="E2774" s="9" t="s">
        <v>15763</v>
      </c>
      <c r="F2774" s="9" t="s">
        <v>15764</v>
      </c>
      <c r="G2774" s="9" t="s">
        <v>86</v>
      </c>
      <c r="H2774" s="9"/>
      <c r="I2774" s="54"/>
    </row>
    <row r="2775">
      <c r="A2775" s="34">
        <v>45352.0</v>
      </c>
      <c r="B2775" s="52" t="s">
        <v>15757</v>
      </c>
      <c r="C2775" s="60" t="s">
        <v>15758</v>
      </c>
      <c r="D2775" s="30" t="s">
        <v>15765</v>
      </c>
      <c r="E2775" s="9"/>
      <c r="F2775" s="9" t="s">
        <v>15766</v>
      </c>
      <c r="G2775" s="9" t="s">
        <v>14</v>
      </c>
      <c r="H2775" s="9" t="s">
        <v>15767</v>
      </c>
      <c r="I2775" s="54"/>
    </row>
    <row r="2776">
      <c r="A2776" s="34">
        <v>45352.0</v>
      </c>
      <c r="B2776" s="52" t="s">
        <v>187</v>
      </c>
      <c r="C2776" s="60" t="s">
        <v>188</v>
      </c>
      <c r="D2776" s="30" t="s">
        <v>15768</v>
      </c>
      <c r="E2776" s="9" t="s">
        <v>15769</v>
      </c>
      <c r="F2776" s="9" t="s">
        <v>15770</v>
      </c>
      <c r="G2776" s="9" t="s">
        <v>14</v>
      </c>
      <c r="H2776" s="9"/>
      <c r="I2776" s="54"/>
    </row>
    <row r="2777">
      <c r="A2777" s="34">
        <v>45352.0</v>
      </c>
      <c r="B2777" s="52" t="s">
        <v>187</v>
      </c>
      <c r="C2777" s="60" t="s">
        <v>188</v>
      </c>
      <c r="D2777" s="30" t="s">
        <v>15771</v>
      </c>
      <c r="E2777" s="9" t="s">
        <v>15772</v>
      </c>
      <c r="F2777" s="9" t="s">
        <v>15773</v>
      </c>
      <c r="G2777" s="9" t="s">
        <v>14</v>
      </c>
      <c r="H2777" s="9"/>
      <c r="I2777" s="54"/>
    </row>
    <row r="2778">
      <c r="A2778" s="34">
        <v>45352.0</v>
      </c>
      <c r="B2778" s="52" t="s">
        <v>180</v>
      </c>
      <c r="C2778" s="60" t="s">
        <v>181</v>
      </c>
      <c r="D2778" s="30" t="s">
        <v>15774</v>
      </c>
      <c r="E2778" s="9" t="s">
        <v>15775</v>
      </c>
      <c r="F2778" s="9" t="s">
        <v>15776</v>
      </c>
      <c r="G2778" s="9" t="s">
        <v>86</v>
      </c>
      <c r="H2778" s="9"/>
      <c r="I2778" s="54"/>
    </row>
    <row r="2779">
      <c r="A2779" s="34">
        <v>45352.0</v>
      </c>
      <c r="B2779" s="52" t="s">
        <v>180</v>
      </c>
      <c r="C2779" s="60" t="s">
        <v>181</v>
      </c>
      <c r="D2779" s="30" t="s">
        <v>15777</v>
      </c>
      <c r="E2779" s="9" t="s">
        <v>15778</v>
      </c>
      <c r="F2779" s="9" t="s">
        <v>15779</v>
      </c>
      <c r="G2779" s="9" t="s">
        <v>86</v>
      </c>
      <c r="H2779" s="9"/>
      <c r="I2779" s="54"/>
    </row>
    <row r="2780">
      <c r="A2780" s="34">
        <v>45352.0</v>
      </c>
      <c r="B2780" s="52" t="s">
        <v>176</v>
      </c>
      <c r="C2780" s="60" t="s">
        <v>177</v>
      </c>
      <c r="D2780" s="30" t="s">
        <v>15780</v>
      </c>
      <c r="E2780" s="9" t="s">
        <v>15781</v>
      </c>
      <c r="F2780" s="9" t="s">
        <v>15782</v>
      </c>
      <c r="G2780" s="9" t="s">
        <v>14</v>
      </c>
      <c r="H2780" s="9"/>
      <c r="I2780" s="54"/>
    </row>
    <row r="2781">
      <c r="A2781" s="34">
        <v>45352.0</v>
      </c>
      <c r="B2781" s="52" t="s">
        <v>172</v>
      </c>
      <c r="C2781" s="60" t="s">
        <v>173</v>
      </c>
      <c r="D2781" s="30" t="s">
        <v>15783</v>
      </c>
      <c r="E2781" s="9" t="s">
        <v>15784</v>
      </c>
      <c r="F2781" s="9" t="s">
        <v>15785</v>
      </c>
      <c r="G2781" s="9" t="s">
        <v>14</v>
      </c>
      <c r="H2781" s="9"/>
      <c r="I2781" s="54"/>
    </row>
    <row r="2782">
      <c r="A2782" s="34">
        <v>45352.0</v>
      </c>
      <c r="B2782" s="52" t="s">
        <v>168</v>
      </c>
      <c r="C2782" s="60" t="s">
        <v>169</v>
      </c>
      <c r="D2782" s="30" t="s">
        <v>15786</v>
      </c>
      <c r="E2782" s="9" t="s">
        <v>15787</v>
      </c>
      <c r="F2782" s="9" t="s">
        <v>15788</v>
      </c>
      <c r="G2782" s="9" t="s">
        <v>14</v>
      </c>
      <c r="H2782" s="9"/>
      <c r="I2782" s="54"/>
    </row>
    <row r="2783">
      <c r="A2783" s="34">
        <v>45352.0</v>
      </c>
      <c r="B2783" s="52" t="s">
        <v>163</v>
      </c>
      <c r="C2783" s="60" t="s">
        <v>164</v>
      </c>
      <c r="D2783" s="30" t="s">
        <v>15789</v>
      </c>
      <c r="E2783" s="9" t="s">
        <v>15790</v>
      </c>
      <c r="F2783" s="9" t="s">
        <v>15791</v>
      </c>
      <c r="G2783" s="9" t="s">
        <v>14</v>
      </c>
      <c r="H2783" s="9"/>
      <c r="I2783" s="54"/>
    </row>
    <row r="2784">
      <c r="A2784" s="34">
        <v>45352.0</v>
      </c>
      <c r="B2784" s="52" t="s">
        <v>153</v>
      </c>
      <c r="C2784" s="60" t="s">
        <v>154</v>
      </c>
      <c r="D2784" s="30" t="s">
        <v>15792</v>
      </c>
      <c r="E2784" s="9" t="s">
        <v>15793</v>
      </c>
      <c r="F2784" s="9" t="s">
        <v>15794</v>
      </c>
      <c r="G2784" s="9" t="s">
        <v>14</v>
      </c>
      <c r="H2784" s="9"/>
      <c r="I2784" s="54"/>
    </row>
    <row r="2785">
      <c r="A2785" s="34">
        <v>45352.0</v>
      </c>
      <c r="B2785" s="52" t="s">
        <v>15795</v>
      </c>
      <c r="C2785" s="60" t="s">
        <v>15796</v>
      </c>
      <c r="D2785" s="30" t="s">
        <v>15797</v>
      </c>
      <c r="E2785" s="9" t="s">
        <v>15798</v>
      </c>
      <c r="F2785" s="9" t="s">
        <v>15799</v>
      </c>
      <c r="G2785" s="9" t="s">
        <v>14</v>
      </c>
      <c r="H2785" s="9"/>
      <c r="I2785" s="54"/>
    </row>
    <row r="2786">
      <c r="A2786" s="34">
        <v>45383.0</v>
      </c>
      <c r="B2786" s="52" t="s">
        <v>15800</v>
      </c>
      <c r="C2786" s="60" t="s">
        <v>15801</v>
      </c>
      <c r="D2786" s="30" t="s">
        <v>15802</v>
      </c>
      <c r="E2786" s="9" t="s">
        <v>15803</v>
      </c>
      <c r="F2786" s="9" t="s">
        <v>15804</v>
      </c>
      <c r="G2786" s="9" t="s">
        <v>14</v>
      </c>
      <c r="H2786" s="9"/>
      <c r="I2786" s="54"/>
    </row>
    <row r="2787">
      <c r="A2787" s="34">
        <v>45383.0</v>
      </c>
      <c r="B2787" s="52" t="s">
        <v>15800</v>
      </c>
      <c r="C2787" s="60" t="s">
        <v>15801</v>
      </c>
      <c r="D2787" s="30" t="s">
        <v>15805</v>
      </c>
      <c r="E2787" s="9" t="s">
        <v>15806</v>
      </c>
      <c r="F2787" s="9" t="s">
        <v>15807</v>
      </c>
      <c r="G2787" s="9" t="s">
        <v>14</v>
      </c>
      <c r="H2787" s="9"/>
      <c r="I2787" s="54"/>
    </row>
    <row r="2788">
      <c r="A2788" s="34">
        <v>45383.0</v>
      </c>
      <c r="B2788" s="52" t="s">
        <v>15800</v>
      </c>
      <c r="C2788" s="60" t="s">
        <v>15801</v>
      </c>
      <c r="D2788" s="30" t="s">
        <v>15808</v>
      </c>
      <c r="E2788" s="9"/>
      <c r="F2788" s="9" t="s">
        <v>15809</v>
      </c>
      <c r="G2788" s="9" t="s">
        <v>86</v>
      </c>
      <c r="H2788" s="9" t="s">
        <v>15810</v>
      </c>
      <c r="I2788" s="54"/>
    </row>
    <row r="2789">
      <c r="A2789" s="34">
        <v>45383.0</v>
      </c>
      <c r="B2789" s="52" t="s">
        <v>15811</v>
      </c>
      <c r="C2789" s="60" t="s">
        <v>15812</v>
      </c>
      <c r="D2789" s="30" t="s">
        <v>15813</v>
      </c>
      <c r="E2789" s="9" t="s">
        <v>15814</v>
      </c>
      <c r="F2789" s="9" t="s">
        <v>15815</v>
      </c>
      <c r="G2789" s="9" t="s">
        <v>14</v>
      </c>
      <c r="H2789" s="9"/>
      <c r="I2789" s="54"/>
    </row>
    <row r="2790">
      <c r="A2790" s="34">
        <v>45383.0</v>
      </c>
      <c r="B2790" s="52" t="s">
        <v>15816</v>
      </c>
      <c r="C2790" s="60" t="s">
        <v>15817</v>
      </c>
      <c r="D2790" s="30" t="s">
        <v>15818</v>
      </c>
      <c r="E2790" s="9" t="s">
        <v>15819</v>
      </c>
      <c r="F2790" s="9" t="s">
        <v>15820</v>
      </c>
      <c r="G2790" s="9" t="s">
        <v>86</v>
      </c>
      <c r="H2790" s="9"/>
      <c r="I2790" s="54"/>
    </row>
    <row r="2791">
      <c r="A2791" s="34">
        <v>45383.0</v>
      </c>
      <c r="B2791" s="52" t="s">
        <v>15816</v>
      </c>
      <c r="C2791" s="60" t="s">
        <v>15817</v>
      </c>
      <c r="D2791" s="30" t="s">
        <v>15821</v>
      </c>
      <c r="E2791" s="9" t="s">
        <v>15822</v>
      </c>
      <c r="F2791" s="9" t="s">
        <v>15823</v>
      </c>
      <c r="G2791" s="9" t="s">
        <v>86</v>
      </c>
      <c r="H2791" s="9"/>
      <c r="I2791" s="54"/>
    </row>
    <row r="2792">
      <c r="A2792" s="34">
        <v>45383.0</v>
      </c>
      <c r="B2792" s="52" t="s">
        <v>15816</v>
      </c>
      <c r="C2792" s="60" t="s">
        <v>15817</v>
      </c>
      <c r="D2792" s="30" t="s">
        <v>15824</v>
      </c>
      <c r="E2792" s="9"/>
      <c r="F2792" s="9" t="s">
        <v>15825</v>
      </c>
      <c r="G2792" s="9" t="s">
        <v>14</v>
      </c>
      <c r="H2792" s="9" t="s">
        <v>15826</v>
      </c>
      <c r="I2792" s="54"/>
    </row>
    <row r="2793">
      <c r="A2793" s="34">
        <v>45383.0</v>
      </c>
      <c r="B2793" s="52" t="s">
        <v>296</v>
      </c>
      <c r="C2793" s="60" t="s">
        <v>297</v>
      </c>
      <c r="D2793" s="30" t="s">
        <v>15827</v>
      </c>
      <c r="E2793" s="9" t="s">
        <v>15828</v>
      </c>
      <c r="F2793" s="9" t="s">
        <v>15829</v>
      </c>
      <c r="G2793" s="9" t="s">
        <v>14</v>
      </c>
      <c r="H2793" s="9"/>
      <c r="I2793" s="54"/>
    </row>
    <row r="2794">
      <c r="A2794" s="34">
        <v>45383.0</v>
      </c>
      <c r="B2794" s="52" t="s">
        <v>15830</v>
      </c>
      <c r="C2794" s="60" t="s">
        <v>15831</v>
      </c>
      <c r="D2794" s="30" t="s">
        <v>15832</v>
      </c>
      <c r="E2794" s="9" t="s">
        <v>15833</v>
      </c>
      <c r="F2794" s="9" t="s">
        <v>15834</v>
      </c>
      <c r="G2794" s="9" t="s">
        <v>14</v>
      </c>
      <c r="H2794" s="9"/>
      <c r="I2794" s="54"/>
    </row>
    <row r="2795">
      <c r="A2795" s="34">
        <v>45383.0</v>
      </c>
      <c r="B2795" s="52" t="s">
        <v>15830</v>
      </c>
      <c r="C2795" s="60" t="s">
        <v>15831</v>
      </c>
      <c r="D2795" s="30" t="s">
        <v>15835</v>
      </c>
      <c r="E2795" s="9" t="s">
        <v>15836</v>
      </c>
      <c r="F2795" s="9" t="s">
        <v>15837</v>
      </c>
      <c r="G2795" s="9" t="s">
        <v>14</v>
      </c>
      <c r="H2795" s="9"/>
      <c r="I2795" s="54"/>
    </row>
    <row r="2796">
      <c r="A2796" s="34">
        <v>45383.0</v>
      </c>
      <c r="B2796" s="52" t="s">
        <v>287</v>
      </c>
      <c r="C2796" s="60" t="s">
        <v>288</v>
      </c>
      <c r="D2796" s="30" t="s">
        <v>15838</v>
      </c>
      <c r="E2796" s="9" t="s">
        <v>15839</v>
      </c>
      <c r="F2796" s="9" t="s">
        <v>15840</v>
      </c>
      <c r="G2796" s="9" t="s">
        <v>86</v>
      </c>
      <c r="H2796" s="9"/>
      <c r="I2796" s="54"/>
    </row>
    <row r="2797">
      <c r="A2797" s="34">
        <v>45383.0</v>
      </c>
      <c r="B2797" s="52" t="s">
        <v>282</v>
      </c>
      <c r="C2797" s="61" t="s">
        <v>283</v>
      </c>
      <c r="D2797" s="30" t="s">
        <v>15841</v>
      </c>
      <c r="E2797" s="9" t="s">
        <v>15842</v>
      </c>
      <c r="F2797" s="9" t="s">
        <v>15843</v>
      </c>
      <c r="G2797" s="9" t="s">
        <v>14</v>
      </c>
      <c r="H2797" s="9"/>
      <c r="I2797" s="54"/>
    </row>
    <row r="2798">
      <c r="A2798" s="34">
        <v>45383.0</v>
      </c>
      <c r="B2798" s="52" t="s">
        <v>282</v>
      </c>
      <c r="C2798" s="61" t="s">
        <v>283</v>
      </c>
      <c r="D2798" s="30" t="s">
        <v>15844</v>
      </c>
      <c r="E2798" s="9" t="s">
        <v>15845</v>
      </c>
      <c r="F2798" s="9" t="s">
        <v>15846</v>
      </c>
      <c r="G2798" s="9" t="s">
        <v>14</v>
      </c>
      <c r="H2798" s="9"/>
      <c r="I2798" s="54"/>
    </row>
    <row r="2799">
      <c r="A2799" s="34">
        <v>45383.0</v>
      </c>
      <c r="B2799" s="52" t="s">
        <v>278</v>
      </c>
      <c r="C2799" s="60" t="s">
        <v>279</v>
      </c>
      <c r="D2799" s="30" t="s">
        <v>15847</v>
      </c>
      <c r="E2799" s="9" t="s">
        <v>15848</v>
      </c>
      <c r="F2799" s="9" t="s">
        <v>15849</v>
      </c>
      <c r="G2799" s="9" t="s">
        <v>14</v>
      </c>
      <c r="H2799" s="9"/>
      <c r="I2799" s="54"/>
    </row>
    <row r="2800">
      <c r="A2800" s="34">
        <v>45383.0</v>
      </c>
      <c r="B2800" s="52" t="s">
        <v>278</v>
      </c>
      <c r="C2800" s="60" t="s">
        <v>279</v>
      </c>
      <c r="D2800" s="30" t="s">
        <v>15850</v>
      </c>
      <c r="E2800" s="9" t="s">
        <v>15851</v>
      </c>
      <c r="F2800" s="9" t="s">
        <v>15852</v>
      </c>
      <c r="G2800" s="9" t="s">
        <v>14</v>
      </c>
      <c r="H2800" s="9"/>
      <c r="I2800" s="54"/>
    </row>
    <row r="2801">
      <c r="A2801" s="34">
        <v>45383.0</v>
      </c>
      <c r="B2801" s="52" t="s">
        <v>250</v>
      </c>
      <c r="C2801" s="60" t="s">
        <v>251</v>
      </c>
      <c r="D2801" s="30" t="s">
        <v>15853</v>
      </c>
      <c r="E2801" s="9" t="s">
        <v>15854</v>
      </c>
      <c r="F2801" s="9" t="s">
        <v>15855</v>
      </c>
      <c r="G2801" s="9" t="s">
        <v>14</v>
      </c>
      <c r="H2801" s="9"/>
      <c r="I2801" s="54"/>
    </row>
    <row r="2802">
      <c r="A2802" s="34">
        <v>45383.0</v>
      </c>
      <c r="B2802" s="52" t="s">
        <v>244</v>
      </c>
      <c r="C2802" s="60" t="s">
        <v>245</v>
      </c>
      <c r="D2802" s="30" t="s">
        <v>15856</v>
      </c>
      <c r="E2802" s="9"/>
      <c r="F2802" s="9" t="s">
        <v>15857</v>
      </c>
      <c r="G2802" s="9" t="s">
        <v>86</v>
      </c>
      <c r="H2802" s="9" t="s">
        <v>15858</v>
      </c>
      <c r="I2802" s="54"/>
    </row>
    <row r="2803">
      <c r="A2803" s="34">
        <v>45383.0</v>
      </c>
      <c r="B2803" s="52" t="s">
        <v>244</v>
      </c>
      <c r="C2803" s="60" t="s">
        <v>245</v>
      </c>
      <c r="D2803" s="30" t="s">
        <v>15859</v>
      </c>
      <c r="E2803" s="9"/>
      <c r="F2803" s="9" t="s">
        <v>15860</v>
      </c>
      <c r="G2803" s="9" t="s">
        <v>86</v>
      </c>
      <c r="H2803" s="9" t="s">
        <v>15861</v>
      </c>
      <c r="I2803" s="54"/>
    </row>
    <row r="2804">
      <c r="A2804" s="34">
        <v>45383.0</v>
      </c>
      <c r="B2804" s="52" t="s">
        <v>15862</v>
      </c>
      <c r="C2804" s="60" t="s">
        <v>15863</v>
      </c>
      <c r="D2804" s="30" t="s">
        <v>15864</v>
      </c>
      <c r="E2804" s="9" t="s">
        <v>15865</v>
      </c>
      <c r="F2804" s="9" t="s">
        <v>15866</v>
      </c>
      <c r="G2804" s="9" t="s">
        <v>14</v>
      </c>
      <c r="H2804" s="9"/>
      <c r="I2804" s="54"/>
    </row>
    <row r="2805">
      <c r="A2805" s="34">
        <v>45383.0</v>
      </c>
      <c r="B2805" s="52" t="s">
        <v>233</v>
      </c>
      <c r="C2805" s="60" t="s">
        <v>234</v>
      </c>
      <c r="D2805" s="30" t="s">
        <v>15867</v>
      </c>
      <c r="E2805" s="9" t="s">
        <v>15868</v>
      </c>
      <c r="F2805" s="9" t="s">
        <v>15869</v>
      </c>
      <c r="G2805" s="9" t="s">
        <v>14</v>
      </c>
      <c r="H2805" s="9"/>
      <c r="I2805" s="54"/>
    </row>
    <row r="2806">
      <c r="A2806" s="34">
        <v>45383.0</v>
      </c>
      <c r="B2806" s="52" t="s">
        <v>223</v>
      </c>
      <c r="C2806" s="60" t="s">
        <v>224</v>
      </c>
      <c r="D2806" s="30" t="s">
        <v>15870</v>
      </c>
      <c r="E2806" s="9" t="s">
        <v>15871</v>
      </c>
      <c r="F2806" s="9" t="s">
        <v>15872</v>
      </c>
      <c r="G2806" s="9" t="s">
        <v>14</v>
      </c>
      <c r="H2806" s="9"/>
      <c r="I2806" s="54"/>
    </row>
    <row r="2807">
      <c r="A2807" s="34">
        <v>45413.0</v>
      </c>
      <c r="B2807" s="52" t="s">
        <v>15873</v>
      </c>
      <c r="C2807" s="60" t="s">
        <v>15874</v>
      </c>
      <c r="D2807" s="30" t="s">
        <v>15875</v>
      </c>
      <c r="E2807" s="9" t="s">
        <v>15876</v>
      </c>
      <c r="F2807" s="9" t="s">
        <v>15877</v>
      </c>
      <c r="G2807" s="9" t="s">
        <v>86</v>
      </c>
      <c r="H2807" s="9"/>
      <c r="I2807" s="54"/>
    </row>
    <row r="2808">
      <c r="A2808" s="34">
        <v>45413.0</v>
      </c>
      <c r="B2808" s="52" t="s">
        <v>15873</v>
      </c>
      <c r="C2808" s="60" t="s">
        <v>15874</v>
      </c>
      <c r="D2808" s="30" t="s">
        <v>15878</v>
      </c>
      <c r="E2808" s="9" t="s">
        <v>15879</v>
      </c>
      <c r="F2808" s="9" t="s">
        <v>15880</v>
      </c>
      <c r="G2808" s="9" t="s">
        <v>86</v>
      </c>
      <c r="H2808" s="9"/>
      <c r="I2808" s="54"/>
    </row>
    <row r="2809">
      <c r="A2809" s="34">
        <v>45413.0</v>
      </c>
      <c r="B2809" s="52" t="s">
        <v>15873</v>
      </c>
      <c r="C2809" s="60" t="s">
        <v>15874</v>
      </c>
      <c r="D2809" s="30" t="s">
        <v>15881</v>
      </c>
      <c r="E2809" s="9" t="s">
        <v>15882</v>
      </c>
      <c r="F2809" s="9" t="s">
        <v>15883</v>
      </c>
      <c r="G2809" s="9" t="s">
        <v>86</v>
      </c>
      <c r="H2809" s="9"/>
      <c r="I2809" s="54"/>
    </row>
    <row r="2810">
      <c r="A2810" s="34">
        <v>45413.0</v>
      </c>
      <c r="B2810" s="52" t="s">
        <v>387</v>
      </c>
      <c r="C2810" s="60" t="s">
        <v>388</v>
      </c>
      <c r="D2810" s="30" t="s">
        <v>15884</v>
      </c>
      <c r="E2810" s="9" t="s">
        <v>15885</v>
      </c>
      <c r="F2810" s="9" t="s">
        <v>15886</v>
      </c>
      <c r="G2810" s="9" t="s">
        <v>14</v>
      </c>
      <c r="H2810" s="9"/>
      <c r="I2810" s="54"/>
    </row>
    <row r="2811">
      <c r="A2811" s="34">
        <v>45413.0</v>
      </c>
      <c r="B2811" s="52" t="s">
        <v>387</v>
      </c>
      <c r="C2811" s="60" t="s">
        <v>388</v>
      </c>
      <c r="D2811" s="30" t="s">
        <v>15887</v>
      </c>
      <c r="E2811" s="9" t="s">
        <v>15888</v>
      </c>
      <c r="F2811" s="9" t="s">
        <v>15889</v>
      </c>
      <c r="G2811" s="9" t="s">
        <v>14</v>
      </c>
      <c r="H2811" s="9"/>
      <c r="I2811" s="54"/>
    </row>
    <row r="2812">
      <c r="A2812" s="34">
        <v>45413.0</v>
      </c>
      <c r="B2812" s="52" t="s">
        <v>383</v>
      </c>
      <c r="C2812" s="60" t="s">
        <v>384</v>
      </c>
      <c r="D2812" s="30" t="s">
        <v>15890</v>
      </c>
      <c r="E2812" s="9" t="s">
        <v>15891</v>
      </c>
      <c r="F2812" s="9" t="s">
        <v>15892</v>
      </c>
      <c r="G2812" s="9" t="s">
        <v>14</v>
      </c>
      <c r="H2812" s="9"/>
      <c r="I2812" s="54"/>
    </row>
    <row r="2813">
      <c r="A2813" s="34">
        <v>45413.0</v>
      </c>
      <c r="B2813" s="52" t="s">
        <v>15893</v>
      </c>
      <c r="C2813" s="60" t="s">
        <v>15894</v>
      </c>
      <c r="D2813" s="30" t="s">
        <v>15895</v>
      </c>
      <c r="E2813" s="9" t="s">
        <v>15896</v>
      </c>
      <c r="F2813" s="9" t="s">
        <v>15897</v>
      </c>
      <c r="G2813" s="9" t="s">
        <v>86</v>
      </c>
      <c r="H2813" s="9"/>
      <c r="I2813" s="54"/>
    </row>
    <row r="2814">
      <c r="A2814" s="34">
        <v>45413.0</v>
      </c>
      <c r="B2814" s="52" t="s">
        <v>15893</v>
      </c>
      <c r="C2814" s="60" t="s">
        <v>15894</v>
      </c>
      <c r="D2814" s="30" t="s">
        <v>15898</v>
      </c>
      <c r="E2814" s="9" t="s">
        <v>15899</v>
      </c>
      <c r="F2814" s="9" t="s">
        <v>15900</v>
      </c>
      <c r="G2814" s="9" t="s">
        <v>86</v>
      </c>
      <c r="H2814" s="9"/>
      <c r="I2814" s="54"/>
    </row>
    <row r="2815">
      <c r="A2815" s="34">
        <v>45413.0</v>
      </c>
      <c r="B2815" s="52" t="s">
        <v>15893</v>
      </c>
      <c r="C2815" s="60" t="s">
        <v>15894</v>
      </c>
      <c r="D2815" s="30" t="s">
        <v>15901</v>
      </c>
      <c r="E2815" s="9" t="s">
        <v>15902</v>
      </c>
      <c r="F2815" s="9" t="s">
        <v>15903</v>
      </c>
      <c r="G2815" s="9" t="s">
        <v>86</v>
      </c>
      <c r="H2815" s="9"/>
      <c r="I2815" s="54"/>
    </row>
    <row r="2816">
      <c r="A2816" s="34">
        <v>45413.0</v>
      </c>
      <c r="B2816" s="52" t="s">
        <v>380</v>
      </c>
      <c r="C2816" s="60" t="s">
        <v>381</v>
      </c>
      <c r="D2816" s="30" t="s">
        <v>15904</v>
      </c>
      <c r="E2816" s="9" t="s">
        <v>15905</v>
      </c>
      <c r="F2816" s="9" t="s">
        <v>15906</v>
      </c>
      <c r="G2816" s="9" t="s">
        <v>14</v>
      </c>
      <c r="H2816" s="9"/>
      <c r="I2816" s="54"/>
    </row>
    <row r="2817">
      <c r="A2817" s="34">
        <v>45413.0</v>
      </c>
      <c r="B2817" s="52" t="s">
        <v>380</v>
      </c>
      <c r="C2817" s="60" t="s">
        <v>381</v>
      </c>
      <c r="D2817" s="30" t="s">
        <v>15907</v>
      </c>
      <c r="E2817" s="9" t="s">
        <v>15908</v>
      </c>
      <c r="F2817" s="9" t="s">
        <v>15909</v>
      </c>
      <c r="G2817" s="9" t="s">
        <v>14</v>
      </c>
      <c r="H2817" s="9"/>
      <c r="I2817" s="54"/>
    </row>
    <row r="2818">
      <c r="A2818" s="34">
        <v>45413.0</v>
      </c>
      <c r="B2818" s="52" t="s">
        <v>15910</v>
      </c>
      <c r="C2818" s="60" t="s">
        <v>15911</v>
      </c>
      <c r="D2818" s="30" t="s">
        <v>15912</v>
      </c>
      <c r="E2818" s="9" t="s">
        <v>15913</v>
      </c>
      <c r="F2818" s="9" t="s">
        <v>15914</v>
      </c>
      <c r="G2818" s="9" t="s">
        <v>14</v>
      </c>
      <c r="H2818" s="9"/>
      <c r="I2818" s="54"/>
    </row>
    <row r="2819">
      <c r="A2819" s="34">
        <v>45413.0</v>
      </c>
      <c r="B2819" s="52" t="s">
        <v>15910</v>
      </c>
      <c r="C2819" s="60" t="s">
        <v>15911</v>
      </c>
      <c r="D2819" s="30" t="s">
        <v>15915</v>
      </c>
      <c r="E2819" s="9" t="s">
        <v>15916</v>
      </c>
      <c r="F2819" s="9" t="s">
        <v>15917</v>
      </c>
      <c r="G2819" s="9" t="s">
        <v>14</v>
      </c>
      <c r="H2819" s="9"/>
      <c r="I2819" s="54"/>
    </row>
    <row r="2820">
      <c r="A2820" s="34">
        <v>45413.0</v>
      </c>
      <c r="B2820" s="52" t="s">
        <v>15918</v>
      </c>
      <c r="C2820" s="61" t="s">
        <v>15919</v>
      </c>
      <c r="D2820" s="30" t="s">
        <v>15920</v>
      </c>
      <c r="E2820" s="9" t="s">
        <v>15921</v>
      </c>
      <c r="F2820" s="9" t="s">
        <v>15922</v>
      </c>
      <c r="G2820" s="9" t="s">
        <v>14</v>
      </c>
      <c r="H2820" s="9"/>
      <c r="I2820" s="54"/>
    </row>
    <row r="2821">
      <c r="A2821" s="34">
        <v>45413.0</v>
      </c>
      <c r="B2821" s="52" t="s">
        <v>15918</v>
      </c>
      <c r="C2821" s="61" t="s">
        <v>15919</v>
      </c>
      <c r="D2821" s="30" t="s">
        <v>15923</v>
      </c>
      <c r="E2821" s="9" t="s">
        <v>15924</v>
      </c>
      <c r="F2821" s="9" t="s">
        <v>15925</v>
      </c>
      <c r="G2821" s="9" t="s">
        <v>14</v>
      </c>
      <c r="H2821" s="9"/>
      <c r="I2821" s="54"/>
    </row>
    <row r="2822">
      <c r="A2822" s="34">
        <v>45413.0</v>
      </c>
      <c r="B2822" s="52" t="s">
        <v>371</v>
      </c>
      <c r="C2822" s="60" t="s">
        <v>372</v>
      </c>
      <c r="D2822" s="30" t="s">
        <v>15926</v>
      </c>
      <c r="E2822" s="9" t="s">
        <v>15927</v>
      </c>
      <c r="F2822" s="9" t="s">
        <v>15928</v>
      </c>
      <c r="G2822" s="9" t="s">
        <v>14</v>
      </c>
      <c r="H2822" s="9"/>
      <c r="I2822" s="54"/>
    </row>
    <row r="2823">
      <c r="A2823" s="34">
        <v>45413.0</v>
      </c>
      <c r="B2823" s="52" t="s">
        <v>367</v>
      </c>
      <c r="C2823" s="60" t="s">
        <v>368</v>
      </c>
      <c r="D2823" s="30" t="s">
        <v>15929</v>
      </c>
      <c r="E2823" s="9" t="s">
        <v>15930</v>
      </c>
      <c r="F2823" s="55" t="s">
        <v>370</v>
      </c>
      <c r="G2823" s="9" t="s">
        <v>86</v>
      </c>
      <c r="H2823" s="9"/>
      <c r="I2823" s="54"/>
    </row>
    <row r="2824">
      <c r="A2824" s="34">
        <v>45413.0</v>
      </c>
      <c r="B2824" s="52" t="s">
        <v>351</v>
      </c>
      <c r="C2824" s="60" t="s">
        <v>352</v>
      </c>
      <c r="D2824" s="30" t="s">
        <v>15931</v>
      </c>
      <c r="E2824" s="9" t="s">
        <v>15932</v>
      </c>
      <c r="F2824" s="9" t="s">
        <v>15933</v>
      </c>
      <c r="G2824" s="9" t="s">
        <v>14</v>
      </c>
      <c r="H2824" s="9"/>
      <c r="I2824" s="54"/>
    </row>
    <row r="2825">
      <c r="A2825" s="34">
        <v>45413.0</v>
      </c>
      <c r="B2825" s="52" t="s">
        <v>341</v>
      </c>
      <c r="C2825" s="60" t="s">
        <v>342</v>
      </c>
      <c r="D2825" s="30" t="s">
        <v>15934</v>
      </c>
      <c r="E2825" s="9" t="s">
        <v>15935</v>
      </c>
      <c r="F2825" s="9" t="s">
        <v>15936</v>
      </c>
      <c r="G2825" s="9" t="s">
        <v>14</v>
      </c>
      <c r="H2825" s="9"/>
      <c r="I2825" s="54"/>
    </row>
    <row r="2826">
      <c r="A2826" s="34">
        <v>45413.0</v>
      </c>
      <c r="B2826" s="52" t="s">
        <v>338</v>
      </c>
      <c r="C2826" s="60" t="s">
        <v>339</v>
      </c>
      <c r="D2826" s="30" t="s">
        <v>15937</v>
      </c>
      <c r="E2826" s="9" t="s">
        <v>15938</v>
      </c>
      <c r="F2826" s="9" t="s">
        <v>15939</v>
      </c>
      <c r="G2826" s="9" t="s">
        <v>14</v>
      </c>
      <c r="H2826" s="9"/>
      <c r="I2826" s="54"/>
    </row>
    <row r="2827">
      <c r="A2827" s="34">
        <v>45413.0</v>
      </c>
      <c r="B2827" s="52" t="s">
        <v>327</v>
      </c>
      <c r="C2827" s="60" t="s">
        <v>328</v>
      </c>
      <c r="D2827" s="30" t="s">
        <v>15940</v>
      </c>
      <c r="E2827" s="9" t="s">
        <v>15941</v>
      </c>
      <c r="F2827" s="9" t="s">
        <v>15942</v>
      </c>
      <c r="G2827" s="9" t="s">
        <v>14</v>
      </c>
      <c r="H2827" s="9"/>
      <c r="I2827" s="54"/>
    </row>
    <row r="2828">
      <c r="A2828" s="34">
        <v>45444.0</v>
      </c>
      <c r="B2828" s="52" t="s">
        <v>394</v>
      </c>
      <c r="C2828" s="60" t="s">
        <v>395</v>
      </c>
      <c r="D2828" s="30" t="s">
        <v>15943</v>
      </c>
      <c r="E2828" s="9" t="s">
        <v>15944</v>
      </c>
      <c r="F2828" s="9" t="s">
        <v>15945</v>
      </c>
      <c r="G2828" s="9" t="s">
        <v>14</v>
      </c>
      <c r="H2828" s="9"/>
      <c r="I2828" s="54"/>
    </row>
    <row r="2829">
      <c r="A2829" s="34">
        <v>45444.0</v>
      </c>
      <c r="B2829" s="52" t="s">
        <v>391</v>
      </c>
      <c r="C2829" s="60" t="s">
        <v>392</v>
      </c>
      <c r="D2829" s="30" t="s">
        <v>15946</v>
      </c>
      <c r="E2829" s="9" t="s">
        <v>15947</v>
      </c>
      <c r="F2829" s="9" t="s">
        <v>15948</v>
      </c>
      <c r="G2829" s="9" t="s">
        <v>14</v>
      </c>
      <c r="H2829" s="9"/>
      <c r="I2829" s="54"/>
    </row>
    <row r="2830">
      <c r="A2830" s="34">
        <v>45505.0</v>
      </c>
      <c r="B2830" s="52" t="s">
        <v>15949</v>
      </c>
      <c r="C2830" s="60" t="s">
        <v>15950</v>
      </c>
      <c r="D2830" s="30" t="s">
        <v>15951</v>
      </c>
      <c r="E2830" s="9" t="s">
        <v>15952</v>
      </c>
      <c r="F2830" s="9" t="s">
        <v>15953</v>
      </c>
      <c r="G2830" s="9" t="s">
        <v>86</v>
      </c>
      <c r="H2830" s="9"/>
      <c r="I2830" s="54"/>
    </row>
    <row r="2831">
      <c r="A2831" s="34">
        <v>45505.0</v>
      </c>
      <c r="B2831" s="52" t="s">
        <v>15949</v>
      </c>
      <c r="C2831" s="60" t="s">
        <v>15950</v>
      </c>
      <c r="D2831" s="30" t="s">
        <v>15954</v>
      </c>
      <c r="E2831" s="9" t="s">
        <v>15955</v>
      </c>
      <c r="F2831" s="9" t="s">
        <v>15956</v>
      </c>
      <c r="G2831" s="9" t="s">
        <v>86</v>
      </c>
      <c r="H2831" s="9"/>
      <c r="I2831" s="54"/>
    </row>
    <row r="2832">
      <c r="A2832" s="34">
        <v>45505.0</v>
      </c>
      <c r="B2832" s="52" t="s">
        <v>15949</v>
      </c>
      <c r="C2832" s="60" t="s">
        <v>15950</v>
      </c>
      <c r="D2832" s="30" t="s">
        <v>15957</v>
      </c>
      <c r="E2832" s="9" t="s">
        <v>15958</v>
      </c>
      <c r="F2832" s="9" t="s">
        <v>15959</v>
      </c>
      <c r="G2832" s="9" t="s">
        <v>86</v>
      </c>
      <c r="H2832" s="9"/>
      <c r="I2832" s="54"/>
    </row>
    <row r="2833">
      <c r="A2833" s="34">
        <v>45505.0</v>
      </c>
      <c r="B2833" s="52" t="s">
        <v>466</v>
      </c>
      <c r="C2833" s="60" t="s">
        <v>467</v>
      </c>
      <c r="D2833" s="30" t="s">
        <v>15960</v>
      </c>
      <c r="E2833" s="9" t="s">
        <v>15961</v>
      </c>
      <c r="F2833" s="9" t="s">
        <v>15962</v>
      </c>
      <c r="G2833" s="9" t="s">
        <v>14</v>
      </c>
      <c r="H2833" s="9"/>
      <c r="I2833" s="54"/>
    </row>
    <row r="2834">
      <c r="A2834" s="34">
        <v>45505.0</v>
      </c>
      <c r="B2834" s="52" t="s">
        <v>451</v>
      </c>
      <c r="C2834" s="60" t="s">
        <v>452</v>
      </c>
      <c r="D2834" s="30" t="s">
        <v>15963</v>
      </c>
      <c r="E2834" s="9" t="s">
        <v>15964</v>
      </c>
      <c r="F2834" s="9" t="s">
        <v>15965</v>
      </c>
      <c r="G2834" s="9" t="s">
        <v>14</v>
      </c>
      <c r="H2834" s="9"/>
      <c r="I2834" s="54"/>
    </row>
    <row r="2835">
      <c r="A2835" s="34">
        <v>45505.0</v>
      </c>
      <c r="B2835" s="52" t="s">
        <v>15966</v>
      </c>
      <c r="C2835" s="60" t="s">
        <v>15967</v>
      </c>
      <c r="D2835" s="30" t="s">
        <v>15968</v>
      </c>
      <c r="E2835" s="9" t="s">
        <v>15969</v>
      </c>
      <c r="F2835" s="9" t="s">
        <v>15970</v>
      </c>
      <c r="G2835" s="9" t="s">
        <v>86</v>
      </c>
      <c r="H2835" s="9"/>
      <c r="I2835" s="54"/>
    </row>
    <row r="2836">
      <c r="A2836" s="34">
        <v>45505.0</v>
      </c>
      <c r="B2836" s="52" t="s">
        <v>15966</v>
      </c>
      <c r="C2836" s="60" t="s">
        <v>15967</v>
      </c>
      <c r="D2836" s="30" t="s">
        <v>15971</v>
      </c>
      <c r="E2836" s="9" t="s">
        <v>15972</v>
      </c>
      <c r="F2836" s="9" t="s">
        <v>15973</v>
      </c>
      <c r="G2836" s="9" t="s">
        <v>86</v>
      </c>
      <c r="H2836" s="9"/>
      <c r="I2836" s="54"/>
    </row>
    <row r="2837">
      <c r="A2837" s="34">
        <v>45505.0</v>
      </c>
      <c r="B2837" s="52" t="s">
        <v>15966</v>
      </c>
      <c r="C2837" s="60" t="s">
        <v>15967</v>
      </c>
      <c r="D2837" s="30" t="s">
        <v>15974</v>
      </c>
      <c r="E2837" s="9" t="s">
        <v>15975</v>
      </c>
      <c r="F2837" s="9" t="s">
        <v>15976</v>
      </c>
      <c r="G2837" s="9" t="s">
        <v>86</v>
      </c>
      <c r="H2837" s="9"/>
      <c r="I2837" s="54"/>
    </row>
    <row r="2838">
      <c r="A2838" s="34">
        <v>45505.0</v>
      </c>
      <c r="B2838" s="52" t="s">
        <v>443</v>
      </c>
      <c r="C2838" s="60" t="s">
        <v>444</v>
      </c>
      <c r="D2838" s="30" t="s">
        <v>15977</v>
      </c>
      <c r="E2838" s="9" t="s">
        <v>15978</v>
      </c>
      <c r="F2838" s="9" t="s">
        <v>15979</v>
      </c>
      <c r="G2838" s="9" t="s">
        <v>14</v>
      </c>
      <c r="H2838" s="9"/>
      <c r="I2838" s="54"/>
    </row>
    <row r="2839">
      <c r="A2839" s="34">
        <v>45505.0</v>
      </c>
      <c r="B2839" s="52" t="s">
        <v>443</v>
      </c>
      <c r="C2839" s="60" t="s">
        <v>444</v>
      </c>
      <c r="D2839" s="30" t="s">
        <v>15980</v>
      </c>
      <c r="E2839" s="9" t="s">
        <v>15981</v>
      </c>
      <c r="F2839" s="9" t="s">
        <v>15982</v>
      </c>
      <c r="G2839" s="9" t="s">
        <v>14</v>
      </c>
      <c r="H2839" s="9"/>
      <c r="I2839" s="54"/>
    </row>
    <row r="2840">
      <c r="A2840" s="34">
        <v>45505.0</v>
      </c>
      <c r="B2840" s="52" t="s">
        <v>438</v>
      </c>
      <c r="C2840" s="60" t="s">
        <v>439</v>
      </c>
      <c r="D2840" s="30" t="s">
        <v>15983</v>
      </c>
      <c r="E2840" s="9" t="s">
        <v>15984</v>
      </c>
      <c r="F2840" s="9" t="s">
        <v>15985</v>
      </c>
      <c r="G2840" s="9" t="s">
        <v>14</v>
      </c>
      <c r="H2840" s="9"/>
      <c r="I2840" s="54"/>
    </row>
    <row r="2841">
      <c r="A2841" s="34">
        <v>45505.0</v>
      </c>
      <c r="B2841" s="52" t="s">
        <v>433</v>
      </c>
      <c r="C2841" s="60" t="s">
        <v>434</v>
      </c>
      <c r="D2841" s="30" t="s">
        <v>15986</v>
      </c>
      <c r="E2841" s="9" t="s">
        <v>15987</v>
      </c>
      <c r="F2841" s="9" t="s">
        <v>15988</v>
      </c>
      <c r="G2841" s="9" t="s">
        <v>86</v>
      </c>
      <c r="H2841" s="9"/>
      <c r="I2841" s="54"/>
    </row>
    <row r="2842">
      <c r="A2842" s="34">
        <v>45505.0</v>
      </c>
      <c r="B2842" s="52" t="s">
        <v>433</v>
      </c>
      <c r="C2842" s="60" t="s">
        <v>434</v>
      </c>
      <c r="D2842" s="30" t="s">
        <v>15989</v>
      </c>
      <c r="E2842" s="9" t="s">
        <v>15990</v>
      </c>
      <c r="F2842" s="9" t="s">
        <v>15991</v>
      </c>
      <c r="G2842" s="9" t="s">
        <v>14</v>
      </c>
      <c r="H2842" s="9"/>
      <c r="I2842" s="54"/>
    </row>
    <row r="2843">
      <c r="A2843" s="34">
        <v>45505.0</v>
      </c>
      <c r="B2843" s="52" t="s">
        <v>430</v>
      </c>
      <c r="C2843" s="60" t="s">
        <v>431</v>
      </c>
      <c r="D2843" s="30" t="s">
        <v>15992</v>
      </c>
      <c r="E2843" s="60" t="s">
        <v>486</v>
      </c>
      <c r="F2843" s="23" t="s">
        <v>15993</v>
      </c>
      <c r="G2843" s="9" t="s">
        <v>14</v>
      </c>
      <c r="H2843" s="9"/>
      <c r="I2843" s="54"/>
    </row>
    <row r="2844">
      <c r="A2844" s="34">
        <v>45505.0</v>
      </c>
      <c r="B2844" s="52" t="s">
        <v>430</v>
      </c>
      <c r="C2844" s="60" t="s">
        <v>431</v>
      </c>
      <c r="D2844" s="30" t="s">
        <v>15994</v>
      </c>
      <c r="E2844" s="60" t="s">
        <v>486</v>
      </c>
      <c r="F2844" s="23" t="s">
        <v>15993</v>
      </c>
      <c r="G2844" s="9" t="s">
        <v>14</v>
      </c>
      <c r="H2844" s="9"/>
      <c r="I2844" s="54"/>
    </row>
    <row r="2845">
      <c r="A2845" s="34">
        <v>45505.0</v>
      </c>
      <c r="B2845" s="52" t="s">
        <v>422</v>
      </c>
      <c r="C2845" s="60" t="s">
        <v>423</v>
      </c>
      <c r="D2845" s="30" t="s">
        <v>15995</v>
      </c>
      <c r="E2845" s="9" t="s">
        <v>15996</v>
      </c>
      <c r="F2845" s="9" t="s">
        <v>15997</v>
      </c>
      <c r="G2845" s="9" t="s">
        <v>14</v>
      </c>
      <c r="H2845" s="9"/>
      <c r="I2845" s="54"/>
    </row>
    <row r="2846">
      <c r="A2846" s="34">
        <v>45505.0</v>
      </c>
      <c r="B2846" s="52" t="s">
        <v>422</v>
      </c>
      <c r="C2846" s="60" t="s">
        <v>423</v>
      </c>
      <c r="D2846" s="30" t="s">
        <v>15998</v>
      </c>
      <c r="E2846" s="9" t="s">
        <v>15999</v>
      </c>
      <c r="F2846" s="9" t="s">
        <v>16000</v>
      </c>
      <c r="G2846" s="9" t="s">
        <v>14</v>
      </c>
      <c r="H2846" s="9"/>
      <c r="I2846" s="54"/>
    </row>
    <row r="2847">
      <c r="A2847" s="34">
        <v>45505.0</v>
      </c>
      <c r="B2847" s="52" t="s">
        <v>418</v>
      </c>
      <c r="C2847" s="60" t="s">
        <v>419</v>
      </c>
      <c r="D2847" s="30" t="s">
        <v>16001</v>
      </c>
      <c r="E2847" s="9" t="s">
        <v>16002</v>
      </c>
      <c r="F2847" s="9" t="s">
        <v>16003</v>
      </c>
      <c r="G2847" s="9" t="s">
        <v>14</v>
      </c>
      <c r="H2847" s="9"/>
      <c r="I2847" s="54"/>
    </row>
    <row r="2848">
      <c r="A2848" s="34">
        <v>45505.0</v>
      </c>
      <c r="B2848" s="52" t="s">
        <v>418</v>
      </c>
      <c r="C2848" s="60" t="s">
        <v>419</v>
      </c>
      <c r="D2848" s="30" t="s">
        <v>16004</v>
      </c>
      <c r="E2848" s="9" t="s">
        <v>16005</v>
      </c>
      <c r="F2848" s="9" t="s">
        <v>16006</v>
      </c>
      <c r="G2848" s="9" t="s">
        <v>14</v>
      </c>
      <c r="H2848" s="9"/>
      <c r="I2848" s="54"/>
    </row>
    <row r="2849">
      <c r="A2849" s="34">
        <v>45505.0</v>
      </c>
      <c r="B2849" s="52" t="s">
        <v>410</v>
      </c>
      <c r="C2849" s="60" t="s">
        <v>411</v>
      </c>
      <c r="D2849" s="30" t="s">
        <v>16007</v>
      </c>
      <c r="E2849" s="9" t="s">
        <v>16008</v>
      </c>
      <c r="F2849" s="9" t="s">
        <v>16009</v>
      </c>
      <c r="G2849" s="9" t="s">
        <v>14</v>
      </c>
      <c r="H2849" s="9"/>
      <c r="I2849" s="54"/>
    </row>
    <row r="2850">
      <c r="A2850" s="34">
        <v>45505.0</v>
      </c>
      <c r="B2850" s="52" t="s">
        <v>403</v>
      </c>
      <c r="C2850" s="60" t="s">
        <v>404</v>
      </c>
      <c r="D2850" s="30" t="s">
        <v>16010</v>
      </c>
      <c r="E2850" s="9" t="s">
        <v>16011</v>
      </c>
      <c r="F2850" s="9" t="s">
        <v>16012</v>
      </c>
      <c r="G2850" s="9" t="s">
        <v>14</v>
      </c>
      <c r="H2850" s="9"/>
      <c r="I2850" s="54"/>
    </row>
    <row r="2851">
      <c r="A2851" s="34">
        <v>45536.0</v>
      </c>
      <c r="B2851" s="52" t="s">
        <v>16013</v>
      </c>
      <c r="C2851" s="60" t="s">
        <v>16014</v>
      </c>
      <c r="D2851" s="30" t="s">
        <v>16015</v>
      </c>
      <c r="E2851" s="9" t="s">
        <v>16016</v>
      </c>
      <c r="F2851" s="9" t="s">
        <v>16017</v>
      </c>
      <c r="G2851" s="9" t="s">
        <v>86</v>
      </c>
      <c r="H2851" s="9"/>
      <c r="I2851" s="54"/>
    </row>
    <row r="2852">
      <c r="A2852" s="34">
        <v>45536.0</v>
      </c>
      <c r="B2852" s="52" t="s">
        <v>16013</v>
      </c>
      <c r="C2852" s="60" t="s">
        <v>16014</v>
      </c>
      <c r="D2852" s="30" t="s">
        <v>16018</v>
      </c>
      <c r="E2852" s="9" t="s">
        <v>16019</v>
      </c>
      <c r="F2852" s="9" t="s">
        <v>16020</v>
      </c>
      <c r="G2852" s="9" t="s">
        <v>86</v>
      </c>
      <c r="H2852" s="9"/>
      <c r="I2852" s="54"/>
    </row>
    <row r="2853">
      <c r="A2853" s="34">
        <v>45536.0</v>
      </c>
      <c r="B2853" s="52" t="s">
        <v>16013</v>
      </c>
      <c r="C2853" s="60" t="s">
        <v>16014</v>
      </c>
      <c r="D2853" s="30" t="s">
        <v>16021</v>
      </c>
      <c r="E2853" s="9"/>
      <c r="F2853" s="9" t="s">
        <v>16022</v>
      </c>
      <c r="G2853" s="9" t="s">
        <v>14</v>
      </c>
      <c r="H2853" s="9" t="s">
        <v>16023</v>
      </c>
      <c r="I2853" s="54"/>
    </row>
    <row r="2854">
      <c r="A2854" s="34">
        <v>45536.0</v>
      </c>
      <c r="B2854" s="52" t="s">
        <v>533</v>
      </c>
      <c r="C2854" s="60" t="s">
        <v>534</v>
      </c>
      <c r="D2854" s="30" t="s">
        <v>16024</v>
      </c>
      <c r="E2854" s="9" t="s">
        <v>16025</v>
      </c>
      <c r="F2854" s="9" t="s">
        <v>16026</v>
      </c>
      <c r="G2854" s="9" t="s">
        <v>86</v>
      </c>
      <c r="H2854" s="9"/>
      <c r="I2854" s="54"/>
    </row>
    <row r="2855">
      <c r="A2855" s="34">
        <v>45536.0</v>
      </c>
      <c r="B2855" s="52" t="s">
        <v>16027</v>
      </c>
      <c r="C2855" s="60" t="s">
        <v>16028</v>
      </c>
      <c r="D2855" s="30" t="s">
        <v>16029</v>
      </c>
      <c r="E2855" s="9" t="s">
        <v>16030</v>
      </c>
      <c r="F2855" s="9" t="s">
        <v>16031</v>
      </c>
      <c r="G2855" s="9" t="s">
        <v>14</v>
      </c>
      <c r="H2855" s="9"/>
      <c r="I2855" s="54"/>
    </row>
    <row r="2856">
      <c r="A2856" s="34">
        <v>45536.0</v>
      </c>
      <c r="B2856" s="52" t="s">
        <v>16027</v>
      </c>
      <c r="C2856" s="60" t="s">
        <v>16028</v>
      </c>
      <c r="D2856" s="30" t="s">
        <v>16032</v>
      </c>
      <c r="E2856" s="9" t="s">
        <v>16033</v>
      </c>
      <c r="F2856" s="9" t="s">
        <v>16034</v>
      </c>
      <c r="G2856" s="9" t="s">
        <v>14</v>
      </c>
      <c r="H2856" s="9"/>
      <c r="I2856" s="54"/>
    </row>
    <row r="2857">
      <c r="A2857" s="34">
        <v>45536.0</v>
      </c>
      <c r="B2857" s="52" t="s">
        <v>16027</v>
      </c>
      <c r="C2857" s="60" t="s">
        <v>16028</v>
      </c>
      <c r="D2857" s="30" t="s">
        <v>16035</v>
      </c>
      <c r="E2857" s="9"/>
      <c r="F2857" s="9" t="s">
        <v>16036</v>
      </c>
      <c r="G2857" s="9" t="s">
        <v>86</v>
      </c>
      <c r="H2857" s="9" t="s">
        <v>16037</v>
      </c>
      <c r="I2857" s="54"/>
    </row>
    <row r="2858">
      <c r="A2858" s="34">
        <v>45536.0</v>
      </c>
      <c r="B2858" s="52" t="s">
        <v>16038</v>
      </c>
      <c r="C2858" s="60" t="s">
        <v>16039</v>
      </c>
      <c r="D2858" s="30" t="s">
        <v>16040</v>
      </c>
      <c r="E2858" s="9" t="s">
        <v>16041</v>
      </c>
      <c r="F2858" s="9" t="s">
        <v>16042</v>
      </c>
      <c r="G2858" s="9" t="s">
        <v>14</v>
      </c>
      <c r="H2858" s="9"/>
      <c r="I2858" s="54"/>
    </row>
    <row r="2859">
      <c r="A2859" s="34">
        <v>45536.0</v>
      </c>
      <c r="B2859" s="52" t="s">
        <v>524</v>
      </c>
      <c r="C2859" s="60" t="s">
        <v>525</v>
      </c>
      <c r="D2859" s="30" t="s">
        <v>16043</v>
      </c>
      <c r="E2859" s="9" t="s">
        <v>16044</v>
      </c>
      <c r="F2859" s="9" t="s">
        <v>16045</v>
      </c>
      <c r="G2859" s="9" t="s">
        <v>14</v>
      </c>
      <c r="H2859" s="9"/>
      <c r="I2859" s="54"/>
    </row>
    <row r="2860">
      <c r="A2860" s="34">
        <v>45536.0</v>
      </c>
      <c r="B2860" s="52" t="s">
        <v>524</v>
      </c>
      <c r="C2860" s="60" t="s">
        <v>525</v>
      </c>
      <c r="D2860" s="30" t="s">
        <v>16046</v>
      </c>
      <c r="E2860" s="9" t="s">
        <v>16047</v>
      </c>
      <c r="F2860" s="9" t="s">
        <v>16048</v>
      </c>
      <c r="G2860" s="9" t="s">
        <v>14</v>
      </c>
      <c r="H2860" s="9"/>
      <c r="I2860" s="54"/>
    </row>
    <row r="2861">
      <c r="A2861" s="34">
        <v>45536.0</v>
      </c>
      <c r="B2861" s="52" t="s">
        <v>524</v>
      </c>
      <c r="C2861" s="60" t="s">
        <v>525</v>
      </c>
      <c r="D2861" s="30" t="s">
        <v>16049</v>
      </c>
      <c r="E2861" s="9" t="s">
        <v>16050</v>
      </c>
      <c r="F2861" s="9" t="s">
        <v>16051</v>
      </c>
      <c r="G2861" s="9" t="s">
        <v>14</v>
      </c>
      <c r="H2861" s="9"/>
      <c r="I2861" s="54"/>
    </row>
    <row r="2862">
      <c r="A2862" s="34">
        <v>45536.0</v>
      </c>
      <c r="B2862" s="52" t="s">
        <v>16052</v>
      </c>
      <c r="C2862" s="60" t="s">
        <v>16053</v>
      </c>
      <c r="D2862" s="30" t="s">
        <v>16054</v>
      </c>
      <c r="E2862" s="9"/>
      <c r="F2862" s="9" t="s">
        <v>16055</v>
      </c>
      <c r="G2862" s="9" t="s">
        <v>14</v>
      </c>
      <c r="H2862" s="9" t="s">
        <v>436</v>
      </c>
      <c r="I2862" s="54"/>
    </row>
    <row r="2863">
      <c r="A2863" s="34">
        <v>45536.0</v>
      </c>
      <c r="B2863" s="52" t="s">
        <v>521</v>
      </c>
      <c r="C2863" s="60" t="s">
        <v>522</v>
      </c>
      <c r="D2863" s="30" t="s">
        <v>16056</v>
      </c>
      <c r="E2863" s="9" t="s">
        <v>436</v>
      </c>
      <c r="F2863" s="9" t="s">
        <v>16057</v>
      </c>
      <c r="G2863" s="9" t="s">
        <v>14</v>
      </c>
      <c r="H2863" s="9"/>
      <c r="I2863" s="54"/>
    </row>
    <row r="2864">
      <c r="A2864" s="34">
        <v>45536.0</v>
      </c>
      <c r="B2864" s="52" t="s">
        <v>509</v>
      </c>
      <c r="C2864" s="60" t="s">
        <v>510</v>
      </c>
      <c r="D2864" s="30" t="s">
        <v>16058</v>
      </c>
      <c r="E2864" s="9" t="s">
        <v>16059</v>
      </c>
      <c r="F2864" s="9" t="s">
        <v>16060</v>
      </c>
      <c r="G2864" s="9" t="s">
        <v>14</v>
      </c>
      <c r="H2864" s="9"/>
      <c r="I2864" s="54"/>
    </row>
    <row r="2865">
      <c r="A2865" s="34">
        <v>45536.0</v>
      </c>
      <c r="B2865" s="52" t="s">
        <v>506</v>
      </c>
      <c r="C2865" s="60" t="s">
        <v>507</v>
      </c>
      <c r="D2865" s="30" t="s">
        <v>16061</v>
      </c>
      <c r="E2865" s="9" t="s">
        <v>16062</v>
      </c>
      <c r="F2865" s="9" t="s">
        <v>16063</v>
      </c>
      <c r="G2865" s="9" t="s">
        <v>14</v>
      </c>
      <c r="H2865" s="9"/>
      <c r="I2865" s="54"/>
    </row>
    <row r="2866">
      <c r="A2866" s="34">
        <v>45536.0</v>
      </c>
      <c r="B2866" s="52" t="s">
        <v>503</v>
      </c>
      <c r="C2866" s="60" t="s">
        <v>504</v>
      </c>
      <c r="D2866" s="30" t="s">
        <v>16064</v>
      </c>
      <c r="E2866" s="9" t="s">
        <v>16065</v>
      </c>
      <c r="F2866" s="9" t="s">
        <v>16066</v>
      </c>
      <c r="G2866" s="9" t="s">
        <v>86</v>
      </c>
      <c r="H2866" s="9"/>
      <c r="I2866" s="54"/>
    </row>
    <row r="2867">
      <c r="A2867" s="34">
        <v>45536.0</v>
      </c>
      <c r="B2867" s="52" t="s">
        <v>496</v>
      </c>
      <c r="C2867" s="60" t="s">
        <v>497</v>
      </c>
      <c r="D2867" s="30" t="s">
        <v>16067</v>
      </c>
      <c r="E2867" s="9" t="s">
        <v>16068</v>
      </c>
      <c r="F2867" s="9" t="s">
        <v>16069</v>
      </c>
      <c r="G2867" s="9" t="s">
        <v>14</v>
      </c>
      <c r="H2867" s="9"/>
      <c r="I2867" s="54"/>
    </row>
    <row r="2868">
      <c r="A2868" s="34">
        <v>45536.0</v>
      </c>
      <c r="B2868" s="52" t="s">
        <v>16070</v>
      </c>
      <c r="C2868" s="60" t="s">
        <v>16071</v>
      </c>
      <c r="D2868" s="30" t="s">
        <v>16072</v>
      </c>
      <c r="E2868" s="9" t="s">
        <v>16073</v>
      </c>
      <c r="F2868" s="9" t="s">
        <v>16074</v>
      </c>
      <c r="G2868" s="9" t="s">
        <v>14</v>
      </c>
      <c r="H2868" s="9"/>
      <c r="I2868" s="54"/>
    </row>
    <row r="2869">
      <c r="A2869" s="34">
        <v>45536.0</v>
      </c>
      <c r="B2869" s="52" t="s">
        <v>16070</v>
      </c>
      <c r="C2869" s="60" t="s">
        <v>16071</v>
      </c>
      <c r="D2869" s="30" t="s">
        <v>16075</v>
      </c>
      <c r="E2869" s="9" t="s">
        <v>16076</v>
      </c>
      <c r="F2869" s="9" t="s">
        <v>16077</v>
      </c>
      <c r="G2869" s="9" t="s">
        <v>14</v>
      </c>
      <c r="H2869" s="9"/>
      <c r="I2869" s="54"/>
    </row>
    <row r="2870">
      <c r="A2870" s="34">
        <v>45536.0</v>
      </c>
      <c r="B2870" s="52" t="s">
        <v>482</v>
      </c>
      <c r="C2870" s="60" t="s">
        <v>483</v>
      </c>
      <c r="D2870" s="30" t="s">
        <v>16078</v>
      </c>
      <c r="E2870" s="9" t="s">
        <v>16079</v>
      </c>
      <c r="F2870" s="9" t="s">
        <v>16080</v>
      </c>
      <c r="G2870" s="9" t="s">
        <v>14</v>
      </c>
      <c r="H2870" s="9"/>
      <c r="I2870" s="54"/>
    </row>
    <row r="2871">
      <c r="A2871" s="34">
        <v>45536.0</v>
      </c>
      <c r="B2871" s="52" t="s">
        <v>479</v>
      </c>
      <c r="C2871" s="60" t="s">
        <v>480</v>
      </c>
      <c r="D2871" s="30" t="s">
        <v>16081</v>
      </c>
      <c r="E2871" s="9" t="s">
        <v>16082</v>
      </c>
      <c r="F2871" s="9" t="s">
        <v>16083</v>
      </c>
      <c r="G2871" s="9" t="s">
        <v>14</v>
      </c>
      <c r="H2871" s="9"/>
      <c r="I2871" s="54"/>
    </row>
    <row r="2872">
      <c r="A2872" s="34">
        <v>45536.0</v>
      </c>
      <c r="B2872" s="52" t="s">
        <v>16084</v>
      </c>
      <c r="C2872" s="60" t="s">
        <v>16085</v>
      </c>
      <c r="D2872" s="30" t="s">
        <v>16086</v>
      </c>
      <c r="E2872" s="9" t="s">
        <v>16087</v>
      </c>
      <c r="F2872" s="9" t="s">
        <v>16088</v>
      </c>
      <c r="G2872" s="9" t="s">
        <v>14</v>
      </c>
      <c r="H2872" s="9"/>
      <c r="I2872" s="54"/>
    </row>
    <row r="2873">
      <c r="A2873" s="34">
        <v>45536.0</v>
      </c>
      <c r="B2873" s="52" t="s">
        <v>474</v>
      </c>
      <c r="C2873" s="60" t="s">
        <v>475</v>
      </c>
      <c r="D2873" s="30" t="s">
        <v>16089</v>
      </c>
      <c r="E2873" s="9"/>
      <c r="F2873" s="9" t="s">
        <v>16090</v>
      </c>
      <c r="G2873" s="9" t="s">
        <v>14</v>
      </c>
      <c r="H2873" s="9" t="s">
        <v>16091</v>
      </c>
      <c r="I2873" s="54"/>
    </row>
    <row r="2874">
      <c r="A2874" s="34">
        <v>45566.0</v>
      </c>
      <c r="B2874" s="52" t="s">
        <v>16092</v>
      </c>
      <c r="C2874" s="60" t="s">
        <v>16093</v>
      </c>
      <c r="D2874" s="30" t="s">
        <v>16094</v>
      </c>
      <c r="E2874" s="9" t="s">
        <v>16095</v>
      </c>
      <c r="F2874" s="9" t="s">
        <v>16096</v>
      </c>
      <c r="G2874" s="9" t="s">
        <v>86</v>
      </c>
      <c r="H2874" s="9"/>
      <c r="I2874" s="54"/>
    </row>
    <row r="2875">
      <c r="A2875" s="34">
        <v>45566.0</v>
      </c>
      <c r="B2875" s="52" t="s">
        <v>16092</v>
      </c>
      <c r="C2875" s="60" t="s">
        <v>16093</v>
      </c>
      <c r="D2875" s="30" t="s">
        <v>16097</v>
      </c>
      <c r="E2875" s="9" t="s">
        <v>16098</v>
      </c>
      <c r="F2875" s="9" t="s">
        <v>16099</v>
      </c>
      <c r="G2875" s="9" t="s">
        <v>86</v>
      </c>
      <c r="H2875" s="9"/>
      <c r="I2875" s="54"/>
    </row>
    <row r="2876">
      <c r="A2876" s="34">
        <v>45566.0</v>
      </c>
      <c r="B2876" s="52" t="s">
        <v>16092</v>
      </c>
      <c r="C2876" s="60" t="s">
        <v>16093</v>
      </c>
      <c r="D2876" s="30" t="s">
        <v>16100</v>
      </c>
      <c r="E2876" s="9"/>
      <c r="F2876" s="9" t="s">
        <v>16101</v>
      </c>
      <c r="G2876" s="9" t="s">
        <v>14</v>
      </c>
      <c r="H2876" s="9" t="s">
        <v>16102</v>
      </c>
      <c r="I2876" s="54"/>
    </row>
    <row r="2877">
      <c r="A2877" s="34">
        <v>45566.0</v>
      </c>
      <c r="B2877" s="52" t="s">
        <v>606</v>
      </c>
      <c r="C2877" s="60" t="s">
        <v>607</v>
      </c>
      <c r="D2877" s="30" t="s">
        <v>16103</v>
      </c>
      <c r="E2877" s="9" t="s">
        <v>16104</v>
      </c>
      <c r="F2877" s="9" t="s">
        <v>16105</v>
      </c>
      <c r="G2877" s="9" t="s">
        <v>14</v>
      </c>
      <c r="H2877" s="9"/>
      <c r="I2877" s="54"/>
    </row>
    <row r="2878">
      <c r="A2878" s="34">
        <v>45566.0</v>
      </c>
      <c r="B2878" s="52" t="s">
        <v>600</v>
      </c>
      <c r="C2878" s="60" t="s">
        <v>601</v>
      </c>
      <c r="D2878" s="30" t="s">
        <v>16106</v>
      </c>
      <c r="E2878" s="9" t="s">
        <v>16107</v>
      </c>
      <c r="F2878" s="9" t="s">
        <v>16108</v>
      </c>
      <c r="G2878" s="9" t="s">
        <v>14</v>
      </c>
      <c r="H2878" s="9"/>
      <c r="I2878" s="54"/>
    </row>
    <row r="2879">
      <c r="A2879" s="34">
        <v>45566.0</v>
      </c>
      <c r="B2879" s="52" t="s">
        <v>16109</v>
      </c>
      <c r="C2879" s="60" t="s">
        <v>16110</v>
      </c>
      <c r="D2879" s="30" t="s">
        <v>16111</v>
      </c>
      <c r="E2879" s="9" t="s">
        <v>16112</v>
      </c>
      <c r="F2879" s="9" t="s">
        <v>16113</v>
      </c>
      <c r="G2879" s="9" t="s">
        <v>86</v>
      </c>
      <c r="H2879" s="9"/>
      <c r="I2879" s="54"/>
    </row>
    <row r="2880">
      <c r="A2880" s="34">
        <v>45566.0</v>
      </c>
      <c r="B2880" s="52" t="s">
        <v>16109</v>
      </c>
      <c r="C2880" s="60" t="s">
        <v>16110</v>
      </c>
      <c r="D2880" s="30" t="s">
        <v>16114</v>
      </c>
      <c r="E2880" s="9" t="s">
        <v>16115</v>
      </c>
      <c r="F2880" s="9" t="s">
        <v>16116</v>
      </c>
      <c r="G2880" s="9" t="s">
        <v>86</v>
      </c>
      <c r="H2880" s="9"/>
      <c r="I2880" s="54"/>
    </row>
    <row r="2881">
      <c r="A2881" s="34">
        <v>45566.0</v>
      </c>
      <c r="B2881" s="52" t="s">
        <v>16109</v>
      </c>
      <c r="C2881" s="60" t="s">
        <v>16110</v>
      </c>
      <c r="D2881" s="30" t="s">
        <v>16117</v>
      </c>
      <c r="E2881" s="9" t="s">
        <v>16118</v>
      </c>
      <c r="F2881" s="9" t="s">
        <v>16119</v>
      </c>
      <c r="G2881" s="9" t="s">
        <v>86</v>
      </c>
      <c r="H2881" s="9"/>
      <c r="I2881" s="54"/>
    </row>
    <row r="2882">
      <c r="A2882" s="34">
        <v>45566.0</v>
      </c>
      <c r="B2882" s="52" t="s">
        <v>16120</v>
      </c>
      <c r="C2882" s="60" t="s">
        <v>16121</v>
      </c>
      <c r="D2882" s="30" t="s">
        <v>16122</v>
      </c>
      <c r="E2882" s="9"/>
      <c r="F2882" s="9" t="s">
        <v>16123</v>
      </c>
      <c r="G2882" s="9" t="s">
        <v>14</v>
      </c>
      <c r="H2882" s="9" t="s">
        <v>16124</v>
      </c>
      <c r="I2882" s="54"/>
    </row>
    <row r="2883">
      <c r="A2883" s="34">
        <v>45566.0</v>
      </c>
      <c r="B2883" s="52" t="s">
        <v>593</v>
      </c>
      <c r="C2883" s="60" t="s">
        <v>594</v>
      </c>
      <c r="D2883" s="30" t="s">
        <v>16125</v>
      </c>
      <c r="E2883" s="9" t="s">
        <v>16126</v>
      </c>
      <c r="F2883" s="9" t="s">
        <v>16127</v>
      </c>
      <c r="G2883" s="9" t="s">
        <v>14</v>
      </c>
      <c r="H2883" s="9"/>
      <c r="I2883" s="54"/>
    </row>
    <row r="2884">
      <c r="A2884" s="34">
        <v>45566.0</v>
      </c>
      <c r="B2884" s="52" t="s">
        <v>591</v>
      </c>
      <c r="C2884" s="60" t="s">
        <v>592</v>
      </c>
      <c r="D2884" s="30" t="s">
        <v>16128</v>
      </c>
      <c r="E2884" s="9" t="s">
        <v>16129</v>
      </c>
      <c r="F2884" s="9" t="s">
        <v>16130</v>
      </c>
      <c r="G2884" s="9" t="s">
        <v>14</v>
      </c>
      <c r="H2884" s="9"/>
      <c r="I2884" s="54"/>
    </row>
    <row r="2885">
      <c r="A2885" s="34">
        <v>45566.0</v>
      </c>
      <c r="B2885" s="52" t="s">
        <v>585</v>
      </c>
      <c r="C2885" s="60" t="s">
        <v>586</v>
      </c>
      <c r="D2885" s="30" t="s">
        <v>16131</v>
      </c>
      <c r="E2885" s="9" t="s">
        <v>16132</v>
      </c>
      <c r="F2885" s="9" t="s">
        <v>16133</v>
      </c>
      <c r="G2885" s="9" t="s">
        <v>14</v>
      </c>
      <c r="H2885" s="9"/>
      <c r="I2885" s="54"/>
    </row>
    <row r="2886">
      <c r="A2886" s="34">
        <v>45566.0</v>
      </c>
      <c r="B2886" s="52" t="s">
        <v>582</v>
      </c>
      <c r="C2886" s="60" t="s">
        <v>583</v>
      </c>
      <c r="D2886" s="30" t="s">
        <v>16134</v>
      </c>
      <c r="E2886" s="9" t="s">
        <v>16135</v>
      </c>
      <c r="F2886" s="9" t="s">
        <v>16136</v>
      </c>
      <c r="G2886" s="9" t="s">
        <v>14</v>
      </c>
      <c r="H2886" s="9"/>
      <c r="I2886" s="54"/>
    </row>
    <row r="2887">
      <c r="A2887" s="34">
        <v>45566.0</v>
      </c>
      <c r="B2887" s="52" t="s">
        <v>576</v>
      </c>
      <c r="C2887" s="60" t="s">
        <v>577</v>
      </c>
      <c r="D2887" s="30" t="s">
        <v>16137</v>
      </c>
      <c r="E2887" s="9" t="s">
        <v>16138</v>
      </c>
      <c r="F2887" s="9" t="s">
        <v>16139</v>
      </c>
      <c r="G2887" s="9" t="s">
        <v>86</v>
      </c>
      <c r="H2887" s="9"/>
      <c r="I2887" s="54"/>
    </row>
    <row r="2888">
      <c r="A2888" s="34">
        <v>45566.0</v>
      </c>
      <c r="B2888" s="52" t="s">
        <v>576</v>
      </c>
      <c r="C2888" s="60" t="s">
        <v>577</v>
      </c>
      <c r="D2888" s="30" t="s">
        <v>16140</v>
      </c>
      <c r="E2888" s="9" t="s">
        <v>16141</v>
      </c>
      <c r="F2888" s="9" t="s">
        <v>16142</v>
      </c>
      <c r="G2888" s="9" t="s">
        <v>14</v>
      </c>
      <c r="H2888" s="9"/>
      <c r="I2888" s="54"/>
    </row>
    <row r="2889">
      <c r="A2889" s="34">
        <v>45566.0</v>
      </c>
      <c r="B2889" s="52" t="s">
        <v>565</v>
      </c>
      <c r="C2889" s="60" t="s">
        <v>566</v>
      </c>
      <c r="D2889" s="30" t="s">
        <v>16143</v>
      </c>
      <c r="E2889" s="9" t="s">
        <v>16144</v>
      </c>
      <c r="F2889" s="9" t="s">
        <v>16145</v>
      </c>
      <c r="G2889" s="9" t="s">
        <v>86</v>
      </c>
      <c r="H2889" s="9"/>
      <c r="I2889" s="54"/>
    </row>
    <row r="2890">
      <c r="A2890" s="34">
        <v>45566.0</v>
      </c>
      <c r="B2890" s="52" t="s">
        <v>561</v>
      </c>
      <c r="C2890" s="60" t="s">
        <v>562</v>
      </c>
      <c r="D2890" s="30" t="s">
        <v>16146</v>
      </c>
      <c r="E2890" s="9" t="s">
        <v>16147</v>
      </c>
      <c r="F2890" s="9" t="s">
        <v>16148</v>
      </c>
      <c r="G2890" s="9" t="s">
        <v>14</v>
      </c>
      <c r="H2890" s="9"/>
      <c r="I2890" s="54"/>
    </row>
    <row r="2891">
      <c r="A2891" s="34">
        <v>45566.0</v>
      </c>
      <c r="B2891" s="52" t="s">
        <v>561</v>
      </c>
      <c r="C2891" s="60" t="s">
        <v>562</v>
      </c>
      <c r="D2891" s="30" t="s">
        <v>16149</v>
      </c>
      <c r="E2891" s="9" t="s">
        <v>16150</v>
      </c>
      <c r="F2891" s="9" t="s">
        <v>16151</v>
      </c>
      <c r="G2891" s="9" t="s">
        <v>14</v>
      </c>
      <c r="H2891" s="9"/>
      <c r="I2891" s="54"/>
    </row>
    <row r="2892">
      <c r="A2892" s="34">
        <v>45566.0</v>
      </c>
      <c r="B2892" s="52" t="s">
        <v>554</v>
      </c>
      <c r="C2892" s="60" t="s">
        <v>555</v>
      </c>
      <c r="D2892" s="30" t="s">
        <v>16152</v>
      </c>
      <c r="E2892" s="9" t="s">
        <v>16153</v>
      </c>
      <c r="F2892" s="9" t="s">
        <v>16154</v>
      </c>
      <c r="G2892" s="9" t="s">
        <v>14</v>
      </c>
      <c r="H2892" s="9"/>
      <c r="I2892" s="54"/>
    </row>
    <row r="2893">
      <c r="A2893" s="34">
        <v>45566.0</v>
      </c>
      <c r="B2893" s="52" t="s">
        <v>550</v>
      </c>
      <c r="C2893" s="60" t="s">
        <v>551</v>
      </c>
      <c r="D2893" s="30" t="s">
        <v>16155</v>
      </c>
      <c r="E2893" s="9" t="s">
        <v>16156</v>
      </c>
      <c r="F2893" s="9" t="s">
        <v>16157</v>
      </c>
      <c r="G2893" s="9" t="s">
        <v>14</v>
      </c>
      <c r="H2893" s="9"/>
      <c r="I2893" s="54"/>
    </row>
    <row r="2894">
      <c r="A2894" s="34">
        <v>45566.0</v>
      </c>
      <c r="B2894" s="52" t="s">
        <v>16158</v>
      </c>
      <c r="C2894" s="60" t="s">
        <v>16159</v>
      </c>
      <c r="D2894" s="30" t="s">
        <v>16160</v>
      </c>
      <c r="E2894" s="9" t="s">
        <v>16161</v>
      </c>
      <c r="F2894" s="9" t="s">
        <v>16162</v>
      </c>
      <c r="G2894" s="9" t="s">
        <v>14</v>
      </c>
      <c r="H2894" s="9"/>
      <c r="I2894" s="54"/>
    </row>
    <row r="2895">
      <c r="A2895" s="34">
        <v>45566.0</v>
      </c>
      <c r="B2895" s="52" t="s">
        <v>545</v>
      </c>
      <c r="C2895" s="60" t="s">
        <v>546</v>
      </c>
      <c r="D2895" s="30" t="s">
        <v>16163</v>
      </c>
      <c r="E2895" s="9" t="s">
        <v>16164</v>
      </c>
      <c r="F2895" s="9" t="s">
        <v>16165</v>
      </c>
      <c r="G2895" s="9" t="s">
        <v>14</v>
      </c>
      <c r="H2895" s="9"/>
      <c r="I2895" s="54"/>
    </row>
    <row r="2896">
      <c r="A2896" s="34">
        <v>45566.0</v>
      </c>
      <c r="B2896" s="52" t="s">
        <v>545</v>
      </c>
      <c r="C2896" s="60" t="s">
        <v>546</v>
      </c>
      <c r="D2896" s="30" t="s">
        <v>16166</v>
      </c>
      <c r="E2896" s="9" t="s">
        <v>16167</v>
      </c>
      <c r="F2896" s="9" t="s">
        <v>16168</v>
      </c>
      <c r="G2896" s="9" t="s">
        <v>14</v>
      </c>
      <c r="H2896" s="9"/>
      <c r="I2896" s="54"/>
    </row>
    <row r="2897">
      <c r="A2897" s="34">
        <v>45566.0</v>
      </c>
      <c r="B2897" s="52" t="s">
        <v>543</v>
      </c>
      <c r="C2897" s="60" t="s">
        <v>544</v>
      </c>
      <c r="D2897" s="30" t="s">
        <v>16169</v>
      </c>
      <c r="E2897" s="9" t="s">
        <v>16170</v>
      </c>
      <c r="F2897" s="9" t="s">
        <v>16171</v>
      </c>
      <c r="G2897" s="9" t="s">
        <v>14</v>
      </c>
      <c r="H2897" s="9"/>
      <c r="I2897" s="54"/>
    </row>
    <row r="2898">
      <c r="A2898" s="34">
        <v>45566.0</v>
      </c>
      <c r="B2898" s="52" t="s">
        <v>543</v>
      </c>
      <c r="C2898" s="60" t="s">
        <v>544</v>
      </c>
      <c r="D2898" s="30" t="s">
        <v>16172</v>
      </c>
      <c r="E2898" s="9" t="s">
        <v>16173</v>
      </c>
      <c r="F2898" s="9" t="s">
        <v>16174</v>
      </c>
      <c r="G2898" s="9" t="s">
        <v>14</v>
      </c>
      <c r="H2898" s="9"/>
      <c r="I2898" s="54"/>
    </row>
    <row r="2899">
      <c r="A2899" s="34">
        <v>45566.0</v>
      </c>
      <c r="B2899" s="52" t="s">
        <v>538</v>
      </c>
      <c r="C2899" s="60" t="s">
        <v>539</v>
      </c>
      <c r="D2899" s="30" t="s">
        <v>16175</v>
      </c>
      <c r="E2899" s="9" t="s">
        <v>16176</v>
      </c>
      <c r="F2899" s="9" t="s">
        <v>16177</v>
      </c>
      <c r="G2899" s="9" t="s">
        <v>14</v>
      </c>
      <c r="H2899" s="9"/>
      <c r="I2899" s="54"/>
    </row>
    <row r="2900">
      <c r="A2900" s="34">
        <v>45566.0</v>
      </c>
      <c r="B2900" s="52" t="s">
        <v>536</v>
      </c>
      <c r="C2900" s="60" t="s">
        <v>537</v>
      </c>
      <c r="D2900" s="30" t="s">
        <v>16178</v>
      </c>
      <c r="E2900" s="9" t="s">
        <v>16179</v>
      </c>
      <c r="F2900" s="9" t="s">
        <v>16180</v>
      </c>
      <c r="G2900" s="9" t="s">
        <v>14</v>
      </c>
      <c r="H2900" s="9"/>
      <c r="I2900" s="54"/>
    </row>
    <row r="2901">
      <c r="A2901" s="34">
        <v>45597.0</v>
      </c>
      <c r="B2901" s="52" t="s">
        <v>673</v>
      </c>
      <c r="C2901" s="60" t="s">
        <v>674</v>
      </c>
      <c r="D2901" s="30" t="s">
        <v>16181</v>
      </c>
      <c r="E2901" s="9" t="s">
        <v>16182</v>
      </c>
      <c r="F2901" s="9" t="s">
        <v>16183</v>
      </c>
      <c r="G2901" s="9" t="s">
        <v>86</v>
      </c>
      <c r="H2901" s="9"/>
      <c r="I2901" s="54"/>
    </row>
    <row r="2902">
      <c r="A2902" s="34">
        <v>45597.0</v>
      </c>
      <c r="B2902" s="52" t="s">
        <v>16184</v>
      </c>
      <c r="C2902" s="60" t="s">
        <v>16185</v>
      </c>
      <c r="D2902" s="30" t="s">
        <v>16186</v>
      </c>
      <c r="E2902" s="9" t="s">
        <v>16187</v>
      </c>
      <c r="F2902" s="9" t="s">
        <v>16188</v>
      </c>
      <c r="G2902" s="9" t="s">
        <v>86</v>
      </c>
      <c r="H2902" s="9"/>
      <c r="I2902" s="54"/>
    </row>
    <row r="2903">
      <c r="A2903" s="34">
        <v>45597.0</v>
      </c>
      <c r="B2903" s="52" t="s">
        <v>16184</v>
      </c>
      <c r="C2903" s="60" t="s">
        <v>16185</v>
      </c>
      <c r="D2903" s="30" t="s">
        <v>16189</v>
      </c>
      <c r="E2903" s="9" t="s">
        <v>16190</v>
      </c>
      <c r="F2903" s="9" t="s">
        <v>16191</v>
      </c>
      <c r="G2903" s="9" t="s">
        <v>86</v>
      </c>
      <c r="H2903" s="9"/>
      <c r="I2903" s="54"/>
    </row>
    <row r="2904">
      <c r="A2904" s="34">
        <v>45597.0</v>
      </c>
      <c r="B2904" s="52" t="s">
        <v>16184</v>
      </c>
      <c r="C2904" s="60" t="s">
        <v>16185</v>
      </c>
      <c r="D2904" s="30" t="s">
        <v>16192</v>
      </c>
      <c r="E2904" s="9" t="s">
        <v>16193</v>
      </c>
      <c r="F2904" s="9" t="s">
        <v>16194</v>
      </c>
      <c r="G2904" s="9" t="s">
        <v>86</v>
      </c>
      <c r="H2904" s="9"/>
      <c r="I2904" s="54"/>
    </row>
    <row r="2905">
      <c r="A2905" s="34">
        <v>45597.0</v>
      </c>
      <c r="B2905" s="52" t="s">
        <v>663</v>
      </c>
      <c r="C2905" s="60" t="s">
        <v>664</v>
      </c>
      <c r="D2905" s="30" t="s">
        <v>16195</v>
      </c>
      <c r="E2905" s="9" t="s">
        <v>16196</v>
      </c>
      <c r="F2905" s="9" t="s">
        <v>16197</v>
      </c>
      <c r="G2905" s="9" t="s">
        <v>14</v>
      </c>
      <c r="H2905" s="9"/>
      <c r="I2905" s="54"/>
    </row>
    <row r="2906">
      <c r="A2906" s="34">
        <v>45597.0</v>
      </c>
      <c r="B2906" s="52" t="s">
        <v>655</v>
      </c>
      <c r="C2906" s="60" t="s">
        <v>656</v>
      </c>
      <c r="D2906" s="30" t="s">
        <v>16198</v>
      </c>
      <c r="E2906" s="9" t="s">
        <v>16199</v>
      </c>
      <c r="F2906" s="9" t="s">
        <v>16200</v>
      </c>
      <c r="G2906" s="9" t="s">
        <v>86</v>
      </c>
      <c r="H2906" s="9"/>
      <c r="I2906" s="54"/>
    </row>
    <row r="2907">
      <c r="A2907" s="34">
        <v>45597.0</v>
      </c>
      <c r="B2907" s="52" t="s">
        <v>655</v>
      </c>
      <c r="C2907" s="60" t="s">
        <v>656</v>
      </c>
      <c r="D2907" s="30" t="s">
        <v>16201</v>
      </c>
      <c r="E2907" s="9" t="s">
        <v>16202</v>
      </c>
      <c r="F2907" s="9" t="s">
        <v>16203</v>
      </c>
      <c r="G2907" s="9" t="s">
        <v>86</v>
      </c>
      <c r="H2907" s="9"/>
      <c r="I2907" s="54"/>
    </row>
    <row r="2908">
      <c r="A2908" s="34">
        <v>45597.0</v>
      </c>
      <c r="B2908" s="52" t="s">
        <v>646</v>
      </c>
      <c r="C2908" s="60" t="s">
        <v>647</v>
      </c>
      <c r="D2908" s="30" t="s">
        <v>16204</v>
      </c>
      <c r="E2908" s="9" t="s">
        <v>16205</v>
      </c>
      <c r="F2908" s="9" t="s">
        <v>16206</v>
      </c>
      <c r="G2908" s="9" t="s">
        <v>14</v>
      </c>
      <c r="H2908" s="9"/>
      <c r="I2908" s="54"/>
    </row>
    <row r="2909">
      <c r="A2909" s="34">
        <v>45597.0</v>
      </c>
      <c r="B2909" s="52" t="s">
        <v>644</v>
      </c>
      <c r="C2909" s="60" t="s">
        <v>645</v>
      </c>
      <c r="D2909" s="30" t="s">
        <v>16207</v>
      </c>
      <c r="E2909" s="9" t="s">
        <v>16208</v>
      </c>
      <c r="F2909" s="9" t="s">
        <v>16209</v>
      </c>
      <c r="G2909" s="9" t="s">
        <v>14</v>
      </c>
      <c r="H2909" s="9"/>
      <c r="I2909" s="54"/>
    </row>
    <row r="2910">
      <c r="A2910" s="34">
        <v>45597.0</v>
      </c>
      <c r="B2910" s="52" t="s">
        <v>16210</v>
      </c>
      <c r="C2910" s="60" t="s">
        <v>16211</v>
      </c>
      <c r="D2910" s="30" t="s">
        <v>16212</v>
      </c>
      <c r="E2910" s="9" t="s">
        <v>16213</v>
      </c>
      <c r="F2910" s="9" t="s">
        <v>16214</v>
      </c>
      <c r="G2910" s="9" t="s">
        <v>86</v>
      </c>
      <c r="H2910" s="9"/>
      <c r="I2910" s="54"/>
    </row>
    <row r="2911">
      <c r="A2911" s="34">
        <v>45597.0</v>
      </c>
      <c r="B2911" s="52" t="s">
        <v>16210</v>
      </c>
      <c r="C2911" s="60" t="s">
        <v>16211</v>
      </c>
      <c r="D2911" s="30" t="s">
        <v>16215</v>
      </c>
      <c r="E2911" s="9" t="s">
        <v>16216</v>
      </c>
      <c r="F2911" s="9" t="s">
        <v>16217</v>
      </c>
      <c r="G2911" s="9" t="s">
        <v>86</v>
      </c>
      <c r="H2911" s="9"/>
      <c r="I2911" s="54"/>
    </row>
    <row r="2912">
      <c r="A2912" s="34">
        <v>45597.0</v>
      </c>
      <c r="B2912" s="52" t="s">
        <v>16210</v>
      </c>
      <c r="C2912" s="60" t="s">
        <v>16211</v>
      </c>
      <c r="D2912" s="30" t="s">
        <v>16218</v>
      </c>
      <c r="E2912" s="9"/>
      <c r="F2912" s="9" t="s">
        <v>16219</v>
      </c>
      <c r="G2912" s="9" t="s">
        <v>14</v>
      </c>
      <c r="H2912" s="9" t="s">
        <v>16220</v>
      </c>
      <c r="I2912" s="54"/>
    </row>
    <row r="2913">
      <c r="A2913" s="34">
        <v>45597.0</v>
      </c>
      <c r="B2913" s="52" t="s">
        <v>635</v>
      </c>
      <c r="C2913" s="60" t="s">
        <v>636</v>
      </c>
      <c r="D2913" s="30" t="s">
        <v>16221</v>
      </c>
      <c r="E2913" s="9" t="s">
        <v>16222</v>
      </c>
      <c r="F2913" s="9" t="s">
        <v>16223</v>
      </c>
      <c r="G2913" s="9" t="s">
        <v>14</v>
      </c>
      <c r="H2913" s="9"/>
      <c r="I2913" s="54"/>
    </row>
    <row r="2914">
      <c r="A2914" s="34">
        <v>45597.0</v>
      </c>
      <c r="B2914" s="52" t="s">
        <v>631</v>
      </c>
      <c r="C2914" s="60" t="s">
        <v>632</v>
      </c>
      <c r="D2914" s="30" t="s">
        <v>16224</v>
      </c>
      <c r="E2914" s="9" t="s">
        <v>16225</v>
      </c>
      <c r="F2914" s="9" t="s">
        <v>16226</v>
      </c>
      <c r="G2914" s="9" t="s">
        <v>14</v>
      </c>
      <c r="H2914" s="9"/>
      <c r="I2914" s="54"/>
    </row>
    <row r="2915">
      <c r="A2915" s="34">
        <v>45597.0</v>
      </c>
      <c r="B2915" s="52" t="s">
        <v>628</v>
      </c>
      <c r="C2915" s="60" t="s">
        <v>629</v>
      </c>
      <c r="D2915" s="30" t="s">
        <v>16227</v>
      </c>
      <c r="E2915" s="9" t="s">
        <v>16228</v>
      </c>
      <c r="F2915" s="9" t="s">
        <v>16229</v>
      </c>
      <c r="G2915" s="9" t="s">
        <v>14</v>
      </c>
      <c r="H2915" s="9"/>
      <c r="I2915" s="54"/>
    </row>
    <row r="2916">
      <c r="A2916" s="34">
        <v>45597.0</v>
      </c>
      <c r="B2916" s="52" t="s">
        <v>16230</v>
      </c>
      <c r="C2916" s="60" t="s">
        <v>16231</v>
      </c>
      <c r="D2916" s="30" t="s">
        <v>16232</v>
      </c>
      <c r="E2916" s="9" t="s">
        <v>16233</v>
      </c>
      <c r="F2916" s="9" t="s">
        <v>16234</v>
      </c>
      <c r="G2916" s="9" t="s">
        <v>14</v>
      </c>
      <c r="H2916" s="9"/>
      <c r="I2916" s="54"/>
    </row>
    <row r="2917">
      <c r="A2917" s="34">
        <v>45597.0</v>
      </c>
      <c r="B2917" s="52" t="s">
        <v>622</v>
      </c>
      <c r="C2917" s="60" t="s">
        <v>623</v>
      </c>
      <c r="D2917" s="30" t="s">
        <v>16235</v>
      </c>
      <c r="E2917" s="9" t="s">
        <v>16236</v>
      </c>
      <c r="F2917" s="9" t="s">
        <v>16237</v>
      </c>
      <c r="G2917" s="9" t="s">
        <v>14</v>
      </c>
      <c r="H2917" s="9"/>
      <c r="I2917" s="54"/>
    </row>
    <row r="2918">
      <c r="A2918" s="34">
        <v>45597.0</v>
      </c>
      <c r="B2918" s="52" t="s">
        <v>622</v>
      </c>
      <c r="C2918" s="60" t="s">
        <v>623</v>
      </c>
      <c r="D2918" s="30" t="s">
        <v>16238</v>
      </c>
      <c r="E2918" s="9" t="s">
        <v>16239</v>
      </c>
      <c r="F2918" s="9" t="s">
        <v>16240</v>
      </c>
      <c r="G2918" s="9" t="s">
        <v>14</v>
      </c>
      <c r="H2918" s="9"/>
      <c r="I2918" s="54"/>
    </row>
    <row r="2919">
      <c r="A2919" s="34">
        <v>45627.0</v>
      </c>
      <c r="B2919" s="52" t="s">
        <v>16241</v>
      </c>
      <c r="C2919" s="60" t="s">
        <v>16242</v>
      </c>
      <c r="D2919" s="30" t="s">
        <v>16243</v>
      </c>
      <c r="E2919" s="9"/>
      <c r="F2919" s="9" t="s">
        <v>16244</v>
      </c>
      <c r="G2919" s="9" t="s">
        <v>14</v>
      </c>
      <c r="H2919" s="9" t="s">
        <v>16245</v>
      </c>
      <c r="I2919" s="54"/>
    </row>
    <row r="2920">
      <c r="A2920" s="34">
        <v>45627.0</v>
      </c>
      <c r="B2920" s="52" t="s">
        <v>16246</v>
      </c>
      <c r="C2920" s="60" t="s">
        <v>16247</v>
      </c>
      <c r="D2920" s="30" t="s">
        <v>16248</v>
      </c>
      <c r="E2920" s="9" t="s">
        <v>16249</v>
      </c>
      <c r="F2920" s="9" t="s">
        <v>16250</v>
      </c>
      <c r="G2920" s="9" t="s">
        <v>14</v>
      </c>
      <c r="H2920" s="9"/>
      <c r="I2920" s="54"/>
    </row>
    <row r="2921">
      <c r="A2921" s="34">
        <v>45627.0</v>
      </c>
      <c r="B2921" s="52" t="s">
        <v>16246</v>
      </c>
      <c r="C2921" s="60" t="s">
        <v>16247</v>
      </c>
      <c r="D2921" s="30" t="s">
        <v>16251</v>
      </c>
      <c r="E2921" s="9" t="s">
        <v>16252</v>
      </c>
      <c r="F2921" s="9" t="s">
        <v>16253</v>
      </c>
      <c r="G2921" s="9" t="s">
        <v>14</v>
      </c>
      <c r="H2921" s="9"/>
      <c r="I2921" s="54"/>
    </row>
    <row r="2922">
      <c r="A2922" s="34">
        <v>45627.0</v>
      </c>
      <c r="B2922" s="52" t="s">
        <v>16246</v>
      </c>
      <c r="C2922" s="60" t="s">
        <v>16247</v>
      </c>
      <c r="D2922" s="30" t="s">
        <v>16254</v>
      </c>
      <c r="E2922" s="9"/>
      <c r="F2922" s="9" t="s">
        <v>16255</v>
      </c>
      <c r="G2922" s="9" t="s">
        <v>86</v>
      </c>
      <c r="H2922" s="9" t="s">
        <v>16256</v>
      </c>
      <c r="I2922" s="54"/>
    </row>
    <row r="2923">
      <c r="A2923" s="34">
        <v>45627.0</v>
      </c>
      <c r="B2923" s="52" t="s">
        <v>16257</v>
      </c>
      <c r="C2923" s="60" t="s">
        <v>16258</v>
      </c>
      <c r="D2923" s="30" t="s">
        <v>16259</v>
      </c>
      <c r="E2923" s="9" t="s">
        <v>16260</v>
      </c>
      <c r="F2923" s="9" t="s">
        <v>16261</v>
      </c>
      <c r="G2923" s="9" t="s">
        <v>14</v>
      </c>
      <c r="H2923" s="9"/>
      <c r="I2923" s="54"/>
    </row>
    <row r="2924">
      <c r="A2924" s="34">
        <v>45627.0</v>
      </c>
      <c r="B2924" s="52" t="s">
        <v>16257</v>
      </c>
      <c r="C2924" s="60" t="s">
        <v>16258</v>
      </c>
      <c r="D2924" s="30" t="s">
        <v>16262</v>
      </c>
      <c r="E2924" s="9" t="s">
        <v>16263</v>
      </c>
      <c r="F2924" s="9" t="s">
        <v>16264</v>
      </c>
      <c r="G2924" s="9" t="s">
        <v>14</v>
      </c>
      <c r="H2924" s="9"/>
      <c r="I2924" s="54"/>
    </row>
    <row r="2925">
      <c r="A2925" s="34">
        <v>45627.0</v>
      </c>
      <c r="B2925" s="52" t="s">
        <v>16257</v>
      </c>
      <c r="C2925" s="60" t="s">
        <v>16258</v>
      </c>
      <c r="D2925" s="30" t="s">
        <v>16265</v>
      </c>
      <c r="E2925" s="9" t="s">
        <v>16266</v>
      </c>
      <c r="F2925" s="9" t="s">
        <v>16267</v>
      </c>
      <c r="G2925" s="9" t="s">
        <v>14</v>
      </c>
      <c r="H2925" s="9"/>
      <c r="I2925" s="54"/>
    </row>
    <row r="2926">
      <c r="A2926" s="34">
        <v>45627.0</v>
      </c>
      <c r="B2926" s="52" t="s">
        <v>16257</v>
      </c>
      <c r="C2926" s="60" t="s">
        <v>16258</v>
      </c>
      <c r="D2926" s="30" t="s">
        <v>16268</v>
      </c>
      <c r="E2926" s="9" t="s">
        <v>16269</v>
      </c>
      <c r="F2926" s="9" t="s">
        <v>16270</v>
      </c>
      <c r="G2926" s="9" t="s">
        <v>14</v>
      </c>
      <c r="H2926" s="9"/>
      <c r="I2926" s="54"/>
    </row>
    <row r="2927">
      <c r="A2927" s="34">
        <v>45627.0</v>
      </c>
      <c r="B2927" s="52" t="s">
        <v>16271</v>
      </c>
      <c r="C2927" s="60" t="s">
        <v>16272</v>
      </c>
      <c r="D2927" s="30" t="s">
        <v>16273</v>
      </c>
      <c r="E2927" s="9" t="s">
        <v>16274</v>
      </c>
      <c r="F2927" s="9" t="s">
        <v>16275</v>
      </c>
      <c r="G2927" s="9" t="s">
        <v>14</v>
      </c>
      <c r="H2927" s="9"/>
      <c r="I2927" s="54"/>
    </row>
    <row r="2928">
      <c r="A2928" s="34">
        <v>45627.0</v>
      </c>
      <c r="B2928" s="52" t="s">
        <v>16271</v>
      </c>
      <c r="C2928" s="60" t="s">
        <v>16272</v>
      </c>
      <c r="D2928" s="30" t="s">
        <v>16276</v>
      </c>
      <c r="E2928" s="9" t="s">
        <v>16277</v>
      </c>
      <c r="F2928" s="9" t="s">
        <v>16278</v>
      </c>
      <c r="G2928" s="9" t="s">
        <v>14</v>
      </c>
      <c r="H2928" s="9"/>
      <c r="I2928" s="54"/>
    </row>
    <row r="2929">
      <c r="A2929" s="34">
        <v>45627.0</v>
      </c>
      <c r="B2929" s="52" t="s">
        <v>16271</v>
      </c>
      <c r="C2929" s="60" t="s">
        <v>16272</v>
      </c>
      <c r="D2929" s="30" t="s">
        <v>16279</v>
      </c>
      <c r="E2929" s="9" t="s">
        <v>16280</v>
      </c>
      <c r="F2929" s="9" t="s">
        <v>16281</v>
      </c>
      <c r="G2929" s="9" t="s">
        <v>14</v>
      </c>
      <c r="H2929" s="9"/>
      <c r="I2929" s="54"/>
    </row>
    <row r="2930">
      <c r="A2930" s="34">
        <v>45627.0</v>
      </c>
      <c r="B2930" s="52" t="s">
        <v>701</v>
      </c>
      <c r="C2930" s="60" t="s">
        <v>702</v>
      </c>
      <c r="D2930" s="30" t="s">
        <v>16282</v>
      </c>
      <c r="E2930" s="9" t="s">
        <v>16283</v>
      </c>
      <c r="F2930" s="9" t="s">
        <v>16284</v>
      </c>
      <c r="G2930" s="9" t="s">
        <v>14</v>
      </c>
      <c r="H2930" s="9"/>
      <c r="I2930" s="54"/>
    </row>
    <row r="2931">
      <c r="A2931" s="34">
        <v>45627.0</v>
      </c>
      <c r="B2931" s="52" t="s">
        <v>699</v>
      </c>
      <c r="C2931" s="60" t="s">
        <v>700</v>
      </c>
      <c r="D2931" s="30" t="s">
        <v>16285</v>
      </c>
      <c r="E2931" s="9" t="s">
        <v>16286</v>
      </c>
      <c r="F2931" s="9" t="s">
        <v>16287</v>
      </c>
      <c r="G2931" s="9" t="s">
        <v>14</v>
      </c>
      <c r="H2931" s="9"/>
      <c r="I2931" s="54"/>
    </row>
    <row r="2932">
      <c r="A2932" s="34">
        <v>45627.0</v>
      </c>
      <c r="B2932" s="52" t="s">
        <v>697</v>
      </c>
      <c r="C2932" s="60" t="s">
        <v>698</v>
      </c>
      <c r="D2932" s="30" t="s">
        <v>16288</v>
      </c>
      <c r="E2932" s="9" t="s">
        <v>16289</v>
      </c>
      <c r="F2932" s="9" t="s">
        <v>16290</v>
      </c>
      <c r="G2932" s="9" t="s">
        <v>14</v>
      </c>
      <c r="H2932" s="9"/>
      <c r="I2932" s="54"/>
    </row>
    <row r="2933">
      <c r="A2933" s="34">
        <v>45627.0</v>
      </c>
      <c r="B2933" s="52" t="s">
        <v>697</v>
      </c>
      <c r="C2933" s="60" t="s">
        <v>698</v>
      </c>
      <c r="D2933" s="30" t="s">
        <v>16291</v>
      </c>
      <c r="E2933" s="9" t="s">
        <v>16292</v>
      </c>
      <c r="F2933" s="9" t="s">
        <v>16293</v>
      </c>
      <c r="G2933" s="9" t="s">
        <v>14</v>
      </c>
      <c r="H2933" s="9"/>
      <c r="I2933" s="54"/>
    </row>
    <row r="2934">
      <c r="A2934" s="34">
        <v>45627.0</v>
      </c>
      <c r="B2934" s="52" t="s">
        <v>694</v>
      </c>
      <c r="C2934" s="60" t="s">
        <v>695</v>
      </c>
      <c r="D2934" s="30" t="s">
        <v>16294</v>
      </c>
      <c r="E2934" s="9" t="s">
        <v>16295</v>
      </c>
      <c r="F2934" s="9" t="s">
        <v>16296</v>
      </c>
      <c r="G2934" s="9" t="s">
        <v>14</v>
      </c>
      <c r="H2934" s="9"/>
      <c r="I2934" s="54"/>
    </row>
    <row r="2935">
      <c r="A2935" s="34">
        <v>45627.0</v>
      </c>
      <c r="B2935" s="52" t="s">
        <v>694</v>
      </c>
      <c r="C2935" s="60" t="s">
        <v>695</v>
      </c>
      <c r="D2935" s="30" t="s">
        <v>16297</v>
      </c>
      <c r="E2935" s="9" t="s">
        <v>16298</v>
      </c>
      <c r="F2935" s="9" t="s">
        <v>16299</v>
      </c>
      <c r="G2935" s="9" t="s">
        <v>14</v>
      </c>
      <c r="H2935" s="9"/>
      <c r="I2935" s="54"/>
    </row>
    <row r="2936">
      <c r="A2936" s="34">
        <v>45627.0</v>
      </c>
      <c r="B2936" s="52" t="s">
        <v>694</v>
      </c>
      <c r="C2936" s="60" t="s">
        <v>695</v>
      </c>
      <c r="D2936" s="30" t="s">
        <v>16300</v>
      </c>
      <c r="E2936" s="9" t="s">
        <v>16301</v>
      </c>
      <c r="F2936" s="9" t="s">
        <v>16302</v>
      </c>
      <c r="G2936" s="9" t="s">
        <v>14</v>
      </c>
      <c r="H2936" s="9"/>
      <c r="I2936" s="54"/>
    </row>
    <row r="2937">
      <c r="A2937" s="34">
        <v>45627.0</v>
      </c>
      <c r="B2937" s="52" t="s">
        <v>692</v>
      </c>
      <c r="C2937" s="60" t="s">
        <v>693</v>
      </c>
      <c r="D2937" s="30" t="s">
        <v>16303</v>
      </c>
      <c r="E2937" s="9" t="s">
        <v>16304</v>
      </c>
      <c r="F2937" s="9" t="s">
        <v>16305</v>
      </c>
      <c r="G2937" s="9" t="s">
        <v>86</v>
      </c>
      <c r="H2937" s="9"/>
      <c r="I2937" s="54"/>
    </row>
    <row r="2938">
      <c r="A2938" s="34">
        <v>45627.0</v>
      </c>
      <c r="B2938" s="52" t="s">
        <v>690</v>
      </c>
      <c r="C2938" s="60" t="s">
        <v>691</v>
      </c>
      <c r="D2938" s="30" t="s">
        <v>16306</v>
      </c>
      <c r="E2938" s="9" t="s">
        <v>16307</v>
      </c>
      <c r="F2938" s="9" t="s">
        <v>16308</v>
      </c>
      <c r="G2938" s="9" t="s">
        <v>14</v>
      </c>
      <c r="H2938" s="9"/>
      <c r="I2938" s="54"/>
    </row>
    <row r="2939">
      <c r="A2939" s="34">
        <v>45627.0</v>
      </c>
      <c r="B2939" s="52" t="s">
        <v>687</v>
      </c>
      <c r="C2939" s="60" t="s">
        <v>688</v>
      </c>
      <c r="D2939" s="30" t="s">
        <v>16309</v>
      </c>
      <c r="E2939" s="9" t="s">
        <v>16310</v>
      </c>
      <c r="F2939" s="9" t="s">
        <v>16311</v>
      </c>
      <c r="G2939" s="9" t="s">
        <v>14</v>
      </c>
      <c r="H2939" s="9"/>
      <c r="I2939" s="54"/>
    </row>
    <row r="2940">
      <c r="A2940" s="30" t="s">
        <v>16312</v>
      </c>
      <c r="B2940" s="52" t="s">
        <v>711</v>
      </c>
      <c r="C2940" s="60" t="s">
        <v>712</v>
      </c>
      <c r="D2940" s="30" t="s">
        <v>16313</v>
      </c>
      <c r="E2940" s="9" t="s">
        <v>16314</v>
      </c>
      <c r="F2940" s="9" t="s">
        <v>16315</v>
      </c>
      <c r="G2940" s="9" t="s">
        <v>14</v>
      </c>
      <c r="H2940" s="9"/>
      <c r="I2940" s="54"/>
    </row>
    <row r="2941">
      <c r="A2941" s="30" t="s">
        <v>16312</v>
      </c>
      <c r="B2941" s="52" t="s">
        <v>709</v>
      </c>
      <c r="C2941" s="60" t="s">
        <v>710</v>
      </c>
      <c r="D2941" s="30" t="s">
        <v>16316</v>
      </c>
      <c r="E2941" s="9" t="s">
        <v>16317</v>
      </c>
      <c r="F2941" s="9" t="s">
        <v>16318</v>
      </c>
      <c r="G2941" s="9" t="s">
        <v>14</v>
      </c>
      <c r="H2941" s="9"/>
      <c r="I2941" s="54"/>
    </row>
    <row r="2942">
      <c r="A2942" s="30" t="s">
        <v>16312</v>
      </c>
      <c r="B2942" s="52" t="s">
        <v>707</v>
      </c>
      <c r="C2942" s="60" t="s">
        <v>708</v>
      </c>
      <c r="D2942" s="30" t="s">
        <v>16319</v>
      </c>
      <c r="E2942" s="9" t="s">
        <v>16320</v>
      </c>
      <c r="F2942" s="9" t="s">
        <v>16321</v>
      </c>
      <c r="G2942" s="9" t="s">
        <v>14</v>
      </c>
      <c r="H2942" s="9"/>
      <c r="I2942" s="54"/>
    </row>
    <row r="2943">
      <c r="A2943" s="30" t="s">
        <v>16312</v>
      </c>
      <c r="B2943" s="52" t="s">
        <v>707</v>
      </c>
      <c r="C2943" s="60" t="s">
        <v>708</v>
      </c>
      <c r="D2943" s="30" t="s">
        <v>16322</v>
      </c>
      <c r="E2943" s="9" t="s">
        <v>16323</v>
      </c>
      <c r="F2943" s="9" t="s">
        <v>16324</v>
      </c>
      <c r="G2943" s="9" t="s">
        <v>14</v>
      </c>
      <c r="H2943" s="9"/>
      <c r="I2943" s="54"/>
    </row>
    <row r="2944">
      <c r="A2944" s="30" t="s">
        <v>16325</v>
      </c>
      <c r="B2944" s="52" t="s">
        <v>716</v>
      </c>
      <c r="C2944" s="60" t="s">
        <v>717</v>
      </c>
      <c r="D2944" s="30" t="s">
        <v>16326</v>
      </c>
      <c r="E2944" s="9" t="s">
        <v>16327</v>
      </c>
      <c r="F2944" s="9" t="s">
        <v>16328</v>
      </c>
      <c r="G2944" s="9" t="s">
        <v>14</v>
      </c>
      <c r="H2944" s="9"/>
      <c r="I2944" s="54"/>
    </row>
    <row r="2945">
      <c r="A2945" s="30" t="s">
        <v>16325</v>
      </c>
      <c r="B2945" s="52" t="s">
        <v>713</v>
      </c>
      <c r="C2945" s="60" t="s">
        <v>714</v>
      </c>
      <c r="D2945" s="30" t="s">
        <v>16329</v>
      </c>
      <c r="E2945" s="9" t="s">
        <v>16330</v>
      </c>
      <c r="F2945" s="9" t="s">
        <v>16331</v>
      </c>
      <c r="G2945" s="9" t="s">
        <v>86</v>
      </c>
      <c r="H2945" s="9"/>
      <c r="I2945" s="54"/>
    </row>
    <row r="2946">
      <c r="A2946" s="30" t="s">
        <v>16332</v>
      </c>
      <c r="B2946" s="52" t="s">
        <v>770</v>
      </c>
      <c r="C2946" s="60" t="s">
        <v>771</v>
      </c>
      <c r="D2946" s="30" t="s">
        <v>16333</v>
      </c>
      <c r="E2946" s="9" t="s">
        <v>16334</v>
      </c>
      <c r="F2946" s="9" t="s">
        <v>16335</v>
      </c>
      <c r="G2946" s="9" t="s">
        <v>14</v>
      </c>
      <c r="H2946" s="9"/>
      <c r="I2946" s="54"/>
    </row>
    <row r="2947">
      <c r="A2947" s="30" t="s">
        <v>16332</v>
      </c>
      <c r="B2947" s="52" t="s">
        <v>770</v>
      </c>
      <c r="C2947" s="60" t="s">
        <v>771</v>
      </c>
      <c r="D2947" s="30" t="s">
        <v>16336</v>
      </c>
      <c r="E2947" s="9" t="s">
        <v>16337</v>
      </c>
      <c r="F2947" s="9" t="s">
        <v>16338</v>
      </c>
      <c r="G2947" s="9" t="s">
        <v>14</v>
      </c>
      <c r="H2947" s="9"/>
      <c r="I2947" s="54"/>
    </row>
    <row r="2948">
      <c r="A2948" s="30" t="s">
        <v>16332</v>
      </c>
      <c r="B2948" s="52" t="s">
        <v>16339</v>
      </c>
      <c r="C2948" s="60" t="s">
        <v>16340</v>
      </c>
      <c r="D2948" s="30" t="s">
        <v>16341</v>
      </c>
      <c r="E2948" s="9" t="s">
        <v>16342</v>
      </c>
      <c r="F2948" s="9" t="s">
        <v>16343</v>
      </c>
      <c r="G2948" s="9" t="s">
        <v>86</v>
      </c>
      <c r="H2948" s="9"/>
      <c r="I2948" s="54"/>
    </row>
    <row r="2949">
      <c r="A2949" s="30" t="s">
        <v>16332</v>
      </c>
      <c r="B2949" s="52" t="s">
        <v>16339</v>
      </c>
      <c r="C2949" s="60" t="s">
        <v>16340</v>
      </c>
      <c r="D2949" s="30" t="s">
        <v>16344</v>
      </c>
      <c r="E2949" s="9" t="s">
        <v>16345</v>
      </c>
      <c r="F2949" s="9" t="s">
        <v>16346</v>
      </c>
      <c r="G2949" s="9" t="s">
        <v>86</v>
      </c>
      <c r="H2949" s="9"/>
      <c r="I2949" s="54"/>
    </row>
    <row r="2950">
      <c r="A2950" s="30" t="s">
        <v>16332</v>
      </c>
      <c r="B2950" s="52" t="s">
        <v>16339</v>
      </c>
      <c r="C2950" s="60" t="s">
        <v>16340</v>
      </c>
      <c r="D2950" s="30" t="s">
        <v>16347</v>
      </c>
      <c r="E2950" s="9" t="s">
        <v>16348</v>
      </c>
      <c r="F2950" s="9" t="s">
        <v>16349</v>
      </c>
      <c r="G2950" s="9" t="s">
        <v>86</v>
      </c>
      <c r="H2950" s="9"/>
      <c r="I2950" s="54"/>
    </row>
    <row r="2951">
      <c r="A2951" s="30" t="s">
        <v>16332</v>
      </c>
      <c r="B2951" s="52" t="s">
        <v>765</v>
      </c>
      <c r="C2951" s="60" t="s">
        <v>766</v>
      </c>
      <c r="D2951" s="30" t="s">
        <v>16350</v>
      </c>
      <c r="E2951" s="9" t="s">
        <v>16351</v>
      </c>
      <c r="F2951" s="9" t="s">
        <v>16352</v>
      </c>
      <c r="G2951" s="9" t="s">
        <v>14</v>
      </c>
      <c r="H2951" s="9"/>
      <c r="I2951" s="54"/>
    </row>
    <row r="2952">
      <c r="A2952" s="30" t="s">
        <v>16332</v>
      </c>
      <c r="B2952" s="52" t="s">
        <v>765</v>
      </c>
      <c r="C2952" s="60" t="s">
        <v>766</v>
      </c>
      <c r="D2952" s="30" t="s">
        <v>16353</v>
      </c>
      <c r="E2952" s="9" t="s">
        <v>16354</v>
      </c>
      <c r="F2952" s="9" t="s">
        <v>16355</v>
      </c>
      <c r="G2952" s="9" t="s">
        <v>14</v>
      </c>
      <c r="H2952" s="9"/>
      <c r="I2952" s="54"/>
    </row>
    <row r="2953">
      <c r="A2953" s="30" t="s">
        <v>16332</v>
      </c>
      <c r="B2953" s="52" t="s">
        <v>765</v>
      </c>
      <c r="C2953" s="60" t="s">
        <v>766</v>
      </c>
      <c r="D2953" s="30" t="s">
        <v>16356</v>
      </c>
      <c r="E2953" s="9"/>
      <c r="F2953" s="9" t="s">
        <v>16357</v>
      </c>
      <c r="G2953" s="9" t="s">
        <v>14</v>
      </c>
      <c r="H2953" s="9" t="s">
        <v>16358</v>
      </c>
      <c r="I2953" s="54"/>
    </row>
    <row r="2954">
      <c r="A2954" s="30" t="s">
        <v>16332</v>
      </c>
      <c r="B2954" s="52" t="s">
        <v>16359</v>
      </c>
      <c r="C2954" s="60" t="s">
        <v>16360</v>
      </c>
      <c r="D2954" s="30" t="s">
        <v>16361</v>
      </c>
      <c r="E2954" s="9" t="s">
        <v>16362</v>
      </c>
      <c r="F2954" s="9" t="s">
        <v>16363</v>
      </c>
      <c r="G2954" s="9" t="s">
        <v>14</v>
      </c>
      <c r="H2954" s="9"/>
      <c r="I2954" s="54"/>
    </row>
    <row r="2955">
      <c r="A2955" s="30" t="s">
        <v>16332</v>
      </c>
      <c r="B2955" s="52" t="s">
        <v>16359</v>
      </c>
      <c r="C2955" s="60" t="s">
        <v>16360</v>
      </c>
      <c r="D2955" s="30" t="s">
        <v>16364</v>
      </c>
      <c r="E2955" s="9" t="s">
        <v>16365</v>
      </c>
      <c r="F2955" s="9" t="s">
        <v>16366</v>
      </c>
      <c r="G2955" s="9" t="s">
        <v>14</v>
      </c>
      <c r="H2955" s="9"/>
      <c r="I2955" s="54"/>
    </row>
    <row r="2956">
      <c r="A2956" s="30" t="s">
        <v>16332</v>
      </c>
      <c r="B2956" s="52" t="s">
        <v>16359</v>
      </c>
      <c r="C2956" s="60" t="s">
        <v>16360</v>
      </c>
      <c r="D2956" s="30" t="s">
        <v>16367</v>
      </c>
      <c r="E2956" s="9"/>
      <c r="F2956" s="9" t="s">
        <v>16368</v>
      </c>
      <c r="G2956" s="9" t="s">
        <v>86</v>
      </c>
      <c r="H2956" s="9" t="s">
        <v>16369</v>
      </c>
      <c r="I2956" s="54"/>
    </row>
    <row r="2957">
      <c r="A2957" s="30" t="s">
        <v>16332</v>
      </c>
      <c r="B2957" s="52" t="s">
        <v>759</v>
      </c>
      <c r="C2957" s="60" t="s">
        <v>760</v>
      </c>
      <c r="D2957" s="30" t="s">
        <v>16370</v>
      </c>
      <c r="E2957" s="9" t="s">
        <v>16371</v>
      </c>
      <c r="F2957" s="9" t="s">
        <v>16372</v>
      </c>
      <c r="G2957" s="9" t="s">
        <v>14</v>
      </c>
      <c r="H2957" s="9"/>
      <c r="I2957" s="54"/>
    </row>
    <row r="2958">
      <c r="A2958" s="30" t="s">
        <v>16332</v>
      </c>
      <c r="B2958" s="52" t="s">
        <v>755</v>
      </c>
      <c r="C2958" s="60" t="s">
        <v>756</v>
      </c>
      <c r="D2958" s="30" t="s">
        <v>16373</v>
      </c>
      <c r="E2958" s="9" t="s">
        <v>16374</v>
      </c>
      <c r="F2958" s="9" t="s">
        <v>16375</v>
      </c>
      <c r="G2958" s="9" t="s">
        <v>86</v>
      </c>
      <c r="H2958" s="9"/>
      <c r="I2958" s="54"/>
    </row>
    <row r="2959">
      <c r="A2959" s="30" t="s">
        <v>16332</v>
      </c>
      <c r="B2959" s="52" t="s">
        <v>744</v>
      </c>
      <c r="C2959" s="60" t="s">
        <v>745</v>
      </c>
      <c r="D2959" s="30" t="s">
        <v>16376</v>
      </c>
      <c r="E2959" s="9" t="s">
        <v>16377</v>
      </c>
      <c r="F2959" s="9" t="s">
        <v>16378</v>
      </c>
      <c r="G2959" s="9" t="s">
        <v>86</v>
      </c>
      <c r="H2959" s="9"/>
      <c r="I2959" s="54"/>
    </row>
    <row r="2960">
      <c r="A2960" s="30" t="s">
        <v>16332</v>
      </c>
      <c r="B2960" s="52" t="s">
        <v>744</v>
      </c>
      <c r="C2960" s="60" t="s">
        <v>745</v>
      </c>
      <c r="D2960" s="30" t="s">
        <v>16379</v>
      </c>
      <c r="E2960" s="9" t="s">
        <v>16380</v>
      </c>
      <c r="F2960" s="9" t="s">
        <v>16381</v>
      </c>
      <c r="G2960" s="9" t="s">
        <v>86</v>
      </c>
      <c r="H2960" s="9"/>
      <c r="I2960" s="54"/>
    </row>
    <row r="2961">
      <c r="A2961" s="30" t="s">
        <v>16332</v>
      </c>
      <c r="B2961" s="52" t="s">
        <v>742</v>
      </c>
      <c r="C2961" s="60" t="s">
        <v>743</v>
      </c>
      <c r="D2961" s="30" t="s">
        <v>16382</v>
      </c>
      <c r="E2961" s="9" t="s">
        <v>16383</v>
      </c>
      <c r="F2961" s="9" t="s">
        <v>16384</v>
      </c>
      <c r="G2961" s="9" t="s">
        <v>14</v>
      </c>
      <c r="H2961" s="9"/>
      <c r="I2961" s="54"/>
    </row>
    <row r="2962">
      <c r="A2962" s="30" t="s">
        <v>16332</v>
      </c>
      <c r="B2962" s="52" t="s">
        <v>742</v>
      </c>
      <c r="C2962" s="60" t="s">
        <v>743</v>
      </c>
      <c r="D2962" s="30" t="s">
        <v>16385</v>
      </c>
      <c r="E2962" s="9" t="s">
        <v>16386</v>
      </c>
      <c r="F2962" s="9" t="s">
        <v>16387</v>
      </c>
      <c r="G2962" s="9" t="s">
        <v>14</v>
      </c>
      <c r="H2962" s="9"/>
      <c r="I2962" s="54"/>
    </row>
    <row r="2963">
      <c r="A2963" s="30" t="s">
        <v>16332</v>
      </c>
      <c r="B2963" s="52" t="s">
        <v>738</v>
      </c>
      <c r="C2963" s="60" t="s">
        <v>739</v>
      </c>
      <c r="D2963" s="30" t="s">
        <v>16388</v>
      </c>
      <c r="E2963" s="9" t="s">
        <v>16389</v>
      </c>
      <c r="F2963" s="9" t="s">
        <v>16390</v>
      </c>
      <c r="G2963" s="9" t="s">
        <v>14</v>
      </c>
      <c r="H2963" s="9"/>
      <c r="I2963" s="54"/>
    </row>
    <row r="2964">
      <c r="A2964" s="30" t="s">
        <v>16332</v>
      </c>
      <c r="B2964" s="52" t="s">
        <v>736</v>
      </c>
      <c r="C2964" s="60" t="s">
        <v>737</v>
      </c>
      <c r="D2964" s="30" t="s">
        <v>16391</v>
      </c>
      <c r="E2964" s="9" t="s">
        <v>16392</v>
      </c>
      <c r="F2964" s="9" t="s">
        <v>16393</v>
      </c>
      <c r="G2964" s="9" t="s">
        <v>86</v>
      </c>
      <c r="H2964" s="9"/>
      <c r="I2964" s="54"/>
    </row>
    <row r="2965">
      <c r="A2965" s="30" t="s">
        <v>16332</v>
      </c>
      <c r="B2965" s="52" t="s">
        <v>733</v>
      </c>
      <c r="C2965" s="60" t="s">
        <v>734</v>
      </c>
      <c r="D2965" s="30" t="s">
        <v>16394</v>
      </c>
      <c r="E2965" s="9" t="s">
        <v>16395</v>
      </c>
      <c r="F2965" s="9" t="s">
        <v>16396</v>
      </c>
      <c r="G2965" s="9" t="s">
        <v>14</v>
      </c>
      <c r="H2965" s="9"/>
      <c r="I2965" s="54"/>
    </row>
    <row r="2966">
      <c r="A2966" s="30" t="s">
        <v>16332</v>
      </c>
      <c r="B2966" s="52" t="s">
        <v>729</v>
      </c>
      <c r="C2966" s="60" t="s">
        <v>730</v>
      </c>
      <c r="D2966" s="30" t="s">
        <v>16397</v>
      </c>
      <c r="E2966" s="9" t="s">
        <v>16398</v>
      </c>
      <c r="F2966" s="9" t="s">
        <v>16399</v>
      </c>
      <c r="G2966" s="9" t="s">
        <v>14</v>
      </c>
      <c r="H2966" s="9"/>
      <c r="I2966" s="54"/>
    </row>
    <row r="2967">
      <c r="A2967" s="30" t="s">
        <v>16332</v>
      </c>
      <c r="B2967" s="52" t="s">
        <v>729</v>
      </c>
      <c r="C2967" s="60" t="s">
        <v>730</v>
      </c>
      <c r="D2967" s="30" t="s">
        <v>16400</v>
      </c>
      <c r="E2967" s="9" t="s">
        <v>16401</v>
      </c>
      <c r="F2967" s="9" t="s">
        <v>16402</v>
      </c>
      <c r="G2967" s="9" t="s">
        <v>14</v>
      </c>
      <c r="H2967" s="9"/>
      <c r="I2967" s="54"/>
    </row>
    <row r="2968">
      <c r="A2968" s="30" t="s">
        <v>16332</v>
      </c>
      <c r="B2968" s="52" t="s">
        <v>16403</v>
      </c>
      <c r="C2968" s="60" t="s">
        <v>16404</v>
      </c>
      <c r="D2968" s="30" t="s">
        <v>16405</v>
      </c>
      <c r="E2968" s="9" t="s">
        <v>16406</v>
      </c>
      <c r="F2968" s="9" t="s">
        <v>16407</v>
      </c>
      <c r="G2968" s="9" t="s">
        <v>14</v>
      </c>
      <c r="H2968" s="9"/>
      <c r="I2968" s="54"/>
    </row>
    <row r="2969">
      <c r="A2969" s="30" t="s">
        <v>16332</v>
      </c>
      <c r="B2969" s="52" t="s">
        <v>16403</v>
      </c>
      <c r="C2969" s="60" t="s">
        <v>16404</v>
      </c>
      <c r="D2969" s="30" t="s">
        <v>16408</v>
      </c>
      <c r="E2969" s="9"/>
      <c r="F2969" s="9" t="s">
        <v>16409</v>
      </c>
      <c r="G2969" s="9" t="s">
        <v>14</v>
      </c>
      <c r="H2969" s="9" t="s">
        <v>16410</v>
      </c>
      <c r="I2969" s="54"/>
    </row>
    <row r="2970">
      <c r="A2970" s="30" t="s">
        <v>16411</v>
      </c>
      <c r="B2970" s="52" t="s">
        <v>16412</v>
      </c>
      <c r="C2970" s="60" t="s">
        <v>16413</v>
      </c>
      <c r="D2970" s="30" t="s">
        <v>16414</v>
      </c>
      <c r="E2970" s="9" t="s">
        <v>16415</v>
      </c>
      <c r="F2970" s="9" t="s">
        <v>16416</v>
      </c>
      <c r="G2970" s="9" t="s">
        <v>86</v>
      </c>
      <c r="H2970" s="9"/>
      <c r="I2970" s="54"/>
    </row>
    <row r="2971">
      <c r="A2971" s="30" t="s">
        <v>16411</v>
      </c>
      <c r="B2971" s="52" t="s">
        <v>16412</v>
      </c>
      <c r="C2971" s="60" t="s">
        <v>16413</v>
      </c>
      <c r="D2971" s="30" t="s">
        <v>16417</v>
      </c>
      <c r="E2971" s="9" t="s">
        <v>16418</v>
      </c>
      <c r="F2971" s="9" t="s">
        <v>16419</v>
      </c>
      <c r="G2971" s="9" t="s">
        <v>86</v>
      </c>
      <c r="H2971" s="9"/>
      <c r="I2971" s="54"/>
    </row>
    <row r="2972">
      <c r="A2972" s="30" t="s">
        <v>16411</v>
      </c>
      <c r="B2972" s="52" t="s">
        <v>16412</v>
      </c>
      <c r="C2972" s="60" t="s">
        <v>16413</v>
      </c>
      <c r="D2972" s="30" t="s">
        <v>16420</v>
      </c>
      <c r="E2972" s="9" t="s">
        <v>16421</v>
      </c>
      <c r="F2972" s="9" t="s">
        <v>16422</v>
      </c>
      <c r="G2972" s="9" t="s">
        <v>86</v>
      </c>
      <c r="H2972" s="9"/>
      <c r="I2972" s="54"/>
    </row>
    <row r="2973">
      <c r="A2973" s="30" t="s">
        <v>16411</v>
      </c>
      <c r="B2973" s="52" t="s">
        <v>823</v>
      </c>
      <c r="C2973" s="60" t="s">
        <v>824</v>
      </c>
      <c r="D2973" s="30" t="s">
        <v>16423</v>
      </c>
      <c r="E2973" s="9" t="s">
        <v>16424</v>
      </c>
      <c r="F2973" s="9" t="s">
        <v>16425</v>
      </c>
      <c r="G2973" s="9" t="s">
        <v>14</v>
      </c>
      <c r="H2973" s="9"/>
      <c r="I2973" s="54"/>
    </row>
    <row r="2974">
      <c r="A2974" s="30" t="s">
        <v>16411</v>
      </c>
      <c r="B2974" s="52" t="s">
        <v>815</v>
      </c>
      <c r="C2974" s="60" t="s">
        <v>816</v>
      </c>
      <c r="D2974" s="30" t="s">
        <v>16426</v>
      </c>
      <c r="E2974" s="9" t="s">
        <v>16427</v>
      </c>
      <c r="F2974" s="9" t="s">
        <v>16428</v>
      </c>
      <c r="G2974" s="9" t="s">
        <v>14</v>
      </c>
      <c r="H2974" s="9"/>
      <c r="I2974" s="54"/>
    </row>
    <row r="2975">
      <c r="A2975" s="30" t="s">
        <v>16411</v>
      </c>
      <c r="B2975" s="52" t="s">
        <v>813</v>
      </c>
      <c r="C2975" s="60" t="s">
        <v>814</v>
      </c>
      <c r="D2975" s="30" t="s">
        <v>16429</v>
      </c>
      <c r="E2975" s="9" t="s">
        <v>16430</v>
      </c>
      <c r="F2975" s="9" t="s">
        <v>16431</v>
      </c>
      <c r="G2975" s="9" t="s">
        <v>86</v>
      </c>
      <c r="H2975" s="9"/>
      <c r="I2975" s="54"/>
    </row>
    <row r="2976">
      <c r="A2976" s="30" t="s">
        <v>16411</v>
      </c>
      <c r="B2976" s="52" t="s">
        <v>16432</v>
      </c>
      <c r="C2976" s="60" t="s">
        <v>16433</v>
      </c>
      <c r="D2976" s="30" t="s">
        <v>16434</v>
      </c>
      <c r="E2976" s="9" t="s">
        <v>16435</v>
      </c>
      <c r="F2976" s="9" t="s">
        <v>16436</v>
      </c>
      <c r="G2976" s="9" t="s">
        <v>86</v>
      </c>
      <c r="H2976" s="9"/>
      <c r="I2976" s="54"/>
    </row>
    <row r="2977">
      <c r="A2977" s="30" t="s">
        <v>16411</v>
      </c>
      <c r="B2977" s="52" t="s">
        <v>16432</v>
      </c>
      <c r="C2977" s="60" t="s">
        <v>16433</v>
      </c>
      <c r="D2977" s="30" t="s">
        <v>16437</v>
      </c>
      <c r="E2977" s="9" t="s">
        <v>16438</v>
      </c>
      <c r="F2977" s="9" t="s">
        <v>16439</v>
      </c>
      <c r="G2977" s="9" t="s">
        <v>86</v>
      </c>
      <c r="H2977" s="9"/>
      <c r="I2977" s="54"/>
    </row>
    <row r="2978">
      <c r="A2978" s="30" t="s">
        <v>16411</v>
      </c>
      <c r="B2978" s="52" t="s">
        <v>16432</v>
      </c>
      <c r="C2978" s="60" t="s">
        <v>16433</v>
      </c>
      <c r="D2978" s="30" t="s">
        <v>16440</v>
      </c>
      <c r="E2978" s="9" t="s">
        <v>16441</v>
      </c>
      <c r="F2978" s="9" t="s">
        <v>16442</v>
      </c>
      <c r="G2978" s="9" t="s">
        <v>86</v>
      </c>
      <c r="H2978" s="9"/>
      <c r="I2978" s="54"/>
    </row>
    <row r="2979">
      <c r="A2979" s="30" t="s">
        <v>16411</v>
      </c>
      <c r="B2979" s="52" t="s">
        <v>806</v>
      </c>
      <c r="C2979" s="60" t="s">
        <v>807</v>
      </c>
      <c r="D2979" s="30" t="s">
        <v>16443</v>
      </c>
      <c r="E2979" s="9" t="s">
        <v>16444</v>
      </c>
      <c r="F2979" s="9" t="s">
        <v>16445</v>
      </c>
      <c r="G2979" s="9" t="s">
        <v>14</v>
      </c>
      <c r="H2979" s="9"/>
      <c r="I2979" s="54"/>
    </row>
    <row r="2980">
      <c r="A2980" s="30" t="s">
        <v>16411</v>
      </c>
      <c r="B2980" s="52" t="s">
        <v>804</v>
      </c>
      <c r="C2980" s="60" t="s">
        <v>805</v>
      </c>
      <c r="D2980" s="30" t="s">
        <v>16446</v>
      </c>
      <c r="E2980" s="9" t="s">
        <v>16447</v>
      </c>
      <c r="F2980" s="9" t="s">
        <v>16448</v>
      </c>
      <c r="G2980" s="9" t="s">
        <v>14</v>
      </c>
      <c r="H2980" s="9"/>
      <c r="I2980" s="54"/>
    </row>
    <row r="2981">
      <c r="A2981" s="30" t="s">
        <v>16411</v>
      </c>
      <c r="B2981" s="52" t="s">
        <v>802</v>
      </c>
      <c r="C2981" s="60" t="s">
        <v>803</v>
      </c>
      <c r="D2981" s="30" t="s">
        <v>16449</v>
      </c>
      <c r="E2981" s="9" t="s">
        <v>16450</v>
      </c>
      <c r="F2981" s="9" t="s">
        <v>16451</v>
      </c>
      <c r="G2981" s="9" t="s">
        <v>14</v>
      </c>
      <c r="H2981" s="9"/>
      <c r="I2981" s="54"/>
    </row>
    <row r="2982">
      <c r="A2982" s="30" t="s">
        <v>16411</v>
      </c>
      <c r="B2982" s="52" t="s">
        <v>798</v>
      </c>
      <c r="C2982" s="60" t="s">
        <v>799</v>
      </c>
      <c r="D2982" s="30" t="s">
        <v>16452</v>
      </c>
      <c r="E2982" s="9" t="s">
        <v>16453</v>
      </c>
      <c r="F2982" s="9" t="s">
        <v>16454</v>
      </c>
      <c r="G2982" s="9" t="s">
        <v>14</v>
      </c>
      <c r="H2982" s="9"/>
      <c r="I2982" s="54"/>
    </row>
    <row r="2983">
      <c r="A2983" s="30" t="s">
        <v>16411</v>
      </c>
      <c r="B2983" s="52" t="s">
        <v>798</v>
      </c>
      <c r="C2983" s="60" t="s">
        <v>799</v>
      </c>
      <c r="D2983" s="30" t="s">
        <v>16455</v>
      </c>
      <c r="E2983" s="9" t="s">
        <v>16456</v>
      </c>
      <c r="F2983" s="9" t="s">
        <v>16457</v>
      </c>
      <c r="G2983" s="9" t="s">
        <v>14</v>
      </c>
      <c r="H2983" s="9"/>
      <c r="I2983" s="54"/>
    </row>
    <row r="2984">
      <c r="A2984" s="30" t="s">
        <v>16411</v>
      </c>
      <c r="B2984" s="52" t="s">
        <v>796</v>
      </c>
      <c r="C2984" s="60" t="s">
        <v>16458</v>
      </c>
      <c r="D2984" s="30" t="s">
        <v>16459</v>
      </c>
      <c r="E2984" s="9" t="s">
        <v>16460</v>
      </c>
      <c r="F2984" s="9" t="s">
        <v>16461</v>
      </c>
      <c r="G2984" s="9" t="s">
        <v>14</v>
      </c>
      <c r="H2984" s="9"/>
      <c r="I2984" s="54"/>
    </row>
    <row r="2985">
      <c r="A2985" s="30" t="s">
        <v>16411</v>
      </c>
      <c r="B2985" s="52" t="s">
        <v>796</v>
      </c>
      <c r="C2985" s="60" t="s">
        <v>16458</v>
      </c>
      <c r="D2985" s="30" t="s">
        <v>16462</v>
      </c>
      <c r="E2985" s="9" t="s">
        <v>16463</v>
      </c>
      <c r="F2985" s="9" t="s">
        <v>16464</v>
      </c>
      <c r="G2985" s="9" t="s">
        <v>14</v>
      </c>
      <c r="H2985" s="9"/>
      <c r="I2985" s="54"/>
    </row>
    <row r="2986">
      <c r="A2986" s="30" t="s">
        <v>16411</v>
      </c>
      <c r="B2986" s="52" t="s">
        <v>793</v>
      </c>
      <c r="C2986" s="60" t="s">
        <v>794</v>
      </c>
      <c r="D2986" s="30" t="s">
        <v>16465</v>
      </c>
      <c r="E2986" s="9" t="s">
        <v>16466</v>
      </c>
      <c r="F2986" s="9" t="s">
        <v>16467</v>
      </c>
      <c r="G2986" s="9" t="s">
        <v>14</v>
      </c>
      <c r="H2986" s="9"/>
      <c r="I2986" s="54"/>
    </row>
    <row r="2987">
      <c r="A2987" s="30" t="s">
        <v>16411</v>
      </c>
      <c r="B2987" s="52" t="s">
        <v>793</v>
      </c>
      <c r="C2987" s="60" t="s">
        <v>794</v>
      </c>
      <c r="D2987" s="30" t="s">
        <v>16468</v>
      </c>
      <c r="E2987" s="9" t="s">
        <v>16469</v>
      </c>
      <c r="F2987" s="9" t="s">
        <v>16470</v>
      </c>
      <c r="G2987" s="9" t="s">
        <v>14</v>
      </c>
      <c r="H2987" s="9"/>
      <c r="I2987" s="54"/>
    </row>
    <row r="2988">
      <c r="A2988" s="30" t="s">
        <v>16411</v>
      </c>
      <c r="B2988" s="52" t="s">
        <v>787</v>
      </c>
      <c r="C2988" s="60" t="s">
        <v>788</v>
      </c>
      <c r="D2988" s="30" t="s">
        <v>16471</v>
      </c>
      <c r="E2988" s="9" t="s">
        <v>16472</v>
      </c>
      <c r="F2988" s="9" t="s">
        <v>16473</v>
      </c>
      <c r="G2988" s="9" t="s">
        <v>14</v>
      </c>
      <c r="H2988" s="9"/>
      <c r="I2988" s="54"/>
    </row>
    <row r="2989">
      <c r="A2989" s="30" t="s">
        <v>16411</v>
      </c>
      <c r="B2989" s="52" t="s">
        <v>787</v>
      </c>
      <c r="C2989" s="60" t="s">
        <v>788</v>
      </c>
      <c r="D2989" s="30" t="s">
        <v>16474</v>
      </c>
      <c r="E2989" s="9" t="s">
        <v>16475</v>
      </c>
      <c r="F2989" s="9" t="s">
        <v>16476</v>
      </c>
      <c r="G2989" s="9" t="s">
        <v>14</v>
      </c>
      <c r="H2989" s="9"/>
      <c r="I2989" s="54"/>
    </row>
    <row r="2990">
      <c r="A2990" s="30" t="s">
        <v>16411</v>
      </c>
      <c r="B2990" s="52" t="s">
        <v>787</v>
      </c>
      <c r="C2990" s="60" t="s">
        <v>788</v>
      </c>
      <c r="D2990" s="30" t="s">
        <v>16477</v>
      </c>
      <c r="E2990" s="9" t="s">
        <v>16478</v>
      </c>
      <c r="F2990" s="9" t="s">
        <v>16479</v>
      </c>
      <c r="G2990" s="9" t="s">
        <v>14</v>
      </c>
      <c r="H2990" s="9"/>
      <c r="I2990" s="54"/>
    </row>
    <row r="2991">
      <c r="A2991" s="30" t="s">
        <v>16411</v>
      </c>
      <c r="B2991" s="52" t="s">
        <v>791</v>
      </c>
      <c r="C2991" s="60" t="s">
        <v>792</v>
      </c>
      <c r="D2991" s="30" t="s">
        <v>16480</v>
      </c>
      <c r="E2991" s="9" t="s">
        <v>16481</v>
      </c>
      <c r="F2991" s="9" t="s">
        <v>16482</v>
      </c>
      <c r="G2991" s="9" t="s">
        <v>86</v>
      </c>
      <c r="H2991" s="9"/>
      <c r="I2991" s="54"/>
    </row>
    <row r="2992">
      <c r="A2992" s="30" t="s">
        <v>16411</v>
      </c>
      <c r="B2992" s="52" t="s">
        <v>791</v>
      </c>
      <c r="C2992" s="60" t="s">
        <v>792</v>
      </c>
      <c r="D2992" s="30" t="s">
        <v>16483</v>
      </c>
      <c r="E2992" s="9" t="s">
        <v>16484</v>
      </c>
      <c r="F2992" s="9" t="s">
        <v>16485</v>
      </c>
      <c r="G2992" s="9" t="s">
        <v>86</v>
      </c>
      <c r="H2992" s="9"/>
      <c r="I2992" s="54"/>
    </row>
    <row r="2993">
      <c r="A2993" s="30" t="s">
        <v>16411</v>
      </c>
      <c r="B2993" s="52" t="s">
        <v>791</v>
      </c>
      <c r="C2993" s="60" t="s">
        <v>792</v>
      </c>
      <c r="D2993" s="30" t="s">
        <v>16486</v>
      </c>
      <c r="E2993" s="9" t="s">
        <v>16487</v>
      </c>
      <c r="F2993" s="9" t="s">
        <v>16488</v>
      </c>
      <c r="G2993" s="9" t="s">
        <v>86</v>
      </c>
      <c r="H2993" s="9"/>
      <c r="I2993" s="54"/>
    </row>
    <row r="2994">
      <c r="A2994" s="30" t="s">
        <v>16411</v>
      </c>
      <c r="B2994" s="52" t="s">
        <v>784</v>
      </c>
      <c r="C2994" s="60" t="s">
        <v>785</v>
      </c>
      <c r="D2994" s="30" t="s">
        <v>16489</v>
      </c>
      <c r="E2994" s="9" t="s">
        <v>16490</v>
      </c>
      <c r="F2994" s="9" t="s">
        <v>16491</v>
      </c>
      <c r="G2994" s="9" t="s">
        <v>14</v>
      </c>
      <c r="H2994" s="9"/>
      <c r="I2994" s="54"/>
    </row>
    <row r="2995">
      <c r="A2995" s="30" t="s">
        <v>16411</v>
      </c>
      <c r="B2995" s="52" t="s">
        <v>16492</v>
      </c>
      <c r="C2995" s="60" t="s">
        <v>16493</v>
      </c>
      <c r="D2995" s="30" t="s">
        <v>16494</v>
      </c>
      <c r="E2995" s="9" t="s">
        <v>16495</v>
      </c>
      <c r="F2995" s="9" t="s">
        <v>16496</v>
      </c>
      <c r="G2995" s="9" t="s">
        <v>14</v>
      </c>
      <c r="H2995" s="9"/>
      <c r="I2995" s="54"/>
    </row>
    <row r="2996">
      <c r="A2996" s="30" t="s">
        <v>16411</v>
      </c>
      <c r="B2996" s="52" t="s">
        <v>782</v>
      </c>
      <c r="C2996" s="60" t="s">
        <v>783</v>
      </c>
      <c r="D2996" s="30" t="s">
        <v>16497</v>
      </c>
      <c r="E2996" s="9" t="s">
        <v>16498</v>
      </c>
      <c r="F2996" s="9" t="s">
        <v>16499</v>
      </c>
      <c r="G2996" s="9" t="s">
        <v>14</v>
      </c>
      <c r="H2996" s="9"/>
      <c r="I2996" s="54"/>
    </row>
    <row r="2997">
      <c r="A2997" s="30" t="s">
        <v>16411</v>
      </c>
      <c r="B2997" s="52" t="s">
        <v>778</v>
      </c>
      <c r="C2997" s="60" t="s">
        <v>779</v>
      </c>
      <c r="D2997" s="30" t="s">
        <v>16500</v>
      </c>
      <c r="E2997" s="9" t="s">
        <v>16501</v>
      </c>
      <c r="F2997" s="9" t="s">
        <v>16502</v>
      </c>
      <c r="G2997" s="9" t="s">
        <v>14</v>
      </c>
      <c r="H2997" s="9"/>
      <c r="I2997" s="54"/>
    </row>
    <row r="2998">
      <c r="A2998" s="30" t="s">
        <v>16411</v>
      </c>
      <c r="B2998" s="52" t="s">
        <v>778</v>
      </c>
      <c r="C2998" s="60" t="s">
        <v>779</v>
      </c>
      <c r="D2998" s="30" t="s">
        <v>16503</v>
      </c>
      <c r="E2998" s="9" t="s">
        <v>16504</v>
      </c>
      <c r="F2998" s="9" t="s">
        <v>16505</v>
      </c>
      <c r="G2998" s="9" t="s">
        <v>14</v>
      </c>
      <c r="H2998" s="9"/>
      <c r="I2998" s="54"/>
    </row>
    <row r="2999">
      <c r="A2999" s="30" t="s">
        <v>16411</v>
      </c>
      <c r="B2999" s="52" t="s">
        <v>16506</v>
      </c>
      <c r="C2999" s="60" t="s">
        <v>16507</v>
      </c>
      <c r="D2999" s="30" t="s">
        <v>16508</v>
      </c>
      <c r="E2999" s="9"/>
      <c r="F2999" s="9" t="s">
        <v>16509</v>
      </c>
      <c r="G2999" s="9" t="s">
        <v>14</v>
      </c>
      <c r="H2999" s="9" t="s">
        <v>16510</v>
      </c>
      <c r="I2999" s="54"/>
    </row>
    <row r="3000">
      <c r="A3000" s="30" t="s">
        <v>16511</v>
      </c>
      <c r="B3000" s="52" t="s">
        <v>902</v>
      </c>
      <c r="C3000" s="60" t="s">
        <v>903</v>
      </c>
      <c r="D3000" s="30" t="s">
        <v>16512</v>
      </c>
      <c r="E3000" s="9" t="s">
        <v>16513</v>
      </c>
      <c r="F3000" s="9" t="s">
        <v>16514</v>
      </c>
      <c r="G3000" s="9" t="s">
        <v>14</v>
      </c>
      <c r="H3000" s="9"/>
      <c r="I3000" s="54"/>
    </row>
    <row r="3001">
      <c r="A3001" s="30" t="s">
        <v>16511</v>
      </c>
      <c r="B3001" s="52" t="s">
        <v>16515</v>
      </c>
      <c r="C3001" s="60" t="s">
        <v>16516</v>
      </c>
      <c r="D3001" s="30" t="s">
        <v>16517</v>
      </c>
      <c r="E3001" s="9" t="s">
        <v>16518</v>
      </c>
      <c r="F3001" s="9" t="s">
        <v>16519</v>
      </c>
      <c r="G3001" s="9" t="s">
        <v>86</v>
      </c>
      <c r="H3001" s="9"/>
      <c r="I3001" s="54"/>
    </row>
    <row r="3002">
      <c r="A3002" s="30" t="s">
        <v>16511</v>
      </c>
      <c r="B3002" s="52" t="s">
        <v>16515</v>
      </c>
      <c r="C3002" s="60" t="s">
        <v>16516</v>
      </c>
      <c r="D3002" s="30" t="s">
        <v>16520</v>
      </c>
      <c r="E3002" s="9" t="s">
        <v>16521</v>
      </c>
      <c r="F3002" s="9" t="s">
        <v>16522</v>
      </c>
      <c r="G3002" s="9" t="s">
        <v>86</v>
      </c>
      <c r="H3002" s="9"/>
      <c r="I3002" s="54"/>
    </row>
    <row r="3003">
      <c r="A3003" s="30" t="s">
        <v>16511</v>
      </c>
      <c r="B3003" s="52" t="s">
        <v>16515</v>
      </c>
      <c r="C3003" s="60" t="s">
        <v>16516</v>
      </c>
      <c r="D3003" s="30" t="s">
        <v>16523</v>
      </c>
      <c r="E3003" s="9" t="s">
        <v>16524</v>
      </c>
      <c r="F3003" s="9" t="s">
        <v>16525</v>
      </c>
      <c r="G3003" s="9" t="s">
        <v>86</v>
      </c>
      <c r="H3003" s="9"/>
      <c r="I3003" s="54"/>
    </row>
    <row r="3004">
      <c r="A3004" s="30" t="s">
        <v>16511</v>
      </c>
      <c r="B3004" s="52" t="s">
        <v>900</v>
      </c>
      <c r="C3004" s="60" t="s">
        <v>901</v>
      </c>
      <c r="D3004" s="30" t="s">
        <v>16526</v>
      </c>
      <c r="E3004" s="9" t="s">
        <v>16527</v>
      </c>
      <c r="F3004" s="9" t="s">
        <v>16528</v>
      </c>
      <c r="G3004" s="9" t="s">
        <v>14</v>
      </c>
      <c r="H3004" s="9"/>
      <c r="I3004" s="54"/>
    </row>
    <row r="3005">
      <c r="A3005" s="30" t="s">
        <v>16511</v>
      </c>
      <c r="B3005" s="52" t="s">
        <v>897</v>
      </c>
      <c r="C3005" s="60" t="s">
        <v>898</v>
      </c>
      <c r="D3005" s="30" t="s">
        <v>16529</v>
      </c>
      <c r="E3005" s="9" t="s">
        <v>16530</v>
      </c>
      <c r="F3005" s="9" t="s">
        <v>16531</v>
      </c>
      <c r="G3005" s="9" t="s">
        <v>14</v>
      </c>
      <c r="H3005" s="9"/>
      <c r="I3005" s="54"/>
    </row>
    <row r="3006">
      <c r="A3006" s="30" t="s">
        <v>16511</v>
      </c>
      <c r="B3006" s="52" t="s">
        <v>894</v>
      </c>
      <c r="C3006" s="60" t="s">
        <v>895</v>
      </c>
      <c r="D3006" s="30" t="s">
        <v>16532</v>
      </c>
      <c r="E3006" s="9" t="s">
        <v>16533</v>
      </c>
      <c r="F3006" s="9" t="s">
        <v>16534</v>
      </c>
      <c r="G3006" s="9" t="s">
        <v>14</v>
      </c>
      <c r="H3006" s="9"/>
      <c r="I3006" s="54"/>
    </row>
    <row r="3007">
      <c r="A3007" s="30" t="s">
        <v>16511</v>
      </c>
      <c r="B3007" s="52" t="s">
        <v>16535</v>
      </c>
      <c r="C3007" s="60" t="s">
        <v>16536</v>
      </c>
      <c r="D3007" s="30" t="s">
        <v>16537</v>
      </c>
      <c r="E3007" s="9" t="s">
        <v>16538</v>
      </c>
      <c r="F3007" s="9" t="s">
        <v>16539</v>
      </c>
      <c r="G3007" s="9" t="s">
        <v>86</v>
      </c>
      <c r="H3007" s="9"/>
      <c r="I3007" s="54"/>
    </row>
    <row r="3008">
      <c r="A3008" s="30" t="s">
        <v>16511</v>
      </c>
      <c r="B3008" s="52" t="s">
        <v>16535</v>
      </c>
      <c r="C3008" s="60" t="s">
        <v>16536</v>
      </c>
      <c r="D3008" s="30" t="s">
        <v>16540</v>
      </c>
      <c r="E3008" s="9" t="s">
        <v>16541</v>
      </c>
      <c r="F3008" s="9" t="s">
        <v>16542</v>
      </c>
      <c r="G3008" s="9" t="s">
        <v>86</v>
      </c>
      <c r="H3008" s="9"/>
      <c r="I3008" s="54"/>
    </row>
    <row r="3009">
      <c r="A3009" s="30" t="s">
        <v>16511</v>
      </c>
      <c r="B3009" s="52" t="s">
        <v>16535</v>
      </c>
      <c r="C3009" s="60" t="s">
        <v>16536</v>
      </c>
      <c r="D3009" s="30" t="s">
        <v>16543</v>
      </c>
      <c r="E3009" s="9" t="s">
        <v>16544</v>
      </c>
      <c r="F3009" s="9" t="s">
        <v>16545</v>
      </c>
      <c r="G3009" s="9" t="s">
        <v>86</v>
      </c>
      <c r="H3009" s="9"/>
      <c r="I3009" s="54"/>
    </row>
    <row r="3010">
      <c r="A3010" s="30" t="s">
        <v>16511</v>
      </c>
      <c r="B3010" s="52" t="s">
        <v>872</v>
      </c>
      <c r="C3010" s="60" t="s">
        <v>873</v>
      </c>
      <c r="D3010" s="30" t="s">
        <v>16546</v>
      </c>
      <c r="E3010" s="9" t="s">
        <v>16547</v>
      </c>
      <c r="F3010" s="9" t="s">
        <v>16548</v>
      </c>
      <c r="G3010" s="9" t="s">
        <v>14</v>
      </c>
      <c r="H3010" s="9"/>
      <c r="I3010" s="54"/>
    </row>
    <row r="3011">
      <c r="A3011" s="30" t="s">
        <v>16511</v>
      </c>
      <c r="B3011" s="52" t="s">
        <v>872</v>
      </c>
      <c r="C3011" s="60" t="s">
        <v>873</v>
      </c>
      <c r="D3011" s="30" t="s">
        <v>16549</v>
      </c>
      <c r="E3011" s="9" t="s">
        <v>16550</v>
      </c>
      <c r="F3011" s="9" t="s">
        <v>16551</v>
      </c>
      <c r="G3011" s="9" t="s">
        <v>14</v>
      </c>
      <c r="H3011" s="9"/>
      <c r="I3011" s="54"/>
    </row>
    <row r="3012">
      <c r="A3012" s="30" t="s">
        <v>16511</v>
      </c>
      <c r="B3012" s="52" t="s">
        <v>865</v>
      </c>
      <c r="C3012" s="60" t="s">
        <v>866</v>
      </c>
      <c r="D3012" s="30" t="s">
        <v>16552</v>
      </c>
      <c r="E3012" s="9" t="s">
        <v>16553</v>
      </c>
      <c r="F3012" s="9" t="s">
        <v>16554</v>
      </c>
      <c r="G3012" s="43" t="s">
        <v>86</v>
      </c>
      <c r="H3012" s="9"/>
      <c r="I3012" s="54"/>
    </row>
    <row r="3013">
      <c r="A3013" s="30" t="s">
        <v>16511</v>
      </c>
      <c r="B3013" s="52" t="s">
        <v>861</v>
      </c>
      <c r="C3013" s="60" t="s">
        <v>862</v>
      </c>
      <c r="D3013" s="30" t="s">
        <v>16555</v>
      </c>
      <c r="E3013" s="9" t="s">
        <v>16556</v>
      </c>
      <c r="F3013" s="9" t="s">
        <v>16557</v>
      </c>
      <c r="G3013" s="9" t="s">
        <v>14</v>
      </c>
      <c r="H3013" s="9"/>
      <c r="I3013" s="54"/>
    </row>
    <row r="3014">
      <c r="A3014" s="30" t="s">
        <v>16511</v>
      </c>
      <c r="B3014" s="52" t="s">
        <v>857</v>
      </c>
      <c r="C3014" s="60" t="s">
        <v>858</v>
      </c>
      <c r="D3014" s="30" t="s">
        <v>16558</v>
      </c>
      <c r="E3014" s="9" t="s">
        <v>16559</v>
      </c>
      <c r="F3014" s="9" t="s">
        <v>16560</v>
      </c>
      <c r="G3014" s="9" t="s">
        <v>14</v>
      </c>
      <c r="H3014" s="9"/>
      <c r="I3014" s="54"/>
    </row>
    <row r="3015">
      <c r="A3015" s="30" t="s">
        <v>16511</v>
      </c>
      <c r="B3015" s="52" t="s">
        <v>844</v>
      </c>
      <c r="C3015" s="60" t="s">
        <v>845</v>
      </c>
      <c r="D3015" s="30" t="s">
        <v>16561</v>
      </c>
      <c r="E3015" s="9" t="s">
        <v>16562</v>
      </c>
      <c r="F3015" s="9" t="s">
        <v>16563</v>
      </c>
      <c r="G3015" s="9" t="s">
        <v>14</v>
      </c>
      <c r="H3015" s="9"/>
      <c r="I3015" s="54"/>
    </row>
    <row r="3016">
      <c r="A3016" s="30" t="s">
        <v>16511</v>
      </c>
      <c r="B3016" s="52" t="s">
        <v>844</v>
      </c>
      <c r="C3016" s="60" t="s">
        <v>845</v>
      </c>
      <c r="D3016" s="30" t="s">
        <v>16564</v>
      </c>
      <c r="E3016" s="9" t="s">
        <v>16565</v>
      </c>
      <c r="F3016" s="9" t="s">
        <v>16566</v>
      </c>
      <c r="G3016" s="9" t="s">
        <v>14</v>
      </c>
      <c r="H3016" s="9"/>
      <c r="I3016" s="54"/>
    </row>
    <row r="3017">
      <c r="A3017" s="30" t="s">
        <v>16567</v>
      </c>
      <c r="B3017" s="52" t="s">
        <v>958</v>
      </c>
      <c r="C3017" s="60" t="s">
        <v>959</v>
      </c>
      <c r="D3017" s="30" t="s">
        <v>16568</v>
      </c>
      <c r="E3017" s="9" t="s">
        <v>16569</v>
      </c>
      <c r="F3017" s="9" t="s">
        <v>16570</v>
      </c>
      <c r="G3017" s="9" t="s">
        <v>86</v>
      </c>
      <c r="H3017" s="9"/>
      <c r="I3017" s="54"/>
    </row>
    <row r="3018">
      <c r="A3018" s="30" t="s">
        <v>16567</v>
      </c>
      <c r="B3018" s="52" t="s">
        <v>956</v>
      </c>
      <c r="C3018" s="60" t="s">
        <v>957</v>
      </c>
      <c r="D3018" s="30" t="s">
        <v>16571</v>
      </c>
      <c r="E3018" s="9" t="s">
        <v>16572</v>
      </c>
      <c r="F3018" s="9" t="s">
        <v>16573</v>
      </c>
      <c r="G3018" s="9" t="s">
        <v>14</v>
      </c>
      <c r="H3018" s="9"/>
      <c r="I3018" s="54"/>
    </row>
    <row r="3019">
      <c r="A3019" s="30" t="s">
        <v>16567</v>
      </c>
      <c r="B3019" s="52" t="s">
        <v>954</v>
      </c>
      <c r="C3019" s="60" t="s">
        <v>955</v>
      </c>
      <c r="D3019" s="30" t="s">
        <v>16574</v>
      </c>
      <c r="E3019" s="9" t="s">
        <v>16575</v>
      </c>
      <c r="F3019" s="9" t="s">
        <v>16576</v>
      </c>
      <c r="G3019" s="9" t="s">
        <v>14</v>
      </c>
      <c r="H3019" s="9"/>
      <c r="I3019" s="54"/>
    </row>
    <row r="3020">
      <c r="A3020" s="30" t="s">
        <v>16567</v>
      </c>
      <c r="B3020" s="52" t="s">
        <v>16577</v>
      </c>
      <c r="C3020" s="60" t="s">
        <v>16578</v>
      </c>
      <c r="D3020" s="30" t="s">
        <v>16579</v>
      </c>
      <c r="E3020" s="9" t="s">
        <v>16580</v>
      </c>
      <c r="F3020" s="9" t="s">
        <v>16581</v>
      </c>
      <c r="G3020" s="9" t="s">
        <v>86</v>
      </c>
      <c r="H3020" s="9"/>
      <c r="I3020" s="54"/>
    </row>
    <row r="3021">
      <c r="A3021" s="30" t="s">
        <v>16567</v>
      </c>
      <c r="B3021" s="52" t="s">
        <v>16577</v>
      </c>
      <c r="C3021" s="60" t="s">
        <v>16578</v>
      </c>
      <c r="D3021" s="30" t="s">
        <v>16582</v>
      </c>
      <c r="E3021" s="9" t="s">
        <v>16583</v>
      </c>
      <c r="F3021" s="9" t="s">
        <v>16584</v>
      </c>
      <c r="G3021" s="9" t="s">
        <v>86</v>
      </c>
      <c r="H3021" s="9"/>
      <c r="I3021" s="54"/>
    </row>
    <row r="3022">
      <c r="A3022" s="30" t="s">
        <v>16567</v>
      </c>
      <c r="B3022" s="52" t="s">
        <v>16577</v>
      </c>
      <c r="C3022" s="60" t="s">
        <v>16578</v>
      </c>
      <c r="D3022" s="30" t="s">
        <v>16585</v>
      </c>
      <c r="E3022" s="9" t="s">
        <v>16586</v>
      </c>
      <c r="F3022" s="9" t="s">
        <v>16587</v>
      </c>
      <c r="G3022" s="9" t="s">
        <v>86</v>
      </c>
      <c r="H3022" s="9"/>
      <c r="I3022" s="54"/>
    </row>
    <row r="3023">
      <c r="A3023" s="30" t="s">
        <v>16567</v>
      </c>
      <c r="B3023" s="52" t="s">
        <v>947</v>
      </c>
      <c r="C3023" s="60" t="s">
        <v>948</v>
      </c>
      <c r="D3023" s="30" t="s">
        <v>16588</v>
      </c>
      <c r="E3023" s="9" t="s">
        <v>16589</v>
      </c>
      <c r="F3023" s="9" t="s">
        <v>16590</v>
      </c>
      <c r="G3023" s="9" t="s">
        <v>14</v>
      </c>
      <c r="H3023" s="9"/>
      <c r="I3023" s="54"/>
    </row>
    <row r="3024">
      <c r="A3024" s="30" t="s">
        <v>16567</v>
      </c>
      <c r="B3024" s="52" t="s">
        <v>16591</v>
      </c>
      <c r="C3024" s="60" t="s">
        <v>16592</v>
      </c>
      <c r="D3024" s="30" t="s">
        <v>16593</v>
      </c>
      <c r="E3024" s="9" t="s">
        <v>16594</v>
      </c>
      <c r="F3024" s="9" t="s">
        <v>16595</v>
      </c>
      <c r="G3024" s="9" t="s">
        <v>14</v>
      </c>
      <c r="H3024" s="9"/>
      <c r="I3024" s="54"/>
    </row>
    <row r="3025">
      <c r="A3025" s="30" t="s">
        <v>16567</v>
      </c>
      <c r="B3025" s="52" t="s">
        <v>16591</v>
      </c>
      <c r="C3025" s="60" t="s">
        <v>16592</v>
      </c>
      <c r="D3025" s="30" t="s">
        <v>16596</v>
      </c>
      <c r="E3025" s="9"/>
      <c r="F3025" s="9" t="s">
        <v>16597</v>
      </c>
      <c r="G3025" s="9" t="s">
        <v>86</v>
      </c>
      <c r="H3025" s="9" t="s">
        <v>16598</v>
      </c>
      <c r="I3025" s="54"/>
    </row>
    <row r="3026">
      <c r="A3026" s="30" t="s">
        <v>16567</v>
      </c>
      <c r="B3026" s="52" t="s">
        <v>16591</v>
      </c>
      <c r="C3026" s="60" t="s">
        <v>16592</v>
      </c>
      <c r="D3026" s="30" t="s">
        <v>16599</v>
      </c>
      <c r="E3026" s="9"/>
      <c r="F3026" s="9" t="s">
        <v>16600</v>
      </c>
      <c r="G3026" s="9" t="s">
        <v>86</v>
      </c>
      <c r="H3026" s="9" t="s">
        <v>16601</v>
      </c>
      <c r="I3026" s="54"/>
    </row>
    <row r="3027">
      <c r="A3027" s="30" t="s">
        <v>16567</v>
      </c>
      <c r="B3027" s="52" t="s">
        <v>935</v>
      </c>
      <c r="C3027" s="60" t="s">
        <v>936</v>
      </c>
      <c r="D3027" s="30" t="s">
        <v>16602</v>
      </c>
      <c r="E3027" s="9" t="s">
        <v>16603</v>
      </c>
      <c r="F3027" s="9" t="s">
        <v>16604</v>
      </c>
      <c r="G3027" s="9" t="s">
        <v>14</v>
      </c>
      <c r="H3027" s="9"/>
      <c r="I3027" s="54"/>
    </row>
    <row r="3028">
      <c r="A3028" s="30" t="s">
        <v>16567</v>
      </c>
      <c r="B3028" s="52" t="s">
        <v>932</v>
      </c>
      <c r="C3028" s="60" t="s">
        <v>933</v>
      </c>
      <c r="D3028" s="30" t="s">
        <v>16605</v>
      </c>
      <c r="E3028" s="9" t="s">
        <v>16606</v>
      </c>
      <c r="F3028" s="9" t="s">
        <v>16607</v>
      </c>
      <c r="G3028" s="9" t="s">
        <v>86</v>
      </c>
      <c r="H3028" s="9"/>
      <c r="I3028" s="54"/>
    </row>
    <row r="3029">
      <c r="A3029" s="30" t="s">
        <v>16567</v>
      </c>
      <c r="B3029" s="52" t="s">
        <v>932</v>
      </c>
      <c r="C3029" s="60" t="s">
        <v>933</v>
      </c>
      <c r="D3029" s="30" t="s">
        <v>16608</v>
      </c>
      <c r="E3029" s="9" t="s">
        <v>16609</v>
      </c>
      <c r="F3029" s="9" t="s">
        <v>16610</v>
      </c>
      <c r="G3029" s="9" t="s">
        <v>14</v>
      </c>
      <c r="H3029" s="9"/>
      <c r="I3029" s="54"/>
    </row>
    <row r="3030">
      <c r="A3030" s="30" t="s">
        <v>16567</v>
      </c>
      <c r="B3030" s="52" t="s">
        <v>924</v>
      </c>
      <c r="C3030" s="60" t="s">
        <v>925</v>
      </c>
      <c r="D3030" s="30" t="s">
        <v>16611</v>
      </c>
      <c r="E3030" s="9" t="s">
        <v>16612</v>
      </c>
      <c r="F3030" s="43" t="s">
        <v>16613</v>
      </c>
      <c r="G3030" s="50" t="s">
        <v>29</v>
      </c>
      <c r="H3030" s="9"/>
      <c r="I3030" s="54"/>
    </row>
    <row r="3031">
      <c r="A3031" s="30" t="s">
        <v>16567</v>
      </c>
      <c r="B3031" s="52" t="s">
        <v>921</v>
      </c>
      <c r="C3031" s="60" t="s">
        <v>922</v>
      </c>
      <c r="D3031" s="30" t="s">
        <v>16614</v>
      </c>
      <c r="E3031" s="9"/>
      <c r="F3031" s="9" t="s">
        <v>16615</v>
      </c>
      <c r="G3031" s="9" t="s">
        <v>14</v>
      </c>
      <c r="H3031" s="9" t="s">
        <v>16616</v>
      </c>
      <c r="I3031" s="54"/>
    </row>
    <row r="3032">
      <c r="A3032" s="30" t="s">
        <v>16567</v>
      </c>
      <c r="B3032" s="52" t="s">
        <v>918</v>
      </c>
      <c r="C3032" s="60" t="s">
        <v>919</v>
      </c>
      <c r="D3032" s="30" t="s">
        <v>16617</v>
      </c>
      <c r="E3032" s="9" t="s">
        <v>16618</v>
      </c>
      <c r="F3032" s="9" t="s">
        <v>16619</v>
      </c>
      <c r="G3032" s="9" t="s">
        <v>14</v>
      </c>
      <c r="H3032" s="9"/>
      <c r="I3032" s="54"/>
    </row>
    <row r="3033">
      <c r="A3033" s="30" t="s">
        <v>16567</v>
      </c>
      <c r="B3033" s="52" t="s">
        <v>914</v>
      </c>
      <c r="C3033" s="60" t="s">
        <v>915</v>
      </c>
      <c r="D3033" s="30" t="s">
        <v>16620</v>
      </c>
      <c r="E3033" s="9" t="s">
        <v>16621</v>
      </c>
      <c r="F3033" s="9" t="s">
        <v>16622</v>
      </c>
      <c r="G3033" s="9" t="s">
        <v>14</v>
      </c>
      <c r="H3033" s="9"/>
      <c r="I3033" s="54"/>
    </row>
    <row r="3034">
      <c r="A3034" s="30" t="s">
        <v>16567</v>
      </c>
      <c r="B3034" s="52" t="s">
        <v>910</v>
      </c>
      <c r="C3034" s="60" t="s">
        <v>911</v>
      </c>
      <c r="D3034" s="30" t="s">
        <v>16623</v>
      </c>
      <c r="E3034" s="9" t="s">
        <v>16624</v>
      </c>
      <c r="F3034" s="9" t="s">
        <v>16625</v>
      </c>
      <c r="G3034" s="9" t="s">
        <v>14</v>
      </c>
      <c r="H3034" s="9"/>
      <c r="I3034" s="54"/>
    </row>
    <row r="3035">
      <c r="A3035" s="30" t="s">
        <v>16567</v>
      </c>
      <c r="B3035" s="52" t="s">
        <v>910</v>
      </c>
      <c r="C3035" s="60" t="s">
        <v>911</v>
      </c>
      <c r="D3035" s="30" t="s">
        <v>16626</v>
      </c>
      <c r="E3035" s="9" t="s">
        <v>16627</v>
      </c>
      <c r="F3035" s="9" t="s">
        <v>16628</v>
      </c>
      <c r="G3035" s="9" t="s">
        <v>14</v>
      </c>
      <c r="H3035" s="9"/>
      <c r="I3035" s="54"/>
    </row>
    <row r="3036">
      <c r="A3036" s="30" t="s">
        <v>16567</v>
      </c>
      <c r="B3036" s="52" t="s">
        <v>905</v>
      </c>
      <c r="C3036" s="60" t="s">
        <v>906</v>
      </c>
      <c r="D3036" s="30" t="s">
        <v>16629</v>
      </c>
      <c r="E3036" s="9" t="s">
        <v>16630</v>
      </c>
      <c r="F3036" s="9" t="s">
        <v>16631</v>
      </c>
      <c r="G3036" s="9" t="s">
        <v>14</v>
      </c>
      <c r="H3036" s="9"/>
      <c r="I3036" s="54"/>
    </row>
    <row r="3037">
      <c r="A3037" s="30" t="s">
        <v>16632</v>
      </c>
      <c r="B3037" s="52" t="s">
        <v>1021</v>
      </c>
      <c r="C3037" s="60" t="s">
        <v>1022</v>
      </c>
      <c r="D3037" s="30" t="s">
        <v>16633</v>
      </c>
      <c r="E3037" s="9" t="s">
        <v>16634</v>
      </c>
      <c r="F3037" s="9" t="s">
        <v>16635</v>
      </c>
      <c r="G3037" s="9" t="s">
        <v>14</v>
      </c>
      <c r="H3037" s="9"/>
      <c r="I3037" s="54"/>
    </row>
    <row r="3038">
      <c r="A3038" s="30" t="s">
        <v>16632</v>
      </c>
      <c r="B3038" s="52" t="s">
        <v>16636</v>
      </c>
      <c r="C3038" s="60" t="s">
        <v>16637</v>
      </c>
      <c r="D3038" s="30" t="s">
        <v>16638</v>
      </c>
      <c r="E3038" s="9" t="s">
        <v>16639</v>
      </c>
      <c r="F3038" s="9" t="s">
        <v>16640</v>
      </c>
      <c r="G3038" s="9" t="s">
        <v>14</v>
      </c>
      <c r="H3038" s="9"/>
      <c r="I3038" s="54"/>
    </row>
    <row r="3039">
      <c r="A3039" s="30" t="s">
        <v>16632</v>
      </c>
      <c r="B3039" s="52" t="s">
        <v>16636</v>
      </c>
      <c r="C3039" s="60" t="s">
        <v>16637</v>
      </c>
      <c r="D3039" s="30" t="s">
        <v>16641</v>
      </c>
      <c r="E3039" s="9" t="s">
        <v>16642</v>
      </c>
      <c r="F3039" s="9" t="s">
        <v>16643</v>
      </c>
      <c r="G3039" s="9" t="s">
        <v>14</v>
      </c>
      <c r="H3039" s="9"/>
      <c r="I3039" s="54"/>
    </row>
    <row r="3040">
      <c r="A3040" s="30" t="s">
        <v>16632</v>
      </c>
      <c r="B3040" s="52" t="s">
        <v>16636</v>
      </c>
      <c r="C3040" s="60" t="s">
        <v>16637</v>
      </c>
      <c r="D3040" s="30" t="s">
        <v>16644</v>
      </c>
      <c r="E3040" s="9" t="s">
        <v>16645</v>
      </c>
      <c r="F3040" s="9" t="s">
        <v>16646</v>
      </c>
      <c r="G3040" s="9" t="s">
        <v>14</v>
      </c>
      <c r="H3040" s="9"/>
      <c r="I3040" s="54"/>
    </row>
    <row r="3041">
      <c r="A3041" s="30" t="s">
        <v>16632</v>
      </c>
      <c r="B3041" s="52" t="s">
        <v>1018</v>
      </c>
      <c r="C3041" s="60" t="s">
        <v>1019</v>
      </c>
      <c r="D3041" s="30" t="s">
        <v>16647</v>
      </c>
      <c r="E3041" s="9" t="s">
        <v>16648</v>
      </c>
      <c r="F3041" s="9" t="s">
        <v>16649</v>
      </c>
      <c r="G3041" s="9" t="s">
        <v>86</v>
      </c>
      <c r="H3041" s="9"/>
      <c r="I3041" s="54"/>
    </row>
    <row r="3042">
      <c r="A3042" s="30" t="s">
        <v>16632</v>
      </c>
      <c r="B3042" s="52" t="s">
        <v>1018</v>
      </c>
      <c r="C3042" s="60" t="s">
        <v>1019</v>
      </c>
      <c r="D3042" s="30" t="s">
        <v>16650</v>
      </c>
      <c r="E3042" s="9" t="s">
        <v>16651</v>
      </c>
      <c r="F3042" s="9" t="s">
        <v>16652</v>
      </c>
      <c r="G3042" s="9" t="s">
        <v>86</v>
      </c>
      <c r="H3042" s="9"/>
      <c r="I3042" s="54"/>
    </row>
    <row r="3043">
      <c r="A3043" s="30" t="s">
        <v>16632</v>
      </c>
      <c r="B3043" s="52" t="s">
        <v>1016</v>
      </c>
      <c r="C3043" s="60" t="s">
        <v>1017</v>
      </c>
      <c r="D3043" s="30" t="s">
        <v>16653</v>
      </c>
      <c r="E3043" s="9" t="s">
        <v>16654</v>
      </c>
      <c r="F3043" s="9" t="s">
        <v>16655</v>
      </c>
      <c r="G3043" s="9" t="s">
        <v>14</v>
      </c>
      <c r="H3043" s="9"/>
      <c r="I3043" s="54"/>
    </row>
    <row r="3044">
      <c r="A3044" s="30" t="s">
        <v>16632</v>
      </c>
      <c r="B3044" s="52" t="s">
        <v>1016</v>
      </c>
      <c r="C3044" s="60" t="s">
        <v>1017</v>
      </c>
      <c r="D3044" s="30" t="s">
        <v>16656</v>
      </c>
      <c r="E3044" s="9" t="s">
        <v>16657</v>
      </c>
      <c r="F3044" s="9" t="s">
        <v>16658</v>
      </c>
      <c r="G3044" s="9" t="s">
        <v>14</v>
      </c>
      <c r="H3044" s="9"/>
      <c r="I3044" s="54"/>
    </row>
    <row r="3045">
      <c r="A3045" s="30" t="s">
        <v>16632</v>
      </c>
      <c r="B3045" s="52" t="s">
        <v>1011</v>
      </c>
      <c r="C3045" s="60" t="s">
        <v>1012</v>
      </c>
      <c r="D3045" s="30" t="s">
        <v>16659</v>
      </c>
      <c r="E3045" s="9" t="s">
        <v>16660</v>
      </c>
      <c r="F3045" s="9" t="s">
        <v>16661</v>
      </c>
      <c r="G3045" s="9" t="s">
        <v>86</v>
      </c>
      <c r="H3045" s="9"/>
      <c r="I3045" s="54"/>
    </row>
    <row r="3046">
      <c r="A3046" s="30" t="s">
        <v>16632</v>
      </c>
      <c r="B3046" s="52" t="s">
        <v>1006</v>
      </c>
      <c r="C3046" s="60" t="s">
        <v>1007</v>
      </c>
      <c r="D3046" s="30" t="s">
        <v>16662</v>
      </c>
      <c r="E3046" s="9" t="s">
        <v>16663</v>
      </c>
      <c r="F3046" s="9" t="s">
        <v>16664</v>
      </c>
      <c r="G3046" s="9" t="s">
        <v>14</v>
      </c>
      <c r="H3046" s="9"/>
      <c r="I3046" s="54"/>
    </row>
    <row r="3047">
      <c r="A3047" s="30" t="s">
        <v>16632</v>
      </c>
      <c r="B3047" s="52" t="s">
        <v>1004</v>
      </c>
      <c r="C3047" s="60" t="s">
        <v>1005</v>
      </c>
      <c r="D3047" s="30" t="s">
        <v>16665</v>
      </c>
      <c r="E3047" s="9" t="s">
        <v>16666</v>
      </c>
      <c r="F3047" s="9" t="s">
        <v>16667</v>
      </c>
      <c r="G3047" s="9" t="s">
        <v>14</v>
      </c>
      <c r="H3047" s="9"/>
      <c r="I3047" s="54"/>
    </row>
    <row r="3048">
      <c r="A3048" s="30" t="s">
        <v>16632</v>
      </c>
      <c r="B3048" s="52" t="s">
        <v>1001</v>
      </c>
      <c r="C3048" s="60" t="s">
        <v>1002</v>
      </c>
      <c r="D3048" s="30" t="s">
        <v>16668</v>
      </c>
      <c r="E3048" s="9" t="s">
        <v>16669</v>
      </c>
      <c r="F3048" s="9" t="s">
        <v>16670</v>
      </c>
      <c r="G3048" s="9" t="s">
        <v>14</v>
      </c>
      <c r="H3048" s="9"/>
      <c r="I3048" s="54"/>
    </row>
    <row r="3049">
      <c r="A3049" s="30" t="s">
        <v>16632</v>
      </c>
      <c r="B3049" s="52" t="s">
        <v>999</v>
      </c>
      <c r="C3049" s="62" t="s">
        <v>1000</v>
      </c>
      <c r="D3049" s="30" t="s">
        <v>16671</v>
      </c>
      <c r="E3049" s="9" t="s">
        <v>16672</v>
      </c>
      <c r="F3049" s="9" t="s">
        <v>16673</v>
      </c>
      <c r="G3049" s="9" t="s">
        <v>14</v>
      </c>
      <c r="H3049" s="9"/>
      <c r="I3049" s="54"/>
    </row>
    <row r="3050">
      <c r="A3050" s="30" t="s">
        <v>16632</v>
      </c>
      <c r="B3050" s="52" t="s">
        <v>16674</v>
      </c>
      <c r="C3050" s="60" t="s">
        <v>16675</v>
      </c>
      <c r="D3050" s="30" t="s">
        <v>16676</v>
      </c>
      <c r="E3050" s="9" t="s">
        <v>16677</v>
      </c>
      <c r="F3050" s="9" t="s">
        <v>16678</v>
      </c>
      <c r="G3050" s="9" t="s">
        <v>14</v>
      </c>
      <c r="H3050" s="9"/>
      <c r="I3050" s="54"/>
    </row>
    <row r="3051">
      <c r="A3051" s="30" t="s">
        <v>16632</v>
      </c>
      <c r="B3051" s="52" t="s">
        <v>16674</v>
      </c>
      <c r="C3051" s="60" t="s">
        <v>16675</v>
      </c>
      <c r="D3051" s="30" t="s">
        <v>16679</v>
      </c>
      <c r="E3051" s="9" t="s">
        <v>16680</v>
      </c>
      <c r="F3051" s="9" t="s">
        <v>16681</v>
      </c>
      <c r="G3051" s="9" t="s">
        <v>14</v>
      </c>
      <c r="H3051" s="9"/>
      <c r="I3051" s="54"/>
    </row>
    <row r="3052">
      <c r="A3052" s="30" t="s">
        <v>16632</v>
      </c>
      <c r="B3052" s="52" t="s">
        <v>16674</v>
      </c>
      <c r="C3052" s="60" t="s">
        <v>16675</v>
      </c>
      <c r="D3052" s="30" t="s">
        <v>16682</v>
      </c>
      <c r="E3052" s="9"/>
      <c r="F3052" s="9" t="s">
        <v>16683</v>
      </c>
      <c r="G3052" s="9" t="s">
        <v>86</v>
      </c>
      <c r="H3052" s="9" t="s">
        <v>16684</v>
      </c>
      <c r="I3052" s="54"/>
    </row>
    <row r="3053">
      <c r="A3053" s="30" t="s">
        <v>16632</v>
      </c>
      <c r="B3053" s="52" t="s">
        <v>993</v>
      </c>
      <c r="C3053" s="60" t="s">
        <v>994</v>
      </c>
      <c r="D3053" s="30" t="s">
        <v>16685</v>
      </c>
      <c r="E3053" s="9" t="s">
        <v>16686</v>
      </c>
      <c r="F3053" s="9" t="s">
        <v>16687</v>
      </c>
      <c r="G3053" s="9" t="s">
        <v>14</v>
      </c>
      <c r="H3053" s="9"/>
      <c r="I3053" s="54"/>
    </row>
    <row r="3054">
      <c r="A3054" s="30" t="s">
        <v>16632</v>
      </c>
      <c r="B3054" s="52" t="s">
        <v>993</v>
      </c>
      <c r="C3054" s="60" t="s">
        <v>994</v>
      </c>
      <c r="D3054" s="30" t="s">
        <v>16688</v>
      </c>
      <c r="E3054" s="9" t="s">
        <v>16689</v>
      </c>
      <c r="F3054" s="9" t="s">
        <v>16690</v>
      </c>
      <c r="G3054" s="9" t="s">
        <v>14</v>
      </c>
      <c r="H3054" s="9"/>
      <c r="I3054" s="54"/>
    </row>
    <row r="3055">
      <c r="A3055" s="30" t="s">
        <v>16632</v>
      </c>
      <c r="B3055" s="52" t="s">
        <v>990</v>
      </c>
      <c r="C3055" s="60" t="s">
        <v>16691</v>
      </c>
      <c r="D3055" s="30" t="s">
        <v>16692</v>
      </c>
      <c r="E3055" s="9" t="s">
        <v>16693</v>
      </c>
      <c r="F3055" s="9" t="s">
        <v>16694</v>
      </c>
      <c r="G3055" s="9" t="s">
        <v>86</v>
      </c>
      <c r="H3055" s="9"/>
      <c r="I3055" s="54"/>
    </row>
    <row r="3056">
      <c r="A3056" s="30" t="s">
        <v>16632</v>
      </c>
      <c r="B3056" s="52" t="s">
        <v>990</v>
      </c>
      <c r="C3056" s="60" t="s">
        <v>16691</v>
      </c>
      <c r="D3056" s="30" t="s">
        <v>16695</v>
      </c>
      <c r="E3056" s="55" t="s">
        <v>183</v>
      </c>
      <c r="F3056" s="9" t="s">
        <v>16696</v>
      </c>
      <c r="G3056" s="9" t="s">
        <v>14</v>
      </c>
      <c r="H3056" s="9"/>
      <c r="I3056" s="54"/>
    </row>
    <row r="3057">
      <c r="A3057" s="30" t="s">
        <v>16632</v>
      </c>
      <c r="B3057" s="52" t="s">
        <v>986</v>
      </c>
      <c r="C3057" s="60" t="s">
        <v>987</v>
      </c>
      <c r="D3057" s="30" t="s">
        <v>16697</v>
      </c>
      <c r="E3057" s="60" t="s">
        <v>13425</v>
      </c>
      <c r="F3057" s="9" t="s">
        <v>16698</v>
      </c>
      <c r="G3057" s="9" t="s">
        <v>14</v>
      </c>
      <c r="H3057" s="9"/>
      <c r="I3057" s="54"/>
    </row>
    <row r="3058">
      <c r="A3058" s="30" t="s">
        <v>16632</v>
      </c>
      <c r="B3058" s="52" t="s">
        <v>983</v>
      </c>
      <c r="C3058" s="60" t="s">
        <v>984</v>
      </c>
      <c r="D3058" s="30" t="s">
        <v>16699</v>
      </c>
      <c r="E3058" s="9" t="s">
        <v>16700</v>
      </c>
      <c r="F3058" s="9" t="s">
        <v>16701</v>
      </c>
      <c r="G3058" s="9" t="s">
        <v>86</v>
      </c>
      <c r="H3058" s="9"/>
      <c r="I3058" s="54"/>
    </row>
    <row r="3059">
      <c r="A3059" s="30" t="s">
        <v>16632</v>
      </c>
      <c r="B3059" s="52" t="s">
        <v>975</v>
      </c>
      <c r="C3059" s="60" t="s">
        <v>976</v>
      </c>
      <c r="D3059" s="30" t="s">
        <v>16702</v>
      </c>
      <c r="E3059" s="9" t="s">
        <v>16703</v>
      </c>
      <c r="F3059" s="9" t="s">
        <v>16704</v>
      </c>
      <c r="G3059" s="9" t="s">
        <v>14</v>
      </c>
      <c r="H3059" s="9"/>
      <c r="I3059" s="54"/>
    </row>
    <row r="3060">
      <c r="A3060" s="30" t="s">
        <v>16632</v>
      </c>
      <c r="B3060" s="52" t="s">
        <v>975</v>
      </c>
      <c r="C3060" s="60" t="s">
        <v>976</v>
      </c>
      <c r="D3060" s="30" t="s">
        <v>16705</v>
      </c>
      <c r="E3060" s="9" t="s">
        <v>16706</v>
      </c>
      <c r="F3060" s="9" t="s">
        <v>16707</v>
      </c>
      <c r="G3060" s="9" t="s">
        <v>14</v>
      </c>
      <c r="H3060" s="9"/>
      <c r="I3060" s="54"/>
    </row>
    <row r="3061">
      <c r="A3061" s="30" t="s">
        <v>16632</v>
      </c>
      <c r="B3061" s="52" t="s">
        <v>968</v>
      </c>
      <c r="C3061" s="60" t="s">
        <v>969</v>
      </c>
      <c r="D3061" s="30" t="s">
        <v>16708</v>
      </c>
      <c r="E3061" s="9" t="s">
        <v>16709</v>
      </c>
      <c r="F3061" s="9" t="s">
        <v>16710</v>
      </c>
      <c r="G3061" s="9" t="s">
        <v>14</v>
      </c>
      <c r="H3061" s="9"/>
      <c r="I3061" s="54"/>
    </row>
    <row r="3062">
      <c r="A3062" s="30" t="s">
        <v>16632</v>
      </c>
      <c r="B3062" s="52" t="s">
        <v>16711</v>
      </c>
      <c r="C3062" s="60" t="s">
        <v>16712</v>
      </c>
      <c r="D3062" s="30" t="s">
        <v>16713</v>
      </c>
      <c r="E3062" s="9"/>
      <c r="F3062" s="9" t="s">
        <v>16714</v>
      </c>
      <c r="G3062" s="9" t="s">
        <v>14</v>
      </c>
      <c r="H3062" s="9" t="s">
        <v>420</v>
      </c>
      <c r="I3062" s="54"/>
    </row>
    <row r="3063">
      <c r="A3063" s="30" t="s">
        <v>16632</v>
      </c>
      <c r="B3063" s="52" t="s">
        <v>966</v>
      </c>
      <c r="C3063" s="60" t="s">
        <v>967</v>
      </c>
      <c r="D3063" s="30" t="s">
        <v>16715</v>
      </c>
      <c r="E3063" s="9" t="s">
        <v>420</v>
      </c>
      <c r="F3063" s="9" t="s">
        <v>16716</v>
      </c>
      <c r="G3063" s="9" t="s">
        <v>14</v>
      </c>
      <c r="H3063" s="9"/>
      <c r="I3063" s="54"/>
    </row>
    <row r="3064">
      <c r="A3064" s="30" t="s">
        <v>16632</v>
      </c>
      <c r="B3064" s="52" t="s">
        <v>966</v>
      </c>
      <c r="C3064" s="60" t="s">
        <v>967</v>
      </c>
      <c r="D3064" s="30" t="s">
        <v>16717</v>
      </c>
      <c r="E3064" s="9" t="s">
        <v>16718</v>
      </c>
      <c r="F3064" s="9" t="s">
        <v>16719</v>
      </c>
      <c r="G3064" s="9" t="s">
        <v>14</v>
      </c>
      <c r="H3064" s="9"/>
      <c r="I3064" s="54"/>
    </row>
    <row r="3065">
      <c r="A3065" s="30" t="s">
        <v>16632</v>
      </c>
      <c r="B3065" s="52" t="s">
        <v>962</v>
      </c>
      <c r="C3065" s="60" t="s">
        <v>963</v>
      </c>
      <c r="D3065" s="30" t="s">
        <v>16720</v>
      </c>
      <c r="E3065" s="9" t="s">
        <v>16721</v>
      </c>
      <c r="F3065" s="9" t="s">
        <v>16722</v>
      </c>
      <c r="G3065" s="9" t="s">
        <v>14</v>
      </c>
      <c r="H3065" s="9"/>
      <c r="I3065" s="54"/>
    </row>
    <row r="3066">
      <c r="A3066" s="30" t="s">
        <v>16632</v>
      </c>
      <c r="B3066" s="52" t="s">
        <v>962</v>
      </c>
      <c r="C3066" s="60" t="s">
        <v>963</v>
      </c>
      <c r="D3066" s="30" t="s">
        <v>16723</v>
      </c>
      <c r="E3066" s="9" t="s">
        <v>16724</v>
      </c>
      <c r="F3066" s="9" t="s">
        <v>16725</v>
      </c>
      <c r="G3066" s="9" t="s">
        <v>14</v>
      </c>
      <c r="H3066" s="9"/>
      <c r="I3066" s="54"/>
    </row>
    <row r="3067">
      <c r="A3067" s="30" t="s">
        <v>16632</v>
      </c>
      <c r="B3067" s="52" t="s">
        <v>960</v>
      </c>
      <c r="C3067" s="60" t="s">
        <v>961</v>
      </c>
      <c r="D3067" s="30" t="s">
        <v>16726</v>
      </c>
      <c r="E3067" s="9" t="s">
        <v>16727</v>
      </c>
      <c r="F3067" s="9" t="s">
        <v>16728</v>
      </c>
      <c r="G3067" s="9" t="s">
        <v>14</v>
      </c>
      <c r="H3067" s="9"/>
      <c r="I3067" s="54"/>
    </row>
    <row r="3068">
      <c r="A3068" s="30" t="s">
        <v>16632</v>
      </c>
      <c r="B3068" s="52" t="s">
        <v>16729</v>
      </c>
      <c r="C3068" s="60" t="s">
        <v>16730</v>
      </c>
      <c r="D3068" s="30" t="s">
        <v>16731</v>
      </c>
      <c r="E3068" s="9" t="s">
        <v>16732</v>
      </c>
      <c r="F3068" s="9" t="s">
        <v>16733</v>
      </c>
      <c r="G3068" s="9" t="s">
        <v>14</v>
      </c>
      <c r="H3068" s="9"/>
      <c r="I3068" s="54"/>
    </row>
    <row r="3069">
      <c r="A3069" s="30" t="s">
        <v>16734</v>
      </c>
      <c r="B3069" s="52" t="s">
        <v>1025</v>
      </c>
      <c r="C3069" s="60" t="s">
        <v>1026</v>
      </c>
      <c r="D3069" s="30" t="s">
        <v>16735</v>
      </c>
      <c r="E3069" s="9" t="s">
        <v>16736</v>
      </c>
      <c r="F3069" s="9" t="s">
        <v>16737</v>
      </c>
      <c r="G3069" s="9" t="s">
        <v>14</v>
      </c>
      <c r="H3069" s="9"/>
      <c r="I3069" s="54"/>
    </row>
    <row r="3070">
      <c r="A3070" s="30" t="s">
        <v>16734</v>
      </c>
      <c r="B3070" s="52" t="s">
        <v>1023</v>
      </c>
      <c r="C3070" s="60" t="s">
        <v>1024</v>
      </c>
      <c r="D3070" s="30" t="s">
        <v>16738</v>
      </c>
      <c r="E3070" s="9" t="s">
        <v>16739</v>
      </c>
      <c r="F3070" s="9" t="s">
        <v>16740</v>
      </c>
      <c r="G3070" s="9" t="s">
        <v>86</v>
      </c>
      <c r="H3070" s="9"/>
      <c r="I3070" s="54"/>
    </row>
    <row r="3071">
      <c r="A3071" s="30" t="s">
        <v>16741</v>
      </c>
      <c r="B3071" s="52" t="s">
        <v>16742</v>
      </c>
      <c r="C3071" s="60" t="s">
        <v>16743</v>
      </c>
      <c r="D3071" s="30" t="s">
        <v>16744</v>
      </c>
      <c r="E3071" s="55" t="s">
        <v>401</v>
      </c>
      <c r="F3071" s="60" t="s">
        <v>11281</v>
      </c>
      <c r="G3071" s="9" t="s">
        <v>14</v>
      </c>
      <c r="H3071" s="9"/>
      <c r="I3071" s="54"/>
    </row>
    <row r="3072">
      <c r="A3072" s="30" t="s">
        <v>16741</v>
      </c>
      <c r="B3072" s="52" t="s">
        <v>1027</v>
      </c>
      <c r="C3072" s="60" t="s">
        <v>1028</v>
      </c>
      <c r="D3072" s="30" t="s">
        <v>16745</v>
      </c>
      <c r="E3072" s="9" t="s">
        <v>16746</v>
      </c>
      <c r="F3072" s="9" t="s">
        <v>16747</v>
      </c>
      <c r="G3072" s="9" t="s">
        <v>14</v>
      </c>
      <c r="H3072" s="9"/>
      <c r="I3072" s="54"/>
    </row>
    <row r="3073">
      <c r="A3073" s="30" t="s">
        <v>16741</v>
      </c>
      <c r="B3073" s="52" t="s">
        <v>1027</v>
      </c>
      <c r="C3073" s="60" t="s">
        <v>1028</v>
      </c>
      <c r="D3073" s="30" t="s">
        <v>16748</v>
      </c>
      <c r="E3073" s="9" t="s">
        <v>16749</v>
      </c>
      <c r="F3073" s="9" t="s">
        <v>16750</v>
      </c>
      <c r="G3073" s="9" t="s">
        <v>14</v>
      </c>
      <c r="H3073" s="9"/>
      <c r="I3073" s="54"/>
    </row>
    <row r="3074">
      <c r="A3074" s="30" t="s">
        <v>16751</v>
      </c>
      <c r="B3074" s="52" t="s">
        <v>1065</v>
      </c>
      <c r="C3074" s="60" t="s">
        <v>1066</v>
      </c>
      <c r="D3074" s="30" t="s">
        <v>16752</v>
      </c>
      <c r="E3074" s="9" t="s">
        <v>16753</v>
      </c>
      <c r="F3074" s="9" t="s">
        <v>16754</v>
      </c>
      <c r="G3074" s="9" t="s">
        <v>14</v>
      </c>
      <c r="H3074" s="9"/>
      <c r="I3074" s="54"/>
    </row>
    <row r="3075">
      <c r="A3075" s="30" t="s">
        <v>16751</v>
      </c>
      <c r="B3075" s="52" t="s">
        <v>16755</v>
      </c>
      <c r="C3075" s="60" t="s">
        <v>16756</v>
      </c>
      <c r="D3075" s="30" t="s">
        <v>16757</v>
      </c>
      <c r="E3075" s="9" t="s">
        <v>16758</v>
      </c>
      <c r="F3075" s="9" t="s">
        <v>16759</v>
      </c>
      <c r="G3075" s="9" t="s">
        <v>86</v>
      </c>
      <c r="H3075" s="9"/>
      <c r="I3075" s="54"/>
    </row>
    <row r="3076">
      <c r="A3076" s="30" t="s">
        <v>16751</v>
      </c>
      <c r="B3076" s="52" t="s">
        <v>16755</v>
      </c>
      <c r="C3076" s="60" t="s">
        <v>16756</v>
      </c>
      <c r="D3076" s="30" t="s">
        <v>16760</v>
      </c>
      <c r="E3076" s="9" t="s">
        <v>16761</v>
      </c>
      <c r="F3076" s="9" t="s">
        <v>16762</v>
      </c>
      <c r="G3076" s="9" t="s">
        <v>86</v>
      </c>
      <c r="H3076" s="9"/>
      <c r="I3076" s="54"/>
    </row>
    <row r="3077">
      <c r="A3077" s="30" t="s">
        <v>16751</v>
      </c>
      <c r="B3077" s="52" t="s">
        <v>16755</v>
      </c>
      <c r="C3077" s="60" t="s">
        <v>16756</v>
      </c>
      <c r="D3077" s="30" t="s">
        <v>16763</v>
      </c>
      <c r="E3077" s="9" t="s">
        <v>16764</v>
      </c>
      <c r="F3077" s="9" t="s">
        <v>16765</v>
      </c>
      <c r="G3077" s="9" t="s">
        <v>86</v>
      </c>
      <c r="H3077" s="9"/>
      <c r="I3077" s="54"/>
    </row>
    <row r="3078">
      <c r="A3078" s="30" t="s">
        <v>16751</v>
      </c>
      <c r="B3078" s="52" t="s">
        <v>1063</v>
      </c>
      <c r="C3078" s="60" t="s">
        <v>1064</v>
      </c>
      <c r="D3078" s="30" t="s">
        <v>16766</v>
      </c>
      <c r="E3078" s="9" t="s">
        <v>16767</v>
      </c>
      <c r="F3078" s="9" t="s">
        <v>16768</v>
      </c>
      <c r="G3078" s="9" t="s">
        <v>14</v>
      </c>
      <c r="H3078" s="9"/>
      <c r="I3078" s="54"/>
    </row>
    <row r="3079">
      <c r="A3079" s="30" t="s">
        <v>16751</v>
      </c>
      <c r="B3079" s="52" t="s">
        <v>1061</v>
      </c>
      <c r="C3079" s="60" t="s">
        <v>1062</v>
      </c>
      <c r="D3079" s="30" t="s">
        <v>16769</v>
      </c>
      <c r="E3079" s="9" t="s">
        <v>16770</v>
      </c>
      <c r="F3079" s="9" t="s">
        <v>16771</v>
      </c>
      <c r="G3079" s="9" t="s">
        <v>14</v>
      </c>
      <c r="H3079" s="9"/>
      <c r="I3079" s="54"/>
    </row>
    <row r="3080">
      <c r="A3080" s="30" t="s">
        <v>16751</v>
      </c>
      <c r="B3080" s="52" t="s">
        <v>1061</v>
      </c>
      <c r="C3080" s="60" t="s">
        <v>1062</v>
      </c>
      <c r="D3080" s="30" t="s">
        <v>16772</v>
      </c>
      <c r="E3080" s="9" t="s">
        <v>16773</v>
      </c>
      <c r="F3080" s="9" t="s">
        <v>16774</v>
      </c>
      <c r="G3080" s="9" t="s">
        <v>14</v>
      </c>
      <c r="H3080" s="9"/>
      <c r="I3080" s="54"/>
    </row>
    <row r="3081">
      <c r="A3081" s="30" t="s">
        <v>16751</v>
      </c>
      <c r="B3081" s="52" t="s">
        <v>1056</v>
      </c>
      <c r="C3081" s="60" t="s">
        <v>1057</v>
      </c>
      <c r="D3081" s="30" t="s">
        <v>16775</v>
      </c>
      <c r="E3081" s="9" t="s">
        <v>16776</v>
      </c>
      <c r="F3081" s="9" t="s">
        <v>16777</v>
      </c>
      <c r="G3081" s="9" t="s">
        <v>14</v>
      </c>
      <c r="H3081" s="9"/>
      <c r="I3081" s="54"/>
    </row>
    <row r="3082">
      <c r="A3082" s="30" t="s">
        <v>16751</v>
      </c>
      <c r="B3082" s="52" t="s">
        <v>16778</v>
      </c>
      <c r="C3082" s="60" t="s">
        <v>16779</v>
      </c>
      <c r="D3082" s="30" t="s">
        <v>16780</v>
      </c>
      <c r="E3082" s="9" t="s">
        <v>16781</v>
      </c>
      <c r="F3082" s="9" t="s">
        <v>16782</v>
      </c>
      <c r="G3082" s="9" t="s">
        <v>14</v>
      </c>
      <c r="H3082" s="9"/>
      <c r="I3082" s="54"/>
    </row>
    <row r="3083">
      <c r="A3083" s="30" t="s">
        <v>16751</v>
      </c>
      <c r="B3083" s="52" t="s">
        <v>16778</v>
      </c>
      <c r="C3083" s="60" t="s">
        <v>16779</v>
      </c>
      <c r="D3083" s="30" t="s">
        <v>16783</v>
      </c>
      <c r="E3083" s="9" t="s">
        <v>16784</v>
      </c>
      <c r="F3083" s="9" t="s">
        <v>16785</v>
      </c>
      <c r="G3083" s="9" t="s">
        <v>14</v>
      </c>
      <c r="H3083" s="9"/>
      <c r="I3083" s="54"/>
    </row>
    <row r="3084">
      <c r="A3084" s="30" t="s">
        <v>16751</v>
      </c>
      <c r="B3084" s="52" t="s">
        <v>16786</v>
      </c>
      <c r="C3084" s="60" t="s">
        <v>16787</v>
      </c>
      <c r="D3084" s="30" t="s">
        <v>16788</v>
      </c>
      <c r="E3084" s="9" t="s">
        <v>16789</v>
      </c>
      <c r="F3084" s="9" t="s">
        <v>16790</v>
      </c>
      <c r="G3084" s="9" t="s">
        <v>86</v>
      </c>
      <c r="H3084" s="9"/>
      <c r="I3084" s="54"/>
    </row>
    <row r="3085">
      <c r="A3085" s="30" t="s">
        <v>16751</v>
      </c>
      <c r="B3085" s="52" t="s">
        <v>16786</v>
      </c>
      <c r="C3085" s="60" t="s">
        <v>16787</v>
      </c>
      <c r="D3085" s="30" t="s">
        <v>16791</v>
      </c>
      <c r="E3085" s="9" t="s">
        <v>16792</v>
      </c>
      <c r="F3085" s="9" t="s">
        <v>16793</v>
      </c>
      <c r="G3085" s="9" t="s">
        <v>86</v>
      </c>
      <c r="H3085" s="9"/>
      <c r="I3085" s="54"/>
    </row>
    <row r="3086">
      <c r="A3086" s="30" t="s">
        <v>16751</v>
      </c>
      <c r="B3086" s="52" t="s">
        <v>16786</v>
      </c>
      <c r="C3086" s="60" t="s">
        <v>16787</v>
      </c>
      <c r="D3086" s="30" t="s">
        <v>16794</v>
      </c>
      <c r="E3086" s="9"/>
      <c r="F3086" s="9" t="s">
        <v>16795</v>
      </c>
      <c r="G3086" s="9" t="s">
        <v>14</v>
      </c>
      <c r="H3086" s="9" t="s">
        <v>16796</v>
      </c>
      <c r="I3086" s="54"/>
    </row>
    <row r="3087">
      <c r="A3087" s="30" t="s">
        <v>16751</v>
      </c>
      <c r="B3087" s="52" t="s">
        <v>1052</v>
      </c>
      <c r="C3087" s="60" t="s">
        <v>1053</v>
      </c>
      <c r="D3087" s="30" t="s">
        <v>16797</v>
      </c>
      <c r="E3087" s="9" t="s">
        <v>16798</v>
      </c>
      <c r="F3087" s="9" t="s">
        <v>16799</v>
      </c>
      <c r="G3087" s="9" t="s">
        <v>14</v>
      </c>
      <c r="H3087" s="9"/>
      <c r="I3087" s="54"/>
    </row>
    <row r="3088">
      <c r="A3088" s="30" t="s">
        <v>16751</v>
      </c>
      <c r="B3088" s="52" t="s">
        <v>1050</v>
      </c>
      <c r="C3088" s="60" t="s">
        <v>1051</v>
      </c>
      <c r="D3088" s="30" t="s">
        <v>16800</v>
      </c>
      <c r="E3088" s="9" t="s">
        <v>16801</v>
      </c>
      <c r="F3088" s="9" t="s">
        <v>16802</v>
      </c>
      <c r="G3088" s="9" t="s">
        <v>14</v>
      </c>
      <c r="H3088" s="9"/>
      <c r="I3088" s="54"/>
    </row>
    <row r="3089">
      <c r="A3089" s="30" t="s">
        <v>16751</v>
      </c>
      <c r="B3089" s="52" t="s">
        <v>1050</v>
      </c>
      <c r="C3089" s="60" t="s">
        <v>1051</v>
      </c>
      <c r="D3089" s="30" t="s">
        <v>16803</v>
      </c>
      <c r="E3089" s="9" t="s">
        <v>16804</v>
      </c>
      <c r="F3089" s="9" t="s">
        <v>16805</v>
      </c>
      <c r="G3089" s="9" t="s">
        <v>14</v>
      </c>
      <c r="H3089" s="9"/>
      <c r="I3089" s="54"/>
    </row>
    <row r="3090">
      <c r="A3090" s="30" t="s">
        <v>16751</v>
      </c>
      <c r="B3090" s="52" t="s">
        <v>1044</v>
      </c>
      <c r="C3090" s="60" t="s">
        <v>1045</v>
      </c>
      <c r="D3090" s="30" t="s">
        <v>16806</v>
      </c>
      <c r="E3090" s="9" t="s">
        <v>16807</v>
      </c>
      <c r="F3090" s="9" t="s">
        <v>16808</v>
      </c>
      <c r="G3090" s="9" t="s">
        <v>86</v>
      </c>
      <c r="H3090" s="9"/>
      <c r="I3090" s="54"/>
    </row>
    <row r="3091">
      <c r="A3091" s="30" t="s">
        <v>16751</v>
      </c>
      <c r="B3091" s="52" t="s">
        <v>1044</v>
      </c>
      <c r="C3091" s="60" t="s">
        <v>1045</v>
      </c>
      <c r="D3091" s="30" t="s">
        <v>16809</v>
      </c>
      <c r="E3091" s="9" t="s">
        <v>16810</v>
      </c>
      <c r="F3091" s="9" t="s">
        <v>16811</v>
      </c>
      <c r="G3091" s="9" t="s">
        <v>86</v>
      </c>
      <c r="H3091" s="9"/>
      <c r="I3091" s="54"/>
    </row>
    <row r="3092">
      <c r="A3092" s="30" t="s">
        <v>16751</v>
      </c>
      <c r="B3092" s="52" t="s">
        <v>16812</v>
      </c>
      <c r="C3092" s="60" t="s">
        <v>16813</v>
      </c>
      <c r="D3092" s="30" t="s">
        <v>16814</v>
      </c>
      <c r="E3092" s="9" t="s">
        <v>16815</v>
      </c>
      <c r="F3092" s="9" t="s">
        <v>16816</v>
      </c>
      <c r="G3092" s="9" t="s">
        <v>14</v>
      </c>
      <c r="H3092" s="9"/>
      <c r="I3092" s="54"/>
    </row>
    <row r="3093">
      <c r="A3093" s="30" t="s">
        <v>16751</v>
      </c>
      <c r="B3093" s="52" t="s">
        <v>1042</v>
      </c>
      <c r="C3093" s="60" t="s">
        <v>1043</v>
      </c>
      <c r="D3093" s="30" t="s">
        <v>16817</v>
      </c>
      <c r="E3093" s="9" t="s">
        <v>16818</v>
      </c>
      <c r="F3093" s="9" t="s">
        <v>16819</v>
      </c>
      <c r="G3093" s="9" t="s">
        <v>86</v>
      </c>
      <c r="H3093" s="9"/>
      <c r="I3093" s="54"/>
    </row>
    <row r="3094">
      <c r="A3094" s="30" t="s">
        <v>16751</v>
      </c>
      <c r="B3094" s="52" t="s">
        <v>1036</v>
      </c>
      <c r="C3094" s="60" t="s">
        <v>1037</v>
      </c>
      <c r="D3094" s="30" t="s">
        <v>16820</v>
      </c>
      <c r="E3094" s="9" t="s">
        <v>16821</v>
      </c>
      <c r="F3094" s="9" t="s">
        <v>16822</v>
      </c>
      <c r="G3094" s="9" t="s">
        <v>14</v>
      </c>
      <c r="H3094" s="9"/>
      <c r="I3094" s="54"/>
    </row>
    <row r="3095">
      <c r="A3095" s="30" t="s">
        <v>16751</v>
      </c>
      <c r="B3095" s="52" t="s">
        <v>1036</v>
      </c>
      <c r="C3095" s="60" t="s">
        <v>1037</v>
      </c>
      <c r="D3095" s="30" t="s">
        <v>16823</v>
      </c>
      <c r="E3095" s="9" t="s">
        <v>16824</v>
      </c>
      <c r="F3095" s="9" t="s">
        <v>16825</v>
      </c>
      <c r="G3095" s="9" t="s">
        <v>14</v>
      </c>
      <c r="H3095" s="9"/>
      <c r="I3095" s="54"/>
    </row>
    <row r="3096">
      <c r="A3096" s="30" t="s">
        <v>16751</v>
      </c>
      <c r="B3096" s="52" t="s">
        <v>1033</v>
      </c>
      <c r="C3096" s="60" t="s">
        <v>1034</v>
      </c>
      <c r="D3096" s="30" t="s">
        <v>16826</v>
      </c>
      <c r="E3096" s="9" t="s">
        <v>16827</v>
      </c>
      <c r="F3096" s="9" t="s">
        <v>16828</v>
      </c>
      <c r="G3096" s="9" t="s">
        <v>14</v>
      </c>
      <c r="H3096" s="9"/>
      <c r="I3096" s="54"/>
    </row>
    <row r="3097">
      <c r="A3097" s="30" t="s">
        <v>16751</v>
      </c>
      <c r="B3097" s="52" t="s">
        <v>16829</v>
      </c>
      <c r="C3097" s="60" t="s">
        <v>16830</v>
      </c>
      <c r="D3097" s="30" t="s">
        <v>16831</v>
      </c>
      <c r="E3097" s="9" t="s">
        <v>16832</v>
      </c>
      <c r="F3097" s="9" t="s">
        <v>16833</v>
      </c>
      <c r="G3097" s="9" t="s">
        <v>14</v>
      </c>
      <c r="H3097" s="9"/>
      <c r="I3097" s="54"/>
    </row>
    <row r="3098">
      <c r="A3098" s="30" t="s">
        <v>16751</v>
      </c>
      <c r="B3098" s="52" t="s">
        <v>1029</v>
      </c>
      <c r="C3098" s="60" t="s">
        <v>1030</v>
      </c>
      <c r="D3098" s="30" t="s">
        <v>16834</v>
      </c>
      <c r="E3098" s="9" t="s">
        <v>16835</v>
      </c>
      <c r="F3098" s="9" t="s">
        <v>16836</v>
      </c>
      <c r="G3098" s="9" t="s">
        <v>14</v>
      </c>
      <c r="H3098" s="9"/>
      <c r="I3098" s="54"/>
    </row>
    <row r="3099">
      <c r="A3099" s="30" t="s">
        <v>16751</v>
      </c>
      <c r="B3099" s="52" t="s">
        <v>16837</v>
      </c>
      <c r="C3099" s="60" t="s">
        <v>16838</v>
      </c>
      <c r="D3099" s="30" t="s">
        <v>16839</v>
      </c>
      <c r="E3099" s="9" t="s">
        <v>16840</v>
      </c>
      <c r="F3099" s="9" t="s">
        <v>16841</v>
      </c>
      <c r="G3099" s="9" t="s">
        <v>14</v>
      </c>
      <c r="H3099" s="9"/>
      <c r="I3099" s="54"/>
    </row>
    <row r="3100">
      <c r="A3100" s="30" t="s">
        <v>16842</v>
      </c>
      <c r="B3100" s="52" t="s">
        <v>16843</v>
      </c>
      <c r="C3100" s="60" t="s">
        <v>16844</v>
      </c>
      <c r="D3100" s="30" t="s">
        <v>16845</v>
      </c>
      <c r="E3100" s="9" t="s">
        <v>16846</v>
      </c>
      <c r="F3100" s="9" t="s">
        <v>16847</v>
      </c>
      <c r="G3100" s="9" t="s">
        <v>86</v>
      </c>
      <c r="H3100" s="9"/>
      <c r="I3100" s="54"/>
    </row>
    <row r="3101">
      <c r="A3101" s="30" t="s">
        <v>16842</v>
      </c>
      <c r="B3101" s="52" t="s">
        <v>16843</v>
      </c>
      <c r="C3101" s="60" t="s">
        <v>16844</v>
      </c>
      <c r="D3101" s="30" t="s">
        <v>16848</v>
      </c>
      <c r="E3101" s="9" t="s">
        <v>16849</v>
      </c>
      <c r="F3101" s="9" t="s">
        <v>16850</v>
      </c>
      <c r="G3101" s="9" t="s">
        <v>86</v>
      </c>
      <c r="H3101" s="9"/>
      <c r="I3101" s="54"/>
    </row>
    <row r="3102">
      <c r="A3102" s="30" t="s">
        <v>16842</v>
      </c>
      <c r="B3102" s="52" t="s">
        <v>16843</v>
      </c>
      <c r="C3102" s="60" t="s">
        <v>16844</v>
      </c>
      <c r="D3102" s="30" t="s">
        <v>16851</v>
      </c>
      <c r="E3102" s="9" t="s">
        <v>16852</v>
      </c>
      <c r="F3102" s="9" t="s">
        <v>16853</v>
      </c>
      <c r="G3102" s="9" t="s">
        <v>86</v>
      </c>
      <c r="H3102" s="9"/>
      <c r="I3102" s="54"/>
    </row>
    <row r="3103">
      <c r="A3103" s="30" t="s">
        <v>16842</v>
      </c>
      <c r="B3103" s="52" t="s">
        <v>16854</v>
      </c>
      <c r="C3103" s="60" t="s">
        <v>16855</v>
      </c>
      <c r="D3103" s="30" t="s">
        <v>16856</v>
      </c>
      <c r="E3103" s="9" t="s">
        <v>16857</v>
      </c>
      <c r="F3103" s="9" t="s">
        <v>16858</v>
      </c>
      <c r="G3103" s="9" t="s">
        <v>14</v>
      </c>
      <c r="H3103" s="9"/>
      <c r="I3103" s="54"/>
    </row>
    <row r="3104">
      <c r="A3104" s="30" t="s">
        <v>16842</v>
      </c>
      <c r="B3104" s="52" t="s">
        <v>1110</v>
      </c>
      <c r="C3104" s="60" t="s">
        <v>1111</v>
      </c>
      <c r="D3104" s="30" t="s">
        <v>16859</v>
      </c>
      <c r="E3104" s="9" t="s">
        <v>16860</v>
      </c>
      <c r="F3104" s="9" t="s">
        <v>16861</v>
      </c>
      <c r="G3104" s="9" t="s">
        <v>14</v>
      </c>
      <c r="H3104" s="9"/>
      <c r="I3104" s="54"/>
    </row>
    <row r="3105">
      <c r="A3105" s="30" t="s">
        <v>16842</v>
      </c>
      <c r="B3105" s="52" t="s">
        <v>1108</v>
      </c>
      <c r="C3105" s="60" t="s">
        <v>1109</v>
      </c>
      <c r="D3105" s="30" t="s">
        <v>16862</v>
      </c>
      <c r="E3105" s="9" t="s">
        <v>16863</v>
      </c>
      <c r="F3105" s="9" t="s">
        <v>16864</v>
      </c>
      <c r="G3105" s="9" t="s">
        <v>86</v>
      </c>
      <c r="H3105" s="9"/>
      <c r="I3105" s="54"/>
    </row>
    <row r="3106">
      <c r="A3106" s="30" t="s">
        <v>16842</v>
      </c>
      <c r="B3106" s="52" t="s">
        <v>16865</v>
      </c>
      <c r="C3106" s="60" t="s">
        <v>16866</v>
      </c>
      <c r="D3106" s="30" t="s">
        <v>16867</v>
      </c>
      <c r="E3106" s="9" t="s">
        <v>16868</v>
      </c>
      <c r="F3106" s="9" t="s">
        <v>16869</v>
      </c>
      <c r="G3106" s="9" t="s">
        <v>86</v>
      </c>
      <c r="H3106" s="9"/>
      <c r="I3106" s="54"/>
    </row>
    <row r="3107">
      <c r="A3107" s="30" t="s">
        <v>16842</v>
      </c>
      <c r="B3107" s="52" t="s">
        <v>16865</v>
      </c>
      <c r="C3107" s="60" t="s">
        <v>16866</v>
      </c>
      <c r="D3107" s="30" t="s">
        <v>16870</v>
      </c>
      <c r="E3107" s="9"/>
      <c r="F3107" s="9" t="s">
        <v>16871</v>
      </c>
      <c r="G3107" s="9" t="s">
        <v>14</v>
      </c>
      <c r="H3107" s="9" t="s">
        <v>16872</v>
      </c>
      <c r="I3107" s="54"/>
    </row>
    <row r="3108">
      <c r="A3108" s="30" t="s">
        <v>16842</v>
      </c>
      <c r="B3108" s="52" t="s">
        <v>16865</v>
      </c>
      <c r="C3108" s="60" t="s">
        <v>16866</v>
      </c>
      <c r="D3108" s="30" t="s">
        <v>16873</v>
      </c>
      <c r="E3108" s="9"/>
      <c r="F3108" s="9" t="s">
        <v>16874</v>
      </c>
      <c r="G3108" s="9" t="s">
        <v>14</v>
      </c>
      <c r="H3108" s="9" t="s">
        <v>16875</v>
      </c>
      <c r="I3108" s="54"/>
    </row>
    <row r="3109">
      <c r="A3109" s="30" t="s">
        <v>16842</v>
      </c>
      <c r="B3109" s="52" t="s">
        <v>1100</v>
      </c>
      <c r="C3109" s="60" t="s">
        <v>1101</v>
      </c>
      <c r="D3109" s="30" t="s">
        <v>16876</v>
      </c>
      <c r="E3109" s="9" t="s">
        <v>16877</v>
      </c>
      <c r="F3109" s="9" t="s">
        <v>16878</v>
      </c>
      <c r="G3109" s="9" t="s">
        <v>14</v>
      </c>
      <c r="H3109" s="9"/>
      <c r="I3109" s="54"/>
    </row>
    <row r="3110">
      <c r="A3110" s="30" t="s">
        <v>16842</v>
      </c>
      <c r="B3110" s="52" t="s">
        <v>1095</v>
      </c>
      <c r="C3110" s="60" t="s">
        <v>1096</v>
      </c>
      <c r="D3110" s="30" t="s">
        <v>16879</v>
      </c>
      <c r="E3110" s="9" t="s">
        <v>16880</v>
      </c>
      <c r="F3110" s="9" t="s">
        <v>16881</v>
      </c>
      <c r="G3110" s="9" t="s">
        <v>14</v>
      </c>
      <c r="H3110" s="9"/>
      <c r="I3110" s="54"/>
    </row>
    <row r="3111">
      <c r="A3111" s="30" t="s">
        <v>16842</v>
      </c>
      <c r="B3111" s="52" t="s">
        <v>1095</v>
      </c>
      <c r="C3111" s="60" t="s">
        <v>1096</v>
      </c>
      <c r="D3111" s="30" t="s">
        <v>16882</v>
      </c>
      <c r="E3111" s="9" t="s">
        <v>16883</v>
      </c>
      <c r="F3111" s="9" t="s">
        <v>16884</v>
      </c>
      <c r="G3111" s="9" t="s">
        <v>14</v>
      </c>
      <c r="H3111" s="9"/>
      <c r="I3111" s="54"/>
    </row>
    <row r="3112">
      <c r="A3112" s="30" t="s">
        <v>16842</v>
      </c>
      <c r="B3112" s="52" t="s">
        <v>1088</v>
      </c>
      <c r="C3112" s="60" t="s">
        <v>1089</v>
      </c>
      <c r="D3112" s="30" t="s">
        <v>16885</v>
      </c>
      <c r="E3112" s="9" t="s">
        <v>16886</v>
      </c>
      <c r="F3112" s="9" t="s">
        <v>16887</v>
      </c>
      <c r="G3112" s="9" t="s">
        <v>14</v>
      </c>
      <c r="H3112" s="9"/>
      <c r="I3112" s="54"/>
    </row>
    <row r="3113">
      <c r="A3113" s="30" t="s">
        <v>16842</v>
      </c>
      <c r="B3113" s="52" t="s">
        <v>1080</v>
      </c>
      <c r="C3113" s="60" t="s">
        <v>1081</v>
      </c>
      <c r="D3113" s="30" t="s">
        <v>16888</v>
      </c>
      <c r="E3113" s="9" t="s">
        <v>16889</v>
      </c>
      <c r="F3113" s="9" t="s">
        <v>16890</v>
      </c>
      <c r="G3113" s="9" t="s">
        <v>14</v>
      </c>
      <c r="H3113" s="9"/>
      <c r="I3113" s="54"/>
    </row>
    <row r="3114">
      <c r="A3114" s="30" t="s">
        <v>16842</v>
      </c>
      <c r="B3114" s="52" t="s">
        <v>1077</v>
      </c>
      <c r="C3114" s="60" t="s">
        <v>1078</v>
      </c>
      <c r="D3114" s="30" t="s">
        <v>16891</v>
      </c>
      <c r="E3114" s="9" t="s">
        <v>16892</v>
      </c>
      <c r="F3114" s="9" t="s">
        <v>16893</v>
      </c>
      <c r="G3114" s="9" t="s">
        <v>14</v>
      </c>
      <c r="H3114" s="9"/>
      <c r="I3114" s="54"/>
    </row>
    <row r="3115">
      <c r="A3115" s="30" t="s">
        <v>16842</v>
      </c>
      <c r="B3115" s="52" t="s">
        <v>1074</v>
      </c>
      <c r="C3115" s="60" t="s">
        <v>1075</v>
      </c>
      <c r="D3115" s="30" t="s">
        <v>16894</v>
      </c>
      <c r="E3115" s="9" t="s">
        <v>16895</v>
      </c>
      <c r="F3115" s="9" t="s">
        <v>16896</v>
      </c>
      <c r="G3115" s="9" t="s">
        <v>14</v>
      </c>
      <c r="H3115" s="9"/>
      <c r="I3115" s="54"/>
    </row>
    <row r="3116">
      <c r="A3116" s="30" t="s">
        <v>16842</v>
      </c>
      <c r="B3116" s="52" t="s">
        <v>16897</v>
      </c>
      <c r="C3116" s="60" t="s">
        <v>16898</v>
      </c>
      <c r="D3116" s="30" t="s">
        <v>16899</v>
      </c>
      <c r="E3116" s="9" t="s">
        <v>16900</v>
      </c>
      <c r="F3116" s="9" t="s">
        <v>16901</v>
      </c>
      <c r="G3116" s="9" t="s">
        <v>14</v>
      </c>
      <c r="H3116" s="9"/>
      <c r="I3116" s="54"/>
    </row>
    <row r="3117">
      <c r="A3117" s="30" t="s">
        <v>16842</v>
      </c>
      <c r="B3117" s="52" t="s">
        <v>16897</v>
      </c>
      <c r="C3117" s="60" t="s">
        <v>16898</v>
      </c>
      <c r="D3117" s="30" t="s">
        <v>16902</v>
      </c>
      <c r="E3117" s="9" t="s">
        <v>16903</v>
      </c>
      <c r="F3117" s="9" t="s">
        <v>16904</v>
      </c>
      <c r="G3117" s="9" t="s">
        <v>14</v>
      </c>
      <c r="H3117" s="9"/>
      <c r="I3117" s="54"/>
    </row>
  </sheetData>
  <hyperlinks>
    <hyperlink r:id="rId1" ref="B2"/>
    <hyperlink r:id="rId2" ref="C2"/>
    <hyperlink r:id="rId3" ref="B3"/>
    <hyperlink r:id="rId4" ref="C3"/>
    <hyperlink r:id="rId5" ref="B4"/>
    <hyperlink r:id="rId6" ref="B5"/>
    <hyperlink r:id="rId7" ref="B6"/>
    <hyperlink r:id="rId8" ref="B7"/>
    <hyperlink r:id="rId9" ref="B8"/>
    <hyperlink r:id="rId10" ref="B9"/>
    <hyperlink r:id="rId11" ref="B10"/>
    <hyperlink r:id="rId12" ref="B11"/>
    <hyperlink r:id="rId13" ref="B12"/>
    <hyperlink r:id="rId14" ref="B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ref="B34"/>
    <hyperlink r:id="rId36" ref="B35"/>
    <hyperlink r:id="rId37" ref="B36"/>
    <hyperlink r:id="rId38" ref="B37"/>
    <hyperlink r:id="rId39" ref="B38"/>
    <hyperlink r:id="rId40" ref="B39"/>
    <hyperlink r:id="rId41" ref="B40"/>
    <hyperlink r:id="rId42" ref="B41"/>
    <hyperlink r:id="rId43" ref="B42"/>
    <hyperlink r:id="rId44" ref="B43"/>
    <hyperlink r:id="rId45" ref="B44"/>
    <hyperlink r:id="rId46" ref="B45"/>
    <hyperlink r:id="rId47" ref="B46"/>
    <hyperlink r:id="rId48" ref="B47"/>
    <hyperlink r:id="rId49" ref="B48"/>
    <hyperlink r:id="rId50" ref="B49"/>
    <hyperlink r:id="rId51" ref="B50"/>
    <hyperlink r:id="rId52" ref="B51"/>
    <hyperlink r:id="rId53" ref="B52"/>
    <hyperlink r:id="rId54" ref="B53"/>
    <hyperlink r:id="rId55" ref="B54"/>
    <hyperlink r:id="rId56" ref="B55"/>
    <hyperlink r:id="rId57" ref="B56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69"/>
    <hyperlink r:id="rId71" ref="B70"/>
    <hyperlink r:id="rId72" ref="B71"/>
    <hyperlink r:id="rId73" ref="B72"/>
    <hyperlink r:id="rId74" ref="B73"/>
    <hyperlink r:id="rId75" ref="B74"/>
    <hyperlink r:id="rId76" ref="B75"/>
    <hyperlink r:id="rId77" ref="B76"/>
    <hyperlink r:id="rId78" ref="B77"/>
    <hyperlink r:id="rId79" ref="B78"/>
    <hyperlink r:id="rId80" ref="B79"/>
    <hyperlink r:id="rId81" ref="B80"/>
    <hyperlink r:id="rId82" ref="B81"/>
    <hyperlink r:id="rId83" ref="B82"/>
    <hyperlink r:id="rId84" ref="B83"/>
    <hyperlink r:id="rId85" ref="B84"/>
    <hyperlink r:id="rId86" ref="B85"/>
    <hyperlink r:id="rId87" ref="B86"/>
    <hyperlink r:id="rId88" ref="B87"/>
    <hyperlink r:id="rId89" ref="B88"/>
    <hyperlink r:id="rId90" ref="B89"/>
    <hyperlink r:id="rId91" ref="B90"/>
    <hyperlink r:id="rId92" ref="B91"/>
    <hyperlink r:id="rId93" ref="B92"/>
    <hyperlink r:id="rId94" ref="B93"/>
    <hyperlink r:id="rId95" ref="B94"/>
    <hyperlink r:id="rId96" ref="B95"/>
    <hyperlink r:id="rId97" ref="B96"/>
    <hyperlink r:id="rId98" ref="B97"/>
    <hyperlink r:id="rId99" ref="B98"/>
    <hyperlink r:id="rId100" ref="B99"/>
    <hyperlink r:id="rId101" ref="B100"/>
    <hyperlink r:id="rId102" ref="B101"/>
    <hyperlink r:id="rId103" ref="B102"/>
    <hyperlink r:id="rId104" ref="B103"/>
    <hyperlink r:id="rId105" ref="B104"/>
    <hyperlink r:id="rId106" ref="B105"/>
    <hyperlink r:id="rId107" ref="B106"/>
    <hyperlink r:id="rId108" ref="B107"/>
    <hyperlink r:id="rId109" ref="B108"/>
    <hyperlink r:id="rId110" ref="B109"/>
    <hyperlink r:id="rId111" ref="B110"/>
    <hyperlink r:id="rId112" ref="B111"/>
    <hyperlink r:id="rId113" ref="B112"/>
    <hyperlink r:id="rId114" ref="B113"/>
    <hyperlink r:id="rId115" ref="B114"/>
    <hyperlink r:id="rId116" ref="B115"/>
    <hyperlink r:id="rId117" ref="B116"/>
    <hyperlink r:id="rId118" ref="B117"/>
    <hyperlink r:id="rId119" ref="B118"/>
    <hyperlink r:id="rId120" ref="B119"/>
    <hyperlink r:id="rId121" ref="B120"/>
    <hyperlink r:id="rId122" ref="B121"/>
    <hyperlink r:id="rId123" ref="B122"/>
    <hyperlink r:id="rId124" ref="B123"/>
    <hyperlink r:id="rId125" ref="B124"/>
    <hyperlink r:id="rId126" ref="B125"/>
    <hyperlink r:id="rId127" ref="B126"/>
    <hyperlink r:id="rId128" ref="B127"/>
    <hyperlink r:id="rId129" ref="B128"/>
    <hyperlink r:id="rId130" ref="B129"/>
    <hyperlink r:id="rId131" ref="B130"/>
    <hyperlink r:id="rId132" ref="B131"/>
    <hyperlink r:id="rId133" ref="B132"/>
    <hyperlink r:id="rId134" ref="B133"/>
    <hyperlink r:id="rId135" ref="B134"/>
    <hyperlink r:id="rId136" ref="B135"/>
    <hyperlink r:id="rId137" ref="B136"/>
    <hyperlink r:id="rId138" ref="B137"/>
    <hyperlink r:id="rId139" ref="B138"/>
    <hyperlink r:id="rId140" ref="B139"/>
    <hyperlink r:id="rId141" ref="B140"/>
    <hyperlink r:id="rId142" ref="B141"/>
    <hyperlink r:id="rId143" ref="B142"/>
    <hyperlink r:id="rId144" ref="B143"/>
    <hyperlink r:id="rId145" ref="B144"/>
    <hyperlink r:id="rId146" ref="B145"/>
    <hyperlink r:id="rId147" ref="B146"/>
    <hyperlink r:id="rId148" ref="B147"/>
    <hyperlink r:id="rId149" ref="B148"/>
    <hyperlink r:id="rId150" ref="B149"/>
    <hyperlink r:id="rId151" ref="B150"/>
    <hyperlink r:id="rId152" ref="B151"/>
    <hyperlink r:id="rId153" ref="B152"/>
    <hyperlink r:id="rId154" ref="B153"/>
    <hyperlink r:id="rId155" ref="B154"/>
    <hyperlink r:id="rId156" ref="B155"/>
    <hyperlink r:id="rId157" ref="B156"/>
    <hyperlink r:id="rId158" ref="B157"/>
    <hyperlink r:id="rId159" ref="B158"/>
    <hyperlink r:id="rId160" ref="B159"/>
    <hyperlink r:id="rId161" ref="B160"/>
    <hyperlink r:id="rId162" ref="B161"/>
    <hyperlink r:id="rId163" ref="B162"/>
    <hyperlink r:id="rId164" ref="B163"/>
    <hyperlink r:id="rId165" ref="B164"/>
    <hyperlink r:id="rId166" ref="B165"/>
    <hyperlink r:id="rId167" ref="B166"/>
    <hyperlink r:id="rId168" ref="B167"/>
    <hyperlink r:id="rId169" ref="B168"/>
    <hyperlink r:id="rId170" ref="B169"/>
    <hyperlink r:id="rId171" ref="B170"/>
    <hyperlink r:id="rId172" ref="B171"/>
    <hyperlink r:id="rId173" ref="B172"/>
    <hyperlink r:id="rId174" ref="B173"/>
    <hyperlink r:id="rId175" ref="B174"/>
    <hyperlink r:id="rId176" ref="B175"/>
    <hyperlink r:id="rId177" ref="B176"/>
    <hyperlink r:id="rId178" ref="B177"/>
    <hyperlink r:id="rId179" ref="B178"/>
    <hyperlink r:id="rId180" ref="B179"/>
    <hyperlink r:id="rId181" ref="B180"/>
    <hyperlink r:id="rId182" ref="B181"/>
    <hyperlink r:id="rId183" ref="B182"/>
    <hyperlink r:id="rId184" ref="B183"/>
    <hyperlink r:id="rId185" ref="B184"/>
    <hyperlink r:id="rId186" ref="B185"/>
    <hyperlink r:id="rId187" ref="B186"/>
    <hyperlink r:id="rId188" ref="B187"/>
    <hyperlink r:id="rId189" ref="B188"/>
    <hyperlink r:id="rId190" ref="B189"/>
    <hyperlink r:id="rId191" ref="B190"/>
    <hyperlink r:id="rId192" ref="B191"/>
    <hyperlink r:id="rId193" ref="B192"/>
    <hyperlink r:id="rId194" ref="B193"/>
    <hyperlink r:id="rId195" ref="B194"/>
    <hyperlink r:id="rId196" ref="B195"/>
    <hyperlink r:id="rId197" ref="B196"/>
    <hyperlink r:id="rId198" ref="B197"/>
    <hyperlink r:id="rId199" ref="B198"/>
    <hyperlink r:id="rId200" ref="B199"/>
    <hyperlink r:id="rId201" ref="B200"/>
    <hyperlink r:id="rId202" ref="B201"/>
    <hyperlink r:id="rId203" ref="B202"/>
    <hyperlink r:id="rId204" ref="B203"/>
    <hyperlink r:id="rId205" ref="B204"/>
    <hyperlink r:id="rId206" ref="B205"/>
    <hyperlink r:id="rId207" ref="B206"/>
    <hyperlink r:id="rId208" ref="B207"/>
    <hyperlink r:id="rId209" ref="B208"/>
    <hyperlink r:id="rId210" ref="B209"/>
    <hyperlink r:id="rId211" ref="B210"/>
    <hyperlink r:id="rId212" ref="B211"/>
    <hyperlink r:id="rId213" ref="B212"/>
    <hyperlink r:id="rId214" ref="B213"/>
    <hyperlink r:id="rId215" ref="B214"/>
    <hyperlink r:id="rId216" ref="B215"/>
    <hyperlink r:id="rId217" ref="B216"/>
    <hyperlink r:id="rId218" ref="B217"/>
    <hyperlink r:id="rId219" ref="B218"/>
    <hyperlink r:id="rId220" ref="B219"/>
    <hyperlink r:id="rId221" ref="B220"/>
    <hyperlink r:id="rId222" ref="B221"/>
    <hyperlink r:id="rId223" ref="B222"/>
    <hyperlink r:id="rId224" ref="B223"/>
    <hyperlink r:id="rId225" ref="B224"/>
    <hyperlink r:id="rId226" ref="B225"/>
    <hyperlink r:id="rId227" ref="B226"/>
    <hyperlink r:id="rId228" ref="B227"/>
    <hyperlink r:id="rId229" ref="B228"/>
    <hyperlink r:id="rId230" ref="B229"/>
    <hyperlink r:id="rId231" ref="B230"/>
    <hyperlink r:id="rId232" ref="B231"/>
    <hyperlink r:id="rId233" ref="B232"/>
    <hyperlink r:id="rId234" ref="B233"/>
    <hyperlink r:id="rId235" ref="B234"/>
    <hyperlink r:id="rId236" ref="B235"/>
    <hyperlink r:id="rId237" ref="B236"/>
    <hyperlink r:id="rId238" ref="B237"/>
    <hyperlink r:id="rId239" ref="B238"/>
    <hyperlink r:id="rId240" ref="B239"/>
    <hyperlink r:id="rId241" ref="B240"/>
    <hyperlink r:id="rId242" ref="B241"/>
    <hyperlink r:id="rId243" ref="B242"/>
    <hyperlink r:id="rId244" ref="B243"/>
    <hyperlink r:id="rId245" ref="B244"/>
    <hyperlink r:id="rId246" ref="B245"/>
    <hyperlink r:id="rId247" ref="B246"/>
    <hyperlink r:id="rId248" ref="B247"/>
    <hyperlink r:id="rId249" ref="B248"/>
    <hyperlink r:id="rId250" ref="B249"/>
    <hyperlink r:id="rId251" ref="B250"/>
    <hyperlink r:id="rId252" ref="B251"/>
    <hyperlink r:id="rId253" ref="B252"/>
    <hyperlink r:id="rId254" ref="B253"/>
    <hyperlink r:id="rId255" ref="B254"/>
    <hyperlink r:id="rId256" ref="B255"/>
    <hyperlink r:id="rId257" ref="B256"/>
    <hyperlink r:id="rId258" ref="B257"/>
    <hyperlink r:id="rId259" ref="B258"/>
    <hyperlink r:id="rId260" ref="B259"/>
    <hyperlink r:id="rId261" ref="B260"/>
    <hyperlink r:id="rId262" ref="B261"/>
    <hyperlink r:id="rId263" ref="B262"/>
    <hyperlink r:id="rId264" ref="B263"/>
    <hyperlink r:id="rId265" ref="B264"/>
    <hyperlink r:id="rId266" ref="B265"/>
    <hyperlink r:id="rId267" ref="B266"/>
    <hyperlink r:id="rId268" ref="B267"/>
    <hyperlink r:id="rId269" ref="B268"/>
    <hyperlink r:id="rId270" ref="B269"/>
    <hyperlink r:id="rId271" ref="B270"/>
    <hyperlink r:id="rId272" ref="B271"/>
    <hyperlink r:id="rId273" ref="B272"/>
    <hyperlink r:id="rId274" ref="B273"/>
    <hyperlink r:id="rId275" ref="B274"/>
    <hyperlink r:id="rId276" ref="B275"/>
    <hyperlink r:id="rId277" ref="B276"/>
    <hyperlink r:id="rId278" ref="B277"/>
    <hyperlink r:id="rId279" ref="B278"/>
    <hyperlink r:id="rId280" ref="B279"/>
    <hyperlink r:id="rId281" ref="B280"/>
    <hyperlink r:id="rId282" ref="B281"/>
    <hyperlink r:id="rId283" ref="B282"/>
    <hyperlink r:id="rId284" ref="B283"/>
    <hyperlink r:id="rId285" ref="B284"/>
    <hyperlink r:id="rId286" ref="B285"/>
    <hyperlink r:id="rId287" ref="B286"/>
    <hyperlink r:id="rId288" ref="B287"/>
    <hyperlink r:id="rId289" ref="B288"/>
    <hyperlink r:id="rId290" ref="B289"/>
    <hyperlink r:id="rId291" ref="B290"/>
    <hyperlink r:id="rId292" ref="B291"/>
    <hyperlink r:id="rId293" ref="B292"/>
    <hyperlink r:id="rId294" ref="B293"/>
    <hyperlink r:id="rId295" ref="B294"/>
    <hyperlink r:id="rId296" ref="B295"/>
    <hyperlink r:id="rId297" ref="B296"/>
    <hyperlink r:id="rId298" ref="B297"/>
    <hyperlink r:id="rId299" ref="B298"/>
    <hyperlink r:id="rId300" ref="B299"/>
    <hyperlink r:id="rId301" ref="B300"/>
    <hyperlink r:id="rId302" ref="B301"/>
    <hyperlink r:id="rId303" ref="B302"/>
    <hyperlink r:id="rId304" ref="B303"/>
    <hyperlink r:id="rId305" ref="B304"/>
    <hyperlink r:id="rId306" ref="B305"/>
    <hyperlink r:id="rId307" ref="B306"/>
    <hyperlink r:id="rId308" ref="B307"/>
    <hyperlink r:id="rId309" ref="B308"/>
    <hyperlink r:id="rId310" ref="B309"/>
    <hyperlink r:id="rId311" ref="B310"/>
    <hyperlink r:id="rId312" ref="B311"/>
    <hyperlink r:id="rId313" ref="B312"/>
    <hyperlink r:id="rId314" ref="B313"/>
    <hyperlink r:id="rId315" ref="B314"/>
    <hyperlink r:id="rId316" ref="B315"/>
    <hyperlink r:id="rId317" ref="B316"/>
    <hyperlink r:id="rId318" ref="B317"/>
    <hyperlink r:id="rId319" ref="B318"/>
    <hyperlink r:id="rId320" ref="B319"/>
    <hyperlink r:id="rId321" ref="B320"/>
    <hyperlink r:id="rId322" ref="B321"/>
    <hyperlink r:id="rId323" ref="B322"/>
    <hyperlink r:id="rId324" ref="B323"/>
    <hyperlink r:id="rId325" ref="B324"/>
    <hyperlink r:id="rId326" ref="B325"/>
    <hyperlink r:id="rId327" ref="B326"/>
    <hyperlink r:id="rId328" ref="B327"/>
    <hyperlink r:id="rId329" ref="B328"/>
    <hyperlink r:id="rId330" ref="B329"/>
    <hyperlink r:id="rId331" ref="B330"/>
    <hyperlink r:id="rId332" ref="B331"/>
    <hyperlink r:id="rId333" ref="B332"/>
    <hyperlink r:id="rId334" ref="B333"/>
    <hyperlink r:id="rId335" ref="B334"/>
    <hyperlink r:id="rId336" ref="B335"/>
    <hyperlink r:id="rId337" ref="B336"/>
    <hyperlink r:id="rId338" ref="B337"/>
    <hyperlink r:id="rId339" ref="B338"/>
    <hyperlink r:id="rId340" ref="B339"/>
    <hyperlink r:id="rId341" ref="B340"/>
    <hyperlink r:id="rId342" ref="B341"/>
    <hyperlink r:id="rId343" ref="B342"/>
    <hyperlink r:id="rId344" ref="B343"/>
    <hyperlink r:id="rId345" ref="B344"/>
    <hyperlink r:id="rId346" ref="B345"/>
    <hyperlink r:id="rId347" ref="B346"/>
    <hyperlink r:id="rId348" ref="B347"/>
    <hyperlink r:id="rId349" ref="B348"/>
    <hyperlink r:id="rId350" ref="B349"/>
    <hyperlink r:id="rId351" ref="B350"/>
    <hyperlink r:id="rId352" ref="B351"/>
    <hyperlink r:id="rId353" ref="B352"/>
    <hyperlink r:id="rId354" ref="B353"/>
    <hyperlink r:id="rId355" ref="B354"/>
    <hyperlink r:id="rId356" ref="B355"/>
    <hyperlink r:id="rId357" ref="B356"/>
    <hyperlink r:id="rId358" ref="B357"/>
    <hyperlink r:id="rId359" ref="B358"/>
    <hyperlink r:id="rId360" ref="B359"/>
    <hyperlink r:id="rId361" ref="B360"/>
    <hyperlink r:id="rId362" ref="B361"/>
    <hyperlink r:id="rId363" ref="B362"/>
    <hyperlink r:id="rId364" ref="B363"/>
    <hyperlink r:id="rId365" ref="B364"/>
    <hyperlink r:id="rId366" ref="B365"/>
    <hyperlink r:id="rId367" ref="B366"/>
    <hyperlink r:id="rId368" ref="B367"/>
    <hyperlink r:id="rId369" ref="B368"/>
    <hyperlink r:id="rId370" ref="B369"/>
    <hyperlink r:id="rId371" ref="B370"/>
    <hyperlink r:id="rId372" ref="B371"/>
    <hyperlink r:id="rId373" ref="B372"/>
    <hyperlink r:id="rId374" ref="B373"/>
    <hyperlink r:id="rId375" ref="B374"/>
    <hyperlink r:id="rId376" ref="B375"/>
    <hyperlink r:id="rId377" ref="B376"/>
    <hyperlink r:id="rId378" ref="B377"/>
    <hyperlink r:id="rId379" ref="B378"/>
    <hyperlink r:id="rId380" ref="B379"/>
    <hyperlink r:id="rId381" ref="B380"/>
    <hyperlink r:id="rId382" ref="B381"/>
    <hyperlink r:id="rId383" ref="B382"/>
    <hyperlink r:id="rId384" ref="B383"/>
    <hyperlink r:id="rId385" ref="B384"/>
    <hyperlink r:id="rId386" ref="B385"/>
    <hyperlink r:id="rId387" ref="B386"/>
    <hyperlink r:id="rId388" ref="B387"/>
    <hyperlink r:id="rId389" ref="B388"/>
    <hyperlink r:id="rId390" ref="B389"/>
    <hyperlink r:id="rId391" ref="B390"/>
    <hyperlink r:id="rId392" ref="B391"/>
    <hyperlink r:id="rId393" ref="B392"/>
    <hyperlink r:id="rId394" ref="B393"/>
    <hyperlink r:id="rId395" ref="B394"/>
    <hyperlink r:id="rId396" ref="B395"/>
    <hyperlink r:id="rId397" ref="B396"/>
    <hyperlink r:id="rId398" ref="B397"/>
    <hyperlink r:id="rId399" ref="B398"/>
    <hyperlink r:id="rId400" ref="B399"/>
    <hyperlink r:id="rId401" ref="B400"/>
    <hyperlink r:id="rId402" ref="B401"/>
    <hyperlink r:id="rId403" ref="B402"/>
    <hyperlink r:id="rId404" ref="B403"/>
    <hyperlink r:id="rId405" ref="B404"/>
    <hyperlink r:id="rId406" ref="B405"/>
    <hyperlink r:id="rId407" ref="B406"/>
    <hyperlink r:id="rId408" ref="B407"/>
    <hyperlink r:id="rId409" ref="B408"/>
    <hyperlink r:id="rId410" ref="B409"/>
    <hyperlink r:id="rId411" ref="B410"/>
    <hyperlink r:id="rId412" ref="B411"/>
    <hyperlink r:id="rId413" ref="B412"/>
    <hyperlink r:id="rId414" ref="B413"/>
    <hyperlink r:id="rId415" ref="B414"/>
    <hyperlink r:id="rId416" ref="B415"/>
    <hyperlink r:id="rId417" ref="B416"/>
    <hyperlink r:id="rId418" ref="B417"/>
    <hyperlink r:id="rId419" ref="B418"/>
    <hyperlink r:id="rId420" ref="B419"/>
    <hyperlink r:id="rId421" ref="B420"/>
    <hyperlink r:id="rId422" ref="B421"/>
    <hyperlink r:id="rId423" ref="B422"/>
    <hyperlink r:id="rId424" ref="B423"/>
    <hyperlink r:id="rId425" ref="B424"/>
    <hyperlink r:id="rId426" ref="B425"/>
    <hyperlink r:id="rId427" ref="B426"/>
    <hyperlink r:id="rId428" ref="B427"/>
    <hyperlink r:id="rId429" ref="B428"/>
    <hyperlink r:id="rId430" ref="B429"/>
    <hyperlink r:id="rId431" ref="B430"/>
    <hyperlink r:id="rId432" ref="B431"/>
    <hyperlink r:id="rId433" ref="B432"/>
    <hyperlink r:id="rId434" ref="B433"/>
    <hyperlink r:id="rId435" ref="B434"/>
    <hyperlink r:id="rId436" ref="B435"/>
    <hyperlink r:id="rId437" ref="B436"/>
    <hyperlink r:id="rId438" ref="B437"/>
    <hyperlink r:id="rId439" ref="B438"/>
    <hyperlink r:id="rId440" ref="B439"/>
    <hyperlink r:id="rId441" ref="B440"/>
    <hyperlink r:id="rId442" ref="B441"/>
    <hyperlink r:id="rId443" ref="B442"/>
    <hyperlink r:id="rId444" ref="B443"/>
    <hyperlink r:id="rId445" ref="B444"/>
    <hyperlink r:id="rId446" ref="B445"/>
    <hyperlink r:id="rId447" ref="B446"/>
    <hyperlink r:id="rId448" ref="B447"/>
    <hyperlink r:id="rId449" ref="B448"/>
    <hyperlink r:id="rId450" ref="B449"/>
    <hyperlink r:id="rId451" ref="B450"/>
    <hyperlink r:id="rId452" ref="B451"/>
    <hyperlink r:id="rId453" ref="B452"/>
    <hyperlink r:id="rId454" ref="B453"/>
    <hyperlink r:id="rId455" ref="B454"/>
    <hyperlink r:id="rId456" ref="B455"/>
    <hyperlink r:id="rId457" ref="B456"/>
    <hyperlink r:id="rId458" ref="B457"/>
    <hyperlink r:id="rId459" ref="B458"/>
    <hyperlink r:id="rId460" ref="B459"/>
    <hyperlink r:id="rId461" ref="B460"/>
    <hyperlink r:id="rId462" ref="B461"/>
    <hyperlink r:id="rId463" ref="B462"/>
    <hyperlink r:id="rId464" ref="B463"/>
    <hyperlink r:id="rId465" ref="B464"/>
    <hyperlink r:id="rId466" ref="B465"/>
    <hyperlink r:id="rId467" ref="B466"/>
    <hyperlink r:id="rId468" ref="B467"/>
    <hyperlink r:id="rId469" ref="B468"/>
    <hyperlink r:id="rId470" ref="B469"/>
    <hyperlink r:id="rId471" ref="B470"/>
    <hyperlink r:id="rId472" ref="B471"/>
    <hyperlink r:id="rId473" ref="B472"/>
    <hyperlink r:id="rId474" ref="B473"/>
    <hyperlink r:id="rId475" ref="B474"/>
    <hyperlink r:id="rId476" ref="B475"/>
    <hyperlink r:id="rId477" ref="B476"/>
    <hyperlink r:id="rId478" ref="B477"/>
    <hyperlink r:id="rId479" ref="B478"/>
    <hyperlink r:id="rId480" ref="B479"/>
    <hyperlink r:id="rId481" ref="B480"/>
    <hyperlink r:id="rId482" ref="B481"/>
    <hyperlink r:id="rId483" ref="B482"/>
    <hyperlink r:id="rId484" ref="B483"/>
    <hyperlink r:id="rId485" ref="B484"/>
    <hyperlink r:id="rId486" ref="B485"/>
    <hyperlink r:id="rId487" ref="B486"/>
    <hyperlink r:id="rId488" ref="B487"/>
    <hyperlink r:id="rId489" ref="B488"/>
    <hyperlink r:id="rId490" ref="B489"/>
    <hyperlink r:id="rId491" ref="B490"/>
    <hyperlink r:id="rId492" ref="B491"/>
    <hyperlink r:id="rId493" ref="B492"/>
    <hyperlink r:id="rId494" ref="B493"/>
    <hyperlink r:id="rId495" ref="B494"/>
    <hyperlink r:id="rId496" ref="B495"/>
    <hyperlink r:id="rId497" ref="B496"/>
    <hyperlink r:id="rId498" ref="B497"/>
    <hyperlink r:id="rId499" ref="B498"/>
    <hyperlink r:id="rId500" ref="B499"/>
    <hyperlink r:id="rId501" ref="B500"/>
    <hyperlink r:id="rId502" ref="B501"/>
    <hyperlink r:id="rId503" ref="B502"/>
    <hyperlink r:id="rId504" ref="B503"/>
    <hyperlink r:id="rId505" ref="B504"/>
    <hyperlink r:id="rId506" ref="B505"/>
    <hyperlink r:id="rId507" ref="B506"/>
    <hyperlink r:id="rId508" ref="B507"/>
    <hyperlink r:id="rId509" ref="B508"/>
    <hyperlink r:id="rId510" ref="B509"/>
    <hyperlink r:id="rId511" ref="B510"/>
    <hyperlink r:id="rId512" ref="B511"/>
    <hyperlink r:id="rId513" ref="B512"/>
    <hyperlink r:id="rId514" ref="B513"/>
    <hyperlink r:id="rId515" ref="B514"/>
    <hyperlink r:id="rId516" ref="B515"/>
    <hyperlink r:id="rId517" ref="B516"/>
    <hyperlink r:id="rId518" ref="B517"/>
    <hyperlink r:id="rId519" ref="B518"/>
    <hyperlink r:id="rId520" ref="B519"/>
    <hyperlink r:id="rId521" ref="B520"/>
    <hyperlink r:id="rId522" ref="B521"/>
    <hyperlink r:id="rId523" ref="B522"/>
    <hyperlink r:id="rId524" ref="B523"/>
    <hyperlink r:id="rId525" ref="B524"/>
    <hyperlink r:id="rId526" ref="B525"/>
    <hyperlink r:id="rId527" ref="B526"/>
    <hyperlink r:id="rId528" ref="B527"/>
    <hyperlink r:id="rId529" ref="B528"/>
    <hyperlink r:id="rId530" ref="B529"/>
    <hyperlink r:id="rId531" ref="B530"/>
    <hyperlink r:id="rId532" ref="B531"/>
    <hyperlink r:id="rId533" ref="B532"/>
    <hyperlink r:id="rId534" ref="B533"/>
    <hyperlink r:id="rId535" ref="B534"/>
    <hyperlink r:id="rId536" ref="B535"/>
    <hyperlink r:id="rId537" ref="B536"/>
    <hyperlink r:id="rId538" ref="B537"/>
    <hyperlink r:id="rId539" ref="B538"/>
    <hyperlink r:id="rId540" ref="B539"/>
    <hyperlink r:id="rId541" ref="B540"/>
    <hyperlink r:id="rId542" ref="B541"/>
    <hyperlink r:id="rId543" ref="B542"/>
    <hyperlink r:id="rId544" ref="B543"/>
    <hyperlink r:id="rId545" ref="B544"/>
    <hyperlink r:id="rId546" ref="B545"/>
    <hyperlink r:id="rId547" ref="B546"/>
    <hyperlink r:id="rId548" ref="B547"/>
    <hyperlink r:id="rId549" ref="B548"/>
    <hyperlink r:id="rId550" ref="B549"/>
    <hyperlink r:id="rId551" ref="B550"/>
    <hyperlink r:id="rId552" ref="B551"/>
    <hyperlink r:id="rId553" ref="B552"/>
    <hyperlink r:id="rId554" ref="B553"/>
    <hyperlink r:id="rId555" ref="B554"/>
    <hyperlink r:id="rId556" ref="B555"/>
    <hyperlink r:id="rId557" ref="B556"/>
    <hyperlink r:id="rId558" ref="B557"/>
    <hyperlink r:id="rId559" ref="B558"/>
    <hyperlink r:id="rId560" ref="B559"/>
    <hyperlink r:id="rId561" ref="B560"/>
    <hyperlink r:id="rId562" ref="B561"/>
    <hyperlink r:id="rId563" ref="B562"/>
    <hyperlink r:id="rId564" ref="B563"/>
    <hyperlink r:id="rId565" ref="B564"/>
    <hyperlink r:id="rId566" ref="B565"/>
    <hyperlink r:id="rId567" ref="B566"/>
    <hyperlink r:id="rId568" ref="B567"/>
    <hyperlink r:id="rId569" ref="B568"/>
    <hyperlink r:id="rId570" ref="B569"/>
    <hyperlink r:id="rId571" ref="B570"/>
    <hyperlink r:id="rId572" ref="B571"/>
    <hyperlink r:id="rId573" ref="B572"/>
    <hyperlink r:id="rId574" ref="B573"/>
    <hyperlink r:id="rId575" ref="B574"/>
    <hyperlink r:id="rId576" ref="B575"/>
    <hyperlink r:id="rId577" ref="B576"/>
    <hyperlink r:id="rId578" ref="B577"/>
    <hyperlink r:id="rId579" ref="B578"/>
    <hyperlink r:id="rId580" ref="B579"/>
    <hyperlink r:id="rId581" ref="B580"/>
    <hyperlink r:id="rId582" ref="B581"/>
    <hyperlink r:id="rId583" ref="B582"/>
    <hyperlink r:id="rId584" ref="B583"/>
    <hyperlink r:id="rId585" ref="B584"/>
    <hyperlink r:id="rId586" ref="B585"/>
    <hyperlink r:id="rId587" ref="B586"/>
    <hyperlink r:id="rId588" ref="B587"/>
    <hyperlink r:id="rId589" ref="B588"/>
    <hyperlink r:id="rId590" ref="B589"/>
    <hyperlink r:id="rId591" ref="B590"/>
    <hyperlink r:id="rId592" ref="B591"/>
    <hyperlink r:id="rId593" ref="B592"/>
    <hyperlink r:id="rId594" ref="B593"/>
    <hyperlink r:id="rId595" ref="B594"/>
    <hyperlink r:id="rId596" ref="B595"/>
    <hyperlink r:id="rId597" ref="B596"/>
    <hyperlink r:id="rId598" ref="B597"/>
    <hyperlink r:id="rId599" ref="B598"/>
    <hyperlink r:id="rId600" ref="B599"/>
    <hyperlink r:id="rId601" ref="B600"/>
    <hyperlink r:id="rId602" ref="B601"/>
    <hyperlink r:id="rId603" ref="B602"/>
    <hyperlink r:id="rId604" ref="B603"/>
    <hyperlink r:id="rId605" ref="B604"/>
    <hyperlink r:id="rId606" ref="B605"/>
    <hyperlink r:id="rId607" ref="B606"/>
    <hyperlink r:id="rId608" ref="B607"/>
    <hyperlink r:id="rId609" ref="B608"/>
    <hyperlink r:id="rId610" ref="B609"/>
    <hyperlink r:id="rId611" ref="B610"/>
    <hyperlink r:id="rId612" ref="B611"/>
    <hyperlink r:id="rId613" ref="B612"/>
    <hyperlink r:id="rId614" ref="B613"/>
    <hyperlink r:id="rId615" ref="B614"/>
    <hyperlink r:id="rId616" ref="B615"/>
    <hyperlink r:id="rId617" ref="B616"/>
    <hyperlink r:id="rId618" ref="B617"/>
    <hyperlink r:id="rId619" ref="B618"/>
    <hyperlink r:id="rId620" ref="B619"/>
    <hyperlink r:id="rId621" ref="B620"/>
    <hyperlink r:id="rId622" ref="B621"/>
    <hyperlink r:id="rId623" ref="B622"/>
    <hyperlink r:id="rId624" ref="B623"/>
    <hyperlink r:id="rId625" ref="B624"/>
    <hyperlink r:id="rId626" ref="B625"/>
    <hyperlink r:id="rId627" ref="B626"/>
    <hyperlink r:id="rId628" ref="B627"/>
    <hyperlink r:id="rId629" ref="B628"/>
    <hyperlink r:id="rId630" ref="B629"/>
    <hyperlink r:id="rId631" ref="B630"/>
    <hyperlink r:id="rId632" ref="B631"/>
    <hyperlink r:id="rId633" ref="B632"/>
    <hyperlink r:id="rId634" ref="B633"/>
    <hyperlink r:id="rId635" ref="B634"/>
    <hyperlink r:id="rId636" ref="B635"/>
    <hyperlink r:id="rId637" ref="B636"/>
    <hyperlink r:id="rId638" ref="B637"/>
    <hyperlink r:id="rId639" ref="B638"/>
    <hyperlink r:id="rId640" ref="B639"/>
    <hyperlink r:id="rId641" ref="B640"/>
    <hyperlink r:id="rId642" ref="B641"/>
    <hyperlink r:id="rId643" ref="B642"/>
    <hyperlink r:id="rId644" ref="B643"/>
    <hyperlink r:id="rId645" ref="B644"/>
    <hyperlink r:id="rId646" ref="B645"/>
    <hyperlink r:id="rId647" ref="B646"/>
    <hyperlink r:id="rId648" ref="B647"/>
    <hyperlink r:id="rId649" ref="B648"/>
    <hyperlink r:id="rId650" ref="B649"/>
    <hyperlink r:id="rId651" ref="B650"/>
    <hyperlink r:id="rId652" ref="B651"/>
    <hyperlink r:id="rId653" ref="B652"/>
    <hyperlink r:id="rId654" ref="B653"/>
    <hyperlink r:id="rId655" ref="B654"/>
    <hyperlink r:id="rId656" ref="B655"/>
    <hyperlink r:id="rId657" ref="B656"/>
    <hyperlink r:id="rId658" ref="B657"/>
    <hyperlink r:id="rId659" ref="B658"/>
    <hyperlink r:id="rId660" ref="B659"/>
    <hyperlink r:id="rId661" ref="B660"/>
    <hyperlink r:id="rId662" ref="B661"/>
    <hyperlink r:id="rId663" ref="B662"/>
    <hyperlink r:id="rId664" ref="B663"/>
    <hyperlink r:id="rId665" ref="B664"/>
    <hyperlink r:id="rId666" ref="B665"/>
    <hyperlink r:id="rId667" ref="B666"/>
    <hyperlink r:id="rId668" ref="B667"/>
    <hyperlink r:id="rId669" ref="B668"/>
    <hyperlink r:id="rId670" ref="B669"/>
    <hyperlink r:id="rId671" ref="B670"/>
    <hyperlink r:id="rId672" ref="B671"/>
    <hyperlink r:id="rId673" ref="B672"/>
    <hyperlink r:id="rId674" ref="B673"/>
    <hyperlink r:id="rId675" ref="B674"/>
    <hyperlink r:id="rId676" ref="B675"/>
    <hyperlink r:id="rId677" ref="B676"/>
    <hyperlink r:id="rId678" ref="B677"/>
    <hyperlink r:id="rId679" ref="B678"/>
    <hyperlink r:id="rId680" ref="B679"/>
    <hyperlink r:id="rId681" ref="B680"/>
    <hyperlink r:id="rId682" ref="B681"/>
    <hyperlink r:id="rId683" ref="B682"/>
    <hyperlink r:id="rId684" ref="B683"/>
    <hyperlink r:id="rId685" ref="B684"/>
    <hyperlink r:id="rId686" ref="B685"/>
    <hyperlink r:id="rId687" ref="B686"/>
    <hyperlink r:id="rId688" ref="B687"/>
    <hyperlink r:id="rId689" ref="B688"/>
    <hyperlink r:id="rId690" ref="B689"/>
    <hyperlink r:id="rId691" ref="B690"/>
    <hyperlink r:id="rId692" ref="B691"/>
    <hyperlink r:id="rId693" ref="B692"/>
    <hyperlink r:id="rId694" ref="B693"/>
    <hyperlink r:id="rId695" ref="B694"/>
    <hyperlink r:id="rId696" ref="B695"/>
    <hyperlink r:id="rId697" ref="B696"/>
    <hyperlink r:id="rId698" ref="B697"/>
    <hyperlink r:id="rId699" ref="B698"/>
    <hyperlink r:id="rId700" ref="B699"/>
    <hyperlink r:id="rId701" ref="B700"/>
    <hyperlink r:id="rId702" ref="B701"/>
    <hyperlink r:id="rId703" ref="B702"/>
    <hyperlink r:id="rId704" ref="B703"/>
    <hyperlink r:id="rId705" ref="B704"/>
    <hyperlink r:id="rId706" ref="B705"/>
    <hyperlink r:id="rId707" ref="B706"/>
    <hyperlink r:id="rId708" ref="B707"/>
    <hyperlink r:id="rId709" ref="B708"/>
    <hyperlink r:id="rId710" ref="B709"/>
    <hyperlink r:id="rId711" ref="B710"/>
    <hyperlink r:id="rId712" ref="B711"/>
    <hyperlink r:id="rId713" ref="B712"/>
    <hyperlink r:id="rId714" ref="B713"/>
    <hyperlink r:id="rId715" ref="B714"/>
    <hyperlink r:id="rId716" ref="B715"/>
    <hyperlink r:id="rId717" ref="B716"/>
    <hyperlink r:id="rId718" ref="B717"/>
    <hyperlink r:id="rId719" ref="B718"/>
    <hyperlink r:id="rId720" ref="B719"/>
    <hyperlink r:id="rId721" ref="B720"/>
    <hyperlink r:id="rId722" ref="B721"/>
    <hyperlink r:id="rId723" ref="B722"/>
    <hyperlink r:id="rId724" ref="B723"/>
    <hyperlink r:id="rId725" ref="B724"/>
    <hyperlink r:id="rId726" ref="B725"/>
    <hyperlink r:id="rId727" ref="B726"/>
    <hyperlink r:id="rId728" ref="B727"/>
    <hyperlink r:id="rId729" ref="B728"/>
    <hyperlink r:id="rId730" ref="B729"/>
    <hyperlink r:id="rId731" ref="B730"/>
    <hyperlink r:id="rId732" ref="B731"/>
    <hyperlink r:id="rId733" ref="B732"/>
    <hyperlink r:id="rId734" ref="B733"/>
    <hyperlink r:id="rId735" ref="B734"/>
    <hyperlink r:id="rId736" ref="B735"/>
    <hyperlink r:id="rId737" ref="B736"/>
    <hyperlink r:id="rId738" ref="B737"/>
    <hyperlink r:id="rId739" ref="B738"/>
    <hyperlink r:id="rId740" ref="B739"/>
    <hyperlink r:id="rId741" ref="B740"/>
    <hyperlink r:id="rId742" ref="B741"/>
    <hyperlink r:id="rId743" ref="B742"/>
    <hyperlink r:id="rId744" ref="B743"/>
    <hyperlink r:id="rId745" ref="B744"/>
    <hyperlink r:id="rId746" ref="B745"/>
    <hyperlink r:id="rId747" ref="B746"/>
    <hyperlink r:id="rId748" ref="B747"/>
    <hyperlink r:id="rId749" ref="B748"/>
    <hyperlink r:id="rId750" ref="B749"/>
    <hyperlink r:id="rId751" ref="B750"/>
    <hyperlink r:id="rId752" ref="B751"/>
    <hyperlink r:id="rId753" ref="B752"/>
    <hyperlink r:id="rId754" ref="B753"/>
    <hyperlink r:id="rId755" ref="B754"/>
    <hyperlink r:id="rId756" ref="B755"/>
    <hyperlink r:id="rId757" ref="B756"/>
    <hyperlink r:id="rId758" ref="B757"/>
    <hyperlink r:id="rId759" ref="B758"/>
    <hyperlink r:id="rId760" ref="B759"/>
    <hyperlink r:id="rId761" ref="B760"/>
    <hyperlink r:id="rId762" ref="B761"/>
    <hyperlink r:id="rId763" ref="B762"/>
    <hyperlink r:id="rId764" ref="B763"/>
    <hyperlink r:id="rId765" ref="B764"/>
    <hyperlink r:id="rId766" ref="B765"/>
    <hyperlink r:id="rId767" ref="B766"/>
    <hyperlink r:id="rId768" ref="B767"/>
    <hyperlink r:id="rId769" ref="B768"/>
    <hyperlink r:id="rId770" ref="B769"/>
    <hyperlink r:id="rId771" ref="B770"/>
    <hyperlink r:id="rId772" ref="B771"/>
    <hyperlink r:id="rId773" ref="B772"/>
    <hyperlink r:id="rId774" ref="B773"/>
    <hyperlink r:id="rId775" ref="B774"/>
    <hyperlink r:id="rId776" ref="B775"/>
    <hyperlink r:id="rId777" ref="B776"/>
    <hyperlink r:id="rId778" ref="B777"/>
    <hyperlink r:id="rId779" ref="B778"/>
    <hyperlink r:id="rId780" ref="B779"/>
    <hyperlink r:id="rId781" ref="B780"/>
    <hyperlink r:id="rId782" ref="B781"/>
    <hyperlink r:id="rId783" ref="B782"/>
    <hyperlink r:id="rId784" ref="B783"/>
    <hyperlink r:id="rId785" ref="B784"/>
    <hyperlink r:id="rId786" ref="B785"/>
    <hyperlink r:id="rId787" ref="B786"/>
    <hyperlink r:id="rId788" ref="B787"/>
    <hyperlink r:id="rId789" ref="B788"/>
    <hyperlink r:id="rId790" ref="B789"/>
    <hyperlink r:id="rId791" ref="B790"/>
    <hyperlink r:id="rId792" ref="B791"/>
    <hyperlink r:id="rId793" ref="B792"/>
    <hyperlink r:id="rId794" ref="B793"/>
    <hyperlink r:id="rId795" ref="B794"/>
    <hyperlink r:id="rId796" ref="B795"/>
    <hyperlink r:id="rId797" ref="B796"/>
    <hyperlink r:id="rId798" ref="B797"/>
    <hyperlink r:id="rId799" ref="B798"/>
    <hyperlink r:id="rId800" ref="B799"/>
    <hyperlink r:id="rId801" ref="B800"/>
    <hyperlink r:id="rId802" ref="B801"/>
    <hyperlink r:id="rId803" ref="B802"/>
    <hyperlink r:id="rId804" ref="B803"/>
    <hyperlink r:id="rId805" ref="B804"/>
    <hyperlink r:id="rId806" ref="B805"/>
    <hyperlink r:id="rId807" ref="B806"/>
    <hyperlink r:id="rId808" ref="B807"/>
    <hyperlink r:id="rId809" ref="B808"/>
    <hyperlink r:id="rId810" ref="B809"/>
    <hyperlink r:id="rId811" ref="B810"/>
    <hyperlink r:id="rId812" ref="B811"/>
    <hyperlink r:id="rId813" ref="B812"/>
    <hyperlink r:id="rId814" ref="B813"/>
    <hyperlink r:id="rId815" ref="B814"/>
    <hyperlink r:id="rId816" ref="B815"/>
    <hyperlink r:id="rId817" ref="B816"/>
    <hyperlink r:id="rId818" ref="B817"/>
    <hyperlink r:id="rId819" ref="B818"/>
    <hyperlink r:id="rId820" ref="B819"/>
    <hyperlink r:id="rId821" ref="B820"/>
    <hyperlink r:id="rId822" ref="B821"/>
    <hyperlink r:id="rId823" ref="B822"/>
    <hyperlink r:id="rId824" ref="B823"/>
    <hyperlink r:id="rId825" ref="B824"/>
    <hyperlink r:id="rId826" ref="B825"/>
    <hyperlink r:id="rId827" ref="B826"/>
    <hyperlink r:id="rId828" ref="B827"/>
    <hyperlink r:id="rId829" ref="B828"/>
    <hyperlink r:id="rId830" ref="B829"/>
    <hyperlink r:id="rId831" ref="B830"/>
    <hyperlink r:id="rId832" ref="B831"/>
    <hyperlink r:id="rId833" ref="B832"/>
    <hyperlink r:id="rId834" ref="B833"/>
    <hyperlink r:id="rId835" ref="B834"/>
    <hyperlink r:id="rId836" ref="B835"/>
    <hyperlink r:id="rId837" ref="B836"/>
    <hyperlink r:id="rId838" ref="B837"/>
    <hyperlink r:id="rId839" ref="B838"/>
    <hyperlink r:id="rId840" ref="B839"/>
    <hyperlink r:id="rId841" ref="B840"/>
    <hyperlink r:id="rId842" ref="B841"/>
    <hyperlink r:id="rId843" ref="B842"/>
    <hyperlink r:id="rId844" ref="B843"/>
    <hyperlink r:id="rId845" ref="B844"/>
    <hyperlink r:id="rId846" ref="B845"/>
    <hyperlink r:id="rId847" ref="B846"/>
    <hyperlink r:id="rId848" ref="B847"/>
    <hyperlink r:id="rId849" ref="B848"/>
    <hyperlink r:id="rId850" ref="B849"/>
    <hyperlink r:id="rId851" ref="B850"/>
    <hyperlink r:id="rId852" ref="B851"/>
    <hyperlink r:id="rId853" ref="B852"/>
    <hyperlink r:id="rId854" ref="B853"/>
    <hyperlink r:id="rId855" ref="B854"/>
    <hyperlink r:id="rId856" ref="B855"/>
    <hyperlink r:id="rId857" ref="B856"/>
    <hyperlink r:id="rId858" ref="B857"/>
    <hyperlink r:id="rId859" ref="B858"/>
    <hyperlink r:id="rId860" ref="B859"/>
    <hyperlink r:id="rId861" ref="B860"/>
    <hyperlink r:id="rId862" ref="B861"/>
    <hyperlink r:id="rId863" ref="B862"/>
    <hyperlink r:id="rId864" ref="B863"/>
    <hyperlink r:id="rId865" ref="B864"/>
    <hyperlink r:id="rId866" ref="B865"/>
    <hyperlink r:id="rId867" ref="B866"/>
    <hyperlink r:id="rId868" ref="B867"/>
    <hyperlink r:id="rId869" ref="B868"/>
    <hyperlink r:id="rId870" ref="B869"/>
    <hyperlink r:id="rId871" ref="B870"/>
    <hyperlink r:id="rId872" ref="B871"/>
    <hyperlink r:id="rId873" ref="B872"/>
    <hyperlink r:id="rId874" ref="B873"/>
    <hyperlink r:id="rId875" ref="B874"/>
    <hyperlink r:id="rId876" ref="B875"/>
    <hyperlink r:id="rId877" ref="B876"/>
    <hyperlink r:id="rId878" ref="B877"/>
    <hyperlink r:id="rId879" ref="B878"/>
    <hyperlink r:id="rId880" ref="B879"/>
    <hyperlink r:id="rId881" ref="B880"/>
    <hyperlink r:id="rId882" ref="B881"/>
    <hyperlink r:id="rId883" ref="B882"/>
    <hyperlink r:id="rId884" ref="B883"/>
    <hyperlink r:id="rId885" ref="B884"/>
    <hyperlink r:id="rId886" ref="B885"/>
    <hyperlink r:id="rId887" ref="B886"/>
    <hyperlink r:id="rId888" ref="B887"/>
    <hyperlink r:id="rId889" ref="B888"/>
    <hyperlink r:id="rId890" ref="B889"/>
    <hyperlink r:id="rId891" ref="B890"/>
    <hyperlink r:id="rId892" ref="B891"/>
    <hyperlink r:id="rId893" ref="B892"/>
    <hyperlink r:id="rId894" ref="B893"/>
    <hyperlink r:id="rId895" ref="B894"/>
    <hyperlink r:id="rId896" ref="B895"/>
    <hyperlink r:id="rId897" ref="B896"/>
    <hyperlink r:id="rId898" ref="B897"/>
    <hyperlink r:id="rId899" ref="B898"/>
    <hyperlink r:id="rId900" ref="B899"/>
    <hyperlink r:id="rId901" ref="B900"/>
    <hyperlink r:id="rId902" ref="B901"/>
    <hyperlink r:id="rId903" ref="B902"/>
    <hyperlink r:id="rId904" ref="B903"/>
    <hyperlink r:id="rId905" ref="B904"/>
    <hyperlink r:id="rId906" ref="B905"/>
    <hyperlink r:id="rId907" ref="B906"/>
    <hyperlink r:id="rId908" ref="B907"/>
    <hyperlink r:id="rId909" ref="B908"/>
    <hyperlink r:id="rId910" ref="B909"/>
    <hyperlink r:id="rId911" ref="B910"/>
    <hyperlink r:id="rId912" ref="B911"/>
    <hyperlink r:id="rId913" ref="B912"/>
    <hyperlink r:id="rId914" ref="B913"/>
    <hyperlink r:id="rId915" ref="B914"/>
    <hyperlink r:id="rId916" ref="B915"/>
    <hyperlink r:id="rId917" ref="B916"/>
    <hyperlink r:id="rId918" ref="B917"/>
    <hyperlink r:id="rId919" ref="B918"/>
    <hyperlink r:id="rId920" ref="B919"/>
    <hyperlink r:id="rId921" ref="B920"/>
    <hyperlink r:id="rId922" ref="B921"/>
    <hyperlink r:id="rId923" ref="B922"/>
    <hyperlink r:id="rId924" ref="B923"/>
    <hyperlink r:id="rId925" ref="B924"/>
    <hyperlink r:id="rId926" ref="B925"/>
    <hyperlink r:id="rId927" ref="B926"/>
    <hyperlink r:id="rId928" ref="B927"/>
    <hyperlink r:id="rId929" ref="B928"/>
    <hyperlink r:id="rId930" ref="B929"/>
    <hyperlink r:id="rId931" ref="B930"/>
    <hyperlink r:id="rId932" ref="B931"/>
    <hyperlink r:id="rId933" ref="B932"/>
    <hyperlink r:id="rId934" ref="B933"/>
    <hyperlink r:id="rId935" ref="B934"/>
    <hyperlink r:id="rId936" ref="B935"/>
    <hyperlink r:id="rId937" ref="B936"/>
    <hyperlink r:id="rId938" ref="B937"/>
    <hyperlink r:id="rId939" ref="B938"/>
    <hyperlink r:id="rId940" ref="B939"/>
    <hyperlink r:id="rId941" ref="B940"/>
    <hyperlink r:id="rId942" ref="B941"/>
    <hyperlink r:id="rId943" ref="B942"/>
    <hyperlink r:id="rId944" ref="B943"/>
    <hyperlink r:id="rId945" ref="B944"/>
    <hyperlink r:id="rId946" ref="B945"/>
    <hyperlink r:id="rId947" ref="B946"/>
    <hyperlink r:id="rId948" ref="B947"/>
    <hyperlink r:id="rId949" ref="B948"/>
    <hyperlink r:id="rId950" ref="B949"/>
    <hyperlink r:id="rId951" ref="B950"/>
    <hyperlink r:id="rId952" ref="B951"/>
    <hyperlink r:id="rId953" ref="B952"/>
    <hyperlink r:id="rId954" ref="B953"/>
    <hyperlink r:id="rId955" ref="B954"/>
    <hyperlink r:id="rId956" ref="B955"/>
    <hyperlink r:id="rId957" ref="B956"/>
    <hyperlink r:id="rId958" ref="B957"/>
    <hyperlink r:id="rId959" ref="B958"/>
    <hyperlink r:id="rId960" ref="B959"/>
    <hyperlink r:id="rId961" ref="B960"/>
    <hyperlink r:id="rId962" ref="B961"/>
    <hyperlink r:id="rId963" ref="B962"/>
    <hyperlink r:id="rId964" ref="B963"/>
    <hyperlink r:id="rId965" ref="B964"/>
    <hyperlink r:id="rId966" ref="B965"/>
    <hyperlink r:id="rId967" ref="B966"/>
    <hyperlink r:id="rId968" ref="B967"/>
    <hyperlink r:id="rId969" ref="B968"/>
    <hyperlink r:id="rId970" ref="B969"/>
    <hyperlink r:id="rId971" ref="B970"/>
    <hyperlink r:id="rId972" ref="B971"/>
    <hyperlink r:id="rId973" ref="B972"/>
    <hyperlink r:id="rId974" ref="B973"/>
    <hyperlink r:id="rId975" ref="B974"/>
    <hyperlink r:id="rId976" ref="B975"/>
    <hyperlink r:id="rId977" ref="B976"/>
    <hyperlink r:id="rId978" ref="B977"/>
    <hyperlink r:id="rId979" ref="B978"/>
    <hyperlink r:id="rId980" ref="B979"/>
    <hyperlink r:id="rId981" ref="B980"/>
    <hyperlink r:id="rId982" ref="B981"/>
    <hyperlink r:id="rId983" ref="B982"/>
    <hyperlink r:id="rId984" ref="B983"/>
    <hyperlink r:id="rId985" ref="B984"/>
    <hyperlink r:id="rId986" ref="B985"/>
    <hyperlink r:id="rId987" ref="B986"/>
    <hyperlink r:id="rId988" ref="B987"/>
    <hyperlink r:id="rId989" ref="B988"/>
    <hyperlink r:id="rId990" ref="B989"/>
    <hyperlink r:id="rId991" ref="B990"/>
    <hyperlink r:id="rId992" ref="B991"/>
    <hyperlink r:id="rId993" ref="B992"/>
    <hyperlink r:id="rId994" ref="B993"/>
    <hyperlink r:id="rId995" ref="B994"/>
    <hyperlink r:id="rId996" ref="B995"/>
    <hyperlink r:id="rId997" ref="B996"/>
    <hyperlink r:id="rId998" ref="B997"/>
    <hyperlink r:id="rId999" ref="B998"/>
    <hyperlink r:id="rId1000" ref="B999"/>
    <hyperlink r:id="rId1001" ref="B1000"/>
    <hyperlink r:id="rId1002" ref="B1001"/>
    <hyperlink r:id="rId1003" ref="B1002"/>
    <hyperlink r:id="rId1004" ref="B1003"/>
    <hyperlink r:id="rId1005" ref="B1004"/>
    <hyperlink r:id="rId1006" ref="B1005"/>
    <hyperlink r:id="rId1007" ref="B1006"/>
    <hyperlink r:id="rId1008" ref="B1007"/>
    <hyperlink r:id="rId1009" ref="B1008"/>
    <hyperlink r:id="rId1010" ref="B1009"/>
    <hyperlink r:id="rId1011" ref="B1010"/>
    <hyperlink r:id="rId1012" ref="B1011"/>
    <hyperlink r:id="rId1013" ref="B1012"/>
    <hyperlink r:id="rId1014" ref="B1013"/>
    <hyperlink r:id="rId1015" ref="B1014"/>
    <hyperlink r:id="rId1016" ref="B1015"/>
    <hyperlink r:id="rId1017" ref="B1016"/>
    <hyperlink r:id="rId1018" ref="B1017"/>
    <hyperlink r:id="rId1019" ref="B1018"/>
    <hyperlink r:id="rId1020" ref="B1019"/>
    <hyperlink r:id="rId1021" ref="B1020"/>
    <hyperlink r:id="rId1022" ref="B1021"/>
    <hyperlink r:id="rId1023" ref="B1022"/>
    <hyperlink r:id="rId1024" ref="B1023"/>
    <hyperlink r:id="rId1025" ref="B1024"/>
    <hyperlink r:id="rId1026" ref="B1025"/>
    <hyperlink r:id="rId1027" ref="B1026"/>
    <hyperlink r:id="rId1028" ref="B1027"/>
    <hyperlink r:id="rId1029" ref="B1028"/>
    <hyperlink r:id="rId1030" ref="B1029"/>
    <hyperlink r:id="rId1031" ref="B1030"/>
    <hyperlink r:id="rId1032" ref="B1031"/>
    <hyperlink r:id="rId1033" ref="B1032"/>
    <hyperlink r:id="rId1034" ref="B1033"/>
    <hyperlink r:id="rId1035" ref="B1034"/>
    <hyperlink r:id="rId1036" ref="B1035"/>
    <hyperlink r:id="rId1037" ref="B1036"/>
    <hyperlink r:id="rId1038" ref="B1037"/>
    <hyperlink r:id="rId1039" ref="B1038"/>
    <hyperlink r:id="rId1040" ref="B1039"/>
    <hyperlink r:id="rId1041" ref="B1040"/>
    <hyperlink r:id="rId1042" ref="B1041"/>
    <hyperlink r:id="rId1043" ref="B1042"/>
    <hyperlink r:id="rId1044" ref="B1043"/>
    <hyperlink r:id="rId1045" ref="B1044"/>
    <hyperlink r:id="rId1046" ref="B1045"/>
    <hyperlink r:id="rId1047" ref="B1046"/>
    <hyperlink r:id="rId1048" ref="B1047"/>
    <hyperlink r:id="rId1049" ref="B1048"/>
    <hyperlink r:id="rId1050" ref="B1049"/>
    <hyperlink r:id="rId1051" ref="B1050"/>
    <hyperlink r:id="rId1052" ref="B1051"/>
    <hyperlink r:id="rId1053" ref="B1052"/>
    <hyperlink r:id="rId1054" ref="B1053"/>
    <hyperlink r:id="rId1055" ref="B1054"/>
    <hyperlink r:id="rId1056" ref="B1055"/>
    <hyperlink r:id="rId1057" ref="B1056"/>
    <hyperlink r:id="rId1058" ref="B1057"/>
    <hyperlink r:id="rId1059" ref="B1058"/>
    <hyperlink r:id="rId1060" ref="B1059"/>
    <hyperlink r:id="rId1061" ref="B1060"/>
    <hyperlink r:id="rId1062" ref="B1061"/>
    <hyperlink r:id="rId1063" ref="B1062"/>
    <hyperlink r:id="rId1064" ref="B1063"/>
    <hyperlink r:id="rId1065" ref="B1064"/>
    <hyperlink r:id="rId1066" ref="B1065"/>
    <hyperlink r:id="rId1067" ref="B1066"/>
    <hyperlink r:id="rId1068" ref="B1067"/>
    <hyperlink r:id="rId1069" ref="B1068"/>
    <hyperlink r:id="rId1070" ref="B1069"/>
    <hyperlink r:id="rId1071" ref="B1070"/>
    <hyperlink r:id="rId1072" ref="B1071"/>
    <hyperlink r:id="rId1073" ref="B1072"/>
    <hyperlink r:id="rId1074" ref="B1073"/>
    <hyperlink r:id="rId1075" ref="B1074"/>
    <hyperlink r:id="rId1076" ref="B1075"/>
    <hyperlink r:id="rId1077" ref="B1076"/>
    <hyperlink r:id="rId1078" ref="B1077"/>
    <hyperlink r:id="rId1079" ref="B1078"/>
    <hyperlink r:id="rId1080" ref="B1079"/>
    <hyperlink r:id="rId1081" ref="B1080"/>
    <hyperlink r:id="rId1082" ref="B1081"/>
    <hyperlink r:id="rId1083" ref="B1082"/>
    <hyperlink r:id="rId1084" ref="B1083"/>
    <hyperlink r:id="rId1085" ref="B1084"/>
    <hyperlink r:id="rId1086" ref="B1085"/>
    <hyperlink r:id="rId1087" ref="B1086"/>
    <hyperlink r:id="rId1088" ref="B1087"/>
    <hyperlink r:id="rId1089" ref="B1088"/>
    <hyperlink r:id="rId1090" ref="B1089"/>
    <hyperlink r:id="rId1091" ref="B1090"/>
    <hyperlink r:id="rId1092" ref="B1091"/>
    <hyperlink r:id="rId1093" ref="B1092"/>
    <hyperlink r:id="rId1094" ref="B1093"/>
    <hyperlink r:id="rId1095" ref="B1094"/>
    <hyperlink r:id="rId1096" ref="B1095"/>
    <hyperlink r:id="rId1097" ref="B1096"/>
    <hyperlink r:id="rId1098" ref="B1097"/>
    <hyperlink r:id="rId1099" ref="B1098"/>
    <hyperlink r:id="rId1100" ref="B1099"/>
    <hyperlink r:id="rId1101" ref="B1100"/>
    <hyperlink r:id="rId1102" ref="B1101"/>
    <hyperlink r:id="rId1103" ref="B1102"/>
    <hyperlink r:id="rId1104" ref="B1103"/>
    <hyperlink r:id="rId1105" ref="B1104"/>
    <hyperlink r:id="rId1106" ref="B1105"/>
    <hyperlink r:id="rId1107" ref="B1106"/>
    <hyperlink r:id="rId1108" ref="B1107"/>
    <hyperlink r:id="rId1109" ref="B1108"/>
    <hyperlink r:id="rId1110" ref="B1109"/>
    <hyperlink r:id="rId1111" ref="B1110"/>
    <hyperlink r:id="rId1112" ref="B1111"/>
    <hyperlink r:id="rId1113" ref="B1112"/>
    <hyperlink r:id="rId1114" ref="B1113"/>
    <hyperlink r:id="rId1115" ref="B1114"/>
    <hyperlink r:id="rId1116" ref="B1115"/>
    <hyperlink r:id="rId1117" ref="B1116"/>
    <hyperlink r:id="rId1118" ref="B1117"/>
    <hyperlink r:id="rId1119" ref="B1118"/>
    <hyperlink r:id="rId1120" ref="B1119"/>
    <hyperlink r:id="rId1121" ref="B1120"/>
    <hyperlink r:id="rId1122" ref="B1121"/>
    <hyperlink r:id="rId1123" ref="B1122"/>
    <hyperlink r:id="rId1124" ref="B1123"/>
    <hyperlink r:id="rId1125" ref="B1124"/>
    <hyperlink r:id="rId1126" ref="B1125"/>
    <hyperlink r:id="rId1127" ref="B1126"/>
    <hyperlink r:id="rId1128" ref="B1127"/>
    <hyperlink r:id="rId1129" ref="B1128"/>
    <hyperlink r:id="rId1130" ref="B1129"/>
    <hyperlink r:id="rId1131" ref="B1130"/>
    <hyperlink r:id="rId1132" ref="B1131"/>
    <hyperlink r:id="rId1133" ref="B1132"/>
    <hyperlink r:id="rId1134" ref="B1133"/>
    <hyperlink r:id="rId1135" ref="B1134"/>
    <hyperlink r:id="rId1136" ref="B1135"/>
    <hyperlink r:id="rId1137" ref="B1136"/>
    <hyperlink r:id="rId1138" ref="B1137"/>
    <hyperlink r:id="rId1139" ref="B1138"/>
    <hyperlink r:id="rId1140" ref="B1139"/>
    <hyperlink r:id="rId1141" ref="B1140"/>
    <hyperlink r:id="rId1142" ref="B1141"/>
    <hyperlink r:id="rId1143" ref="B1142"/>
    <hyperlink r:id="rId1144" ref="B1143"/>
    <hyperlink r:id="rId1145" ref="B1144"/>
    <hyperlink r:id="rId1146" ref="B1145"/>
    <hyperlink r:id="rId1147" ref="B1146"/>
    <hyperlink r:id="rId1148" ref="B1147"/>
    <hyperlink r:id="rId1149" ref="B1148"/>
    <hyperlink r:id="rId1150" ref="B1149"/>
    <hyperlink r:id="rId1151" ref="B1150"/>
    <hyperlink r:id="rId1152" ref="B1151"/>
    <hyperlink r:id="rId1153" ref="B1152"/>
    <hyperlink r:id="rId1154" ref="B1153"/>
    <hyperlink r:id="rId1155" ref="B1154"/>
    <hyperlink r:id="rId1156" ref="B1155"/>
    <hyperlink r:id="rId1157" ref="B1156"/>
    <hyperlink r:id="rId1158" ref="B1157"/>
    <hyperlink r:id="rId1159" ref="B1158"/>
    <hyperlink r:id="rId1160" ref="B1159"/>
    <hyperlink r:id="rId1161" ref="B1160"/>
    <hyperlink r:id="rId1162" ref="B1161"/>
    <hyperlink r:id="rId1163" ref="B1162"/>
    <hyperlink r:id="rId1164" ref="B1163"/>
    <hyperlink r:id="rId1165" ref="B1164"/>
    <hyperlink r:id="rId1166" ref="B1165"/>
    <hyperlink r:id="rId1167" ref="B1166"/>
    <hyperlink r:id="rId1168" ref="B1167"/>
    <hyperlink r:id="rId1169" ref="B1168"/>
    <hyperlink r:id="rId1170" ref="B1169"/>
    <hyperlink r:id="rId1171" ref="B1170"/>
    <hyperlink r:id="rId1172" ref="B1171"/>
    <hyperlink r:id="rId1173" ref="B1172"/>
    <hyperlink r:id="rId1174" ref="B1173"/>
    <hyperlink r:id="rId1175" ref="B1174"/>
    <hyperlink r:id="rId1176" ref="B1175"/>
    <hyperlink r:id="rId1177" ref="B1176"/>
    <hyperlink r:id="rId1178" ref="B1177"/>
    <hyperlink r:id="rId1179" ref="B1178"/>
    <hyperlink r:id="rId1180" ref="B1179"/>
    <hyperlink r:id="rId1181" ref="B1180"/>
    <hyperlink r:id="rId1182" ref="B1181"/>
    <hyperlink r:id="rId1183" ref="B1182"/>
    <hyperlink r:id="rId1184" ref="B1183"/>
    <hyperlink r:id="rId1185" ref="B1184"/>
    <hyperlink r:id="rId1186" ref="B1185"/>
    <hyperlink r:id="rId1187" ref="B1186"/>
    <hyperlink r:id="rId1188" ref="B1187"/>
    <hyperlink r:id="rId1189" ref="B1188"/>
    <hyperlink r:id="rId1190" ref="B1189"/>
    <hyperlink r:id="rId1191" ref="B1190"/>
    <hyperlink r:id="rId1192" ref="B1191"/>
    <hyperlink r:id="rId1193" ref="B1192"/>
    <hyperlink r:id="rId1194" ref="B1193"/>
    <hyperlink r:id="rId1195" ref="B1194"/>
    <hyperlink r:id="rId1196" ref="B1195"/>
    <hyperlink r:id="rId1197" ref="B1196"/>
    <hyperlink r:id="rId1198" ref="B1197"/>
    <hyperlink r:id="rId1199" ref="B1198"/>
    <hyperlink r:id="rId1200" ref="B1199"/>
    <hyperlink r:id="rId1201" ref="B1200"/>
    <hyperlink r:id="rId1202" ref="B1201"/>
    <hyperlink r:id="rId1203" ref="B1202"/>
    <hyperlink r:id="rId1204" ref="B1203"/>
    <hyperlink r:id="rId1205" ref="B1204"/>
    <hyperlink r:id="rId1206" ref="B1205"/>
    <hyperlink r:id="rId1207" ref="B1206"/>
    <hyperlink r:id="rId1208" ref="B1207"/>
    <hyperlink r:id="rId1209" ref="B1208"/>
    <hyperlink r:id="rId1210" ref="B1209"/>
    <hyperlink r:id="rId1211" ref="B1210"/>
    <hyperlink r:id="rId1212" ref="B1211"/>
    <hyperlink r:id="rId1213" ref="B1212"/>
    <hyperlink r:id="rId1214" ref="B1213"/>
    <hyperlink r:id="rId1215" ref="B1214"/>
    <hyperlink r:id="rId1216" ref="B1215"/>
    <hyperlink r:id="rId1217" ref="B1216"/>
    <hyperlink r:id="rId1218" ref="B1217"/>
    <hyperlink r:id="rId1219" ref="B1218"/>
    <hyperlink r:id="rId1220" ref="B1219"/>
    <hyperlink r:id="rId1221" ref="B1220"/>
    <hyperlink r:id="rId1222" ref="B1221"/>
    <hyperlink r:id="rId1223" ref="B1222"/>
    <hyperlink r:id="rId1224" ref="B1223"/>
    <hyperlink r:id="rId1225" ref="B1224"/>
    <hyperlink r:id="rId1226" ref="B1225"/>
    <hyperlink r:id="rId1227" ref="B1226"/>
    <hyperlink r:id="rId1228" ref="B1227"/>
    <hyperlink r:id="rId1229" ref="B1228"/>
    <hyperlink r:id="rId1230" ref="B1229"/>
    <hyperlink r:id="rId1231" ref="B1230"/>
    <hyperlink r:id="rId1232" ref="B1231"/>
    <hyperlink r:id="rId1233" ref="B1232"/>
    <hyperlink r:id="rId1234" ref="B1233"/>
    <hyperlink r:id="rId1235" ref="B1234"/>
    <hyperlink r:id="rId1236" ref="B1235"/>
    <hyperlink r:id="rId1237" ref="B1236"/>
    <hyperlink r:id="rId1238" ref="B1237"/>
    <hyperlink r:id="rId1239" ref="B1238"/>
    <hyperlink r:id="rId1240" ref="B1239"/>
    <hyperlink r:id="rId1241" ref="B1240"/>
    <hyperlink r:id="rId1242" ref="B1241"/>
    <hyperlink r:id="rId1243" ref="B1242"/>
    <hyperlink r:id="rId1244" ref="B1243"/>
    <hyperlink r:id="rId1245" ref="B1244"/>
    <hyperlink r:id="rId1246" ref="B1245"/>
    <hyperlink r:id="rId1247" ref="B1246"/>
    <hyperlink r:id="rId1248" ref="B1247"/>
    <hyperlink r:id="rId1249" ref="B1248"/>
    <hyperlink r:id="rId1250" ref="B1249"/>
    <hyperlink r:id="rId1251" ref="B1250"/>
    <hyperlink r:id="rId1252" ref="B1251"/>
    <hyperlink r:id="rId1253" ref="B1252"/>
    <hyperlink r:id="rId1254" ref="B1253"/>
    <hyperlink r:id="rId1255" ref="B1254"/>
    <hyperlink r:id="rId1256" ref="B1255"/>
    <hyperlink r:id="rId1257" ref="B1256"/>
    <hyperlink r:id="rId1258" ref="B1257"/>
    <hyperlink r:id="rId1259" ref="B1258"/>
    <hyperlink r:id="rId1260" ref="B1259"/>
    <hyperlink r:id="rId1261" ref="B1260"/>
    <hyperlink r:id="rId1262" ref="B1261"/>
    <hyperlink r:id="rId1263" ref="B1262"/>
    <hyperlink r:id="rId1264" ref="B1263"/>
    <hyperlink r:id="rId1265" ref="B1264"/>
    <hyperlink r:id="rId1266" ref="B1265"/>
    <hyperlink r:id="rId1267" ref="B1266"/>
    <hyperlink r:id="rId1268" ref="B1267"/>
    <hyperlink r:id="rId1269" ref="B1268"/>
    <hyperlink r:id="rId1270" ref="B1269"/>
    <hyperlink r:id="rId1271" ref="B1270"/>
    <hyperlink r:id="rId1272" ref="B1271"/>
    <hyperlink r:id="rId1273" ref="B1272"/>
    <hyperlink r:id="rId1274" ref="B1273"/>
    <hyperlink r:id="rId1275" ref="B1274"/>
    <hyperlink r:id="rId1276" ref="B1275"/>
    <hyperlink r:id="rId1277" ref="B1276"/>
    <hyperlink r:id="rId1278" ref="B1277"/>
    <hyperlink r:id="rId1279" ref="B1278"/>
    <hyperlink r:id="rId1280" ref="B1279"/>
    <hyperlink r:id="rId1281" ref="B1280"/>
    <hyperlink r:id="rId1282" ref="B1281"/>
    <hyperlink r:id="rId1283" ref="B1282"/>
    <hyperlink r:id="rId1284" ref="B1283"/>
    <hyperlink r:id="rId1285" ref="B1284"/>
    <hyperlink r:id="rId1286" ref="B1285"/>
    <hyperlink r:id="rId1287" ref="B1286"/>
    <hyperlink r:id="rId1288" ref="B1287"/>
    <hyperlink r:id="rId1289" ref="B1288"/>
    <hyperlink r:id="rId1290" ref="B1289"/>
    <hyperlink r:id="rId1291" ref="B1290"/>
    <hyperlink r:id="rId1292" ref="B1291"/>
    <hyperlink r:id="rId1293" ref="B1292"/>
    <hyperlink r:id="rId1294" ref="B1293"/>
    <hyperlink r:id="rId1295" ref="B1294"/>
    <hyperlink r:id="rId1296" ref="B1295"/>
    <hyperlink r:id="rId1297" ref="B1296"/>
    <hyperlink r:id="rId1298" ref="B1297"/>
    <hyperlink r:id="rId1299" ref="B1298"/>
    <hyperlink r:id="rId1300" ref="B1299"/>
    <hyperlink r:id="rId1301" ref="B1300"/>
    <hyperlink r:id="rId1302" ref="B1301"/>
    <hyperlink r:id="rId1303" ref="B1302"/>
    <hyperlink r:id="rId1304" ref="B1303"/>
    <hyperlink r:id="rId1305" ref="B1304"/>
    <hyperlink r:id="rId1306" ref="B1305"/>
    <hyperlink r:id="rId1307" ref="B1306"/>
    <hyperlink r:id="rId1308" ref="B1307"/>
    <hyperlink r:id="rId1309" ref="B1308"/>
    <hyperlink r:id="rId1310" ref="B1309"/>
    <hyperlink r:id="rId1311" ref="B1310"/>
    <hyperlink r:id="rId1312" ref="B1311"/>
    <hyperlink r:id="rId1313" ref="B1312"/>
    <hyperlink r:id="rId1314" ref="B1313"/>
    <hyperlink r:id="rId1315" ref="B1314"/>
    <hyperlink r:id="rId1316" ref="B1315"/>
    <hyperlink r:id="rId1317" ref="B1316"/>
    <hyperlink r:id="rId1318" ref="B1317"/>
    <hyperlink r:id="rId1319" ref="B1318"/>
    <hyperlink r:id="rId1320" ref="B1319"/>
    <hyperlink r:id="rId1321" ref="B1320"/>
    <hyperlink r:id="rId1322" ref="B1321"/>
    <hyperlink r:id="rId1323" ref="B1322"/>
    <hyperlink r:id="rId1324" ref="B1323"/>
    <hyperlink r:id="rId1325" ref="B1324"/>
    <hyperlink r:id="rId1326" ref="B1325"/>
    <hyperlink r:id="rId1327" ref="B1326"/>
    <hyperlink r:id="rId1328" ref="B1327"/>
    <hyperlink r:id="rId1329" ref="B1328"/>
    <hyperlink r:id="rId1330" ref="B1329"/>
    <hyperlink r:id="rId1331" ref="B1330"/>
    <hyperlink r:id="rId1332" ref="B1331"/>
    <hyperlink r:id="rId1333" ref="B1332"/>
    <hyperlink r:id="rId1334" ref="B1333"/>
    <hyperlink r:id="rId1335" ref="B1334"/>
    <hyperlink r:id="rId1336" ref="B1335"/>
    <hyperlink r:id="rId1337" ref="B1336"/>
    <hyperlink r:id="rId1338" ref="B1337"/>
    <hyperlink r:id="rId1339" ref="B1338"/>
    <hyperlink r:id="rId1340" ref="B1339"/>
    <hyperlink r:id="rId1341" ref="B1340"/>
    <hyperlink r:id="rId1342" ref="B1341"/>
    <hyperlink r:id="rId1343" ref="B1342"/>
    <hyperlink r:id="rId1344" ref="B1343"/>
    <hyperlink r:id="rId1345" ref="B1344"/>
    <hyperlink r:id="rId1346" ref="B1345"/>
    <hyperlink r:id="rId1347" ref="B1346"/>
    <hyperlink r:id="rId1348" ref="B1347"/>
    <hyperlink r:id="rId1349" ref="B1348"/>
    <hyperlink r:id="rId1350" ref="B1349"/>
    <hyperlink r:id="rId1351" ref="B1350"/>
    <hyperlink r:id="rId1352" ref="B1351"/>
    <hyperlink r:id="rId1353" ref="B1352"/>
    <hyperlink r:id="rId1354" ref="B1353"/>
    <hyperlink r:id="rId1355" ref="B1354"/>
    <hyperlink r:id="rId1356" ref="B1355"/>
    <hyperlink r:id="rId1357" ref="B1356"/>
    <hyperlink r:id="rId1358" ref="B1357"/>
    <hyperlink r:id="rId1359" ref="B1358"/>
    <hyperlink r:id="rId1360" ref="B1359"/>
    <hyperlink r:id="rId1361" ref="B1360"/>
    <hyperlink r:id="rId1362" ref="B1361"/>
    <hyperlink r:id="rId1363" ref="B1362"/>
    <hyperlink r:id="rId1364" ref="B1363"/>
    <hyperlink r:id="rId1365" ref="B1364"/>
    <hyperlink r:id="rId1366" ref="B1365"/>
    <hyperlink r:id="rId1367" ref="B1366"/>
    <hyperlink r:id="rId1368" ref="B1367"/>
    <hyperlink r:id="rId1369" ref="B1368"/>
    <hyperlink r:id="rId1370" ref="B1369"/>
    <hyperlink r:id="rId1371" ref="B1370"/>
    <hyperlink r:id="rId1372" ref="B1371"/>
    <hyperlink r:id="rId1373" ref="B1372"/>
    <hyperlink r:id="rId1374" ref="B1373"/>
    <hyperlink r:id="rId1375" ref="B1374"/>
    <hyperlink r:id="rId1376" ref="B1375"/>
    <hyperlink r:id="rId1377" ref="B1376"/>
    <hyperlink r:id="rId1378" ref="B1377"/>
    <hyperlink r:id="rId1379" ref="B1378"/>
    <hyperlink r:id="rId1380" ref="B1379"/>
    <hyperlink r:id="rId1381" ref="B1380"/>
    <hyperlink r:id="rId1382" ref="B1381"/>
    <hyperlink r:id="rId1383" ref="B1382"/>
    <hyperlink r:id="rId1384" ref="B1383"/>
    <hyperlink r:id="rId1385" ref="B1384"/>
    <hyperlink r:id="rId1386" ref="B1385"/>
    <hyperlink r:id="rId1387" ref="B1386"/>
    <hyperlink r:id="rId1388" ref="B1387"/>
    <hyperlink r:id="rId1389" ref="B1388"/>
    <hyperlink r:id="rId1390" ref="B1389"/>
    <hyperlink r:id="rId1391" ref="B1390"/>
    <hyperlink r:id="rId1392" ref="B1391"/>
    <hyperlink r:id="rId1393" ref="B1392"/>
    <hyperlink r:id="rId1394" ref="B1393"/>
    <hyperlink r:id="rId1395" ref="B1394"/>
    <hyperlink r:id="rId1396" ref="B1395"/>
    <hyperlink r:id="rId1397" ref="B1396"/>
    <hyperlink r:id="rId1398" ref="B1397"/>
    <hyperlink r:id="rId1399" ref="B1398"/>
    <hyperlink r:id="rId1400" ref="B1399"/>
    <hyperlink r:id="rId1401" ref="B1400"/>
    <hyperlink r:id="rId1402" ref="B1401"/>
    <hyperlink r:id="rId1403" ref="B1402"/>
    <hyperlink r:id="rId1404" ref="B1403"/>
    <hyperlink r:id="rId1405" ref="B1404"/>
    <hyperlink r:id="rId1406" ref="B1405"/>
    <hyperlink r:id="rId1407" ref="B1406"/>
    <hyperlink r:id="rId1408" ref="B1407"/>
    <hyperlink r:id="rId1409" ref="B1408"/>
    <hyperlink r:id="rId1410" ref="B1409"/>
    <hyperlink r:id="rId1411" ref="B1410"/>
    <hyperlink r:id="rId1412" ref="B1411"/>
    <hyperlink r:id="rId1413" ref="B1412"/>
    <hyperlink r:id="rId1414" ref="B1413"/>
    <hyperlink r:id="rId1415" ref="B1414"/>
    <hyperlink r:id="rId1416" ref="B1415"/>
    <hyperlink r:id="rId1417" ref="B1416"/>
    <hyperlink r:id="rId1418" ref="B1417"/>
    <hyperlink r:id="rId1419" ref="B1418"/>
    <hyperlink r:id="rId1420" ref="B1419"/>
    <hyperlink r:id="rId1421" ref="B1420"/>
    <hyperlink r:id="rId1422" ref="B1421"/>
    <hyperlink r:id="rId1423" ref="B1422"/>
    <hyperlink r:id="rId1424" ref="B1423"/>
    <hyperlink r:id="rId1425" ref="B1424"/>
    <hyperlink r:id="rId1426" ref="B1425"/>
    <hyperlink r:id="rId1427" ref="B1426"/>
    <hyperlink r:id="rId1428" ref="B1427"/>
    <hyperlink r:id="rId1429" ref="B1428"/>
    <hyperlink r:id="rId1430" ref="B1429"/>
    <hyperlink r:id="rId1431" ref="B1430"/>
    <hyperlink r:id="rId1432" ref="B1431"/>
    <hyperlink r:id="rId1433" ref="B1432"/>
    <hyperlink r:id="rId1434" ref="B1433"/>
    <hyperlink r:id="rId1435" ref="B1434"/>
    <hyperlink r:id="rId1436" ref="B1435"/>
    <hyperlink r:id="rId1437" ref="B1436"/>
    <hyperlink r:id="rId1438" ref="B1437"/>
    <hyperlink r:id="rId1439" ref="B1438"/>
    <hyperlink r:id="rId1440" ref="B1439"/>
    <hyperlink r:id="rId1441" ref="B1440"/>
    <hyperlink r:id="rId1442" ref="B1441"/>
    <hyperlink r:id="rId1443" ref="B1442"/>
    <hyperlink r:id="rId1444" ref="B1443"/>
    <hyperlink r:id="rId1445" ref="B1444"/>
    <hyperlink r:id="rId1446" ref="B1445"/>
    <hyperlink r:id="rId1447" ref="B1446"/>
    <hyperlink r:id="rId1448" ref="B1447"/>
    <hyperlink r:id="rId1449" ref="B1448"/>
    <hyperlink r:id="rId1450" ref="B1449"/>
    <hyperlink r:id="rId1451" ref="B1450"/>
    <hyperlink r:id="rId1452" ref="B1451"/>
    <hyperlink r:id="rId1453" ref="B1452"/>
    <hyperlink r:id="rId1454" ref="B1453"/>
    <hyperlink r:id="rId1455" ref="B1454"/>
    <hyperlink r:id="rId1456" ref="B1455"/>
    <hyperlink r:id="rId1457" ref="B1456"/>
    <hyperlink r:id="rId1458" ref="B1457"/>
    <hyperlink r:id="rId1459" ref="B1458"/>
    <hyperlink r:id="rId1460" ref="B1459"/>
    <hyperlink r:id="rId1461" ref="B1460"/>
    <hyperlink r:id="rId1462" ref="B1461"/>
    <hyperlink r:id="rId1463" ref="B1462"/>
    <hyperlink r:id="rId1464" ref="B1463"/>
    <hyperlink r:id="rId1465" ref="B1464"/>
    <hyperlink r:id="rId1466" ref="B1465"/>
    <hyperlink r:id="rId1467" ref="B1466"/>
    <hyperlink r:id="rId1468" ref="B1467"/>
    <hyperlink r:id="rId1469" ref="B1468"/>
    <hyperlink r:id="rId1470" ref="B1469"/>
    <hyperlink r:id="rId1471" ref="B1470"/>
    <hyperlink r:id="rId1472" ref="B1471"/>
    <hyperlink r:id="rId1473" ref="B1472"/>
    <hyperlink r:id="rId1474" ref="B1473"/>
    <hyperlink r:id="rId1475" ref="B1474"/>
    <hyperlink r:id="rId1476" ref="B1475"/>
    <hyperlink r:id="rId1477" ref="B1476"/>
    <hyperlink r:id="rId1478" ref="B1477"/>
    <hyperlink r:id="rId1479" ref="B1478"/>
    <hyperlink r:id="rId1480" ref="B1479"/>
    <hyperlink r:id="rId1481" ref="B1480"/>
    <hyperlink r:id="rId1482" ref="B1481"/>
    <hyperlink r:id="rId1483" ref="B1482"/>
    <hyperlink r:id="rId1484" ref="B1483"/>
    <hyperlink r:id="rId1485" ref="B1484"/>
    <hyperlink r:id="rId1486" ref="B1485"/>
    <hyperlink r:id="rId1487" ref="B1486"/>
    <hyperlink r:id="rId1488" ref="B1487"/>
    <hyperlink r:id="rId1489" ref="B1488"/>
    <hyperlink r:id="rId1490" ref="B1489"/>
    <hyperlink r:id="rId1491" ref="B1490"/>
    <hyperlink r:id="rId1492" ref="B1491"/>
    <hyperlink r:id="rId1493" ref="B1492"/>
    <hyperlink r:id="rId1494" ref="B1493"/>
    <hyperlink r:id="rId1495" ref="B1494"/>
    <hyperlink r:id="rId1496" ref="B1495"/>
    <hyperlink r:id="rId1497" ref="B1496"/>
    <hyperlink r:id="rId1498" ref="B1497"/>
    <hyperlink r:id="rId1499" ref="B1498"/>
    <hyperlink r:id="rId1500" ref="B1499"/>
    <hyperlink r:id="rId1501" ref="B1500"/>
    <hyperlink r:id="rId1502" ref="B1501"/>
    <hyperlink r:id="rId1503" ref="B1502"/>
    <hyperlink r:id="rId1504" ref="B1503"/>
    <hyperlink r:id="rId1505" ref="B1504"/>
    <hyperlink r:id="rId1506" ref="B1505"/>
    <hyperlink r:id="rId1507" ref="B1506"/>
    <hyperlink r:id="rId1508" ref="B1507"/>
    <hyperlink r:id="rId1509" ref="B1508"/>
    <hyperlink r:id="rId1510" ref="B1509"/>
    <hyperlink r:id="rId1511" ref="B1510"/>
    <hyperlink r:id="rId1512" ref="B1511"/>
    <hyperlink r:id="rId1513" ref="B1512"/>
    <hyperlink r:id="rId1514" ref="B1513"/>
    <hyperlink r:id="rId1515" ref="B1514"/>
    <hyperlink r:id="rId1516" ref="B1515"/>
    <hyperlink r:id="rId1517" ref="B1516"/>
    <hyperlink r:id="rId1518" ref="B1517"/>
    <hyperlink r:id="rId1519" ref="B1518"/>
    <hyperlink r:id="rId1520" ref="B1519"/>
    <hyperlink r:id="rId1521" ref="B1520"/>
    <hyperlink r:id="rId1522" ref="B1521"/>
    <hyperlink r:id="rId1523" ref="B1522"/>
    <hyperlink r:id="rId1524" ref="B1523"/>
    <hyperlink r:id="rId1525" ref="B1524"/>
    <hyperlink r:id="rId1526" ref="B1525"/>
    <hyperlink r:id="rId1527" ref="B1526"/>
    <hyperlink r:id="rId1528" ref="B1527"/>
    <hyperlink r:id="rId1529" ref="B1528"/>
    <hyperlink r:id="rId1530" ref="B1529"/>
    <hyperlink r:id="rId1531" ref="B1530"/>
    <hyperlink r:id="rId1532" ref="B1531"/>
    <hyperlink r:id="rId1533" ref="B1532"/>
    <hyperlink r:id="rId1534" ref="B1533"/>
    <hyperlink r:id="rId1535" ref="B1534"/>
    <hyperlink r:id="rId1536" ref="B1535"/>
    <hyperlink r:id="rId1537" ref="B1536"/>
    <hyperlink r:id="rId1538" ref="B1537"/>
    <hyperlink r:id="rId1539" ref="B1538"/>
    <hyperlink r:id="rId1540" ref="B1539"/>
    <hyperlink r:id="rId1541" ref="B1540"/>
    <hyperlink r:id="rId1542" ref="B1541"/>
    <hyperlink r:id="rId1543" ref="B1542"/>
    <hyperlink r:id="rId1544" ref="B1543"/>
    <hyperlink r:id="rId1545" ref="B1544"/>
    <hyperlink r:id="rId1546" ref="B1545"/>
    <hyperlink r:id="rId1547" ref="B1546"/>
    <hyperlink r:id="rId1548" ref="B1547"/>
    <hyperlink r:id="rId1549" ref="B1548"/>
    <hyperlink r:id="rId1550" ref="B1549"/>
    <hyperlink r:id="rId1551" ref="B1550"/>
    <hyperlink r:id="rId1552" ref="B1551"/>
    <hyperlink r:id="rId1553" ref="B1552"/>
    <hyperlink r:id="rId1554" ref="B1553"/>
    <hyperlink r:id="rId1555" ref="B1554"/>
    <hyperlink r:id="rId1556" ref="B1555"/>
    <hyperlink r:id="rId1557" ref="B1556"/>
    <hyperlink r:id="rId1558" ref="B1557"/>
    <hyperlink r:id="rId1559" ref="B1558"/>
    <hyperlink r:id="rId1560" ref="B1559"/>
    <hyperlink r:id="rId1561" ref="B1560"/>
    <hyperlink r:id="rId1562" ref="B1561"/>
    <hyperlink r:id="rId1563" ref="B1562"/>
    <hyperlink r:id="rId1564" ref="B1563"/>
    <hyperlink r:id="rId1565" ref="B1564"/>
    <hyperlink r:id="rId1566" ref="B1565"/>
    <hyperlink r:id="rId1567" ref="B1566"/>
    <hyperlink r:id="rId1568" ref="B1567"/>
    <hyperlink r:id="rId1569" ref="B1568"/>
    <hyperlink r:id="rId1570" ref="B1569"/>
    <hyperlink r:id="rId1571" ref="B1570"/>
    <hyperlink r:id="rId1572" ref="B1571"/>
    <hyperlink r:id="rId1573" ref="B1572"/>
    <hyperlink r:id="rId1574" ref="B1573"/>
    <hyperlink r:id="rId1575" ref="B1574"/>
    <hyperlink r:id="rId1576" ref="B1575"/>
    <hyperlink r:id="rId1577" ref="B1576"/>
    <hyperlink r:id="rId1578" ref="B1577"/>
    <hyperlink r:id="rId1579" ref="B1578"/>
    <hyperlink r:id="rId1580" ref="B1579"/>
    <hyperlink r:id="rId1581" ref="B1580"/>
    <hyperlink r:id="rId1582" ref="B1581"/>
    <hyperlink r:id="rId1583" ref="B1582"/>
    <hyperlink r:id="rId1584" ref="B1583"/>
    <hyperlink r:id="rId1585" ref="B1584"/>
    <hyperlink r:id="rId1586" ref="B1585"/>
    <hyperlink r:id="rId1587" ref="B1586"/>
    <hyperlink r:id="rId1588" ref="B1587"/>
    <hyperlink r:id="rId1589" ref="B1588"/>
    <hyperlink r:id="rId1590" ref="B1589"/>
    <hyperlink r:id="rId1591" ref="B1590"/>
    <hyperlink r:id="rId1592" ref="B1591"/>
    <hyperlink r:id="rId1593" ref="B1592"/>
    <hyperlink r:id="rId1594" ref="B1593"/>
    <hyperlink r:id="rId1595" ref="B1594"/>
    <hyperlink r:id="rId1596" ref="B1595"/>
    <hyperlink r:id="rId1597" ref="B1596"/>
    <hyperlink r:id="rId1598" ref="B1597"/>
    <hyperlink r:id="rId1599" ref="B1598"/>
    <hyperlink r:id="rId1600" ref="B1599"/>
    <hyperlink r:id="rId1601" ref="B1600"/>
    <hyperlink r:id="rId1602" ref="B1601"/>
    <hyperlink r:id="rId1603" ref="B1602"/>
    <hyperlink r:id="rId1604" ref="B1603"/>
    <hyperlink r:id="rId1605" ref="B1604"/>
    <hyperlink r:id="rId1606" ref="B1605"/>
    <hyperlink r:id="rId1607" ref="B1606"/>
    <hyperlink r:id="rId1608" ref="B1607"/>
    <hyperlink r:id="rId1609" ref="B1608"/>
    <hyperlink r:id="rId1610" ref="B1609"/>
    <hyperlink r:id="rId1611" ref="B1610"/>
    <hyperlink r:id="rId1612" ref="B1611"/>
    <hyperlink r:id="rId1613" ref="B1612"/>
    <hyperlink r:id="rId1614" ref="B1613"/>
    <hyperlink r:id="rId1615" ref="B1614"/>
    <hyperlink r:id="rId1616" ref="B1615"/>
    <hyperlink r:id="rId1617" ref="B1616"/>
    <hyperlink r:id="rId1618" ref="B1617"/>
    <hyperlink r:id="rId1619" ref="B1618"/>
    <hyperlink r:id="rId1620" ref="B1619"/>
    <hyperlink r:id="rId1621" ref="B1620"/>
    <hyperlink r:id="rId1622" ref="B1621"/>
    <hyperlink r:id="rId1623" ref="B1622"/>
    <hyperlink r:id="rId1624" ref="B1623"/>
    <hyperlink r:id="rId1625" ref="B1624"/>
    <hyperlink r:id="rId1626" ref="B1625"/>
    <hyperlink r:id="rId1627" ref="B1626"/>
    <hyperlink r:id="rId1628" ref="B1627"/>
    <hyperlink r:id="rId1629" ref="B1628"/>
    <hyperlink r:id="rId1630" ref="B1629"/>
    <hyperlink r:id="rId1631" ref="B1630"/>
    <hyperlink r:id="rId1632" ref="B1631"/>
    <hyperlink r:id="rId1633" ref="B1632"/>
    <hyperlink r:id="rId1634" ref="B1633"/>
    <hyperlink r:id="rId1635" ref="B1634"/>
    <hyperlink r:id="rId1636" ref="B1635"/>
    <hyperlink r:id="rId1637" ref="B1636"/>
    <hyperlink r:id="rId1638" ref="B1637"/>
    <hyperlink r:id="rId1639" ref="B1638"/>
    <hyperlink r:id="rId1640" ref="B1639"/>
    <hyperlink r:id="rId1641" ref="B1640"/>
    <hyperlink r:id="rId1642" ref="B1641"/>
    <hyperlink r:id="rId1643" ref="B1642"/>
    <hyperlink r:id="rId1644" ref="B1643"/>
    <hyperlink r:id="rId1645" ref="B1644"/>
    <hyperlink r:id="rId1646" ref="B1645"/>
    <hyperlink r:id="rId1647" ref="B1646"/>
    <hyperlink r:id="rId1648" ref="B1647"/>
    <hyperlink r:id="rId1649" ref="B1648"/>
    <hyperlink r:id="rId1650" ref="B1649"/>
    <hyperlink r:id="rId1651" ref="B1650"/>
    <hyperlink r:id="rId1652" ref="B1651"/>
    <hyperlink r:id="rId1653" ref="B1652"/>
    <hyperlink r:id="rId1654" ref="B1653"/>
    <hyperlink r:id="rId1655" ref="B1654"/>
    <hyperlink r:id="rId1656" ref="B1655"/>
    <hyperlink r:id="rId1657" ref="B1656"/>
    <hyperlink r:id="rId1658" ref="B1657"/>
    <hyperlink r:id="rId1659" ref="B1658"/>
    <hyperlink r:id="rId1660" ref="B1659"/>
    <hyperlink r:id="rId1661" ref="B1660"/>
    <hyperlink r:id="rId1662" ref="B1661"/>
    <hyperlink r:id="rId1663" ref="B1662"/>
    <hyperlink r:id="rId1664" ref="B1663"/>
    <hyperlink r:id="rId1665" ref="B1664"/>
    <hyperlink r:id="rId1666" ref="B1665"/>
    <hyperlink r:id="rId1667" ref="B1666"/>
    <hyperlink r:id="rId1668" ref="B1667"/>
    <hyperlink r:id="rId1669" ref="B1668"/>
    <hyperlink r:id="rId1670" ref="B1669"/>
    <hyperlink r:id="rId1671" ref="B1670"/>
    <hyperlink r:id="rId1672" ref="B1671"/>
    <hyperlink r:id="rId1673" ref="B1672"/>
    <hyperlink r:id="rId1674" ref="B1673"/>
    <hyperlink r:id="rId1675" ref="B1674"/>
    <hyperlink r:id="rId1676" ref="B1675"/>
    <hyperlink r:id="rId1677" ref="B1676"/>
    <hyperlink r:id="rId1678" ref="B1677"/>
    <hyperlink r:id="rId1679" ref="B1678"/>
    <hyperlink r:id="rId1680" ref="B1679"/>
    <hyperlink r:id="rId1681" ref="B1680"/>
    <hyperlink r:id="rId1682" ref="B1681"/>
    <hyperlink r:id="rId1683" ref="B1682"/>
    <hyperlink r:id="rId1684" ref="B1683"/>
    <hyperlink r:id="rId1685" ref="B1684"/>
    <hyperlink r:id="rId1686" ref="B1685"/>
    <hyperlink r:id="rId1687" ref="B1686"/>
    <hyperlink r:id="rId1688" ref="B1687"/>
    <hyperlink r:id="rId1689" ref="B1688"/>
    <hyperlink r:id="rId1690" ref="B1689"/>
    <hyperlink r:id="rId1691" ref="B1690"/>
    <hyperlink r:id="rId1692" ref="B1691"/>
    <hyperlink r:id="rId1693" ref="B1692"/>
    <hyperlink r:id="rId1694" ref="B1693"/>
    <hyperlink r:id="rId1695" ref="B1694"/>
    <hyperlink r:id="rId1696" ref="B1695"/>
    <hyperlink r:id="rId1697" ref="B1696"/>
    <hyperlink r:id="rId1698" ref="B1697"/>
    <hyperlink r:id="rId1699" ref="B1698"/>
    <hyperlink r:id="rId1700" ref="B1699"/>
    <hyperlink r:id="rId1701" ref="B1700"/>
    <hyperlink r:id="rId1702" ref="B1701"/>
    <hyperlink r:id="rId1703" ref="B1702"/>
    <hyperlink r:id="rId1704" ref="B1703"/>
    <hyperlink r:id="rId1705" ref="B1704"/>
    <hyperlink r:id="rId1706" ref="B1705"/>
    <hyperlink r:id="rId1707" ref="B1706"/>
    <hyperlink r:id="rId1708" ref="B1707"/>
    <hyperlink r:id="rId1709" ref="B1708"/>
    <hyperlink r:id="rId1710" ref="B1709"/>
    <hyperlink r:id="rId1711" ref="B1710"/>
    <hyperlink r:id="rId1712" ref="B1711"/>
    <hyperlink r:id="rId1713" ref="B1712"/>
    <hyperlink r:id="rId1714" ref="B1713"/>
    <hyperlink r:id="rId1715" ref="B1714"/>
    <hyperlink r:id="rId1716" ref="B1715"/>
    <hyperlink r:id="rId1717" ref="B1716"/>
    <hyperlink r:id="rId1718" ref="B1717"/>
    <hyperlink r:id="rId1719" ref="B1718"/>
    <hyperlink r:id="rId1720" ref="B1719"/>
    <hyperlink r:id="rId1721" ref="B1720"/>
    <hyperlink r:id="rId1722" ref="B1721"/>
    <hyperlink r:id="rId1723" ref="B1722"/>
    <hyperlink r:id="rId1724" ref="B1723"/>
    <hyperlink r:id="rId1725" ref="B1724"/>
    <hyperlink r:id="rId1726" ref="B1725"/>
    <hyperlink r:id="rId1727" ref="B1726"/>
    <hyperlink r:id="rId1728" ref="B1727"/>
    <hyperlink r:id="rId1729" ref="B1728"/>
    <hyperlink r:id="rId1730" ref="B1729"/>
    <hyperlink r:id="rId1731" ref="B1730"/>
    <hyperlink r:id="rId1732" ref="B1731"/>
    <hyperlink r:id="rId1733" ref="B1732"/>
    <hyperlink r:id="rId1734" ref="B1733"/>
    <hyperlink r:id="rId1735" ref="B1734"/>
    <hyperlink r:id="rId1736" ref="B1735"/>
    <hyperlink r:id="rId1737" ref="B1736"/>
    <hyperlink r:id="rId1738" ref="B1737"/>
    <hyperlink r:id="rId1739" ref="B1738"/>
    <hyperlink r:id="rId1740" ref="B1739"/>
    <hyperlink r:id="rId1741" ref="B1740"/>
    <hyperlink r:id="rId1742" ref="B1741"/>
    <hyperlink r:id="rId1743" ref="B1742"/>
    <hyperlink r:id="rId1744" ref="B1743"/>
    <hyperlink r:id="rId1745" ref="B1744"/>
    <hyperlink r:id="rId1746" ref="B1745"/>
    <hyperlink r:id="rId1747" ref="B1746"/>
    <hyperlink r:id="rId1748" ref="B1747"/>
    <hyperlink r:id="rId1749" ref="B1748"/>
    <hyperlink r:id="rId1750" ref="B1749"/>
    <hyperlink r:id="rId1751" ref="B1750"/>
    <hyperlink r:id="rId1752" ref="B1751"/>
    <hyperlink r:id="rId1753" ref="B1752"/>
    <hyperlink r:id="rId1754" ref="B1753"/>
    <hyperlink r:id="rId1755" ref="B1754"/>
    <hyperlink r:id="rId1756" ref="B1755"/>
    <hyperlink r:id="rId1757" ref="B1756"/>
    <hyperlink r:id="rId1758" ref="B1757"/>
    <hyperlink r:id="rId1759" ref="B1758"/>
    <hyperlink r:id="rId1760" ref="B1759"/>
    <hyperlink r:id="rId1761" ref="B1760"/>
    <hyperlink r:id="rId1762" ref="B1761"/>
    <hyperlink r:id="rId1763" ref="B1762"/>
    <hyperlink r:id="rId1764" ref="B1763"/>
    <hyperlink r:id="rId1765" ref="B1764"/>
    <hyperlink r:id="rId1766" ref="B1765"/>
    <hyperlink r:id="rId1767" ref="B1766"/>
    <hyperlink r:id="rId1768" ref="B1767"/>
    <hyperlink r:id="rId1769" ref="B1768"/>
    <hyperlink r:id="rId1770" ref="B1769"/>
    <hyperlink r:id="rId1771" ref="B1770"/>
    <hyperlink r:id="rId1772" ref="B1771"/>
    <hyperlink r:id="rId1773" ref="B1772"/>
    <hyperlink r:id="rId1774" ref="B1773"/>
    <hyperlink r:id="rId1775" ref="B1774"/>
    <hyperlink r:id="rId1776" ref="B1775"/>
    <hyperlink r:id="rId1777" ref="B1776"/>
    <hyperlink r:id="rId1778" ref="B1777"/>
    <hyperlink r:id="rId1779" ref="B1778"/>
    <hyperlink r:id="rId1780" ref="B1779"/>
    <hyperlink r:id="rId1781" ref="B1780"/>
    <hyperlink r:id="rId1782" ref="B1781"/>
    <hyperlink r:id="rId1783" ref="B1782"/>
    <hyperlink r:id="rId1784" ref="B1783"/>
    <hyperlink r:id="rId1785" ref="B1784"/>
    <hyperlink r:id="rId1786" ref="B1785"/>
    <hyperlink r:id="rId1787" ref="B1786"/>
    <hyperlink r:id="rId1788" ref="B1787"/>
    <hyperlink r:id="rId1789" ref="B1788"/>
    <hyperlink r:id="rId1790" ref="B1789"/>
    <hyperlink r:id="rId1791" ref="B1790"/>
    <hyperlink r:id="rId1792" ref="B1791"/>
    <hyperlink r:id="rId1793" ref="B1792"/>
    <hyperlink r:id="rId1794" ref="B1793"/>
    <hyperlink r:id="rId1795" ref="B1794"/>
    <hyperlink r:id="rId1796" ref="B1795"/>
    <hyperlink r:id="rId1797" ref="B1796"/>
    <hyperlink r:id="rId1798" ref="B1797"/>
    <hyperlink r:id="rId1799" ref="B1798"/>
    <hyperlink r:id="rId1800" ref="B1799"/>
    <hyperlink r:id="rId1801" ref="B1800"/>
    <hyperlink r:id="rId1802" ref="B1801"/>
    <hyperlink r:id="rId1803" ref="B1802"/>
    <hyperlink r:id="rId1804" ref="B1803"/>
    <hyperlink r:id="rId1805" ref="B1804"/>
    <hyperlink r:id="rId1806" ref="B1805"/>
    <hyperlink r:id="rId1807" ref="B1806"/>
    <hyperlink r:id="rId1808" ref="B1807"/>
    <hyperlink r:id="rId1809" ref="B1808"/>
    <hyperlink r:id="rId1810" ref="B1809"/>
    <hyperlink r:id="rId1811" ref="B1810"/>
    <hyperlink r:id="rId1812" ref="B1811"/>
    <hyperlink r:id="rId1813" ref="B1812"/>
    <hyperlink r:id="rId1814" ref="B1813"/>
    <hyperlink r:id="rId1815" ref="B1814"/>
    <hyperlink r:id="rId1816" ref="B1815"/>
    <hyperlink r:id="rId1817" ref="B1816"/>
    <hyperlink r:id="rId1818" ref="B1817"/>
    <hyperlink r:id="rId1819" ref="B1818"/>
    <hyperlink r:id="rId1820" ref="B1819"/>
    <hyperlink r:id="rId1821" ref="B1820"/>
    <hyperlink r:id="rId1822" ref="B1821"/>
    <hyperlink r:id="rId1823" ref="B1822"/>
    <hyperlink r:id="rId1824" ref="B1823"/>
    <hyperlink r:id="rId1825" ref="B1824"/>
    <hyperlink r:id="rId1826" ref="B1825"/>
    <hyperlink r:id="rId1827" ref="B1826"/>
    <hyperlink r:id="rId1828" ref="B1827"/>
    <hyperlink r:id="rId1829" ref="B1828"/>
    <hyperlink r:id="rId1830" ref="B1829"/>
    <hyperlink r:id="rId1831" ref="B1830"/>
    <hyperlink r:id="rId1832" ref="B1831"/>
    <hyperlink r:id="rId1833" ref="B1832"/>
    <hyperlink r:id="rId1834" ref="B1833"/>
    <hyperlink r:id="rId1835" ref="B1834"/>
    <hyperlink r:id="rId1836" ref="B1835"/>
    <hyperlink r:id="rId1837" ref="B1836"/>
    <hyperlink r:id="rId1838" ref="B1837"/>
    <hyperlink r:id="rId1839" ref="B1838"/>
    <hyperlink r:id="rId1840" ref="B1839"/>
    <hyperlink r:id="rId1841" ref="B1840"/>
    <hyperlink r:id="rId1842" ref="B1841"/>
    <hyperlink r:id="rId1843" ref="B1842"/>
    <hyperlink r:id="rId1844" ref="B1843"/>
    <hyperlink r:id="rId1845" ref="B1844"/>
    <hyperlink r:id="rId1846" ref="B1845"/>
    <hyperlink r:id="rId1847" ref="B1846"/>
    <hyperlink r:id="rId1848" ref="B1847"/>
    <hyperlink r:id="rId1849" ref="B1848"/>
    <hyperlink r:id="rId1850" ref="B1849"/>
    <hyperlink r:id="rId1851" ref="B1850"/>
    <hyperlink r:id="rId1852" ref="B1851"/>
    <hyperlink r:id="rId1853" ref="B1852"/>
    <hyperlink r:id="rId1854" ref="B1853"/>
    <hyperlink r:id="rId1855" ref="B1854"/>
    <hyperlink r:id="rId1856" ref="B1855"/>
    <hyperlink r:id="rId1857" ref="B1856"/>
    <hyperlink r:id="rId1858" ref="B1857"/>
    <hyperlink r:id="rId1859" ref="B1858"/>
    <hyperlink r:id="rId1860" ref="B1859"/>
    <hyperlink r:id="rId1861" ref="B1860"/>
    <hyperlink r:id="rId1862" ref="B1861"/>
    <hyperlink r:id="rId1863" ref="B1862"/>
    <hyperlink r:id="rId1864" ref="B1863"/>
    <hyperlink r:id="rId1865" ref="B1864"/>
    <hyperlink r:id="rId1866" ref="B1865"/>
    <hyperlink r:id="rId1867" ref="B1866"/>
    <hyperlink r:id="rId1868" ref="B1867"/>
    <hyperlink r:id="rId1869" ref="B1868"/>
    <hyperlink r:id="rId1870" ref="B1869"/>
    <hyperlink r:id="rId1871" ref="B1870"/>
    <hyperlink r:id="rId1872" ref="B1871"/>
    <hyperlink r:id="rId1873" ref="B1872"/>
    <hyperlink r:id="rId1874" ref="B1873"/>
    <hyperlink r:id="rId1875" ref="B1874"/>
    <hyperlink r:id="rId1876" ref="B1875"/>
    <hyperlink r:id="rId1877" ref="B1876"/>
    <hyperlink r:id="rId1878" ref="B1877"/>
    <hyperlink r:id="rId1879" ref="B1878"/>
    <hyperlink r:id="rId1880" ref="B1879"/>
    <hyperlink r:id="rId1881" ref="B1880"/>
    <hyperlink r:id="rId1882" ref="B1881"/>
    <hyperlink r:id="rId1883" ref="B1882"/>
    <hyperlink r:id="rId1884" ref="B1883"/>
    <hyperlink r:id="rId1885" ref="B1884"/>
    <hyperlink r:id="rId1886" ref="B1885"/>
    <hyperlink r:id="rId1887" ref="B1886"/>
    <hyperlink r:id="rId1888" ref="B1887"/>
    <hyperlink r:id="rId1889" ref="B1888"/>
    <hyperlink r:id="rId1890" ref="B1889"/>
    <hyperlink r:id="rId1891" ref="B1890"/>
    <hyperlink r:id="rId1892" ref="B1891"/>
    <hyperlink r:id="rId1893" ref="B1892"/>
    <hyperlink r:id="rId1894" ref="B1893"/>
    <hyperlink r:id="rId1895" ref="B1894"/>
    <hyperlink r:id="rId1896" ref="B1895"/>
    <hyperlink r:id="rId1897" ref="B1896"/>
    <hyperlink r:id="rId1898" ref="B1897"/>
    <hyperlink r:id="rId1899" ref="B1898"/>
    <hyperlink r:id="rId1900" ref="B1899"/>
    <hyperlink r:id="rId1901" ref="B1900"/>
    <hyperlink r:id="rId1902" ref="B1901"/>
    <hyperlink r:id="rId1903" ref="B1902"/>
    <hyperlink r:id="rId1904" ref="B1903"/>
    <hyperlink r:id="rId1905" ref="B1904"/>
    <hyperlink r:id="rId1906" ref="B1905"/>
    <hyperlink r:id="rId1907" ref="B1906"/>
    <hyperlink r:id="rId1908" ref="B1907"/>
    <hyperlink r:id="rId1909" ref="B1908"/>
    <hyperlink r:id="rId1910" ref="B1909"/>
    <hyperlink r:id="rId1911" ref="B1910"/>
    <hyperlink r:id="rId1912" ref="B1911"/>
    <hyperlink r:id="rId1913" ref="B1912"/>
    <hyperlink r:id="rId1914" ref="B1913"/>
    <hyperlink r:id="rId1915" ref="B1914"/>
    <hyperlink r:id="rId1916" ref="B1915"/>
    <hyperlink r:id="rId1917" ref="B1916"/>
    <hyperlink r:id="rId1918" ref="B1917"/>
    <hyperlink r:id="rId1919" ref="B1918"/>
    <hyperlink r:id="rId1920" ref="B1919"/>
    <hyperlink r:id="rId1921" ref="B1920"/>
    <hyperlink r:id="rId1922" ref="B1921"/>
    <hyperlink r:id="rId1923" ref="B1922"/>
    <hyperlink r:id="rId1924" ref="B1923"/>
    <hyperlink r:id="rId1925" ref="B1924"/>
    <hyperlink r:id="rId1926" ref="B1925"/>
    <hyperlink r:id="rId1927" ref="B1926"/>
    <hyperlink r:id="rId1928" ref="B1927"/>
    <hyperlink r:id="rId1929" ref="B1928"/>
    <hyperlink r:id="rId1930" ref="B1929"/>
    <hyperlink r:id="rId1931" ref="B1930"/>
    <hyperlink r:id="rId1932" ref="B1931"/>
    <hyperlink r:id="rId1933" ref="B1932"/>
    <hyperlink r:id="rId1934" ref="B1933"/>
    <hyperlink r:id="rId1935" ref="B1934"/>
    <hyperlink r:id="rId1936" ref="B1935"/>
    <hyperlink r:id="rId1937" ref="B1936"/>
    <hyperlink r:id="rId1938" ref="B1937"/>
    <hyperlink r:id="rId1939" ref="B1938"/>
    <hyperlink r:id="rId1940" ref="B1939"/>
    <hyperlink r:id="rId1941" ref="B1940"/>
    <hyperlink r:id="rId1942" ref="B1941"/>
    <hyperlink r:id="rId1943" ref="B1942"/>
    <hyperlink r:id="rId1944" ref="B1943"/>
    <hyperlink r:id="rId1945" ref="B1944"/>
    <hyperlink r:id="rId1946" ref="B1945"/>
    <hyperlink r:id="rId1947" ref="B1946"/>
    <hyperlink r:id="rId1948" ref="B1947"/>
    <hyperlink r:id="rId1949" ref="B1948"/>
    <hyperlink r:id="rId1950" ref="B1949"/>
    <hyperlink r:id="rId1951" ref="B1950"/>
    <hyperlink r:id="rId1952" ref="B1951"/>
    <hyperlink r:id="rId1953" ref="B1952"/>
    <hyperlink r:id="rId1954" ref="B1953"/>
    <hyperlink r:id="rId1955" ref="B1954"/>
    <hyperlink r:id="rId1956" ref="B1955"/>
    <hyperlink r:id="rId1957" ref="B1956"/>
    <hyperlink r:id="rId1958" ref="B1957"/>
    <hyperlink r:id="rId1959" ref="B1958"/>
    <hyperlink r:id="rId1960" ref="B1959"/>
    <hyperlink r:id="rId1961" ref="B1960"/>
    <hyperlink r:id="rId1962" ref="B1961"/>
    <hyperlink r:id="rId1963" ref="B1962"/>
    <hyperlink r:id="rId1964" ref="B1963"/>
    <hyperlink r:id="rId1965" ref="B1964"/>
    <hyperlink r:id="rId1966" ref="B1965"/>
    <hyperlink r:id="rId1967" ref="B1966"/>
    <hyperlink r:id="rId1968" ref="B1967"/>
    <hyperlink r:id="rId1969" ref="B1968"/>
    <hyperlink r:id="rId1970" ref="B1969"/>
    <hyperlink r:id="rId1971" ref="B1970"/>
    <hyperlink r:id="rId1972" ref="B1971"/>
    <hyperlink r:id="rId1973" ref="B1972"/>
    <hyperlink r:id="rId1974" ref="B1973"/>
    <hyperlink r:id="rId1975" ref="B1974"/>
    <hyperlink r:id="rId1976" ref="B1975"/>
    <hyperlink r:id="rId1977" ref="B1976"/>
    <hyperlink r:id="rId1978" ref="B1977"/>
    <hyperlink r:id="rId1979" ref="B1978"/>
    <hyperlink r:id="rId1980" ref="B1979"/>
    <hyperlink r:id="rId1981" ref="B1980"/>
    <hyperlink r:id="rId1982" ref="B1981"/>
    <hyperlink r:id="rId1983" ref="B1982"/>
    <hyperlink r:id="rId1984" ref="B1983"/>
    <hyperlink r:id="rId1985" ref="B1984"/>
    <hyperlink r:id="rId1986" ref="B1985"/>
    <hyperlink r:id="rId1987" ref="B1986"/>
    <hyperlink r:id="rId1988" ref="B1987"/>
    <hyperlink r:id="rId1989" ref="B1988"/>
    <hyperlink r:id="rId1990" ref="B1989"/>
    <hyperlink r:id="rId1991" ref="B1990"/>
    <hyperlink r:id="rId1992" ref="B1991"/>
    <hyperlink r:id="rId1993" ref="B1992"/>
    <hyperlink r:id="rId1994" ref="B1993"/>
    <hyperlink r:id="rId1995" ref="B1994"/>
    <hyperlink r:id="rId1996" ref="B1995"/>
    <hyperlink r:id="rId1997" ref="B1996"/>
    <hyperlink r:id="rId1998" ref="B1997"/>
    <hyperlink r:id="rId1999" ref="B1998"/>
    <hyperlink r:id="rId2000" ref="B1999"/>
    <hyperlink r:id="rId2001" ref="B2000"/>
    <hyperlink r:id="rId2002" ref="B2001"/>
    <hyperlink r:id="rId2003" ref="B2002"/>
    <hyperlink r:id="rId2004" ref="B2003"/>
    <hyperlink r:id="rId2005" ref="B2004"/>
    <hyperlink r:id="rId2006" ref="B2005"/>
    <hyperlink r:id="rId2007" ref="B2006"/>
    <hyperlink r:id="rId2008" ref="B2007"/>
    <hyperlink r:id="rId2009" ref="B2008"/>
    <hyperlink r:id="rId2010" ref="B2009"/>
    <hyperlink r:id="rId2011" ref="B2010"/>
    <hyperlink r:id="rId2012" ref="B2011"/>
    <hyperlink r:id="rId2013" ref="B2012"/>
    <hyperlink r:id="rId2014" ref="B2013"/>
    <hyperlink r:id="rId2015" ref="B2014"/>
    <hyperlink r:id="rId2016" ref="B2015"/>
    <hyperlink r:id="rId2017" ref="B2016"/>
    <hyperlink r:id="rId2018" ref="B2017"/>
    <hyperlink r:id="rId2019" ref="B2018"/>
    <hyperlink r:id="rId2020" ref="B2019"/>
    <hyperlink r:id="rId2021" ref="B2020"/>
    <hyperlink r:id="rId2022" ref="B2021"/>
    <hyperlink r:id="rId2023" ref="B2022"/>
    <hyperlink r:id="rId2024" ref="B2023"/>
    <hyperlink r:id="rId2025" ref="B2024"/>
    <hyperlink r:id="rId2026" ref="B2025"/>
    <hyperlink r:id="rId2027" ref="B2026"/>
    <hyperlink r:id="rId2028" ref="B2027"/>
    <hyperlink r:id="rId2029" ref="B2028"/>
    <hyperlink r:id="rId2030" ref="B2029"/>
    <hyperlink r:id="rId2031" ref="B2030"/>
    <hyperlink r:id="rId2032" ref="B2031"/>
    <hyperlink r:id="rId2033" ref="B2032"/>
    <hyperlink r:id="rId2034" ref="B2033"/>
    <hyperlink r:id="rId2035" ref="B2034"/>
    <hyperlink r:id="rId2036" ref="B2035"/>
    <hyperlink r:id="rId2037" ref="B2036"/>
    <hyperlink r:id="rId2038" ref="B2037"/>
    <hyperlink r:id="rId2039" ref="B2038"/>
    <hyperlink r:id="rId2040" ref="B2039"/>
    <hyperlink r:id="rId2041" ref="B2040"/>
    <hyperlink r:id="rId2042" ref="B2041"/>
    <hyperlink r:id="rId2043" ref="B2042"/>
    <hyperlink r:id="rId2044" ref="B2043"/>
    <hyperlink r:id="rId2045" ref="B2044"/>
    <hyperlink r:id="rId2046" ref="B2045"/>
    <hyperlink r:id="rId2047" ref="B2046"/>
    <hyperlink r:id="rId2048" ref="B2047"/>
    <hyperlink r:id="rId2049" ref="B2048"/>
    <hyperlink r:id="rId2050" ref="B2049"/>
    <hyperlink r:id="rId2051" ref="B2050"/>
    <hyperlink r:id="rId2052" ref="B2051"/>
    <hyperlink r:id="rId2053" ref="B2052"/>
    <hyperlink r:id="rId2054" ref="B2053"/>
    <hyperlink r:id="rId2055" ref="B2054"/>
    <hyperlink r:id="rId2056" ref="B2055"/>
    <hyperlink r:id="rId2057" ref="B2056"/>
    <hyperlink r:id="rId2058" ref="B2057"/>
    <hyperlink r:id="rId2059" ref="B2058"/>
    <hyperlink r:id="rId2060" ref="B2059"/>
    <hyperlink r:id="rId2061" ref="B2060"/>
    <hyperlink r:id="rId2062" ref="B2061"/>
    <hyperlink r:id="rId2063" ref="B2062"/>
    <hyperlink r:id="rId2064" ref="B2063"/>
    <hyperlink r:id="rId2065" ref="B2064"/>
    <hyperlink r:id="rId2066" ref="B2065"/>
    <hyperlink r:id="rId2067" ref="B2066"/>
    <hyperlink r:id="rId2068" ref="B2067"/>
    <hyperlink r:id="rId2069" ref="B2068"/>
    <hyperlink r:id="rId2070" ref="B2069"/>
    <hyperlink r:id="rId2071" ref="B2070"/>
    <hyperlink r:id="rId2072" ref="B2071"/>
    <hyperlink r:id="rId2073" ref="B2072"/>
    <hyperlink r:id="rId2074" ref="B2073"/>
    <hyperlink r:id="rId2075" ref="B2074"/>
    <hyperlink r:id="rId2076" ref="B2075"/>
    <hyperlink r:id="rId2077" ref="B2076"/>
    <hyperlink r:id="rId2078" ref="B2077"/>
    <hyperlink r:id="rId2079" ref="B2078"/>
    <hyperlink r:id="rId2080" ref="B2079"/>
    <hyperlink r:id="rId2081" ref="B2080"/>
    <hyperlink r:id="rId2082" ref="B2081"/>
    <hyperlink r:id="rId2083" ref="B2082"/>
    <hyperlink r:id="rId2084" ref="B2083"/>
    <hyperlink r:id="rId2085" ref="B2084"/>
    <hyperlink r:id="rId2086" ref="B2085"/>
    <hyperlink r:id="rId2087" ref="B2086"/>
    <hyperlink r:id="rId2088" ref="B2087"/>
    <hyperlink r:id="rId2089" ref="B2088"/>
    <hyperlink r:id="rId2090" ref="B2089"/>
    <hyperlink r:id="rId2091" ref="B2090"/>
    <hyperlink r:id="rId2092" ref="B2091"/>
    <hyperlink r:id="rId2093" ref="B2092"/>
    <hyperlink r:id="rId2094" ref="B2093"/>
    <hyperlink r:id="rId2095" ref="B2094"/>
    <hyperlink r:id="rId2096" ref="B2095"/>
    <hyperlink r:id="rId2097" ref="B2096"/>
    <hyperlink r:id="rId2098" ref="B2097"/>
    <hyperlink r:id="rId2099" ref="B2098"/>
    <hyperlink r:id="rId2100" ref="B2099"/>
    <hyperlink r:id="rId2101" ref="B2100"/>
    <hyperlink r:id="rId2102" ref="B2101"/>
    <hyperlink r:id="rId2103" ref="B2102"/>
    <hyperlink r:id="rId2104" ref="B2103"/>
    <hyperlink r:id="rId2105" ref="B2104"/>
    <hyperlink r:id="rId2106" ref="B2105"/>
    <hyperlink r:id="rId2107" ref="B2106"/>
    <hyperlink r:id="rId2108" ref="B2107"/>
    <hyperlink r:id="rId2109" ref="B2108"/>
    <hyperlink r:id="rId2110" ref="B2109"/>
    <hyperlink r:id="rId2111" ref="B2110"/>
    <hyperlink r:id="rId2112" ref="B2111"/>
    <hyperlink r:id="rId2113" ref="B2112"/>
    <hyperlink r:id="rId2114" ref="B2113"/>
    <hyperlink r:id="rId2115" ref="B2114"/>
    <hyperlink r:id="rId2116" ref="B2115"/>
    <hyperlink r:id="rId2117" ref="B2116"/>
    <hyperlink r:id="rId2118" ref="B2117"/>
    <hyperlink r:id="rId2119" ref="B2118"/>
    <hyperlink r:id="rId2120" ref="B2119"/>
    <hyperlink r:id="rId2121" ref="B2120"/>
    <hyperlink r:id="rId2122" ref="B2121"/>
    <hyperlink r:id="rId2123" ref="B2122"/>
    <hyperlink r:id="rId2124" ref="B2123"/>
    <hyperlink r:id="rId2125" ref="B2124"/>
    <hyperlink r:id="rId2126" ref="B2125"/>
    <hyperlink r:id="rId2127" ref="B2126"/>
    <hyperlink r:id="rId2128" ref="B2127"/>
    <hyperlink r:id="rId2129" ref="B2128"/>
    <hyperlink r:id="rId2130" ref="B2129"/>
    <hyperlink r:id="rId2131" ref="B2130"/>
    <hyperlink r:id="rId2132" ref="B2131"/>
    <hyperlink r:id="rId2133" ref="B2132"/>
    <hyperlink r:id="rId2134" ref="B2133"/>
    <hyperlink r:id="rId2135" ref="B2134"/>
    <hyperlink r:id="rId2136" ref="B2135"/>
    <hyperlink r:id="rId2137" ref="B2136"/>
    <hyperlink r:id="rId2138" ref="B2137"/>
    <hyperlink r:id="rId2139" ref="B2138"/>
    <hyperlink r:id="rId2140" ref="B2139"/>
    <hyperlink r:id="rId2141" ref="B2140"/>
    <hyperlink r:id="rId2142" ref="B2141"/>
    <hyperlink r:id="rId2143" ref="B2142"/>
    <hyperlink r:id="rId2144" ref="B2143"/>
    <hyperlink r:id="rId2145" ref="B2144"/>
    <hyperlink r:id="rId2146" ref="B2145"/>
    <hyperlink r:id="rId2147" ref="B2146"/>
    <hyperlink r:id="rId2148" ref="B2147"/>
    <hyperlink r:id="rId2149" ref="B2148"/>
    <hyperlink r:id="rId2150" ref="B2149"/>
    <hyperlink r:id="rId2151" ref="B2150"/>
    <hyperlink r:id="rId2152" ref="B2151"/>
    <hyperlink r:id="rId2153" ref="B2152"/>
    <hyperlink r:id="rId2154" ref="B2153"/>
    <hyperlink r:id="rId2155" ref="B2154"/>
    <hyperlink r:id="rId2156" ref="B2155"/>
    <hyperlink r:id="rId2157" ref="B2156"/>
    <hyperlink r:id="rId2158" ref="B2157"/>
    <hyperlink r:id="rId2159" ref="B2158"/>
    <hyperlink r:id="rId2160" ref="B2159"/>
    <hyperlink r:id="rId2161" ref="B2160"/>
    <hyperlink r:id="rId2162" ref="B2161"/>
    <hyperlink r:id="rId2163" ref="B2162"/>
    <hyperlink r:id="rId2164" ref="B2163"/>
    <hyperlink r:id="rId2165" ref="B2164"/>
    <hyperlink r:id="rId2166" ref="B2165"/>
    <hyperlink r:id="rId2167" ref="B2166"/>
    <hyperlink r:id="rId2168" ref="B2167"/>
    <hyperlink r:id="rId2169" ref="B2168"/>
    <hyperlink r:id="rId2170" ref="B2169"/>
    <hyperlink r:id="rId2171" ref="B2170"/>
    <hyperlink r:id="rId2172" ref="B2171"/>
    <hyperlink r:id="rId2173" ref="B2172"/>
    <hyperlink r:id="rId2174" ref="B2173"/>
    <hyperlink r:id="rId2175" ref="B2174"/>
    <hyperlink r:id="rId2176" ref="B2175"/>
    <hyperlink r:id="rId2177" ref="B2176"/>
    <hyperlink r:id="rId2178" ref="B2177"/>
    <hyperlink r:id="rId2179" ref="B2178"/>
    <hyperlink r:id="rId2180" ref="B2179"/>
    <hyperlink r:id="rId2181" ref="B2180"/>
    <hyperlink r:id="rId2182" ref="B2181"/>
    <hyperlink r:id="rId2183" ref="B2182"/>
    <hyperlink r:id="rId2184" ref="B2183"/>
    <hyperlink r:id="rId2185" ref="B2184"/>
    <hyperlink r:id="rId2186" ref="B2185"/>
    <hyperlink r:id="rId2187" ref="B2186"/>
    <hyperlink r:id="rId2188" ref="B2187"/>
    <hyperlink r:id="rId2189" ref="B2188"/>
    <hyperlink r:id="rId2190" ref="B2189"/>
    <hyperlink r:id="rId2191" ref="B2190"/>
    <hyperlink r:id="rId2192" ref="B2191"/>
    <hyperlink r:id="rId2193" ref="B2192"/>
    <hyperlink r:id="rId2194" ref="B2193"/>
    <hyperlink r:id="rId2195" ref="B2194"/>
    <hyperlink r:id="rId2196" ref="B2195"/>
    <hyperlink r:id="rId2197" ref="B2196"/>
    <hyperlink r:id="rId2198" ref="B2197"/>
    <hyperlink r:id="rId2199" ref="B2198"/>
    <hyperlink r:id="rId2200" ref="B2199"/>
    <hyperlink r:id="rId2201" ref="B2200"/>
    <hyperlink r:id="rId2202" ref="B2201"/>
    <hyperlink r:id="rId2203" ref="B2202"/>
    <hyperlink r:id="rId2204" ref="B2203"/>
    <hyperlink r:id="rId2205" ref="B2204"/>
    <hyperlink r:id="rId2206" ref="B2205"/>
    <hyperlink r:id="rId2207" ref="B2206"/>
    <hyperlink r:id="rId2208" ref="B2207"/>
    <hyperlink r:id="rId2209" ref="B2208"/>
    <hyperlink r:id="rId2210" ref="B2209"/>
    <hyperlink r:id="rId2211" ref="B2210"/>
    <hyperlink r:id="rId2212" ref="B2211"/>
    <hyperlink r:id="rId2213" ref="B2212"/>
    <hyperlink r:id="rId2214" ref="B2213"/>
    <hyperlink r:id="rId2215" ref="B2214"/>
    <hyperlink r:id="rId2216" ref="B2215"/>
    <hyperlink r:id="rId2217" ref="B2216"/>
    <hyperlink r:id="rId2218" ref="B2217"/>
    <hyperlink r:id="rId2219" ref="B2218"/>
    <hyperlink r:id="rId2220" ref="B2219"/>
    <hyperlink r:id="rId2221" ref="B2220"/>
    <hyperlink r:id="rId2222" ref="B2221"/>
    <hyperlink r:id="rId2223" ref="B2222"/>
    <hyperlink r:id="rId2224" ref="B2223"/>
    <hyperlink r:id="rId2225" ref="B2224"/>
    <hyperlink r:id="rId2226" ref="B2225"/>
    <hyperlink r:id="rId2227" ref="B2226"/>
    <hyperlink r:id="rId2228" ref="B2227"/>
    <hyperlink r:id="rId2229" ref="B2228"/>
    <hyperlink r:id="rId2230" ref="B2229"/>
    <hyperlink r:id="rId2231" ref="B2230"/>
    <hyperlink r:id="rId2232" ref="B2231"/>
    <hyperlink r:id="rId2233" ref="B2232"/>
    <hyperlink r:id="rId2234" ref="B2233"/>
    <hyperlink r:id="rId2235" ref="B2234"/>
    <hyperlink r:id="rId2236" ref="B2235"/>
    <hyperlink r:id="rId2237" ref="B2236"/>
    <hyperlink r:id="rId2238" ref="B2237"/>
    <hyperlink r:id="rId2239" ref="B2238"/>
    <hyperlink r:id="rId2240" ref="B2239"/>
    <hyperlink r:id="rId2241" ref="B2240"/>
    <hyperlink r:id="rId2242" ref="B2241"/>
    <hyperlink r:id="rId2243" ref="B2242"/>
    <hyperlink r:id="rId2244" ref="B2243"/>
    <hyperlink r:id="rId2245" ref="B2244"/>
    <hyperlink r:id="rId2246" ref="B2245"/>
    <hyperlink r:id="rId2247" ref="B2246"/>
    <hyperlink r:id="rId2248" ref="B2247"/>
    <hyperlink r:id="rId2249" ref="B2248"/>
    <hyperlink r:id="rId2250" ref="B2249"/>
    <hyperlink r:id="rId2251" ref="B2250"/>
    <hyperlink r:id="rId2252" ref="B2251"/>
    <hyperlink r:id="rId2253" ref="B2252"/>
    <hyperlink r:id="rId2254" ref="B2253"/>
    <hyperlink r:id="rId2255" ref="B2254"/>
    <hyperlink r:id="rId2256" ref="B2255"/>
    <hyperlink r:id="rId2257" ref="B2256"/>
    <hyperlink r:id="rId2258" ref="B2257"/>
    <hyperlink r:id="rId2259" ref="B2258"/>
    <hyperlink r:id="rId2260" ref="B2259"/>
    <hyperlink r:id="rId2261" ref="B2260"/>
    <hyperlink r:id="rId2262" ref="B2261"/>
    <hyperlink r:id="rId2263" ref="B2262"/>
    <hyperlink r:id="rId2264" ref="B2263"/>
    <hyperlink r:id="rId2265" ref="B2264"/>
    <hyperlink r:id="rId2266" ref="B2265"/>
    <hyperlink r:id="rId2267" ref="B2266"/>
    <hyperlink r:id="rId2268" ref="B2267"/>
    <hyperlink r:id="rId2269" ref="B2268"/>
    <hyperlink r:id="rId2270" ref="B2269"/>
    <hyperlink r:id="rId2271" ref="B2270"/>
    <hyperlink r:id="rId2272" ref="B2271"/>
    <hyperlink r:id="rId2273" ref="B2272"/>
    <hyperlink r:id="rId2274" ref="B2273"/>
    <hyperlink r:id="rId2275" ref="B2274"/>
    <hyperlink r:id="rId2276" ref="B2275"/>
    <hyperlink r:id="rId2277" ref="B2276"/>
    <hyperlink r:id="rId2278" ref="B2277"/>
    <hyperlink r:id="rId2279" ref="B2278"/>
    <hyperlink r:id="rId2280" ref="B2279"/>
    <hyperlink r:id="rId2281" ref="B2280"/>
    <hyperlink r:id="rId2282" ref="B2281"/>
    <hyperlink r:id="rId2283" ref="B2282"/>
    <hyperlink r:id="rId2284" ref="B2283"/>
    <hyperlink r:id="rId2285" ref="B2284"/>
    <hyperlink r:id="rId2286" ref="B2285"/>
    <hyperlink r:id="rId2287" ref="B2286"/>
    <hyperlink r:id="rId2288" ref="B2287"/>
    <hyperlink r:id="rId2289" ref="B2288"/>
    <hyperlink r:id="rId2290" ref="B2289"/>
    <hyperlink r:id="rId2291" ref="B2290"/>
    <hyperlink r:id="rId2292" ref="B2291"/>
    <hyperlink r:id="rId2293" ref="B2292"/>
    <hyperlink r:id="rId2294" ref="B2293"/>
    <hyperlink r:id="rId2295" ref="B2294"/>
    <hyperlink r:id="rId2296" ref="B2295"/>
    <hyperlink r:id="rId2297" ref="B2296"/>
    <hyperlink r:id="rId2298" ref="B2297"/>
    <hyperlink r:id="rId2299" ref="B2298"/>
    <hyperlink r:id="rId2300" ref="B2299"/>
    <hyperlink r:id="rId2301" ref="B2300"/>
    <hyperlink r:id="rId2302" ref="B2301"/>
    <hyperlink r:id="rId2303" ref="B2302"/>
    <hyperlink r:id="rId2304" ref="B2303"/>
    <hyperlink r:id="rId2305" ref="B2304"/>
    <hyperlink r:id="rId2306" ref="B2305"/>
    <hyperlink r:id="rId2307" ref="B2306"/>
    <hyperlink r:id="rId2308" ref="B2307"/>
    <hyperlink r:id="rId2309" ref="B2308"/>
    <hyperlink r:id="rId2310" ref="B2309"/>
    <hyperlink r:id="rId2311" ref="B2310"/>
    <hyperlink r:id="rId2312" ref="B2311"/>
    <hyperlink r:id="rId2313" ref="B2312"/>
    <hyperlink r:id="rId2314" ref="B2313"/>
    <hyperlink r:id="rId2315" ref="B2314"/>
    <hyperlink r:id="rId2316" ref="B2315"/>
    <hyperlink r:id="rId2317" ref="B2316"/>
    <hyperlink r:id="rId2318" ref="B2317"/>
    <hyperlink r:id="rId2319" ref="B2318"/>
    <hyperlink r:id="rId2320" ref="B2319"/>
    <hyperlink r:id="rId2321" ref="B2320"/>
    <hyperlink r:id="rId2322" ref="B2321"/>
    <hyperlink r:id="rId2323" ref="B2322"/>
    <hyperlink r:id="rId2324" ref="B2323"/>
    <hyperlink r:id="rId2325" ref="B2324"/>
    <hyperlink r:id="rId2326" ref="B2325"/>
    <hyperlink r:id="rId2327" ref="B2326"/>
    <hyperlink r:id="rId2328" ref="B2327"/>
    <hyperlink r:id="rId2329" ref="B2328"/>
    <hyperlink r:id="rId2330" ref="B2329"/>
    <hyperlink r:id="rId2331" ref="B2330"/>
    <hyperlink r:id="rId2332" ref="B2331"/>
    <hyperlink r:id="rId2333" ref="B2332"/>
    <hyperlink r:id="rId2334" ref="B2333"/>
    <hyperlink r:id="rId2335" ref="B2334"/>
    <hyperlink r:id="rId2336" ref="B2335"/>
    <hyperlink r:id="rId2337" ref="B2336"/>
    <hyperlink r:id="rId2338" ref="B2337"/>
    <hyperlink r:id="rId2339" ref="B2338"/>
    <hyperlink r:id="rId2340" ref="B2339"/>
    <hyperlink r:id="rId2341" ref="B2340"/>
    <hyperlink r:id="rId2342" ref="B2341"/>
    <hyperlink r:id="rId2343" ref="B2342"/>
    <hyperlink r:id="rId2344" ref="B2343"/>
    <hyperlink r:id="rId2345" ref="B2344"/>
    <hyperlink r:id="rId2346" ref="B2345"/>
    <hyperlink r:id="rId2347" ref="B2346"/>
    <hyperlink r:id="rId2348" ref="B2347"/>
    <hyperlink r:id="rId2349" ref="B2348"/>
    <hyperlink r:id="rId2350" ref="B2349"/>
    <hyperlink r:id="rId2351" ref="B2350"/>
    <hyperlink r:id="rId2352" ref="B2351"/>
    <hyperlink r:id="rId2353" ref="B2352"/>
    <hyperlink r:id="rId2354" ref="B2353"/>
    <hyperlink r:id="rId2355" ref="B2354"/>
    <hyperlink r:id="rId2356" ref="B2355"/>
    <hyperlink r:id="rId2357" ref="B2356"/>
    <hyperlink r:id="rId2358" ref="B2357"/>
    <hyperlink r:id="rId2359" ref="B2358"/>
    <hyperlink r:id="rId2360" ref="B2359"/>
    <hyperlink r:id="rId2361" ref="B2360"/>
    <hyperlink r:id="rId2362" ref="B2361"/>
    <hyperlink r:id="rId2363" ref="B2362"/>
    <hyperlink r:id="rId2364" ref="B2363"/>
    <hyperlink r:id="rId2365" ref="B2364"/>
    <hyperlink r:id="rId2366" ref="B2365"/>
    <hyperlink r:id="rId2367" ref="B2366"/>
    <hyperlink r:id="rId2368" ref="B2367"/>
    <hyperlink r:id="rId2369" ref="B2368"/>
    <hyperlink r:id="rId2370" ref="B2369"/>
    <hyperlink r:id="rId2371" ref="B2370"/>
    <hyperlink r:id="rId2372" ref="B2371"/>
    <hyperlink r:id="rId2373" ref="B2372"/>
    <hyperlink r:id="rId2374" ref="B2373"/>
    <hyperlink r:id="rId2375" ref="B2374"/>
    <hyperlink r:id="rId2376" ref="B2375"/>
    <hyperlink r:id="rId2377" ref="B2376"/>
    <hyperlink r:id="rId2378" ref="B2377"/>
    <hyperlink r:id="rId2379" ref="B2378"/>
    <hyperlink r:id="rId2380" ref="B2379"/>
    <hyperlink r:id="rId2381" ref="B2380"/>
    <hyperlink r:id="rId2382" ref="B2381"/>
    <hyperlink r:id="rId2383" ref="B2382"/>
    <hyperlink r:id="rId2384" ref="B2383"/>
    <hyperlink r:id="rId2385" ref="B2384"/>
    <hyperlink r:id="rId2386" ref="B2385"/>
    <hyperlink r:id="rId2387" ref="B2386"/>
    <hyperlink r:id="rId2388" ref="B2387"/>
    <hyperlink r:id="rId2389" ref="B2388"/>
    <hyperlink r:id="rId2390" ref="B2389"/>
    <hyperlink r:id="rId2391" ref="B2390"/>
    <hyperlink r:id="rId2392" ref="B2391"/>
    <hyperlink r:id="rId2393" ref="B2392"/>
    <hyperlink r:id="rId2394" ref="B2393"/>
    <hyperlink r:id="rId2395" ref="B2394"/>
    <hyperlink r:id="rId2396" ref="B2395"/>
    <hyperlink r:id="rId2397" ref="B2396"/>
    <hyperlink r:id="rId2398" ref="B2397"/>
    <hyperlink r:id="rId2399" ref="B2398"/>
    <hyperlink r:id="rId2400" ref="B2399"/>
    <hyperlink r:id="rId2401" ref="B2400"/>
    <hyperlink r:id="rId2402" ref="B2401"/>
    <hyperlink r:id="rId2403" ref="B2402"/>
    <hyperlink r:id="rId2404" ref="B2403"/>
    <hyperlink r:id="rId2405" ref="B2404"/>
    <hyperlink r:id="rId2406" ref="B2405"/>
    <hyperlink r:id="rId2407" ref="B2406"/>
    <hyperlink r:id="rId2408" ref="B2407"/>
    <hyperlink r:id="rId2409" ref="B2408"/>
    <hyperlink r:id="rId2410" ref="B2409"/>
    <hyperlink r:id="rId2411" ref="B2410"/>
    <hyperlink r:id="rId2412" ref="B2411"/>
    <hyperlink r:id="rId2413" ref="B2412"/>
    <hyperlink r:id="rId2414" ref="B2413"/>
    <hyperlink r:id="rId2415" ref="B2414"/>
    <hyperlink r:id="rId2416" ref="B2415"/>
    <hyperlink r:id="rId2417" ref="B2416"/>
    <hyperlink r:id="rId2418" ref="B2417"/>
    <hyperlink r:id="rId2419" ref="B2418"/>
    <hyperlink r:id="rId2420" ref="B2419"/>
    <hyperlink r:id="rId2421" ref="B2420"/>
    <hyperlink r:id="rId2422" ref="B2421"/>
    <hyperlink r:id="rId2423" ref="B2422"/>
    <hyperlink r:id="rId2424" ref="B2423"/>
    <hyperlink r:id="rId2425" ref="B2424"/>
    <hyperlink r:id="rId2426" ref="B2425"/>
    <hyperlink r:id="rId2427" ref="B2426"/>
    <hyperlink r:id="rId2428" ref="B2427"/>
    <hyperlink r:id="rId2429" ref="B2428"/>
    <hyperlink r:id="rId2430" ref="B2429"/>
    <hyperlink r:id="rId2431" ref="B2430"/>
    <hyperlink r:id="rId2432" ref="B2431"/>
    <hyperlink r:id="rId2433" ref="B2432"/>
    <hyperlink r:id="rId2434" ref="B2433"/>
    <hyperlink r:id="rId2435" ref="B2434"/>
    <hyperlink r:id="rId2436" ref="B2435"/>
    <hyperlink r:id="rId2437" ref="B2436"/>
    <hyperlink r:id="rId2438" ref="B2437"/>
    <hyperlink r:id="rId2439" ref="B2438"/>
    <hyperlink r:id="rId2440" ref="B2439"/>
    <hyperlink r:id="rId2441" ref="B2440"/>
    <hyperlink r:id="rId2442" ref="B2441"/>
    <hyperlink r:id="rId2443" ref="B2442"/>
    <hyperlink r:id="rId2444" ref="B2443"/>
    <hyperlink r:id="rId2445" ref="B2444"/>
    <hyperlink r:id="rId2446" ref="B2445"/>
    <hyperlink r:id="rId2447" ref="B2446"/>
    <hyperlink r:id="rId2448" ref="B2447"/>
    <hyperlink r:id="rId2449" ref="B2448"/>
    <hyperlink r:id="rId2450" ref="B2449"/>
    <hyperlink r:id="rId2451" ref="B2450"/>
    <hyperlink r:id="rId2452" ref="B2451"/>
    <hyperlink r:id="rId2453" ref="B2452"/>
    <hyperlink r:id="rId2454" ref="B2453"/>
    <hyperlink r:id="rId2455" ref="B2454"/>
    <hyperlink r:id="rId2456" ref="B2455"/>
    <hyperlink r:id="rId2457" ref="B2456"/>
    <hyperlink r:id="rId2458" ref="B2457"/>
    <hyperlink r:id="rId2459" ref="B2458"/>
    <hyperlink r:id="rId2460" ref="B2459"/>
    <hyperlink r:id="rId2461" ref="B2460"/>
    <hyperlink r:id="rId2462" ref="B2461"/>
    <hyperlink r:id="rId2463" ref="B2462"/>
    <hyperlink r:id="rId2464" ref="B2463"/>
    <hyperlink r:id="rId2465" ref="B2464"/>
    <hyperlink r:id="rId2466" ref="B2465"/>
    <hyperlink r:id="rId2467" ref="B2466"/>
    <hyperlink r:id="rId2468" ref="B2467"/>
    <hyperlink r:id="rId2469" ref="B2468"/>
    <hyperlink r:id="rId2470" ref="B2469"/>
    <hyperlink r:id="rId2471" ref="B2470"/>
    <hyperlink r:id="rId2472" ref="B2471"/>
    <hyperlink r:id="rId2473" ref="B2472"/>
    <hyperlink r:id="rId2474" ref="B2473"/>
    <hyperlink r:id="rId2475" ref="B2474"/>
    <hyperlink r:id="rId2476" ref="B2475"/>
    <hyperlink r:id="rId2477" ref="B2476"/>
    <hyperlink r:id="rId2478" ref="B2477"/>
    <hyperlink r:id="rId2479" ref="B2478"/>
    <hyperlink r:id="rId2480" ref="B2479"/>
    <hyperlink r:id="rId2481" ref="B2480"/>
    <hyperlink r:id="rId2482" ref="B2481"/>
    <hyperlink r:id="rId2483" ref="B2482"/>
    <hyperlink r:id="rId2484" ref="B2483"/>
    <hyperlink r:id="rId2485" ref="B2484"/>
    <hyperlink r:id="rId2486" ref="B2485"/>
    <hyperlink r:id="rId2487" ref="B2486"/>
    <hyperlink r:id="rId2488" ref="B2487"/>
    <hyperlink r:id="rId2489" ref="B2488"/>
    <hyperlink r:id="rId2490" ref="B2489"/>
    <hyperlink r:id="rId2491" ref="B2490"/>
    <hyperlink r:id="rId2492" ref="B2491"/>
    <hyperlink r:id="rId2493" ref="B2492"/>
    <hyperlink r:id="rId2494" ref="B2493"/>
    <hyperlink r:id="rId2495" ref="B2494"/>
    <hyperlink r:id="rId2496" ref="B2495"/>
    <hyperlink r:id="rId2497" ref="B2496"/>
    <hyperlink r:id="rId2498" ref="B2497"/>
    <hyperlink r:id="rId2499" ref="B2498"/>
    <hyperlink r:id="rId2500" ref="B2499"/>
    <hyperlink r:id="rId2501" ref="B2500"/>
    <hyperlink r:id="rId2502" ref="B2501"/>
    <hyperlink r:id="rId2503" ref="B2502"/>
    <hyperlink r:id="rId2504" ref="B2503"/>
    <hyperlink r:id="rId2505" ref="B2504"/>
    <hyperlink r:id="rId2506" ref="B2505"/>
    <hyperlink r:id="rId2507" ref="B2506"/>
    <hyperlink r:id="rId2508" ref="B2507"/>
    <hyperlink r:id="rId2509" ref="B2508"/>
    <hyperlink r:id="rId2510" ref="B2509"/>
    <hyperlink r:id="rId2511" ref="B2510"/>
    <hyperlink r:id="rId2512" ref="B2511"/>
    <hyperlink r:id="rId2513" ref="B2512"/>
    <hyperlink r:id="rId2514" ref="B2513"/>
    <hyperlink r:id="rId2515" ref="B2514"/>
    <hyperlink r:id="rId2516" ref="B2515"/>
    <hyperlink r:id="rId2517" ref="B2516"/>
    <hyperlink r:id="rId2518" ref="B2517"/>
    <hyperlink r:id="rId2519" ref="B2518"/>
    <hyperlink r:id="rId2520" ref="B2519"/>
    <hyperlink r:id="rId2521" ref="B2520"/>
    <hyperlink r:id="rId2522" ref="B2521"/>
    <hyperlink r:id="rId2523" ref="B2522"/>
    <hyperlink r:id="rId2524" ref="B2523"/>
    <hyperlink r:id="rId2525" ref="B2524"/>
    <hyperlink r:id="rId2526" ref="B2525"/>
    <hyperlink r:id="rId2527" ref="B2526"/>
    <hyperlink r:id="rId2528" ref="B2527"/>
    <hyperlink r:id="rId2529" ref="B2528"/>
    <hyperlink r:id="rId2530" ref="B2529"/>
    <hyperlink r:id="rId2531" ref="B2530"/>
    <hyperlink r:id="rId2532" ref="B2531"/>
    <hyperlink r:id="rId2533" ref="B2532"/>
    <hyperlink r:id="rId2534" ref="B2533"/>
    <hyperlink r:id="rId2535" ref="B2534"/>
    <hyperlink r:id="rId2536" ref="B2535"/>
    <hyperlink r:id="rId2537" ref="B2536"/>
    <hyperlink r:id="rId2538" ref="B2537"/>
    <hyperlink r:id="rId2539" ref="B2538"/>
    <hyperlink r:id="rId2540" ref="B2539"/>
    <hyperlink r:id="rId2541" ref="B2540"/>
    <hyperlink r:id="rId2542" ref="B2541"/>
    <hyperlink r:id="rId2543" ref="B2542"/>
    <hyperlink r:id="rId2544" ref="B2543"/>
    <hyperlink r:id="rId2545" ref="B2544"/>
    <hyperlink r:id="rId2546" ref="B2545"/>
    <hyperlink r:id="rId2547" ref="B2546"/>
    <hyperlink r:id="rId2548" ref="B2547"/>
    <hyperlink r:id="rId2549" ref="B2548"/>
    <hyperlink r:id="rId2550" ref="B2549"/>
    <hyperlink r:id="rId2551" ref="B2550"/>
    <hyperlink r:id="rId2552" ref="B2551"/>
    <hyperlink r:id="rId2553" ref="B2552"/>
    <hyperlink r:id="rId2554" ref="B2553"/>
    <hyperlink r:id="rId2555" ref="B2554"/>
    <hyperlink r:id="rId2556" ref="B2555"/>
    <hyperlink r:id="rId2557" ref="B2556"/>
    <hyperlink r:id="rId2558" ref="B2557"/>
    <hyperlink r:id="rId2559" ref="B2558"/>
    <hyperlink r:id="rId2560" ref="B2559"/>
    <hyperlink r:id="rId2561" ref="B2560"/>
    <hyperlink r:id="rId2562" ref="B2561"/>
    <hyperlink r:id="rId2563" ref="B2562"/>
    <hyperlink r:id="rId2564" ref="B2563"/>
    <hyperlink r:id="rId2565" ref="B2564"/>
    <hyperlink r:id="rId2566" ref="B2565"/>
    <hyperlink r:id="rId2567" ref="B2566"/>
    <hyperlink r:id="rId2568" ref="B2567"/>
    <hyperlink r:id="rId2569" ref="B2568"/>
    <hyperlink r:id="rId2570" ref="B2569"/>
    <hyperlink r:id="rId2571" ref="B2570"/>
    <hyperlink r:id="rId2572" ref="B2571"/>
    <hyperlink r:id="rId2573" ref="B2572"/>
    <hyperlink r:id="rId2574" ref="B2573"/>
    <hyperlink r:id="rId2575" ref="B2574"/>
    <hyperlink r:id="rId2576" ref="B2575"/>
    <hyperlink r:id="rId2577" ref="B2576"/>
    <hyperlink r:id="rId2578" ref="B2577"/>
    <hyperlink r:id="rId2579" ref="B2578"/>
    <hyperlink r:id="rId2580" ref="B2579"/>
    <hyperlink r:id="rId2581" ref="B2580"/>
    <hyperlink r:id="rId2582" ref="B2581"/>
    <hyperlink r:id="rId2583" ref="B2582"/>
    <hyperlink r:id="rId2584" ref="B2583"/>
    <hyperlink r:id="rId2585" ref="B2584"/>
    <hyperlink r:id="rId2586" ref="B2585"/>
    <hyperlink r:id="rId2587" ref="B2586"/>
    <hyperlink r:id="rId2588" ref="B2587"/>
    <hyperlink r:id="rId2589" ref="B2588"/>
    <hyperlink r:id="rId2590" ref="B2589"/>
    <hyperlink r:id="rId2591" ref="B2590"/>
    <hyperlink r:id="rId2592" ref="B2591"/>
    <hyperlink r:id="rId2593" ref="B2592"/>
    <hyperlink r:id="rId2594" ref="B2593"/>
    <hyperlink r:id="rId2595" ref="B2594"/>
    <hyperlink r:id="rId2596" ref="B2595"/>
    <hyperlink r:id="rId2597" ref="B2596"/>
    <hyperlink r:id="rId2598" ref="B2597"/>
    <hyperlink r:id="rId2599" ref="B2598"/>
    <hyperlink r:id="rId2600" ref="B2599"/>
    <hyperlink r:id="rId2601" ref="B2600"/>
    <hyperlink r:id="rId2602" ref="B2601"/>
    <hyperlink r:id="rId2603" ref="B2602"/>
    <hyperlink r:id="rId2604" ref="B2603"/>
    <hyperlink r:id="rId2605" ref="B2604"/>
    <hyperlink r:id="rId2606" ref="B2605"/>
    <hyperlink r:id="rId2607" ref="B2606"/>
    <hyperlink r:id="rId2608" ref="B2607"/>
    <hyperlink r:id="rId2609" ref="B2608"/>
    <hyperlink r:id="rId2610" ref="B2609"/>
    <hyperlink r:id="rId2611" ref="B2610"/>
    <hyperlink r:id="rId2612" ref="B2611"/>
    <hyperlink r:id="rId2613" ref="B2612"/>
    <hyperlink r:id="rId2614" ref="B2613"/>
    <hyperlink r:id="rId2615" ref="B2614"/>
    <hyperlink r:id="rId2616" ref="B2615"/>
    <hyperlink r:id="rId2617" ref="B2616"/>
    <hyperlink r:id="rId2618" ref="B2617"/>
    <hyperlink r:id="rId2619" ref="B2618"/>
    <hyperlink r:id="rId2620" ref="B2619"/>
    <hyperlink r:id="rId2621" ref="B2620"/>
    <hyperlink r:id="rId2622" ref="B2621"/>
    <hyperlink r:id="rId2623" ref="B2622"/>
    <hyperlink r:id="rId2624" ref="B2623"/>
    <hyperlink r:id="rId2625" ref="B2624"/>
    <hyperlink r:id="rId2626" ref="B2625"/>
    <hyperlink r:id="rId2627" ref="B2626"/>
    <hyperlink r:id="rId2628" ref="B2627"/>
    <hyperlink r:id="rId2629" ref="B2628"/>
    <hyperlink r:id="rId2630" ref="B2629"/>
    <hyperlink r:id="rId2631" ref="B2630"/>
    <hyperlink r:id="rId2632" ref="B2631"/>
    <hyperlink r:id="rId2633" ref="B2632"/>
    <hyperlink r:id="rId2634" ref="B2633"/>
    <hyperlink r:id="rId2635" ref="B2634"/>
    <hyperlink r:id="rId2636" ref="B2635"/>
    <hyperlink r:id="rId2637" ref="B2636"/>
    <hyperlink r:id="rId2638" ref="B2637"/>
    <hyperlink r:id="rId2639" ref="B2638"/>
    <hyperlink r:id="rId2640" ref="B2639"/>
    <hyperlink r:id="rId2641" ref="B2640"/>
    <hyperlink r:id="rId2642" ref="B2641"/>
    <hyperlink r:id="rId2643" ref="B2642"/>
    <hyperlink r:id="rId2644" ref="B2643"/>
    <hyperlink r:id="rId2645" ref="B2644"/>
    <hyperlink r:id="rId2646" ref="B2645"/>
    <hyperlink r:id="rId2647" ref="B2646"/>
    <hyperlink r:id="rId2648" ref="B2647"/>
    <hyperlink r:id="rId2649" ref="B2648"/>
    <hyperlink r:id="rId2650" ref="B2649"/>
    <hyperlink r:id="rId2651" ref="B2650"/>
    <hyperlink r:id="rId2652" ref="B2651"/>
    <hyperlink r:id="rId2653" ref="B2652"/>
    <hyperlink r:id="rId2654" ref="B2653"/>
    <hyperlink r:id="rId2655" ref="B2654"/>
    <hyperlink r:id="rId2656" ref="B2655"/>
    <hyperlink r:id="rId2657" ref="B2656"/>
    <hyperlink r:id="rId2658" ref="B2657"/>
    <hyperlink r:id="rId2659" ref="B2658"/>
    <hyperlink r:id="rId2660" ref="B2659"/>
    <hyperlink r:id="rId2661" ref="B2660"/>
    <hyperlink r:id="rId2662" ref="B2661"/>
    <hyperlink r:id="rId2663" ref="B2662"/>
    <hyperlink r:id="rId2664" ref="B2663"/>
    <hyperlink r:id="rId2665" ref="B2664"/>
    <hyperlink r:id="rId2666" ref="B2665"/>
    <hyperlink r:id="rId2667" ref="B2666"/>
    <hyperlink r:id="rId2668" ref="B2667"/>
    <hyperlink r:id="rId2669" ref="B2668"/>
    <hyperlink r:id="rId2670" ref="B2669"/>
    <hyperlink r:id="rId2671" ref="B2670"/>
    <hyperlink r:id="rId2672" ref="B2671"/>
    <hyperlink r:id="rId2673" ref="B2672"/>
    <hyperlink r:id="rId2674" ref="B2673"/>
    <hyperlink r:id="rId2675" ref="B2674"/>
    <hyperlink r:id="rId2676" ref="B2675"/>
    <hyperlink r:id="rId2677" ref="B2676"/>
    <hyperlink r:id="rId2678" ref="B2677"/>
    <hyperlink r:id="rId2679" ref="B2678"/>
    <hyperlink r:id="rId2680" ref="B2679"/>
    <hyperlink r:id="rId2681" ref="B2680"/>
    <hyperlink r:id="rId2682" ref="B2681"/>
    <hyperlink r:id="rId2683" ref="B2682"/>
    <hyperlink r:id="rId2684" ref="B2683"/>
    <hyperlink r:id="rId2685" ref="B2684"/>
    <hyperlink r:id="rId2686" ref="B2685"/>
    <hyperlink r:id="rId2687" ref="B2686"/>
    <hyperlink r:id="rId2688" ref="B2687"/>
    <hyperlink r:id="rId2689" ref="B2688"/>
    <hyperlink r:id="rId2690" ref="B2689"/>
    <hyperlink r:id="rId2691" ref="B2690"/>
    <hyperlink r:id="rId2692" ref="B2691"/>
    <hyperlink r:id="rId2693" ref="B2692"/>
    <hyperlink r:id="rId2694" ref="B2693"/>
    <hyperlink r:id="rId2695" ref="B2694"/>
    <hyperlink r:id="rId2696" ref="B2695"/>
    <hyperlink r:id="rId2697" ref="B2696"/>
    <hyperlink r:id="rId2698" ref="B2697"/>
    <hyperlink r:id="rId2699" ref="B2698"/>
    <hyperlink r:id="rId2700" ref="B2699"/>
    <hyperlink r:id="rId2701" ref="B2700"/>
    <hyperlink r:id="rId2702" ref="B2701"/>
    <hyperlink r:id="rId2703" ref="B2702"/>
    <hyperlink r:id="rId2704" ref="B2703"/>
    <hyperlink r:id="rId2705" ref="B2704"/>
    <hyperlink r:id="rId2706" ref="B2705"/>
    <hyperlink r:id="rId2707" ref="B2706"/>
    <hyperlink r:id="rId2708" ref="B2707"/>
    <hyperlink r:id="rId2709" ref="B2708"/>
    <hyperlink r:id="rId2710" ref="B2709"/>
    <hyperlink r:id="rId2711" ref="B2710"/>
    <hyperlink r:id="rId2712" ref="B2711"/>
    <hyperlink r:id="rId2713" ref="B2712"/>
    <hyperlink r:id="rId2714" ref="B2713"/>
    <hyperlink r:id="rId2715" ref="B2714"/>
    <hyperlink r:id="rId2716" ref="B2715"/>
    <hyperlink r:id="rId2717" ref="B2716"/>
    <hyperlink r:id="rId2718" ref="B2717"/>
    <hyperlink r:id="rId2719" ref="B2718"/>
    <hyperlink r:id="rId2720" ref="B2719"/>
    <hyperlink r:id="rId2721" ref="B2720"/>
    <hyperlink r:id="rId2722" ref="B2721"/>
    <hyperlink r:id="rId2723" ref="B2722"/>
    <hyperlink r:id="rId2724" ref="B2723"/>
    <hyperlink r:id="rId2725" ref="B2724"/>
    <hyperlink r:id="rId2726" ref="B2725"/>
    <hyperlink r:id="rId2727" ref="B2726"/>
    <hyperlink r:id="rId2728" ref="B2727"/>
    <hyperlink r:id="rId2729" ref="B2728"/>
    <hyperlink r:id="rId2730" ref="B2729"/>
    <hyperlink r:id="rId2731" ref="B2730"/>
    <hyperlink r:id="rId2732" ref="B2731"/>
    <hyperlink r:id="rId2733" ref="B2732"/>
    <hyperlink r:id="rId2734" ref="B2733"/>
    <hyperlink r:id="rId2735" ref="B2734"/>
    <hyperlink r:id="rId2736" ref="B2735"/>
    <hyperlink r:id="rId2737" ref="B2736"/>
    <hyperlink r:id="rId2738" ref="B2737"/>
    <hyperlink r:id="rId2739" ref="B2738"/>
    <hyperlink r:id="rId2740" ref="B2739"/>
    <hyperlink r:id="rId2741" ref="B2740"/>
    <hyperlink r:id="rId2742" ref="B2741"/>
    <hyperlink r:id="rId2743" ref="B2742"/>
    <hyperlink r:id="rId2744" ref="B2743"/>
    <hyperlink r:id="rId2745" ref="B2744"/>
    <hyperlink r:id="rId2746" ref="B2745"/>
    <hyperlink r:id="rId2747" ref="B2746"/>
    <hyperlink r:id="rId2748" ref="B2747"/>
    <hyperlink r:id="rId2749" ref="B2748"/>
    <hyperlink r:id="rId2750" ref="B2749"/>
    <hyperlink r:id="rId2751" ref="B2750"/>
    <hyperlink r:id="rId2752" ref="B2751"/>
    <hyperlink r:id="rId2753" ref="B2752"/>
    <hyperlink r:id="rId2754" ref="B2753"/>
    <hyperlink r:id="rId2755" ref="B2754"/>
    <hyperlink r:id="rId2756" ref="B2755"/>
    <hyperlink r:id="rId2757" ref="B2756"/>
    <hyperlink r:id="rId2758" ref="B2757"/>
    <hyperlink r:id="rId2759" ref="B2758"/>
    <hyperlink r:id="rId2760" ref="B2759"/>
    <hyperlink r:id="rId2761" ref="B2760"/>
    <hyperlink r:id="rId2762" ref="B2761"/>
    <hyperlink r:id="rId2763" ref="B2762"/>
    <hyperlink r:id="rId2764" ref="B2763"/>
    <hyperlink r:id="rId2765" ref="B2764"/>
    <hyperlink r:id="rId2766" ref="B2765"/>
    <hyperlink r:id="rId2767" ref="B2766"/>
    <hyperlink r:id="rId2768" ref="B2767"/>
    <hyperlink r:id="rId2769" ref="B2768"/>
    <hyperlink r:id="rId2770" ref="B2769"/>
    <hyperlink r:id="rId2771" ref="B2770"/>
    <hyperlink r:id="rId2772" ref="B2771"/>
    <hyperlink r:id="rId2773" ref="B2772"/>
    <hyperlink r:id="rId2774" ref="B2773"/>
    <hyperlink r:id="rId2775" ref="B2774"/>
    <hyperlink r:id="rId2776" ref="B2775"/>
    <hyperlink r:id="rId2777" ref="B2776"/>
    <hyperlink r:id="rId2778" ref="B2777"/>
    <hyperlink r:id="rId2779" ref="B2778"/>
    <hyperlink r:id="rId2780" ref="B2779"/>
    <hyperlink r:id="rId2781" ref="B2780"/>
    <hyperlink r:id="rId2782" ref="B2781"/>
    <hyperlink r:id="rId2783" ref="B2782"/>
    <hyperlink r:id="rId2784" ref="B2783"/>
    <hyperlink r:id="rId2785" ref="B2784"/>
    <hyperlink r:id="rId2786" ref="B2785"/>
    <hyperlink r:id="rId2787" ref="B2786"/>
    <hyperlink r:id="rId2788" ref="B2787"/>
    <hyperlink r:id="rId2789" ref="B2788"/>
    <hyperlink r:id="rId2790" ref="B2789"/>
    <hyperlink r:id="rId2791" ref="B2790"/>
    <hyperlink r:id="rId2792" ref="B2791"/>
    <hyperlink r:id="rId2793" ref="B2792"/>
    <hyperlink r:id="rId2794" ref="B2793"/>
    <hyperlink r:id="rId2795" ref="B2794"/>
    <hyperlink r:id="rId2796" ref="B2795"/>
    <hyperlink r:id="rId2797" ref="B2796"/>
    <hyperlink r:id="rId2798" ref="B2797"/>
    <hyperlink r:id="rId2799" ref="B2798"/>
    <hyperlink r:id="rId2800" ref="B2799"/>
    <hyperlink r:id="rId2801" ref="B2800"/>
    <hyperlink r:id="rId2802" ref="B2801"/>
    <hyperlink r:id="rId2803" ref="B2802"/>
    <hyperlink r:id="rId2804" ref="B2803"/>
    <hyperlink r:id="rId2805" ref="B2804"/>
    <hyperlink r:id="rId2806" ref="B2805"/>
    <hyperlink r:id="rId2807" ref="B2806"/>
    <hyperlink r:id="rId2808" ref="B2807"/>
    <hyperlink r:id="rId2809" ref="B2808"/>
    <hyperlink r:id="rId2810" ref="B2809"/>
    <hyperlink r:id="rId2811" ref="B2810"/>
    <hyperlink r:id="rId2812" ref="B2811"/>
    <hyperlink r:id="rId2813" ref="B2812"/>
    <hyperlink r:id="rId2814" ref="B2813"/>
    <hyperlink r:id="rId2815" ref="B2814"/>
    <hyperlink r:id="rId2816" ref="B2815"/>
    <hyperlink r:id="rId2817" ref="B2816"/>
    <hyperlink r:id="rId2818" ref="B2817"/>
    <hyperlink r:id="rId2819" ref="B2818"/>
    <hyperlink r:id="rId2820" ref="B2819"/>
    <hyperlink r:id="rId2821" ref="B2820"/>
    <hyperlink r:id="rId2822" ref="B2821"/>
    <hyperlink r:id="rId2823" ref="B2822"/>
    <hyperlink r:id="rId2824" ref="B2823"/>
    <hyperlink r:id="rId2825" ref="B2824"/>
    <hyperlink r:id="rId2826" ref="B2825"/>
    <hyperlink r:id="rId2827" ref="B2826"/>
    <hyperlink r:id="rId2828" ref="B2827"/>
    <hyperlink r:id="rId2829" ref="B2828"/>
    <hyperlink r:id="rId2830" ref="B2829"/>
    <hyperlink r:id="rId2831" ref="B2830"/>
    <hyperlink r:id="rId2832" ref="B2831"/>
    <hyperlink r:id="rId2833" ref="B2832"/>
    <hyperlink r:id="rId2834" ref="B2833"/>
    <hyperlink r:id="rId2835" ref="B2834"/>
    <hyperlink r:id="rId2836" ref="B2835"/>
    <hyperlink r:id="rId2837" ref="B2836"/>
    <hyperlink r:id="rId2838" ref="B2837"/>
    <hyperlink r:id="rId2839" ref="B2838"/>
    <hyperlink r:id="rId2840" ref="B2839"/>
    <hyperlink r:id="rId2841" ref="B2840"/>
    <hyperlink r:id="rId2842" ref="B2841"/>
    <hyperlink r:id="rId2843" ref="B2842"/>
    <hyperlink r:id="rId2844" ref="B2843"/>
    <hyperlink r:id="rId2845" ref="B2844"/>
    <hyperlink r:id="rId2846" ref="B2845"/>
    <hyperlink r:id="rId2847" ref="B2846"/>
    <hyperlink r:id="rId2848" ref="B2847"/>
    <hyperlink r:id="rId2849" ref="B2848"/>
    <hyperlink r:id="rId2850" ref="B2849"/>
    <hyperlink r:id="rId2851" ref="B2850"/>
    <hyperlink r:id="rId2852" ref="B2851"/>
    <hyperlink r:id="rId2853" ref="B2852"/>
    <hyperlink r:id="rId2854" ref="B2853"/>
    <hyperlink r:id="rId2855" ref="B2854"/>
    <hyperlink r:id="rId2856" ref="B2855"/>
    <hyperlink r:id="rId2857" ref="B2856"/>
    <hyperlink r:id="rId2858" ref="B2857"/>
    <hyperlink r:id="rId2859" ref="B2858"/>
    <hyperlink r:id="rId2860" ref="B2859"/>
    <hyperlink r:id="rId2861" ref="B2860"/>
    <hyperlink r:id="rId2862" ref="B2861"/>
    <hyperlink r:id="rId2863" ref="B2862"/>
    <hyperlink r:id="rId2864" ref="B2863"/>
    <hyperlink r:id="rId2865" ref="B2864"/>
    <hyperlink r:id="rId2866" ref="B2865"/>
    <hyperlink r:id="rId2867" ref="B2866"/>
    <hyperlink r:id="rId2868" ref="B2867"/>
    <hyperlink r:id="rId2869" ref="B2868"/>
    <hyperlink r:id="rId2870" ref="B2869"/>
    <hyperlink r:id="rId2871" ref="B2870"/>
    <hyperlink r:id="rId2872" ref="B2871"/>
    <hyperlink r:id="rId2873" ref="B2872"/>
    <hyperlink r:id="rId2874" ref="B2873"/>
    <hyperlink r:id="rId2875" ref="B2874"/>
    <hyperlink r:id="rId2876" ref="B2875"/>
    <hyperlink r:id="rId2877" ref="B2876"/>
    <hyperlink r:id="rId2878" ref="B2877"/>
    <hyperlink r:id="rId2879" ref="B2878"/>
    <hyperlink r:id="rId2880" ref="B2879"/>
    <hyperlink r:id="rId2881" ref="B2880"/>
    <hyperlink r:id="rId2882" ref="B2881"/>
    <hyperlink r:id="rId2883" ref="B2882"/>
    <hyperlink r:id="rId2884" ref="B2883"/>
    <hyperlink r:id="rId2885" ref="B2884"/>
    <hyperlink r:id="rId2886" ref="B2885"/>
    <hyperlink r:id="rId2887" ref="B2886"/>
    <hyperlink r:id="rId2888" ref="B2887"/>
    <hyperlink r:id="rId2889" ref="B2888"/>
    <hyperlink r:id="rId2890" ref="B2889"/>
    <hyperlink r:id="rId2891" ref="B2890"/>
    <hyperlink r:id="rId2892" ref="B2891"/>
    <hyperlink r:id="rId2893" ref="B2892"/>
    <hyperlink r:id="rId2894" ref="B2893"/>
    <hyperlink r:id="rId2895" ref="B2894"/>
    <hyperlink r:id="rId2896" ref="B2895"/>
    <hyperlink r:id="rId2897" ref="B2896"/>
    <hyperlink r:id="rId2898" ref="B2897"/>
    <hyperlink r:id="rId2899" ref="B2898"/>
    <hyperlink r:id="rId2900" ref="B2899"/>
    <hyperlink r:id="rId2901" ref="B2900"/>
    <hyperlink r:id="rId2902" ref="B2901"/>
    <hyperlink r:id="rId2903" ref="B2902"/>
    <hyperlink r:id="rId2904" ref="B2903"/>
    <hyperlink r:id="rId2905" ref="B2904"/>
    <hyperlink r:id="rId2906" ref="B2905"/>
    <hyperlink r:id="rId2907" ref="B2906"/>
    <hyperlink r:id="rId2908" ref="B2907"/>
    <hyperlink r:id="rId2909" ref="B2908"/>
    <hyperlink r:id="rId2910" ref="B2909"/>
    <hyperlink r:id="rId2911" ref="B2910"/>
    <hyperlink r:id="rId2912" ref="B2911"/>
    <hyperlink r:id="rId2913" ref="B2912"/>
    <hyperlink r:id="rId2914" ref="B2913"/>
    <hyperlink r:id="rId2915" ref="B2914"/>
    <hyperlink r:id="rId2916" ref="B2915"/>
    <hyperlink r:id="rId2917" ref="B2916"/>
    <hyperlink r:id="rId2918" ref="B2917"/>
    <hyperlink r:id="rId2919" ref="B2918"/>
    <hyperlink r:id="rId2920" ref="B2919"/>
    <hyperlink r:id="rId2921" ref="B2920"/>
    <hyperlink r:id="rId2922" ref="B2921"/>
    <hyperlink r:id="rId2923" ref="B2922"/>
    <hyperlink r:id="rId2924" ref="B2923"/>
    <hyperlink r:id="rId2925" ref="B2924"/>
    <hyperlink r:id="rId2926" ref="B2925"/>
    <hyperlink r:id="rId2927" ref="B2926"/>
    <hyperlink r:id="rId2928" ref="B2927"/>
    <hyperlink r:id="rId2929" ref="B2928"/>
    <hyperlink r:id="rId2930" ref="B2929"/>
    <hyperlink r:id="rId2931" ref="B2930"/>
    <hyperlink r:id="rId2932" ref="B2931"/>
    <hyperlink r:id="rId2933" ref="B2932"/>
    <hyperlink r:id="rId2934" ref="B2933"/>
    <hyperlink r:id="rId2935" ref="B2934"/>
    <hyperlink r:id="rId2936" ref="B2935"/>
    <hyperlink r:id="rId2937" ref="B2936"/>
    <hyperlink r:id="rId2938" ref="B2937"/>
    <hyperlink r:id="rId2939" ref="B2938"/>
    <hyperlink r:id="rId2940" ref="B2939"/>
    <hyperlink r:id="rId2941" ref="B2940"/>
    <hyperlink r:id="rId2942" ref="B2941"/>
    <hyperlink r:id="rId2943" ref="B2942"/>
    <hyperlink r:id="rId2944" ref="B2943"/>
    <hyperlink r:id="rId2945" ref="B2944"/>
    <hyperlink r:id="rId2946" ref="B2945"/>
    <hyperlink r:id="rId2947" ref="B2946"/>
    <hyperlink r:id="rId2948" ref="B2947"/>
    <hyperlink r:id="rId2949" ref="B2948"/>
    <hyperlink r:id="rId2950" ref="B2949"/>
    <hyperlink r:id="rId2951" ref="B2950"/>
    <hyperlink r:id="rId2952" ref="B2951"/>
    <hyperlink r:id="rId2953" ref="B2952"/>
    <hyperlink r:id="rId2954" ref="B2953"/>
    <hyperlink r:id="rId2955" ref="B2954"/>
    <hyperlink r:id="rId2956" ref="B2955"/>
    <hyperlink r:id="rId2957" ref="B2956"/>
    <hyperlink r:id="rId2958" ref="B2957"/>
    <hyperlink r:id="rId2959" ref="B2958"/>
    <hyperlink r:id="rId2960" ref="B2959"/>
    <hyperlink r:id="rId2961" ref="B2960"/>
    <hyperlink r:id="rId2962" ref="B2961"/>
    <hyperlink r:id="rId2963" ref="B2962"/>
    <hyperlink r:id="rId2964" ref="B2963"/>
    <hyperlink r:id="rId2965" ref="B2964"/>
    <hyperlink r:id="rId2966" ref="B2965"/>
    <hyperlink r:id="rId2967" ref="B2966"/>
    <hyperlink r:id="rId2968" ref="B2967"/>
    <hyperlink r:id="rId2969" ref="B2968"/>
    <hyperlink r:id="rId2970" ref="B2969"/>
    <hyperlink r:id="rId2971" ref="B2970"/>
    <hyperlink r:id="rId2972" ref="B2971"/>
    <hyperlink r:id="rId2973" ref="B2972"/>
    <hyperlink r:id="rId2974" ref="B2973"/>
    <hyperlink r:id="rId2975" ref="B2974"/>
    <hyperlink r:id="rId2976" ref="B2975"/>
    <hyperlink r:id="rId2977" ref="B2976"/>
    <hyperlink r:id="rId2978" ref="B2977"/>
    <hyperlink r:id="rId2979" ref="B2978"/>
    <hyperlink r:id="rId2980" ref="B2979"/>
    <hyperlink r:id="rId2981" ref="B2980"/>
    <hyperlink r:id="rId2982" ref="B2981"/>
    <hyperlink r:id="rId2983" ref="B2982"/>
    <hyperlink r:id="rId2984" ref="B2983"/>
    <hyperlink r:id="rId2985" ref="B2984"/>
    <hyperlink r:id="rId2986" ref="B2985"/>
    <hyperlink r:id="rId2987" ref="B2986"/>
    <hyperlink r:id="rId2988" ref="B2987"/>
    <hyperlink r:id="rId2989" ref="B2988"/>
    <hyperlink r:id="rId2990" ref="B2989"/>
    <hyperlink r:id="rId2991" ref="B2990"/>
    <hyperlink r:id="rId2992" ref="B2991"/>
    <hyperlink r:id="rId2993" ref="B2992"/>
    <hyperlink r:id="rId2994" ref="B2993"/>
    <hyperlink r:id="rId2995" ref="B2994"/>
    <hyperlink r:id="rId2996" ref="B2995"/>
    <hyperlink r:id="rId2997" ref="B2996"/>
    <hyperlink r:id="rId2998" ref="B2997"/>
    <hyperlink r:id="rId2999" ref="B2998"/>
    <hyperlink r:id="rId3000" ref="B2999"/>
    <hyperlink r:id="rId3001" ref="B3000"/>
    <hyperlink r:id="rId3002" ref="B3001"/>
    <hyperlink r:id="rId3003" ref="B3002"/>
    <hyperlink r:id="rId3004" ref="B3003"/>
    <hyperlink r:id="rId3005" ref="B3004"/>
    <hyperlink r:id="rId3006" ref="B3005"/>
    <hyperlink r:id="rId3007" ref="B3006"/>
    <hyperlink r:id="rId3008" ref="B3007"/>
    <hyperlink r:id="rId3009" ref="B3008"/>
    <hyperlink r:id="rId3010" ref="B3009"/>
    <hyperlink r:id="rId3011" ref="B3010"/>
    <hyperlink r:id="rId3012" ref="B3011"/>
    <hyperlink r:id="rId3013" ref="B3012"/>
    <hyperlink r:id="rId3014" ref="B3013"/>
    <hyperlink r:id="rId3015" ref="B3014"/>
    <hyperlink r:id="rId3016" ref="B3015"/>
    <hyperlink r:id="rId3017" ref="B3016"/>
    <hyperlink r:id="rId3018" ref="B3017"/>
    <hyperlink r:id="rId3019" ref="B3018"/>
    <hyperlink r:id="rId3020" ref="B3019"/>
    <hyperlink r:id="rId3021" ref="B3020"/>
    <hyperlink r:id="rId3022" ref="B3021"/>
    <hyperlink r:id="rId3023" ref="B3022"/>
    <hyperlink r:id="rId3024" ref="B3023"/>
    <hyperlink r:id="rId3025" ref="B3024"/>
    <hyperlink r:id="rId3026" ref="B3025"/>
    <hyperlink r:id="rId3027" ref="B3026"/>
    <hyperlink r:id="rId3028" ref="B3027"/>
    <hyperlink r:id="rId3029" ref="B3028"/>
    <hyperlink r:id="rId3030" ref="B3029"/>
    <hyperlink r:id="rId3031" ref="B3030"/>
    <hyperlink r:id="rId3032" ref="B3031"/>
    <hyperlink r:id="rId3033" ref="B3032"/>
    <hyperlink r:id="rId3034" ref="B3033"/>
    <hyperlink r:id="rId3035" ref="B3034"/>
    <hyperlink r:id="rId3036" ref="B3035"/>
    <hyperlink r:id="rId3037" ref="B3036"/>
    <hyperlink r:id="rId3038" ref="B3037"/>
    <hyperlink r:id="rId3039" ref="B3038"/>
    <hyperlink r:id="rId3040" ref="B3039"/>
    <hyperlink r:id="rId3041" ref="B3040"/>
    <hyperlink r:id="rId3042" ref="B3041"/>
    <hyperlink r:id="rId3043" ref="B3042"/>
    <hyperlink r:id="rId3044" ref="B3043"/>
    <hyperlink r:id="rId3045" ref="B3044"/>
    <hyperlink r:id="rId3046" ref="B3045"/>
    <hyperlink r:id="rId3047" ref="B3046"/>
    <hyperlink r:id="rId3048" ref="B3047"/>
    <hyperlink r:id="rId3049" ref="B3048"/>
    <hyperlink r:id="rId3050" ref="B3049"/>
    <hyperlink r:id="rId3051" ref="B3050"/>
    <hyperlink r:id="rId3052" ref="B3051"/>
    <hyperlink r:id="rId3053" ref="B3052"/>
    <hyperlink r:id="rId3054" ref="B3053"/>
    <hyperlink r:id="rId3055" ref="B3054"/>
    <hyperlink r:id="rId3056" ref="B3055"/>
    <hyperlink r:id="rId3057" ref="B3056"/>
    <hyperlink r:id="rId3058" ref="B3057"/>
    <hyperlink r:id="rId3059" ref="B3058"/>
    <hyperlink r:id="rId3060" ref="B3059"/>
    <hyperlink r:id="rId3061" ref="B3060"/>
    <hyperlink r:id="rId3062" ref="B3061"/>
    <hyperlink r:id="rId3063" ref="B3062"/>
    <hyperlink r:id="rId3064" ref="B3063"/>
    <hyperlink r:id="rId3065" ref="B3064"/>
    <hyperlink r:id="rId3066" ref="B3065"/>
    <hyperlink r:id="rId3067" ref="B3066"/>
    <hyperlink r:id="rId3068" ref="B3067"/>
    <hyperlink r:id="rId3069" ref="B3068"/>
    <hyperlink r:id="rId3070" ref="B3069"/>
    <hyperlink r:id="rId3071" ref="B3070"/>
    <hyperlink r:id="rId3072" ref="B3071"/>
    <hyperlink r:id="rId3073" ref="B3072"/>
    <hyperlink r:id="rId3074" ref="B3073"/>
    <hyperlink r:id="rId3075" ref="B3074"/>
    <hyperlink r:id="rId3076" ref="B3075"/>
    <hyperlink r:id="rId3077" ref="B3076"/>
    <hyperlink r:id="rId3078" ref="B3077"/>
    <hyperlink r:id="rId3079" ref="B3078"/>
    <hyperlink r:id="rId3080" ref="B3079"/>
    <hyperlink r:id="rId3081" ref="B3080"/>
    <hyperlink r:id="rId3082" ref="B3081"/>
    <hyperlink r:id="rId3083" ref="B3082"/>
    <hyperlink r:id="rId3084" ref="B3083"/>
    <hyperlink r:id="rId3085" ref="B3084"/>
    <hyperlink r:id="rId3086" ref="B3085"/>
    <hyperlink r:id="rId3087" ref="B3086"/>
    <hyperlink r:id="rId3088" ref="B3087"/>
    <hyperlink r:id="rId3089" ref="B3088"/>
    <hyperlink r:id="rId3090" ref="B3089"/>
    <hyperlink r:id="rId3091" ref="B3090"/>
    <hyperlink r:id="rId3092" ref="B3091"/>
    <hyperlink r:id="rId3093" ref="B3092"/>
    <hyperlink r:id="rId3094" ref="B3093"/>
    <hyperlink r:id="rId3095" ref="B3094"/>
    <hyperlink r:id="rId3096" ref="B3095"/>
    <hyperlink r:id="rId3097" ref="B3096"/>
    <hyperlink r:id="rId3098" ref="B3097"/>
    <hyperlink r:id="rId3099" ref="B3098"/>
    <hyperlink r:id="rId3100" ref="B3099"/>
    <hyperlink r:id="rId3101" ref="B3100"/>
    <hyperlink r:id="rId3102" ref="B3101"/>
    <hyperlink r:id="rId3103" ref="B3102"/>
    <hyperlink r:id="rId3104" ref="B3103"/>
    <hyperlink r:id="rId3105" ref="B3104"/>
    <hyperlink r:id="rId3106" ref="B3105"/>
    <hyperlink r:id="rId3107" ref="B3106"/>
    <hyperlink r:id="rId3108" ref="B3107"/>
    <hyperlink r:id="rId3109" ref="B3108"/>
    <hyperlink r:id="rId3110" ref="B3109"/>
    <hyperlink r:id="rId3111" ref="B3110"/>
    <hyperlink r:id="rId3112" ref="B3111"/>
    <hyperlink r:id="rId3113" ref="B3112"/>
    <hyperlink r:id="rId3114" ref="B3113"/>
    <hyperlink r:id="rId3115" ref="B3114"/>
    <hyperlink r:id="rId3116" ref="B3115"/>
    <hyperlink r:id="rId3117" ref="B3116"/>
    <hyperlink r:id="rId3118" ref="B3117"/>
  </hyperlinks>
  <drawing r:id="rId311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43.13"/>
    <col customWidth="1" min="3" max="3" width="69.13"/>
    <col customWidth="1" min="4" max="4" width="11.25"/>
    <col customWidth="1" min="5" max="5" width="17.5"/>
    <col customWidth="1" min="6" max="6" width="18.0"/>
    <col customWidth="1" min="7" max="7" width="11.75"/>
    <col customWidth="1" min="8" max="9" width="14.75"/>
  </cols>
  <sheetData>
    <row r="1" ht="14.25" customHeight="1">
      <c r="A1" s="37" t="s">
        <v>0</v>
      </c>
      <c r="B1" s="36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6" t="s">
        <v>7</v>
      </c>
      <c r="I1" s="38" t="s">
        <v>8</v>
      </c>
    </row>
    <row r="2" ht="14.25" customHeight="1">
      <c r="A2" s="63" t="s">
        <v>16905</v>
      </c>
      <c r="B2" s="63" t="s">
        <v>16906</v>
      </c>
      <c r="C2" s="63" t="s">
        <v>16907</v>
      </c>
      <c r="D2" s="63" t="s">
        <v>1306</v>
      </c>
      <c r="E2" s="63" t="s">
        <v>119</v>
      </c>
      <c r="F2" s="63" t="s">
        <v>18</v>
      </c>
      <c r="G2" s="63" t="s">
        <v>14</v>
      </c>
      <c r="I2" s="10"/>
    </row>
    <row r="3" ht="14.25" customHeight="1">
      <c r="A3" s="63" t="s">
        <v>16905</v>
      </c>
      <c r="B3" s="63" t="s">
        <v>16908</v>
      </c>
      <c r="C3" s="63" t="s">
        <v>16909</v>
      </c>
      <c r="D3" s="63" t="s">
        <v>432</v>
      </c>
      <c r="E3" s="63" t="s">
        <v>110</v>
      </c>
      <c r="F3" s="63" t="s">
        <v>111</v>
      </c>
      <c r="G3" s="63" t="s">
        <v>14</v>
      </c>
      <c r="I3" s="10"/>
    </row>
    <row r="4" ht="14.25" customHeight="1">
      <c r="A4" s="63" t="s">
        <v>16905</v>
      </c>
      <c r="B4" s="63" t="s">
        <v>16908</v>
      </c>
      <c r="C4" s="63" t="s">
        <v>16909</v>
      </c>
      <c r="D4" s="63" t="s">
        <v>432</v>
      </c>
      <c r="E4" s="63" t="s">
        <v>2082</v>
      </c>
      <c r="F4" s="63" t="s">
        <v>240</v>
      </c>
      <c r="G4" s="63" t="s">
        <v>14</v>
      </c>
      <c r="I4" s="10"/>
    </row>
    <row r="5" ht="14.25" customHeight="1">
      <c r="A5" s="63" t="s">
        <v>16910</v>
      </c>
      <c r="B5" s="63" t="s">
        <v>16911</v>
      </c>
      <c r="C5" s="63" t="s">
        <v>16912</v>
      </c>
      <c r="D5" s="63" t="s">
        <v>584</v>
      </c>
      <c r="E5" s="63" t="s">
        <v>119</v>
      </c>
      <c r="F5" s="63" t="s">
        <v>18</v>
      </c>
      <c r="G5" s="63" t="s">
        <v>14</v>
      </c>
      <c r="I5" s="10"/>
    </row>
    <row r="6" ht="14.25" customHeight="1">
      <c r="A6" s="63" t="s">
        <v>16910</v>
      </c>
      <c r="B6" s="63" t="s">
        <v>16911</v>
      </c>
      <c r="C6" s="63" t="s">
        <v>16912</v>
      </c>
      <c r="D6" s="63" t="s">
        <v>584</v>
      </c>
      <c r="E6" s="63" t="s">
        <v>38</v>
      </c>
      <c r="F6" s="63" t="s">
        <v>101</v>
      </c>
      <c r="G6" s="63" t="s">
        <v>14</v>
      </c>
      <c r="I6" s="10"/>
    </row>
    <row r="7" ht="14.25" customHeight="1">
      <c r="A7" s="63" t="s">
        <v>16910</v>
      </c>
      <c r="B7" s="63" t="s">
        <v>16913</v>
      </c>
      <c r="C7" s="63" t="s">
        <v>16914</v>
      </c>
      <c r="D7" s="63" t="s">
        <v>570</v>
      </c>
      <c r="E7" s="63" t="s">
        <v>110</v>
      </c>
      <c r="F7" s="63" t="s">
        <v>111</v>
      </c>
      <c r="G7" s="63" t="s">
        <v>14</v>
      </c>
      <c r="I7" s="10"/>
    </row>
    <row r="8" ht="14.25" customHeight="1">
      <c r="A8" s="63" t="s">
        <v>16910</v>
      </c>
      <c r="B8" s="63" t="s">
        <v>16913</v>
      </c>
      <c r="C8" s="63" t="s">
        <v>16914</v>
      </c>
      <c r="D8" s="63" t="s">
        <v>570</v>
      </c>
      <c r="E8" s="63" t="s">
        <v>119</v>
      </c>
      <c r="F8" s="63" t="s">
        <v>18</v>
      </c>
      <c r="G8" s="63" t="s">
        <v>14</v>
      </c>
      <c r="I8" s="10"/>
    </row>
    <row r="9" ht="14.25" customHeight="1">
      <c r="A9" s="63" t="s">
        <v>16915</v>
      </c>
      <c r="B9" s="63" t="s">
        <v>16916</v>
      </c>
      <c r="C9" s="63" t="s">
        <v>16917</v>
      </c>
      <c r="D9" s="63" t="s">
        <v>508</v>
      </c>
      <c r="E9" s="63" t="s">
        <v>110</v>
      </c>
      <c r="F9" s="63" t="s">
        <v>111</v>
      </c>
      <c r="G9" s="63" t="s">
        <v>14</v>
      </c>
      <c r="I9" s="10"/>
    </row>
    <row r="10" ht="14.25" customHeight="1">
      <c r="A10" s="63" t="s">
        <v>16910</v>
      </c>
      <c r="B10" s="63" t="s">
        <v>16916</v>
      </c>
      <c r="C10" s="63" t="s">
        <v>16917</v>
      </c>
      <c r="D10" s="63" t="s">
        <v>508</v>
      </c>
      <c r="E10" s="63" t="s">
        <v>119</v>
      </c>
      <c r="F10" s="63" t="s">
        <v>33</v>
      </c>
      <c r="G10" s="63" t="s">
        <v>14</v>
      </c>
      <c r="I10" s="10"/>
    </row>
    <row r="11" ht="14.25" customHeight="1">
      <c r="A11" s="63" t="s">
        <v>16910</v>
      </c>
      <c r="B11" s="63" t="s">
        <v>16916</v>
      </c>
      <c r="C11" s="63" t="s">
        <v>16917</v>
      </c>
      <c r="D11" s="63" t="s">
        <v>508</v>
      </c>
      <c r="E11" s="63" t="s">
        <v>2082</v>
      </c>
      <c r="F11" s="63" t="s">
        <v>240</v>
      </c>
      <c r="G11" s="63" t="s">
        <v>14</v>
      </c>
      <c r="I11" s="10"/>
    </row>
    <row r="12" ht="14.25" customHeight="1">
      <c r="A12" s="63" t="s">
        <v>16915</v>
      </c>
      <c r="B12" s="63" t="s">
        <v>16918</v>
      </c>
      <c r="C12" s="63" t="s">
        <v>16919</v>
      </c>
      <c r="D12" s="63" t="s">
        <v>3598</v>
      </c>
      <c r="E12" s="63" t="s">
        <v>110</v>
      </c>
      <c r="F12" s="63" t="s">
        <v>111</v>
      </c>
      <c r="G12" s="63" t="s">
        <v>14</v>
      </c>
      <c r="I12" s="10"/>
    </row>
    <row r="13" ht="14.25" customHeight="1">
      <c r="A13" s="63" t="s">
        <v>16915</v>
      </c>
      <c r="B13" s="63" t="s">
        <v>16918</v>
      </c>
      <c r="C13" s="63" t="s">
        <v>16919</v>
      </c>
      <c r="D13" s="63" t="s">
        <v>3598</v>
      </c>
      <c r="E13" s="63" t="s">
        <v>334</v>
      </c>
      <c r="F13" s="63" t="s">
        <v>781</v>
      </c>
      <c r="G13" s="63" t="s">
        <v>14</v>
      </c>
      <c r="I13" s="10"/>
    </row>
    <row r="14" ht="14.25" customHeight="1">
      <c r="A14" s="63" t="s">
        <v>16920</v>
      </c>
      <c r="B14" s="63" t="s">
        <v>16921</v>
      </c>
      <c r="C14" s="63" t="s">
        <v>16922</v>
      </c>
      <c r="D14" s="63" t="s">
        <v>1799</v>
      </c>
      <c r="E14" s="63" t="s">
        <v>1237</v>
      </c>
      <c r="F14" s="63" t="s">
        <v>101</v>
      </c>
      <c r="G14" s="63" t="s">
        <v>14</v>
      </c>
      <c r="I14" s="10"/>
    </row>
    <row r="15" ht="14.25" customHeight="1">
      <c r="A15" s="63" t="s">
        <v>16920</v>
      </c>
      <c r="B15" s="63" t="s">
        <v>16923</v>
      </c>
      <c r="C15" s="63" t="s">
        <v>16924</v>
      </c>
      <c r="D15" s="63" t="s">
        <v>2823</v>
      </c>
      <c r="E15" s="63" t="s">
        <v>119</v>
      </c>
      <c r="F15" s="63" t="s">
        <v>18</v>
      </c>
      <c r="G15" s="63" t="s">
        <v>14</v>
      </c>
      <c r="I15" s="10"/>
    </row>
    <row r="16" ht="14.25" customHeight="1">
      <c r="A16" s="63" t="s">
        <v>16925</v>
      </c>
      <c r="B16" s="63" t="s">
        <v>16926</v>
      </c>
      <c r="C16" s="63" t="s">
        <v>16927</v>
      </c>
      <c r="D16" s="63" t="s">
        <v>1587</v>
      </c>
      <c r="E16" s="63" t="s">
        <v>119</v>
      </c>
      <c r="F16" s="63" t="s">
        <v>33</v>
      </c>
      <c r="G16" s="63" t="s">
        <v>14</v>
      </c>
      <c r="I16" s="10"/>
    </row>
    <row r="17" ht="14.25" customHeight="1">
      <c r="A17" s="63" t="s">
        <v>16925</v>
      </c>
      <c r="B17" s="63" t="s">
        <v>16928</v>
      </c>
      <c r="C17" s="63" t="s">
        <v>16929</v>
      </c>
      <c r="D17" s="63" t="s">
        <v>651</v>
      </c>
      <c r="E17" s="63" t="s">
        <v>119</v>
      </c>
      <c r="F17" s="63" t="s">
        <v>18</v>
      </c>
      <c r="G17" s="63" t="s">
        <v>14</v>
      </c>
      <c r="I17" s="10"/>
    </row>
    <row r="18" ht="14.25" customHeight="1">
      <c r="A18" s="63" t="s">
        <v>16930</v>
      </c>
      <c r="B18" s="63" t="s">
        <v>16931</v>
      </c>
      <c r="C18" s="63" t="s">
        <v>16932</v>
      </c>
      <c r="D18" s="63" t="s">
        <v>523</v>
      </c>
      <c r="E18" s="63" t="s">
        <v>110</v>
      </c>
      <c r="F18" s="63" t="s">
        <v>1413</v>
      </c>
      <c r="G18" s="63" t="s">
        <v>14</v>
      </c>
      <c r="I18" s="10"/>
    </row>
    <row r="19" ht="14.25" customHeight="1">
      <c r="A19" s="63" t="s">
        <v>16930</v>
      </c>
      <c r="B19" s="63" t="s">
        <v>16933</v>
      </c>
      <c r="C19" s="63" t="s">
        <v>16934</v>
      </c>
      <c r="D19" s="63" t="s">
        <v>1306</v>
      </c>
      <c r="E19" s="63" t="s">
        <v>110</v>
      </c>
      <c r="F19" s="63" t="s">
        <v>111</v>
      </c>
      <c r="G19" s="63" t="s">
        <v>14</v>
      </c>
      <c r="I19" s="10"/>
    </row>
    <row r="20" ht="14.25" customHeight="1">
      <c r="A20" s="63" t="s">
        <v>16935</v>
      </c>
      <c r="B20" s="63" t="s">
        <v>16936</v>
      </c>
      <c r="C20" s="63" t="s">
        <v>16937</v>
      </c>
      <c r="D20" s="63" t="s">
        <v>508</v>
      </c>
      <c r="E20" s="63" t="s">
        <v>119</v>
      </c>
      <c r="F20" s="63" t="s">
        <v>18</v>
      </c>
      <c r="G20" s="63" t="s">
        <v>14</v>
      </c>
      <c r="I20" s="10"/>
    </row>
    <row r="21" ht="14.25" customHeight="1">
      <c r="A21" s="63" t="s">
        <v>16935</v>
      </c>
      <c r="B21" s="63" t="s">
        <v>16936</v>
      </c>
      <c r="C21" s="63" t="s">
        <v>16937</v>
      </c>
      <c r="D21" s="63" t="s">
        <v>508</v>
      </c>
      <c r="E21" s="63" t="s">
        <v>38</v>
      </c>
      <c r="F21" s="63" t="s">
        <v>101</v>
      </c>
      <c r="G21" s="63" t="s">
        <v>14</v>
      </c>
      <c r="I21" s="10"/>
    </row>
    <row r="22" ht="14.25" customHeight="1">
      <c r="A22" s="63" t="s">
        <v>16935</v>
      </c>
      <c r="B22" s="63" t="s">
        <v>16938</v>
      </c>
      <c r="C22" s="63" t="s">
        <v>16939</v>
      </c>
      <c r="D22" s="63" t="s">
        <v>6794</v>
      </c>
      <c r="E22" s="63" t="s">
        <v>110</v>
      </c>
      <c r="F22" s="63" t="s">
        <v>111</v>
      </c>
      <c r="G22" s="63" t="s">
        <v>14</v>
      </c>
      <c r="I22" s="10"/>
    </row>
    <row r="23" ht="14.25" customHeight="1">
      <c r="A23" s="63" t="s">
        <v>16935</v>
      </c>
      <c r="B23" s="63" t="s">
        <v>16938</v>
      </c>
      <c r="C23" s="63" t="s">
        <v>16939</v>
      </c>
      <c r="D23" s="63" t="s">
        <v>6794</v>
      </c>
      <c r="E23" s="63" t="s">
        <v>119</v>
      </c>
      <c r="F23" s="63" t="s">
        <v>18</v>
      </c>
      <c r="G23" s="63" t="s">
        <v>14</v>
      </c>
      <c r="I23" s="10"/>
    </row>
    <row r="24" ht="14.25" customHeight="1">
      <c r="A24" s="63" t="s">
        <v>16940</v>
      </c>
      <c r="B24" s="63" t="s">
        <v>16941</v>
      </c>
      <c r="C24" s="63" t="s">
        <v>16942</v>
      </c>
      <c r="D24" s="63" t="s">
        <v>3040</v>
      </c>
      <c r="E24" s="63" t="s">
        <v>110</v>
      </c>
      <c r="F24" s="63" t="s">
        <v>111</v>
      </c>
      <c r="G24" s="63" t="s">
        <v>14</v>
      </c>
      <c r="I24" s="10"/>
    </row>
    <row r="25" ht="14.25" customHeight="1">
      <c r="A25" s="63" t="s">
        <v>16940</v>
      </c>
      <c r="B25" s="63" t="s">
        <v>16941</v>
      </c>
      <c r="C25" s="63" t="s">
        <v>16942</v>
      </c>
      <c r="D25" s="63" t="s">
        <v>3040</v>
      </c>
      <c r="E25" s="63" t="s">
        <v>119</v>
      </c>
      <c r="F25" s="63" t="s">
        <v>1901</v>
      </c>
      <c r="G25" s="63" t="s">
        <v>14</v>
      </c>
      <c r="I25" s="10"/>
    </row>
    <row r="26" ht="14.25" customHeight="1">
      <c r="A26" s="63" t="s">
        <v>16940</v>
      </c>
      <c r="B26" s="63" t="s">
        <v>16941</v>
      </c>
      <c r="C26" s="63" t="s">
        <v>16942</v>
      </c>
      <c r="D26" s="63" t="s">
        <v>3040</v>
      </c>
      <c r="E26" s="63" t="s">
        <v>2082</v>
      </c>
      <c r="F26" s="63" t="s">
        <v>240</v>
      </c>
      <c r="G26" s="63" t="s">
        <v>14</v>
      </c>
      <c r="I26" s="10"/>
    </row>
    <row r="27" ht="14.25" customHeight="1">
      <c r="A27" s="63" t="s">
        <v>16940</v>
      </c>
      <c r="B27" s="63" t="s">
        <v>16943</v>
      </c>
      <c r="C27" s="63" t="s">
        <v>16944</v>
      </c>
      <c r="D27" s="63" t="s">
        <v>471</v>
      </c>
      <c r="E27" s="63" t="s">
        <v>5895</v>
      </c>
      <c r="F27" s="63" t="s">
        <v>111</v>
      </c>
      <c r="G27" s="63" t="s">
        <v>14</v>
      </c>
      <c r="I27" s="10"/>
    </row>
    <row r="28" ht="14.25" customHeight="1">
      <c r="A28" s="63" t="s">
        <v>16940</v>
      </c>
      <c r="B28" s="63" t="s">
        <v>16943</v>
      </c>
      <c r="C28" s="63" t="s">
        <v>16944</v>
      </c>
      <c r="D28" s="63" t="s">
        <v>471</v>
      </c>
      <c r="E28" s="63" t="s">
        <v>1392</v>
      </c>
      <c r="F28" s="63" t="s">
        <v>668</v>
      </c>
      <c r="G28" s="63" t="s">
        <v>14</v>
      </c>
      <c r="I28" s="10"/>
    </row>
    <row r="29" ht="14.25" customHeight="1">
      <c r="A29" s="63" t="s">
        <v>16940</v>
      </c>
      <c r="B29" s="63" t="s">
        <v>16943</v>
      </c>
      <c r="C29" s="63" t="s">
        <v>16944</v>
      </c>
      <c r="D29" s="63" t="s">
        <v>471</v>
      </c>
      <c r="E29" s="63" t="s">
        <v>119</v>
      </c>
      <c r="F29" s="63" t="s">
        <v>33</v>
      </c>
      <c r="G29" s="63" t="s">
        <v>14</v>
      </c>
      <c r="I29" s="10"/>
    </row>
    <row r="30" ht="14.25" customHeight="1">
      <c r="A30" s="63" t="s">
        <v>16945</v>
      </c>
      <c r="B30" s="63" t="s">
        <v>16946</v>
      </c>
      <c r="C30" s="63" t="s">
        <v>16947</v>
      </c>
      <c r="D30" s="63" t="s">
        <v>189</v>
      </c>
      <c r="E30" s="63" t="s">
        <v>334</v>
      </c>
      <c r="F30" s="63" t="s">
        <v>2843</v>
      </c>
      <c r="G30" s="63" t="s">
        <v>14</v>
      </c>
      <c r="I30" s="10"/>
    </row>
    <row r="31" ht="14.25" customHeight="1">
      <c r="A31" s="63" t="s">
        <v>16945</v>
      </c>
      <c r="B31" s="63" t="s">
        <v>16946</v>
      </c>
      <c r="C31" s="63" t="s">
        <v>16947</v>
      </c>
      <c r="D31" s="63" t="s">
        <v>189</v>
      </c>
      <c r="E31" s="63" t="s">
        <v>705</v>
      </c>
      <c r="F31" s="63" t="s">
        <v>505</v>
      </c>
      <c r="G31" s="63" t="s">
        <v>14</v>
      </c>
      <c r="I31" s="10"/>
    </row>
    <row r="32" ht="14.25" customHeight="1">
      <c r="A32" s="63" t="s">
        <v>16945</v>
      </c>
      <c r="B32" s="63" t="s">
        <v>16946</v>
      </c>
      <c r="C32" s="63" t="s">
        <v>16947</v>
      </c>
      <c r="D32" s="63" t="s">
        <v>189</v>
      </c>
      <c r="E32" s="63" t="s">
        <v>3860</v>
      </c>
      <c r="F32" s="63" t="s">
        <v>16948</v>
      </c>
      <c r="G32" s="63" t="s">
        <v>14</v>
      </c>
      <c r="I32" s="10"/>
    </row>
    <row r="33" ht="14.25" customHeight="1">
      <c r="A33" s="63" t="s">
        <v>16945</v>
      </c>
      <c r="B33" s="63" t="s">
        <v>16949</v>
      </c>
      <c r="C33" s="63" t="s">
        <v>16950</v>
      </c>
      <c r="D33" s="63" t="s">
        <v>385</v>
      </c>
      <c r="E33" s="63" t="s">
        <v>119</v>
      </c>
      <c r="F33" s="63" t="s">
        <v>1791</v>
      </c>
      <c r="G33" s="63" t="s">
        <v>14</v>
      </c>
      <c r="I33" s="64"/>
    </row>
    <row r="34" ht="14.25" customHeight="1">
      <c r="A34" s="63" t="s">
        <v>16945</v>
      </c>
      <c r="B34" s="63" t="s">
        <v>16949</v>
      </c>
      <c r="C34" s="63" t="s">
        <v>16950</v>
      </c>
      <c r="D34" s="63" t="s">
        <v>385</v>
      </c>
      <c r="E34" s="63" t="s">
        <v>16951</v>
      </c>
      <c r="F34" s="63" t="s">
        <v>437</v>
      </c>
      <c r="G34" s="63" t="s">
        <v>14</v>
      </c>
      <c r="I34" s="64"/>
    </row>
    <row r="35" ht="14.25" customHeight="1">
      <c r="A35" s="63" t="s">
        <v>16952</v>
      </c>
      <c r="B35" s="63" t="s">
        <v>16953</v>
      </c>
      <c r="C35" s="63" t="s">
        <v>16954</v>
      </c>
      <c r="D35" s="63" t="s">
        <v>445</v>
      </c>
      <c r="E35" s="63" t="s">
        <v>110</v>
      </c>
      <c r="F35" s="63" t="s">
        <v>1413</v>
      </c>
      <c r="G35" s="63" t="s">
        <v>14</v>
      </c>
      <c r="I35" s="10"/>
    </row>
    <row r="36" ht="14.25" customHeight="1">
      <c r="A36" s="63" t="s">
        <v>16952</v>
      </c>
      <c r="B36" s="63" t="s">
        <v>16953</v>
      </c>
      <c r="C36" s="63" t="s">
        <v>16954</v>
      </c>
      <c r="D36" s="63" t="s">
        <v>445</v>
      </c>
      <c r="E36" s="63" t="s">
        <v>119</v>
      </c>
      <c r="F36" s="63" t="s">
        <v>18</v>
      </c>
      <c r="G36" s="63" t="s">
        <v>14</v>
      </c>
      <c r="I36" s="10"/>
    </row>
    <row r="37" ht="14.25" customHeight="1">
      <c r="A37" s="63" t="s">
        <v>16952</v>
      </c>
      <c r="B37" s="63" t="s">
        <v>16955</v>
      </c>
      <c r="C37" s="63" t="s">
        <v>16956</v>
      </c>
      <c r="D37" s="63" t="s">
        <v>642</v>
      </c>
      <c r="E37" s="63" t="s">
        <v>110</v>
      </c>
      <c r="F37" s="63" t="s">
        <v>111</v>
      </c>
      <c r="G37" s="63" t="s">
        <v>14</v>
      </c>
      <c r="I37" s="10"/>
    </row>
    <row r="38" ht="14.25" customHeight="1">
      <c r="A38" s="63" t="s">
        <v>16952</v>
      </c>
      <c r="B38" s="63" t="s">
        <v>16955</v>
      </c>
      <c r="C38" s="63" t="s">
        <v>16956</v>
      </c>
      <c r="D38" s="63" t="s">
        <v>642</v>
      </c>
      <c r="E38" s="63" t="s">
        <v>119</v>
      </c>
      <c r="F38" s="63" t="s">
        <v>18</v>
      </c>
      <c r="G38" s="63" t="s">
        <v>14</v>
      </c>
      <c r="I38" s="10"/>
    </row>
    <row r="39" ht="14.25" customHeight="1">
      <c r="A39" s="63" t="s">
        <v>16957</v>
      </c>
      <c r="B39" s="63" t="s">
        <v>16958</v>
      </c>
      <c r="C39" s="63" t="s">
        <v>16959</v>
      </c>
      <c r="D39" s="63" t="s">
        <v>114</v>
      </c>
      <c r="F39" s="63" t="s">
        <v>917</v>
      </c>
      <c r="G39" s="63" t="s">
        <v>14</v>
      </c>
      <c r="H39" s="63" t="s">
        <v>119</v>
      </c>
      <c r="I39" s="10"/>
    </row>
    <row r="40" ht="14.25" customHeight="1">
      <c r="A40" s="63" t="s">
        <v>16957</v>
      </c>
      <c r="B40" s="63" t="s">
        <v>16960</v>
      </c>
      <c r="C40" s="63" t="s">
        <v>16961</v>
      </c>
      <c r="D40" s="63" t="s">
        <v>32</v>
      </c>
      <c r="E40" s="63" t="s">
        <v>5895</v>
      </c>
      <c r="F40" s="63" t="s">
        <v>111</v>
      </c>
      <c r="G40" s="63" t="s">
        <v>14</v>
      </c>
      <c r="I40" s="10"/>
    </row>
    <row r="41" ht="14.25" customHeight="1">
      <c r="A41" s="63" t="s">
        <v>16957</v>
      </c>
      <c r="B41" s="63" t="s">
        <v>16960</v>
      </c>
      <c r="C41" s="63" t="s">
        <v>16961</v>
      </c>
      <c r="D41" s="63" t="s">
        <v>32</v>
      </c>
      <c r="E41" s="63" t="s">
        <v>119</v>
      </c>
      <c r="F41" s="63" t="s">
        <v>18</v>
      </c>
      <c r="G41" s="63" t="s">
        <v>14</v>
      </c>
      <c r="I41" s="10"/>
    </row>
    <row r="42" ht="14.25" customHeight="1">
      <c r="A42" s="63" t="s">
        <v>16962</v>
      </c>
      <c r="B42" s="63" t="s">
        <v>16963</v>
      </c>
      <c r="C42" s="63" t="s">
        <v>16964</v>
      </c>
      <c r="D42" s="63" t="s">
        <v>295</v>
      </c>
      <c r="E42" s="63" t="s">
        <v>110</v>
      </c>
      <c r="F42" s="63" t="s">
        <v>111</v>
      </c>
      <c r="G42" s="63" t="s">
        <v>14</v>
      </c>
      <c r="I42" s="10"/>
    </row>
    <row r="43" ht="14.25" customHeight="1">
      <c r="A43" s="63" t="s">
        <v>16962</v>
      </c>
      <c r="B43" s="63" t="s">
        <v>16963</v>
      </c>
      <c r="C43" s="63" t="s">
        <v>16964</v>
      </c>
      <c r="D43" s="63" t="s">
        <v>295</v>
      </c>
      <c r="E43" s="63" t="s">
        <v>119</v>
      </c>
      <c r="F43" s="63" t="s">
        <v>18</v>
      </c>
      <c r="G43" s="63" t="s">
        <v>14</v>
      </c>
      <c r="I43" s="10"/>
    </row>
    <row r="44" ht="14.25" customHeight="1">
      <c r="A44" s="63" t="s">
        <v>16962</v>
      </c>
      <c r="B44" s="63" t="s">
        <v>16963</v>
      </c>
      <c r="C44" s="63" t="s">
        <v>16964</v>
      </c>
      <c r="D44" s="63" t="s">
        <v>295</v>
      </c>
      <c r="E44" s="63" t="s">
        <v>436</v>
      </c>
      <c r="F44" s="63" t="s">
        <v>240</v>
      </c>
      <c r="G44" s="63" t="s">
        <v>14</v>
      </c>
      <c r="I44" s="10"/>
    </row>
    <row r="45" ht="14.25" customHeight="1">
      <c r="A45" s="63" t="s">
        <v>16962</v>
      </c>
      <c r="B45" s="63" t="s">
        <v>16963</v>
      </c>
      <c r="C45" s="63" t="s">
        <v>16964</v>
      </c>
      <c r="D45" s="63" t="s">
        <v>295</v>
      </c>
      <c r="E45" s="63" t="s">
        <v>436</v>
      </c>
      <c r="F45" s="63" t="s">
        <v>101</v>
      </c>
      <c r="G45" s="63" t="s">
        <v>14</v>
      </c>
      <c r="I45" s="10"/>
    </row>
    <row r="46" ht="14.25" customHeight="1">
      <c r="A46" s="63" t="s">
        <v>16962</v>
      </c>
      <c r="B46" s="63" t="s">
        <v>16965</v>
      </c>
      <c r="C46" s="63" t="s">
        <v>16966</v>
      </c>
      <c r="D46" s="63" t="s">
        <v>515</v>
      </c>
      <c r="E46" s="63" t="s">
        <v>119</v>
      </c>
      <c r="F46" s="63" t="s">
        <v>18</v>
      </c>
      <c r="G46" s="63" t="s">
        <v>14</v>
      </c>
      <c r="I46" s="10"/>
    </row>
    <row r="47" ht="14.25" customHeight="1">
      <c r="A47" s="63" t="s">
        <v>16967</v>
      </c>
      <c r="B47" s="63" t="s">
        <v>16968</v>
      </c>
      <c r="C47" s="63" t="s">
        <v>16969</v>
      </c>
      <c r="D47" s="63" t="s">
        <v>1072</v>
      </c>
      <c r="E47" s="63" t="s">
        <v>110</v>
      </c>
      <c r="F47" s="63" t="s">
        <v>1413</v>
      </c>
      <c r="G47" s="63" t="s">
        <v>14</v>
      </c>
      <c r="I47" s="10"/>
    </row>
    <row r="48" ht="14.25" customHeight="1">
      <c r="A48" s="63" t="s">
        <v>16967</v>
      </c>
      <c r="B48" s="63" t="s">
        <v>16968</v>
      </c>
      <c r="C48" s="63" t="s">
        <v>16969</v>
      </c>
      <c r="D48" s="63" t="s">
        <v>1072</v>
      </c>
      <c r="E48" s="63" t="s">
        <v>119</v>
      </c>
      <c r="F48" s="63" t="s">
        <v>18</v>
      </c>
      <c r="G48" s="63" t="s">
        <v>14</v>
      </c>
      <c r="I48" s="10"/>
    </row>
    <row r="49" ht="14.25" customHeight="1">
      <c r="A49" s="63" t="s">
        <v>16967</v>
      </c>
      <c r="B49" s="63" t="s">
        <v>16968</v>
      </c>
      <c r="C49" s="63" t="s">
        <v>16969</v>
      </c>
      <c r="D49" s="63" t="s">
        <v>1072</v>
      </c>
      <c r="E49" s="63" t="s">
        <v>2082</v>
      </c>
      <c r="F49" s="63" t="s">
        <v>240</v>
      </c>
      <c r="G49" s="63" t="s">
        <v>14</v>
      </c>
      <c r="I49" s="10"/>
    </row>
    <row r="50" ht="14.25" customHeight="1">
      <c r="A50" s="63" t="s">
        <v>16967</v>
      </c>
      <c r="B50" s="63" t="s">
        <v>16968</v>
      </c>
      <c r="C50" s="63" t="s">
        <v>16969</v>
      </c>
      <c r="D50" s="63" t="s">
        <v>1072</v>
      </c>
      <c r="E50" s="63" t="s">
        <v>16970</v>
      </c>
      <c r="F50" s="63" t="s">
        <v>668</v>
      </c>
      <c r="G50" s="63" t="s">
        <v>14</v>
      </c>
      <c r="I50" s="10"/>
    </row>
    <row r="51" ht="14.25" customHeight="1">
      <c r="A51" s="63" t="s">
        <v>16967</v>
      </c>
      <c r="B51" s="63" t="s">
        <v>16971</v>
      </c>
      <c r="C51" s="63" t="s">
        <v>16972</v>
      </c>
      <c r="D51" s="63" t="s">
        <v>1136</v>
      </c>
      <c r="E51" s="63" t="s">
        <v>110</v>
      </c>
      <c r="F51" s="63" t="s">
        <v>111</v>
      </c>
      <c r="G51" s="63" t="s">
        <v>14</v>
      </c>
      <c r="I51" s="10"/>
    </row>
    <row r="52" ht="14.25" customHeight="1">
      <c r="A52" s="63" t="s">
        <v>16967</v>
      </c>
      <c r="B52" s="63" t="s">
        <v>16971</v>
      </c>
      <c r="C52" s="63" t="s">
        <v>16972</v>
      </c>
      <c r="D52" s="63" t="s">
        <v>1136</v>
      </c>
      <c r="E52" s="63" t="s">
        <v>119</v>
      </c>
      <c r="F52" s="63" t="s">
        <v>5884</v>
      </c>
      <c r="G52" s="63" t="s">
        <v>14</v>
      </c>
      <c r="I52" s="10"/>
    </row>
    <row r="53" ht="14.25" customHeight="1">
      <c r="A53" s="63" t="s">
        <v>16967</v>
      </c>
      <c r="B53" s="63" t="s">
        <v>16971</v>
      </c>
      <c r="C53" s="63" t="s">
        <v>16972</v>
      </c>
      <c r="D53" s="63" t="s">
        <v>1136</v>
      </c>
      <c r="E53" s="63" t="s">
        <v>119</v>
      </c>
      <c r="F53" s="63" t="s">
        <v>1969</v>
      </c>
      <c r="G53" s="63" t="s">
        <v>14</v>
      </c>
      <c r="I53" s="10"/>
    </row>
    <row r="54" ht="14.25" customHeight="1">
      <c r="A54" s="63" t="s">
        <v>16973</v>
      </c>
      <c r="B54" s="63" t="s">
        <v>16974</v>
      </c>
      <c r="C54" s="63" t="s">
        <v>16975</v>
      </c>
      <c r="D54" s="63" t="s">
        <v>611</v>
      </c>
      <c r="E54" s="63" t="s">
        <v>119</v>
      </c>
      <c r="F54" s="63" t="s">
        <v>1601</v>
      </c>
      <c r="G54" s="63" t="s">
        <v>14</v>
      </c>
      <c r="I54" s="10"/>
    </row>
    <row r="55" ht="14.25" customHeight="1">
      <c r="A55" s="63" t="s">
        <v>16973</v>
      </c>
      <c r="B55" s="63" t="s">
        <v>16974</v>
      </c>
      <c r="C55" s="63" t="s">
        <v>16975</v>
      </c>
      <c r="D55" s="63" t="s">
        <v>611</v>
      </c>
      <c r="E55" s="63" t="s">
        <v>119</v>
      </c>
      <c r="F55" s="63" t="s">
        <v>917</v>
      </c>
      <c r="G55" s="63" t="s">
        <v>14</v>
      </c>
      <c r="I55" s="10"/>
    </row>
    <row r="56" ht="14.25" customHeight="1">
      <c r="A56" s="63" t="s">
        <v>16973</v>
      </c>
      <c r="B56" s="63" t="s">
        <v>16976</v>
      </c>
      <c r="C56" s="63" t="s">
        <v>16977</v>
      </c>
      <c r="D56" s="63" t="s">
        <v>2054</v>
      </c>
      <c r="E56" s="63" t="s">
        <v>110</v>
      </c>
      <c r="F56" s="63" t="s">
        <v>111</v>
      </c>
      <c r="G56" s="63" t="s">
        <v>14</v>
      </c>
      <c r="I56" s="10"/>
    </row>
    <row r="57" ht="14.25" customHeight="1">
      <c r="A57" s="63" t="s">
        <v>16973</v>
      </c>
      <c r="B57" s="63" t="s">
        <v>16976</v>
      </c>
      <c r="C57" s="63" t="s">
        <v>16977</v>
      </c>
      <c r="D57" s="63" t="s">
        <v>2054</v>
      </c>
      <c r="E57" s="63" t="s">
        <v>119</v>
      </c>
      <c r="F57" s="63" t="s">
        <v>917</v>
      </c>
      <c r="G57" s="63" t="s">
        <v>14</v>
      </c>
      <c r="I57" s="10"/>
    </row>
    <row r="58" ht="14.25" customHeight="1">
      <c r="A58" s="63" t="s">
        <v>16973</v>
      </c>
      <c r="B58" s="63" t="s">
        <v>16976</v>
      </c>
      <c r="C58" s="63" t="s">
        <v>16977</v>
      </c>
      <c r="D58" s="63" t="s">
        <v>2054</v>
      </c>
      <c r="E58" s="63" t="s">
        <v>2082</v>
      </c>
      <c r="F58" s="63" t="s">
        <v>240</v>
      </c>
      <c r="G58" s="63" t="s">
        <v>14</v>
      </c>
      <c r="I58" s="10"/>
    </row>
    <row r="59" ht="14.25" customHeight="1">
      <c r="A59" s="65">
        <v>45543.0</v>
      </c>
      <c r="B59" s="63" t="s">
        <v>16978</v>
      </c>
      <c r="C59" s="63" t="s">
        <v>16979</v>
      </c>
      <c r="D59" s="63" t="s">
        <v>230</v>
      </c>
      <c r="E59" s="63" t="s">
        <v>420</v>
      </c>
      <c r="F59" s="63" t="s">
        <v>718</v>
      </c>
      <c r="G59" s="63" t="s">
        <v>14</v>
      </c>
      <c r="I59" s="10"/>
    </row>
    <row r="60" ht="14.25" customHeight="1">
      <c r="A60" s="65">
        <v>45543.0</v>
      </c>
      <c r="B60" s="63" t="s">
        <v>16980</v>
      </c>
      <c r="C60" s="63" t="s">
        <v>16981</v>
      </c>
      <c r="D60" s="63" t="s">
        <v>201</v>
      </c>
      <c r="E60" s="63" t="s">
        <v>110</v>
      </c>
      <c r="F60" s="63" t="s">
        <v>111</v>
      </c>
      <c r="G60" s="63" t="s">
        <v>14</v>
      </c>
      <c r="I60" s="10"/>
    </row>
    <row r="61" ht="14.25" customHeight="1">
      <c r="A61" s="65">
        <v>45543.0</v>
      </c>
      <c r="B61" s="63" t="s">
        <v>16980</v>
      </c>
      <c r="C61" s="63" t="s">
        <v>16981</v>
      </c>
      <c r="D61" s="63" t="s">
        <v>201</v>
      </c>
      <c r="E61" s="63" t="s">
        <v>38</v>
      </c>
      <c r="F61" s="63" t="s">
        <v>101</v>
      </c>
      <c r="G61" s="63" t="s">
        <v>14</v>
      </c>
      <c r="I61" s="10"/>
    </row>
    <row r="62" ht="14.25" customHeight="1">
      <c r="A62" s="65">
        <v>45512.0</v>
      </c>
      <c r="B62" s="63" t="s">
        <v>16982</v>
      </c>
      <c r="C62" s="63" t="s">
        <v>16983</v>
      </c>
      <c r="D62" s="63" t="s">
        <v>211</v>
      </c>
      <c r="E62" s="63" t="s">
        <v>110</v>
      </c>
      <c r="F62" s="63" t="s">
        <v>111</v>
      </c>
      <c r="G62" s="63" t="s">
        <v>14</v>
      </c>
      <c r="I62" s="10"/>
    </row>
    <row r="63" ht="14.25" customHeight="1">
      <c r="A63" s="65">
        <v>45512.0</v>
      </c>
      <c r="B63" s="63" t="s">
        <v>16982</v>
      </c>
      <c r="C63" s="63" t="s">
        <v>16983</v>
      </c>
      <c r="D63" s="63" t="s">
        <v>211</v>
      </c>
      <c r="E63" s="63" t="s">
        <v>119</v>
      </c>
      <c r="F63" s="63" t="s">
        <v>18</v>
      </c>
      <c r="G63" s="63" t="s">
        <v>14</v>
      </c>
      <c r="I63" s="10"/>
    </row>
    <row r="64" ht="14.25" customHeight="1">
      <c r="A64" s="65">
        <v>45512.0</v>
      </c>
      <c r="B64" s="63" t="s">
        <v>16984</v>
      </c>
      <c r="C64" s="63" t="s">
        <v>16985</v>
      </c>
      <c r="D64" s="63" t="s">
        <v>114</v>
      </c>
      <c r="E64" s="63" t="s">
        <v>119</v>
      </c>
      <c r="F64" s="63" t="s">
        <v>718</v>
      </c>
      <c r="G64" s="63" t="s">
        <v>14</v>
      </c>
      <c r="I64" s="10"/>
    </row>
    <row r="65" ht="14.25" customHeight="1">
      <c r="A65" s="65">
        <v>45512.0</v>
      </c>
      <c r="B65" s="63" t="s">
        <v>16984</v>
      </c>
      <c r="C65" s="63" t="s">
        <v>16985</v>
      </c>
      <c r="D65" s="63" t="s">
        <v>114</v>
      </c>
      <c r="E65" s="63" t="s">
        <v>2082</v>
      </c>
      <c r="F65" s="63" t="s">
        <v>240</v>
      </c>
      <c r="G65" s="63" t="s">
        <v>14</v>
      </c>
      <c r="I65" s="10"/>
    </row>
    <row r="66" ht="14.25" customHeight="1">
      <c r="A66" s="65">
        <v>45481.0</v>
      </c>
      <c r="B66" s="63" t="s">
        <v>16986</v>
      </c>
      <c r="C66" s="63" t="s">
        <v>16987</v>
      </c>
      <c r="D66" s="63" t="s">
        <v>298</v>
      </c>
      <c r="E66" s="63" t="s">
        <v>5895</v>
      </c>
      <c r="F66" s="63" t="s">
        <v>111</v>
      </c>
      <c r="G66" s="63" t="s">
        <v>14</v>
      </c>
      <c r="I66" s="10"/>
    </row>
    <row r="67" ht="14.25" customHeight="1">
      <c r="A67" s="65">
        <v>45481.0</v>
      </c>
      <c r="B67" s="63" t="s">
        <v>16986</v>
      </c>
      <c r="C67" s="63" t="s">
        <v>16987</v>
      </c>
      <c r="D67" s="63" t="s">
        <v>298</v>
      </c>
      <c r="E67" s="63" t="s">
        <v>119</v>
      </c>
      <c r="F67" s="63" t="s">
        <v>240</v>
      </c>
      <c r="G67" s="63" t="s">
        <v>14</v>
      </c>
      <c r="I67" s="10"/>
    </row>
    <row r="68" ht="14.25" customHeight="1">
      <c r="A68" s="65">
        <v>45481.0</v>
      </c>
      <c r="B68" s="63" t="s">
        <v>16986</v>
      </c>
      <c r="C68" s="63" t="s">
        <v>16987</v>
      </c>
      <c r="D68" s="63" t="s">
        <v>298</v>
      </c>
      <c r="E68" s="63" t="s">
        <v>119</v>
      </c>
      <c r="F68" s="63" t="s">
        <v>2501</v>
      </c>
      <c r="G68" s="63" t="s">
        <v>14</v>
      </c>
      <c r="I68" s="10"/>
    </row>
    <row r="69" ht="14.25" customHeight="1">
      <c r="A69" s="65">
        <v>45481.0</v>
      </c>
      <c r="B69" s="63" t="s">
        <v>16986</v>
      </c>
      <c r="C69" s="63" t="s">
        <v>16987</v>
      </c>
      <c r="D69" s="63" t="s">
        <v>298</v>
      </c>
      <c r="E69" s="63" t="s">
        <v>409</v>
      </c>
      <c r="F69" s="63" t="s">
        <v>101</v>
      </c>
      <c r="G69" s="63" t="s">
        <v>14</v>
      </c>
      <c r="I69" s="10"/>
    </row>
    <row r="70" ht="14.25" customHeight="1">
      <c r="A70" s="65">
        <v>45481.0</v>
      </c>
      <c r="B70" s="63" t="s">
        <v>16988</v>
      </c>
      <c r="C70" s="63" t="s">
        <v>16989</v>
      </c>
      <c r="D70" s="63" t="s">
        <v>211</v>
      </c>
      <c r="E70" s="63" t="s">
        <v>5895</v>
      </c>
      <c r="F70" s="63" t="s">
        <v>111</v>
      </c>
      <c r="G70" s="63" t="s">
        <v>14</v>
      </c>
      <c r="I70" s="10"/>
    </row>
    <row r="71" ht="14.25" customHeight="1">
      <c r="A71" s="65">
        <v>45481.0</v>
      </c>
      <c r="B71" s="63" t="s">
        <v>16988</v>
      </c>
      <c r="C71" s="63" t="s">
        <v>16989</v>
      </c>
      <c r="D71" s="63" t="s">
        <v>211</v>
      </c>
      <c r="E71" s="63" t="s">
        <v>119</v>
      </c>
      <c r="F71" s="63" t="s">
        <v>3605</v>
      </c>
      <c r="G71" s="63" t="s">
        <v>14</v>
      </c>
      <c r="I71" s="33" t="s">
        <v>16990</v>
      </c>
    </row>
    <row r="72" ht="14.25" customHeight="1">
      <c r="A72" s="65">
        <v>45451.0</v>
      </c>
      <c r="B72" s="63" t="s">
        <v>5882</v>
      </c>
      <c r="C72" s="63" t="s">
        <v>5883</v>
      </c>
      <c r="D72" s="63" t="s">
        <v>2188</v>
      </c>
      <c r="E72" s="63" t="s">
        <v>119</v>
      </c>
      <c r="F72" s="63" t="s">
        <v>132</v>
      </c>
      <c r="G72" s="63" t="s">
        <v>14</v>
      </c>
      <c r="I72" s="10"/>
    </row>
    <row r="73" ht="14.25" customHeight="1">
      <c r="A73" s="65">
        <v>45451.0</v>
      </c>
      <c r="B73" s="63" t="s">
        <v>5882</v>
      </c>
      <c r="C73" s="63" t="s">
        <v>5883</v>
      </c>
      <c r="D73" s="63" t="s">
        <v>2188</v>
      </c>
      <c r="E73" s="63" t="s">
        <v>2082</v>
      </c>
      <c r="F73" s="63" t="s">
        <v>240</v>
      </c>
      <c r="G73" s="63" t="s">
        <v>14</v>
      </c>
      <c r="I73" s="10"/>
    </row>
    <row r="74" ht="14.25" customHeight="1">
      <c r="A74" s="65">
        <v>45451.0</v>
      </c>
      <c r="B74" s="63" t="s">
        <v>5886</v>
      </c>
      <c r="C74" s="63" t="s">
        <v>5887</v>
      </c>
      <c r="D74" s="63" t="s">
        <v>307</v>
      </c>
      <c r="E74" s="63" t="s">
        <v>110</v>
      </c>
      <c r="F74" s="63" t="s">
        <v>111</v>
      </c>
      <c r="G74" s="63" t="s">
        <v>14</v>
      </c>
      <c r="I74" s="10"/>
    </row>
    <row r="75" ht="14.25" customHeight="1">
      <c r="A75" s="65">
        <v>45451.0</v>
      </c>
      <c r="B75" s="63" t="s">
        <v>5886</v>
      </c>
      <c r="C75" s="63" t="s">
        <v>5887</v>
      </c>
      <c r="D75" s="63" t="s">
        <v>307</v>
      </c>
      <c r="E75" s="63" t="s">
        <v>119</v>
      </c>
      <c r="F75" s="63" t="s">
        <v>2840</v>
      </c>
      <c r="G75" s="63" t="s">
        <v>14</v>
      </c>
      <c r="I75" s="10"/>
    </row>
    <row r="76" ht="14.25" customHeight="1">
      <c r="A76" s="65">
        <v>45451.0</v>
      </c>
      <c r="B76" s="63" t="s">
        <v>5886</v>
      </c>
      <c r="C76" s="63" t="s">
        <v>5887</v>
      </c>
      <c r="D76" s="63" t="s">
        <v>307</v>
      </c>
      <c r="E76" s="63" t="s">
        <v>409</v>
      </c>
      <c r="F76" s="63" t="s">
        <v>101</v>
      </c>
      <c r="G76" s="63" t="s">
        <v>14</v>
      </c>
      <c r="I76" s="10"/>
    </row>
    <row r="77" ht="14.25" customHeight="1">
      <c r="A77" s="65">
        <v>45420.0</v>
      </c>
      <c r="B77" s="63" t="s">
        <v>5916</v>
      </c>
      <c r="C77" s="63" t="s">
        <v>5917</v>
      </c>
      <c r="D77" s="63" t="s">
        <v>1735</v>
      </c>
      <c r="E77" s="63" t="s">
        <v>5895</v>
      </c>
      <c r="F77" s="63" t="s">
        <v>111</v>
      </c>
      <c r="G77" s="63" t="s">
        <v>14</v>
      </c>
      <c r="I77" s="10"/>
    </row>
    <row r="78" ht="14.25" customHeight="1">
      <c r="A78" s="65">
        <v>45420.0</v>
      </c>
      <c r="B78" s="63" t="s">
        <v>5916</v>
      </c>
      <c r="C78" s="63" t="s">
        <v>5917</v>
      </c>
      <c r="D78" s="63" t="s">
        <v>1735</v>
      </c>
      <c r="E78" s="63" t="s">
        <v>119</v>
      </c>
      <c r="F78" s="63" t="s">
        <v>5876</v>
      </c>
      <c r="G78" s="63" t="s">
        <v>14</v>
      </c>
      <c r="I78" s="10"/>
    </row>
    <row r="79" ht="14.25" customHeight="1">
      <c r="A79" s="65">
        <v>45420.0</v>
      </c>
      <c r="B79" s="63" t="s">
        <v>5918</v>
      </c>
      <c r="C79" s="63" t="s">
        <v>5919</v>
      </c>
      <c r="D79" s="63" t="s">
        <v>1020</v>
      </c>
      <c r="E79" s="63" t="s">
        <v>110</v>
      </c>
      <c r="F79" s="63" t="s">
        <v>111</v>
      </c>
      <c r="G79" s="63" t="s">
        <v>14</v>
      </c>
      <c r="I79" s="10"/>
    </row>
    <row r="80" ht="14.25" customHeight="1">
      <c r="A80" s="65">
        <v>45420.0</v>
      </c>
      <c r="B80" s="63" t="s">
        <v>5918</v>
      </c>
      <c r="C80" s="63" t="s">
        <v>5919</v>
      </c>
      <c r="D80" s="63" t="s">
        <v>1020</v>
      </c>
      <c r="E80" s="63" t="s">
        <v>119</v>
      </c>
      <c r="F80" s="63" t="s">
        <v>18</v>
      </c>
      <c r="G80" s="63" t="s">
        <v>14</v>
      </c>
      <c r="I80" s="10"/>
    </row>
    <row r="81" ht="14.25" customHeight="1">
      <c r="A81" s="65">
        <v>45330.0</v>
      </c>
      <c r="B81" s="63" t="s">
        <v>5952</v>
      </c>
      <c r="C81" s="63" t="s">
        <v>5953</v>
      </c>
      <c r="D81" s="63" t="s">
        <v>415</v>
      </c>
      <c r="E81" s="63" t="s">
        <v>110</v>
      </c>
      <c r="F81" s="63" t="s">
        <v>111</v>
      </c>
      <c r="G81" s="63" t="s">
        <v>14</v>
      </c>
      <c r="I81" s="10"/>
    </row>
    <row r="82" ht="14.25" customHeight="1">
      <c r="A82" s="65">
        <v>45330.0</v>
      </c>
      <c r="B82" s="63" t="s">
        <v>5952</v>
      </c>
      <c r="C82" s="63" t="s">
        <v>5953</v>
      </c>
      <c r="D82" s="63" t="s">
        <v>415</v>
      </c>
      <c r="E82" s="63" t="s">
        <v>119</v>
      </c>
      <c r="F82" s="63" t="s">
        <v>18</v>
      </c>
      <c r="G82" s="63" t="s">
        <v>14</v>
      </c>
      <c r="I82" s="10"/>
    </row>
    <row r="83" ht="14.25" customHeight="1">
      <c r="A83" s="65">
        <v>45330.0</v>
      </c>
      <c r="B83" s="63" t="s">
        <v>5952</v>
      </c>
      <c r="C83" s="63" t="s">
        <v>5953</v>
      </c>
      <c r="D83" s="63" t="s">
        <v>415</v>
      </c>
      <c r="E83" s="63" t="s">
        <v>436</v>
      </c>
      <c r="F83" s="63" t="s">
        <v>101</v>
      </c>
      <c r="G83" s="63" t="s">
        <v>14</v>
      </c>
      <c r="I83" s="10"/>
    </row>
    <row r="84" ht="14.25" customHeight="1">
      <c r="A84" s="65">
        <v>45330.0</v>
      </c>
      <c r="B84" s="63" t="s">
        <v>5957</v>
      </c>
      <c r="C84" s="63" t="s">
        <v>5958</v>
      </c>
      <c r="D84" s="63" t="s">
        <v>1746</v>
      </c>
      <c r="E84" s="63" t="s">
        <v>119</v>
      </c>
      <c r="F84" s="63" t="s">
        <v>18</v>
      </c>
      <c r="G84" s="63" t="s">
        <v>14</v>
      </c>
      <c r="I84" s="10"/>
    </row>
    <row r="85" ht="14.25" customHeight="1">
      <c r="A85" s="65">
        <v>45299.0</v>
      </c>
      <c r="B85" s="63" t="s">
        <v>5995</v>
      </c>
      <c r="C85" s="63" t="s">
        <v>5996</v>
      </c>
      <c r="D85" s="63" t="s">
        <v>1699</v>
      </c>
      <c r="E85" s="63" t="s">
        <v>5895</v>
      </c>
      <c r="F85" s="63" t="s">
        <v>111</v>
      </c>
      <c r="G85" s="63" t="s">
        <v>14</v>
      </c>
      <c r="I85" s="10"/>
    </row>
    <row r="86" ht="14.25" customHeight="1">
      <c r="A86" s="65">
        <v>45299.0</v>
      </c>
      <c r="B86" s="63" t="s">
        <v>5995</v>
      </c>
      <c r="C86" s="63" t="s">
        <v>5996</v>
      </c>
      <c r="D86" s="63" t="s">
        <v>1699</v>
      </c>
      <c r="E86" s="63" t="s">
        <v>119</v>
      </c>
      <c r="F86" s="63" t="s">
        <v>18</v>
      </c>
      <c r="G86" s="63" t="s">
        <v>14</v>
      </c>
      <c r="I86" s="10"/>
    </row>
    <row r="87" ht="14.25" customHeight="1">
      <c r="A87" s="65">
        <v>45299.0</v>
      </c>
      <c r="B87" s="63" t="s">
        <v>6004</v>
      </c>
      <c r="C87" s="63" t="s">
        <v>6005</v>
      </c>
      <c r="D87" s="63" t="s">
        <v>754</v>
      </c>
      <c r="E87" s="63" t="s">
        <v>110</v>
      </c>
      <c r="F87" s="63" t="s">
        <v>1413</v>
      </c>
      <c r="G87" s="63" t="s">
        <v>14</v>
      </c>
      <c r="I87" s="10"/>
    </row>
    <row r="88" ht="14.25" customHeight="1">
      <c r="A88" s="65">
        <v>45299.0</v>
      </c>
      <c r="B88" s="63" t="s">
        <v>6004</v>
      </c>
      <c r="C88" s="63" t="s">
        <v>6005</v>
      </c>
      <c r="D88" s="63" t="s">
        <v>754</v>
      </c>
      <c r="E88" s="63" t="s">
        <v>119</v>
      </c>
      <c r="F88" s="63" t="s">
        <v>1601</v>
      </c>
      <c r="G88" s="63" t="s">
        <v>14</v>
      </c>
      <c r="I88" s="10"/>
    </row>
    <row r="89" ht="14.25" customHeight="1">
      <c r="A89" s="63" t="s">
        <v>16991</v>
      </c>
      <c r="B89" s="63" t="s">
        <v>6045</v>
      </c>
      <c r="C89" s="63" t="s">
        <v>6046</v>
      </c>
      <c r="D89" s="63" t="s">
        <v>1299</v>
      </c>
      <c r="E89" s="63" t="s">
        <v>119</v>
      </c>
      <c r="F89" s="63" t="s">
        <v>917</v>
      </c>
      <c r="G89" s="63" t="s">
        <v>14</v>
      </c>
      <c r="I89" s="10"/>
    </row>
    <row r="90" ht="14.25" customHeight="1">
      <c r="A90" s="63" t="s">
        <v>16991</v>
      </c>
      <c r="B90" s="63" t="s">
        <v>6045</v>
      </c>
      <c r="C90" s="63" t="s">
        <v>6046</v>
      </c>
      <c r="D90" s="63" t="s">
        <v>1299</v>
      </c>
      <c r="E90" s="63" t="s">
        <v>239</v>
      </c>
      <c r="F90" s="63" t="s">
        <v>6191</v>
      </c>
      <c r="G90" s="63" t="s">
        <v>14</v>
      </c>
      <c r="I90" s="10"/>
    </row>
    <row r="91" ht="14.25" customHeight="1">
      <c r="A91" s="63" t="s">
        <v>16991</v>
      </c>
      <c r="B91" s="63" t="s">
        <v>6047</v>
      </c>
      <c r="C91" s="63" t="s">
        <v>6048</v>
      </c>
      <c r="D91" s="63" t="s">
        <v>1557</v>
      </c>
      <c r="E91" s="63" t="s">
        <v>110</v>
      </c>
      <c r="F91" s="63" t="s">
        <v>111</v>
      </c>
      <c r="G91" s="63" t="s">
        <v>14</v>
      </c>
      <c r="I91" s="10"/>
    </row>
    <row r="92" ht="14.25" customHeight="1">
      <c r="A92" s="63" t="s">
        <v>16991</v>
      </c>
      <c r="B92" s="63" t="s">
        <v>6047</v>
      </c>
      <c r="C92" s="63" t="s">
        <v>6048</v>
      </c>
      <c r="D92" s="63" t="s">
        <v>1557</v>
      </c>
      <c r="E92" s="63" t="s">
        <v>119</v>
      </c>
      <c r="F92" s="63" t="s">
        <v>2843</v>
      </c>
      <c r="G92" s="63" t="s">
        <v>14</v>
      </c>
      <c r="I92" s="10"/>
    </row>
    <row r="93" ht="14.25" customHeight="1">
      <c r="A93" s="63" t="s">
        <v>16991</v>
      </c>
      <c r="B93" s="63" t="s">
        <v>6047</v>
      </c>
      <c r="C93" s="63" t="s">
        <v>6048</v>
      </c>
      <c r="D93" s="63" t="s">
        <v>1557</v>
      </c>
      <c r="E93" s="63" t="s">
        <v>2082</v>
      </c>
      <c r="F93" s="63" t="s">
        <v>240</v>
      </c>
      <c r="G93" s="63" t="s">
        <v>14</v>
      </c>
      <c r="I93" s="10"/>
    </row>
    <row r="94" ht="14.25" customHeight="1">
      <c r="A94" s="63" t="s">
        <v>16992</v>
      </c>
      <c r="B94" s="63" t="s">
        <v>6100</v>
      </c>
      <c r="C94" s="63" t="s">
        <v>6101</v>
      </c>
      <c r="D94" s="63" t="s">
        <v>642</v>
      </c>
      <c r="E94" s="63" t="s">
        <v>110</v>
      </c>
      <c r="F94" s="63" t="s">
        <v>111</v>
      </c>
      <c r="G94" s="63" t="s">
        <v>14</v>
      </c>
      <c r="I94" s="10"/>
    </row>
    <row r="95" ht="14.25" customHeight="1">
      <c r="A95" s="63" t="s">
        <v>6274</v>
      </c>
      <c r="B95" s="63" t="s">
        <v>6141</v>
      </c>
      <c r="C95" s="63" t="s">
        <v>6142</v>
      </c>
      <c r="D95" s="63" t="s">
        <v>445</v>
      </c>
      <c r="E95" s="63" t="s">
        <v>119</v>
      </c>
      <c r="F95" s="63" t="s">
        <v>18</v>
      </c>
      <c r="G95" s="63" t="s">
        <v>14</v>
      </c>
      <c r="I95" s="10"/>
    </row>
    <row r="96" ht="14.25" customHeight="1">
      <c r="A96" s="63" t="s">
        <v>6274</v>
      </c>
      <c r="B96" s="63" t="s">
        <v>6141</v>
      </c>
      <c r="C96" s="63" t="s">
        <v>6142</v>
      </c>
      <c r="D96" s="63" t="s">
        <v>445</v>
      </c>
      <c r="E96" s="63" t="s">
        <v>110</v>
      </c>
      <c r="F96" s="63" t="s">
        <v>111</v>
      </c>
      <c r="G96" s="63" t="s">
        <v>14</v>
      </c>
      <c r="I96" s="10"/>
    </row>
    <row r="97" ht="14.25" customHeight="1">
      <c r="A97" s="63" t="s">
        <v>6274</v>
      </c>
      <c r="B97" s="63" t="s">
        <v>6151</v>
      </c>
      <c r="C97" s="63" t="s">
        <v>6152</v>
      </c>
      <c r="D97" s="63" t="s">
        <v>882</v>
      </c>
      <c r="E97" s="63" t="s">
        <v>110</v>
      </c>
      <c r="F97" s="63" t="s">
        <v>111</v>
      </c>
      <c r="G97" s="63" t="s">
        <v>14</v>
      </c>
      <c r="I97" s="10"/>
    </row>
    <row r="98" ht="14.25" customHeight="1">
      <c r="A98" s="63" t="s">
        <v>6274</v>
      </c>
      <c r="B98" s="63" t="s">
        <v>6151</v>
      </c>
      <c r="C98" s="63" t="s">
        <v>6152</v>
      </c>
      <c r="D98" s="63" t="s">
        <v>882</v>
      </c>
      <c r="F98" s="63" t="s">
        <v>718</v>
      </c>
      <c r="G98" s="63" t="s">
        <v>14</v>
      </c>
      <c r="H98" s="63" t="s">
        <v>119</v>
      </c>
      <c r="I98" s="10"/>
    </row>
    <row r="99" ht="14.25" customHeight="1">
      <c r="A99" s="63" t="s">
        <v>6273</v>
      </c>
      <c r="B99" s="63" t="s">
        <v>6183</v>
      </c>
      <c r="C99" s="63" t="s">
        <v>6184</v>
      </c>
      <c r="D99" s="63" t="s">
        <v>471</v>
      </c>
      <c r="E99" s="63" t="s">
        <v>110</v>
      </c>
      <c r="F99" s="63" t="s">
        <v>111</v>
      </c>
      <c r="G99" s="63" t="s">
        <v>14</v>
      </c>
      <c r="I99" s="10"/>
    </row>
    <row r="100" ht="14.25" customHeight="1">
      <c r="A100" s="63" t="s">
        <v>6273</v>
      </c>
      <c r="B100" s="63" t="s">
        <v>6183</v>
      </c>
      <c r="C100" s="63" t="s">
        <v>6184</v>
      </c>
      <c r="D100" s="63" t="s">
        <v>471</v>
      </c>
      <c r="E100" s="63" t="s">
        <v>119</v>
      </c>
      <c r="F100" s="63" t="s">
        <v>132</v>
      </c>
      <c r="G100" s="63" t="s">
        <v>14</v>
      </c>
      <c r="I100" s="10"/>
    </row>
    <row r="101" ht="14.25" customHeight="1">
      <c r="A101" s="63" t="s">
        <v>6273</v>
      </c>
      <c r="B101" s="63" t="s">
        <v>6183</v>
      </c>
      <c r="C101" s="63" t="s">
        <v>6184</v>
      </c>
      <c r="D101" s="63" t="s">
        <v>471</v>
      </c>
      <c r="E101" s="63" t="s">
        <v>38</v>
      </c>
      <c r="F101" s="63" t="s">
        <v>1118</v>
      </c>
      <c r="G101" s="63" t="s">
        <v>14</v>
      </c>
      <c r="I101" s="10"/>
    </row>
    <row r="102" ht="14.25" customHeight="1">
      <c r="A102" s="63" t="s">
        <v>6273</v>
      </c>
      <c r="B102" s="63" t="s">
        <v>6189</v>
      </c>
      <c r="C102" s="63" t="s">
        <v>6190</v>
      </c>
      <c r="D102" s="63" t="s">
        <v>1072</v>
      </c>
      <c r="E102" s="63" t="s">
        <v>334</v>
      </c>
      <c r="F102" s="63" t="s">
        <v>917</v>
      </c>
      <c r="G102" s="63" t="s">
        <v>14</v>
      </c>
      <c r="I102" s="10"/>
    </row>
    <row r="103" ht="14.25" customHeight="1">
      <c r="A103" s="63" t="s">
        <v>6273</v>
      </c>
      <c r="B103" s="63" t="s">
        <v>6189</v>
      </c>
      <c r="C103" s="63" t="s">
        <v>6190</v>
      </c>
      <c r="D103" s="63" t="s">
        <v>1072</v>
      </c>
      <c r="E103" s="63" t="s">
        <v>239</v>
      </c>
      <c r="F103" s="63" t="s">
        <v>6191</v>
      </c>
      <c r="G103" s="63" t="s">
        <v>14</v>
      </c>
      <c r="I103" s="10"/>
    </row>
    <row r="104" ht="14.25" customHeight="1">
      <c r="A104" s="63" t="s">
        <v>6273</v>
      </c>
      <c r="B104" s="63" t="s">
        <v>6189</v>
      </c>
      <c r="C104" s="63" t="s">
        <v>6190</v>
      </c>
      <c r="D104" s="63" t="s">
        <v>1072</v>
      </c>
      <c r="E104" s="63" t="s">
        <v>90</v>
      </c>
      <c r="F104" s="63" t="s">
        <v>111</v>
      </c>
      <c r="G104" s="63" t="s">
        <v>14</v>
      </c>
      <c r="I104" s="10"/>
    </row>
    <row r="105" ht="14.25" customHeight="1">
      <c r="A105" s="63" t="s">
        <v>6210</v>
      </c>
      <c r="B105" s="63" t="s">
        <v>6233</v>
      </c>
      <c r="C105" s="63" t="s">
        <v>6234</v>
      </c>
      <c r="D105" s="63" t="s">
        <v>343</v>
      </c>
      <c r="E105" s="63" t="s">
        <v>110</v>
      </c>
      <c r="F105" s="63" t="s">
        <v>111</v>
      </c>
      <c r="G105" s="63" t="s">
        <v>14</v>
      </c>
      <c r="I105" s="10"/>
    </row>
    <row r="106" ht="14.25" customHeight="1">
      <c r="A106" s="63" t="s">
        <v>6210</v>
      </c>
      <c r="B106" s="63" t="s">
        <v>6233</v>
      </c>
      <c r="C106" s="63" t="s">
        <v>6234</v>
      </c>
      <c r="D106" s="63" t="s">
        <v>343</v>
      </c>
      <c r="E106" s="63" t="s">
        <v>119</v>
      </c>
      <c r="F106" s="63" t="s">
        <v>5876</v>
      </c>
      <c r="G106" s="63" t="s">
        <v>14</v>
      </c>
      <c r="I106" s="10"/>
    </row>
    <row r="107" ht="14.25" customHeight="1">
      <c r="A107" s="63" t="s">
        <v>6238</v>
      </c>
      <c r="B107" s="63" t="s">
        <v>6256</v>
      </c>
      <c r="C107" s="63" t="s">
        <v>6257</v>
      </c>
      <c r="D107" s="63" t="s">
        <v>189</v>
      </c>
      <c r="E107" s="63" t="s">
        <v>119</v>
      </c>
      <c r="F107" s="63" t="s">
        <v>917</v>
      </c>
      <c r="G107" s="63" t="s">
        <v>14</v>
      </c>
      <c r="I107" s="10"/>
    </row>
    <row r="108" ht="14.25" customHeight="1">
      <c r="A108" s="63" t="s">
        <v>6238</v>
      </c>
      <c r="B108" s="63" t="s">
        <v>6256</v>
      </c>
      <c r="C108" s="63" t="s">
        <v>6257</v>
      </c>
      <c r="D108" s="63" t="s">
        <v>189</v>
      </c>
      <c r="E108" s="63" t="s">
        <v>110</v>
      </c>
      <c r="F108" s="63" t="s">
        <v>111</v>
      </c>
      <c r="G108" s="63" t="s">
        <v>14</v>
      </c>
      <c r="I108" s="10"/>
    </row>
    <row r="109" ht="14.25" customHeight="1">
      <c r="A109" s="63" t="s">
        <v>6238</v>
      </c>
      <c r="B109" s="63" t="s">
        <v>6261</v>
      </c>
      <c r="C109" s="63" t="s">
        <v>6262</v>
      </c>
      <c r="D109" s="63" t="s">
        <v>427</v>
      </c>
      <c r="E109" s="63" t="s">
        <v>110</v>
      </c>
      <c r="F109" s="63" t="s">
        <v>111</v>
      </c>
      <c r="G109" s="63" t="s">
        <v>14</v>
      </c>
      <c r="I109" s="10"/>
    </row>
    <row r="110" ht="14.25" customHeight="1">
      <c r="A110" s="63" t="s">
        <v>6238</v>
      </c>
      <c r="B110" s="63" t="s">
        <v>6261</v>
      </c>
      <c r="C110" s="63" t="s">
        <v>6262</v>
      </c>
      <c r="D110" s="63" t="s">
        <v>427</v>
      </c>
      <c r="E110" s="63" t="s">
        <v>119</v>
      </c>
      <c r="F110" s="63" t="s">
        <v>718</v>
      </c>
      <c r="G110" s="63" t="s">
        <v>14</v>
      </c>
      <c r="I110" s="10"/>
    </row>
    <row r="111" ht="14.25" customHeight="1">
      <c r="A111" s="63" t="s">
        <v>6278</v>
      </c>
      <c r="B111" s="63" t="s">
        <v>6300</v>
      </c>
      <c r="C111" s="63" t="s">
        <v>6301</v>
      </c>
      <c r="D111" s="63" t="s">
        <v>1136</v>
      </c>
      <c r="E111" s="63" t="s">
        <v>38</v>
      </c>
      <c r="F111" s="63" t="s">
        <v>240</v>
      </c>
      <c r="G111" s="63" t="s">
        <v>14</v>
      </c>
      <c r="I111" s="10"/>
    </row>
    <row r="112" ht="14.25" customHeight="1">
      <c r="A112" s="63" t="s">
        <v>6278</v>
      </c>
      <c r="B112" s="63" t="s">
        <v>6302</v>
      </c>
      <c r="C112" s="63" t="s">
        <v>6303</v>
      </c>
      <c r="D112" s="63" t="s">
        <v>21</v>
      </c>
      <c r="E112" s="63" t="s">
        <v>119</v>
      </c>
      <c r="F112" s="63" t="s">
        <v>18</v>
      </c>
      <c r="G112" s="63" t="s">
        <v>14</v>
      </c>
      <c r="I112" s="10"/>
    </row>
    <row r="113" ht="14.25" customHeight="1">
      <c r="A113" s="63" t="s">
        <v>6278</v>
      </c>
      <c r="B113" s="63" t="s">
        <v>6302</v>
      </c>
      <c r="C113" s="63" t="s">
        <v>6303</v>
      </c>
      <c r="D113" s="63" t="s">
        <v>21</v>
      </c>
      <c r="E113" s="63" t="s">
        <v>436</v>
      </c>
      <c r="F113" s="63" t="s">
        <v>101</v>
      </c>
      <c r="G113" s="63" t="s">
        <v>14</v>
      </c>
      <c r="I113" s="10"/>
    </row>
    <row r="114" ht="14.25" customHeight="1">
      <c r="A114" s="63" t="s">
        <v>6315</v>
      </c>
      <c r="B114" s="63" t="s">
        <v>6343</v>
      </c>
      <c r="C114" s="63" t="s">
        <v>6344</v>
      </c>
      <c r="D114" s="63" t="s">
        <v>1072</v>
      </c>
      <c r="E114" s="63" t="s">
        <v>119</v>
      </c>
      <c r="F114" s="63" t="s">
        <v>132</v>
      </c>
      <c r="G114" s="63" t="s">
        <v>14</v>
      </c>
      <c r="I114" s="10"/>
    </row>
    <row r="115" ht="14.25" customHeight="1">
      <c r="A115" s="63" t="s">
        <v>6315</v>
      </c>
      <c r="B115" s="63" t="s">
        <v>6345</v>
      </c>
      <c r="C115" s="63" t="s">
        <v>6346</v>
      </c>
      <c r="D115" s="63" t="s">
        <v>584</v>
      </c>
      <c r="E115" s="63" t="s">
        <v>119</v>
      </c>
      <c r="F115" s="63" t="s">
        <v>149</v>
      </c>
      <c r="G115" s="63" t="s">
        <v>14</v>
      </c>
      <c r="I115" s="10"/>
    </row>
    <row r="116" ht="14.25" customHeight="1">
      <c r="A116" s="63" t="s">
        <v>6315</v>
      </c>
      <c r="B116" s="63" t="s">
        <v>6345</v>
      </c>
      <c r="C116" s="63" t="s">
        <v>6346</v>
      </c>
      <c r="D116" s="63" t="s">
        <v>584</v>
      </c>
      <c r="E116" s="63" t="s">
        <v>119</v>
      </c>
      <c r="F116" s="63" t="s">
        <v>132</v>
      </c>
      <c r="G116" s="63" t="s">
        <v>14</v>
      </c>
      <c r="I116" s="10"/>
    </row>
    <row r="117" ht="14.25" customHeight="1">
      <c r="A117" s="63" t="s">
        <v>6355</v>
      </c>
      <c r="B117" s="63" t="s">
        <v>6361</v>
      </c>
      <c r="C117" s="63" t="s">
        <v>6362</v>
      </c>
      <c r="D117" s="63" t="s">
        <v>130</v>
      </c>
      <c r="E117" s="63" t="s">
        <v>110</v>
      </c>
      <c r="F117" s="63" t="s">
        <v>111</v>
      </c>
      <c r="G117" s="63" t="s">
        <v>14</v>
      </c>
      <c r="I117" s="10"/>
    </row>
    <row r="118" ht="14.25" customHeight="1">
      <c r="A118" s="63" t="s">
        <v>6355</v>
      </c>
      <c r="B118" s="63" t="s">
        <v>6363</v>
      </c>
      <c r="C118" s="63" t="s">
        <v>6364</v>
      </c>
      <c r="D118" s="63" t="s">
        <v>2224</v>
      </c>
      <c r="E118" s="63" t="s">
        <v>119</v>
      </c>
      <c r="F118" s="63" t="s">
        <v>132</v>
      </c>
      <c r="G118" s="63" t="s">
        <v>14</v>
      </c>
      <c r="I118" s="10"/>
    </row>
    <row r="119" ht="14.25" customHeight="1">
      <c r="A119" s="63" t="s">
        <v>6355</v>
      </c>
      <c r="B119" s="63" t="s">
        <v>6363</v>
      </c>
      <c r="C119" s="63" t="s">
        <v>6364</v>
      </c>
      <c r="D119" s="63" t="s">
        <v>2224</v>
      </c>
      <c r="E119" s="63" t="s">
        <v>334</v>
      </c>
      <c r="F119" s="63" t="s">
        <v>18</v>
      </c>
      <c r="G119" s="63" t="s">
        <v>14</v>
      </c>
      <c r="I119" s="10"/>
    </row>
    <row r="120" ht="14.25" customHeight="1">
      <c r="A120" s="63" t="s">
        <v>6375</v>
      </c>
      <c r="B120" s="63" t="s">
        <v>6382</v>
      </c>
      <c r="C120" s="63" t="s">
        <v>6383</v>
      </c>
      <c r="D120" s="63" t="s">
        <v>2224</v>
      </c>
      <c r="E120" s="63" t="s">
        <v>110</v>
      </c>
      <c r="F120" s="63" t="s">
        <v>111</v>
      </c>
      <c r="G120" s="63" t="s">
        <v>14</v>
      </c>
      <c r="I120" s="10"/>
    </row>
    <row r="121" ht="14.25" customHeight="1">
      <c r="A121" s="63" t="s">
        <v>6375</v>
      </c>
      <c r="B121" s="63" t="s">
        <v>6382</v>
      </c>
      <c r="C121" s="63" t="s">
        <v>6383</v>
      </c>
      <c r="D121" s="63" t="s">
        <v>2224</v>
      </c>
      <c r="E121" s="63" t="s">
        <v>436</v>
      </c>
      <c r="F121" s="63" t="s">
        <v>101</v>
      </c>
      <c r="G121" s="63" t="s">
        <v>14</v>
      </c>
      <c r="I121" s="10"/>
    </row>
    <row r="122" ht="14.25" customHeight="1">
      <c r="A122" s="63" t="s">
        <v>6375</v>
      </c>
      <c r="B122" s="63" t="s">
        <v>6385</v>
      </c>
      <c r="C122" s="63" t="s">
        <v>6386</v>
      </c>
      <c r="D122" s="63" t="s">
        <v>964</v>
      </c>
      <c r="E122" s="63" t="s">
        <v>119</v>
      </c>
      <c r="F122" s="63" t="s">
        <v>127</v>
      </c>
      <c r="G122" s="63" t="s">
        <v>14</v>
      </c>
      <c r="I122" s="10"/>
    </row>
    <row r="123" ht="14.25" customHeight="1">
      <c r="A123" s="63" t="s">
        <v>6375</v>
      </c>
      <c r="B123" s="63" t="s">
        <v>6385</v>
      </c>
      <c r="C123" s="63" t="s">
        <v>6386</v>
      </c>
      <c r="D123" s="63" t="s">
        <v>964</v>
      </c>
      <c r="E123" s="63" t="s">
        <v>110</v>
      </c>
      <c r="F123" s="63" t="s">
        <v>111</v>
      </c>
      <c r="G123" s="63" t="s">
        <v>14</v>
      </c>
      <c r="I123" s="10"/>
    </row>
    <row r="124" ht="14.25" customHeight="1">
      <c r="A124" s="63" t="s">
        <v>6396</v>
      </c>
      <c r="B124" s="63" t="s">
        <v>6404</v>
      </c>
      <c r="C124" s="63" t="s">
        <v>6405</v>
      </c>
      <c r="D124" s="63" t="s">
        <v>508</v>
      </c>
      <c r="E124" s="63" t="s">
        <v>119</v>
      </c>
      <c r="F124" s="63" t="s">
        <v>18</v>
      </c>
      <c r="G124" s="63" t="s">
        <v>14</v>
      </c>
      <c r="I124" s="10"/>
    </row>
    <row r="125" ht="14.25" customHeight="1">
      <c r="A125" s="63" t="s">
        <v>6396</v>
      </c>
      <c r="B125" s="63" t="s">
        <v>6404</v>
      </c>
      <c r="C125" s="63" t="s">
        <v>6405</v>
      </c>
      <c r="D125" s="63" t="s">
        <v>508</v>
      </c>
      <c r="E125" s="63" t="s">
        <v>5274</v>
      </c>
      <c r="F125" s="63" t="s">
        <v>13</v>
      </c>
      <c r="G125" s="63" t="s">
        <v>14</v>
      </c>
      <c r="I125" s="10"/>
    </row>
    <row r="126" ht="14.25" customHeight="1">
      <c r="A126" s="63" t="s">
        <v>6396</v>
      </c>
      <c r="B126" s="63" t="s">
        <v>6408</v>
      </c>
      <c r="C126" s="63" t="s">
        <v>6409</v>
      </c>
      <c r="D126" s="63" t="s">
        <v>118</v>
      </c>
      <c r="E126" s="63" t="s">
        <v>110</v>
      </c>
      <c r="F126" s="63" t="s">
        <v>111</v>
      </c>
      <c r="G126" s="63" t="s">
        <v>14</v>
      </c>
      <c r="I126" s="10"/>
    </row>
    <row r="127" ht="14.25" customHeight="1">
      <c r="A127" s="63" t="s">
        <v>6396</v>
      </c>
      <c r="B127" s="63" t="s">
        <v>6408</v>
      </c>
      <c r="C127" s="63" t="s">
        <v>6409</v>
      </c>
      <c r="D127" s="63" t="s">
        <v>118</v>
      </c>
      <c r="E127" s="63" t="s">
        <v>119</v>
      </c>
      <c r="F127" s="63" t="s">
        <v>18</v>
      </c>
      <c r="G127" s="63" t="s">
        <v>14</v>
      </c>
      <c r="I127" s="10"/>
    </row>
    <row r="128" ht="14.25" customHeight="1">
      <c r="A128" s="65">
        <v>45633.0</v>
      </c>
      <c r="B128" s="63" t="s">
        <v>6440</v>
      </c>
      <c r="C128" s="63" t="s">
        <v>6441</v>
      </c>
      <c r="D128" s="63" t="s">
        <v>754</v>
      </c>
      <c r="E128" s="63" t="s">
        <v>110</v>
      </c>
      <c r="F128" s="63" t="s">
        <v>91</v>
      </c>
      <c r="G128" s="63" t="s">
        <v>14</v>
      </c>
      <c r="I128" s="10"/>
    </row>
    <row r="129" ht="14.25" customHeight="1">
      <c r="A129" s="65">
        <v>45633.0</v>
      </c>
      <c r="B129" s="63" t="s">
        <v>6440</v>
      </c>
      <c r="C129" s="63" t="s">
        <v>6441</v>
      </c>
      <c r="D129" s="63" t="s">
        <v>754</v>
      </c>
      <c r="E129" s="63" t="s">
        <v>16993</v>
      </c>
      <c r="F129" s="63" t="s">
        <v>13</v>
      </c>
      <c r="G129" s="63" t="s">
        <v>14</v>
      </c>
      <c r="I129" s="10"/>
    </row>
    <row r="130" ht="14.25" customHeight="1">
      <c r="A130" s="65">
        <v>45633.0</v>
      </c>
      <c r="B130" s="63" t="s">
        <v>6440</v>
      </c>
      <c r="C130" s="63" t="s">
        <v>6441</v>
      </c>
      <c r="D130" s="63" t="s">
        <v>754</v>
      </c>
      <c r="E130" s="63" t="s">
        <v>119</v>
      </c>
      <c r="F130" s="63" t="s">
        <v>132</v>
      </c>
      <c r="G130" s="63" t="s">
        <v>14</v>
      </c>
      <c r="I130" s="10"/>
    </row>
    <row r="131" ht="14.25" customHeight="1">
      <c r="A131" s="65">
        <v>45633.0</v>
      </c>
      <c r="B131" s="63" t="s">
        <v>6442</v>
      </c>
      <c r="C131" s="63" t="s">
        <v>6443</v>
      </c>
      <c r="D131" s="63" t="s">
        <v>839</v>
      </c>
      <c r="E131" s="63" t="s">
        <v>38</v>
      </c>
      <c r="F131" s="63" t="s">
        <v>240</v>
      </c>
      <c r="G131" s="63" t="s">
        <v>14</v>
      </c>
      <c r="I131" s="10"/>
    </row>
    <row r="132" ht="14.25" customHeight="1">
      <c r="A132" s="65">
        <v>45633.0</v>
      </c>
      <c r="B132" s="63" t="s">
        <v>6442</v>
      </c>
      <c r="C132" s="63" t="s">
        <v>6443</v>
      </c>
      <c r="D132" s="63" t="s">
        <v>839</v>
      </c>
      <c r="E132" s="63" t="s">
        <v>38</v>
      </c>
      <c r="F132" s="63" t="s">
        <v>101</v>
      </c>
      <c r="G132" s="63" t="s">
        <v>14</v>
      </c>
      <c r="I132" s="10"/>
    </row>
    <row r="133" ht="14.25" customHeight="1">
      <c r="A133" s="65">
        <v>45633.0</v>
      </c>
      <c r="B133" s="63" t="s">
        <v>6442</v>
      </c>
      <c r="C133" s="63" t="s">
        <v>6443</v>
      </c>
      <c r="D133" s="63" t="s">
        <v>839</v>
      </c>
      <c r="E133" s="63" t="s">
        <v>90</v>
      </c>
      <c r="F133" s="63" t="s">
        <v>111</v>
      </c>
      <c r="G133" s="63" t="s">
        <v>14</v>
      </c>
      <c r="I133" s="10"/>
    </row>
    <row r="134" ht="14.25" customHeight="1">
      <c r="A134" s="65">
        <v>45603.0</v>
      </c>
      <c r="B134" s="63" t="s">
        <v>6478</v>
      </c>
      <c r="C134" s="63" t="s">
        <v>6479</v>
      </c>
      <c r="D134" s="63" t="s">
        <v>1735</v>
      </c>
      <c r="E134" s="63" t="s">
        <v>110</v>
      </c>
      <c r="F134" s="63" t="s">
        <v>111</v>
      </c>
      <c r="G134" s="63" t="s">
        <v>14</v>
      </c>
      <c r="I134" s="10"/>
    </row>
    <row r="135" ht="14.25" customHeight="1">
      <c r="A135" s="65">
        <v>45603.0</v>
      </c>
      <c r="B135" s="63" t="s">
        <v>6478</v>
      </c>
      <c r="C135" s="63" t="s">
        <v>6479</v>
      </c>
      <c r="D135" s="63" t="s">
        <v>1735</v>
      </c>
      <c r="E135" s="63" t="s">
        <v>38</v>
      </c>
      <c r="F135" s="63" t="s">
        <v>132</v>
      </c>
      <c r="G135" s="63" t="s">
        <v>14</v>
      </c>
      <c r="I135" s="10"/>
    </row>
    <row r="136" ht="14.25" customHeight="1">
      <c r="A136" s="65">
        <v>45603.0</v>
      </c>
      <c r="B136" s="63" t="s">
        <v>6487</v>
      </c>
      <c r="C136" s="63" t="s">
        <v>6488</v>
      </c>
      <c r="D136" s="63" t="s">
        <v>298</v>
      </c>
      <c r="E136" s="63" t="s">
        <v>5895</v>
      </c>
      <c r="F136" s="63" t="s">
        <v>111</v>
      </c>
      <c r="G136" s="63" t="s">
        <v>14</v>
      </c>
      <c r="I136" s="10"/>
    </row>
    <row r="137" ht="14.25" customHeight="1">
      <c r="A137" s="65">
        <v>45603.0</v>
      </c>
      <c r="B137" s="63" t="s">
        <v>6487</v>
      </c>
      <c r="C137" s="63" t="s">
        <v>6488</v>
      </c>
      <c r="D137" s="63" t="s">
        <v>298</v>
      </c>
      <c r="E137" s="63" t="s">
        <v>119</v>
      </c>
      <c r="F137" s="63" t="s">
        <v>6489</v>
      </c>
      <c r="G137" s="63" t="s">
        <v>14</v>
      </c>
      <c r="I137" s="10"/>
    </row>
    <row r="138" ht="14.25" customHeight="1">
      <c r="A138" s="65">
        <v>45603.0</v>
      </c>
      <c r="B138" s="63" t="s">
        <v>6487</v>
      </c>
      <c r="C138" s="63" t="s">
        <v>6488</v>
      </c>
      <c r="D138" s="63" t="s">
        <v>298</v>
      </c>
      <c r="E138" s="63" t="s">
        <v>38</v>
      </c>
      <c r="F138" s="63" t="s">
        <v>280</v>
      </c>
      <c r="G138" s="63" t="s">
        <v>14</v>
      </c>
      <c r="I138" s="10"/>
    </row>
    <row r="139" ht="14.25" customHeight="1">
      <c r="A139" s="65">
        <v>45572.0</v>
      </c>
      <c r="B139" s="63" t="s">
        <v>6502</v>
      </c>
      <c r="C139" s="63" t="s">
        <v>6503</v>
      </c>
      <c r="D139" s="63" t="s">
        <v>3040</v>
      </c>
      <c r="E139" s="63" t="s">
        <v>110</v>
      </c>
      <c r="F139" s="63" t="s">
        <v>111</v>
      </c>
      <c r="G139" s="63" t="s">
        <v>14</v>
      </c>
      <c r="I139" s="10"/>
    </row>
    <row r="140" ht="14.25" customHeight="1">
      <c r="A140" s="65">
        <v>45572.0</v>
      </c>
      <c r="B140" s="63" t="s">
        <v>6502</v>
      </c>
      <c r="C140" s="63" t="s">
        <v>6503</v>
      </c>
      <c r="D140" s="63" t="s">
        <v>3040</v>
      </c>
      <c r="F140" s="63" t="s">
        <v>2843</v>
      </c>
      <c r="G140" s="63" t="s">
        <v>14</v>
      </c>
      <c r="H140" s="63" t="s">
        <v>119</v>
      </c>
      <c r="I140" s="10"/>
    </row>
    <row r="141" ht="14.25" customHeight="1">
      <c r="A141" s="65">
        <v>45572.0</v>
      </c>
      <c r="B141" s="63" t="s">
        <v>6502</v>
      </c>
      <c r="C141" s="63" t="s">
        <v>6503</v>
      </c>
      <c r="D141" s="63" t="s">
        <v>3040</v>
      </c>
      <c r="E141" s="63" t="s">
        <v>119</v>
      </c>
      <c r="F141" s="63" t="s">
        <v>741</v>
      </c>
      <c r="G141" s="63" t="s">
        <v>14</v>
      </c>
      <c r="I141" s="10"/>
    </row>
    <row r="142" ht="14.25" customHeight="1">
      <c r="A142" s="65">
        <v>45542.0</v>
      </c>
      <c r="B142" s="63" t="s">
        <v>6526</v>
      </c>
      <c r="C142" s="63" t="s">
        <v>6527</v>
      </c>
      <c r="D142" s="63" t="s">
        <v>1932</v>
      </c>
      <c r="E142" s="63" t="s">
        <v>119</v>
      </c>
      <c r="F142" s="63" t="s">
        <v>18</v>
      </c>
      <c r="G142" s="63" t="s">
        <v>14</v>
      </c>
      <c r="I142" s="10"/>
    </row>
    <row r="143" ht="14.25" customHeight="1">
      <c r="A143" s="65">
        <v>45542.0</v>
      </c>
      <c r="B143" s="63" t="s">
        <v>16994</v>
      </c>
      <c r="C143" s="63" t="s">
        <v>16995</v>
      </c>
      <c r="D143" s="63" t="s">
        <v>230</v>
      </c>
      <c r="E143" s="63" t="s">
        <v>110</v>
      </c>
      <c r="F143" s="63" t="s">
        <v>111</v>
      </c>
      <c r="G143" s="63" t="s">
        <v>14</v>
      </c>
      <c r="I143" s="10"/>
    </row>
    <row r="144" ht="14.25" customHeight="1">
      <c r="A144" s="65">
        <v>45542.0</v>
      </c>
      <c r="B144" s="63" t="s">
        <v>16994</v>
      </c>
      <c r="C144" s="63" t="s">
        <v>16995</v>
      </c>
      <c r="D144" s="63" t="s">
        <v>230</v>
      </c>
      <c r="E144" s="63" t="s">
        <v>119</v>
      </c>
      <c r="F144" s="63" t="s">
        <v>18</v>
      </c>
      <c r="G144" s="63" t="s">
        <v>14</v>
      </c>
      <c r="I144" s="10"/>
    </row>
    <row r="145" ht="14.25" customHeight="1">
      <c r="A145" s="65">
        <v>45511.0</v>
      </c>
      <c r="B145" s="63" t="s">
        <v>6561</v>
      </c>
      <c r="C145" s="63" t="s">
        <v>6562</v>
      </c>
      <c r="D145" s="63" t="s">
        <v>137</v>
      </c>
      <c r="E145" s="63" t="s">
        <v>119</v>
      </c>
      <c r="F145" s="63" t="s">
        <v>18</v>
      </c>
      <c r="G145" s="63" t="s">
        <v>14</v>
      </c>
      <c r="I145" s="10"/>
    </row>
    <row r="146" ht="14.25" customHeight="1">
      <c r="A146" s="65">
        <v>45511.0</v>
      </c>
      <c r="B146" s="63" t="s">
        <v>6561</v>
      </c>
      <c r="C146" s="63" t="s">
        <v>6562</v>
      </c>
      <c r="D146" s="63" t="s">
        <v>137</v>
      </c>
      <c r="E146" s="63" t="s">
        <v>16996</v>
      </c>
      <c r="F146" s="63" t="s">
        <v>505</v>
      </c>
      <c r="G146" s="63" t="s">
        <v>14</v>
      </c>
      <c r="I146" s="10"/>
    </row>
    <row r="147" ht="14.25" customHeight="1">
      <c r="A147" s="65">
        <v>45511.0</v>
      </c>
      <c r="B147" s="63" t="s">
        <v>6563</v>
      </c>
      <c r="C147" s="63" t="s">
        <v>6564</v>
      </c>
      <c r="D147" s="63" t="s">
        <v>311</v>
      </c>
      <c r="E147" s="63" t="s">
        <v>5895</v>
      </c>
      <c r="F147" s="63" t="s">
        <v>111</v>
      </c>
      <c r="G147" s="63" t="s">
        <v>14</v>
      </c>
      <c r="I147" s="10"/>
    </row>
    <row r="148" ht="14.25" customHeight="1">
      <c r="A148" s="65">
        <v>45511.0</v>
      </c>
      <c r="B148" s="63" t="s">
        <v>6563</v>
      </c>
      <c r="C148" s="63" t="s">
        <v>6564</v>
      </c>
      <c r="D148" s="63" t="s">
        <v>311</v>
      </c>
      <c r="E148" s="63" t="s">
        <v>1237</v>
      </c>
      <c r="F148" s="63" t="s">
        <v>101</v>
      </c>
      <c r="G148" s="63" t="s">
        <v>14</v>
      </c>
      <c r="I148" s="10"/>
    </row>
    <row r="149" ht="14.25" customHeight="1">
      <c r="A149" s="65">
        <v>45419.0</v>
      </c>
      <c r="B149" s="63" t="s">
        <v>6604</v>
      </c>
      <c r="C149" s="63" t="s">
        <v>6605</v>
      </c>
      <c r="D149" s="63" t="s">
        <v>584</v>
      </c>
      <c r="E149" s="63" t="s">
        <v>38</v>
      </c>
      <c r="F149" s="63" t="s">
        <v>101</v>
      </c>
      <c r="G149" s="63" t="s">
        <v>14</v>
      </c>
      <c r="I149" s="10"/>
    </row>
    <row r="150" ht="14.25" customHeight="1">
      <c r="A150" s="65">
        <v>45419.0</v>
      </c>
      <c r="B150" s="63" t="s">
        <v>6604</v>
      </c>
      <c r="C150" s="63" t="s">
        <v>6605</v>
      </c>
      <c r="D150" s="63" t="s">
        <v>584</v>
      </c>
      <c r="E150" s="63" t="s">
        <v>705</v>
      </c>
      <c r="F150" s="63" t="s">
        <v>505</v>
      </c>
      <c r="G150" s="63" t="s">
        <v>14</v>
      </c>
      <c r="I150" s="10"/>
    </row>
    <row r="151" ht="14.25" customHeight="1">
      <c r="A151" s="65">
        <v>45419.0</v>
      </c>
      <c r="B151" s="63" t="s">
        <v>6608</v>
      </c>
      <c r="C151" s="63" t="s">
        <v>6609</v>
      </c>
      <c r="D151" s="63" t="s">
        <v>329</v>
      </c>
      <c r="E151" s="63" t="s">
        <v>119</v>
      </c>
      <c r="F151" s="63" t="s">
        <v>18</v>
      </c>
      <c r="G151" s="63" t="s">
        <v>14</v>
      </c>
      <c r="I151" s="10"/>
    </row>
    <row r="152" ht="14.25" customHeight="1">
      <c r="A152" s="65">
        <v>45419.0</v>
      </c>
      <c r="B152" s="63" t="s">
        <v>6608</v>
      </c>
      <c r="C152" s="63" t="s">
        <v>6609</v>
      </c>
      <c r="D152" s="63" t="s">
        <v>329</v>
      </c>
      <c r="E152" s="63" t="s">
        <v>6610</v>
      </c>
      <c r="F152" s="63" t="s">
        <v>101</v>
      </c>
      <c r="G152" s="63" t="s">
        <v>14</v>
      </c>
      <c r="I152" s="10"/>
    </row>
    <row r="153" ht="14.25" customHeight="1">
      <c r="A153" s="65">
        <v>45419.0</v>
      </c>
      <c r="B153" s="63" t="s">
        <v>6608</v>
      </c>
      <c r="C153" s="63" t="s">
        <v>6609</v>
      </c>
      <c r="D153" s="63" t="s">
        <v>329</v>
      </c>
      <c r="E153" s="63" t="s">
        <v>705</v>
      </c>
      <c r="F153" s="63" t="s">
        <v>300</v>
      </c>
      <c r="G153" s="63" t="s">
        <v>14</v>
      </c>
      <c r="I153" s="10"/>
    </row>
    <row r="154" ht="14.25" customHeight="1">
      <c r="A154" s="65">
        <v>45389.0</v>
      </c>
      <c r="B154" s="63" t="s">
        <v>16997</v>
      </c>
      <c r="C154" s="63" t="s">
        <v>16998</v>
      </c>
      <c r="D154" s="63" t="s">
        <v>118</v>
      </c>
      <c r="F154" s="63" t="s">
        <v>6160</v>
      </c>
      <c r="G154" s="63" t="s">
        <v>14</v>
      </c>
      <c r="H154" s="63" t="s">
        <v>15</v>
      </c>
      <c r="I154" s="10"/>
    </row>
    <row r="155" ht="14.25" customHeight="1">
      <c r="A155" s="65">
        <v>45389.0</v>
      </c>
      <c r="B155" s="63" t="s">
        <v>6634</v>
      </c>
      <c r="C155" s="63" t="s">
        <v>6635</v>
      </c>
      <c r="D155" s="63" t="s">
        <v>140</v>
      </c>
      <c r="E155" s="63" t="s">
        <v>110</v>
      </c>
      <c r="F155" s="63" t="s">
        <v>111</v>
      </c>
      <c r="G155" s="63" t="s">
        <v>14</v>
      </c>
      <c r="I155" s="10"/>
    </row>
    <row r="156" ht="14.25" customHeight="1">
      <c r="A156" s="65">
        <v>45389.0</v>
      </c>
      <c r="B156" s="63" t="s">
        <v>6634</v>
      </c>
      <c r="C156" s="63" t="s">
        <v>6635</v>
      </c>
      <c r="D156" s="63" t="s">
        <v>140</v>
      </c>
      <c r="E156" s="63" t="s">
        <v>119</v>
      </c>
      <c r="F156" s="63" t="s">
        <v>43</v>
      </c>
      <c r="G156" s="63" t="s">
        <v>14</v>
      </c>
      <c r="I156" s="10"/>
    </row>
    <row r="157" ht="14.25" customHeight="1">
      <c r="A157" s="65">
        <v>45389.0</v>
      </c>
      <c r="B157" s="63" t="s">
        <v>6634</v>
      </c>
      <c r="C157" s="63" t="s">
        <v>6635</v>
      </c>
      <c r="D157" s="63" t="s">
        <v>140</v>
      </c>
      <c r="E157" s="63" t="s">
        <v>119</v>
      </c>
      <c r="F157" s="63" t="s">
        <v>542</v>
      </c>
      <c r="G157" s="63" t="s">
        <v>14</v>
      </c>
      <c r="I157" s="10"/>
    </row>
    <row r="158" ht="14.25" customHeight="1">
      <c r="A158" s="65">
        <v>45389.0</v>
      </c>
      <c r="B158" s="63" t="s">
        <v>6634</v>
      </c>
      <c r="C158" s="63" t="s">
        <v>6635</v>
      </c>
      <c r="D158" s="63" t="s">
        <v>140</v>
      </c>
      <c r="E158" s="63" t="s">
        <v>119</v>
      </c>
      <c r="F158" s="63" t="s">
        <v>917</v>
      </c>
      <c r="G158" s="63" t="s">
        <v>14</v>
      </c>
      <c r="I158" s="10"/>
    </row>
    <row r="159" ht="14.25" customHeight="1">
      <c r="A159" s="65">
        <v>45358.0</v>
      </c>
      <c r="B159" s="63" t="s">
        <v>6667</v>
      </c>
      <c r="C159" s="63" t="s">
        <v>6668</v>
      </c>
      <c r="D159" s="63" t="s">
        <v>665</v>
      </c>
      <c r="E159" s="63" t="s">
        <v>110</v>
      </c>
      <c r="F159" s="63" t="s">
        <v>111</v>
      </c>
      <c r="G159" s="63" t="s">
        <v>14</v>
      </c>
      <c r="I159" s="10"/>
    </row>
    <row r="160" ht="14.25" customHeight="1">
      <c r="A160" s="65">
        <v>45358.0</v>
      </c>
      <c r="B160" s="63" t="s">
        <v>6667</v>
      </c>
      <c r="C160" s="63" t="s">
        <v>6668</v>
      </c>
      <c r="D160" s="63" t="s">
        <v>665</v>
      </c>
      <c r="E160" s="63" t="s">
        <v>1293</v>
      </c>
      <c r="F160" s="63" t="s">
        <v>171</v>
      </c>
      <c r="G160" s="63" t="s">
        <v>14</v>
      </c>
      <c r="I160" s="10"/>
    </row>
    <row r="161" ht="14.25" customHeight="1">
      <c r="A161" s="65">
        <v>45358.0</v>
      </c>
      <c r="B161" s="63" t="s">
        <v>6667</v>
      </c>
      <c r="C161" s="63" t="s">
        <v>6668</v>
      </c>
      <c r="D161" s="63" t="s">
        <v>665</v>
      </c>
      <c r="E161" s="63" t="s">
        <v>119</v>
      </c>
      <c r="F161" s="63" t="s">
        <v>13</v>
      </c>
      <c r="G161" s="63" t="s">
        <v>14</v>
      </c>
      <c r="I161" s="10"/>
    </row>
    <row r="162" ht="14.25" customHeight="1">
      <c r="A162" s="65">
        <v>45358.0</v>
      </c>
      <c r="B162" s="63" t="s">
        <v>6667</v>
      </c>
      <c r="C162" s="63" t="s">
        <v>6668</v>
      </c>
      <c r="D162" s="63" t="s">
        <v>665</v>
      </c>
      <c r="E162" s="63" t="s">
        <v>119</v>
      </c>
      <c r="F162" s="63" t="s">
        <v>18</v>
      </c>
      <c r="G162" s="63" t="s">
        <v>14</v>
      </c>
      <c r="I162" s="10"/>
    </row>
    <row r="163" ht="14.25" customHeight="1">
      <c r="A163" s="65">
        <v>45358.0</v>
      </c>
      <c r="B163" s="63" t="s">
        <v>6669</v>
      </c>
      <c r="C163" s="63" t="s">
        <v>6670</v>
      </c>
      <c r="D163" s="63" t="s">
        <v>385</v>
      </c>
      <c r="E163" s="63" t="s">
        <v>119</v>
      </c>
      <c r="F163" s="63" t="s">
        <v>132</v>
      </c>
      <c r="G163" s="63" t="s">
        <v>14</v>
      </c>
      <c r="I163" s="10"/>
    </row>
    <row r="164" ht="14.25" customHeight="1">
      <c r="A164" s="65">
        <v>45358.0</v>
      </c>
      <c r="B164" s="63" t="s">
        <v>6669</v>
      </c>
      <c r="C164" s="63" t="s">
        <v>6670</v>
      </c>
      <c r="D164" s="63" t="s">
        <v>385</v>
      </c>
      <c r="E164" s="63" t="s">
        <v>38</v>
      </c>
      <c r="F164" s="63" t="s">
        <v>330</v>
      </c>
      <c r="G164" s="63" t="s">
        <v>14</v>
      </c>
      <c r="I164" s="10"/>
    </row>
    <row r="165" ht="14.25" customHeight="1">
      <c r="A165" s="65">
        <v>45358.0</v>
      </c>
      <c r="B165" s="63" t="s">
        <v>6669</v>
      </c>
      <c r="C165" s="63" t="s">
        <v>6670</v>
      </c>
      <c r="D165" s="63" t="s">
        <v>385</v>
      </c>
      <c r="E165" s="63" t="s">
        <v>90</v>
      </c>
      <c r="F165" s="63" t="s">
        <v>111</v>
      </c>
      <c r="G165" s="63" t="s">
        <v>14</v>
      </c>
      <c r="I165" s="10"/>
    </row>
    <row r="166" ht="14.25" customHeight="1">
      <c r="A166" s="65">
        <v>45329.0</v>
      </c>
      <c r="B166" s="63" t="s">
        <v>6699</v>
      </c>
      <c r="C166" s="63" t="s">
        <v>6700</v>
      </c>
      <c r="D166" s="63" t="s">
        <v>611</v>
      </c>
      <c r="E166" s="63" t="s">
        <v>5895</v>
      </c>
      <c r="F166" s="63" t="s">
        <v>111</v>
      </c>
      <c r="G166" s="63" t="s">
        <v>14</v>
      </c>
      <c r="I166" s="10"/>
    </row>
    <row r="167" ht="14.25" customHeight="1">
      <c r="A167" s="65">
        <v>45329.0</v>
      </c>
      <c r="B167" s="63" t="s">
        <v>6699</v>
      </c>
      <c r="C167" s="63" t="s">
        <v>6700</v>
      </c>
      <c r="D167" s="63" t="s">
        <v>611</v>
      </c>
      <c r="E167" s="63" t="s">
        <v>119</v>
      </c>
      <c r="F167" s="63" t="s">
        <v>132</v>
      </c>
      <c r="G167" s="63" t="s">
        <v>14</v>
      </c>
      <c r="I167" s="10"/>
    </row>
    <row r="168" ht="14.25" customHeight="1">
      <c r="A168" s="65">
        <v>45329.0</v>
      </c>
      <c r="B168" s="63" t="s">
        <v>6701</v>
      </c>
      <c r="C168" s="63" t="s">
        <v>6702</v>
      </c>
      <c r="D168" s="63" t="s">
        <v>722</v>
      </c>
      <c r="E168" s="63" t="s">
        <v>110</v>
      </c>
      <c r="F168" s="63" t="s">
        <v>111</v>
      </c>
      <c r="G168" s="63" t="s">
        <v>14</v>
      </c>
      <c r="I168" s="10"/>
    </row>
    <row r="169" ht="14.25" customHeight="1">
      <c r="A169" s="65">
        <v>45329.0</v>
      </c>
      <c r="B169" s="63" t="s">
        <v>6701</v>
      </c>
      <c r="C169" s="63" t="s">
        <v>6702</v>
      </c>
      <c r="D169" s="63" t="s">
        <v>722</v>
      </c>
      <c r="E169" s="63" t="s">
        <v>47</v>
      </c>
      <c r="F169" s="63" t="s">
        <v>48</v>
      </c>
      <c r="G169" s="63" t="s">
        <v>14</v>
      </c>
      <c r="I169" s="10"/>
    </row>
    <row r="170" ht="14.25" customHeight="1">
      <c r="A170" s="65">
        <v>45329.0</v>
      </c>
      <c r="B170" s="63" t="s">
        <v>6701</v>
      </c>
      <c r="C170" s="63" t="s">
        <v>6702</v>
      </c>
      <c r="D170" s="63" t="s">
        <v>722</v>
      </c>
      <c r="E170" s="63" t="s">
        <v>6044</v>
      </c>
      <c r="F170" s="63" t="s">
        <v>809</v>
      </c>
      <c r="G170" s="63" t="s">
        <v>14</v>
      </c>
      <c r="I170" s="10"/>
    </row>
    <row r="171" ht="14.25" customHeight="1">
      <c r="A171" s="65">
        <v>45298.0</v>
      </c>
      <c r="B171" s="63" t="s">
        <v>6710</v>
      </c>
      <c r="C171" s="63" t="s">
        <v>6711</v>
      </c>
      <c r="D171" s="63" t="s">
        <v>415</v>
      </c>
      <c r="E171" s="63" t="s">
        <v>90</v>
      </c>
      <c r="F171" s="63" t="s">
        <v>111</v>
      </c>
      <c r="G171" s="63" t="s">
        <v>14</v>
      </c>
      <c r="I171" s="10"/>
    </row>
    <row r="172" ht="14.25" customHeight="1">
      <c r="A172" s="65">
        <v>45298.0</v>
      </c>
      <c r="B172" s="63" t="s">
        <v>6712</v>
      </c>
      <c r="C172" s="63" t="s">
        <v>6713</v>
      </c>
      <c r="D172" s="63" t="s">
        <v>570</v>
      </c>
      <c r="E172" s="63" t="s">
        <v>110</v>
      </c>
      <c r="F172" s="63" t="s">
        <v>111</v>
      </c>
      <c r="G172" s="63" t="s">
        <v>14</v>
      </c>
      <c r="I172" s="10"/>
    </row>
    <row r="173" ht="14.25" customHeight="1">
      <c r="A173" s="65">
        <v>45298.0</v>
      </c>
      <c r="B173" s="63" t="s">
        <v>6712</v>
      </c>
      <c r="C173" s="63" t="s">
        <v>6713</v>
      </c>
      <c r="D173" s="63" t="s">
        <v>570</v>
      </c>
      <c r="F173" s="63" t="s">
        <v>280</v>
      </c>
      <c r="G173" s="63" t="s">
        <v>14</v>
      </c>
      <c r="H173" s="63" t="s">
        <v>119</v>
      </c>
      <c r="I173" s="10"/>
    </row>
    <row r="174" ht="14.25" customHeight="1">
      <c r="A174" s="63" t="s">
        <v>16999</v>
      </c>
      <c r="B174" s="63" t="s">
        <v>6725</v>
      </c>
      <c r="C174" s="63" t="s">
        <v>6726</v>
      </c>
      <c r="D174" s="63" t="s">
        <v>78</v>
      </c>
      <c r="E174" s="63" t="s">
        <v>38</v>
      </c>
      <c r="F174" s="63" t="s">
        <v>101</v>
      </c>
      <c r="G174" s="63" t="s">
        <v>14</v>
      </c>
      <c r="I174" s="10"/>
    </row>
    <row r="175" ht="14.25" customHeight="1">
      <c r="A175" s="63" t="s">
        <v>16999</v>
      </c>
      <c r="B175" s="63" t="s">
        <v>6727</v>
      </c>
      <c r="C175" s="63" t="s">
        <v>6728</v>
      </c>
      <c r="D175" s="63" t="s">
        <v>871</v>
      </c>
      <c r="E175" s="63" t="s">
        <v>420</v>
      </c>
      <c r="F175" s="63" t="s">
        <v>101</v>
      </c>
      <c r="G175" s="63" t="s">
        <v>14</v>
      </c>
      <c r="I175" s="10"/>
    </row>
    <row r="176" ht="14.25" customHeight="1">
      <c r="A176" s="63" t="s">
        <v>17000</v>
      </c>
      <c r="B176" s="63" t="s">
        <v>6751</v>
      </c>
      <c r="C176" s="63" t="s">
        <v>6752</v>
      </c>
      <c r="D176" s="63" t="s">
        <v>508</v>
      </c>
      <c r="E176" s="63" t="s">
        <v>110</v>
      </c>
      <c r="F176" s="63" t="s">
        <v>111</v>
      </c>
      <c r="G176" s="63" t="s">
        <v>14</v>
      </c>
      <c r="I176" s="10"/>
    </row>
    <row r="177" ht="14.25" customHeight="1">
      <c r="A177" s="63" t="s">
        <v>17000</v>
      </c>
      <c r="B177" s="63" t="s">
        <v>6751</v>
      </c>
      <c r="C177" s="63" t="s">
        <v>6752</v>
      </c>
      <c r="D177" s="63" t="s">
        <v>508</v>
      </c>
      <c r="E177" s="63" t="s">
        <v>119</v>
      </c>
      <c r="F177" s="63" t="s">
        <v>1601</v>
      </c>
      <c r="G177" s="63" t="s">
        <v>14</v>
      </c>
      <c r="I177" s="10"/>
    </row>
    <row r="178" ht="14.25" customHeight="1">
      <c r="A178" s="63" t="s">
        <v>17000</v>
      </c>
      <c r="B178" s="63" t="s">
        <v>6765</v>
      </c>
      <c r="C178" s="63" t="s">
        <v>6766</v>
      </c>
      <c r="D178" s="63" t="s">
        <v>343</v>
      </c>
      <c r="E178" s="63" t="s">
        <v>183</v>
      </c>
      <c r="F178" s="63" t="s">
        <v>111</v>
      </c>
      <c r="G178" s="63" t="s">
        <v>14</v>
      </c>
      <c r="I178" s="10"/>
    </row>
    <row r="179" ht="14.25" customHeight="1">
      <c r="A179" s="63" t="s">
        <v>17000</v>
      </c>
      <c r="B179" s="63" t="s">
        <v>6765</v>
      </c>
      <c r="C179" s="63" t="s">
        <v>6766</v>
      </c>
      <c r="D179" s="63" t="s">
        <v>343</v>
      </c>
      <c r="E179" s="63" t="s">
        <v>119</v>
      </c>
      <c r="F179" s="63" t="s">
        <v>3927</v>
      </c>
      <c r="G179" s="63" t="s">
        <v>14</v>
      </c>
      <c r="I179" s="10"/>
    </row>
    <row r="180" ht="14.25" customHeight="1">
      <c r="A180" s="63" t="s">
        <v>17001</v>
      </c>
      <c r="B180" s="63" t="s">
        <v>6808</v>
      </c>
      <c r="C180" s="63" t="s">
        <v>6809</v>
      </c>
      <c r="D180" s="63" t="s">
        <v>949</v>
      </c>
      <c r="E180" s="63" t="s">
        <v>110</v>
      </c>
      <c r="F180" s="63" t="s">
        <v>111</v>
      </c>
      <c r="G180" s="63" t="s">
        <v>14</v>
      </c>
      <c r="I180" s="10"/>
    </row>
    <row r="181" ht="14.25" customHeight="1">
      <c r="A181" s="63" t="s">
        <v>17001</v>
      </c>
      <c r="B181" s="63" t="s">
        <v>6810</v>
      </c>
      <c r="C181" s="63" t="s">
        <v>6811</v>
      </c>
      <c r="D181" s="63" t="s">
        <v>118</v>
      </c>
      <c r="E181" s="63" t="s">
        <v>8871</v>
      </c>
      <c r="F181" s="63" t="s">
        <v>240</v>
      </c>
      <c r="G181" s="63" t="s">
        <v>14</v>
      </c>
      <c r="I181" s="10"/>
    </row>
    <row r="182" ht="14.25" customHeight="1">
      <c r="A182" s="63" t="s">
        <v>6817</v>
      </c>
      <c r="B182" s="63" t="s">
        <v>6827</v>
      </c>
      <c r="C182" s="63" t="s">
        <v>6828</v>
      </c>
      <c r="D182" s="63" t="s">
        <v>970</v>
      </c>
      <c r="E182" s="63" t="s">
        <v>5895</v>
      </c>
      <c r="F182" s="63" t="s">
        <v>111</v>
      </c>
      <c r="G182" s="63" t="s">
        <v>14</v>
      </c>
      <c r="I182" s="10"/>
    </row>
    <row r="183" ht="14.25" customHeight="1">
      <c r="A183" s="63" t="s">
        <v>6817</v>
      </c>
      <c r="B183" s="63" t="s">
        <v>6827</v>
      </c>
      <c r="C183" s="63" t="s">
        <v>6828</v>
      </c>
      <c r="D183" s="63" t="s">
        <v>970</v>
      </c>
      <c r="E183" s="63" t="s">
        <v>38</v>
      </c>
      <c r="F183" s="63" t="s">
        <v>101</v>
      </c>
      <c r="G183" s="63" t="s">
        <v>14</v>
      </c>
      <c r="I183" s="10"/>
    </row>
    <row r="184" ht="14.25" customHeight="1">
      <c r="A184" s="63" t="s">
        <v>6817</v>
      </c>
      <c r="B184" s="63" t="s">
        <v>6827</v>
      </c>
      <c r="C184" s="63" t="s">
        <v>6828</v>
      </c>
      <c r="D184" s="63" t="s">
        <v>970</v>
      </c>
      <c r="E184" s="63" t="s">
        <v>589</v>
      </c>
      <c r="F184" s="63" t="s">
        <v>101</v>
      </c>
      <c r="G184" s="63" t="s">
        <v>14</v>
      </c>
      <c r="I184" s="10"/>
    </row>
    <row r="185" ht="14.25" customHeight="1">
      <c r="A185" s="63" t="s">
        <v>6817</v>
      </c>
      <c r="B185" s="63" t="s">
        <v>6827</v>
      </c>
      <c r="C185" s="63" t="s">
        <v>6828</v>
      </c>
      <c r="D185" s="63" t="s">
        <v>970</v>
      </c>
      <c r="E185" s="63" t="s">
        <v>4372</v>
      </c>
      <c r="F185" s="63" t="s">
        <v>505</v>
      </c>
      <c r="G185" s="63" t="s">
        <v>14</v>
      </c>
      <c r="I185" s="10"/>
    </row>
    <row r="186" ht="14.25" customHeight="1">
      <c r="A186" s="63" t="s">
        <v>6817</v>
      </c>
      <c r="B186" s="63" t="s">
        <v>6829</v>
      </c>
      <c r="C186" s="63" t="s">
        <v>6830</v>
      </c>
      <c r="D186" s="63" t="s">
        <v>311</v>
      </c>
      <c r="E186" s="63" t="s">
        <v>110</v>
      </c>
      <c r="F186" s="63" t="s">
        <v>111</v>
      </c>
      <c r="G186" s="63" t="s">
        <v>14</v>
      </c>
      <c r="I186" s="10"/>
    </row>
    <row r="187" ht="14.25" customHeight="1">
      <c r="A187" s="63" t="s">
        <v>6817</v>
      </c>
      <c r="B187" s="63" t="s">
        <v>6829</v>
      </c>
      <c r="C187" s="63" t="s">
        <v>6830</v>
      </c>
      <c r="D187" s="63" t="s">
        <v>311</v>
      </c>
      <c r="E187" s="63" t="s">
        <v>119</v>
      </c>
      <c r="F187" s="63" t="s">
        <v>2843</v>
      </c>
      <c r="G187" s="63" t="s">
        <v>14</v>
      </c>
      <c r="I187" s="10"/>
    </row>
    <row r="188" ht="14.25" customHeight="1">
      <c r="A188" s="63" t="s">
        <v>6817</v>
      </c>
      <c r="B188" s="63" t="s">
        <v>6829</v>
      </c>
      <c r="C188" s="63" t="s">
        <v>6830</v>
      </c>
      <c r="D188" s="63" t="s">
        <v>311</v>
      </c>
      <c r="E188" s="63" t="s">
        <v>1237</v>
      </c>
      <c r="F188" s="63" t="s">
        <v>101</v>
      </c>
      <c r="G188" s="63" t="s">
        <v>14</v>
      </c>
      <c r="I188" s="10"/>
    </row>
    <row r="189" ht="14.25" customHeight="1">
      <c r="A189" s="63" t="s">
        <v>6817</v>
      </c>
      <c r="B189" s="63" t="s">
        <v>6829</v>
      </c>
      <c r="C189" s="63" t="s">
        <v>6830</v>
      </c>
      <c r="D189" s="63" t="s">
        <v>311</v>
      </c>
      <c r="E189" s="63" t="s">
        <v>47</v>
      </c>
      <c r="F189" s="63" t="s">
        <v>809</v>
      </c>
      <c r="G189" s="63" t="s">
        <v>14</v>
      </c>
      <c r="I189" s="10"/>
    </row>
    <row r="190" ht="14.25" customHeight="1">
      <c r="A190" s="63" t="s">
        <v>6845</v>
      </c>
      <c r="B190" s="63" t="s">
        <v>6856</v>
      </c>
      <c r="C190" s="63" t="s">
        <v>6857</v>
      </c>
      <c r="D190" s="63" t="s">
        <v>385</v>
      </c>
      <c r="E190" s="63" t="s">
        <v>2082</v>
      </c>
      <c r="F190" s="63" t="s">
        <v>240</v>
      </c>
      <c r="G190" s="63" t="s">
        <v>14</v>
      </c>
      <c r="I190" s="10"/>
    </row>
    <row r="191" ht="14.25" customHeight="1">
      <c r="A191" s="63" t="s">
        <v>6845</v>
      </c>
      <c r="B191" s="63" t="s">
        <v>6856</v>
      </c>
      <c r="C191" s="63" t="s">
        <v>6857</v>
      </c>
      <c r="D191" s="63" t="s">
        <v>385</v>
      </c>
      <c r="E191" s="63" t="s">
        <v>436</v>
      </c>
      <c r="F191" s="63" t="s">
        <v>101</v>
      </c>
      <c r="G191" s="63" t="s">
        <v>14</v>
      </c>
      <c r="I191" s="10"/>
    </row>
    <row r="192" ht="14.25" customHeight="1">
      <c r="A192" s="63" t="s">
        <v>6845</v>
      </c>
      <c r="B192" s="63" t="s">
        <v>6861</v>
      </c>
      <c r="C192" s="63" t="s">
        <v>6862</v>
      </c>
      <c r="D192" s="63" t="s">
        <v>476</v>
      </c>
      <c r="E192" s="63" t="s">
        <v>119</v>
      </c>
      <c r="F192" s="63" t="s">
        <v>18</v>
      </c>
      <c r="G192" s="63" t="s">
        <v>14</v>
      </c>
      <c r="I192" s="10"/>
    </row>
    <row r="193" ht="14.25" customHeight="1">
      <c r="A193" s="63" t="s">
        <v>6845</v>
      </c>
      <c r="B193" s="63" t="s">
        <v>6861</v>
      </c>
      <c r="C193" s="63" t="s">
        <v>6862</v>
      </c>
      <c r="D193" s="63" t="s">
        <v>476</v>
      </c>
      <c r="E193" s="63" t="s">
        <v>436</v>
      </c>
      <c r="F193" s="63" t="s">
        <v>101</v>
      </c>
      <c r="G193" s="63" t="s">
        <v>14</v>
      </c>
      <c r="I193" s="10"/>
    </row>
    <row r="194" ht="14.25" customHeight="1">
      <c r="A194" s="63" t="s">
        <v>6869</v>
      </c>
      <c r="B194" s="63" t="s">
        <v>6907</v>
      </c>
      <c r="C194" s="63" t="s">
        <v>6908</v>
      </c>
      <c r="D194" s="63" t="s">
        <v>137</v>
      </c>
      <c r="E194" s="63" t="s">
        <v>110</v>
      </c>
      <c r="F194" s="63" t="s">
        <v>111</v>
      </c>
      <c r="G194" s="63" t="s">
        <v>14</v>
      </c>
      <c r="I194" s="10"/>
    </row>
    <row r="195" ht="14.25" customHeight="1">
      <c r="A195" s="63" t="s">
        <v>6869</v>
      </c>
      <c r="B195" s="63" t="s">
        <v>6907</v>
      </c>
      <c r="C195" s="63" t="s">
        <v>6908</v>
      </c>
      <c r="D195" s="63" t="s">
        <v>137</v>
      </c>
      <c r="E195" s="63" t="s">
        <v>119</v>
      </c>
      <c r="F195" s="63" t="s">
        <v>132</v>
      </c>
      <c r="G195" s="63" t="s">
        <v>14</v>
      </c>
      <c r="I195" s="10"/>
    </row>
    <row r="196" ht="14.25" customHeight="1">
      <c r="A196" s="63" t="s">
        <v>6869</v>
      </c>
      <c r="B196" s="63" t="s">
        <v>6911</v>
      </c>
      <c r="C196" s="63" t="s">
        <v>6912</v>
      </c>
      <c r="D196" s="63" t="s">
        <v>471</v>
      </c>
      <c r="E196" s="63" t="s">
        <v>992</v>
      </c>
      <c r="F196" s="63" t="s">
        <v>111</v>
      </c>
      <c r="G196" s="63" t="s">
        <v>14</v>
      </c>
      <c r="I196" s="10"/>
    </row>
    <row r="197" ht="14.25" customHeight="1">
      <c r="A197" s="63" t="s">
        <v>6869</v>
      </c>
      <c r="B197" s="63" t="s">
        <v>6911</v>
      </c>
      <c r="C197" s="63" t="s">
        <v>6912</v>
      </c>
      <c r="D197" s="63" t="s">
        <v>471</v>
      </c>
      <c r="E197" s="63" t="s">
        <v>119</v>
      </c>
      <c r="F197" s="63" t="s">
        <v>132</v>
      </c>
      <c r="G197" s="63" t="s">
        <v>14</v>
      </c>
      <c r="I197" s="10"/>
    </row>
    <row r="198" ht="14.25" customHeight="1">
      <c r="A198" s="63" t="s">
        <v>6913</v>
      </c>
      <c r="B198" s="63" t="s">
        <v>6921</v>
      </c>
      <c r="C198" s="63" t="s">
        <v>6922</v>
      </c>
      <c r="D198" s="63" t="s">
        <v>307</v>
      </c>
      <c r="E198" s="63" t="s">
        <v>119</v>
      </c>
      <c r="F198" s="63" t="s">
        <v>330</v>
      </c>
      <c r="G198" s="63" t="s">
        <v>14</v>
      </c>
      <c r="I198" s="10"/>
    </row>
    <row r="199" ht="14.25" customHeight="1">
      <c r="A199" s="63" t="s">
        <v>6938</v>
      </c>
      <c r="B199" s="63" t="s">
        <v>6948</v>
      </c>
      <c r="C199" s="63" t="s">
        <v>6949</v>
      </c>
      <c r="D199" s="63" t="s">
        <v>1181</v>
      </c>
      <c r="E199" s="63" t="s">
        <v>110</v>
      </c>
      <c r="F199" s="63" t="s">
        <v>111</v>
      </c>
      <c r="G199" s="63" t="s">
        <v>14</v>
      </c>
      <c r="I199" s="10"/>
    </row>
    <row r="200" ht="14.25" customHeight="1">
      <c r="A200" s="63" t="s">
        <v>6938</v>
      </c>
      <c r="B200" s="63" t="s">
        <v>6951</v>
      </c>
      <c r="C200" s="63" t="s">
        <v>6952</v>
      </c>
      <c r="D200" s="63" t="s">
        <v>651</v>
      </c>
      <c r="E200" s="63" t="s">
        <v>105</v>
      </c>
      <c r="F200" s="63" t="s">
        <v>531</v>
      </c>
      <c r="G200" s="63" t="s">
        <v>14</v>
      </c>
      <c r="I200" s="10"/>
    </row>
    <row r="201" ht="14.25" customHeight="1">
      <c r="A201" s="63" t="s">
        <v>6938</v>
      </c>
      <c r="B201" s="63" t="s">
        <v>6951</v>
      </c>
      <c r="C201" s="63" t="s">
        <v>6952</v>
      </c>
      <c r="D201" s="63" t="s">
        <v>651</v>
      </c>
      <c r="E201" s="63" t="s">
        <v>1527</v>
      </c>
      <c r="F201" s="63" t="s">
        <v>111</v>
      </c>
      <c r="G201" s="63" t="s">
        <v>14</v>
      </c>
      <c r="I201" s="10"/>
    </row>
    <row r="202" ht="14.25" customHeight="1">
      <c r="A202" s="63" t="s">
        <v>6970</v>
      </c>
      <c r="B202" s="63" t="s">
        <v>6995</v>
      </c>
      <c r="C202" s="63" t="s">
        <v>6996</v>
      </c>
      <c r="D202" s="63" t="s">
        <v>321</v>
      </c>
      <c r="E202" s="63" t="s">
        <v>5895</v>
      </c>
      <c r="F202" s="63" t="s">
        <v>111</v>
      </c>
      <c r="G202" s="63" t="s">
        <v>14</v>
      </c>
      <c r="I202" s="10"/>
    </row>
    <row r="203" ht="14.25" customHeight="1">
      <c r="A203" s="63" t="s">
        <v>6970</v>
      </c>
      <c r="B203" s="63" t="s">
        <v>6995</v>
      </c>
      <c r="C203" s="63" t="s">
        <v>6996</v>
      </c>
      <c r="D203" s="63" t="s">
        <v>321</v>
      </c>
      <c r="E203" s="63" t="s">
        <v>2408</v>
      </c>
      <c r="F203" s="63" t="s">
        <v>2409</v>
      </c>
      <c r="G203" s="63" t="s">
        <v>14</v>
      </c>
      <c r="I203" s="10"/>
    </row>
    <row r="204" ht="14.25" customHeight="1">
      <c r="A204" s="63" t="s">
        <v>6970</v>
      </c>
      <c r="B204" s="63" t="s">
        <v>6995</v>
      </c>
      <c r="C204" s="63" t="s">
        <v>6996</v>
      </c>
      <c r="D204" s="63" t="s">
        <v>321</v>
      </c>
      <c r="E204" s="63" t="s">
        <v>119</v>
      </c>
      <c r="F204" s="63" t="s">
        <v>18</v>
      </c>
      <c r="G204" s="63" t="s">
        <v>14</v>
      </c>
      <c r="I204" s="10"/>
    </row>
    <row r="205" ht="14.25" customHeight="1">
      <c r="A205" s="63" t="s">
        <v>6970</v>
      </c>
      <c r="B205" s="63" t="s">
        <v>6997</v>
      </c>
      <c r="C205" s="63" t="s">
        <v>6998</v>
      </c>
      <c r="D205" s="63" t="s">
        <v>284</v>
      </c>
      <c r="E205" s="63" t="s">
        <v>110</v>
      </c>
      <c r="F205" s="63" t="s">
        <v>111</v>
      </c>
      <c r="G205" s="63" t="s">
        <v>14</v>
      </c>
      <c r="I205" s="10"/>
    </row>
    <row r="206" ht="14.25" customHeight="1">
      <c r="A206" s="63" t="s">
        <v>6970</v>
      </c>
      <c r="B206" s="63" t="s">
        <v>6997</v>
      </c>
      <c r="C206" s="63" t="s">
        <v>6998</v>
      </c>
      <c r="D206" s="63" t="s">
        <v>284</v>
      </c>
      <c r="E206" s="63" t="s">
        <v>119</v>
      </c>
      <c r="F206" s="63" t="s">
        <v>18</v>
      </c>
      <c r="G206" s="63" t="s">
        <v>14</v>
      </c>
      <c r="I206" s="10"/>
    </row>
    <row r="207" ht="14.25" customHeight="1">
      <c r="A207" s="63" t="s">
        <v>7017</v>
      </c>
      <c r="B207" s="63" t="s">
        <v>7048</v>
      </c>
      <c r="C207" s="63" t="s">
        <v>7049</v>
      </c>
      <c r="D207" s="63" t="s">
        <v>3444</v>
      </c>
      <c r="E207" s="63" t="s">
        <v>119</v>
      </c>
      <c r="F207" s="63" t="s">
        <v>308</v>
      </c>
      <c r="G207" s="63" t="s">
        <v>14</v>
      </c>
      <c r="I207" s="10"/>
    </row>
    <row r="208" ht="14.25" customHeight="1">
      <c r="A208" s="63" t="s">
        <v>7017</v>
      </c>
      <c r="B208" s="63" t="s">
        <v>7052</v>
      </c>
      <c r="C208" s="63" t="s">
        <v>7053</v>
      </c>
      <c r="D208" s="63" t="s">
        <v>170</v>
      </c>
      <c r="E208" s="63" t="s">
        <v>110</v>
      </c>
      <c r="F208" s="63" t="s">
        <v>111</v>
      </c>
      <c r="G208" s="63" t="s">
        <v>14</v>
      </c>
      <c r="I208" s="10"/>
    </row>
    <row r="209" ht="14.25" customHeight="1">
      <c r="A209" s="63" t="s">
        <v>7017</v>
      </c>
      <c r="B209" s="63" t="s">
        <v>7052</v>
      </c>
      <c r="C209" s="63" t="s">
        <v>7053</v>
      </c>
      <c r="D209" s="63" t="s">
        <v>170</v>
      </c>
      <c r="E209" s="63" t="s">
        <v>119</v>
      </c>
      <c r="F209" s="63" t="s">
        <v>33</v>
      </c>
      <c r="G209" s="63" t="s">
        <v>14</v>
      </c>
      <c r="I209" s="10"/>
    </row>
    <row r="210" ht="14.25" customHeight="1">
      <c r="A210" s="63" t="s">
        <v>7064</v>
      </c>
      <c r="B210" s="63" t="s">
        <v>7090</v>
      </c>
      <c r="C210" s="63" t="s">
        <v>7091</v>
      </c>
      <c r="D210" s="63" t="s">
        <v>382</v>
      </c>
      <c r="E210" s="63" t="s">
        <v>110</v>
      </c>
      <c r="F210" s="63" t="s">
        <v>111</v>
      </c>
      <c r="G210" s="63" t="s">
        <v>14</v>
      </c>
      <c r="I210" s="10"/>
    </row>
    <row r="211" ht="14.25" customHeight="1">
      <c r="A211" s="63" t="s">
        <v>7064</v>
      </c>
      <c r="B211" s="63" t="s">
        <v>7090</v>
      </c>
      <c r="C211" s="63" t="s">
        <v>7091</v>
      </c>
      <c r="D211" s="63" t="s">
        <v>382</v>
      </c>
      <c r="E211" s="63" t="s">
        <v>334</v>
      </c>
      <c r="F211" s="63" t="s">
        <v>17002</v>
      </c>
      <c r="G211" s="63" t="s">
        <v>14</v>
      </c>
      <c r="I211" s="10"/>
    </row>
    <row r="212" ht="14.25" customHeight="1">
      <c r="A212" s="63" t="s">
        <v>7064</v>
      </c>
      <c r="B212" s="63" t="s">
        <v>7094</v>
      </c>
      <c r="C212" s="63" t="s">
        <v>7095</v>
      </c>
      <c r="D212" s="63" t="s">
        <v>642</v>
      </c>
      <c r="E212" s="63" t="s">
        <v>110</v>
      </c>
      <c r="F212" s="63" t="s">
        <v>111</v>
      </c>
      <c r="G212" s="63" t="s">
        <v>14</v>
      </c>
      <c r="I212" s="10"/>
    </row>
    <row r="213" ht="14.25" customHeight="1">
      <c r="A213" s="65">
        <v>45632.0</v>
      </c>
      <c r="B213" s="63" t="s">
        <v>7120</v>
      </c>
      <c r="C213" s="63" t="s">
        <v>7121</v>
      </c>
      <c r="D213" s="63" t="s">
        <v>189</v>
      </c>
      <c r="E213" s="63" t="s">
        <v>110</v>
      </c>
      <c r="F213" s="63" t="s">
        <v>1856</v>
      </c>
      <c r="G213" s="63" t="s">
        <v>29</v>
      </c>
      <c r="I213" s="10"/>
    </row>
    <row r="214" ht="14.25" customHeight="1">
      <c r="A214" s="65">
        <v>45632.0</v>
      </c>
      <c r="B214" s="63" t="s">
        <v>7122</v>
      </c>
      <c r="C214" s="63" t="s">
        <v>7123</v>
      </c>
      <c r="D214" s="63" t="s">
        <v>432</v>
      </c>
      <c r="E214" s="63" t="s">
        <v>38</v>
      </c>
      <c r="F214" s="63" t="s">
        <v>101</v>
      </c>
      <c r="G214" s="63" t="s">
        <v>14</v>
      </c>
      <c r="I214" s="10"/>
    </row>
    <row r="215" ht="14.25" customHeight="1">
      <c r="A215" s="65">
        <v>45602.0</v>
      </c>
      <c r="B215" s="63" t="s">
        <v>17003</v>
      </c>
      <c r="C215" s="63" t="s">
        <v>17004</v>
      </c>
      <c r="D215" s="63" t="s">
        <v>307</v>
      </c>
      <c r="E215" s="63" t="s">
        <v>119</v>
      </c>
      <c r="F215" s="63" t="s">
        <v>917</v>
      </c>
      <c r="G215" s="63" t="s">
        <v>14</v>
      </c>
      <c r="I215" s="10"/>
    </row>
    <row r="216" ht="14.25" customHeight="1">
      <c r="A216" s="65">
        <v>45602.0</v>
      </c>
      <c r="B216" s="63" t="s">
        <v>17003</v>
      </c>
      <c r="C216" s="63" t="s">
        <v>17004</v>
      </c>
      <c r="D216" s="63" t="s">
        <v>307</v>
      </c>
      <c r="E216" s="63" t="s">
        <v>409</v>
      </c>
      <c r="F216" s="63" t="s">
        <v>101</v>
      </c>
      <c r="G216" s="63" t="s">
        <v>14</v>
      </c>
      <c r="I216" s="10"/>
    </row>
    <row r="217" ht="14.25" customHeight="1">
      <c r="A217" s="65">
        <v>45602.0</v>
      </c>
      <c r="B217" s="63" t="s">
        <v>17003</v>
      </c>
      <c r="C217" s="63" t="s">
        <v>17004</v>
      </c>
      <c r="D217" s="63" t="s">
        <v>307</v>
      </c>
      <c r="E217" s="63" t="s">
        <v>110</v>
      </c>
      <c r="F217" s="63" t="s">
        <v>111</v>
      </c>
      <c r="G217" s="63" t="s">
        <v>14</v>
      </c>
      <c r="I217" s="10"/>
    </row>
    <row r="218" ht="14.25" customHeight="1">
      <c r="A218" s="65">
        <v>45602.0</v>
      </c>
      <c r="B218" s="63" t="s">
        <v>17005</v>
      </c>
      <c r="C218" s="63" t="s">
        <v>17006</v>
      </c>
      <c r="D218" s="63" t="s">
        <v>1020</v>
      </c>
      <c r="E218" s="63" t="s">
        <v>17007</v>
      </c>
      <c r="F218" s="63" t="s">
        <v>17008</v>
      </c>
      <c r="G218" s="63" t="s">
        <v>14</v>
      </c>
      <c r="I218" s="10"/>
    </row>
    <row r="219" ht="14.25" customHeight="1">
      <c r="A219" s="65">
        <v>45571.0</v>
      </c>
      <c r="B219" s="63" t="s">
        <v>17009</v>
      </c>
      <c r="C219" s="63" t="s">
        <v>17010</v>
      </c>
      <c r="D219" s="63" t="s">
        <v>415</v>
      </c>
      <c r="E219" s="63" t="s">
        <v>38</v>
      </c>
      <c r="F219" s="63" t="s">
        <v>18</v>
      </c>
      <c r="G219" s="63" t="s">
        <v>14</v>
      </c>
      <c r="I219" s="10"/>
    </row>
    <row r="220" ht="14.25" customHeight="1">
      <c r="A220" s="65">
        <v>45571.0</v>
      </c>
      <c r="B220" s="63" t="s">
        <v>17009</v>
      </c>
      <c r="C220" s="63" t="s">
        <v>17010</v>
      </c>
      <c r="D220" s="63" t="s">
        <v>415</v>
      </c>
      <c r="E220" s="63" t="s">
        <v>436</v>
      </c>
      <c r="F220" s="63" t="s">
        <v>101</v>
      </c>
      <c r="G220" s="63" t="s">
        <v>14</v>
      </c>
      <c r="I220" s="10"/>
    </row>
    <row r="221" ht="14.25" customHeight="1">
      <c r="A221" s="65">
        <v>45571.0</v>
      </c>
      <c r="B221" s="63" t="s">
        <v>17009</v>
      </c>
      <c r="C221" s="63" t="s">
        <v>17010</v>
      </c>
      <c r="D221" s="63" t="s">
        <v>415</v>
      </c>
      <c r="E221" s="63" t="s">
        <v>992</v>
      </c>
      <c r="F221" s="63" t="s">
        <v>111</v>
      </c>
      <c r="G221" s="63" t="s">
        <v>14</v>
      </c>
      <c r="I221" s="10"/>
    </row>
    <row r="222" ht="14.25" customHeight="1">
      <c r="A222" s="65">
        <v>45571.0</v>
      </c>
      <c r="B222" s="63" t="s">
        <v>17011</v>
      </c>
      <c r="C222" s="63" t="s">
        <v>17012</v>
      </c>
      <c r="D222" s="63" t="s">
        <v>298</v>
      </c>
      <c r="E222" s="63" t="s">
        <v>2082</v>
      </c>
      <c r="F222" s="63" t="s">
        <v>240</v>
      </c>
      <c r="G222" s="63" t="s">
        <v>14</v>
      </c>
      <c r="I222" s="10"/>
    </row>
    <row r="223" ht="14.25" customHeight="1">
      <c r="A223" s="65">
        <v>45479.0</v>
      </c>
      <c r="B223" s="63" t="s">
        <v>17013</v>
      </c>
      <c r="C223" s="63" t="s">
        <v>17014</v>
      </c>
      <c r="D223" s="63" t="s">
        <v>1259</v>
      </c>
      <c r="E223" s="63" t="s">
        <v>119</v>
      </c>
      <c r="F223" s="63" t="s">
        <v>202</v>
      </c>
      <c r="G223" s="63" t="s">
        <v>14</v>
      </c>
      <c r="I223" s="10"/>
    </row>
    <row r="224" ht="14.25" customHeight="1">
      <c r="A224" s="65">
        <v>45479.0</v>
      </c>
      <c r="B224" s="63" t="s">
        <v>17015</v>
      </c>
      <c r="C224" s="63" t="s">
        <v>17016</v>
      </c>
      <c r="D224" s="63" t="s">
        <v>515</v>
      </c>
      <c r="E224" s="63" t="s">
        <v>110</v>
      </c>
      <c r="F224" s="63" t="s">
        <v>111</v>
      </c>
      <c r="G224" s="63" t="s">
        <v>14</v>
      </c>
      <c r="I224" s="10"/>
    </row>
    <row r="225" ht="14.25" customHeight="1">
      <c r="A225" s="65">
        <v>45479.0</v>
      </c>
      <c r="B225" s="63" t="s">
        <v>17015</v>
      </c>
      <c r="C225" s="63" t="s">
        <v>17016</v>
      </c>
      <c r="D225" s="63" t="s">
        <v>515</v>
      </c>
      <c r="E225" s="63" t="s">
        <v>119</v>
      </c>
      <c r="F225" s="63" t="s">
        <v>202</v>
      </c>
      <c r="G225" s="63" t="s">
        <v>14</v>
      </c>
      <c r="I225" s="10"/>
    </row>
    <row r="226" ht="14.25" customHeight="1">
      <c r="A226" s="65">
        <v>45479.0</v>
      </c>
      <c r="B226" s="63" t="s">
        <v>17015</v>
      </c>
      <c r="C226" s="63" t="s">
        <v>17016</v>
      </c>
      <c r="D226" s="63" t="s">
        <v>515</v>
      </c>
      <c r="E226" s="63" t="s">
        <v>38</v>
      </c>
      <c r="F226" s="63" t="s">
        <v>240</v>
      </c>
      <c r="G226" s="63" t="s">
        <v>14</v>
      </c>
      <c r="I226" s="10"/>
    </row>
    <row r="227" ht="14.25" customHeight="1">
      <c r="A227" s="65">
        <v>45479.0</v>
      </c>
      <c r="B227" s="63" t="s">
        <v>17015</v>
      </c>
      <c r="C227" s="63" t="s">
        <v>17016</v>
      </c>
      <c r="D227" s="63" t="s">
        <v>515</v>
      </c>
      <c r="E227" s="63" t="s">
        <v>38</v>
      </c>
      <c r="F227" s="63" t="s">
        <v>101</v>
      </c>
      <c r="G227" s="63" t="s">
        <v>14</v>
      </c>
      <c r="I227" s="10"/>
    </row>
    <row r="228" ht="14.25" customHeight="1">
      <c r="A228" s="65">
        <v>45449.0</v>
      </c>
      <c r="B228" s="63" t="s">
        <v>17017</v>
      </c>
      <c r="C228" s="63" t="s">
        <v>17018</v>
      </c>
      <c r="D228" s="63" t="s">
        <v>2823</v>
      </c>
      <c r="E228" s="63" t="s">
        <v>5895</v>
      </c>
      <c r="F228" s="63" t="s">
        <v>111</v>
      </c>
      <c r="G228" s="63" t="s">
        <v>14</v>
      </c>
      <c r="I228" s="10"/>
    </row>
    <row r="229" ht="14.25" customHeight="1">
      <c r="A229" s="65">
        <v>45449.0</v>
      </c>
      <c r="B229" s="63" t="s">
        <v>17017</v>
      </c>
      <c r="C229" s="63" t="s">
        <v>17018</v>
      </c>
      <c r="D229" s="63" t="s">
        <v>2823</v>
      </c>
      <c r="E229" s="63" t="s">
        <v>119</v>
      </c>
      <c r="F229" s="63" t="s">
        <v>1376</v>
      </c>
      <c r="G229" s="63" t="s">
        <v>14</v>
      </c>
      <c r="I229" s="10"/>
    </row>
    <row r="230" ht="14.25" customHeight="1">
      <c r="A230" s="65">
        <v>45449.0</v>
      </c>
      <c r="B230" s="63" t="s">
        <v>17019</v>
      </c>
      <c r="C230" s="63" t="s">
        <v>17020</v>
      </c>
      <c r="D230" s="63" t="s">
        <v>17021</v>
      </c>
      <c r="E230" s="63" t="s">
        <v>119</v>
      </c>
      <c r="F230" s="63" t="s">
        <v>18</v>
      </c>
      <c r="G230" s="63" t="s">
        <v>14</v>
      </c>
      <c r="I230" s="10"/>
    </row>
    <row r="231" ht="14.25" customHeight="1">
      <c r="A231" s="65">
        <v>45449.0</v>
      </c>
      <c r="B231" s="63" t="s">
        <v>17019</v>
      </c>
      <c r="C231" s="63" t="s">
        <v>17020</v>
      </c>
      <c r="D231" s="63" t="s">
        <v>17021</v>
      </c>
      <c r="E231" s="63" t="s">
        <v>705</v>
      </c>
      <c r="F231" s="63" t="s">
        <v>505</v>
      </c>
      <c r="G231" s="63" t="s">
        <v>14</v>
      </c>
      <c r="I231" s="10"/>
    </row>
    <row r="232" ht="14.25" customHeight="1">
      <c r="A232" s="65">
        <v>45418.0</v>
      </c>
      <c r="B232" s="63" t="s">
        <v>17022</v>
      </c>
      <c r="C232" s="63" t="s">
        <v>17023</v>
      </c>
      <c r="D232" s="63" t="s">
        <v>165</v>
      </c>
      <c r="E232" s="63" t="s">
        <v>5895</v>
      </c>
      <c r="F232" s="63" t="s">
        <v>111</v>
      </c>
      <c r="G232" s="63" t="s">
        <v>14</v>
      </c>
      <c r="I232" s="10"/>
    </row>
    <row r="233" ht="14.25" customHeight="1">
      <c r="A233" s="65">
        <v>45418.0</v>
      </c>
      <c r="B233" s="63" t="s">
        <v>17022</v>
      </c>
      <c r="C233" s="63" t="s">
        <v>17023</v>
      </c>
      <c r="D233" s="63" t="s">
        <v>165</v>
      </c>
      <c r="F233" s="63" t="s">
        <v>2427</v>
      </c>
      <c r="G233" s="63" t="s">
        <v>14</v>
      </c>
      <c r="H233" s="63" t="s">
        <v>119</v>
      </c>
      <c r="I233" s="10"/>
    </row>
    <row r="234" ht="14.25" customHeight="1">
      <c r="A234" s="65">
        <v>45418.0</v>
      </c>
      <c r="B234" s="63" t="s">
        <v>17022</v>
      </c>
      <c r="C234" s="63" t="s">
        <v>17023</v>
      </c>
      <c r="D234" s="63" t="s">
        <v>165</v>
      </c>
      <c r="E234" s="63" t="s">
        <v>14211</v>
      </c>
      <c r="F234" s="63" t="s">
        <v>454</v>
      </c>
      <c r="G234" s="63" t="s">
        <v>14</v>
      </c>
      <c r="I234" s="10"/>
    </row>
    <row r="235" ht="14.25" customHeight="1">
      <c r="A235" s="65">
        <v>45418.0</v>
      </c>
      <c r="B235" s="63" t="s">
        <v>17022</v>
      </c>
      <c r="C235" s="63" t="s">
        <v>17023</v>
      </c>
      <c r="D235" s="63" t="s">
        <v>165</v>
      </c>
      <c r="E235" s="63" t="s">
        <v>436</v>
      </c>
      <c r="F235" s="63" t="s">
        <v>542</v>
      </c>
      <c r="G235" s="63" t="s">
        <v>14</v>
      </c>
      <c r="I235" s="10"/>
    </row>
    <row r="236" ht="14.25" customHeight="1">
      <c r="A236" s="65">
        <v>45388.0</v>
      </c>
      <c r="B236" s="63" t="s">
        <v>17024</v>
      </c>
      <c r="C236" s="63" t="s">
        <v>17025</v>
      </c>
      <c r="D236" s="63" t="s">
        <v>1184</v>
      </c>
      <c r="E236" s="63" t="s">
        <v>119</v>
      </c>
      <c r="F236" s="63" t="s">
        <v>564</v>
      </c>
      <c r="G236" s="63" t="s">
        <v>14</v>
      </c>
      <c r="I236" s="10"/>
    </row>
    <row r="237" ht="14.25" customHeight="1">
      <c r="A237" s="65">
        <v>45388.0</v>
      </c>
      <c r="B237" s="63" t="s">
        <v>17024</v>
      </c>
      <c r="C237" s="63" t="s">
        <v>17025</v>
      </c>
      <c r="D237" s="63" t="s">
        <v>1184</v>
      </c>
      <c r="E237" s="63" t="s">
        <v>705</v>
      </c>
      <c r="F237" s="63" t="s">
        <v>505</v>
      </c>
      <c r="G237" s="63" t="s">
        <v>14</v>
      </c>
      <c r="I237" s="10"/>
    </row>
    <row r="238" ht="14.25" customHeight="1">
      <c r="A238" s="65">
        <v>45388.0</v>
      </c>
      <c r="B238" s="63" t="s">
        <v>17024</v>
      </c>
      <c r="C238" s="63" t="s">
        <v>17025</v>
      </c>
      <c r="D238" s="63" t="s">
        <v>1184</v>
      </c>
      <c r="E238" s="63" t="s">
        <v>17026</v>
      </c>
      <c r="F238" s="63" t="s">
        <v>13</v>
      </c>
      <c r="G238" s="63" t="s">
        <v>14</v>
      </c>
      <c r="I238" s="10"/>
    </row>
    <row r="239" ht="14.25" customHeight="1">
      <c r="A239" s="65">
        <v>45388.0</v>
      </c>
      <c r="B239" s="63" t="s">
        <v>17027</v>
      </c>
      <c r="C239" s="63" t="s">
        <v>17028</v>
      </c>
      <c r="D239" s="63" t="s">
        <v>312</v>
      </c>
      <c r="E239" s="63" t="s">
        <v>5895</v>
      </c>
      <c r="F239" s="63" t="s">
        <v>111</v>
      </c>
      <c r="G239" s="63" t="s">
        <v>14</v>
      </c>
      <c r="I239" s="10"/>
    </row>
    <row r="240" ht="14.25" customHeight="1">
      <c r="A240" s="63" t="s">
        <v>17029</v>
      </c>
      <c r="B240" s="63" t="s">
        <v>17030</v>
      </c>
      <c r="C240" s="63" t="s">
        <v>17031</v>
      </c>
      <c r="D240" s="63" t="s">
        <v>2538</v>
      </c>
      <c r="E240" s="63" t="s">
        <v>110</v>
      </c>
      <c r="F240" s="63" t="s">
        <v>111</v>
      </c>
      <c r="G240" s="63" t="s">
        <v>14</v>
      </c>
      <c r="I240" s="10"/>
    </row>
    <row r="241" ht="14.25" customHeight="1">
      <c r="A241" s="63" t="s">
        <v>17029</v>
      </c>
      <c r="B241" s="63" t="s">
        <v>17030</v>
      </c>
      <c r="C241" s="63" t="s">
        <v>17031</v>
      </c>
      <c r="D241" s="63" t="s">
        <v>2538</v>
      </c>
      <c r="E241" s="63" t="s">
        <v>119</v>
      </c>
      <c r="F241" s="63" t="s">
        <v>917</v>
      </c>
      <c r="G241" s="63" t="s">
        <v>14</v>
      </c>
      <c r="I241" s="10"/>
    </row>
    <row r="242" ht="14.25" customHeight="1">
      <c r="A242" s="63" t="s">
        <v>17029</v>
      </c>
      <c r="B242" s="63" t="s">
        <v>17032</v>
      </c>
      <c r="C242" s="63" t="s">
        <v>17033</v>
      </c>
      <c r="D242" s="63" t="s">
        <v>3444</v>
      </c>
      <c r="E242" s="63" t="s">
        <v>119</v>
      </c>
      <c r="F242" s="63" t="s">
        <v>917</v>
      </c>
      <c r="G242" s="63" t="s">
        <v>14</v>
      </c>
      <c r="I242" s="10"/>
    </row>
    <row r="243" ht="14.25" customHeight="1">
      <c r="A243" s="63" t="s">
        <v>17029</v>
      </c>
      <c r="B243" s="63" t="s">
        <v>17032</v>
      </c>
      <c r="C243" s="63" t="s">
        <v>17033</v>
      </c>
      <c r="D243" s="63" t="s">
        <v>3444</v>
      </c>
      <c r="E243" s="63" t="s">
        <v>90</v>
      </c>
      <c r="F243" s="63" t="s">
        <v>111</v>
      </c>
      <c r="G243" s="63" t="s">
        <v>14</v>
      </c>
      <c r="I243" s="10"/>
    </row>
    <row r="244" ht="14.25" customHeight="1">
      <c r="A244" s="63" t="s">
        <v>17034</v>
      </c>
      <c r="B244" s="63" t="s">
        <v>17035</v>
      </c>
      <c r="C244" s="63" t="s">
        <v>17036</v>
      </c>
      <c r="D244" s="63" t="s">
        <v>2175</v>
      </c>
      <c r="E244" s="63" t="s">
        <v>110</v>
      </c>
      <c r="F244" s="63" t="s">
        <v>111</v>
      </c>
      <c r="G244" s="63" t="s">
        <v>14</v>
      </c>
      <c r="I244" s="10"/>
    </row>
    <row r="245" ht="14.25" customHeight="1">
      <c r="A245" s="63" t="s">
        <v>17034</v>
      </c>
      <c r="B245" s="63" t="s">
        <v>17035</v>
      </c>
      <c r="C245" s="63" t="s">
        <v>17036</v>
      </c>
      <c r="D245" s="63" t="s">
        <v>2175</v>
      </c>
      <c r="E245" s="63" t="s">
        <v>4372</v>
      </c>
      <c r="F245" s="63" t="s">
        <v>505</v>
      </c>
      <c r="G245" s="63" t="s">
        <v>14</v>
      </c>
      <c r="I245" s="10"/>
    </row>
    <row r="246" ht="14.25" customHeight="1">
      <c r="A246" s="63" t="s">
        <v>17034</v>
      </c>
      <c r="B246" s="63" t="s">
        <v>17037</v>
      </c>
      <c r="C246" s="63" t="s">
        <v>17038</v>
      </c>
      <c r="D246" s="63" t="s">
        <v>871</v>
      </c>
      <c r="E246" s="63" t="s">
        <v>119</v>
      </c>
      <c r="F246" s="63" t="s">
        <v>454</v>
      </c>
      <c r="G246" s="63" t="s">
        <v>14</v>
      </c>
      <c r="I246" s="10"/>
    </row>
    <row r="247" ht="14.25" customHeight="1">
      <c r="A247" s="63" t="s">
        <v>17034</v>
      </c>
      <c r="B247" s="63" t="s">
        <v>17037</v>
      </c>
      <c r="C247" s="63" t="s">
        <v>17038</v>
      </c>
      <c r="D247" s="63" t="s">
        <v>871</v>
      </c>
      <c r="E247" s="63" t="s">
        <v>436</v>
      </c>
      <c r="F247" s="63" t="s">
        <v>33</v>
      </c>
      <c r="G247" s="63" t="s">
        <v>14</v>
      </c>
      <c r="I247" s="10"/>
    </row>
    <row r="248" ht="14.25" customHeight="1">
      <c r="A248" s="63" t="s">
        <v>17034</v>
      </c>
      <c r="B248" s="63" t="s">
        <v>17037</v>
      </c>
      <c r="C248" s="63" t="s">
        <v>17038</v>
      </c>
      <c r="D248" s="63" t="s">
        <v>871</v>
      </c>
      <c r="E248" s="63" t="s">
        <v>110</v>
      </c>
      <c r="F248" s="63" t="s">
        <v>111</v>
      </c>
      <c r="G248" s="63" t="s">
        <v>14</v>
      </c>
      <c r="I248" s="10"/>
    </row>
    <row r="249" ht="14.25" customHeight="1">
      <c r="A249" s="63" t="s">
        <v>17039</v>
      </c>
      <c r="B249" s="63" t="s">
        <v>17040</v>
      </c>
      <c r="C249" s="63" t="s">
        <v>17041</v>
      </c>
      <c r="D249" s="63" t="s">
        <v>1464</v>
      </c>
      <c r="E249" s="63" t="s">
        <v>119</v>
      </c>
      <c r="F249" s="63" t="s">
        <v>917</v>
      </c>
      <c r="G249" s="63" t="s">
        <v>14</v>
      </c>
      <c r="I249" s="10"/>
    </row>
    <row r="250" ht="14.25" customHeight="1">
      <c r="A250" s="63" t="s">
        <v>17039</v>
      </c>
      <c r="B250" s="63" t="s">
        <v>17040</v>
      </c>
      <c r="C250" s="63" t="s">
        <v>17041</v>
      </c>
      <c r="D250" s="63" t="s">
        <v>1464</v>
      </c>
      <c r="E250" s="63" t="s">
        <v>436</v>
      </c>
      <c r="F250" s="63" t="s">
        <v>101</v>
      </c>
      <c r="G250" s="63" t="s">
        <v>14</v>
      </c>
      <c r="I250" s="10"/>
    </row>
    <row r="251" ht="14.25" customHeight="1">
      <c r="A251" s="63" t="s">
        <v>17039</v>
      </c>
      <c r="B251" s="63" t="s">
        <v>17042</v>
      </c>
      <c r="C251" s="63" t="s">
        <v>17043</v>
      </c>
      <c r="D251" s="63" t="s">
        <v>567</v>
      </c>
      <c r="E251" s="63" t="s">
        <v>119</v>
      </c>
      <c r="F251" s="63" t="s">
        <v>202</v>
      </c>
      <c r="G251" s="63" t="s">
        <v>14</v>
      </c>
      <c r="I251" s="10"/>
    </row>
    <row r="252" ht="14.25" customHeight="1">
      <c r="A252" s="63" t="s">
        <v>17044</v>
      </c>
      <c r="B252" s="63" t="s">
        <v>17045</v>
      </c>
      <c r="C252" s="63" t="s">
        <v>17046</v>
      </c>
      <c r="D252" s="63" t="s">
        <v>722</v>
      </c>
      <c r="E252" s="63" t="s">
        <v>110</v>
      </c>
      <c r="F252" s="63" t="s">
        <v>1413</v>
      </c>
      <c r="G252" s="63" t="s">
        <v>14</v>
      </c>
      <c r="I252" s="10"/>
    </row>
    <row r="253" ht="14.25" customHeight="1">
      <c r="A253" s="63" t="s">
        <v>17044</v>
      </c>
      <c r="B253" s="63" t="s">
        <v>17047</v>
      </c>
      <c r="C253" s="63" t="s">
        <v>17048</v>
      </c>
      <c r="D253" s="63" t="s">
        <v>189</v>
      </c>
      <c r="E253" s="63" t="s">
        <v>5895</v>
      </c>
      <c r="F253" s="63" t="s">
        <v>111</v>
      </c>
      <c r="G253" s="63" t="s">
        <v>14</v>
      </c>
      <c r="I253" s="10"/>
    </row>
    <row r="254" ht="14.25" customHeight="1">
      <c r="A254" s="63" t="s">
        <v>17044</v>
      </c>
      <c r="B254" s="63" t="s">
        <v>17047</v>
      </c>
      <c r="C254" s="63" t="s">
        <v>17048</v>
      </c>
      <c r="D254" s="63" t="s">
        <v>189</v>
      </c>
      <c r="E254" s="63" t="s">
        <v>119</v>
      </c>
      <c r="F254" s="63" t="s">
        <v>917</v>
      </c>
      <c r="G254" s="63" t="s">
        <v>14</v>
      </c>
      <c r="I254" s="10"/>
    </row>
    <row r="255" ht="14.25" customHeight="1">
      <c r="A255" s="63" t="s">
        <v>17049</v>
      </c>
      <c r="B255" s="63" t="s">
        <v>17050</v>
      </c>
      <c r="C255" s="63" t="s">
        <v>17051</v>
      </c>
      <c r="D255" s="63" t="s">
        <v>1072</v>
      </c>
      <c r="E255" s="63" t="s">
        <v>239</v>
      </c>
      <c r="F255" s="63" t="s">
        <v>240</v>
      </c>
      <c r="G255" s="63" t="s">
        <v>14</v>
      </c>
      <c r="I255" s="10"/>
    </row>
    <row r="256" ht="14.25" customHeight="1">
      <c r="A256" s="63" t="s">
        <v>17049</v>
      </c>
      <c r="B256" s="63" t="s">
        <v>17050</v>
      </c>
      <c r="C256" s="63" t="s">
        <v>17051</v>
      </c>
      <c r="D256" s="63" t="s">
        <v>1181</v>
      </c>
      <c r="E256" s="63" t="s">
        <v>239</v>
      </c>
      <c r="F256" s="63" t="s">
        <v>240</v>
      </c>
      <c r="G256" s="63" t="s">
        <v>14</v>
      </c>
      <c r="I256" s="10"/>
    </row>
    <row r="257" ht="14.25" customHeight="1">
      <c r="A257" s="63" t="s">
        <v>17052</v>
      </c>
      <c r="B257" s="63" t="s">
        <v>17053</v>
      </c>
      <c r="C257" s="63" t="s">
        <v>17054</v>
      </c>
      <c r="D257" s="63" t="s">
        <v>611</v>
      </c>
      <c r="E257" s="63" t="s">
        <v>110</v>
      </c>
      <c r="F257" s="63" t="s">
        <v>111</v>
      </c>
      <c r="G257" s="63" t="s">
        <v>14</v>
      </c>
      <c r="I257" s="10"/>
    </row>
    <row r="258" ht="14.25" customHeight="1">
      <c r="A258" s="63" t="s">
        <v>17052</v>
      </c>
      <c r="B258" s="63" t="s">
        <v>17053</v>
      </c>
      <c r="C258" s="63" t="s">
        <v>17054</v>
      </c>
      <c r="D258" s="63" t="s">
        <v>611</v>
      </c>
      <c r="E258" s="63" t="s">
        <v>612</v>
      </c>
      <c r="F258" s="63" t="s">
        <v>127</v>
      </c>
      <c r="G258" s="63" t="s">
        <v>14</v>
      </c>
      <c r="I258" s="10"/>
    </row>
    <row r="259" ht="14.25" customHeight="1">
      <c r="A259" s="63" t="s">
        <v>17052</v>
      </c>
      <c r="B259" s="63" t="s">
        <v>17055</v>
      </c>
      <c r="C259" s="63" t="s">
        <v>17056</v>
      </c>
      <c r="D259" s="63" t="s">
        <v>21</v>
      </c>
      <c r="E259" s="63" t="s">
        <v>110</v>
      </c>
      <c r="F259" s="63" t="s">
        <v>111</v>
      </c>
      <c r="G259" s="63" t="s">
        <v>14</v>
      </c>
      <c r="I259" s="10"/>
    </row>
    <row r="260" ht="14.25" customHeight="1">
      <c r="A260" s="63" t="s">
        <v>17052</v>
      </c>
      <c r="B260" s="63" t="s">
        <v>17055</v>
      </c>
      <c r="C260" s="63" t="s">
        <v>17056</v>
      </c>
      <c r="D260" s="63" t="s">
        <v>21</v>
      </c>
      <c r="E260" s="63" t="s">
        <v>6044</v>
      </c>
      <c r="F260" s="63" t="s">
        <v>809</v>
      </c>
      <c r="G260" s="63" t="s">
        <v>14</v>
      </c>
      <c r="I260" s="10"/>
    </row>
    <row r="261" ht="14.25" customHeight="1">
      <c r="A261" s="63" t="s">
        <v>17057</v>
      </c>
      <c r="B261" s="63" t="s">
        <v>17058</v>
      </c>
      <c r="C261" s="63" t="s">
        <v>17059</v>
      </c>
      <c r="D261" s="63" t="s">
        <v>2604</v>
      </c>
      <c r="E261" s="63" t="s">
        <v>5895</v>
      </c>
      <c r="F261" s="63" t="s">
        <v>111</v>
      </c>
      <c r="G261" s="63" t="s">
        <v>14</v>
      </c>
      <c r="I261" s="10"/>
    </row>
    <row r="262" ht="14.25" customHeight="1">
      <c r="A262" s="63" t="s">
        <v>17057</v>
      </c>
      <c r="B262" s="63" t="s">
        <v>17058</v>
      </c>
      <c r="C262" s="63" t="s">
        <v>17059</v>
      </c>
      <c r="D262" s="63" t="s">
        <v>2604</v>
      </c>
      <c r="E262" s="63" t="s">
        <v>38</v>
      </c>
      <c r="F262" s="63" t="s">
        <v>48</v>
      </c>
      <c r="G262" s="63" t="s">
        <v>14</v>
      </c>
      <c r="I262" s="10"/>
    </row>
    <row r="263" ht="14.25" customHeight="1">
      <c r="A263" s="63" t="s">
        <v>17057</v>
      </c>
      <c r="B263" s="63" t="s">
        <v>17060</v>
      </c>
      <c r="C263" s="63" t="s">
        <v>17061</v>
      </c>
      <c r="D263" s="63" t="s">
        <v>284</v>
      </c>
      <c r="E263" s="63" t="s">
        <v>90</v>
      </c>
      <c r="F263" s="63" t="s">
        <v>111</v>
      </c>
      <c r="G263" s="63" t="s">
        <v>14</v>
      </c>
      <c r="I263" s="10"/>
    </row>
    <row r="264" ht="14.25" customHeight="1">
      <c r="A264" s="63" t="s">
        <v>17062</v>
      </c>
      <c r="B264" s="63" t="s">
        <v>17063</v>
      </c>
      <c r="C264" s="63" t="s">
        <v>17064</v>
      </c>
      <c r="D264" s="63" t="s">
        <v>570</v>
      </c>
      <c r="E264" s="63" t="s">
        <v>110</v>
      </c>
      <c r="F264" s="63" t="s">
        <v>111</v>
      </c>
      <c r="G264" s="63" t="s">
        <v>14</v>
      </c>
      <c r="I264" s="10"/>
    </row>
    <row r="265" ht="14.25" customHeight="1">
      <c r="A265" s="63" t="s">
        <v>17062</v>
      </c>
      <c r="B265" s="63" t="s">
        <v>17065</v>
      </c>
      <c r="C265" s="63" t="s">
        <v>17066</v>
      </c>
      <c r="D265" s="63" t="s">
        <v>471</v>
      </c>
      <c r="E265" s="63" t="s">
        <v>2082</v>
      </c>
      <c r="F265" s="63" t="s">
        <v>240</v>
      </c>
      <c r="G265" s="63" t="s">
        <v>14</v>
      </c>
      <c r="I265" s="10"/>
    </row>
    <row r="266" ht="14.25" customHeight="1">
      <c r="A266" s="63" t="s">
        <v>17062</v>
      </c>
      <c r="B266" s="63" t="s">
        <v>17065</v>
      </c>
      <c r="C266" s="63" t="s">
        <v>17066</v>
      </c>
      <c r="D266" s="63" t="s">
        <v>471</v>
      </c>
      <c r="E266" s="63" t="s">
        <v>110</v>
      </c>
      <c r="F266" s="63" t="s">
        <v>111</v>
      </c>
      <c r="G266" s="63" t="s">
        <v>14</v>
      </c>
      <c r="I266" s="10"/>
    </row>
    <row r="267" ht="14.25" customHeight="1">
      <c r="A267" s="63" t="s">
        <v>17067</v>
      </c>
      <c r="B267" s="63" t="s">
        <v>17068</v>
      </c>
      <c r="C267" s="63" t="s">
        <v>17069</v>
      </c>
      <c r="D267" s="63" t="s">
        <v>949</v>
      </c>
      <c r="E267" s="63" t="s">
        <v>110</v>
      </c>
      <c r="F267" s="63" t="s">
        <v>111</v>
      </c>
      <c r="G267" s="63" t="s">
        <v>14</v>
      </c>
      <c r="I267" s="10"/>
    </row>
    <row r="268" ht="14.25" customHeight="1">
      <c r="A268" s="63" t="s">
        <v>17067</v>
      </c>
      <c r="B268" s="63" t="s">
        <v>17068</v>
      </c>
      <c r="C268" s="63" t="s">
        <v>17069</v>
      </c>
      <c r="D268" s="63" t="s">
        <v>949</v>
      </c>
      <c r="E268" s="63" t="s">
        <v>334</v>
      </c>
      <c r="F268" s="63" t="s">
        <v>202</v>
      </c>
      <c r="G268" s="63" t="s">
        <v>14</v>
      </c>
      <c r="I268" s="10"/>
    </row>
    <row r="269" ht="14.25" customHeight="1">
      <c r="A269" s="63" t="s">
        <v>17067</v>
      </c>
      <c r="B269" s="63" t="s">
        <v>17068</v>
      </c>
      <c r="C269" s="63" t="s">
        <v>17069</v>
      </c>
      <c r="D269" s="63" t="s">
        <v>949</v>
      </c>
      <c r="E269" s="63" t="s">
        <v>436</v>
      </c>
      <c r="F269" s="63" t="s">
        <v>101</v>
      </c>
      <c r="G269" s="63" t="s">
        <v>14</v>
      </c>
      <c r="I269" s="10"/>
    </row>
    <row r="270" ht="14.25" customHeight="1">
      <c r="A270" s="63" t="s">
        <v>17067</v>
      </c>
      <c r="B270" s="63" t="s">
        <v>17070</v>
      </c>
      <c r="C270" s="63" t="s">
        <v>17071</v>
      </c>
      <c r="D270" s="63" t="s">
        <v>508</v>
      </c>
      <c r="E270" s="63" t="s">
        <v>119</v>
      </c>
      <c r="F270" s="63" t="s">
        <v>498</v>
      </c>
      <c r="G270" s="63" t="s">
        <v>14</v>
      </c>
      <c r="I270" s="10"/>
    </row>
    <row r="271" ht="14.25" customHeight="1">
      <c r="A271" s="63" t="s">
        <v>17067</v>
      </c>
      <c r="B271" s="63" t="s">
        <v>17070</v>
      </c>
      <c r="C271" s="63" t="s">
        <v>17071</v>
      </c>
      <c r="D271" s="63" t="s">
        <v>508</v>
      </c>
      <c r="E271" s="63" t="s">
        <v>38</v>
      </c>
      <c r="F271" s="63" t="s">
        <v>101</v>
      </c>
      <c r="G271" s="63" t="s">
        <v>14</v>
      </c>
      <c r="I271" s="10"/>
    </row>
    <row r="272" ht="14.25" customHeight="1">
      <c r="A272" s="63" t="s">
        <v>17067</v>
      </c>
      <c r="B272" s="63" t="s">
        <v>17070</v>
      </c>
      <c r="C272" s="63" t="s">
        <v>17071</v>
      </c>
      <c r="D272" s="63" t="s">
        <v>508</v>
      </c>
      <c r="E272" s="63" t="s">
        <v>4542</v>
      </c>
      <c r="F272" s="63" t="s">
        <v>2852</v>
      </c>
      <c r="G272" s="63" t="s">
        <v>14</v>
      </c>
      <c r="I272" s="10"/>
    </row>
    <row r="273" ht="14.25" customHeight="1">
      <c r="A273" s="63" t="s">
        <v>17072</v>
      </c>
      <c r="B273" s="63" t="s">
        <v>17073</v>
      </c>
      <c r="C273" s="63" t="s">
        <v>17074</v>
      </c>
      <c r="D273" s="63" t="s">
        <v>584</v>
      </c>
      <c r="E273" s="63" t="s">
        <v>110</v>
      </c>
      <c r="F273" s="63" t="s">
        <v>111</v>
      </c>
      <c r="G273" s="63" t="s">
        <v>14</v>
      </c>
      <c r="I273" s="10"/>
    </row>
    <row r="274" ht="14.25" customHeight="1">
      <c r="A274" s="63" t="s">
        <v>17072</v>
      </c>
      <c r="B274" s="63" t="s">
        <v>17073</v>
      </c>
      <c r="C274" s="63" t="s">
        <v>17074</v>
      </c>
      <c r="D274" s="63" t="s">
        <v>584</v>
      </c>
      <c r="E274" s="63" t="s">
        <v>119</v>
      </c>
      <c r="F274" s="63" t="s">
        <v>917</v>
      </c>
      <c r="G274" s="63" t="s">
        <v>14</v>
      </c>
      <c r="I274" s="10"/>
    </row>
    <row r="275" ht="14.25" customHeight="1">
      <c r="A275" s="63" t="s">
        <v>17072</v>
      </c>
      <c r="B275" s="63" t="s">
        <v>17075</v>
      </c>
      <c r="C275" s="63" t="s">
        <v>17076</v>
      </c>
      <c r="D275" s="63" t="s">
        <v>4127</v>
      </c>
      <c r="E275" s="63" t="s">
        <v>5895</v>
      </c>
      <c r="F275" s="63" t="s">
        <v>111</v>
      </c>
      <c r="G275" s="63" t="s">
        <v>14</v>
      </c>
      <c r="I275" s="10"/>
    </row>
    <row r="276" ht="14.25" customHeight="1">
      <c r="A276" s="63" t="s">
        <v>17072</v>
      </c>
      <c r="B276" s="63" t="s">
        <v>17075</v>
      </c>
      <c r="C276" s="63" t="s">
        <v>17076</v>
      </c>
      <c r="D276" s="63" t="s">
        <v>4127</v>
      </c>
      <c r="E276" s="63" t="s">
        <v>119</v>
      </c>
      <c r="F276" s="63" t="s">
        <v>1901</v>
      </c>
      <c r="G276" s="63" t="s">
        <v>14</v>
      </c>
      <c r="I276" s="10"/>
    </row>
    <row r="277" ht="14.25" customHeight="1">
      <c r="A277" s="63" t="s">
        <v>17077</v>
      </c>
      <c r="B277" s="63" t="s">
        <v>17078</v>
      </c>
      <c r="C277" s="63" t="s">
        <v>17079</v>
      </c>
      <c r="D277" s="63" t="s">
        <v>584</v>
      </c>
      <c r="E277" s="63" t="s">
        <v>119</v>
      </c>
      <c r="F277" s="63" t="s">
        <v>5876</v>
      </c>
      <c r="G277" s="63" t="s">
        <v>14</v>
      </c>
      <c r="I277" s="10"/>
    </row>
    <row r="278" ht="14.25" customHeight="1">
      <c r="A278" s="63" t="s">
        <v>17077</v>
      </c>
      <c r="B278" s="63" t="s">
        <v>17078</v>
      </c>
      <c r="C278" s="63" t="s">
        <v>17079</v>
      </c>
      <c r="D278" s="63" t="s">
        <v>584</v>
      </c>
      <c r="E278" s="63" t="s">
        <v>90</v>
      </c>
      <c r="F278" s="63" t="s">
        <v>111</v>
      </c>
      <c r="G278" s="63" t="s">
        <v>14</v>
      </c>
      <c r="I278" s="10"/>
    </row>
    <row r="279" ht="14.25" customHeight="1">
      <c r="A279" s="63" t="s">
        <v>17077</v>
      </c>
      <c r="B279" s="63" t="s">
        <v>17080</v>
      </c>
      <c r="C279" s="63" t="s">
        <v>17081</v>
      </c>
      <c r="D279" s="63" t="s">
        <v>1093</v>
      </c>
      <c r="E279" s="63" t="s">
        <v>5895</v>
      </c>
      <c r="F279" s="63" t="s">
        <v>111</v>
      </c>
      <c r="G279" s="63" t="s">
        <v>14</v>
      </c>
      <c r="I279" s="10"/>
    </row>
    <row r="280" ht="14.25" customHeight="1">
      <c r="A280" s="63" t="s">
        <v>17082</v>
      </c>
      <c r="B280" s="63" t="s">
        <v>17083</v>
      </c>
      <c r="C280" s="63" t="s">
        <v>17084</v>
      </c>
      <c r="D280" s="63" t="s">
        <v>235</v>
      </c>
      <c r="E280" s="63" t="s">
        <v>110</v>
      </c>
      <c r="F280" s="63" t="s">
        <v>111</v>
      </c>
      <c r="G280" s="63" t="s">
        <v>14</v>
      </c>
      <c r="I280" s="10"/>
    </row>
    <row r="281" ht="14.25" customHeight="1">
      <c r="A281" s="63" t="s">
        <v>17082</v>
      </c>
      <c r="B281" s="63" t="s">
        <v>17083</v>
      </c>
      <c r="C281" s="63" t="s">
        <v>17084</v>
      </c>
      <c r="D281" s="63" t="s">
        <v>235</v>
      </c>
      <c r="E281" s="63" t="s">
        <v>119</v>
      </c>
      <c r="F281" s="63" t="s">
        <v>132</v>
      </c>
      <c r="G281" s="63" t="s">
        <v>14</v>
      </c>
      <c r="I281" s="10"/>
    </row>
    <row r="282" ht="14.25" customHeight="1">
      <c r="A282" s="63" t="s">
        <v>17082</v>
      </c>
      <c r="B282" s="63" t="s">
        <v>17085</v>
      </c>
      <c r="C282" s="63" t="s">
        <v>17086</v>
      </c>
      <c r="D282" s="63" t="s">
        <v>1181</v>
      </c>
      <c r="E282" s="63" t="s">
        <v>110</v>
      </c>
      <c r="F282" s="63" t="s">
        <v>111</v>
      </c>
      <c r="G282" s="63" t="s">
        <v>14</v>
      </c>
      <c r="I282" s="10"/>
    </row>
    <row r="283" ht="14.25" customHeight="1">
      <c r="A283" s="63" t="s">
        <v>17087</v>
      </c>
      <c r="B283" s="63" t="s">
        <v>17088</v>
      </c>
      <c r="C283" s="63" t="s">
        <v>17089</v>
      </c>
      <c r="D283" s="63" t="s">
        <v>158</v>
      </c>
      <c r="E283" s="63" t="s">
        <v>5895</v>
      </c>
      <c r="F283" s="63" t="s">
        <v>111</v>
      </c>
      <c r="G283" s="63" t="s">
        <v>14</v>
      </c>
      <c r="I283" s="10"/>
    </row>
    <row r="284" ht="14.25" customHeight="1">
      <c r="A284" s="63" t="s">
        <v>17087</v>
      </c>
      <c r="B284" s="63" t="s">
        <v>17090</v>
      </c>
      <c r="C284" s="63" t="s">
        <v>17091</v>
      </c>
      <c r="D284" s="63" t="s">
        <v>312</v>
      </c>
      <c r="E284" s="63" t="s">
        <v>110</v>
      </c>
      <c r="F284" s="63" t="s">
        <v>111</v>
      </c>
      <c r="G284" s="63" t="s">
        <v>14</v>
      </c>
      <c r="I284" s="10"/>
    </row>
    <row r="285" ht="14.25" customHeight="1">
      <c r="A285" s="63" t="s">
        <v>17087</v>
      </c>
      <c r="B285" s="63" t="s">
        <v>17090</v>
      </c>
      <c r="C285" s="63" t="s">
        <v>17091</v>
      </c>
      <c r="D285" s="63" t="s">
        <v>312</v>
      </c>
      <c r="E285" s="63" t="s">
        <v>119</v>
      </c>
      <c r="F285" s="63" t="s">
        <v>18</v>
      </c>
      <c r="G285" s="63" t="s">
        <v>14</v>
      </c>
      <c r="I285" s="10"/>
    </row>
    <row r="286" ht="14.25" customHeight="1">
      <c r="A286" s="63" t="s">
        <v>17092</v>
      </c>
      <c r="B286" s="63" t="s">
        <v>17093</v>
      </c>
      <c r="C286" s="63" t="s">
        <v>17094</v>
      </c>
      <c r="D286" s="63" t="s">
        <v>468</v>
      </c>
      <c r="E286" s="63" t="s">
        <v>119</v>
      </c>
      <c r="F286" s="63" t="s">
        <v>454</v>
      </c>
      <c r="G286" s="63" t="s">
        <v>14</v>
      </c>
      <c r="I286" s="10"/>
    </row>
    <row r="287" ht="14.25" customHeight="1">
      <c r="A287" s="63" t="s">
        <v>17092</v>
      </c>
      <c r="B287" s="63" t="s">
        <v>17093</v>
      </c>
      <c r="C287" s="63" t="s">
        <v>17094</v>
      </c>
      <c r="D287" s="63" t="s">
        <v>468</v>
      </c>
      <c r="E287" s="63" t="s">
        <v>90</v>
      </c>
      <c r="F287" s="63" t="s">
        <v>111</v>
      </c>
      <c r="G287" s="63" t="s">
        <v>14</v>
      </c>
      <c r="I287" s="10"/>
    </row>
    <row r="288" ht="14.25" customHeight="1">
      <c r="A288" s="63" t="s">
        <v>17092</v>
      </c>
      <c r="B288" s="63" t="s">
        <v>17095</v>
      </c>
      <c r="C288" s="63" t="s">
        <v>17096</v>
      </c>
      <c r="D288" s="63" t="s">
        <v>859</v>
      </c>
      <c r="E288" s="63" t="s">
        <v>110</v>
      </c>
      <c r="F288" s="63" t="s">
        <v>111</v>
      </c>
      <c r="G288" s="63" t="s">
        <v>14</v>
      </c>
      <c r="I288" s="10"/>
    </row>
    <row r="289" ht="14.25" customHeight="1">
      <c r="A289" s="65">
        <v>45570.0</v>
      </c>
      <c r="B289" s="63" t="s">
        <v>17097</v>
      </c>
      <c r="C289" s="63" t="s">
        <v>17098</v>
      </c>
      <c r="D289" s="63" t="s">
        <v>83</v>
      </c>
      <c r="E289" s="63" t="s">
        <v>992</v>
      </c>
      <c r="F289" s="63" t="s">
        <v>111</v>
      </c>
      <c r="G289" s="63" t="s">
        <v>14</v>
      </c>
      <c r="I289" s="10"/>
    </row>
    <row r="290" ht="14.25" customHeight="1">
      <c r="A290" s="65">
        <v>45570.0</v>
      </c>
      <c r="B290" s="63" t="s">
        <v>17099</v>
      </c>
      <c r="C290" s="63" t="s">
        <v>17100</v>
      </c>
      <c r="D290" s="63" t="s">
        <v>812</v>
      </c>
      <c r="E290" s="63" t="s">
        <v>110</v>
      </c>
      <c r="F290" s="63" t="s">
        <v>111</v>
      </c>
      <c r="G290" s="63" t="s">
        <v>14</v>
      </c>
      <c r="I290" s="10"/>
    </row>
    <row r="291" ht="14.25" customHeight="1">
      <c r="A291" s="65">
        <v>45570.0</v>
      </c>
      <c r="B291" s="63" t="s">
        <v>17099</v>
      </c>
      <c r="C291" s="63" t="s">
        <v>17100</v>
      </c>
      <c r="D291" s="63" t="s">
        <v>812</v>
      </c>
      <c r="E291" s="63" t="s">
        <v>259</v>
      </c>
      <c r="F291" s="63" t="s">
        <v>5873</v>
      </c>
      <c r="G291" s="63" t="s">
        <v>14</v>
      </c>
      <c r="I291" s="10"/>
    </row>
    <row r="292" ht="14.25" customHeight="1">
      <c r="A292" s="65">
        <v>45570.0</v>
      </c>
      <c r="B292" s="63" t="s">
        <v>17099</v>
      </c>
      <c r="C292" s="63" t="s">
        <v>17100</v>
      </c>
      <c r="D292" s="63" t="s">
        <v>812</v>
      </c>
      <c r="E292" s="63" t="s">
        <v>17101</v>
      </c>
      <c r="F292" s="63" t="s">
        <v>13</v>
      </c>
      <c r="G292" s="63" t="s">
        <v>14</v>
      </c>
      <c r="I292" s="10"/>
    </row>
    <row r="293" ht="14.25" customHeight="1">
      <c r="A293" s="65">
        <v>45540.0</v>
      </c>
      <c r="B293" s="63" t="s">
        <v>17102</v>
      </c>
      <c r="C293" s="63" t="s">
        <v>17103</v>
      </c>
      <c r="D293" s="63" t="s">
        <v>382</v>
      </c>
      <c r="E293" s="63" t="s">
        <v>17104</v>
      </c>
      <c r="F293" s="63" t="s">
        <v>111</v>
      </c>
      <c r="G293" s="63" t="s">
        <v>14</v>
      </c>
      <c r="I293" s="10"/>
    </row>
    <row r="294" ht="14.25" customHeight="1">
      <c r="A294" s="65">
        <v>45540.0</v>
      </c>
      <c r="B294" s="63" t="s">
        <v>17102</v>
      </c>
      <c r="C294" s="63" t="s">
        <v>17103</v>
      </c>
      <c r="D294" s="63" t="s">
        <v>382</v>
      </c>
      <c r="E294" s="63" t="s">
        <v>119</v>
      </c>
      <c r="F294" s="63" t="s">
        <v>1743</v>
      </c>
      <c r="G294" s="63" t="s">
        <v>29</v>
      </c>
      <c r="I294" s="10"/>
    </row>
    <row r="295" ht="14.25" customHeight="1">
      <c r="A295" s="65">
        <v>45540.0</v>
      </c>
      <c r="B295" s="63" t="s">
        <v>17105</v>
      </c>
      <c r="C295" s="63" t="s">
        <v>17106</v>
      </c>
      <c r="D295" s="63" t="s">
        <v>1306</v>
      </c>
      <c r="E295" s="63" t="s">
        <v>110</v>
      </c>
      <c r="F295" s="63" t="s">
        <v>111</v>
      </c>
      <c r="G295" s="63" t="s">
        <v>14</v>
      </c>
      <c r="I295" s="10"/>
    </row>
    <row r="296" ht="14.25" customHeight="1">
      <c r="A296" s="65">
        <v>45540.0</v>
      </c>
      <c r="B296" s="63" t="s">
        <v>17105</v>
      </c>
      <c r="C296" s="63" t="s">
        <v>17106</v>
      </c>
      <c r="D296" s="63" t="s">
        <v>1306</v>
      </c>
      <c r="E296" s="63" t="s">
        <v>119</v>
      </c>
      <c r="F296" s="63" t="s">
        <v>762</v>
      </c>
      <c r="G296" s="63" t="s">
        <v>14</v>
      </c>
      <c r="I296" s="10"/>
    </row>
    <row r="297" ht="14.25" customHeight="1">
      <c r="A297" s="65">
        <v>45509.0</v>
      </c>
      <c r="B297" s="63" t="s">
        <v>17107</v>
      </c>
      <c r="C297" s="63" t="s">
        <v>17108</v>
      </c>
      <c r="D297" s="63" t="s">
        <v>211</v>
      </c>
      <c r="E297" s="63" t="s">
        <v>110</v>
      </c>
      <c r="F297" s="63" t="s">
        <v>111</v>
      </c>
      <c r="G297" s="63" t="s">
        <v>14</v>
      </c>
      <c r="I297" s="10"/>
    </row>
    <row r="298" ht="14.25" customHeight="1">
      <c r="A298" s="65">
        <v>45509.0</v>
      </c>
      <c r="B298" s="63" t="s">
        <v>17107</v>
      </c>
      <c r="C298" s="63" t="s">
        <v>17108</v>
      </c>
      <c r="D298" s="63" t="s">
        <v>211</v>
      </c>
      <c r="E298" s="63" t="s">
        <v>119</v>
      </c>
      <c r="F298" s="63" t="s">
        <v>917</v>
      </c>
      <c r="G298" s="63" t="s">
        <v>14</v>
      </c>
      <c r="I298" s="10"/>
    </row>
    <row r="299" ht="14.25" customHeight="1">
      <c r="A299" s="65">
        <v>45509.0</v>
      </c>
      <c r="B299" s="63" t="s">
        <v>17109</v>
      </c>
      <c r="C299" s="63" t="s">
        <v>17110</v>
      </c>
      <c r="D299" s="63" t="s">
        <v>871</v>
      </c>
      <c r="E299" s="63" t="s">
        <v>119</v>
      </c>
      <c r="F299" s="63" t="s">
        <v>18</v>
      </c>
      <c r="G299" s="63" t="s">
        <v>14</v>
      </c>
      <c r="I299" s="10"/>
    </row>
    <row r="300" ht="14.25" customHeight="1">
      <c r="A300" s="65">
        <v>45478.0</v>
      </c>
      <c r="B300" s="63" t="s">
        <v>17111</v>
      </c>
      <c r="C300" s="63" t="s">
        <v>17112</v>
      </c>
      <c r="D300" s="63" t="s">
        <v>415</v>
      </c>
      <c r="E300" s="63" t="s">
        <v>119</v>
      </c>
      <c r="F300" s="63" t="s">
        <v>18</v>
      </c>
      <c r="G300" s="63" t="s">
        <v>14</v>
      </c>
      <c r="I300" s="10"/>
    </row>
    <row r="301" ht="14.25" customHeight="1">
      <c r="A301" s="65">
        <v>45478.0</v>
      </c>
      <c r="B301" s="63" t="s">
        <v>17111</v>
      </c>
      <c r="C301" s="63" t="s">
        <v>17112</v>
      </c>
      <c r="D301" s="63" t="s">
        <v>415</v>
      </c>
      <c r="E301" s="63" t="s">
        <v>436</v>
      </c>
      <c r="F301" s="63" t="s">
        <v>101</v>
      </c>
      <c r="G301" s="63" t="s">
        <v>14</v>
      </c>
      <c r="I301" s="10"/>
    </row>
    <row r="302" ht="14.25" customHeight="1">
      <c r="A302" s="65">
        <v>45478.0</v>
      </c>
      <c r="B302" s="63" t="s">
        <v>17111</v>
      </c>
      <c r="C302" s="63" t="s">
        <v>17112</v>
      </c>
      <c r="D302" s="63" t="s">
        <v>415</v>
      </c>
      <c r="E302" s="63" t="s">
        <v>110</v>
      </c>
      <c r="F302" s="63" t="s">
        <v>111</v>
      </c>
      <c r="G302" s="63" t="s">
        <v>14</v>
      </c>
      <c r="I302" s="10"/>
    </row>
    <row r="303" ht="14.25" customHeight="1">
      <c r="A303" s="65">
        <v>45478.0</v>
      </c>
      <c r="B303" s="63" t="s">
        <v>17113</v>
      </c>
      <c r="C303" s="63" t="s">
        <v>17114</v>
      </c>
      <c r="D303" s="63" t="s">
        <v>298</v>
      </c>
      <c r="E303" s="63" t="s">
        <v>110</v>
      </c>
      <c r="F303" s="63" t="s">
        <v>111</v>
      </c>
      <c r="G303" s="63" t="s">
        <v>14</v>
      </c>
      <c r="I303" s="10"/>
    </row>
    <row r="304" ht="14.25" customHeight="1">
      <c r="A304" s="65">
        <v>45478.0</v>
      </c>
      <c r="B304" s="63" t="s">
        <v>17113</v>
      </c>
      <c r="C304" s="63" t="s">
        <v>17114</v>
      </c>
      <c r="D304" s="63" t="s">
        <v>298</v>
      </c>
      <c r="E304" s="63" t="s">
        <v>119</v>
      </c>
      <c r="F304" s="63" t="s">
        <v>18</v>
      </c>
      <c r="G304" s="63" t="s">
        <v>14</v>
      </c>
      <c r="I304" s="10"/>
    </row>
    <row r="305" ht="14.25" customHeight="1">
      <c r="A305" s="65">
        <v>45356.0</v>
      </c>
      <c r="B305" s="63" t="s">
        <v>17115</v>
      </c>
      <c r="C305" s="63" t="s">
        <v>17116</v>
      </c>
      <c r="D305" s="63" t="s">
        <v>235</v>
      </c>
      <c r="E305" s="63" t="s">
        <v>119</v>
      </c>
      <c r="F305" s="63" t="s">
        <v>18</v>
      </c>
      <c r="G305" s="63" t="s">
        <v>14</v>
      </c>
      <c r="I305" s="10"/>
    </row>
    <row r="306" ht="14.25" customHeight="1">
      <c r="A306" s="65">
        <v>45356.0</v>
      </c>
      <c r="B306" s="63" t="s">
        <v>17115</v>
      </c>
      <c r="C306" s="63" t="s">
        <v>17116</v>
      </c>
      <c r="D306" s="63" t="s">
        <v>235</v>
      </c>
      <c r="E306" s="63" t="s">
        <v>119</v>
      </c>
      <c r="F306" s="63" t="s">
        <v>132</v>
      </c>
      <c r="G306" s="63" t="s">
        <v>14</v>
      </c>
      <c r="I306" s="10"/>
    </row>
    <row r="307" ht="14.25" customHeight="1">
      <c r="A307" s="65">
        <v>45356.0</v>
      </c>
      <c r="B307" s="63" t="s">
        <v>17117</v>
      </c>
      <c r="C307" s="63" t="s">
        <v>17118</v>
      </c>
      <c r="D307" s="63" t="s">
        <v>907</v>
      </c>
      <c r="E307" s="63" t="s">
        <v>110</v>
      </c>
      <c r="F307" s="63" t="s">
        <v>111</v>
      </c>
      <c r="G307" s="63" t="s">
        <v>14</v>
      </c>
      <c r="I307" s="10"/>
    </row>
    <row r="308" ht="14.25" customHeight="1">
      <c r="A308" s="65">
        <v>45327.0</v>
      </c>
      <c r="B308" s="63" t="s">
        <v>17119</v>
      </c>
      <c r="C308" s="63" t="s">
        <v>17120</v>
      </c>
      <c r="D308" s="63" t="s">
        <v>642</v>
      </c>
      <c r="E308" s="63" t="s">
        <v>110</v>
      </c>
      <c r="F308" s="63" t="s">
        <v>111</v>
      </c>
      <c r="G308" s="63" t="s">
        <v>14</v>
      </c>
      <c r="I308" s="10"/>
    </row>
    <row r="309" ht="14.25" customHeight="1">
      <c r="A309" s="65">
        <v>45327.0</v>
      </c>
      <c r="B309" s="63" t="s">
        <v>17121</v>
      </c>
      <c r="C309" s="63" t="s">
        <v>17122</v>
      </c>
      <c r="D309" s="63" t="s">
        <v>1184</v>
      </c>
      <c r="E309" s="63" t="s">
        <v>110</v>
      </c>
      <c r="F309" s="63" t="s">
        <v>111</v>
      </c>
      <c r="G309" s="63" t="s">
        <v>14</v>
      </c>
      <c r="I309" s="10"/>
    </row>
    <row r="310" ht="14.25" customHeight="1">
      <c r="A310" s="65">
        <v>45327.0</v>
      </c>
      <c r="B310" s="63" t="s">
        <v>17121</v>
      </c>
      <c r="C310" s="63" t="s">
        <v>17122</v>
      </c>
      <c r="D310" s="63" t="s">
        <v>1184</v>
      </c>
      <c r="E310" s="63" t="s">
        <v>119</v>
      </c>
      <c r="F310" s="63" t="s">
        <v>308</v>
      </c>
      <c r="G310" s="63" t="s">
        <v>14</v>
      </c>
      <c r="I310" s="10"/>
    </row>
    <row r="311" ht="14.25" customHeight="1">
      <c r="A311" s="65">
        <v>45327.0</v>
      </c>
      <c r="B311" s="63" t="s">
        <v>17121</v>
      </c>
      <c r="C311" s="63" t="s">
        <v>17122</v>
      </c>
      <c r="D311" s="63" t="s">
        <v>1184</v>
      </c>
      <c r="E311" s="63" t="s">
        <v>6130</v>
      </c>
      <c r="F311" s="63" t="s">
        <v>101</v>
      </c>
      <c r="G311" s="63" t="s">
        <v>14</v>
      </c>
      <c r="I311" s="10"/>
    </row>
    <row r="312" ht="14.25" customHeight="1">
      <c r="A312" s="65">
        <v>45327.0</v>
      </c>
      <c r="B312" s="63" t="s">
        <v>17121</v>
      </c>
      <c r="C312" s="63" t="s">
        <v>17122</v>
      </c>
      <c r="D312" s="63" t="s">
        <v>1184</v>
      </c>
      <c r="E312" s="63" t="s">
        <v>2859</v>
      </c>
      <c r="F312" s="63" t="s">
        <v>505</v>
      </c>
      <c r="G312" s="63" t="s">
        <v>14</v>
      </c>
      <c r="I312" s="10"/>
    </row>
    <row r="313" ht="14.25" customHeight="1">
      <c r="A313" s="63" t="s">
        <v>17123</v>
      </c>
      <c r="B313" s="63" t="s">
        <v>17124</v>
      </c>
      <c r="C313" s="63" t="s">
        <v>17125</v>
      </c>
      <c r="D313" s="63" t="s">
        <v>1464</v>
      </c>
      <c r="E313" s="63" t="s">
        <v>119</v>
      </c>
      <c r="F313" s="63" t="s">
        <v>18</v>
      </c>
      <c r="G313" s="63" t="s">
        <v>14</v>
      </c>
      <c r="I313" s="10"/>
    </row>
    <row r="314" ht="14.25" customHeight="1">
      <c r="A314" s="63" t="s">
        <v>17123</v>
      </c>
      <c r="B314" s="63" t="s">
        <v>17124</v>
      </c>
      <c r="C314" s="63" t="s">
        <v>17125</v>
      </c>
      <c r="D314" s="63" t="s">
        <v>1464</v>
      </c>
      <c r="E314" s="63" t="s">
        <v>436</v>
      </c>
      <c r="F314" s="63" t="s">
        <v>101</v>
      </c>
      <c r="G314" s="63" t="s">
        <v>14</v>
      </c>
      <c r="I314" s="10"/>
    </row>
    <row r="315" ht="14.25" customHeight="1">
      <c r="A315" s="63" t="s">
        <v>17123</v>
      </c>
      <c r="B315" s="63" t="s">
        <v>17126</v>
      </c>
      <c r="C315" s="63" t="s">
        <v>17127</v>
      </c>
      <c r="D315" s="63" t="s">
        <v>754</v>
      </c>
      <c r="E315" s="63" t="s">
        <v>110</v>
      </c>
      <c r="F315" s="63" t="s">
        <v>111</v>
      </c>
      <c r="G315" s="63" t="s">
        <v>14</v>
      </c>
      <c r="I315" s="10"/>
    </row>
    <row r="316" ht="14.25" customHeight="1">
      <c r="A316" s="63" t="s">
        <v>17123</v>
      </c>
      <c r="B316" s="63" t="s">
        <v>17126</v>
      </c>
      <c r="C316" s="63" t="s">
        <v>17127</v>
      </c>
      <c r="D316" s="63" t="s">
        <v>754</v>
      </c>
      <c r="E316" s="63" t="s">
        <v>119</v>
      </c>
      <c r="F316" s="63" t="s">
        <v>18</v>
      </c>
      <c r="G316" s="63" t="s">
        <v>14</v>
      </c>
      <c r="I316" s="10"/>
    </row>
    <row r="317" ht="14.25" customHeight="1">
      <c r="A317" s="63" t="s">
        <v>17128</v>
      </c>
      <c r="B317" s="63" t="s">
        <v>17129</v>
      </c>
      <c r="C317" s="63" t="s">
        <v>17130</v>
      </c>
      <c r="D317" s="63" t="s">
        <v>899</v>
      </c>
      <c r="E317" s="63" t="s">
        <v>110</v>
      </c>
      <c r="F317" s="63" t="s">
        <v>111</v>
      </c>
      <c r="G317" s="63" t="s">
        <v>14</v>
      </c>
      <c r="I317" s="10"/>
    </row>
    <row r="318" ht="14.25" customHeight="1">
      <c r="A318" s="63" t="s">
        <v>17128</v>
      </c>
      <c r="B318" s="63" t="s">
        <v>17129</v>
      </c>
      <c r="C318" s="63" t="s">
        <v>17130</v>
      </c>
      <c r="D318" s="63" t="s">
        <v>899</v>
      </c>
      <c r="E318" s="63" t="s">
        <v>4372</v>
      </c>
      <c r="F318" s="63" t="s">
        <v>505</v>
      </c>
      <c r="G318" s="63" t="s">
        <v>14</v>
      </c>
      <c r="I318" s="10"/>
    </row>
    <row r="319" ht="14.25" customHeight="1">
      <c r="A319" s="63" t="s">
        <v>17128</v>
      </c>
      <c r="B319" s="63" t="s">
        <v>17131</v>
      </c>
      <c r="C319" s="63" t="s">
        <v>17132</v>
      </c>
      <c r="D319" s="63" t="s">
        <v>21</v>
      </c>
      <c r="E319" s="63" t="s">
        <v>5895</v>
      </c>
      <c r="F319" s="63" t="s">
        <v>111</v>
      </c>
      <c r="G319" s="63" t="s">
        <v>14</v>
      </c>
      <c r="I319" s="10"/>
    </row>
    <row r="320" ht="14.25" customHeight="1">
      <c r="A320" s="63" t="s">
        <v>17128</v>
      </c>
      <c r="B320" s="63" t="s">
        <v>17131</v>
      </c>
      <c r="C320" s="63" t="s">
        <v>17132</v>
      </c>
      <c r="D320" s="63" t="s">
        <v>21</v>
      </c>
      <c r="E320" s="63" t="s">
        <v>119</v>
      </c>
      <c r="F320" s="63" t="s">
        <v>132</v>
      </c>
      <c r="G320" s="63" t="s">
        <v>14</v>
      </c>
      <c r="I320" s="10"/>
    </row>
    <row r="321" ht="14.25" customHeight="1">
      <c r="A321" s="63" t="s">
        <v>17128</v>
      </c>
      <c r="B321" s="63" t="s">
        <v>17131</v>
      </c>
      <c r="C321" s="63" t="s">
        <v>17132</v>
      </c>
      <c r="D321" s="63" t="s">
        <v>21</v>
      </c>
      <c r="E321" s="63" t="s">
        <v>436</v>
      </c>
      <c r="F321" s="63" t="s">
        <v>101</v>
      </c>
      <c r="G321" s="63" t="s">
        <v>14</v>
      </c>
      <c r="I321" s="10"/>
    </row>
    <row r="322" ht="14.25" customHeight="1">
      <c r="A322" s="63" t="s">
        <v>17133</v>
      </c>
      <c r="B322" s="63" t="s">
        <v>17134</v>
      </c>
      <c r="C322" s="63" t="s">
        <v>17135</v>
      </c>
      <c r="D322" s="63" t="s">
        <v>1348</v>
      </c>
      <c r="E322" s="63" t="s">
        <v>38</v>
      </c>
      <c r="F322" s="63" t="s">
        <v>101</v>
      </c>
      <c r="G322" s="63" t="s">
        <v>14</v>
      </c>
      <c r="I322" s="10"/>
    </row>
    <row r="323" ht="14.25" customHeight="1">
      <c r="A323" s="63" t="s">
        <v>17133</v>
      </c>
      <c r="B323" s="63" t="s">
        <v>17134</v>
      </c>
      <c r="C323" s="63" t="s">
        <v>17135</v>
      </c>
      <c r="D323" s="63" t="s">
        <v>1348</v>
      </c>
      <c r="E323" s="63" t="s">
        <v>90</v>
      </c>
      <c r="F323" s="63" t="s">
        <v>111</v>
      </c>
      <c r="G323" s="63" t="s">
        <v>14</v>
      </c>
      <c r="I323" s="10"/>
    </row>
    <row r="324" ht="14.25" customHeight="1">
      <c r="A324" s="63" t="s">
        <v>17133</v>
      </c>
      <c r="B324" s="63" t="s">
        <v>17136</v>
      </c>
      <c r="C324" s="63" t="s">
        <v>17137</v>
      </c>
      <c r="D324" s="63" t="s">
        <v>812</v>
      </c>
      <c r="E324" s="63" t="s">
        <v>5895</v>
      </c>
      <c r="F324" s="63" t="s">
        <v>111</v>
      </c>
      <c r="G324" s="63" t="s">
        <v>14</v>
      </c>
      <c r="I324" s="10"/>
    </row>
    <row r="325" ht="14.25" customHeight="1">
      <c r="A325" s="63" t="s">
        <v>17133</v>
      </c>
      <c r="B325" s="63" t="s">
        <v>17136</v>
      </c>
      <c r="C325" s="63" t="s">
        <v>17137</v>
      </c>
      <c r="D325" s="63" t="s">
        <v>812</v>
      </c>
      <c r="E325" s="63" t="s">
        <v>15</v>
      </c>
      <c r="F325" s="63" t="s">
        <v>48</v>
      </c>
      <c r="G325" s="63" t="s">
        <v>14</v>
      </c>
      <c r="I325" s="10"/>
    </row>
    <row r="326" ht="14.25" customHeight="1">
      <c r="A326" s="63" t="s">
        <v>17138</v>
      </c>
      <c r="B326" s="63" t="s">
        <v>17139</v>
      </c>
      <c r="C326" s="63" t="s">
        <v>17140</v>
      </c>
      <c r="D326" s="63" t="s">
        <v>235</v>
      </c>
      <c r="E326" s="63" t="s">
        <v>119</v>
      </c>
      <c r="F326" s="63" t="s">
        <v>18</v>
      </c>
      <c r="G326" s="63" t="s">
        <v>14</v>
      </c>
      <c r="I326" s="10"/>
    </row>
    <row r="327" ht="14.25" customHeight="1">
      <c r="A327" s="63" t="s">
        <v>17138</v>
      </c>
      <c r="B327" s="63" t="s">
        <v>17141</v>
      </c>
      <c r="C327" s="63" t="s">
        <v>17142</v>
      </c>
      <c r="D327" s="63" t="s">
        <v>584</v>
      </c>
      <c r="E327" s="63" t="s">
        <v>110</v>
      </c>
      <c r="F327" s="63" t="s">
        <v>111</v>
      </c>
      <c r="G327" s="63" t="s">
        <v>14</v>
      </c>
      <c r="I327" s="10"/>
    </row>
    <row r="328" ht="14.25" customHeight="1">
      <c r="A328" s="63" t="s">
        <v>17138</v>
      </c>
      <c r="B328" s="63" t="s">
        <v>17141</v>
      </c>
      <c r="C328" s="63" t="s">
        <v>17142</v>
      </c>
      <c r="D328" s="63" t="s">
        <v>584</v>
      </c>
      <c r="E328" s="63" t="s">
        <v>334</v>
      </c>
      <c r="F328" s="63" t="s">
        <v>718</v>
      </c>
      <c r="G328" s="63" t="s">
        <v>14</v>
      </c>
      <c r="I328" s="10"/>
    </row>
    <row r="329" ht="14.25" customHeight="1">
      <c r="A329" s="63" t="s">
        <v>17138</v>
      </c>
      <c r="B329" s="63" t="s">
        <v>17141</v>
      </c>
      <c r="C329" s="63" t="s">
        <v>17142</v>
      </c>
      <c r="D329" s="63" t="s">
        <v>584</v>
      </c>
      <c r="E329" s="63" t="s">
        <v>436</v>
      </c>
      <c r="F329" s="63" t="s">
        <v>101</v>
      </c>
      <c r="G329" s="63" t="s">
        <v>14</v>
      </c>
      <c r="I329" s="10"/>
    </row>
    <row r="330" ht="14.25" customHeight="1">
      <c r="A330" s="63" t="s">
        <v>17143</v>
      </c>
      <c r="B330" s="63" t="s">
        <v>17144</v>
      </c>
      <c r="C330" s="63" t="s">
        <v>17145</v>
      </c>
      <c r="D330" s="63" t="s">
        <v>1072</v>
      </c>
      <c r="E330" s="63" t="s">
        <v>5895</v>
      </c>
      <c r="F330" s="63" t="s">
        <v>111</v>
      </c>
      <c r="G330" s="63" t="s">
        <v>14</v>
      </c>
      <c r="I330" s="10"/>
    </row>
    <row r="331" ht="14.25" customHeight="1">
      <c r="A331" s="63" t="s">
        <v>17143</v>
      </c>
      <c r="B331" s="63" t="s">
        <v>17146</v>
      </c>
      <c r="C331" s="63" t="s">
        <v>17147</v>
      </c>
      <c r="D331" s="63" t="s">
        <v>130</v>
      </c>
      <c r="E331" s="63" t="s">
        <v>110</v>
      </c>
      <c r="F331" s="63" t="s">
        <v>111</v>
      </c>
      <c r="G331" s="63" t="s">
        <v>14</v>
      </c>
      <c r="I331" s="10"/>
    </row>
    <row r="332" ht="14.25" customHeight="1">
      <c r="A332" s="63" t="s">
        <v>17143</v>
      </c>
      <c r="B332" s="63" t="s">
        <v>17146</v>
      </c>
      <c r="C332" s="63" t="s">
        <v>17147</v>
      </c>
      <c r="D332" s="63" t="s">
        <v>130</v>
      </c>
      <c r="E332" s="63" t="s">
        <v>2082</v>
      </c>
      <c r="F332" s="63" t="s">
        <v>240</v>
      </c>
      <c r="G332" s="63" t="s">
        <v>14</v>
      </c>
      <c r="I332" s="10"/>
    </row>
    <row r="333" ht="14.25" customHeight="1">
      <c r="A333" s="63" t="s">
        <v>17143</v>
      </c>
      <c r="B333" s="63" t="s">
        <v>17146</v>
      </c>
      <c r="C333" s="63" t="s">
        <v>17147</v>
      </c>
      <c r="D333" s="63" t="s">
        <v>130</v>
      </c>
      <c r="E333" s="63" t="s">
        <v>38</v>
      </c>
      <c r="F333" s="63" t="s">
        <v>13</v>
      </c>
      <c r="G333" s="63" t="s">
        <v>14</v>
      </c>
      <c r="I333" s="10"/>
    </row>
    <row r="334" ht="14.25" customHeight="1">
      <c r="A334" s="63" t="s">
        <v>17148</v>
      </c>
      <c r="B334" s="63" t="s">
        <v>17149</v>
      </c>
      <c r="C334" s="63" t="s">
        <v>17150</v>
      </c>
      <c r="D334" s="63" t="s">
        <v>357</v>
      </c>
      <c r="E334" s="63" t="s">
        <v>334</v>
      </c>
      <c r="F334" s="63" t="s">
        <v>308</v>
      </c>
      <c r="G334" s="63" t="s">
        <v>14</v>
      </c>
      <c r="I334" s="10"/>
    </row>
    <row r="335" ht="14.25" customHeight="1">
      <c r="A335" s="63" t="s">
        <v>17148</v>
      </c>
      <c r="B335" s="63" t="s">
        <v>17151</v>
      </c>
      <c r="C335" s="63" t="s">
        <v>17152</v>
      </c>
      <c r="D335" s="63" t="s">
        <v>137</v>
      </c>
      <c r="E335" s="63" t="s">
        <v>110</v>
      </c>
      <c r="F335" s="63" t="s">
        <v>111</v>
      </c>
      <c r="G335" s="63" t="s">
        <v>14</v>
      </c>
      <c r="I335" s="10"/>
    </row>
    <row r="336" ht="14.25" customHeight="1">
      <c r="A336" s="63" t="s">
        <v>17148</v>
      </c>
      <c r="B336" s="63" t="s">
        <v>17151</v>
      </c>
      <c r="C336" s="63" t="s">
        <v>17152</v>
      </c>
      <c r="D336" s="63" t="s">
        <v>137</v>
      </c>
      <c r="E336" s="63" t="s">
        <v>119</v>
      </c>
      <c r="F336" s="63" t="s">
        <v>18</v>
      </c>
      <c r="G336" s="63" t="s">
        <v>14</v>
      </c>
      <c r="I336" s="10"/>
    </row>
    <row r="337" ht="14.25" customHeight="1">
      <c r="A337" s="63" t="s">
        <v>17153</v>
      </c>
      <c r="B337" s="63" t="s">
        <v>17154</v>
      </c>
      <c r="C337" s="63" t="s">
        <v>17155</v>
      </c>
      <c r="D337" s="63" t="s">
        <v>1181</v>
      </c>
      <c r="E337" s="63" t="s">
        <v>110</v>
      </c>
      <c r="F337" s="63" t="s">
        <v>1413</v>
      </c>
      <c r="G337" s="63" t="s">
        <v>14</v>
      </c>
      <c r="I337" s="10"/>
    </row>
    <row r="338" ht="14.25" customHeight="1">
      <c r="A338" s="63" t="s">
        <v>17153</v>
      </c>
      <c r="B338" s="63" t="s">
        <v>17156</v>
      </c>
      <c r="C338" s="63" t="s">
        <v>17157</v>
      </c>
      <c r="D338" s="63" t="s">
        <v>135</v>
      </c>
      <c r="E338" s="63" t="s">
        <v>110</v>
      </c>
      <c r="F338" s="63" t="s">
        <v>111</v>
      </c>
      <c r="G338" s="63" t="s">
        <v>14</v>
      </c>
      <c r="I338" s="10"/>
    </row>
    <row r="339" ht="14.25" customHeight="1">
      <c r="A339" s="63" t="s">
        <v>17158</v>
      </c>
      <c r="B339" s="63" t="s">
        <v>17159</v>
      </c>
      <c r="C339" s="63" t="s">
        <v>17160</v>
      </c>
      <c r="D339" s="63" t="s">
        <v>523</v>
      </c>
      <c r="E339" s="63" t="s">
        <v>9830</v>
      </c>
      <c r="F339" s="63" t="s">
        <v>18</v>
      </c>
      <c r="G339" s="63" t="s">
        <v>14</v>
      </c>
      <c r="I339" s="10"/>
    </row>
    <row r="340" ht="14.25" customHeight="1">
      <c r="A340" s="63" t="s">
        <v>17158</v>
      </c>
      <c r="B340" s="63" t="s">
        <v>17159</v>
      </c>
      <c r="C340" s="63" t="s">
        <v>17160</v>
      </c>
      <c r="D340" s="63" t="s">
        <v>523</v>
      </c>
      <c r="E340" s="63" t="s">
        <v>110</v>
      </c>
      <c r="F340" s="63" t="s">
        <v>111</v>
      </c>
      <c r="G340" s="63" t="s">
        <v>14</v>
      </c>
      <c r="I340" s="10"/>
    </row>
    <row r="341" ht="14.25" customHeight="1">
      <c r="A341" s="63" t="s">
        <v>17158</v>
      </c>
      <c r="B341" s="63" t="s">
        <v>17161</v>
      </c>
      <c r="C341" s="63" t="s">
        <v>17162</v>
      </c>
      <c r="D341" s="63" t="s">
        <v>839</v>
      </c>
      <c r="E341" s="63" t="s">
        <v>110</v>
      </c>
      <c r="F341" s="63" t="s">
        <v>111</v>
      </c>
      <c r="G341" s="63" t="s">
        <v>14</v>
      </c>
      <c r="I341" s="10"/>
    </row>
    <row r="342" ht="14.25" customHeight="1">
      <c r="A342" s="63" t="s">
        <v>17158</v>
      </c>
      <c r="B342" s="63" t="s">
        <v>17161</v>
      </c>
      <c r="C342" s="63" t="s">
        <v>17162</v>
      </c>
      <c r="D342" s="63" t="s">
        <v>839</v>
      </c>
      <c r="E342" s="63" t="s">
        <v>38</v>
      </c>
      <c r="F342" s="63" t="s">
        <v>101</v>
      </c>
      <c r="G342" s="63" t="s">
        <v>14</v>
      </c>
      <c r="I342" s="10"/>
    </row>
    <row r="343" ht="14.25" customHeight="1">
      <c r="A343" s="63" t="s">
        <v>17163</v>
      </c>
      <c r="B343" s="63" t="s">
        <v>17164</v>
      </c>
      <c r="C343" s="63" t="s">
        <v>17165</v>
      </c>
      <c r="D343" s="63" t="s">
        <v>3040</v>
      </c>
      <c r="E343" s="63" t="s">
        <v>5895</v>
      </c>
      <c r="F343" s="63" t="s">
        <v>111</v>
      </c>
      <c r="G343" s="63" t="s">
        <v>14</v>
      </c>
      <c r="I343" s="10"/>
    </row>
    <row r="344" ht="14.25" customHeight="1">
      <c r="A344" s="63" t="s">
        <v>17163</v>
      </c>
      <c r="B344" s="63" t="s">
        <v>17164</v>
      </c>
      <c r="C344" s="63" t="s">
        <v>17165</v>
      </c>
      <c r="D344" s="63" t="s">
        <v>3040</v>
      </c>
      <c r="E344" s="63" t="s">
        <v>436</v>
      </c>
      <c r="F344" s="63" t="s">
        <v>101</v>
      </c>
      <c r="G344" s="63" t="s">
        <v>14</v>
      </c>
      <c r="I344" s="10"/>
    </row>
    <row r="345" ht="14.25" customHeight="1">
      <c r="A345" s="63" t="s">
        <v>17163</v>
      </c>
      <c r="B345" s="63" t="s">
        <v>17166</v>
      </c>
      <c r="C345" s="63" t="s">
        <v>17167</v>
      </c>
      <c r="D345" s="63" t="s">
        <v>298</v>
      </c>
      <c r="E345" s="63" t="s">
        <v>110</v>
      </c>
      <c r="F345" s="63" t="s">
        <v>111</v>
      </c>
      <c r="G345" s="63" t="s">
        <v>14</v>
      </c>
      <c r="I345" s="10"/>
    </row>
    <row r="346" ht="14.25" customHeight="1">
      <c r="A346" s="63" t="s">
        <v>17163</v>
      </c>
      <c r="B346" s="63" t="s">
        <v>17166</v>
      </c>
      <c r="C346" s="63" t="s">
        <v>17167</v>
      </c>
      <c r="D346" s="63" t="s">
        <v>298</v>
      </c>
      <c r="E346" s="63" t="s">
        <v>38</v>
      </c>
      <c r="F346" s="63" t="s">
        <v>33</v>
      </c>
      <c r="G346" s="63" t="s">
        <v>14</v>
      </c>
      <c r="I346" s="10"/>
    </row>
    <row r="347" ht="14.25" customHeight="1">
      <c r="A347" s="65">
        <v>45600.0</v>
      </c>
      <c r="B347" s="63" t="s">
        <v>17168</v>
      </c>
      <c r="C347" s="63" t="s">
        <v>17169</v>
      </c>
      <c r="D347" s="63" t="s">
        <v>642</v>
      </c>
      <c r="E347" s="63" t="s">
        <v>110</v>
      </c>
      <c r="F347" s="63" t="s">
        <v>111</v>
      </c>
      <c r="G347" s="63" t="s">
        <v>14</v>
      </c>
      <c r="I347" s="10"/>
    </row>
    <row r="348" ht="14.25" customHeight="1">
      <c r="A348" s="65">
        <v>45600.0</v>
      </c>
      <c r="B348" s="63" t="s">
        <v>17168</v>
      </c>
      <c r="C348" s="63" t="s">
        <v>17169</v>
      </c>
      <c r="D348" s="63" t="s">
        <v>642</v>
      </c>
      <c r="E348" s="63" t="s">
        <v>119</v>
      </c>
      <c r="F348" s="63" t="s">
        <v>18</v>
      </c>
      <c r="G348" s="63" t="s">
        <v>14</v>
      </c>
      <c r="I348" s="10"/>
    </row>
    <row r="349" ht="14.25" customHeight="1">
      <c r="A349" s="65">
        <v>45600.0</v>
      </c>
      <c r="B349" s="63" t="s">
        <v>17170</v>
      </c>
      <c r="C349" s="63" t="s">
        <v>17171</v>
      </c>
      <c r="D349" s="63" t="s">
        <v>445</v>
      </c>
      <c r="E349" s="63" t="s">
        <v>110</v>
      </c>
      <c r="F349" s="63" t="s">
        <v>111</v>
      </c>
      <c r="G349" s="63" t="s">
        <v>14</v>
      </c>
      <c r="I349" s="10"/>
    </row>
    <row r="350" ht="14.25" customHeight="1">
      <c r="A350" s="65">
        <v>45600.0</v>
      </c>
      <c r="B350" s="63" t="s">
        <v>17170</v>
      </c>
      <c r="C350" s="63" t="s">
        <v>17171</v>
      </c>
      <c r="D350" s="63" t="s">
        <v>445</v>
      </c>
      <c r="E350" s="63" t="s">
        <v>119</v>
      </c>
      <c r="F350" s="63" t="s">
        <v>18</v>
      </c>
      <c r="G350" s="63" t="s">
        <v>14</v>
      </c>
      <c r="I350" s="10"/>
    </row>
    <row r="351" ht="14.25" customHeight="1">
      <c r="A351" s="65">
        <v>45569.0</v>
      </c>
      <c r="B351" s="63" t="s">
        <v>17172</v>
      </c>
      <c r="C351" s="63" t="s">
        <v>17173</v>
      </c>
      <c r="D351" s="63" t="s">
        <v>1097</v>
      </c>
      <c r="E351" s="63" t="s">
        <v>436</v>
      </c>
      <c r="F351" s="63" t="s">
        <v>542</v>
      </c>
      <c r="G351" s="63" t="s">
        <v>14</v>
      </c>
      <c r="I351" s="10"/>
    </row>
    <row r="352" ht="14.25" customHeight="1">
      <c r="A352" s="65">
        <v>45569.0</v>
      </c>
      <c r="B352" s="63" t="s">
        <v>17174</v>
      </c>
      <c r="C352" s="63" t="s">
        <v>17175</v>
      </c>
      <c r="D352" s="63" t="s">
        <v>839</v>
      </c>
      <c r="E352" s="63" t="s">
        <v>110</v>
      </c>
      <c r="F352" s="63" t="s">
        <v>111</v>
      </c>
      <c r="G352" s="63" t="s">
        <v>14</v>
      </c>
      <c r="I352" s="10"/>
    </row>
    <row r="353" ht="14.25" customHeight="1">
      <c r="A353" s="65">
        <v>45539.0</v>
      </c>
      <c r="B353" s="63" t="s">
        <v>17176</v>
      </c>
      <c r="C353" s="63" t="s">
        <v>17177</v>
      </c>
      <c r="D353" s="63" t="s">
        <v>665</v>
      </c>
      <c r="E353" s="63" t="s">
        <v>110</v>
      </c>
      <c r="F353" s="63" t="s">
        <v>111</v>
      </c>
      <c r="G353" s="63" t="s">
        <v>14</v>
      </c>
      <c r="I353" s="10"/>
    </row>
    <row r="354" ht="14.25" customHeight="1">
      <c r="A354" s="65">
        <v>45539.0</v>
      </c>
      <c r="B354" s="63" t="s">
        <v>17176</v>
      </c>
      <c r="C354" s="63" t="s">
        <v>17177</v>
      </c>
      <c r="D354" s="63" t="s">
        <v>665</v>
      </c>
      <c r="E354" s="63" t="s">
        <v>16970</v>
      </c>
      <c r="F354" s="63" t="s">
        <v>505</v>
      </c>
      <c r="G354" s="63" t="s">
        <v>14</v>
      </c>
      <c r="I354" s="10"/>
    </row>
    <row r="355" ht="14.25" customHeight="1">
      <c r="A355" s="65">
        <v>45539.0</v>
      </c>
      <c r="B355" s="63" t="s">
        <v>17176</v>
      </c>
      <c r="C355" s="63" t="s">
        <v>17177</v>
      </c>
      <c r="D355" s="63" t="s">
        <v>665</v>
      </c>
      <c r="E355" s="63" t="s">
        <v>9746</v>
      </c>
      <c r="F355" s="63" t="s">
        <v>13</v>
      </c>
      <c r="G355" s="63" t="s">
        <v>14</v>
      </c>
      <c r="I355" s="10"/>
    </row>
    <row r="356" ht="14.25" customHeight="1">
      <c r="A356" s="65">
        <v>45539.0</v>
      </c>
      <c r="B356" s="63" t="s">
        <v>17178</v>
      </c>
      <c r="C356" s="63" t="s">
        <v>17179</v>
      </c>
      <c r="D356" s="63" t="s">
        <v>230</v>
      </c>
      <c r="E356" s="63" t="s">
        <v>8423</v>
      </c>
      <c r="F356" s="63" t="s">
        <v>13</v>
      </c>
      <c r="G356" s="63" t="s">
        <v>14</v>
      </c>
      <c r="I356" s="10"/>
    </row>
    <row r="357" ht="14.25" customHeight="1">
      <c r="A357" s="65">
        <v>45416.0</v>
      </c>
      <c r="B357" s="63" t="s">
        <v>17180</v>
      </c>
      <c r="C357" s="63" t="s">
        <v>17181</v>
      </c>
      <c r="D357" s="63" t="s">
        <v>2054</v>
      </c>
      <c r="E357" s="63" t="s">
        <v>110</v>
      </c>
      <c r="F357" s="63" t="s">
        <v>111</v>
      </c>
      <c r="G357" s="63" t="s">
        <v>14</v>
      </c>
      <c r="I357" s="10"/>
    </row>
    <row r="358" ht="14.25" customHeight="1">
      <c r="A358" s="65">
        <v>45416.0</v>
      </c>
      <c r="B358" s="63" t="s">
        <v>17180</v>
      </c>
      <c r="C358" s="63" t="s">
        <v>17181</v>
      </c>
      <c r="D358" s="63" t="s">
        <v>2054</v>
      </c>
      <c r="E358" s="63" t="s">
        <v>119</v>
      </c>
      <c r="F358" s="63" t="s">
        <v>136</v>
      </c>
      <c r="G358" s="63" t="s">
        <v>14</v>
      </c>
      <c r="I358" s="10"/>
    </row>
    <row r="359" ht="14.25" customHeight="1">
      <c r="A359" s="65">
        <v>45416.0</v>
      </c>
      <c r="B359" s="63" t="s">
        <v>17182</v>
      </c>
      <c r="C359" s="63" t="s">
        <v>17183</v>
      </c>
      <c r="D359" s="63" t="s">
        <v>21</v>
      </c>
      <c r="E359" s="63" t="s">
        <v>5895</v>
      </c>
      <c r="F359" s="63" t="s">
        <v>111</v>
      </c>
      <c r="G359" s="63" t="s">
        <v>14</v>
      </c>
      <c r="I359" s="10"/>
    </row>
    <row r="360" ht="14.25" customHeight="1">
      <c r="A360" s="65">
        <v>45416.0</v>
      </c>
      <c r="B360" s="63" t="s">
        <v>17182</v>
      </c>
      <c r="C360" s="63" t="s">
        <v>17183</v>
      </c>
      <c r="D360" s="63" t="s">
        <v>21</v>
      </c>
      <c r="E360" s="63" t="s">
        <v>119</v>
      </c>
      <c r="F360" s="63" t="s">
        <v>1901</v>
      </c>
      <c r="G360" s="63" t="s">
        <v>14</v>
      </c>
      <c r="I360" s="10"/>
    </row>
    <row r="361" ht="14.25" customHeight="1">
      <c r="A361" s="65">
        <v>45386.0</v>
      </c>
      <c r="B361" s="63" t="s">
        <v>17184</v>
      </c>
      <c r="C361" s="63" t="s">
        <v>17185</v>
      </c>
      <c r="D361" s="63" t="s">
        <v>1464</v>
      </c>
      <c r="E361" s="63" t="s">
        <v>110</v>
      </c>
      <c r="F361" s="63" t="s">
        <v>111</v>
      </c>
      <c r="G361" s="63" t="s">
        <v>14</v>
      </c>
      <c r="I361" s="10"/>
    </row>
    <row r="362" ht="14.25" customHeight="1">
      <c r="A362" s="65">
        <v>45386.0</v>
      </c>
      <c r="B362" s="63" t="s">
        <v>17184</v>
      </c>
      <c r="C362" s="63" t="s">
        <v>17185</v>
      </c>
      <c r="D362" s="63" t="s">
        <v>1464</v>
      </c>
      <c r="E362" s="63" t="s">
        <v>119</v>
      </c>
      <c r="F362" s="63" t="s">
        <v>132</v>
      </c>
      <c r="G362" s="63" t="s">
        <v>14</v>
      </c>
      <c r="I362" s="10"/>
    </row>
    <row r="363" ht="14.25" customHeight="1">
      <c r="A363" s="65">
        <v>45386.0</v>
      </c>
      <c r="B363" s="63" t="s">
        <v>17184</v>
      </c>
      <c r="C363" s="63" t="s">
        <v>17185</v>
      </c>
      <c r="D363" s="63" t="s">
        <v>1464</v>
      </c>
      <c r="E363" s="63" t="s">
        <v>22</v>
      </c>
      <c r="F363" s="63" t="s">
        <v>18</v>
      </c>
      <c r="G363" s="63" t="s">
        <v>14</v>
      </c>
      <c r="I363" s="10"/>
    </row>
    <row r="364" ht="14.25" customHeight="1">
      <c r="A364" s="65">
        <v>45355.0</v>
      </c>
      <c r="B364" s="63" t="s">
        <v>17186</v>
      </c>
      <c r="C364" s="63" t="s">
        <v>17187</v>
      </c>
      <c r="D364" s="63" t="s">
        <v>189</v>
      </c>
      <c r="E364" s="63" t="s">
        <v>110</v>
      </c>
      <c r="F364" s="63" t="s">
        <v>111</v>
      </c>
      <c r="G364" s="63" t="s">
        <v>14</v>
      </c>
      <c r="I364" s="10"/>
    </row>
    <row r="365" ht="14.25" customHeight="1">
      <c r="A365" s="65">
        <v>45355.0</v>
      </c>
      <c r="B365" s="63" t="s">
        <v>17188</v>
      </c>
      <c r="C365" s="63" t="s">
        <v>17189</v>
      </c>
      <c r="D365" s="63" t="s">
        <v>385</v>
      </c>
      <c r="E365" s="63" t="s">
        <v>119</v>
      </c>
      <c r="F365" s="63" t="s">
        <v>18</v>
      </c>
      <c r="G365" s="63" t="s">
        <v>14</v>
      </c>
      <c r="I365" s="10"/>
    </row>
    <row r="366" ht="14.25" customHeight="1">
      <c r="A366" s="65">
        <v>45355.0</v>
      </c>
      <c r="B366" s="63" t="s">
        <v>17188</v>
      </c>
      <c r="C366" s="63" t="s">
        <v>17189</v>
      </c>
      <c r="D366" s="63" t="s">
        <v>385</v>
      </c>
      <c r="E366" s="63" t="s">
        <v>436</v>
      </c>
      <c r="F366" s="63" t="s">
        <v>101</v>
      </c>
      <c r="G366" s="63" t="s">
        <v>14</v>
      </c>
      <c r="I366" s="10"/>
    </row>
    <row r="367" ht="14.25" customHeight="1">
      <c r="A367" s="65">
        <v>45326.0</v>
      </c>
      <c r="B367" s="63" t="s">
        <v>17190</v>
      </c>
      <c r="C367" s="63" t="s">
        <v>17191</v>
      </c>
      <c r="D367" s="63" t="s">
        <v>137</v>
      </c>
      <c r="E367" s="63" t="s">
        <v>110</v>
      </c>
      <c r="F367" s="63" t="s">
        <v>111</v>
      </c>
      <c r="G367" s="63" t="s">
        <v>14</v>
      </c>
      <c r="I367" s="10"/>
    </row>
    <row r="368" ht="14.25" customHeight="1">
      <c r="A368" s="65">
        <v>45326.0</v>
      </c>
      <c r="B368" s="63" t="s">
        <v>17190</v>
      </c>
      <c r="C368" s="63" t="s">
        <v>17191</v>
      </c>
      <c r="D368" s="63" t="s">
        <v>137</v>
      </c>
      <c r="E368" s="63" t="s">
        <v>119</v>
      </c>
      <c r="F368" s="63" t="s">
        <v>564</v>
      </c>
      <c r="G368" s="63" t="s">
        <v>14</v>
      </c>
      <c r="I368" s="10"/>
    </row>
    <row r="369" ht="14.25" customHeight="1">
      <c r="A369" s="65">
        <v>45326.0</v>
      </c>
      <c r="B369" s="63" t="s">
        <v>17192</v>
      </c>
      <c r="C369" s="63" t="s">
        <v>17193</v>
      </c>
      <c r="D369" s="63" t="s">
        <v>201</v>
      </c>
      <c r="E369" s="63" t="s">
        <v>110</v>
      </c>
      <c r="F369" s="63" t="s">
        <v>111</v>
      </c>
      <c r="G369" s="63" t="s">
        <v>14</v>
      </c>
      <c r="I369" s="10"/>
    </row>
    <row r="370" ht="14.25" customHeight="1">
      <c r="A370" s="65">
        <v>45326.0</v>
      </c>
      <c r="B370" s="63" t="s">
        <v>17192</v>
      </c>
      <c r="C370" s="63" t="s">
        <v>17193</v>
      </c>
      <c r="D370" s="63" t="s">
        <v>201</v>
      </c>
      <c r="E370" s="63" t="s">
        <v>420</v>
      </c>
      <c r="F370" s="63" t="s">
        <v>917</v>
      </c>
      <c r="G370" s="63" t="s">
        <v>14</v>
      </c>
      <c r="I370" s="10"/>
    </row>
    <row r="371" ht="14.25" customHeight="1">
      <c r="A371" s="65">
        <v>45295.0</v>
      </c>
      <c r="B371" s="63" t="s">
        <v>17194</v>
      </c>
      <c r="C371" s="63" t="s">
        <v>17195</v>
      </c>
      <c r="D371" s="63" t="s">
        <v>118</v>
      </c>
      <c r="E371" s="63" t="s">
        <v>110</v>
      </c>
      <c r="F371" s="63" t="s">
        <v>111</v>
      </c>
      <c r="G371" s="63" t="s">
        <v>14</v>
      </c>
      <c r="I371" s="10"/>
    </row>
    <row r="372" ht="14.25" customHeight="1">
      <c r="A372" s="65">
        <v>45295.0</v>
      </c>
      <c r="B372" s="63" t="s">
        <v>17194</v>
      </c>
      <c r="C372" s="63" t="s">
        <v>17195</v>
      </c>
      <c r="D372" s="63" t="s">
        <v>118</v>
      </c>
      <c r="E372" s="63" t="s">
        <v>119</v>
      </c>
      <c r="F372" s="63" t="s">
        <v>18</v>
      </c>
      <c r="G372" s="63" t="s">
        <v>14</v>
      </c>
      <c r="I372" s="10"/>
    </row>
    <row r="373" ht="14.25" customHeight="1">
      <c r="A373" s="65">
        <v>45295.0</v>
      </c>
      <c r="B373" s="63" t="s">
        <v>17196</v>
      </c>
      <c r="C373" s="63" t="s">
        <v>17197</v>
      </c>
      <c r="D373" s="63" t="s">
        <v>321</v>
      </c>
      <c r="E373" s="63" t="s">
        <v>436</v>
      </c>
      <c r="F373" s="63" t="s">
        <v>101</v>
      </c>
      <c r="G373" s="63" t="s">
        <v>14</v>
      </c>
      <c r="I373" s="10"/>
    </row>
    <row r="374" ht="14.25" customHeight="1">
      <c r="A374" s="65">
        <v>45295.0</v>
      </c>
      <c r="B374" s="63" t="s">
        <v>17196</v>
      </c>
      <c r="C374" s="63" t="s">
        <v>17197</v>
      </c>
      <c r="D374" s="63" t="s">
        <v>321</v>
      </c>
      <c r="E374" s="63" t="s">
        <v>705</v>
      </c>
      <c r="F374" s="63" t="s">
        <v>505</v>
      </c>
      <c r="G374" s="63" t="s">
        <v>14</v>
      </c>
      <c r="I374" s="10"/>
    </row>
    <row r="375" ht="14.25" customHeight="1">
      <c r="A375" s="63" t="s">
        <v>17198</v>
      </c>
      <c r="B375" s="63" t="s">
        <v>17199</v>
      </c>
      <c r="C375" s="63" t="s">
        <v>17200</v>
      </c>
      <c r="D375" s="63" t="s">
        <v>3764</v>
      </c>
      <c r="E375" s="63" t="s">
        <v>110</v>
      </c>
      <c r="F375" s="63" t="s">
        <v>111</v>
      </c>
      <c r="G375" s="63" t="s">
        <v>14</v>
      </c>
      <c r="I375" s="10"/>
    </row>
    <row r="376" ht="14.25" customHeight="1">
      <c r="A376" s="63" t="s">
        <v>17198</v>
      </c>
      <c r="B376" s="63" t="s">
        <v>17199</v>
      </c>
      <c r="C376" s="63" t="s">
        <v>17200</v>
      </c>
      <c r="D376" s="63" t="s">
        <v>3764</v>
      </c>
      <c r="E376" s="63" t="s">
        <v>119</v>
      </c>
      <c r="F376" s="63" t="s">
        <v>718</v>
      </c>
      <c r="G376" s="63" t="s">
        <v>14</v>
      </c>
      <c r="I376" s="10"/>
    </row>
    <row r="377" ht="14.25" customHeight="1">
      <c r="A377" s="63" t="s">
        <v>17198</v>
      </c>
      <c r="B377" s="63" t="s">
        <v>17201</v>
      </c>
      <c r="C377" s="63" t="s">
        <v>17202</v>
      </c>
      <c r="D377" s="63" t="s">
        <v>118</v>
      </c>
      <c r="E377" s="63" t="s">
        <v>110</v>
      </c>
      <c r="F377" s="63" t="s">
        <v>111</v>
      </c>
      <c r="G377" s="63" t="s">
        <v>14</v>
      </c>
      <c r="I377" s="10"/>
    </row>
    <row r="378" ht="14.25" customHeight="1">
      <c r="A378" s="63" t="s">
        <v>17203</v>
      </c>
      <c r="B378" s="63" t="s">
        <v>17204</v>
      </c>
      <c r="C378" s="63" t="s">
        <v>17205</v>
      </c>
      <c r="D378" s="63" t="s">
        <v>1093</v>
      </c>
      <c r="E378" s="63" t="s">
        <v>5895</v>
      </c>
      <c r="F378" s="63" t="s">
        <v>111</v>
      </c>
      <c r="G378" s="63" t="s">
        <v>14</v>
      </c>
      <c r="I378" s="10"/>
    </row>
    <row r="379" ht="14.25" customHeight="1">
      <c r="A379" s="63" t="s">
        <v>17203</v>
      </c>
      <c r="B379" s="63" t="s">
        <v>17204</v>
      </c>
      <c r="C379" s="63" t="s">
        <v>17205</v>
      </c>
      <c r="D379" s="63" t="s">
        <v>1093</v>
      </c>
      <c r="E379" s="63" t="s">
        <v>119</v>
      </c>
      <c r="F379" s="63" t="s">
        <v>18</v>
      </c>
      <c r="G379" s="63" t="s">
        <v>14</v>
      </c>
      <c r="I379" s="10"/>
    </row>
    <row r="380" ht="14.25" customHeight="1">
      <c r="A380" s="63" t="s">
        <v>17203</v>
      </c>
      <c r="B380" s="63" t="s">
        <v>17206</v>
      </c>
      <c r="C380" s="63" t="s">
        <v>17207</v>
      </c>
      <c r="D380" s="63" t="s">
        <v>3040</v>
      </c>
      <c r="E380" s="63" t="s">
        <v>5895</v>
      </c>
      <c r="F380" s="63" t="s">
        <v>111</v>
      </c>
      <c r="G380" s="63" t="s">
        <v>14</v>
      </c>
      <c r="I380" s="10"/>
    </row>
    <row r="381" ht="14.25" customHeight="1">
      <c r="A381" s="63" t="s">
        <v>17203</v>
      </c>
      <c r="B381" s="63" t="s">
        <v>17206</v>
      </c>
      <c r="C381" s="63" t="s">
        <v>17207</v>
      </c>
      <c r="D381" s="63" t="s">
        <v>3040</v>
      </c>
      <c r="E381" s="63" t="s">
        <v>119</v>
      </c>
      <c r="F381" s="63" t="s">
        <v>132</v>
      </c>
      <c r="G381" s="63" t="s">
        <v>14</v>
      </c>
      <c r="I381" s="10"/>
    </row>
    <row r="382" ht="14.25" customHeight="1">
      <c r="A382" s="63" t="s">
        <v>17208</v>
      </c>
      <c r="B382" s="63" t="s">
        <v>17209</v>
      </c>
      <c r="C382" s="63" t="s">
        <v>17210</v>
      </c>
      <c r="D382" s="63" t="s">
        <v>3278</v>
      </c>
      <c r="E382" s="63" t="s">
        <v>119</v>
      </c>
      <c r="F382" s="63" t="s">
        <v>132</v>
      </c>
      <c r="G382" s="63" t="s">
        <v>14</v>
      </c>
      <c r="I382" s="10"/>
    </row>
    <row r="383" ht="14.25" customHeight="1">
      <c r="A383" s="63" t="s">
        <v>17208</v>
      </c>
      <c r="B383" s="63" t="s">
        <v>17209</v>
      </c>
      <c r="C383" s="63" t="s">
        <v>17210</v>
      </c>
      <c r="D383" s="63" t="s">
        <v>3278</v>
      </c>
      <c r="E383" s="63" t="s">
        <v>38</v>
      </c>
      <c r="F383" s="63" t="s">
        <v>101</v>
      </c>
      <c r="G383" s="63" t="s">
        <v>14</v>
      </c>
      <c r="I383" s="10"/>
    </row>
    <row r="384" ht="14.25" customHeight="1">
      <c r="A384" s="63" t="s">
        <v>17208</v>
      </c>
      <c r="B384" s="63" t="s">
        <v>17211</v>
      </c>
      <c r="C384" s="63" t="s">
        <v>17212</v>
      </c>
      <c r="D384" s="63" t="s">
        <v>754</v>
      </c>
      <c r="E384" s="63" t="s">
        <v>110</v>
      </c>
      <c r="F384" s="63" t="s">
        <v>111</v>
      </c>
      <c r="G384" s="63" t="s">
        <v>14</v>
      </c>
      <c r="I384" s="10"/>
    </row>
    <row r="385" ht="14.25" customHeight="1">
      <c r="A385" s="63" t="s">
        <v>17208</v>
      </c>
      <c r="B385" s="63" t="s">
        <v>17211</v>
      </c>
      <c r="C385" s="63" t="s">
        <v>17212</v>
      </c>
      <c r="D385" s="63" t="s">
        <v>754</v>
      </c>
      <c r="E385" s="63" t="s">
        <v>119</v>
      </c>
      <c r="F385" s="63" t="s">
        <v>498</v>
      </c>
      <c r="G385" s="63" t="s">
        <v>14</v>
      </c>
      <c r="I385" s="10"/>
    </row>
    <row r="386" ht="14.25" customHeight="1">
      <c r="A386" s="63" t="s">
        <v>17213</v>
      </c>
      <c r="B386" s="63" t="s">
        <v>17214</v>
      </c>
      <c r="C386" s="63" t="s">
        <v>17215</v>
      </c>
      <c r="D386" s="63" t="s">
        <v>907</v>
      </c>
      <c r="E386" s="63" t="s">
        <v>110</v>
      </c>
      <c r="F386" s="63" t="s">
        <v>111</v>
      </c>
      <c r="G386" s="63" t="s">
        <v>14</v>
      </c>
      <c r="I386" s="10"/>
    </row>
    <row r="387" ht="14.25" customHeight="1">
      <c r="A387" s="63" t="s">
        <v>17213</v>
      </c>
      <c r="B387" s="63" t="s">
        <v>17214</v>
      </c>
      <c r="C387" s="63" t="s">
        <v>17215</v>
      </c>
      <c r="D387" s="63" t="s">
        <v>907</v>
      </c>
      <c r="F387" s="63" t="s">
        <v>6160</v>
      </c>
      <c r="G387" s="63" t="s">
        <v>14</v>
      </c>
      <c r="H387" s="63" t="s">
        <v>15</v>
      </c>
      <c r="I387" s="10"/>
    </row>
    <row r="388" ht="14.25" customHeight="1">
      <c r="A388" s="63" t="s">
        <v>17213</v>
      </c>
      <c r="B388" s="63" t="s">
        <v>17214</v>
      </c>
      <c r="C388" s="63" t="s">
        <v>17215</v>
      </c>
      <c r="D388" s="63" t="s">
        <v>907</v>
      </c>
      <c r="E388" s="63" t="s">
        <v>119</v>
      </c>
      <c r="F388" s="63" t="s">
        <v>18</v>
      </c>
      <c r="G388" s="63" t="s">
        <v>14</v>
      </c>
      <c r="I388" s="10"/>
    </row>
    <row r="389" ht="14.25" customHeight="1">
      <c r="A389" s="63" t="s">
        <v>17213</v>
      </c>
      <c r="B389" s="63" t="s">
        <v>17216</v>
      </c>
      <c r="C389" s="63" t="s">
        <v>17217</v>
      </c>
      <c r="D389" s="63" t="s">
        <v>642</v>
      </c>
      <c r="E389" s="63" t="s">
        <v>5895</v>
      </c>
      <c r="F389" s="63" t="s">
        <v>111</v>
      </c>
      <c r="G389" s="63" t="s">
        <v>14</v>
      </c>
      <c r="I389" s="10"/>
    </row>
    <row r="390" ht="14.25" customHeight="1">
      <c r="A390" s="63" t="s">
        <v>17218</v>
      </c>
      <c r="B390" s="63" t="s">
        <v>17219</v>
      </c>
      <c r="C390" s="63" t="s">
        <v>17220</v>
      </c>
      <c r="D390" s="63" t="s">
        <v>2168</v>
      </c>
      <c r="E390" s="63" t="s">
        <v>110</v>
      </c>
      <c r="F390" s="63" t="s">
        <v>111</v>
      </c>
      <c r="G390" s="63" t="s">
        <v>14</v>
      </c>
      <c r="I390" s="10"/>
    </row>
    <row r="391" ht="14.25" customHeight="1">
      <c r="A391" s="63" t="s">
        <v>17218</v>
      </c>
      <c r="B391" s="63" t="s">
        <v>17219</v>
      </c>
      <c r="C391" s="63" t="s">
        <v>17220</v>
      </c>
      <c r="D391" s="63" t="s">
        <v>2168</v>
      </c>
      <c r="E391" s="63" t="s">
        <v>119</v>
      </c>
      <c r="F391" s="63" t="s">
        <v>18</v>
      </c>
      <c r="G391" s="63" t="s">
        <v>14</v>
      </c>
      <c r="I391" s="10"/>
    </row>
    <row r="392" ht="14.25" customHeight="1">
      <c r="A392" s="63" t="s">
        <v>17218</v>
      </c>
      <c r="B392" s="63" t="s">
        <v>17221</v>
      </c>
      <c r="C392" s="63" t="s">
        <v>17222</v>
      </c>
      <c r="D392" s="63" t="s">
        <v>78</v>
      </c>
      <c r="E392" s="63" t="s">
        <v>110</v>
      </c>
      <c r="F392" s="63" t="s">
        <v>111</v>
      </c>
      <c r="G392" s="63" t="s">
        <v>14</v>
      </c>
      <c r="I392" s="10"/>
    </row>
    <row r="393" ht="14.25" customHeight="1">
      <c r="A393" s="63" t="s">
        <v>17223</v>
      </c>
      <c r="B393" s="63" t="s">
        <v>17224</v>
      </c>
      <c r="C393" s="63" t="s">
        <v>17225</v>
      </c>
      <c r="D393" s="63" t="s">
        <v>1306</v>
      </c>
      <c r="E393" s="63" t="s">
        <v>110</v>
      </c>
      <c r="F393" s="63" t="s">
        <v>111</v>
      </c>
      <c r="G393" s="63" t="s">
        <v>14</v>
      </c>
      <c r="I393" s="10"/>
    </row>
    <row r="394" ht="14.25" customHeight="1">
      <c r="A394" s="63" t="s">
        <v>17223</v>
      </c>
      <c r="B394" s="63" t="s">
        <v>17224</v>
      </c>
      <c r="C394" s="63" t="s">
        <v>17225</v>
      </c>
      <c r="D394" s="63" t="s">
        <v>1306</v>
      </c>
      <c r="E394" s="63" t="s">
        <v>119</v>
      </c>
      <c r="F394" s="63" t="s">
        <v>917</v>
      </c>
      <c r="G394" s="63" t="s">
        <v>14</v>
      </c>
      <c r="I394" s="10"/>
    </row>
    <row r="395" ht="14.25" customHeight="1">
      <c r="A395" s="63" t="s">
        <v>17223</v>
      </c>
      <c r="B395" s="63" t="s">
        <v>17224</v>
      </c>
      <c r="C395" s="63" t="s">
        <v>17225</v>
      </c>
      <c r="D395" s="63" t="s">
        <v>1306</v>
      </c>
      <c r="E395" s="63" t="s">
        <v>38</v>
      </c>
      <c r="F395" s="63" t="s">
        <v>101</v>
      </c>
      <c r="G395" s="63" t="s">
        <v>14</v>
      </c>
      <c r="I395" s="10"/>
    </row>
    <row r="396" ht="14.25" customHeight="1">
      <c r="A396" s="63" t="s">
        <v>17223</v>
      </c>
      <c r="B396" s="63" t="s">
        <v>17226</v>
      </c>
      <c r="C396" s="63" t="s">
        <v>17227</v>
      </c>
      <c r="D396" s="63" t="s">
        <v>1020</v>
      </c>
      <c r="E396" s="63" t="s">
        <v>5895</v>
      </c>
      <c r="F396" s="63" t="s">
        <v>111</v>
      </c>
      <c r="G396" s="63" t="s">
        <v>14</v>
      </c>
      <c r="I396" s="10"/>
    </row>
    <row r="397" ht="14.25" customHeight="1">
      <c r="A397" s="63" t="s">
        <v>17228</v>
      </c>
      <c r="B397" s="63" t="s">
        <v>17229</v>
      </c>
      <c r="C397" s="63" t="s">
        <v>17230</v>
      </c>
      <c r="D397" s="63" t="s">
        <v>21</v>
      </c>
      <c r="E397" s="63" t="s">
        <v>110</v>
      </c>
      <c r="F397" s="63" t="s">
        <v>111</v>
      </c>
      <c r="G397" s="63" t="s">
        <v>14</v>
      </c>
      <c r="I397" s="10"/>
    </row>
    <row r="398" ht="14.25" customHeight="1">
      <c r="A398" s="63" t="s">
        <v>17228</v>
      </c>
      <c r="B398" s="63" t="s">
        <v>17229</v>
      </c>
      <c r="C398" s="63" t="s">
        <v>17230</v>
      </c>
      <c r="D398" s="63" t="s">
        <v>21</v>
      </c>
      <c r="E398" s="63" t="s">
        <v>119</v>
      </c>
      <c r="F398" s="63" t="s">
        <v>18</v>
      </c>
      <c r="G398" s="63" t="s">
        <v>14</v>
      </c>
      <c r="I398" s="10"/>
    </row>
    <row r="399" ht="14.25" customHeight="1">
      <c r="A399" s="63" t="s">
        <v>17228</v>
      </c>
      <c r="B399" s="63" t="s">
        <v>17229</v>
      </c>
      <c r="C399" s="63" t="s">
        <v>17230</v>
      </c>
      <c r="D399" s="63" t="s">
        <v>21</v>
      </c>
      <c r="E399" s="63" t="s">
        <v>436</v>
      </c>
      <c r="F399" s="63" t="s">
        <v>101</v>
      </c>
      <c r="G399" s="63" t="s">
        <v>14</v>
      </c>
      <c r="I399" s="10"/>
    </row>
    <row r="400" ht="14.25" customHeight="1">
      <c r="A400" s="63" t="s">
        <v>17228</v>
      </c>
      <c r="B400" s="63" t="s">
        <v>17231</v>
      </c>
      <c r="C400" s="63" t="s">
        <v>17232</v>
      </c>
      <c r="D400" s="63" t="s">
        <v>83</v>
      </c>
      <c r="E400" s="63" t="s">
        <v>119</v>
      </c>
      <c r="F400" s="63" t="s">
        <v>280</v>
      </c>
      <c r="G400" s="63" t="s">
        <v>14</v>
      </c>
      <c r="I400" s="10"/>
    </row>
    <row r="401" ht="14.25" customHeight="1">
      <c r="A401" s="63" t="s">
        <v>17228</v>
      </c>
      <c r="B401" s="63" t="s">
        <v>17231</v>
      </c>
      <c r="C401" s="63" t="s">
        <v>17232</v>
      </c>
      <c r="D401" s="63" t="s">
        <v>83</v>
      </c>
      <c r="E401" s="63" t="s">
        <v>6407</v>
      </c>
      <c r="F401" s="63" t="s">
        <v>13</v>
      </c>
      <c r="G401" s="63" t="s">
        <v>14</v>
      </c>
      <c r="I401" s="10"/>
    </row>
    <row r="402" ht="14.25" customHeight="1">
      <c r="A402" s="63" t="s">
        <v>17233</v>
      </c>
      <c r="B402" s="63" t="s">
        <v>17234</v>
      </c>
      <c r="C402" s="63" t="s">
        <v>17235</v>
      </c>
      <c r="D402" s="63" t="s">
        <v>2969</v>
      </c>
      <c r="E402" s="63" t="s">
        <v>5895</v>
      </c>
      <c r="F402" s="63" t="s">
        <v>111</v>
      </c>
      <c r="G402" s="63" t="s">
        <v>14</v>
      </c>
      <c r="I402" s="10"/>
    </row>
    <row r="403" ht="14.25" customHeight="1">
      <c r="A403" s="63" t="s">
        <v>17233</v>
      </c>
      <c r="B403" s="63" t="s">
        <v>17234</v>
      </c>
      <c r="C403" s="63" t="s">
        <v>17235</v>
      </c>
      <c r="D403" s="63" t="s">
        <v>2969</v>
      </c>
      <c r="E403" s="63" t="s">
        <v>119</v>
      </c>
      <c r="F403" s="63" t="s">
        <v>18</v>
      </c>
      <c r="G403" s="63" t="s">
        <v>14</v>
      </c>
      <c r="I403" s="10"/>
    </row>
    <row r="404" ht="14.25" customHeight="1">
      <c r="A404" s="63" t="s">
        <v>17233</v>
      </c>
      <c r="B404" s="63" t="s">
        <v>17236</v>
      </c>
      <c r="C404" s="63" t="s">
        <v>17237</v>
      </c>
      <c r="D404" s="63" t="s">
        <v>311</v>
      </c>
      <c r="E404" s="63" t="s">
        <v>15</v>
      </c>
      <c r="F404" s="63" t="s">
        <v>1344</v>
      </c>
      <c r="G404" s="63" t="s">
        <v>14</v>
      </c>
      <c r="I404" s="10"/>
    </row>
    <row r="405" ht="14.25" customHeight="1">
      <c r="A405" s="63" t="s">
        <v>17238</v>
      </c>
      <c r="B405" s="63" t="s">
        <v>17239</v>
      </c>
      <c r="C405" s="63" t="s">
        <v>17240</v>
      </c>
      <c r="D405" s="63" t="s">
        <v>468</v>
      </c>
      <c r="E405" s="63" t="s">
        <v>110</v>
      </c>
      <c r="F405" s="63" t="s">
        <v>111</v>
      </c>
      <c r="G405" s="63" t="s">
        <v>14</v>
      </c>
      <c r="I405" s="10"/>
    </row>
    <row r="406" ht="14.25" customHeight="1">
      <c r="A406" s="63" t="s">
        <v>17238</v>
      </c>
      <c r="B406" s="63" t="s">
        <v>17239</v>
      </c>
      <c r="C406" s="63" t="s">
        <v>17240</v>
      </c>
      <c r="D406" s="63" t="s">
        <v>468</v>
      </c>
      <c r="E406" s="63" t="s">
        <v>436</v>
      </c>
      <c r="F406" s="63" t="s">
        <v>542</v>
      </c>
      <c r="G406" s="63" t="s">
        <v>14</v>
      </c>
      <c r="I406" s="10"/>
    </row>
    <row r="407" ht="14.25" customHeight="1">
      <c r="A407" s="63" t="s">
        <v>17238</v>
      </c>
      <c r="B407" s="63" t="s">
        <v>17241</v>
      </c>
      <c r="C407" s="63" t="s">
        <v>17242</v>
      </c>
      <c r="D407" s="63" t="s">
        <v>3444</v>
      </c>
      <c r="E407" s="63" t="s">
        <v>5895</v>
      </c>
      <c r="F407" s="63" t="s">
        <v>111</v>
      </c>
      <c r="G407" s="63" t="s">
        <v>14</v>
      </c>
      <c r="I407" s="10"/>
    </row>
    <row r="408" ht="14.25" customHeight="1">
      <c r="A408" s="63" t="s">
        <v>17238</v>
      </c>
      <c r="B408" s="63" t="s">
        <v>17241</v>
      </c>
      <c r="C408" s="63" t="s">
        <v>17242</v>
      </c>
      <c r="D408" s="63" t="s">
        <v>3444</v>
      </c>
      <c r="E408" s="63" t="s">
        <v>119</v>
      </c>
      <c r="F408" s="63" t="s">
        <v>132</v>
      </c>
      <c r="G408" s="63" t="s">
        <v>14</v>
      </c>
      <c r="I408" s="10"/>
    </row>
    <row r="409" ht="14.25" customHeight="1">
      <c r="A409" s="63" t="s">
        <v>17243</v>
      </c>
      <c r="B409" s="63" t="s">
        <v>17244</v>
      </c>
      <c r="C409" s="63" t="s">
        <v>17245</v>
      </c>
      <c r="D409" s="63" t="s">
        <v>2224</v>
      </c>
      <c r="E409" s="63" t="s">
        <v>5895</v>
      </c>
      <c r="F409" s="63" t="s">
        <v>111</v>
      </c>
      <c r="G409" s="63" t="s">
        <v>14</v>
      </c>
      <c r="I409" s="10"/>
    </row>
    <row r="410" ht="14.25" customHeight="1">
      <c r="A410" s="63" t="s">
        <v>17243</v>
      </c>
      <c r="B410" s="63" t="s">
        <v>17244</v>
      </c>
      <c r="C410" s="63" t="s">
        <v>17245</v>
      </c>
      <c r="D410" s="63" t="s">
        <v>2224</v>
      </c>
      <c r="E410" s="63" t="s">
        <v>38</v>
      </c>
      <c r="F410" s="63" t="s">
        <v>18</v>
      </c>
      <c r="G410" s="63" t="s">
        <v>14</v>
      </c>
      <c r="I410" s="10"/>
    </row>
    <row r="411" ht="14.25" customHeight="1">
      <c r="A411" s="63" t="s">
        <v>17243</v>
      </c>
      <c r="B411" s="63" t="s">
        <v>17246</v>
      </c>
      <c r="C411" s="63" t="s">
        <v>17247</v>
      </c>
      <c r="D411" s="63" t="s">
        <v>109</v>
      </c>
      <c r="E411" s="63" t="s">
        <v>110</v>
      </c>
      <c r="F411" s="63" t="s">
        <v>111</v>
      </c>
      <c r="G411" s="63" t="s">
        <v>14</v>
      </c>
      <c r="I411" s="10"/>
    </row>
    <row r="412" ht="14.25" customHeight="1">
      <c r="A412" s="63" t="s">
        <v>17248</v>
      </c>
      <c r="B412" s="63" t="s">
        <v>17249</v>
      </c>
      <c r="C412" s="63" t="s">
        <v>17250</v>
      </c>
      <c r="D412" s="63" t="s">
        <v>415</v>
      </c>
      <c r="E412" s="63" t="s">
        <v>5895</v>
      </c>
      <c r="F412" s="63" t="s">
        <v>111</v>
      </c>
      <c r="G412" s="63" t="s">
        <v>14</v>
      </c>
      <c r="I412" s="10"/>
    </row>
    <row r="413" ht="14.25" customHeight="1">
      <c r="A413" s="63" t="s">
        <v>17248</v>
      </c>
      <c r="B413" s="63" t="s">
        <v>17249</v>
      </c>
      <c r="C413" s="63" t="s">
        <v>17250</v>
      </c>
      <c r="D413" s="63" t="s">
        <v>415</v>
      </c>
      <c r="E413" s="63" t="s">
        <v>436</v>
      </c>
      <c r="F413" s="63" t="s">
        <v>132</v>
      </c>
      <c r="G413" s="63" t="s">
        <v>14</v>
      </c>
      <c r="I413" s="10"/>
    </row>
    <row r="414" ht="14.25" customHeight="1">
      <c r="A414" s="63" t="s">
        <v>17248</v>
      </c>
      <c r="B414" s="63" t="s">
        <v>17251</v>
      </c>
      <c r="C414" s="63" t="s">
        <v>17252</v>
      </c>
      <c r="D414" s="63" t="s">
        <v>822</v>
      </c>
      <c r="E414" s="63" t="s">
        <v>110</v>
      </c>
      <c r="F414" s="63" t="s">
        <v>111</v>
      </c>
      <c r="G414" s="63" t="s">
        <v>14</v>
      </c>
      <c r="I414" s="10"/>
    </row>
    <row r="415" ht="14.25" customHeight="1">
      <c r="A415" s="63" t="s">
        <v>17253</v>
      </c>
      <c r="B415" s="63" t="s">
        <v>17254</v>
      </c>
      <c r="C415" s="63" t="s">
        <v>17255</v>
      </c>
      <c r="D415" s="63" t="s">
        <v>303</v>
      </c>
      <c r="E415" s="63" t="s">
        <v>110</v>
      </c>
      <c r="F415" s="63" t="s">
        <v>111</v>
      </c>
      <c r="G415" s="63" t="s">
        <v>14</v>
      </c>
      <c r="I415" s="10"/>
    </row>
    <row r="416" ht="14.25" customHeight="1">
      <c r="A416" s="63" t="s">
        <v>17253</v>
      </c>
      <c r="B416" s="63" t="s">
        <v>17256</v>
      </c>
      <c r="C416" s="63" t="s">
        <v>17257</v>
      </c>
      <c r="D416" s="63" t="s">
        <v>2823</v>
      </c>
      <c r="E416" s="63" t="s">
        <v>110</v>
      </c>
      <c r="F416" s="63" t="s">
        <v>111</v>
      </c>
      <c r="G416" s="63" t="s">
        <v>14</v>
      </c>
      <c r="I416" s="10"/>
    </row>
    <row r="417" ht="14.25" customHeight="1">
      <c r="A417" s="63" t="s">
        <v>17258</v>
      </c>
      <c r="B417" s="63" t="s">
        <v>17259</v>
      </c>
      <c r="C417" s="63" t="s">
        <v>17260</v>
      </c>
      <c r="D417" s="63" t="s">
        <v>405</v>
      </c>
      <c r="E417" s="63" t="s">
        <v>110</v>
      </c>
      <c r="F417" s="63" t="s">
        <v>111</v>
      </c>
      <c r="G417" s="63" t="s">
        <v>14</v>
      </c>
      <c r="I417" s="10"/>
    </row>
    <row r="418" ht="14.25" customHeight="1">
      <c r="A418" s="63" t="s">
        <v>17258</v>
      </c>
      <c r="B418" s="63" t="s">
        <v>17261</v>
      </c>
      <c r="C418" s="63" t="s">
        <v>17262</v>
      </c>
      <c r="D418" s="63" t="s">
        <v>1805</v>
      </c>
      <c r="E418" s="63" t="s">
        <v>436</v>
      </c>
      <c r="F418" s="63" t="s">
        <v>101</v>
      </c>
      <c r="G418" s="63" t="s">
        <v>14</v>
      </c>
      <c r="I418" s="10"/>
    </row>
    <row r="419" ht="14.25" customHeight="1">
      <c r="A419" s="65">
        <v>45629.0</v>
      </c>
      <c r="B419" s="63" t="s">
        <v>17263</v>
      </c>
      <c r="C419" s="63" t="s">
        <v>17264</v>
      </c>
      <c r="D419" s="63" t="s">
        <v>1306</v>
      </c>
      <c r="E419" s="63" t="s">
        <v>4965</v>
      </c>
      <c r="F419" s="63" t="s">
        <v>101</v>
      </c>
      <c r="G419" s="63" t="s">
        <v>14</v>
      </c>
      <c r="I419" s="10"/>
    </row>
    <row r="420" ht="14.25" customHeight="1">
      <c r="A420" s="65">
        <v>45629.0</v>
      </c>
      <c r="B420" s="63" t="s">
        <v>17263</v>
      </c>
      <c r="C420" s="63" t="s">
        <v>17264</v>
      </c>
      <c r="D420" s="63" t="s">
        <v>1306</v>
      </c>
      <c r="E420" s="63" t="s">
        <v>119</v>
      </c>
      <c r="F420" s="63" t="s">
        <v>18</v>
      </c>
      <c r="G420" s="63" t="s">
        <v>14</v>
      </c>
      <c r="I420" s="10"/>
    </row>
    <row r="421" ht="14.25" customHeight="1">
      <c r="A421" s="65">
        <v>45629.0</v>
      </c>
      <c r="B421" s="63" t="s">
        <v>17265</v>
      </c>
      <c r="C421" s="63" t="s">
        <v>17266</v>
      </c>
      <c r="D421" s="63" t="s">
        <v>3948</v>
      </c>
      <c r="E421" s="63" t="s">
        <v>334</v>
      </c>
      <c r="F421" s="63" t="s">
        <v>454</v>
      </c>
      <c r="G421" s="63" t="s">
        <v>14</v>
      </c>
      <c r="I421" s="10"/>
    </row>
    <row r="422" ht="14.25" customHeight="1">
      <c r="A422" s="65">
        <v>45629.0</v>
      </c>
      <c r="B422" s="63" t="s">
        <v>17265</v>
      </c>
      <c r="C422" s="63" t="s">
        <v>17266</v>
      </c>
      <c r="D422" s="63" t="s">
        <v>3948</v>
      </c>
      <c r="E422" s="63" t="s">
        <v>38</v>
      </c>
      <c r="F422" s="63" t="s">
        <v>18</v>
      </c>
      <c r="G422" s="63" t="s">
        <v>14</v>
      </c>
      <c r="I422" s="10"/>
    </row>
    <row r="423" ht="14.25" customHeight="1">
      <c r="A423" s="65">
        <v>45599.0</v>
      </c>
      <c r="B423" s="63" t="s">
        <v>17267</v>
      </c>
      <c r="C423" s="63" t="s">
        <v>17268</v>
      </c>
      <c r="D423" s="63" t="s">
        <v>2447</v>
      </c>
      <c r="E423" s="63" t="s">
        <v>110</v>
      </c>
      <c r="F423" s="63" t="s">
        <v>111</v>
      </c>
      <c r="G423" s="63" t="s">
        <v>14</v>
      </c>
      <c r="I423" s="10"/>
    </row>
    <row r="424" ht="14.25" customHeight="1">
      <c r="A424" s="65">
        <v>45599.0</v>
      </c>
      <c r="B424" s="63" t="s">
        <v>17269</v>
      </c>
      <c r="C424" s="63" t="s">
        <v>17270</v>
      </c>
      <c r="D424" s="63" t="s">
        <v>1072</v>
      </c>
      <c r="F424" s="63" t="s">
        <v>781</v>
      </c>
      <c r="G424" s="63" t="s">
        <v>14</v>
      </c>
      <c r="H424" s="63" t="s">
        <v>15</v>
      </c>
      <c r="I424" s="10"/>
    </row>
    <row r="425" ht="14.25" customHeight="1">
      <c r="A425" s="65">
        <v>45599.0</v>
      </c>
      <c r="B425" s="63" t="s">
        <v>17269</v>
      </c>
      <c r="C425" s="63" t="s">
        <v>17270</v>
      </c>
      <c r="D425" s="63" t="s">
        <v>1072</v>
      </c>
      <c r="E425" s="63" t="s">
        <v>90</v>
      </c>
      <c r="F425" s="63" t="s">
        <v>111</v>
      </c>
      <c r="G425" s="63" t="s">
        <v>14</v>
      </c>
      <c r="I425" s="10"/>
    </row>
    <row r="426" ht="14.25" customHeight="1">
      <c r="A426" s="65">
        <v>45507.0</v>
      </c>
      <c r="B426" s="63" t="s">
        <v>17271</v>
      </c>
      <c r="C426" s="63" t="s">
        <v>17272</v>
      </c>
      <c r="D426" s="63" t="s">
        <v>515</v>
      </c>
      <c r="E426" s="63" t="s">
        <v>110</v>
      </c>
      <c r="F426" s="63" t="s">
        <v>111</v>
      </c>
      <c r="G426" s="63" t="s">
        <v>14</v>
      </c>
      <c r="I426" s="10"/>
    </row>
    <row r="427" ht="14.25" customHeight="1">
      <c r="A427" s="65">
        <v>45507.0</v>
      </c>
      <c r="B427" s="63" t="s">
        <v>17273</v>
      </c>
      <c r="C427" s="63" t="s">
        <v>17274</v>
      </c>
      <c r="D427" s="63" t="s">
        <v>3040</v>
      </c>
      <c r="E427" s="63" t="s">
        <v>110</v>
      </c>
      <c r="F427" s="63" t="s">
        <v>111</v>
      </c>
      <c r="G427" s="63" t="s">
        <v>14</v>
      </c>
      <c r="I427" s="10"/>
    </row>
    <row r="428" ht="14.25" customHeight="1">
      <c r="A428" s="65">
        <v>45476.0</v>
      </c>
      <c r="B428" s="63" t="s">
        <v>17275</v>
      </c>
      <c r="C428" s="63" t="s">
        <v>17276</v>
      </c>
      <c r="D428" s="63" t="s">
        <v>1699</v>
      </c>
      <c r="E428" s="63" t="s">
        <v>5895</v>
      </c>
      <c r="F428" s="63" t="s">
        <v>111</v>
      </c>
      <c r="G428" s="63" t="s">
        <v>14</v>
      </c>
      <c r="I428" s="10"/>
    </row>
    <row r="429" ht="14.25" customHeight="1">
      <c r="A429" s="65">
        <v>45476.0</v>
      </c>
      <c r="B429" s="63" t="s">
        <v>17275</v>
      </c>
      <c r="C429" s="63" t="s">
        <v>17276</v>
      </c>
      <c r="D429" s="63" t="s">
        <v>1699</v>
      </c>
      <c r="E429" s="63" t="s">
        <v>119</v>
      </c>
      <c r="F429" s="63" t="s">
        <v>33</v>
      </c>
      <c r="G429" s="63" t="s">
        <v>14</v>
      </c>
      <c r="I429" s="10"/>
    </row>
    <row r="430" ht="14.25" customHeight="1">
      <c r="A430" s="65">
        <v>45476.0</v>
      </c>
      <c r="B430" s="63" t="s">
        <v>17277</v>
      </c>
      <c r="C430" s="63" t="s">
        <v>17278</v>
      </c>
      <c r="D430" s="63" t="s">
        <v>2035</v>
      </c>
      <c r="E430" s="63" t="s">
        <v>47</v>
      </c>
      <c r="F430" s="63" t="s">
        <v>48</v>
      </c>
      <c r="G430" s="63" t="s">
        <v>14</v>
      </c>
      <c r="I430" s="10"/>
    </row>
    <row r="431" ht="14.25" customHeight="1">
      <c r="A431" s="65">
        <v>45476.0</v>
      </c>
      <c r="B431" s="63" t="s">
        <v>17277</v>
      </c>
      <c r="C431" s="63" t="s">
        <v>17278</v>
      </c>
      <c r="D431" s="63" t="s">
        <v>2035</v>
      </c>
      <c r="E431" s="63" t="s">
        <v>6044</v>
      </c>
      <c r="F431" s="63" t="s">
        <v>809</v>
      </c>
      <c r="G431" s="63" t="s">
        <v>14</v>
      </c>
      <c r="I431" s="10"/>
    </row>
    <row r="432" ht="14.25" customHeight="1">
      <c r="A432" s="65">
        <v>45446.0</v>
      </c>
      <c r="B432" s="63" t="s">
        <v>17279</v>
      </c>
      <c r="C432" s="63" t="s">
        <v>17280</v>
      </c>
      <c r="D432" s="63" t="s">
        <v>235</v>
      </c>
      <c r="E432" s="63" t="s">
        <v>2082</v>
      </c>
      <c r="F432" s="63" t="s">
        <v>240</v>
      </c>
      <c r="G432" s="63" t="s">
        <v>14</v>
      </c>
      <c r="I432" s="10"/>
    </row>
    <row r="433" ht="14.25" customHeight="1">
      <c r="A433" s="65">
        <v>45446.0</v>
      </c>
      <c r="B433" s="63" t="s">
        <v>17281</v>
      </c>
      <c r="C433" s="63" t="s">
        <v>17282</v>
      </c>
      <c r="D433" s="63" t="s">
        <v>871</v>
      </c>
      <c r="E433" s="63" t="s">
        <v>110</v>
      </c>
      <c r="F433" s="63" t="s">
        <v>111</v>
      </c>
      <c r="G433" s="63" t="s">
        <v>14</v>
      </c>
      <c r="I433" s="10"/>
    </row>
    <row r="434" ht="14.25" customHeight="1">
      <c r="A434" s="65">
        <v>45446.0</v>
      </c>
      <c r="B434" s="63" t="s">
        <v>17281</v>
      </c>
      <c r="C434" s="63" t="s">
        <v>17282</v>
      </c>
      <c r="D434" s="63" t="s">
        <v>871</v>
      </c>
      <c r="E434" s="63" t="s">
        <v>119</v>
      </c>
      <c r="F434" s="63" t="s">
        <v>18</v>
      </c>
      <c r="G434" s="63" t="s">
        <v>14</v>
      </c>
      <c r="I434" s="10"/>
    </row>
    <row r="435" ht="14.25" customHeight="1">
      <c r="A435" s="65">
        <v>45415.0</v>
      </c>
      <c r="B435" s="63" t="s">
        <v>17283</v>
      </c>
      <c r="C435" s="63" t="s">
        <v>17284</v>
      </c>
      <c r="D435" s="63" t="s">
        <v>754</v>
      </c>
      <c r="E435" s="63" t="s">
        <v>5895</v>
      </c>
      <c r="F435" s="63" t="s">
        <v>111</v>
      </c>
      <c r="G435" s="63" t="s">
        <v>14</v>
      </c>
      <c r="I435" s="10"/>
    </row>
    <row r="436" ht="14.25" customHeight="1">
      <c r="A436" s="65">
        <v>45415.0</v>
      </c>
      <c r="B436" s="63" t="s">
        <v>17283</v>
      </c>
      <c r="C436" s="63" t="s">
        <v>17284</v>
      </c>
      <c r="D436" s="63" t="s">
        <v>754</v>
      </c>
      <c r="E436" s="63" t="s">
        <v>119</v>
      </c>
      <c r="F436" s="63" t="s">
        <v>18</v>
      </c>
      <c r="G436" s="63" t="s">
        <v>14</v>
      </c>
      <c r="I436" s="10"/>
    </row>
    <row r="437" ht="14.25" customHeight="1">
      <c r="A437" s="65">
        <v>45415.0</v>
      </c>
      <c r="B437" s="63" t="s">
        <v>17285</v>
      </c>
      <c r="C437" s="63" t="s">
        <v>17286</v>
      </c>
      <c r="D437" s="63" t="s">
        <v>385</v>
      </c>
      <c r="E437" s="63" t="s">
        <v>110</v>
      </c>
      <c r="F437" s="63" t="s">
        <v>111</v>
      </c>
      <c r="G437" s="63" t="s">
        <v>14</v>
      </c>
      <c r="I437" s="10"/>
    </row>
    <row r="438" ht="14.25" customHeight="1">
      <c r="A438" s="65">
        <v>45415.0</v>
      </c>
      <c r="B438" s="63" t="s">
        <v>17285</v>
      </c>
      <c r="C438" s="63" t="s">
        <v>17286</v>
      </c>
      <c r="D438" s="63" t="s">
        <v>385</v>
      </c>
      <c r="E438" s="63" t="s">
        <v>38</v>
      </c>
      <c r="F438" s="63" t="s">
        <v>18</v>
      </c>
      <c r="G438" s="63" t="s">
        <v>14</v>
      </c>
      <c r="I438" s="10"/>
    </row>
    <row r="439" ht="14.25" customHeight="1">
      <c r="A439" s="65">
        <v>45415.0</v>
      </c>
      <c r="B439" s="63" t="s">
        <v>17285</v>
      </c>
      <c r="C439" s="63" t="s">
        <v>17286</v>
      </c>
      <c r="D439" s="63" t="s">
        <v>385</v>
      </c>
      <c r="E439" s="63" t="s">
        <v>2082</v>
      </c>
      <c r="F439" s="63" t="s">
        <v>240</v>
      </c>
      <c r="G439" s="63" t="s">
        <v>14</v>
      </c>
      <c r="I439" s="10"/>
    </row>
    <row r="440" ht="14.25" customHeight="1">
      <c r="A440" s="65">
        <v>45385.0</v>
      </c>
      <c r="B440" s="63" t="s">
        <v>17287</v>
      </c>
      <c r="C440" s="63" t="s">
        <v>17288</v>
      </c>
      <c r="D440" s="63" t="s">
        <v>1020</v>
      </c>
      <c r="E440" s="63" t="s">
        <v>110</v>
      </c>
      <c r="F440" s="63" t="s">
        <v>111</v>
      </c>
      <c r="G440" s="63" t="s">
        <v>14</v>
      </c>
      <c r="I440" s="10"/>
    </row>
    <row r="441" ht="14.25" customHeight="1">
      <c r="A441" s="65">
        <v>45385.0</v>
      </c>
      <c r="B441" s="63" t="s">
        <v>17287</v>
      </c>
      <c r="C441" s="63" t="s">
        <v>17288</v>
      </c>
      <c r="D441" s="63" t="s">
        <v>1020</v>
      </c>
      <c r="E441" s="63" t="s">
        <v>2111</v>
      </c>
      <c r="F441" s="63" t="s">
        <v>240</v>
      </c>
      <c r="G441" s="63" t="s">
        <v>14</v>
      </c>
      <c r="I441" s="10"/>
    </row>
    <row r="442" ht="14.25" customHeight="1">
      <c r="A442" s="65">
        <v>45385.0</v>
      </c>
      <c r="B442" s="63" t="s">
        <v>17287</v>
      </c>
      <c r="C442" s="63" t="s">
        <v>17288</v>
      </c>
      <c r="D442" s="63" t="s">
        <v>1020</v>
      </c>
      <c r="E442" s="63" t="s">
        <v>22</v>
      </c>
      <c r="F442" s="63" t="s">
        <v>171</v>
      </c>
      <c r="G442" s="63" t="s">
        <v>14</v>
      </c>
      <c r="I442" s="10"/>
    </row>
    <row r="443" ht="14.25" customHeight="1">
      <c r="A443" s="65">
        <v>45385.0</v>
      </c>
      <c r="B443" s="63" t="s">
        <v>17289</v>
      </c>
      <c r="C443" s="63" t="s">
        <v>17290</v>
      </c>
      <c r="D443" s="63" t="s">
        <v>2054</v>
      </c>
      <c r="F443" s="63" t="s">
        <v>18</v>
      </c>
      <c r="G443" s="63" t="s">
        <v>14</v>
      </c>
      <c r="H443" s="63" t="s">
        <v>38</v>
      </c>
      <c r="I443" s="10"/>
    </row>
    <row r="444" ht="14.25" customHeight="1">
      <c r="A444" s="65">
        <v>45294.0</v>
      </c>
      <c r="B444" s="63" t="s">
        <v>17291</v>
      </c>
      <c r="C444" s="63" t="s">
        <v>17292</v>
      </c>
      <c r="D444" s="63" t="s">
        <v>754</v>
      </c>
      <c r="E444" s="63" t="s">
        <v>110</v>
      </c>
      <c r="F444" s="63" t="s">
        <v>111</v>
      </c>
      <c r="G444" s="63" t="s">
        <v>14</v>
      </c>
      <c r="I444" s="10"/>
    </row>
    <row r="445" ht="14.25" customHeight="1">
      <c r="A445" s="65">
        <v>45294.0</v>
      </c>
      <c r="B445" s="63" t="s">
        <v>17291</v>
      </c>
      <c r="C445" s="63" t="s">
        <v>17292</v>
      </c>
      <c r="D445" s="63" t="s">
        <v>754</v>
      </c>
      <c r="E445" s="63" t="s">
        <v>47</v>
      </c>
      <c r="F445" s="63" t="s">
        <v>240</v>
      </c>
      <c r="G445" s="63" t="s">
        <v>14</v>
      </c>
      <c r="I445" s="10"/>
    </row>
    <row r="446" ht="14.25" customHeight="1">
      <c r="A446" s="63" t="s">
        <v>17293</v>
      </c>
      <c r="B446" s="63" t="s">
        <v>17294</v>
      </c>
      <c r="C446" s="63" t="s">
        <v>17295</v>
      </c>
      <c r="D446" s="63" t="s">
        <v>1464</v>
      </c>
      <c r="E446" s="63" t="s">
        <v>38</v>
      </c>
      <c r="F446" s="63" t="s">
        <v>1601</v>
      </c>
      <c r="G446" s="63" t="s">
        <v>14</v>
      </c>
      <c r="I446" s="10"/>
    </row>
    <row r="447" ht="14.25" customHeight="1">
      <c r="A447" s="63" t="s">
        <v>17293</v>
      </c>
      <c r="B447" s="63" t="s">
        <v>17294</v>
      </c>
      <c r="C447" s="63" t="s">
        <v>17295</v>
      </c>
      <c r="D447" s="63" t="s">
        <v>1464</v>
      </c>
      <c r="E447" s="63" t="s">
        <v>38</v>
      </c>
      <c r="F447" s="63" t="s">
        <v>132</v>
      </c>
      <c r="G447" s="63" t="s">
        <v>14</v>
      </c>
      <c r="I447" s="10"/>
    </row>
    <row r="448" ht="14.25" customHeight="1">
      <c r="A448" s="63" t="s">
        <v>17293</v>
      </c>
      <c r="B448" s="63" t="s">
        <v>17294</v>
      </c>
      <c r="C448" s="63" t="s">
        <v>17295</v>
      </c>
      <c r="D448" s="63" t="s">
        <v>1464</v>
      </c>
      <c r="E448" s="63" t="s">
        <v>110</v>
      </c>
      <c r="F448" s="63" t="s">
        <v>379</v>
      </c>
      <c r="G448" s="63" t="s">
        <v>29</v>
      </c>
      <c r="I448" s="10"/>
    </row>
    <row r="449" ht="14.25" customHeight="1">
      <c r="A449" s="63" t="s">
        <v>17293</v>
      </c>
      <c r="B449" s="63" t="s">
        <v>17296</v>
      </c>
      <c r="C449" s="63" t="s">
        <v>17297</v>
      </c>
      <c r="D449" s="63" t="s">
        <v>1918</v>
      </c>
      <c r="E449" s="63" t="s">
        <v>110</v>
      </c>
      <c r="F449" s="63" t="s">
        <v>111</v>
      </c>
      <c r="G449" s="63" t="s">
        <v>14</v>
      </c>
      <c r="I449" s="10"/>
    </row>
    <row r="450" ht="14.25" customHeight="1">
      <c r="A450" s="63" t="s">
        <v>17293</v>
      </c>
      <c r="B450" s="63" t="s">
        <v>17296</v>
      </c>
      <c r="C450" s="63" t="s">
        <v>17297</v>
      </c>
      <c r="D450" s="63" t="s">
        <v>1918</v>
      </c>
      <c r="E450" s="63" t="s">
        <v>119</v>
      </c>
      <c r="F450" s="63" t="s">
        <v>809</v>
      </c>
      <c r="G450" s="63" t="s">
        <v>14</v>
      </c>
      <c r="I450" s="10"/>
    </row>
    <row r="451" ht="14.25" customHeight="1">
      <c r="A451" s="63" t="s">
        <v>17298</v>
      </c>
      <c r="B451" s="63" t="s">
        <v>17299</v>
      </c>
      <c r="C451" s="63" t="s">
        <v>17300</v>
      </c>
      <c r="D451" s="63" t="s">
        <v>206</v>
      </c>
      <c r="E451" s="63" t="s">
        <v>110</v>
      </c>
      <c r="F451" s="63" t="s">
        <v>111</v>
      </c>
      <c r="G451" s="63" t="s">
        <v>14</v>
      </c>
      <c r="I451" s="10"/>
    </row>
    <row r="452" ht="14.25" customHeight="1">
      <c r="A452" s="63" t="s">
        <v>17298</v>
      </c>
      <c r="B452" s="63" t="s">
        <v>17299</v>
      </c>
      <c r="C452" s="63" t="s">
        <v>17300</v>
      </c>
      <c r="D452" s="63" t="s">
        <v>206</v>
      </c>
      <c r="E452" s="63" t="s">
        <v>119</v>
      </c>
      <c r="F452" s="63" t="s">
        <v>564</v>
      </c>
      <c r="G452" s="63" t="s">
        <v>14</v>
      </c>
      <c r="I452" s="10"/>
    </row>
    <row r="453" ht="14.25" customHeight="1">
      <c r="A453" s="63" t="s">
        <v>17298</v>
      </c>
      <c r="B453" s="63" t="s">
        <v>17301</v>
      </c>
      <c r="C453" s="63" t="s">
        <v>17302</v>
      </c>
      <c r="D453" s="63" t="s">
        <v>508</v>
      </c>
      <c r="E453" s="63" t="s">
        <v>110</v>
      </c>
      <c r="F453" s="63" t="s">
        <v>111</v>
      </c>
      <c r="G453" s="63" t="s">
        <v>14</v>
      </c>
      <c r="I453" s="10"/>
    </row>
    <row r="454" ht="14.25" customHeight="1">
      <c r="A454" s="63" t="s">
        <v>17298</v>
      </c>
      <c r="B454" s="63" t="s">
        <v>17301</v>
      </c>
      <c r="C454" s="63" t="s">
        <v>17302</v>
      </c>
      <c r="D454" s="63" t="s">
        <v>508</v>
      </c>
      <c r="E454" s="63" t="s">
        <v>119</v>
      </c>
      <c r="F454" s="63" t="s">
        <v>18</v>
      </c>
      <c r="G454" s="63" t="s">
        <v>14</v>
      </c>
      <c r="I454" s="10"/>
    </row>
    <row r="455" ht="14.25" customHeight="1">
      <c r="A455" s="63" t="s">
        <v>17303</v>
      </c>
      <c r="B455" s="63" t="s">
        <v>17304</v>
      </c>
      <c r="C455" s="63" t="s">
        <v>17305</v>
      </c>
      <c r="D455" s="63" t="s">
        <v>3764</v>
      </c>
      <c r="E455" s="63" t="s">
        <v>119</v>
      </c>
      <c r="F455" s="63" t="s">
        <v>18</v>
      </c>
      <c r="G455" s="63" t="s">
        <v>14</v>
      </c>
      <c r="I455" s="10"/>
    </row>
    <row r="456" ht="14.25" customHeight="1">
      <c r="A456" s="63" t="s">
        <v>17303</v>
      </c>
      <c r="B456" s="63" t="s">
        <v>17304</v>
      </c>
      <c r="C456" s="63" t="s">
        <v>17305</v>
      </c>
      <c r="D456" s="63" t="s">
        <v>3764</v>
      </c>
      <c r="E456" s="63" t="s">
        <v>110</v>
      </c>
      <c r="F456" s="63" t="s">
        <v>111</v>
      </c>
      <c r="G456" s="63" t="s">
        <v>14</v>
      </c>
      <c r="I456" s="10"/>
    </row>
    <row r="457" ht="14.25" customHeight="1">
      <c r="A457" s="63" t="s">
        <v>17303</v>
      </c>
      <c r="B457" s="63" t="s">
        <v>17306</v>
      </c>
      <c r="C457" s="63" t="s">
        <v>17307</v>
      </c>
      <c r="D457" s="63" t="s">
        <v>189</v>
      </c>
      <c r="E457" s="63" t="s">
        <v>110</v>
      </c>
      <c r="F457" s="63" t="s">
        <v>111</v>
      </c>
      <c r="G457" s="63" t="s">
        <v>14</v>
      </c>
      <c r="I457" s="10"/>
    </row>
    <row r="458" ht="14.25" customHeight="1">
      <c r="A458" s="63" t="s">
        <v>17308</v>
      </c>
      <c r="B458" s="63" t="s">
        <v>17309</v>
      </c>
      <c r="C458" s="63" t="s">
        <v>17310</v>
      </c>
      <c r="D458" s="63" t="s">
        <v>476</v>
      </c>
      <c r="E458" s="63" t="s">
        <v>110</v>
      </c>
      <c r="F458" s="63" t="s">
        <v>111</v>
      </c>
      <c r="G458" s="63" t="s">
        <v>14</v>
      </c>
      <c r="I458" s="10"/>
    </row>
    <row r="459" ht="14.25" customHeight="1">
      <c r="A459" s="63" t="s">
        <v>17308</v>
      </c>
      <c r="B459" s="63" t="s">
        <v>17309</v>
      </c>
      <c r="C459" s="63" t="s">
        <v>17310</v>
      </c>
      <c r="D459" s="63" t="s">
        <v>476</v>
      </c>
      <c r="E459" s="63" t="s">
        <v>259</v>
      </c>
      <c r="F459" s="63" t="s">
        <v>330</v>
      </c>
      <c r="G459" s="63" t="s">
        <v>14</v>
      </c>
      <c r="I459" s="10"/>
    </row>
    <row r="460" ht="14.25" customHeight="1">
      <c r="A460" s="63" t="s">
        <v>17308</v>
      </c>
      <c r="B460" s="63" t="s">
        <v>17309</v>
      </c>
      <c r="C460" s="63" t="s">
        <v>17310</v>
      </c>
      <c r="D460" s="63" t="s">
        <v>476</v>
      </c>
      <c r="E460" s="63" t="s">
        <v>436</v>
      </c>
      <c r="F460" s="63" t="s">
        <v>101</v>
      </c>
      <c r="G460" s="63" t="s">
        <v>14</v>
      </c>
      <c r="I460" s="10"/>
    </row>
    <row r="461" ht="14.25" customHeight="1">
      <c r="A461" s="63" t="s">
        <v>17311</v>
      </c>
      <c r="B461" s="63" t="s">
        <v>17312</v>
      </c>
      <c r="C461" s="63" t="s">
        <v>17313</v>
      </c>
      <c r="D461" s="63" t="s">
        <v>1306</v>
      </c>
      <c r="E461" s="63" t="s">
        <v>110</v>
      </c>
      <c r="F461" s="63" t="s">
        <v>111</v>
      </c>
      <c r="G461" s="63" t="s">
        <v>14</v>
      </c>
      <c r="I461" s="10"/>
    </row>
    <row r="462" ht="14.25" customHeight="1">
      <c r="A462" s="63" t="s">
        <v>17311</v>
      </c>
      <c r="B462" s="63" t="s">
        <v>17312</v>
      </c>
      <c r="C462" s="63" t="s">
        <v>17313</v>
      </c>
      <c r="D462" s="63" t="s">
        <v>1306</v>
      </c>
      <c r="E462" s="63" t="s">
        <v>119</v>
      </c>
      <c r="F462" s="63" t="s">
        <v>33</v>
      </c>
      <c r="G462" s="63" t="s">
        <v>14</v>
      </c>
      <c r="I462" s="10"/>
    </row>
    <row r="463" ht="14.25" customHeight="1">
      <c r="A463" s="63" t="s">
        <v>17314</v>
      </c>
      <c r="B463" s="63" t="s">
        <v>17315</v>
      </c>
      <c r="C463" s="63" t="s">
        <v>17316</v>
      </c>
      <c r="D463" s="63" t="s">
        <v>633</v>
      </c>
      <c r="E463" s="63" t="s">
        <v>110</v>
      </c>
      <c r="F463" s="63" t="s">
        <v>111</v>
      </c>
      <c r="G463" s="63" t="s">
        <v>14</v>
      </c>
      <c r="I463" s="10"/>
    </row>
    <row r="464" ht="14.25" customHeight="1">
      <c r="A464" s="63" t="s">
        <v>17314</v>
      </c>
      <c r="B464" s="63" t="s">
        <v>17315</v>
      </c>
      <c r="C464" s="63" t="s">
        <v>17316</v>
      </c>
      <c r="D464" s="63" t="s">
        <v>633</v>
      </c>
      <c r="E464" s="63" t="s">
        <v>119</v>
      </c>
      <c r="F464" s="63" t="s">
        <v>18</v>
      </c>
      <c r="G464" s="63" t="s">
        <v>14</v>
      </c>
      <c r="I464" s="10"/>
    </row>
    <row r="465" ht="14.25" customHeight="1">
      <c r="A465" s="63" t="s">
        <v>17314</v>
      </c>
      <c r="B465" s="63" t="s">
        <v>17317</v>
      </c>
      <c r="C465" s="63" t="s">
        <v>17318</v>
      </c>
      <c r="D465" s="63" t="s">
        <v>1072</v>
      </c>
      <c r="E465" s="63" t="s">
        <v>110</v>
      </c>
      <c r="F465" s="63" t="s">
        <v>111</v>
      </c>
      <c r="G465" s="63" t="s">
        <v>14</v>
      </c>
      <c r="I465" s="10"/>
    </row>
    <row r="466" ht="14.25" customHeight="1">
      <c r="A466" s="63" t="s">
        <v>17319</v>
      </c>
      <c r="B466" s="63" t="s">
        <v>17320</v>
      </c>
      <c r="C466" s="63" t="s">
        <v>17321</v>
      </c>
      <c r="D466" s="63" t="s">
        <v>633</v>
      </c>
      <c r="E466" s="63" t="s">
        <v>38</v>
      </c>
      <c r="F466" s="63" t="s">
        <v>240</v>
      </c>
      <c r="G466" s="63" t="s">
        <v>14</v>
      </c>
      <c r="I466" s="10"/>
    </row>
    <row r="467" ht="14.25" customHeight="1">
      <c r="A467" s="63" t="s">
        <v>17319</v>
      </c>
      <c r="B467" s="63" t="s">
        <v>17322</v>
      </c>
      <c r="C467" s="63" t="s">
        <v>17323</v>
      </c>
      <c r="D467" s="63" t="s">
        <v>2168</v>
      </c>
      <c r="E467" s="63" t="s">
        <v>119</v>
      </c>
      <c r="F467" s="63" t="s">
        <v>18</v>
      </c>
      <c r="G467" s="63" t="s">
        <v>14</v>
      </c>
      <c r="I467" s="10"/>
    </row>
    <row r="468" ht="14.25" customHeight="1">
      <c r="A468" s="63" t="s">
        <v>17319</v>
      </c>
      <c r="B468" s="63" t="s">
        <v>17322</v>
      </c>
      <c r="C468" s="63" t="s">
        <v>17323</v>
      </c>
      <c r="D468" s="63" t="s">
        <v>2168</v>
      </c>
      <c r="E468" s="63" t="s">
        <v>38</v>
      </c>
      <c r="F468" s="63" t="s">
        <v>240</v>
      </c>
      <c r="G468" s="63" t="s">
        <v>14</v>
      </c>
      <c r="I468" s="10"/>
    </row>
    <row r="469" ht="14.25" customHeight="1">
      <c r="A469" s="63" t="s">
        <v>17324</v>
      </c>
      <c r="B469" s="63" t="s">
        <v>17325</v>
      </c>
      <c r="C469" s="63" t="s">
        <v>17326</v>
      </c>
      <c r="D469" s="63" t="s">
        <v>32</v>
      </c>
      <c r="E469" s="63" t="s">
        <v>119</v>
      </c>
      <c r="F469" s="63" t="s">
        <v>2843</v>
      </c>
      <c r="G469" s="63" t="s">
        <v>14</v>
      </c>
      <c r="I469" s="10"/>
    </row>
    <row r="470" ht="14.25" customHeight="1">
      <c r="A470" s="63" t="s">
        <v>17324</v>
      </c>
      <c r="B470" s="63" t="s">
        <v>17327</v>
      </c>
      <c r="C470" s="63" t="s">
        <v>17328</v>
      </c>
      <c r="D470" s="63" t="s">
        <v>312</v>
      </c>
      <c r="E470" s="63" t="s">
        <v>5895</v>
      </c>
      <c r="F470" s="63" t="s">
        <v>111</v>
      </c>
      <c r="G470" s="63" t="s">
        <v>14</v>
      </c>
      <c r="I470" s="10"/>
    </row>
    <row r="471" ht="14.25" customHeight="1">
      <c r="A471" s="63" t="s">
        <v>17324</v>
      </c>
      <c r="B471" s="63" t="s">
        <v>17327</v>
      </c>
      <c r="C471" s="63" t="s">
        <v>17328</v>
      </c>
      <c r="D471" s="63" t="s">
        <v>312</v>
      </c>
      <c r="E471" s="63" t="s">
        <v>119</v>
      </c>
      <c r="F471" s="63" t="s">
        <v>127</v>
      </c>
      <c r="G471" s="63" t="s">
        <v>14</v>
      </c>
      <c r="I471" s="10"/>
    </row>
    <row r="472" ht="14.25" customHeight="1">
      <c r="A472" s="63" t="s">
        <v>17329</v>
      </c>
      <c r="B472" s="63" t="s">
        <v>17330</v>
      </c>
      <c r="C472" s="63" t="s">
        <v>17331</v>
      </c>
      <c r="D472" s="63" t="s">
        <v>754</v>
      </c>
      <c r="E472" s="63" t="s">
        <v>110</v>
      </c>
      <c r="F472" s="63" t="s">
        <v>111</v>
      </c>
      <c r="G472" s="63" t="s">
        <v>14</v>
      </c>
      <c r="I472" s="10"/>
    </row>
    <row r="473" ht="14.25" customHeight="1">
      <c r="A473" s="63" t="s">
        <v>17329</v>
      </c>
      <c r="B473" s="63" t="s">
        <v>17330</v>
      </c>
      <c r="C473" s="63" t="s">
        <v>17331</v>
      </c>
      <c r="D473" s="63" t="s">
        <v>754</v>
      </c>
      <c r="E473" s="63" t="s">
        <v>119</v>
      </c>
      <c r="F473" s="63" t="s">
        <v>18</v>
      </c>
      <c r="G473" s="63" t="s">
        <v>14</v>
      </c>
      <c r="I473" s="10"/>
    </row>
    <row r="474" ht="14.25" customHeight="1">
      <c r="A474" s="63" t="s">
        <v>17329</v>
      </c>
      <c r="B474" s="63" t="s">
        <v>17332</v>
      </c>
      <c r="C474" s="63" t="s">
        <v>17333</v>
      </c>
      <c r="D474" s="63" t="s">
        <v>298</v>
      </c>
      <c r="E474" s="63" t="s">
        <v>38</v>
      </c>
      <c r="F474" s="63" t="s">
        <v>18</v>
      </c>
      <c r="G474" s="63" t="s">
        <v>14</v>
      </c>
      <c r="I474" s="10"/>
    </row>
    <row r="475" ht="14.25" customHeight="1">
      <c r="A475" s="63" t="s">
        <v>17329</v>
      </c>
      <c r="B475" s="63" t="s">
        <v>17332</v>
      </c>
      <c r="C475" s="63" t="s">
        <v>17333</v>
      </c>
      <c r="D475" s="63" t="s">
        <v>298</v>
      </c>
      <c r="E475" s="63" t="s">
        <v>110</v>
      </c>
      <c r="F475" s="63" t="s">
        <v>111</v>
      </c>
      <c r="G475" s="63" t="s">
        <v>14</v>
      </c>
      <c r="I475" s="10"/>
    </row>
    <row r="476" ht="14.25" customHeight="1">
      <c r="A476" s="63" t="s">
        <v>17329</v>
      </c>
      <c r="B476" s="63" t="s">
        <v>17332</v>
      </c>
      <c r="C476" s="63" t="s">
        <v>17333</v>
      </c>
      <c r="D476" s="63" t="s">
        <v>298</v>
      </c>
      <c r="E476" s="63" t="s">
        <v>119</v>
      </c>
      <c r="F476" s="63" t="s">
        <v>33</v>
      </c>
      <c r="G476" s="63" t="s">
        <v>14</v>
      </c>
      <c r="I476" s="10"/>
    </row>
    <row r="477" ht="14.25" customHeight="1">
      <c r="A477" s="63" t="s">
        <v>17334</v>
      </c>
      <c r="B477" s="63" t="s">
        <v>17335</v>
      </c>
      <c r="C477" s="63" t="s">
        <v>17336</v>
      </c>
      <c r="D477" s="63" t="s">
        <v>284</v>
      </c>
      <c r="E477" s="63" t="s">
        <v>110</v>
      </c>
      <c r="F477" s="63" t="s">
        <v>111</v>
      </c>
      <c r="G477" s="63" t="s">
        <v>14</v>
      </c>
      <c r="I477" s="10"/>
    </row>
    <row r="478" ht="14.25" customHeight="1">
      <c r="A478" s="63" t="s">
        <v>17334</v>
      </c>
      <c r="B478" s="63" t="s">
        <v>17335</v>
      </c>
      <c r="C478" s="63" t="s">
        <v>17336</v>
      </c>
      <c r="D478" s="63" t="s">
        <v>284</v>
      </c>
      <c r="E478" s="63" t="s">
        <v>119</v>
      </c>
      <c r="F478" s="63" t="s">
        <v>473</v>
      </c>
      <c r="G478" s="63" t="s">
        <v>29</v>
      </c>
      <c r="I478" s="10"/>
    </row>
    <row r="479" ht="14.25" customHeight="1">
      <c r="A479" s="63" t="s">
        <v>17334</v>
      </c>
      <c r="B479" s="63" t="s">
        <v>17335</v>
      </c>
      <c r="C479" s="63" t="s">
        <v>17336</v>
      </c>
      <c r="D479" s="63" t="s">
        <v>284</v>
      </c>
      <c r="E479" s="63" t="s">
        <v>119</v>
      </c>
      <c r="F479" s="63" t="s">
        <v>7160</v>
      </c>
      <c r="G479" s="63" t="s">
        <v>14</v>
      </c>
      <c r="I479" s="10"/>
    </row>
    <row r="480" ht="14.25" customHeight="1">
      <c r="A480" s="63" t="s">
        <v>17334</v>
      </c>
      <c r="B480" s="63" t="s">
        <v>17335</v>
      </c>
      <c r="C480" s="63" t="s">
        <v>17336</v>
      </c>
      <c r="D480" s="63" t="s">
        <v>284</v>
      </c>
      <c r="E480" s="63" t="s">
        <v>38</v>
      </c>
      <c r="F480" s="63" t="s">
        <v>240</v>
      </c>
      <c r="G480" s="63" t="s">
        <v>14</v>
      </c>
      <c r="I480" s="10"/>
    </row>
    <row r="481" ht="14.25" customHeight="1">
      <c r="A481" s="63" t="s">
        <v>17334</v>
      </c>
      <c r="B481" s="63" t="s">
        <v>17335</v>
      </c>
      <c r="C481" s="63" t="s">
        <v>17336</v>
      </c>
      <c r="D481" s="63" t="s">
        <v>284</v>
      </c>
      <c r="E481" s="63" t="s">
        <v>6407</v>
      </c>
      <c r="F481" s="63" t="s">
        <v>13</v>
      </c>
      <c r="G481" s="63" t="s">
        <v>14</v>
      </c>
      <c r="I481" s="10"/>
    </row>
    <row r="482" ht="14.25" customHeight="1">
      <c r="A482" s="63" t="s">
        <v>17334</v>
      </c>
      <c r="B482" s="63" t="s">
        <v>17337</v>
      </c>
      <c r="C482" s="63" t="s">
        <v>17338</v>
      </c>
      <c r="D482" s="63" t="s">
        <v>1452</v>
      </c>
      <c r="E482" s="63" t="s">
        <v>5895</v>
      </c>
      <c r="F482" s="63" t="s">
        <v>17339</v>
      </c>
      <c r="G482" s="63" t="s">
        <v>14</v>
      </c>
      <c r="I482" s="10"/>
    </row>
    <row r="483" ht="14.25" customHeight="1">
      <c r="A483" s="63" t="s">
        <v>17334</v>
      </c>
      <c r="B483" s="63" t="s">
        <v>17337</v>
      </c>
      <c r="C483" s="63" t="s">
        <v>17338</v>
      </c>
      <c r="D483" s="63" t="s">
        <v>1452</v>
      </c>
      <c r="E483" s="63" t="s">
        <v>119</v>
      </c>
      <c r="F483" s="63" t="s">
        <v>132</v>
      </c>
      <c r="G483" s="63" t="s">
        <v>14</v>
      </c>
      <c r="I483" s="10"/>
    </row>
    <row r="484" ht="14.25" customHeight="1">
      <c r="A484" s="63" t="s">
        <v>17334</v>
      </c>
      <c r="B484" s="63" t="s">
        <v>17337</v>
      </c>
      <c r="C484" s="63" t="s">
        <v>17338</v>
      </c>
      <c r="D484" s="63" t="s">
        <v>1452</v>
      </c>
      <c r="E484" s="63" t="s">
        <v>436</v>
      </c>
      <c r="F484" s="63" t="s">
        <v>101</v>
      </c>
      <c r="G484" s="63" t="s">
        <v>14</v>
      </c>
      <c r="I484" s="10"/>
    </row>
    <row r="485" ht="14.25" customHeight="1">
      <c r="A485" s="63" t="s">
        <v>17340</v>
      </c>
      <c r="B485" s="63" t="s">
        <v>17341</v>
      </c>
      <c r="C485" s="63" t="s">
        <v>17342</v>
      </c>
      <c r="D485" s="63" t="s">
        <v>611</v>
      </c>
      <c r="E485" s="63" t="s">
        <v>119</v>
      </c>
      <c r="F485" s="63" t="s">
        <v>473</v>
      </c>
      <c r="G485" s="63" t="s">
        <v>29</v>
      </c>
      <c r="I485" s="10"/>
    </row>
    <row r="486" ht="14.25" customHeight="1">
      <c r="A486" s="63" t="s">
        <v>17340</v>
      </c>
      <c r="B486" s="63" t="s">
        <v>17341</v>
      </c>
      <c r="C486" s="63" t="s">
        <v>17342</v>
      </c>
      <c r="D486" s="63" t="s">
        <v>611</v>
      </c>
      <c r="E486" s="63" t="s">
        <v>119</v>
      </c>
      <c r="F486" s="63" t="s">
        <v>18</v>
      </c>
      <c r="G486" s="63" t="s">
        <v>14</v>
      </c>
      <c r="I486" s="10"/>
    </row>
    <row r="487" ht="14.25" customHeight="1">
      <c r="A487" s="63" t="s">
        <v>17340</v>
      </c>
      <c r="B487" s="63" t="s">
        <v>17341</v>
      </c>
      <c r="C487" s="63" t="s">
        <v>17342</v>
      </c>
      <c r="D487" s="63" t="s">
        <v>611</v>
      </c>
      <c r="E487" s="63" t="s">
        <v>38</v>
      </c>
      <c r="F487" s="63" t="s">
        <v>240</v>
      </c>
      <c r="G487" s="63" t="s">
        <v>14</v>
      </c>
      <c r="I487" s="10"/>
    </row>
    <row r="488" ht="14.25" customHeight="1">
      <c r="A488" s="63" t="s">
        <v>17340</v>
      </c>
      <c r="B488" s="63" t="s">
        <v>17341</v>
      </c>
      <c r="C488" s="63" t="s">
        <v>17342</v>
      </c>
      <c r="D488" s="63" t="s">
        <v>611</v>
      </c>
      <c r="E488" s="63" t="s">
        <v>2859</v>
      </c>
      <c r="F488" s="63" t="s">
        <v>505</v>
      </c>
      <c r="G488" s="63" t="s">
        <v>14</v>
      </c>
      <c r="I488" s="10"/>
    </row>
    <row r="489" ht="14.25" customHeight="1">
      <c r="A489" s="63" t="s">
        <v>17340</v>
      </c>
      <c r="B489" s="63" t="s">
        <v>17343</v>
      </c>
      <c r="C489" s="63" t="s">
        <v>17344</v>
      </c>
      <c r="D489" s="63" t="s">
        <v>32</v>
      </c>
      <c r="E489" s="63" t="s">
        <v>110</v>
      </c>
      <c r="F489" s="63" t="s">
        <v>111</v>
      </c>
      <c r="G489" s="63" t="s">
        <v>14</v>
      </c>
      <c r="I489" s="10"/>
    </row>
    <row r="490" ht="14.25" customHeight="1">
      <c r="A490" s="63" t="s">
        <v>17340</v>
      </c>
      <c r="B490" s="63" t="s">
        <v>17343</v>
      </c>
      <c r="C490" s="63" t="s">
        <v>17344</v>
      </c>
      <c r="D490" s="63" t="s">
        <v>32</v>
      </c>
      <c r="E490" s="63" t="s">
        <v>119</v>
      </c>
      <c r="F490" s="63" t="s">
        <v>473</v>
      </c>
      <c r="G490" s="63" t="s">
        <v>29</v>
      </c>
      <c r="I490" s="10"/>
    </row>
    <row r="491" ht="14.25" customHeight="1">
      <c r="A491" s="63" t="s">
        <v>17340</v>
      </c>
      <c r="B491" s="63" t="s">
        <v>17343</v>
      </c>
      <c r="C491" s="63" t="s">
        <v>17344</v>
      </c>
      <c r="D491" s="63" t="s">
        <v>32</v>
      </c>
      <c r="E491" s="63" t="s">
        <v>119</v>
      </c>
      <c r="F491" s="63" t="s">
        <v>7160</v>
      </c>
      <c r="G491" s="63" t="s">
        <v>14</v>
      </c>
      <c r="I491" s="10"/>
    </row>
    <row r="492" ht="14.25" customHeight="1">
      <c r="A492" s="63" t="s">
        <v>17340</v>
      </c>
      <c r="B492" s="63" t="s">
        <v>17343</v>
      </c>
      <c r="C492" s="63" t="s">
        <v>17344</v>
      </c>
      <c r="D492" s="63" t="s">
        <v>32</v>
      </c>
      <c r="E492" s="63" t="s">
        <v>119</v>
      </c>
      <c r="F492" s="63" t="s">
        <v>18</v>
      </c>
      <c r="G492" s="63" t="s">
        <v>14</v>
      </c>
      <c r="I492" s="10"/>
    </row>
    <row r="493" ht="14.25" customHeight="1">
      <c r="A493" s="63" t="s">
        <v>17345</v>
      </c>
      <c r="B493" s="63" t="s">
        <v>17346</v>
      </c>
      <c r="C493" s="63" t="s">
        <v>17347</v>
      </c>
      <c r="D493" s="63" t="s">
        <v>642</v>
      </c>
      <c r="E493" s="63" t="s">
        <v>110</v>
      </c>
      <c r="F493" s="63" t="s">
        <v>111</v>
      </c>
      <c r="G493" s="63" t="s">
        <v>14</v>
      </c>
      <c r="I493" s="10"/>
    </row>
    <row r="494" ht="14.25" customHeight="1">
      <c r="A494" s="63" t="s">
        <v>17345</v>
      </c>
      <c r="B494" s="63" t="s">
        <v>17348</v>
      </c>
      <c r="C494" s="63" t="s">
        <v>17349</v>
      </c>
      <c r="D494" s="63" t="s">
        <v>1849</v>
      </c>
      <c r="E494" s="63" t="s">
        <v>119</v>
      </c>
      <c r="F494" s="63" t="s">
        <v>473</v>
      </c>
      <c r="G494" s="63" t="s">
        <v>29</v>
      </c>
      <c r="I494" s="10"/>
    </row>
    <row r="495" ht="14.25" customHeight="1">
      <c r="A495" s="63" t="s">
        <v>17345</v>
      </c>
      <c r="B495" s="63" t="s">
        <v>17348</v>
      </c>
      <c r="C495" s="63" t="s">
        <v>17349</v>
      </c>
      <c r="D495" s="63" t="s">
        <v>1849</v>
      </c>
      <c r="E495" s="63" t="s">
        <v>119</v>
      </c>
      <c r="F495" s="63" t="s">
        <v>132</v>
      </c>
      <c r="G495" s="63" t="s">
        <v>14</v>
      </c>
      <c r="I495" s="10"/>
    </row>
    <row r="496" ht="14.25" customHeight="1">
      <c r="A496" s="63" t="s">
        <v>17345</v>
      </c>
      <c r="B496" s="63" t="s">
        <v>17348</v>
      </c>
      <c r="C496" s="63" t="s">
        <v>17349</v>
      </c>
      <c r="D496" s="63" t="s">
        <v>1849</v>
      </c>
      <c r="E496" s="63" t="s">
        <v>2082</v>
      </c>
      <c r="F496" s="63" t="s">
        <v>240</v>
      </c>
      <c r="G496" s="63" t="s">
        <v>14</v>
      </c>
      <c r="I496" s="10"/>
    </row>
    <row r="497" ht="14.25" customHeight="1">
      <c r="A497" s="65">
        <v>45628.0</v>
      </c>
      <c r="B497" s="63" t="s">
        <v>17350</v>
      </c>
      <c r="C497" s="63" t="s">
        <v>17351</v>
      </c>
      <c r="D497" s="63" t="s">
        <v>1755</v>
      </c>
      <c r="E497" s="63" t="s">
        <v>110</v>
      </c>
      <c r="F497" s="63" t="s">
        <v>111</v>
      </c>
      <c r="G497" s="63" t="s">
        <v>14</v>
      </c>
      <c r="I497" s="10"/>
    </row>
    <row r="498" ht="14.25" customHeight="1">
      <c r="A498" s="65">
        <v>45628.0</v>
      </c>
      <c r="B498" s="63" t="s">
        <v>17350</v>
      </c>
      <c r="C498" s="63" t="s">
        <v>17351</v>
      </c>
      <c r="D498" s="63" t="s">
        <v>1755</v>
      </c>
      <c r="E498" s="63" t="s">
        <v>15</v>
      </c>
      <c r="F498" s="63" t="s">
        <v>17352</v>
      </c>
      <c r="G498" s="63" t="s">
        <v>14</v>
      </c>
      <c r="I498" s="10"/>
    </row>
    <row r="499" ht="14.25" customHeight="1">
      <c r="A499" s="65">
        <v>45628.0</v>
      </c>
      <c r="B499" s="63" t="s">
        <v>17350</v>
      </c>
      <c r="C499" s="63" t="s">
        <v>17351</v>
      </c>
      <c r="D499" s="63" t="s">
        <v>1755</v>
      </c>
      <c r="E499" s="63" t="s">
        <v>217</v>
      </c>
      <c r="F499" s="63" t="s">
        <v>350</v>
      </c>
      <c r="G499" s="63" t="s">
        <v>14</v>
      </c>
      <c r="I499" s="10"/>
    </row>
    <row r="500" ht="14.25" customHeight="1">
      <c r="A500" s="65">
        <v>45628.0</v>
      </c>
      <c r="B500" s="63" t="s">
        <v>17353</v>
      </c>
      <c r="C500" s="63" t="s">
        <v>17354</v>
      </c>
      <c r="D500" s="63" t="s">
        <v>608</v>
      </c>
      <c r="E500" s="63" t="s">
        <v>119</v>
      </c>
      <c r="F500" s="63" t="s">
        <v>18</v>
      </c>
      <c r="G500" s="63" t="s">
        <v>14</v>
      </c>
      <c r="I500" s="10"/>
    </row>
    <row r="501" ht="14.25" customHeight="1">
      <c r="A501" s="65">
        <v>45537.0</v>
      </c>
      <c r="B501" s="63" t="s">
        <v>17355</v>
      </c>
      <c r="C501" s="63" t="s">
        <v>17356</v>
      </c>
      <c r="D501" s="63" t="s">
        <v>735</v>
      </c>
      <c r="E501" s="63" t="s">
        <v>110</v>
      </c>
      <c r="F501" s="63" t="s">
        <v>111</v>
      </c>
      <c r="G501" s="63" t="s">
        <v>14</v>
      </c>
      <c r="I501" s="10"/>
    </row>
    <row r="502" ht="14.25" customHeight="1">
      <c r="A502" s="65">
        <v>45537.0</v>
      </c>
      <c r="B502" s="63" t="s">
        <v>17355</v>
      </c>
      <c r="C502" s="63" t="s">
        <v>17356</v>
      </c>
      <c r="D502" s="63" t="s">
        <v>735</v>
      </c>
      <c r="E502" s="63" t="s">
        <v>119</v>
      </c>
      <c r="F502" s="63" t="s">
        <v>7160</v>
      </c>
      <c r="G502" s="63" t="s">
        <v>14</v>
      </c>
      <c r="I502" s="10"/>
    </row>
    <row r="503" ht="14.25" customHeight="1">
      <c r="A503" s="65">
        <v>45537.0</v>
      </c>
      <c r="B503" s="63" t="s">
        <v>17355</v>
      </c>
      <c r="C503" s="63" t="s">
        <v>17356</v>
      </c>
      <c r="D503" s="63" t="s">
        <v>735</v>
      </c>
      <c r="E503" s="63" t="s">
        <v>119</v>
      </c>
      <c r="F503" s="63" t="s">
        <v>18</v>
      </c>
      <c r="G503" s="63" t="s">
        <v>14</v>
      </c>
      <c r="I503" s="10"/>
    </row>
    <row r="504" ht="14.25" customHeight="1">
      <c r="A504" s="65">
        <v>45537.0</v>
      </c>
      <c r="B504" s="63" t="s">
        <v>17357</v>
      </c>
      <c r="C504" s="63" t="s">
        <v>17358</v>
      </c>
      <c r="D504" s="63" t="s">
        <v>1805</v>
      </c>
      <c r="E504" s="63" t="s">
        <v>110</v>
      </c>
      <c r="F504" s="63" t="s">
        <v>111</v>
      </c>
      <c r="G504" s="63" t="s">
        <v>14</v>
      </c>
      <c r="I504" s="10"/>
    </row>
    <row r="505" ht="14.25" customHeight="1">
      <c r="A505" s="65">
        <v>45537.0</v>
      </c>
      <c r="B505" s="63" t="s">
        <v>17357</v>
      </c>
      <c r="C505" s="63" t="s">
        <v>17358</v>
      </c>
      <c r="D505" s="63" t="s">
        <v>1805</v>
      </c>
      <c r="E505" s="63" t="s">
        <v>119</v>
      </c>
      <c r="F505" s="63" t="s">
        <v>473</v>
      </c>
      <c r="G505" s="63" t="s">
        <v>29</v>
      </c>
      <c r="I505" s="10"/>
    </row>
    <row r="506" ht="14.25" customHeight="1">
      <c r="A506" s="65">
        <v>45537.0</v>
      </c>
      <c r="B506" s="63" t="s">
        <v>17357</v>
      </c>
      <c r="C506" s="63" t="s">
        <v>17358</v>
      </c>
      <c r="D506" s="63" t="s">
        <v>1805</v>
      </c>
      <c r="E506" s="63" t="s">
        <v>119</v>
      </c>
      <c r="F506" s="63" t="s">
        <v>18</v>
      </c>
      <c r="G506" s="63" t="s">
        <v>14</v>
      </c>
      <c r="I506" s="10"/>
    </row>
    <row r="507" ht="14.25" customHeight="1">
      <c r="A507" s="65">
        <v>45506.0</v>
      </c>
      <c r="B507" s="63" t="s">
        <v>17359</v>
      </c>
      <c r="C507" s="63" t="s">
        <v>17360</v>
      </c>
      <c r="D507" s="63" t="s">
        <v>2604</v>
      </c>
      <c r="E507" s="63" t="s">
        <v>110</v>
      </c>
      <c r="F507" s="63" t="s">
        <v>111</v>
      </c>
      <c r="G507" s="63" t="s">
        <v>14</v>
      </c>
      <c r="I507" s="10"/>
    </row>
    <row r="508" ht="14.25" customHeight="1">
      <c r="A508" s="65">
        <v>45506.0</v>
      </c>
      <c r="B508" s="63" t="s">
        <v>17359</v>
      </c>
      <c r="C508" s="63" t="s">
        <v>17360</v>
      </c>
      <c r="D508" s="63" t="s">
        <v>2604</v>
      </c>
      <c r="E508" s="63" t="s">
        <v>119</v>
      </c>
      <c r="F508" s="63" t="s">
        <v>473</v>
      </c>
      <c r="G508" s="63" t="s">
        <v>29</v>
      </c>
      <c r="I508" s="10"/>
    </row>
    <row r="509" ht="14.25" customHeight="1">
      <c r="A509" s="65">
        <v>45506.0</v>
      </c>
      <c r="B509" s="63" t="s">
        <v>17359</v>
      </c>
      <c r="C509" s="63" t="s">
        <v>17360</v>
      </c>
      <c r="D509" s="63" t="s">
        <v>2604</v>
      </c>
      <c r="E509" s="63" t="s">
        <v>119</v>
      </c>
      <c r="F509" s="63" t="s">
        <v>7160</v>
      </c>
      <c r="G509" s="63" t="s">
        <v>14</v>
      </c>
      <c r="I509" s="10"/>
    </row>
    <row r="510" ht="14.25" customHeight="1">
      <c r="A510" s="65">
        <v>45506.0</v>
      </c>
      <c r="B510" s="63" t="s">
        <v>17359</v>
      </c>
      <c r="C510" s="63" t="s">
        <v>17360</v>
      </c>
      <c r="D510" s="63" t="s">
        <v>2604</v>
      </c>
      <c r="E510" s="63" t="s">
        <v>38</v>
      </c>
      <c r="F510" s="63" t="s">
        <v>240</v>
      </c>
      <c r="G510" s="63" t="s">
        <v>14</v>
      </c>
      <c r="I510" s="10"/>
    </row>
    <row r="511" ht="14.25" customHeight="1">
      <c r="A511" s="65">
        <v>45506.0</v>
      </c>
      <c r="B511" s="63" t="s">
        <v>17361</v>
      </c>
      <c r="C511" s="63" t="s">
        <v>17362</v>
      </c>
      <c r="D511" s="63" t="s">
        <v>1072</v>
      </c>
      <c r="E511" s="63" t="s">
        <v>110</v>
      </c>
      <c r="F511" s="63" t="s">
        <v>111</v>
      </c>
      <c r="G511" s="63" t="s">
        <v>14</v>
      </c>
      <c r="I511" s="10"/>
    </row>
    <row r="512" ht="14.25" customHeight="1">
      <c r="A512" s="65">
        <v>45475.0</v>
      </c>
      <c r="B512" s="63" t="s">
        <v>17363</v>
      </c>
      <c r="C512" s="63" t="s">
        <v>17364</v>
      </c>
      <c r="D512" s="63" t="s">
        <v>1072</v>
      </c>
      <c r="E512" s="63" t="s">
        <v>110</v>
      </c>
      <c r="F512" s="63" t="s">
        <v>111</v>
      </c>
      <c r="G512" s="63" t="s">
        <v>14</v>
      </c>
      <c r="I512" s="10"/>
    </row>
    <row r="513" ht="14.25" customHeight="1">
      <c r="A513" s="65">
        <v>45475.0</v>
      </c>
      <c r="B513" s="63" t="s">
        <v>17363</v>
      </c>
      <c r="C513" s="63" t="s">
        <v>17364</v>
      </c>
      <c r="D513" s="63" t="s">
        <v>1072</v>
      </c>
      <c r="E513" s="63" t="s">
        <v>119</v>
      </c>
      <c r="F513" s="63" t="s">
        <v>473</v>
      </c>
      <c r="G513" s="63" t="s">
        <v>29</v>
      </c>
      <c r="I513" s="10"/>
    </row>
    <row r="514" ht="14.25" customHeight="1">
      <c r="A514" s="65">
        <v>45475.0</v>
      </c>
      <c r="B514" s="63" t="s">
        <v>17363</v>
      </c>
      <c r="C514" s="63" t="s">
        <v>17364</v>
      </c>
      <c r="D514" s="63" t="s">
        <v>1072</v>
      </c>
      <c r="E514" s="63" t="s">
        <v>119</v>
      </c>
      <c r="F514" s="63" t="s">
        <v>18</v>
      </c>
      <c r="G514" s="63" t="s">
        <v>14</v>
      </c>
      <c r="I514" s="10"/>
    </row>
    <row r="515" ht="14.25" customHeight="1">
      <c r="A515" s="65">
        <v>45475.0</v>
      </c>
      <c r="B515" s="63" t="s">
        <v>17363</v>
      </c>
      <c r="C515" s="63" t="s">
        <v>17364</v>
      </c>
      <c r="D515" s="63" t="s">
        <v>1072</v>
      </c>
      <c r="E515" s="63" t="s">
        <v>239</v>
      </c>
      <c r="F515" s="63" t="s">
        <v>13</v>
      </c>
      <c r="G515" s="63" t="s">
        <v>14</v>
      </c>
      <c r="I515" s="10"/>
    </row>
    <row r="516" ht="14.25" customHeight="1">
      <c r="A516" s="65">
        <v>45445.0</v>
      </c>
      <c r="B516" s="63" t="s">
        <v>17365</v>
      </c>
      <c r="C516" s="63" t="s">
        <v>17366</v>
      </c>
      <c r="D516" s="63" t="s">
        <v>3444</v>
      </c>
      <c r="E516" s="63" t="s">
        <v>5895</v>
      </c>
      <c r="F516" s="63" t="s">
        <v>111</v>
      </c>
      <c r="G516" s="63" t="s">
        <v>14</v>
      </c>
      <c r="I516" s="10"/>
    </row>
    <row r="517" ht="14.25" customHeight="1">
      <c r="A517" s="65">
        <v>45445.0</v>
      </c>
      <c r="B517" s="63" t="s">
        <v>17365</v>
      </c>
      <c r="C517" s="63" t="s">
        <v>17366</v>
      </c>
      <c r="D517" s="63" t="s">
        <v>3444</v>
      </c>
      <c r="E517" s="63" t="s">
        <v>119</v>
      </c>
      <c r="F517" s="63" t="s">
        <v>132</v>
      </c>
      <c r="G517" s="63" t="s">
        <v>14</v>
      </c>
      <c r="I517" s="10"/>
    </row>
    <row r="518" ht="14.25" customHeight="1">
      <c r="A518" s="65">
        <v>45445.0</v>
      </c>
      <c r="B518" s="63" t="s">
        <v>17367</v>
      </c>
      <c r="C518" s="63" t="s">
        <v>17368</v>
      </c>
      <c r="D518" s="63" t="s">
        <v>1557</v>
      </c>
      <c r="E518" s="63" t="s">
        <v>5895</v>
      </c>
      <c r="F518" s="63" t="s">
        <v>111</v>
      </c>
      <c r="G518" s="63" t="s">
        <v>14</v>
      </c>
      <c r="I518" s="10"/>
    </row>
    <row r="519" ht="14.25" customHeight="1">
      <c r="A519" s="65">
        <v>45414.0</v>
      </c>
      <c r="B519" s="63" t="s">
        <v>17369</v>
      </c>
      <c r="C519" s="63" t="s">
        <v>17370</v>
      </c>
      <c r="D519" s="63" t="s">
        <v>109</v>
      </c>
      <c r="E519" s="63" t="s">
        <v>110</v>
      </c>
      <c r="F519" s="63" t="s">
        <v>111</v>
      </c>
      <c r="G519" s="63" t="s">
        <v>14</v>
      </c>
      <c r="I519" s="10"/>
    </row>
    <row r="520" ht="14.25" customHeight="1">
      <c r="A520" s="65">
        <v>45414.0</v>
      </c>
      <c r="B520" s="63" t="s">
        <v>17369</v>
      </c>
      <c r="C520" s="63" t="s">
        <v>17370</v>
      </c>
      <c r="D520" s="63" t="s">
        <v>109</v>
      </c>
      <c r="E520" s="63" t="s">
        <v>119</v>
      </c>
      <c r="F520" s="63" t="s">
        <v>473</v>
      </c>
      <c r="G520" s="63" t="s">
        <v>29</v>
      </c>
      <c r="I520" s="10"/>
    </row>
    <row r="521" ht="14.25" customHeight="1">
      <c r="A521" s="65">
        <v>45414.0</v>
      </c>
      <c r="B521" s="63" t="s">
        <v>17369</v>
      </c>
      <c r="C521" s="63" t="s">
        <v>17370</v>
      </c>
      <c r="D521" s="63" t="s">
        <v>109</v>
      </c>
      <c r="E521" s="63" t="s">
        <v>119</v>
      </c>
      <c r="F521" s="63" t="s">
        <v>7160</v>
      </c>
      <c r="G521" s="63" t="s">
        <v>14</v>
      </c>
      <c r="I521" s="10"/>
    </row>
    <row r="522" ht="14.25" customHeight="1">
      <c r="A522" s="65">
        <v>45414.0</v>
      </c>
      <c r="B522" s="63" t="s">
        <v>17369</v>
      </c>
      <c r="C522" s="63" t="s">
        <v>17370</v>
      </c>
      <c r="D522" s="63" t="s">
        <v>109</v>
      </c>
      <c r="E522" s="63" t="s">
        <v>38</v>
      </c>
      <c r="F522" s="63" t="s">
        <v>13</v>
      </c>
      <c r="G522" s="63" t="s">
        <v>14</v>
      </c>
      <c r="I522" s="10"/>
    </row>
    <row r="523" ht="14.25" customHeight="1">
      <c r="A523" s="65">
        <v>45414.0</v>
      </c>
      <c r="B523" s="63" t="s">
        <v>17371</v>
      </c>
      <c r="C523" s="63" t="s">
        <v>17372</v>
      </c>
      <c r="D523" s="63" t="s">
        <v>468</v>
      </c>
      <c r="E523" s="63" t="s">
        <v>5895</v>
      </c>
      <c r="F523" s="63" t="s">
        <v>111</v>
      </c>
      <c r="G523" s="63" t="s">
        <v>14</v>
      </c>
      <c r="I523" s="10"/>
    </row>
    <row r="524" ht="14.25" customHeight="1">
      <c r="A524" s="65">
        <v>45414.0</v>
      </c>
      <c r="B524" s="63" t="s">
        <v>17371</v>
      </c>
      <c r="C524" s="63" t="s">
        <v>17372</v>
      </c>
      <c r="D524" s="63" t="s">
        <v>468</v>
      </c>
      <c r="E524" s="63" t="s">
        <v>119</v>
      </c>
      <c r="F524" s="63" t="s">
        <v>7160</v>
      </c>
      <c r="G524" s="63" t="s">
        <v>14</v>
      </c>
      <c r="I524" s="10"/>
    </row>
    <row r="525" ht="14.25" customHeight="1">
      <c r="A525" s="65">
        <v>45414.0</v>
      </c>
      <c r="B525" s="63" t="s">
        <v>17371</v>
      </c>
      <c r="C525" s="63" t="s">
        <v>17372</v>
      </c>
      <c r="D525" s="63" t="s">
        <v>468</v>
      </c>
      <c r="E525" s="63" t="s">
        <v>436</v>
      </c>
      <c r="F525" s="63" t="s">
        <v>101</v>
      </c>
      <c r="G525" s="63" t="s">
        <v>14</v>
      </c>
      <c r="I525" s="10"/>
    </row>
    <row r="526" ht="14.25" customHeight="1">
      <c r="A526" s="65">
        <v>45324.0</v>
      </c>
      <c r="B526" s="63" t="s">
        <v>17373</v>
      </c>
      <c r="C526" s="63" t="s">
        <v>17374</v>
      </c>
      <c r="D526" s="63" t="s">
        <v>949</v>
      </c>
      <c r="E526" s="63" t="s">
        <v>110</v>
      </c>
      <c r="F526" s="63" t="s">
        <v>111</v>
      </c>
      <c r="G526" s="63" t="s">
        <v>14</v>
      </c>
      <c r="I526" s="10"/>
    </row>
    <row r="527" ht="14.25" customHeight="1">
      <c r="A527" s="65">
        <v>45324.0</v>
      </c>
      <c r="B527" s="63" t="s">
        <v>17373</v>
      </c>
      <c r="C527" s="63" t="s">
        <v>17374</v>
      </c>
      <c r="D527" s="63" t="s">
        <v>949</v>
      </c>
      <c r="E527" s="63" t="s">
        <v>119</v>
      </c>
      <c r="F527" s="63" t="s">
        <v>473</v>
      </c>
      <c r="G527" s="63" t="s">
        <v>29</v>
      </c>
      <c r="I527" s="10"/>
    </row>
    <row r="528" ht="14.25" customHeight="1">
      <c r="A528" s="65">
        <v>45324.0</v>
      </c>
      <c r="B528" s="63" t="s">
        <v>17373</v>
      </c>
      <c r="C528" s="63" t="s">
        <v>17374</v>
      </c>
      <c r="D528" s="63" t="s">
        <v>949</v>
      </c>
      <c r="E528" s="63" t="s">
        <v>119</v>
      </c>
      <c r="F528" s="63" t="s">
        <v>7160</v>
      </c>
      <c r="G528" s="63" t="s">
        <v>14</v>
      </c>
      <c r="I528" s="10"/>
    </row>
    <row r="529" ht="14.25" customHeight="1">
      <c r="A529" s="65">
        <v>45324.0</v>
      </c>
      <c r="B529" s="63" t="s">
        <v>17373</v>
      </c>
      <c r="C529" s="63" t="s">
        <v>17374</v>
      </c>
      <c r="D529" s="63" t="s">
        <v>949</v>
      </c>
      <c r="E529" s="63" t="s">
        <v>436</v>
      </c>
      <c r="F529" s="63" t="s">
        <v>101</v>
      </c>
      <c r="G529" s="63" t="s">
        <v>14</v>
      </c>
      <c r="I529" s="10"/>
    </row>
    <row r="530" ht="14.25" customHeight="1">
      <c r="A530" s="65">
        <v>45324.0</v>
      </c>
      <c r="B530" s="63" t="s">
        <v>17375</v>
      </c>
      <c r="C530" s="63" t="s">
        <v>17376</v>
      </c>
      <c r="D530" s="63" t="s">
        <v>508</v>
      </c>
      <c r="E530" s="63" t="s">
        <v>119</v>
      </c>
      <c r="F530" s="63" t="s">
        <v>473</v>
      </c>
      <c r="G530" s="63" t="s">
        <v>29</v>
      </c>
      <c r="I530" s="10"/>
    </row>
    <row r="531" ht="14.25" customHeight="1">
      <c r="A531" s="65">
        <v>45324.0</v>
      </c>
      <c r="B531" s="63" t="s">
        <v>17375</v>
      </c>
      <c r="C531" s="63" t="s">
        <v>17376</v>
      </c>
      <c r="D531" s="63" t="s">
        <v>508</v>
      </c>
      <c r="E531" s="63" t="s">
        <v>119</v>
      </c>
      <c r="F531" s="63" t="s">
        <v>18</v>
      </c>
      <c r="G531" s="63" t="s">
        <v>14</v>
      </c>
      <c r="I531" s="10"/>
    </row>
    <row r="532" ht="14.25" customHeight="1">
      <c r="A532" s="65">
        <v>45293.0</v>
      </c>
      <c r="B532" s="63" t="s">
        <v>17377</v>
      </c>
      <c r="C532" s="63" t="s">
        <v>17378</v>
      </c>
      <c r="D532" s="63" t="s">
        <v>722</v>
      </c>
      <c r="E532" s="63" t="s">
        <v>110</v>
      </c>
      <c r="F532" s="63" t="s">
        <v>111</v>
      </c>
      <c r="G532" s="63" t="s">
        <v>14</v>
      </c>
      <c r="I532" s="10"/>
    </row>
    <row r="533" ht="14.25" customHeight="1">
      <c r="A533" s="65">
        <v>45293.0</v>
      </c>
      <c r="B533" s="63" t="s">
        <v>17377</v>
      </c>
      <c r="C533" s="63" t="s">
        <v>17378</v>
      </c>
      <c r="D533" s="63" t="s">
        <v>722</v>
      </c>
      <c r="E533" s="63" t="s">
        <v>47</v>
      </c>
      <c r="F533" s="63" t="s">
        <v>48</v>
      </c>
      <c r="G533" s="63" t="s">
        <v>14</v>
      </c>
      <c r="I533" s="10"/>
    </row>
    <row r="534" ht="14.25" customHeight="1">
      <c r="A534" s="65">
        <v>45293.0</v>
      </c>
      <c r="B534" s="63" t="s">
        <v>17377</v>
      </c>
      <c r="C534" s="63" t="s">
        <v>17378</v>
      </c>
      <c r="D534" s="63" t="s">
        <v>722</v>
      </c>
      <c r="E534" s="63" t="s">
        <v>6044</v>
      </c>
      <c r="F534" s="63" t="s">
        <v>809</v>
      </c>
      <c r="G534" s="63" t="s">
        <v>14</v>
      </c>
      <c r="I534" s="10"/>
    </row>
    <row r="535" ht="14.25" customHeight="1">
      <c r="A535" s="65">
        <v>45293.0</v>
      </c>
      <c r="B535" s="63" t="s">
        <v>17377</v>
      </c>
      <c r="C535" s="63" t="s">
        <v>17378</v>
      </c>
      <c r="D535" s="63" t="s">
        <v>722</v>
      </c>
      <c r="E535" s="63" t="s">
        <v>119</v>
      </c>
      <c r="F535" s="63" t="s">
        <v>132</v>
      </c>
      <c r="G535" s="63" t="s">
        <v>14</v>
      </c>
      <c r="I535" s="10"/>
    </row>
    <row r="536" ht="14.25" customHeight="1">
      <c r="A536" s="63" t="s">
        <v>17379</v>
      </c>
      <c r="B536" s="63" t="s">
        <v>17380</v>
      </c>
      <c r="C536" s="63" t="s">
        <v>17381</v>
      </c>
      <c r="D536" s="63" t="s">
        <v>311</v>
      </c>
      <c r="E536" s="63" t="s">
        <v>110</v>
      </c>
      <c r="F536" s="63" t="s">
        <v>111</v>
      </c>
      <c r="G536" s="63" t="s">
        <v>14</v>
      </c>
      <c r="I536" s="10"/>
    </row>
    <row r="537" ht="14.25" customHeight="1">
      <c r="A537" s="63" t="s">
        <v>17379</v>
      </c>
      <c r="B537" s="63" t="s">
        <v>17380</v>
      </c>
      <c r="C537" s="63" t="s">
        <v>17381</v>
      </c>
      <c r="D537" s="63" t="s">
        <v>311</v>
      </c>
      <c r="E537" s="63" t="s">
        <v>119</v>
      </c>
      <c r="F537" s="63" t="s">
        <v>473</v>
      </c>
      <c r="G537" s="63" t="s">
        <v>29</v>
      </c>
      <c r="I537" s="10"/>
    </row>
    <row r="538" ht="14.25" customHeight="1">
      <c r="A538" s="63" t="s">
        <v>17379</v>
      </c>
      <c r="B538" s="63" t="s">
        <v>17380</v>
      </c>
      <c r="C538" s="63" t="s">
        <v>17381</v>
      </c>
      <c r="D538" s="63" t="s">
        <v>311</v>
      </c>
      <c r="E538" s="63" t="s">
        <v>119</v>
      </c>
      <c r="F538" s="63" t="s">
        <v>5884</v>
      </c>
      <c r="G538" s="63" t="s">
        <v>14</v>
      </c>
      <c r="I538" s="10"/>
    </row>
    <row r="539" ht="14.25" customHeight="1">
      <c r="A539" s="63" t="s">
        <v>17379</v>
      </c>
      <c r="B539" s="63" t="s">
        <v>17380</v>
      </c>
      <c r="C539" s="63" t="s">
        <v>17381</v>
      </c>
      <c r="D539" s="63" t="s">
        <v>311</v>
      </c>
      <c r="E539" s="63" t="s">
        <v>119</v>
      </c>
      <c r="F539" s="63" t="s">
        <v>18</v>
      </c>
      <c r="G539" s="63" t="s">
        <v>14</v>
      </c>
      <c r="I539" s="10"/>
    </row>
    <row r="540" ht="14.25" customHeight="1">
      <c r="A540" s="63" t="s">
        <v>17379</v>
      </c>
      <c r="B540" s="63" t="s">
        <v>17382</v>
      </c>
      <c r="C540" s="63" t="s">
        <v>17383</v>
      </c>
      <c r="D540" s="63" t="s">
        <v>432</v>
      </c>
      <c r="E540" s="63" t="s">
        <v>5895</v>
      </c>
      <c r="F540" s="63" t="s">
        <v>111</v>
      </c>
      <c r="G540" s="63" t="s">
        <v>14</v>
      </c>
      <c r="I540" s="10"/>
    </row>
    <row r="541" ht="14.25" customHeight="1">
      <c r="A541" s="63" t="s">
        <v>17379</v>
      </c>
      <c r="B541" s="63" t="s">
        <v>17382</v>
      </c>
      <c r="C541" s="63" t="s">
        <v>17383</v>
      </c>
      <c r="D541" s="63" t="s">
        <v>432</v>
      </c>
      <c r="E541" s="63" t="s">
        <v>119</v>
      </c>
      <c r="F541" s="63" t="s">
        <v>17384</v>
      </c>
      <c r="G541" s="63" t="s">
        <v>14</v>
      </c>
      <c r="I541" s="10"/>
    </row>
    <row r="542" ht="14.25" customHeight="1">
      <c r="A542" s="63" t="s">
        <v>17385</v>
      </c>
      <c r="B542" s="63" t="s">
        <v>17386</v>
      </c>
      <c r="C542" s="63" t="s">
        <v>17387</v>
      </c>
      <c r="D542" s="63" t="s">
        <v>329</v>
      </c>
      <c r="E542" s="63" t="s">
        <v>119</v>
      </c>
      <c r="F542" s="63" t="s">
        <v>7160</v>
      </c>
      <c r="G542" s="63" t="s">
        <v>14</v>
      </c>
      <c r="I542" s="10"/>
    </row>
    <row r="543" ht="14.25" customHeight="1">
      <c r="A543" s="63" t="s">
        <v>17385</v>
      </c>
      <c r="B543" s="63" t="s">
        <v>17388</v>
      </c>
      <c r="C543" s="63" t="s">
        <v>17389</v>
      </c>
      <c r="D543" s="63" t="s">
        <v>267</v>
      </c>
      <c r="E543" s="63" t="s">
        <v>5895</v>
      </c>
      <c r="F543" s="63" t="s">
        <v>111</v>
      </c>
      <c r="G543" s="63" t="s">
        <v>14</v>
      </c>
      <c r="I543" s="10"/>
    </row>
    <row r="544" ht="14.25" customHeight="1">
      <c r="A544" s="63" t="s">
        <v>17385</v>
      </c>
      <c r="B544" s="63" t="s">
        <v>17388</v>
      </c>
      <c r="C544" s="63" t="s">
        <v>17389</v>
      </c>
      <c r="D544" s="63" t="s">
        <v>267</v>
      </c>
      <c r="E544" s="63" t="s">
        <v>119</v>
      </c>
      <c r="F544" s="63" t="s">
        <v>127</v>
      </c>
      <c r="G544" s="63" t="s">
        <v>14</v>
      </c>
      <c r="I544" s="10"/>
    </row>
    <row r="545" ht="14.25" customHeight="1">
      <c r="A545" s="63" t="s">
        <v>17385</v>
      </c>
      <c r="B545" s="63" t="s">
        <v>17388</v>
      </c>
      <c r="C545" s="63" t="s">
        <v>17389</v>
      </c>
      <c r="D545" s="63" t="s">
        <v>267</v>
      </c>
      <c r="E545" s="63" t="s">
        <v>119</v>
      </c>
      <c r="F545" s="63" t="s">
        <v>149</v>
      </c>
      <c r="G545" s="63" t="s">
        <v>14</v>
      </c>
      <c r="I545" s="10"/>
    </row>
    <row r="546" ht="14.25" customHeight="1">
      <c r="A546" s="63" t="s">
        <v>17390</v>
      </c>
      <c r="B546" s="63" t="s">
        <v>17391</v>
      </c>
      <c r="C546" s="63" t="s">
        <v>17392</v>
      </c>
      <c r="D546" s="63" t="s">
        <v>1259</v>
      </c>
      <c r="E546" s="63" t="s">
        <v>119</v>
      </c>
      <c r="F546" s="63" t="s">
        <v>473</v>
      </c>
      <c r="G546" s="63" t="s">
        <v>29</v>
      </c>
      <c r="I546" s="10"/>
    </row>
    <row r="547" ht="14.25" customHeight="1">
      <c r="A547" s="63" t="s">
        <v>17390</v>
      </c>
      <c r="B547" s="63" t="s">
        <v>17391</v>
      </c>
      <c r="C547" s="63" t="s">
        <v>17392</v>
      </c>
      <c r="D547" s="63" t="s">
        <v>1259</v>
      </c>
      <c r="E547" s="63" t="s">
        <v>119</v>
      </c>
      <c r="F547" s="63" t="s">
        <v>132</v>
      </c>
      <c r="G547" s="63" t="s">
        <v>14</v>
      </c>
      <c r="I547" s="10"/>
    </row>
    <row r="548" ht="14.25" customHeight="1">
      <c r="A548" s="63" t="s">
        <v>17390</v>
      </c>
      <c r="B548" s="63" t="s">
        <v>17391</v>
      </c>
      <c r="C548" s="63" t="s">
        <v>17392</v>
      </c>
      <c r="D548" s="63" t="s">
        <v>1259</v>
      </c>
      <c r="E548" s="63" t="s">
        <v>436</v>
      </c>
      <c r="F548" s="63" t="s">
        <v>240</v>
      </c>
      <c r="G548" s="63" t="s">
        <v>14</v>
      </c>
      <c r="I548" s="10"/>
    </row>
    <row r="549" ht="14.25" customHeight="1">
      <c r="A549" s="63" t="s">
        <v>17390</v>
      </c>
      <c r="B549" s="63" t="s">
        <v>17393</v>
      </c>
      <c r="C549" s="63" t="s">
        <v>17394</v>
      </c>
      <c r="D549" s="63" t="s">
        <v>839</v>
      </c>
      <c r="E549" s="63" t="s">
        <v>110</v>
      </c>
      <c r="F549" s="63" t="s">
        <v>111</v>
      </c>
      <c r="G549" s="63" t="s">
        <v>14</v>
      </c>
      <c r="I549" s="10"/>
    </row>
    <row r="550" ht="14.25" customHeight="1">
      <c r="A550" s="63" t="s">
        <v>17390</v>
      </c>
      <c r="B550" s="63" t="s">
        <v>17393</v>
      </c>
      <c r="C550" s="63" t="s">
        <v>17394</v>
      </c>
      <c r="D550" s="63" t="s">
        <v>839</v>
      </c>
      <c r="E550" s="63" t="s">
        <v>38</v>
      </c>
      <c r="F550" s="63" t="s">
        <v>473</v>
      </c>
      <c r="G550" s="63" t="s">
        <v>29</v>
      </c>
      <c r="I550" s="10"/>
    </row>
    <row r="551" ht="14.25" customHeight="1">
      <c r="A551" s="63" t="s">
        <v>17390</v>
      </c>
      <c r="B551" s="63" t="s">
        <v>17393</v>
      </c>
      <c r="C551" s="63" t="s">
        <v>17394</v>
      </c>
      <c r="D551" s="63" t="s">
        <v>839</v>
      </c>
      <c r="E551" s="63" t="s">
        <v>38</v>
      </c>
      <c r="F551" s="63" t="s">
        <v>149</v>
      </c>
      <c r="G551" s="63" t="s">
        <v>14</v>
      </c>
      <c r="I551" s="10"/>
    </row>
    <row r="552" ht="14.25" customHeight="1">
      <c r="A552" s="63" t="s">
        <v>17395</v>
      </c>
      <c r="B552" s="63" t="s">
        <v>17396</v>
      </c>
      <c r="C552" s="63" t="s">
        <v>17397</v>
      </c>
      <c r="D552" s="63" t="s">
        <v>312</v>
      </c>
      <c r="E552" s="63" t="s">
        <v>119</v>
      </c>
      <c r="F552" s="63" t="s">
        <v>330</v>
      </c>
      <c r="G552" s="63" t="s">
        <v>14</v>
      </c>
      <c r="I552" s="10"/>
    </row>
    <row r="553" ht="14.25" customHeight="1">
      <c r="A553" s="63" t="s">
        <v>17395</v>
      </c>
      <c r="B553" s="63" t="s">
        <v>17396</v>
      </c>
      <c r="C553" s="63" t="s">
        <v>17397</v>
      </c>
      <c r="D553" s="63" t="s">
        <v>312</v>
      </c>
      <c r="E553" s="63" t="s">
        <v>239</v>
      </c>
      <c r="F553" s="63" t="s">
        <v>6191</v>
      </c>
      <c r="G553" s="63" t="s">
        <v>14</v>
      </c>
      <c r="I553" s="10"/>
    </row>
    <row r="554" ht="14.25" customHeight="1">
      <c r="A554" s="63" t="s">
        <v>17395</v>
      </c>
      <c r="B554" s="63" t="s">
        <v>17396</v>
      </c>
      <c r="C554" s="63" t="s">
        <v>17397</v>
      </c>
      <c r="D554" s="63" t="s">
        <v>312</v>
      </c>
      <c r="E554" s="63" t="s">
        <v>90</v>
      </c>
      <c r="F554" s="63" t="s">
        <v>111</v>
      </c>
      <c r="G554" s="63" t="s">
        <v>14</v>
      </c>
      <c r="I554" s="10"/>
    </row>
    <row r="555" ht="14.25" customHeight="1">
      <c r="A555" s="63" t="s">
        <v>17395</v>
      </c>
      <c r="B555" s="63" t="s">
        <v>17398</v>
      </c>
      <c r="C555" s="63" t="s">
        <v>17399</v>
      </c>
      <c r="D555" s="63" t="s">
        <v>642</v>
      </c>
      <c r="E555" s="63" t="s">
        <v>110</v>
      </c>
      <c r="F555" s="63" t="s">
        <v>111</v>
      </c>
      <c r="G555" s="63" t="s">
        <v>14</v>
      </c>
      <c r="I555" s="10"/>
    </row>
    <row r="556" ht="14.25" customHeight="1">
      <c r="A556" s="63" t="s">
        <v>17395</v>
      </c>
      <c r="B556" s="63" t="s">
        <v>17398</v>
      </c>
      <c r="C556" s="63" t="s">
        <v>17399</v>
      </c>
      <c r="D556" s="63" t="s">
        <v>642</v>
      </c>
      <c r="E556" s="63" t="s">
        <v>239</v>
      </c>
      <c r="F556" s="63" t="s">
        <v>240</v>
      </c>
      <c r="G556" s="63" t="s">
        <v>14</v>
      </c>
      <c r="I556" s="10"/>
    </row>
    <row r="557" ht="14.25" customHeight="1">
      <c r="A557" s="63" t="s">
        <v>17395</v>
      </c>
      <c r="B557" s="63" t="s">
        <v>17398</v>
      </c>
      <c r="C557" s="63" t="s">
        <v>17399</v>
      </c>
      <c r="D557" s="63" t="s">
        <v>642</v>
      </c>
      <c r="E557" s="63" t="s">
        <v>66</v>
      </c>
      <c r="F557" s="63" t="s">
        <v>7160</v>
      </c>
      <c r="G557" s="63" t="s">
        <v>14</v>
      </c>
      <c r="I557" s="10"/>
    </row>
    <row r="558" ht="14.25" customHeight="1">
      <c r="A558" s="63" t="s">
        <v>17400</v>
      </c>
      <c r="B558" s="63" t="s">
        <v>17401</v>
      </c>
      <c r="C558" s="63" t="s">
        <v>17402</v>
      </c>
      <c r="D558" s="63" t="s">
        <v>1306</v>
      </c>
      <c r="E558" s="63" t="s">
        <v>5895</v>
      </c>
      <c r="F558" s="63" t="s">
        <v>111</v>
      </c>
      <c r="G558" s="63" t="s">
        <v>14</v>
      </c>
      <c r="I558" s="10"/>
    </row>
    <row r="559" ht="14.25" customHeight="1">
      <c r="A559" s="63" t="s">
        <v>17400</v>
      </c>
      <c r="B559" s="63" t="s">
        <v>17401</v>
      </c>
      <c r="C559" s="63" t="s">
        <v>17402</v>
      </c>
      <c r="D559" s="63" t="s">
        <v>1306</v>
      </c>
      <c r="E559" s="63" t="s">
        <v>119</v>
      </c>
      <c r="F559" s="63" t="s">
        <v>473</v>
      </c>
      <c r="G559" s="63" t="s">
        <v>29</v>
      </c>
      <c r="I559" s="10"/>
    </row>
    <row r="560" ht="14.25" customHeight="1">
      <c r="A560" s="63" t="s">
        <v>17400</v>
      </c>
      <c r="B560" s="63" t="s">
        <v>17401</v>
      </c>
      <c r="C560" s="63" t="s">
        <v>17402</v>
      </c>
      <c r="D560" s="63" t="s">
        <v>1306</v>
      </c>
      <c r="E560" s="63" t="s">
        <v>119</v>
      </c>
      <c r="F560" s="63" t="s">
        <v>18</v>
      </c>
      <c r="G560" s="63" t="s">
        <v>14</v>
      </c>
      <c r="I560" s="10"/>
    </row>
    <row r="561" ht="14.25" customHeight="1">
      <c r="A561" s="63" t="s">
        <v>17400</v>
      </c>
      <c r="B561" s="63" t="s">
        <v>17403</v>
      </c>
      <c r="C561" s="63" t="s">
        <v>17404</v>
      </c>
      <c r="D561" s="63" t="s">
        <v>457</v>
      </c>
      <c r="E561" s="63" t="s">
        <v>110</v>
      </c>
      <c r="F561" s="63" t="s">
        <v>111</v>
      </c>
      <c r="G561" s="63" t="s">
        <v>14</v>
      </c>
      <c r="I561" s="10"/>
    </row>
    <row r="562" ht="14.25" customHeight="1">
      <c r="A562" s="63" t="s">
        <v>17400</v>
      </c>
      <c r="B562" s="63" t="s">
        <v>17403</v>
      </c>
      <c r="C562" s="63" t="s">
        <v>17404</v>
      </c>
      <c r="D562" s="63" t="s">
        <v>457</v>
      </c>
      <c r="E562" s="63" t="s">
        <v>119</v>
      </c>
      <c r="F562" s="63" t="s">
        <v>18</v>
      </c>
      <c r="G562" s="63" t="s">
        <v>14</v>
      </c>
      <c r="I562" s="10"/>
    </row>
    <row r="563" ht="14.25" customHeight="1">
      <c r="A563" s="63" t="s">
        <v>17405</v>
      </c>
      <c r="B563" s="63" t="s">
        <v>17406</v>
      </c>
      <c r="C563" s="63" t="s">
        <v>17407</v>
      </c>
      <c r="D563" s="63" t="s">
        <v>321</v>
      </c>
      <c r="E563" s="63" t="s">
        <v>110</v>
      </c>
      <c r="F563" s="63" t="s">
        <v>111</v>
      </c>
      <c r="G563" s="63" t="s">
        <v>14</v>
      </c>
      <c r="I563" s="10"/>
    </row>
    <row r="564" ht="14.25" customHeight="1">
      <c r="A564" s="63" t="s">
        <v>17405</v>
      </c>
      <c r="B564" s="63" t="s">
        <v>17406</v>
      </c>
      <c r="C564" s="63" t="s">
        <v>17407</v>
      </c>
      <c r="D564" s="63" t="s">
        <v>321</v>
      </c>
      <c r="E564" s="63" t="s">
        <v>119</v>
      </c>
      <c r="F564" s="63" t="s">
        <v>473</v>
      </c>
      <c r="G564" s="63" t="s">
        <v>29</v>
      </c>
      <c r="I564" s="10"/>
    </row>
    <row r="565" ht="14.25" customHeight="1">
      <c r="A565" s="63" t="s">
        <v>17405</v>
      </c>
      <c r="B565" s="63" t="s">
        <v>17406</v>
      </c>
      <c r="C565" s="63" t="s">
        <v>17407</v>
      </c>
      <c r="D565" s="63" t="s">
        <v>321</v>
      </c>
      <c r="E565" s="63" t="s">
        <v>119</v>
      </c>
      <c r="F565" s="63" t="s">
        <v>7160</v>
      </c>
      <c r="G565" s="63" t="s">
        <v>14</v>
      </c>
      <c r="I565" s="10"/>
    </row>
    <row r="566" ht="14.25" customHeight="1">
      <c r="A566" s="63" t="s">
        <v>17405</v>
      </c>
      <c r="B566" s="63" t="s">
        <v>17408</v>
      </c>
      <c r="C566" s="63" t="s">
        <v>17409</v>
      </c>
      <c r="D566" s="63" t="s">
        <v>1306</v>
      </c>
      <c r="E566" s="63" t="s">
        <v>183</v>
      </c>
      <c r="F566" s="63" t="s">
        <v>111</v>
      </c>
      <c r="G566" s="63" t="s">
        <v>14</v>
      </c>
      <c r="I566" s="10"/>
    </row>
    <row r="567" ht="14.25" customHeight="1">
      <c r="A567" s="63" t="s">
        <v>17405</v>
      </c>
      <c r="B567" s="63" t="s">
        <v>17408</v>
      </c>
      <c r="C567" s="63" t="s">
        <v>17409</v>
      </c>
      <c r="D567" s="63" t="s">
        <v>1306</v>
      </c>
      <c r="E567" s="63" t="s">
        <v>119</v>
      </c>
      <c r="F567" s="63" t="s">
        <v>473</v>
      </c>
      <c r="G567" s="63" t="s">
        <v>29</v>
      </c>
      <c r="I567" s="10"/>
    </row>
    <row r="568" ht="14.25" customHeight="1">
      <c r="A568" s="63" t="s">
        <v>17405</v>
      </c>
      <c r="B568" s="63" t="s">
        <v>17408</v>
      </c>
      <c r="C568" s="63" t="s">
        <v>17409</v>
      </c>
      <c r="D568" s="63" t="s">
        <v>1306</v>
      </c>
      <c r="E568" s="63" t="s">
        <v>119</v>
      </c>
      <c r="F568" s="63" t="s">
        <v>33</v>
      </c>
      <c r="G568" s="63" t="s">
        <v>14</v>
      </c>
      <c r="I568" s="10"/>
    </row>
    <row r="569" ht="14.25" customHeight="1">
      <c r="A569" s="63" t="s">
        <v>16842</v>
      </c>
      <c r="B569" s="63" t="s">
        <v>17410</v>
      </c>
      <c r="C569" s="63" t="s">
        <v>17411</v>
      </c>
      <c r="D569" s="63" t="s">
        <v>1097</v>
      </c>
      <c r="E569" s="63" t="s">
        <v>119</v>
      </c>
      <c r="F569" s="63" t="s">
        <v>1901</v>
      </c>
      <c r="G569" s="63" t="s">
        <v>14</v>
      </c>
      <c r="I569" s="10"/>
    </row>
    <row r="570" ht="14.25" customHeight="1">
      <c r="A570" s="63" t="s">
        <v>16842</v>
      </c>
      <c r="B570" s="63" t="s">
        <v>17410</v>
      </c>
      <c r="C570" s="63" t="s">
        <v>17411</v>
      </c>
      <c r="D570" s="63" t="s">
        <v>1097</v>
      </c>
      <c r="E570" s="63" t="s">
        <v>4542</v>
      </c>
      <c r="F570" s="63" t="s">
        <v>240</v>
      </c>
      <c r="G570" s="63" t="s">
        <v>14</v>
      </c>
      <c r="I570" s="10"/>
    </row>
    <row r="571" ht="14.25" customHeight="1">
      <c r="A571" s="63" t="s">
        <v>16842</v>
      </c>
      <c r="B571" s="63" t="s">
        <v>17410</v>
      </c>
      <c r="C571" s="63" t="s">
        <v>17411</v>
      </c>
      <c r="D571" s="63" t="s">
        <v>1097</v>
      </c>
      <c r="E571" s="63" t="s">
        <v>4542</v>
      </c>
      <c r="F571" s="63" t="s">
        <v>809</v>
      </c>
      <c r="G571" s="63" t="s">
        <v>14</v>
      </c>
      <c r="I571" s="10"/>
    </row>
    <row r="572" ht="14.25" customHeight="1">
      <c r="A572" s="63" t="s">
        <v>16842</v>
      </c>
      <c r="B572" s="63" t="s">
        <v>17412</v>
      </c>
      <c r="C572" s="63" t="s">
        <v>17413</v>
      </c>
      <c r="D572" s="63" t="s">
        <v>201</v>
      </c>
      <c r="E572" s="63" t="s">
        <v>110</v>
      </c>
      <c r="F572" s="63" t="s">
        <v>111</v>
      </c>
      <c r="G572" s="63" t="s">
        <v>14</v>
      </c>
      <c r="I572" s="10"/>
    </row>
    <row r="573" ht="14.25" customHeight="1">
      <c r="A573" s="63" t="s">
        <v>16842</v>
      </c>
      <c r="B573" s="63" t="s">
        <v>17412</v>
      </c>
      <c r="C573" s="63" t="s">
        <v>17413</v>
      </c>
      <c r="D573" s="63" t="s">
        <v>201</v>
      </c>
      <c r="E573" s="63" t="s">
        <v>119</v>
      </c>
      <c r="F573" s="63" t="s">
        <v>473</v>
      </c>
      <c r="G573" s="63" t="s">
        <v>29</v>
      </c>
      <c r="I573" s="10"/>
    </row>
    <row r="574" ht="14.25" customHeight="1">
      <c r="A574" s="63" t="s">
        <v>16842</v>
      </c>
      <c r="B574" s="63" t="s">
        <v>17412</v>
      </c>
      <c r="C574" s="63" t="s">
        <v>17413</v>
      </c>
      <c r="D574" s="63" t="s">
        <v>201</v>
      </c>
      <c r="E574" s="63" t="s">
        <v>119</v>
      </c>
      <c r="F574" s="63" t="s">
        <v>18</v>
      </c>
      <c r="G574" s="63" t="s">
        <v>14</v>
      </c>
      <c r="I574" s="10"/>
    </row>
    <row r="575" ht="14.25" customHeight="1">
      <c r="A575" s="63" t="s">
        <v>16842</v>
      </c>
      <c r="B575" s="63" t="s">
        <v>17412</v>
      </c>
      <c r="C575" s="63" t="s">
        <v>17413</v>
      </c>
      <c r="D575" s="63" t="s">
        <v>201</v>
      </c>
      <c r="E575" s="63" t="s">
        <v>38</v>
      </c>
      <c r="F575" s="63" t="s">
        <v>101</v>
      </c>
      <c r="G575" s="63" t="s">
        <v>14</v>
      </c>
      <c r="I575" s="10"/>
    </row>
    <row r="576" ht="14.25" customHeight="1">
      <c r="A576" s="63" t="s">
        <v>16751</v>
      </c>
      <c r="B576" s="63" t="s">
        <v>17414</v>
      </c>
      <c r="C576" s="63" t="s">
        <v>17415</v>
      </c>
      <c r="D576" s="63" t="s">
        <v>11</v>
      </c>
      <c r="E576" s="63" t="s">
        <v>110</v>
      </c>
      <c r="F576" s="63" t="s">
        <v>111</v>
      </c>
      <c r="G576" s="63" t="s">
        <v>14</v>
      </c>
      <c r="I576" s="10"/>
    </row>
    <row r="577" ht="14.25" customHeight="1">
      <c r="A577" s="63" t="s">
        <v>16751</v>
      </c>
      <c r="B577" s="63" t="s">
        <v>17416</v>
      </c>
      <c r="C577" s="63" t="s">
        <v>17417</v>
      </c>
      <c r="D577" s="63" t="s">
        <v>137</v>
      </c>
      <c r="E577" s="63" t="s">
        <v>110</v>
      </c>
      <c r="F577" s="63" t="s">
        <v>111</v>
      </c>
      <c r="G577" s="63" t="s">
        <v>14</v>
      </c>
      <c r="I577" s="10"/>
    </row>
    <row r="578" ht="14.25" customHeight="1">
      <c r="A578" s="63" t="s">
        <v>16751</v>
      </c>
      <c r="B578" s="63" t="s">
        <v>17416</v>
      </c>
      <c r="C578" s="63" t="s">
        <v>17417</v>
      </c>
      <c r="D578" s="63" t="s">
        <v>137</v>
      </c>
      <c r="E578" s="63" t="s">
        <v>119</v>
      </c>
      <c r="F578" s="63" t="s">
        <v>240</v>
      </c>
      <c r="G578" s="63" t="s">
        <v>14</v>
      </c>
      <c r="I578" s="10"/>
    </row>
    <row r="579" ht="14.25" customHeight="1">
      <c r="A579" s="63" t="s">
        <v>16751</v>
      </c>
      <c r="B579" s="63" t="s">
        <v>17416</v>
      </c>
      <c r="C579" s="63" t="s">
        <v>17417</v>
      </c>
      <c r="D579" s="63" t="s">
        <v>137</v>
      </c>
      <c r="E579" s="63" t="s">
        <v>119</v>
      </c>
      <c r="F579" s="63" t="s">
        <v>18</v>
      </c>
      <c r="G579" s="63" t="s">
        <v>14</v>
      </c>
      <c r="I579" s="10"/>
    </row>
    <row r="580" ht="14.25" customHeight="1">
      <c r="A580" s="63" t="s">
        <v>16632</v>
      </c>
      <c r="B580" s="63" t="s">
        <v>17418</v>
      </c>
      <c r="C580" s="63" t="s">
        <v>17419</v>
      </c>
      <c r="D580" s="63" t="s">
        <v>812</v>
      </c>
      <c r="E580" s="63" t="s">
        <v>5895</v>
      </c>
      <c r="F580" s="63" t="s">
        <v>111</v>
      </c>
      <c r="G580" s="63" t="s">
        <v>14</v>
      </c>
      <c r="I580" s="10"/>
    </row>
    <row r="581" ht="14.25" customHeight="1">
      <c r="A581" s="63" t="s">
        <v>16632</v>
      </c>
      <c r="B581" s="63" t="s">
        <v>17418</v>
      </c>
      <c r="C581" s="63" t="s">
        <v>17419</v>
      </c>
      <c r="D581" s="63" t="s">
        <v>812</v>
      </c>
      <c r="E581" s="63" t="s">
        <v>239</v>
      </c>
      <c r="F581" s="63" t="s">
        <v>240</v>
      </c>
      <c r="G581" s="63" t="s">
        <v>14</v>
      </c>
      <c r="I581" s="10"/>
    </row>
    <row r="582" ht="14.25" customHeight="1">
      <c r="A582" s="63" t="s">
        <v>16632</v>
      </c>
      <c r="B582" s="63" t="s">
        <v>17420</v>
      </c>
      <c r="C582" s="63" t="s">
        <v>17421</v>
      </c>
      <c r="D582" s="63" t="s">
        <v>839</v>
      </c>
      <c r="E582" s="63" t="s">
        <v>119</v>
      </c>
      <c r="F582" s="63" t="s">
        <v>1901</v>
      </c>
      <c r="G582" s="63" t="s">
        <v>14</v>
      </c>
      <c r="I582" s="10"/>
    </row>
    <row r="583" ht="14.25" customHeight="1">
      <c r="A583" s="63" t="s">
        <v>16567</v>
      </c>
      <c r="B583" s="63" t="s">
        <v>17422</v>
      </c>
      <c r="C583" s="63" t="s">
        <v>17423</v>
      </c>
      <c r="D583" s="63" t="s">
        <v>665</v>
      </c>
      <c r="E583" s="63" t="s">
        <v>110</v>
      </c>
      <c r="F583" s="63" t="s">
        <v>111</v>
      </c>
      <c r="G583" s="63" t="s">
        <v>14</v>
      </c>
      <c r="I583" s="10"/>
    </row>
    <row r="584" ht="14.25" customHeight="1">
      <c r="A584" s="63" t="s">
        <v>16567</v>
      </c>
      <c r="B584" s="63" t="s">
        <v>17422</v>
      </c>
      <c r="C584" s="63" t="s">
        <v>17423</v>
      </c>
      <c r="D584" s="63" t="s">
        <v>665</v>
      </c>
      <c r="E584" s="63" t="s">
        <v>119</v>
      </c>
      <c r="F584" s="63" t="s">
        <v>18</v>
      </c>
      <c r="G584" s="63" t="s">
        <v>14</v>
      </c>
      <c r="I584" s="10"/>
    </row>
    <row r="585" ht="14.25" customHeight="1">
      <c r="A585" s="63" t="s">
        <v>16567</v>
      </c>
      <c r="B585" s="63" t="s">
        <v>17422</v>
      </c>
      <c r="C585" s="63" t="s">
        <v>17423</v>
      </c>
      <c r="D585" s="63" t="s">
        <v>665</v>
      </c>
      <c r="E585" s="63" t="s">
        <v>38</v>
      </c>
      <c r="F585" s="63" t="s">
        <v>542</v>
      </c>
      <c r="G585" s="63" t="s">
        <v>14</v>
      </c>
      <c r="I585" s="10"/>
    </row>
    <row r="586" ht="14.25" customHeight="1">
      <c r="A586" s="63" t="s">
        <v>16567</v>
      </c>
      <c r="B586" s="63" t="s">
        <v>17424</v>
      </c>
      <c r="C586" s="63" t="s">
        <v>17425</v>
      </c>
      <c r="D586" s="63" t="s">
        <v>930</v>
      </c>
      <c r="E586" s="63" t="s">
        <v>183</v>
      </c>
      <c r="F586" s="63" t="s">
        <v>111</v>
      </c>
      <c r="G586" s="63" t="s">
        <v>14</v>
      </c>
      <c r="I586" s="10"/>
    </row>
    <row r="587" ht="14.25" customHeight="1">
      <c r="A587" s="63" t="s">
        <v>16511</v>
      </c>
      <c r="B587" s="63" t="s">
        <v>17426</v>
      </c>
      <c r="C587" s="63" t="s">
        <v>17427</v>
      </c>
      <c r="D587" s="63" t="s">
        <v>754</v>
      </c>
      <c r="E587" s="63" t="s">
        <v>119</v>
      </c>
      <c r="F587" s="63" t="s">
        <v>473</v>
      </c>
      <c r="G587" s="63" t="s">
        <v>29</v>
      </c>
      <c r="I587" s="10"/>
    </row>
    <row r="588" ht="14.25" customHeight="1">
      <c r="A588" s="63" t="s">
        <v>16511</v>
      </c>
      <c r="B588" s="63" t="s">
        <v>17426</v>
      </c>
      <c r="C588" s="63" t="s">
        <v>17427</v>
      </c>
      <c r="D588" s="63" t="s">
        <v>754</v>
      </c>
      <c r="E588" s="63" t="s">
        <v>119</v>
      </c>
      <c r="F588" s="63" t="s">
        <v>7160</v>
      </c>
      <c r="G588" s="63" t="s">
        <v>14</v>
      </c>
      <c r="I588" s="10"/>
    </row>
    <row r="589" ht="14.25" customHeight="1">
      <c r="A589" s="63" t="s">
        <v>16511</v>
      </c>
      <c r="B589" s="63" t="s">
        <v>17426</v>
      </c>
      <c r="C589" s="63" t="s">
        <v>17427</v>
      </c>
      <c r="D589" s="63" t="s">
        <v>754</v>
      </c>
      <c r="E589" s="63" t="s">
        <v>1406</v>
      </c>
      <c r="F589" s="63" t="s">
        <v>240</v>
      </c>
      <c r="G589" s="63" t="s">
        <v>14</v>
      </c>
      <c r="I589" s="10"/>
    </row>
    <row r="590" ht="14.25" customHeight="1">
      <c r="A590" s="63" t="s">
        <v>16411</v>
      </c>
      <c r="B590" s="63" t="s">
        <v>17428</v>
      </c>
      <c r="C590" s="63" t="s">
        <v>17429</v>
      </c>
      <c r="D590" s="63" t="s">
        <v>5036</v>
      </c>
      <c r="E590" s="63" t="s">
        <v>436</v>
      </c>
      <c r="F590" s="63" t="s">
        <v>473</v>
      </c>
      <c r="G590" s="63" t="s">
        <v>29</v>
      </c>
      <c r="I590" s="10"/>
    </row>
    <row r="591" ht="14.25" customHeight="1">
      <c r="A591" s="63" t="s">
        <v>16411</v>
      </c>
      <c r="B591" s="63" t="s">
        <v>17428</v>
      </c>
      <c r="C591" s="63" t="s">
        <v>17429</v>
      </c>
      <c r="D591" s="63" t="s">
        <v>5036</v>
      </c>
      <c r="E591" s="63" t="s">
        <v>436</v>
      </c>
      <c r="F591" s="63" t="s">
        <v>7160</v>
      </c>
      <c r="G591" s="63" t="s">
        <v>14</v>
      </c>
      <c r="I591" s="10"/>
    </row>
    <row r="592" ht="14.25" customHeight="1">
      <c r="A592" s="63" t="s">
        <v>16411</v>
      </c>
      <c r="B592" s="63" t="s">
        <v>17430</v>
      </c>
      <c r="C592" s="63" t="s">
        <v>17431</v>
      </c>
      <c r="D592" s="63" t="s">
        <v>722</v>
      </c>
      <c r="E592" s="63" t="s">
        <v>47</v>
      </c>
      <c r="F592" s="63" t="s">
        <v>9125</v>
      </c>
      <c r="G592" s="63" t="s">
        <v>14</v>
      </c>
      <c r="I592" s="10"/>
    </row>
    <row r="593" ht="14.25" customHeight="1">
      <c r="A593" s="63" t="s">
        <v>16411</v>
      </c>
      <c r="B593" s="63" t="s">
        <v>17430</v>
      </c>
      <c r="C593" s="63" t="s">
        <v>17431</v>
      </c>
      <c r="D593" s="63" t="s">
        <v>722</v>
      </c>
      <c r="E593" s="63" t="s">
        <v>6044</v>
      </c>
      <c r="F593" s="63" t="s">
        <v>809</v>
      </c>
      <c r="G593" s="63" t="s">
        <v>14</v>
      </c>
      <c r="I593" s="10"/>
    </row>
    <row r="594" ht="14.25" customHeight="1">
      <c r="A594" s="63" t="s">
        <v>16411</v>
      </c>
      <c r="B594" s="63" t="s">
        <v>17430</v>
      </c>
      <c r="C594" s="63" t="s">
        <v>17431</v>
      </c>
      <c r="D594" s="63" t="s">
        <v>722</v>
      </c>
      <c r="E594" s="63" t="s">
        <v>119</v>
      </c>
      <c r="F594" s="63" t="s">
        <v>6180</v>
      </c>
      <c r="G594" s="63" t="s">
        <v>29</v>
      </c>
      <c r="I594" s="10"/>
    </row>
    <row r="595" ht="14.25" customHeight="1">
      <c r="A595" s="63" t="s">
        <v>16411</v>
      </c>
      <c r="B595" s="63" t="s">
        <v>17430</v>
      </c>
      <c r="C595" s="63" t="s">
        <v>17431</v>
      </c>
      <c r="D595" s="63" t="s">
        <v>722</v>
      </c>
      <c r="E595" s="63" t="s">
        <v>119</v>
      </c>
      <c r="F595" s="63" t="s">
        <v>127</v>
      </c>
      <c r="G595" s="63" t="s">
        <v>14</v>
      </c>
      <c r="I595" s="10"/>
    </row>
    <row r="596" ht="14.25" customHeight="1">
      <c r="A596" s="63" t="s">
        <v>16332</v>
      </c>
      <c r="B596" s="63" t="s">
        <v>17432</v>
      </c>
      <c r="C596" s="63" t="s">
        <v>17433</v>
      </c>
      <c r="D596" s="63" t="s">
        <v>761</v>
      </c>
      <c r="E596" s="63" t="s">
        <v>119</v>
      </c>
      <c r="F596" s="63" t="s">
        <v>43</v>
      </c>
      <c r="G596" s="63" t="s">
        <v>14</v>
      </c>
      <c r="I596" s="10"/>
    </row>
    <row r="597" ht="14.25" customHeight="1">
      <c r="A597" s="63" t="s">
        <v>16332</v>
      </c>
      <c r="B597" s="63" t="s">
        <v>17432</v>
      </c>
      <c r="C597" s="63" t="s">
        <v>17433</v>
      </c>
      <c r="D597" s="63" t="s">
        <v>761</v>
      </c>
      <c r="E597" s="63" t="s">
        <v>119</v>
      </c>
      <c r="F597" s="63" t="s">
        <v>1901</v>
      </c>
      <c r="G597" s="63" t="s">
        <v>14</v>
      </c>
      <c r="I597" s="10"/>
    </row>
    <row r="598" ht="14.25" customHeight="1">
      <c r="A598" s="63" t="s">
        <v>16332</v>
      </c>
      <c r="B598" s="63" t="s">
        <v>17434</v>
      </c>
      <c r="C598" s="63" t="s">
        <v>17435</v>
      </c>
      <c r="D598" s="63" t="s">
        <v>230</v>
      </c>
      <c r="E598" s="63" t="s">
        <v>119</v>
      </c>
      <c r="F598" s="63" t="s">
        <v>17384</v>
      </c>
      <c r="G598" s="63" t="s">
        <v>14</v>
      </c>
      <c r="I598" s="10"/>
    </row>
    <row r="599" ht="14.25" customHeight="1">
      <c r="A599" s="65">
        <v>45627.0</v>
      </c>
      <c r="B599" s="63" t="s">
        <v>17436</v>
      </c>
      <c r="C599" s="63" t="s">
        <v>17437</v>
      </c>
      <c r="D599" s="63" t="s">
        <v>298</v>
      </c>
      <c r="E599" s="63" t="s">
        <v>119</v>
      </c>
      <c r="F599" s="63" t="s">
        <v>7160</v>
      </c>
      <c r="G599" s="63" t="s">
        <v>14</v>
      </c>
      <c r="I599" s="10"/>
    </row>
    <row r="600" ht="14.25" customHeight="1">
      <c r="A600" s="65">
        <v>45627.0</v>
      </c>
      <c r="B600" s="63" t="s">
        <v>17436</v>
      </c>
      <c r="C600" s="63" t="s">
        <v>17437</v>
      </c>
      <c r="D600" s="63" t="s">
        <v>298</v>
      </c>
      <c r="E600" s="63" t="s">
        <v>436</v>
      </c>
      <c r="F600" s="63" t="s">
        <v>33</v>
      </c>
      <c r="G600" s="63" t="s">
        <v>14</v>
      </c>
      <c r="I600" s="10"/>
    </row>
    <row r="601" ht="14.25" customHeight="1">
      <c r="A601" s="65">
        <v>45597.0</v>
      </c>
      <c r="B601" s="63" t="s">
        <v>17438</v>
      </c>
      <c r="C601" s="63" t="s">
        <v>17439</v>
      </c>
      <c r="D601" s="63" t="s">
        <v>197</v>
      </c>
      <c r="E601" s="63" t="s">
        <v>119</v>
      </c>
      <c r="F601" s="63" t="s">
        <v>7160</v>
      </c>
      <c r="G601" s="63" t="s">
        <v>14</v>
      </c>
      <c r="I601" s="10"/>
    </row>
    <row r="602" ht="14.25" customHeight="1">
      <c r="A602" s="65">
        <v>45597.0</v>
      </c>
      <c r="B602" s="63" t="s">
        <v>17438</v>
      </c>
      <c r="C602" s="63" t="s">
        <v>17439</v>
      </c>
      <c r="D602" s="63" t="s">
        <v>197</v>
      </c>
      <c r="E602" s="63" t="s">
        <v>290</v>
      </c>
      <c r="F602" s="63" t="s">
        <v>101</v>
      </c>
      <c r="G602" s="63" t="s">
        <v>86</v>
      </c>
      <c r="I602" s="10"/>
    </row>
    <row r="603" ht="14.25" customHeight="1">
      <c r="A603" s="65">
        <v>45566.0</v>
      </c>
      <c r="B603" s="63" t="s">
        <v>17440</v>
      </c>
      <c r="C603" s="63" t="s">
        <v>17441</v>
      </c>
      <c r="D603" s="63" t="s">
        <v>515</v>
      </c>
      <c r="E603" s="63" t="s">
        <v>119</v>
      </c>
      <c r="F603" s="63" t="s">
        <v>17442</v>
      </c>
      <c r="G603" s="63" t="s">
        <v>14</v>
      </c>
      <c r="I603" s="10"/>
    </row>
    <row r="604" ht="14.25" customHeight="1">
      <c r="A604" s="65">
        <v>45566.0</v>
      </c>
      <c r="B604" s="63" t="s">
        <v>17440</v>
      </c>
      <c r="C604" s="63" t="s">
        <v>17441</v>
      </c>
      <c r="D604" s="63" t="s">
        <v>515</v>
      </c>
      <c r="E604" s="63" t="s">
        <v>119</v>
      </c>
      <c r="F604" s="63" t="s">
        <v>498</v>
      </c>
      <c r="G604" s="63" t="s">
        <v>14</v>
      </c>
      <c r="I604" s="10"/>
    </row>
    <row r="605" ht="14.25" customHeight="1">
      <c r="A605" s="65">
        <v>45566.0</v>
      </c>
      <c r="B605" s="63" t="s">
        <v>17443</v>
      </c>
      <c r="C605" s="63" t="s">
        <v>17444</v>
      </c>
      <c r="D605" s="63" t="s">
        <v>1136</v>
      </c>
      <c r="E605" s="63" t="s">
        <v>119</v>
      </c>
      <c r="F605" s="63" t="s">
        <v>6180</v>
      </c>
      <c r="G605" s="63" t="s">
        <v>29</v>
      </c>
      <c r="I605" s="10"/>
    </row>
    <row r="606" ht="14.25" customHeight="1">
      <c r="A606" s="65">
        <v>45566.0</v>
      </c>
      <c r="B606" s="63" t="s">
        <v>17443</v>
      </c>
      <c r="C606" s="63" t="s">
        <v>17444</v>
      </c>
      <c r="D606" s="63" t="s">
        <v>1136</v>
      </c>
      <c r="E606" s="63" t="s">
        <v>119</v>
      </c>
      <c r="F606" s="63" t="s">
        <v>127</v>
      </c>
      <c r="G606" s="63" t="s">
        <v>14</v>
      </c>
      <c r="I606" s="10"/>
    </row>
    <row r="607" ht="14.25" customHeight="1">
      <c r="A607" s="65">
        <v>45536.0</v>
      </c>
      <c r="B607" s="63" t="s">
        <v>17445</v>
      </c>
      <c r="C607" s="63" t="s">
        <v>17446</v>
      </c>
      <c r="D607" s="63" t="s">
        <v>530</v>
      </c>
      <c r="E607" s="63" t="s">
        <v>6044</v>
      </c>
      <c r="F607" s="63" t="s">
        <v>809</v>
      </c>
      <c r="G607" s="63" t="s">
        <v>14</v>
      </c>
      <c r="I607" s="10"/>
    </row>
    <row r="608" ht="14.25" customHeight="1">
      <c r="A608" s="65">
        <v>45536.0</v>
      </c>
      <c r="B608" s="63" t="s">
        <v>17445</v>
      </c>
      <c r="C608" s="63" t="s">
        <v>17446</v>
      </c>
      <c r="D608" s="63" t="s">
        <v>530</v>
      </c>
      <c r="E608" s="63" t="s">
        <v>6957</v>
      </c>
      <c r="F608" s="63" t="s">
        <v>564</v>
      </c>
      <c r="G608" s="63" t="s">
        <v>14</v>
      </c>
      <c r="I608" s="10"/>
    </row>
    <row r="609" ht="14.25" customHeight="1">
      <c r="A609" s="65">
        <v>45536.0</v>
      </c>
      <c r="B609" s="63" t="s">
        <v>17447</v>
      </c>
      <c r="C609" s="63" t="s">
        <v>17448</v>
      </c>
      <c r="D609" s="63" t="s">
        <v>722</v>
      </c>
      <c r="E609" s="63" t="s">
        <v>119</v>
      </c>
      <c r="F609" s="63" t="s">
        <v>473</v>
      </c>
      <c r="G609" s="63" t="s">
        <v>29</v>
      </c>
      <c r="I609" s="10"/>
    </row>
    <row r="610" ht="14.25" customHeight="1">
      <c r="A610" s="65">
        <v>45536.0</v>
      </c>
      <c r="B610" s="63" t="s">
        <v>17447</v>
      </c>
      <c r="C610" s="63" t="s">
        <v>17448</v>
      </c>
      <c r="D610" s="63" t="s">
        <v>722</v>
      </c>
      <c r="E610" s="63" t="s">
        <v>119</v>
      </c>
      <c r="F610" s="63" t="s">
        <v>18</v>
      </c>
      <c r="G610" s="63" t="s">
        <v>14</v>
      </c>
      <c r="I610" s="10"/>
    </row>
    <row r="611" ht="14.25" customHeight="1">
      <c r="A611" s="65">
        <v>45536.0</v>
      </c>
      <c r="B611" s="63" t="s">
        <v>17447</v>
      </c>
      <c r="C611" s="63" t="s">
        <v>17448</v>
      </c>
      <c r="D611" s="63" t="s">
        <v>722</v>
      </c>
      <c r="E611" s="63" t="s">
        <v>119</v>
      </c>
      <c r="F611" s="63" t="s">
        <v>7160</v>
      </c>
      <c r="G611" s="63" t="s">
        <v>14</v>
      </c>
      <c r="I611" s="10"/>
    </row>
    <row r="612" ht="14.25" customHeight="1">
      <c r="A612" s="65">
        <v>45505.0</v>
      </c>
      <c r="B612" s="63" t="s">
        <v>17449</v>
      </c>
      <c r="C612" s="63" t="s">
        <v>17450</v>
      </c>
      <c r="D612" s="63" t="s">
        <v>445</v>
      </c>
      <c r="E612" s="63" t="s">
        <v>436</v>
      </c>
      <c r="F612" s="63" t="s">
        <v>101</v>
      </c>
      <c r="G612" s="63" t="s">
        <v>14</v>
      </c>
      <c r="I612" s="10"/>
    </row>
    <row r="613" ht="14.25" customHeight="1">
      <c r="A613" s="65">
        <v>45505.0</v>
      </c>
      <c r="B613" s="63" t="s">
        <v>17449</v>
      </c>
      <c r="C613" s="63" t="s">
        <v>17450</v>
      </c>
      <c r="D613" s="63" t="s">
        <v>445</v>
      </c>
      <c r="E613" s="63" t="s">
        <v>436</v>
      </c>
      <c r="F613" s="63" t="s">
        <v>132</v>
      </c>
      <c r="G613" s="63" t="s">
        <v>14</v>
      </c>
      <c r="I613" s="10"/>
    </row>
    <row r="614" ht="14.25" customHeight="1">
      <c r="A614" s="65">
        <v>45413.0</v>
      </c>
      <c r="B614" s="63" t="s">
        <v>17451</v>
      </c>
      <c r="C614" s="63" t="s">
        <v>17452</v>
      </c>
      <c r="D614" s="63" t="s">
        <v>385</v>
      </c>
      <c r="E614" s="63" t="s">
        <v>119</v>
      </c>
      <c r="F614" s="63" t="s">
        <v>473</v>
      </c>
      <c r="G614" s="63" t="s">
        <v>29</v>
      </c>
      <c r="I614" s="10"/>
    </row>
    <row r="615" ht="14.25" customHeight="1">
      <c r="A615" s="65">
        <v>45413.0</v>
      </c>
      <c r="B615" s="63" t="s">
        <v>17451</v>
      </c>
      <c r="C615" s="63" t="s">
        <v>17452</v>
      </c>
      <c r="D615" s="63" t="s">
        <v>385</v>
      </c>
      <c r="E615" s="63" t="s">
        <v>119</v>
      </c>
      <c r="F615" s="63" t="s">
        <v>18</v>
      </c>
      <c r="G615" s="63" t="s">
        <v>14</v>
      </c>
      <c r="I615" s="10"/>
    </row>
    <row r="616" ht="14.25" customHeight="1">
      <c r="A616" s="65">
        <v>45413.0</v>
      </c>
      <c r="B616" s="63" t="s">
        <v>17451</v>
      </c>
      <c r="C616" s="63" t="s">
        <v>17452</v>
      </c>
      <c r="D616" s="63" t="s">
        <v>385</v>
      </c>
      <c r="E616" s="63" t="s">
        <v>2082</v>
      </c>
      <c r="F616" s="63" t="s">
        <v>240</v>
      </c>
      <c r="G616" s="63" t="s">
        <v>14</v>
      </c>
      <c r="I616" s="10"/>
    </row>
    <row r="617" ht="14.25" customHeight="1">
      <c r="A617" s="65">
        <v>45383.0</v>
      </c>
      <c r="B617" s="63" t="s">
        <v>17453</v>
      </c>
      <c r="C617" s="63" t="s">
        <v>17454</v>
      </c>
      <c r="D617" s="63" t="s">
        <v>722</v>
      </c>
      <c r="E617" s="63" t="s">
        <v>10452</v>
      </c>
      <c r="F617" s="63" t="s">
        <v>9125</v>
      </c>
      <c r="G617" s="63" t="s">
        <v>14</v>
      </c>
      <c r="I617" s="10"/>
    </row>
    <row r="618" ht="14.25" customHeight="1">
      <c r="A618" s="65">
        <v>45383.0</v>
      </c>
      <c r="B618" s="63" t="s">
        <v>17453</v>
      </c>
      <c r="C618" s="63" t="s">
        <v>17454</v>
      </c>
      <c r="D618" s="63" t="s">
        <v>722</v>
      </c>
      <c r="E618" s="63" t="s">
        <v>10452</v>
      </c>
      <c r="F618" s="63" t="s">
        <v>809</v>
      </c>
      <c r="G618" s="63" t="s">
        <v>14</v>
      </c>
      <c r="I618" s="10"/>
    </row>
    <row r="619" ht="14.25" customHeight="1">
      <c r="A619" s="65">
        <v>45383.0</v>
      </c>
      <c r="B619" s="63" t="s">
        <v>17453</v>
      </c>
      <c r="C619" s="63" t="s">
        <v>17454</v>
      </c>
      <c r="D619" s="63" t="s">
        <v>722</v>
      </c>
      <c r="E619" s="63" t="s">
        <v>119</v>
      </c>
      <c r="F619" s="63" t="s">
        <v>473</v>
      </c>
      <c r="G619" s="63" t="s">
        <v>29</v>
      </c>
      <c r="I619" s="10"/>
    </row>
    <row r="620" ht="14.25" customHeight="1">
      <c r="A620" s="65">
        <v>45383.0</v>
      </c>
      <c r="B620" s="63" t="s">
        <v>17453</v>
      </c>
      <c r="C620" s="63" t="s">
        <v>17454</v>
      </c>
      <c r="D620" s="63" t="s">
        <v>722</v>
      </c>
      <c r="E620" s="63" t="s">
        <v>119</v>
      </c>
      <c r="F620" s="63" t="s">
        <v>127</v>
      </c>
      <c r="G620" s="63" t="s">
        <v>14</v>
      </c>
      <c r="I620" s="10"/>
    </row>
    <row r="621" ht="14.25" customHeight="1">
      <c r="A621" s="65">
        <v>45383.0</v>
      </c>
      <c r="B621" s="63" t="s">
        <v>17455</v>
      </c>
      <c r="C621" s="63" t="s">
        <v>17456</v>
      </c>
      <c r="D621" s="63" t="s">
        <v>508</v>
      </c>
      <c r="E621" s="63" t="s">
        <v>119</v>
      </c>
      <c r="F621" s="63" t="s">
        <v>473</v>
      </c>
      <c r="G621" s="63" t="s">
        <v>29</v>
      </c>
      <c r="I621" s="10"/>
    </row>
    <row r="622" ht="14.25" customHeight="1">
      <c r="A622" s="65">
        <v>45383.0</v>
      </c>
      <c r="B622" s="63" t="s">
        <v>17455</v>
      </c>
      <c r="C622" s="63" t="s">
        <v>17456</v>
      </c>
      <c r="D622" s="63" t="s">
        <v>508</v>
      </c>
      <c r="E622" s="63" t="s">
        <v>119</v>
      </c>
      <c r="F622" s="63" t="s">
        <v>917</v>
      </c>
      <c r="G622" s="63" t="s">
        <v>14</v>
      </c>
      <c r="I622" s="10"/>
    </row>
    <row r="623" ht="14.25" customHeight="1">
      <c r="A623" s="65">
        <v>45352.0</v>
      </c>
      <c r="B623" s="63" t="s">
        <v>17457</v>
      </c>
      <c r="C623" s="63" t="s">
        <v>17458</v>
      </c>
      <c r="D623" s="63" t="s">
        <v>3278</v>
      </c>
      <c r="E623" s="63" t="s">
        <v>119</v>
      </c>
      <c r="F623" s="63" t="s">
        <v>473</v>
      </c>
      <c r="G623" s="63" t="s">
        <v>29</v>
      </c>
      <c r="I623" s="10"/>
    </row>
    <row r="624" ht="14.25" customHeight="1">
      <c r="A624" s="65">
        <v>45352.0</v>
      </c>
      <c r="B624" s="63" t="s">
        <v>17457</v>
      </c>
      <c r="C624" s="63" t="s">
        <v>17458</v>
      </c>
      <c r="D624" s="63" t="s">
        <v>3278</v>
      </c>
      <c r="E624" s="63" t="s">
        <v>119</v>
      </c>
      <c r="F624" s="63" t="s">
        <v>7160</v>
      </c>
      <c r="G624" s="63" t="s">
        <v>14</v>
      </c>
      <c r="I624" s="10"/>
    </row>
    <row r="625" ht="14.25" customHeight="1">
      <c r="A625" s="65">
        <v>45352.0</v>
      </c>
      <c r="B625" s="63" t="s">
        <v>17459</v>
      </c>
      <c r="C625" s="63" t="s">
        <v>17460</v>
      </c>
      <c r="D625" s="63" t="s">
        <v>284</v>
      </c>
      <c r="E625" s="63" t="s">
        <v>349</v>
      </c>
      <c r="F625" s="63" t="s">
        <v>350</v>
      </c>
      <c r="G625" s="63" t="s">
        <v>14</v>
      </c>
      <c r="I625" s="10"/>
    </row>
    <row r="626" ht="14.25" customHeight="1">
      <c r="A626" s="65">
        <v>45323.0</v>
      </c>
      <c r="B626" s="63" t="s">
        <v>17461</v>
      </c>
      <c r="C626" s="63" t="s">
        <v>17462</v>
      </c>
      <c r="D626" s="63" t="s">
        <v>114</v>
      </c>
      <c r="E626" s="63" t="s">
        <v>119</v>
      </c>
      <c r="F626" s="63" t="s">
        <v>473</v>
      </c>
      <c r="G626" s="63" t="s">
        <v>29</v>
      </c>
      <c r="I626" s="10"/>
    </row>
    <row r="627" ht="14.25" customHeight="1">
      <c r="A627" s="65">
        <v>45323.0</v>
      </c>
      <c r="B627" s="63" t="s">
        <v>17461</v>
      </c>
      <c r="C627" s="63" t="s">
        <v>17462</v>
      </c>
      <c r="D627" s="63" t="s">
        <v>114</v>
      </c>
      <c r="E627" s="63" t="s">
        <v>119</v>
      </c>
      <c r="F627" s="63" t="s">
        <v>149</v>
      </c>
      <c r="G627" s="63" t="s">
        <v>14</v>
      </c>
      <c r="I627" s="10"/>
    </row>
    <row r="628" ht="14.25" customHeight="1">
      <c r="A628" s="65">
        <v>45323.0</v>
      </c>
      <c r="B628" s="63" t="s">
        <v>17461</v>
      </c>
      <c r="C628" s="63" t="s">
        <v>17462</v>
      </c>
      <c r="D628" s="63" t="s">
        <v>114</v>
      </c>
      <c r="E628" s="63" t="s">
        <v>66</v>
      </c>
      <c r="F628" s="63" t="s">
        <v>101</v>
      </c>
      <c r="G628" s="63" t="s">
        <v>14</v>
      </c>
      <c r="I628" s="10"/>
    </row>
    <row r="629" ht="14.25" customHeight="1">
      <c r="A629" s="63" t="s">
        <v>15551</v>
      </c>
      <c r="B629" s="63" t="s">
        <v>17463</v>
      </c>
      <c r="C629" s="63" t="s">
        <v>17464</v>
      </c>
      <c r="D629" s="63" t="s">
        <v>970</v>
      </c>
      <c r="E629" s="63" t="s">
        <v>119</v>
      </c>
      <c r="F629" s="63" t="s">
        <v>473</v>
      </c>
      <c r="G629" s="63" t="s">
        <v>29</v>
      </c>
      <c r="I629" s="10"/>
    </row>
    <row r="630" ht="14.25" customHeight="1">
      <c r="A630" s="63" t="s">
        <v>15551</v>
      </c>
      <c r="B630" s="63" t="s">
        <v>17463</v>
      </c>
      <c r="C630" s="63" t="s">
        <v>17464</v>
      </c>
      <c r="D630" s="63" t="s">
        <v>970</v>
      </c>
      <c r="E630" s="63" t="s">
        <v>119</v>
      </c>
      <c r="F630" s="63" t="s">
        <v>149</v>
      </c>
      <c r="G630" s="63" t="s">
        <v>14</v>
      </c>
      <c r="I630" s="10"/>
    </row>
    <row r="631" ht="14.25" customHeight="1">
      <c r="A631" s="63" t="s">
        <v>15551</v>
      </c>
      <c r="B631" s="63" t="s">
        <v>17463</v>
      </c>
      <c r="C631" s="63" t="s">
        <v>17464</v>
      </c>
      <c r="D631" s="63" t="s">
        <v>970</v>
      </c>
      <c r="E631" s="63" t="s">
        <v>998</v>
      </c>
      <c r="F631" s="63" t="s">
        <v>2852</v>
      </c>
      <c r="G631" s="63" t="s">
        <v>14</v>
      </c>
      <c r="I631" s="10"/>
    </row>
    <row r="632" ht="14.25" customHeight="1">
      <c r="A632" s="63" t="s">
        <v>15455</v>
      </c>
      <c r="B632" s="63" t="s">
        <v>17465</v>
      </c>
      <c r="C632" s="63" t="s">
        <v>17466</v>
      </c>
      <c r="D632" s="63" t="s">
        <v>859</v>
      </c>
      <c r="E632" s="63" t="s">
        <v>119</v>
      </c>
      <c r="F632" s="63" t="s">
        <v>473</v>
      </c>
      <c r="G632" s="63" t="s">
        <v>29</v>
      </c>
      <c r="I632" s="10"/>
    </row>
    <row r="633" ht="14.25" customHeight="1">
      <c r="A633" s="63" t="s">
        <v>15455</v>
      </c>
      <c r="B633" s="63" t="s">
        <v>17465</v>
      </c>
      <c r="C633" s="63" t="s">
        <v>17466</v>
      </c>
      <c r="D633" s="63" t="s">
        <v>859</v>
      </c>
      <c r="E633" s="63" t="s">
        <v>119</v>
      </c>
      <c r="F633" s="63" t="s">
        <v>202</v>
      </c>
      <c r="G633" s="63" t="s">
        <v>14</v>
      </c>
      <c r="I633" s="10"/>
    </row>
    <row r="634" ht="14.25" customHeight="1">
      <c r="A634" s="63" t="s">
        <v>15455</v>
      </c>
      <c r="B634" s="63" t="s">
        <v>17465</v>
      </c>
      <c r="C634" s="63" t="s">
        <v>17466</v>
      </c>
      <c r="D634" s="63" t="s">
        <v>859</v>
      </c>
      <c r="E634" s="63" t="s">
        <v>38</v>
      </c>
      <c r="F634" s="63" t="s">
        <v>13</v>
      </c>
      <c r="G634" s="63" t="s">
        <v>14</v>
      </c>
      <c r="I634" s="10"/>
    </row>
    <row r="635" ht="14.25" customHeight="1">
      <c r="A635" s="63" t="s">
        <v>15455</v>
      </c>
      <c r="B635" s="63" t="s">
        <v>17465</v>
      </c>
      <c r="C635" s="63" t="s">
        <v>17466</v>
      </c>
      <c r="D635" s="63" t="s">
        <v>859</v>
      </c>
      <c r="E635" s="63" t="s">
        <v>38</v>
      </c>
      <c r="F635" s="63" t="s">
        <v>101</v>
      </c>
      <c r="G635" s="63" t="s">
        <v>14</v>
      </c>
      <c r="I635" s="10"/>
    </row>
    <row r="636" ht="14.25" customHeight="1">
      <c r="A636" s="63" t="s">
        <v>15342</v>
      </c>
      <c r="B636" s="63" t="s">
        <v>17467</v>
      </c>
      <c r="C636" s="63" t="s">
        <v>17468</v>
      </c>
      <c r="D636" s="63" t="s">
        <v>321</v>
      </c>
      <c r="E636" s="63" t="s">
        <v>334</v>
      </c>
      <c r="F636" s="63" t="s">
        <v>280</v>
      </c>
      <c r="G636" s="63" t="s">
        <v>14</v>
      </c>
      <c r="I636" s="10"/>
    </row>
    <row r="637" ht="14.25" customHeight="1">
      <c r="A637" s="63" t="s">
        <v>15342</v>
      </c>
      <c r="B637" s="63" t="s">
        <v>17469</v>
      </c>
      <c r="C637" s="63" t="s">
        <v>17470</v>
      </c>
      <c r="D637" s="63" t="s">
        <v>298</v>
      </c>
      <c r="E637" s="63" t="s">
        <v>334</v>
      </c>
      <c r="F637" s="63" t="s">
        <v>17002</v>
      </c>
      <c r="G637" s="63" t="s">
        <v>14</v>
      </c>
      <c r="I637" s="10"/>
    </row>
    <row r="638" ht="14.25" customHeight="1">
      <c r="A638" s="63" t="s">
        <v>15271</v>
      </c>
      <c r="B638" s="63" t="s">
        <v>17471</v>
      </c>
      <c r="C638" s="63" t="s">
        <v>17472</v>
      </c>
      <c r="D638" s="63" t="s">
        <v>899</v>
      </c>
      <c r="E638" s="63" t="s">
        <v>119</v>
      </c>
      <c r="F638" s="63" t="s">
        <v>18</v>
      </c>
      <c r="G638" s="63" t="s">
        <v>14</v>
      </c>
      <c r="I638" s="10"/>
    </row>
    <row r="639" ht="14.25" customHeight="1">
      <c r="A639" s="63" t="s">
        <v>15271</v>
      </c>
      <c r="B639" s="63" t="s">
        <v>17471</v>
      </c>
      <c r="C639" s="63" t="s">
        <v>17472</v>
      </c>
      <c r="D639" s="63" t="s">
        <v>899</v>
      </c>
      <c r="E639" s="63" t="s">
        <v>38</v>
      </c>
      <c r="F639" s="63" t="s">
        <v>101</v>
      </c>
      <c r="G639" s="63" t="s">
        <v>14</v>
      </c>
      <c r="I639" s="10"/>
    </row>
    <row r="640" ht="14.25" customHeight="1">
      <c r="A640" s="63" t="s">
        <v>15202</v>
      </c>
      <c r="B640" s="63" t="s">
        <v>17473</v>
      </c>
      <c r="C640" s="63" t="s">
        <v>17474</v>
      </c>
      <c r="D640" s="63" t="s">
        <v>611</v>
      </c>
      <c r="E640" s="63" t="s">
        <v>119</v>
      </c>
      <c r="F640" s="63" t="s">
        <v>473</v>
      </c>
      <c r="G640" s="63" t="s">
        <v>29</v>
      </c>
      <c r="I640" s="10"/>
    </row>
    <row r="641" ht="14.25" customHeight="1">
      <c r="A641" s="63" t="s">
        <v>15202</v>
      </c>
      <c r="B641" s="63" t="s">
        <v>17473</v>
      </c>
      <c r="C641" s="63" t="s">
        <v>17474</v>
      </c>
      <c r="D641" s="63" t="s">
        <v>611</v>
      </c>
      <c r="E641" s="63" t="s">
        <v>119</v>
      </c>
      <c r="F641" s="63" t="s">
        <v>917</v>
      </c>
      <c r="G641" s="63" t="s">
        <v>14</v>
      </c>
      <c r="I641" s="10"/>
    </row>
    <row r="642" ht="14.25" customHeight="1">
      <c r="A642" s="63" t="s">
        <v>15202</v>
      </c>
      <c r="B642" s="63" t="s">
        <v>17473</v>
      </c>
      <c r="C642" s="63" t="s">
        <v>17474</v>
      </c>
      <c r="D642" s="63" t="s">
        <v>611</v>
      </c>
      <c r="E642" s="63" t="s">
        <v>38</v>
      </c>
      <c r="F642" s="63" t="s">
        <v>101</v>
      </c>
      <c r="G642" s="63" t="s">
        <v>14</v>
      </c>
      <c r="I642" s="10"/>
    </row>
    <row r="643" ht="14.25" customHeight="1">
      <c r="A643" s="63" t="s">
        <v>15121</v>
      </c>
      <c r="B643" s="63" t="s">
        <v>17475</v>
      </c>
      <c r="C643" s="63" t="s">
        <v>17476</v>
      </c>
      <c r="D643" s="63" t="s">
        <v>1020</v>
      </c>
      <c r="E643" s="63" t="s">
        <v>239</v>
      </c>
      <c r="F643" s="63" t="s">
        <v>240</v>
      </c>
      <c r="G643" s="63" t="s">
        <v>14</v>
      </c>
      <c r="I643" s="10"/>
    </row>
    <row r="644" ht="14.25" customHeight="1">
      <c r="A644" s="63" t="s">
        <v>15121</v>
      </c>
      <c r="B644" s="63" t="s">
        <v>17477</v>
      </c>
      <c r="C644" s="63" t="s">
        <v>17478</v>
      </c>
      <c r="D644" s="63" t="s">
        <v>1728</v>
      </c>
      <c r="E644" s="63" t="s">
        <v>110</v>
      </c>
      <c r="F644" s="63" t="s">
        <v>1413</v>
      </c>
      <c r="G644" s="63" t="s">
        <v>14</v>
      </c>
      <c r="I644" s="10"/>
    </row>
    <row r="645" ht="14.25" customHeight="1">
      <c r="A645" s="63" t="s">
        <v>15030</v>
      </c>
      <c r="B645" s="63" t="s">
        <v>17479</v>
      </c>
      <c r="C645" s="63" t="s">
        <v>17480</v>
      </c>
      <c r="D645" s="63" t="s">
        <v>10247</v>
      </c>
      <c r="E645" s="63" t="s">
        <v>119</v>
      </c>
      <c r="F645" s="63" t="s">
        <v>473</v>
      </c>
      <c r="G645" s="63" t="s">
        <v>29</v>
      </c>
      <c r="I645" s="10"/>
    </row>
    <row r="646" ht="14.25" customHeight="1">
      <c r="A646" s="63" t="s">
        <v>15030</v>
      </c>
      <c r="B646" s="63" t="s">
        <v>17479</v>
      </c>
      <c r="C646" s="63" t="s">
        <v>17480</v>
      </c>
      <c r="D646" s="63" t="s">
        <v>10247</v>
      </c>
      <c r="E646" s="63" t="s">
        <v>119</v>
      </c>
      <c r="F646" s="63" t="s">
        <v>917</v>
      </c>
      <c r="G646" s="63" t="s">
        <v>14</v>
      </c>
      <c r="I646" s="10"/>
    </row>
    <row r="647" ht="14.25" customHeight="1">
      <c r="A647" s="63" t="s">
        <v>15030</v>
      </c>
      <c r="B647" s="63" t="s">
        <v>17481</v>
      </c>
      <c r="C647" s="63" t="s">
        <v>17482</v>
      </c>
      <c r="D647" s="63" t="s">
        <v>109</v>
      </c>
      <c r="E647" s="63" t="s">
        <v>119</v>
      </c>
      <c r="F647" s="63" t="s">
        <v>7160</v>
      </c>
      <c r="G647" s="63" t="s">
        <v>14</v>
      </c>
      <c r="I647" s="10"/>
    </row>
    <row r="648" ht="14.25" customHeight="1">
      <c r="A648" s="63" t="s">
        <v>14939</v>
      </c>
      <c r="B648" s="63" t="s">
        <v>17483</v>
      </c>
      <c r="C648" s="63" t="s">
        <v>17484</v>
      </c>
      <c r="D648" s="63" t="s">
        <v>118</v>
      </c>
      <c r="E648" s="63" t="s">
        <v>119</v>
      </c>
      <c r="F648" s="63" t="s">
        <v>473</v>
      </c>
      <c r="G648" s="63" t="s">
        <v>29</v>
      </c>
      <c r="I648" s="10"/>
    </row>
    <row r="649" ht="14.25" customHeight="1">
      <c r="A649" s="63" t="s">
        <v>14939</v>
      </c>
      <c r="B649" s="63" t="s">
        <v>17483</v>
      </c>
      <c r="C649" s="63" t="s">
        <v>17484</v>
      </c>
      <c r="D649" s="63" t="s">
        <v>118</v>
      </c>
      <c r="E649" s="63" t="s">
        <v>119</v>
      </c>
      <c r="F649" s="63" t="s">
        <v>149</v>
      </c>
      <c r="G649" s="63" t="s">
        <v>14</v>
      </c>
      <c r="I649" s="10"/>
    </row>
    <row r="650" ht="14.25" customHeight="1">
      <c r="A650" s="63" t="s">
        <v>14939</v>
      </c>
      <c r="B650" s="63" t="s">
        <v>17483</v>
      </c>
      <c r="C650" s="63" t="s">
        <v>17484</v>
      </c>
      <c r="D650" s="63" t="s">
        <v>118</v>
      </c>
      <c r="E650" s="63" t="s">
        <v>38</v>
      </c>
      <c r="F650" s="63" t="s">
        <v>101</v>
      </c>
      <c r="G650" s="63" t="s">
        <v>14</v>
      </c>
      <c r="I650" s="10"/>
    </row>
    <row r="651" ht="14.25" customHeight="1">
      <c r="A651" s="63" t="s">
        <v>14824</v>
      </c>
      <c r="B651" s="63" t="s">
        <v>17485</v>
      </c>
      <c r="C651" s="63" t="s">
        <v>17486</v>
      </c>
      <c r="D651" s="63" t="s">
        <v>1020</v>
      </c>
      <c r="E651" s="63" t="s">
        <v>119</v>
      </c>
      <c r="F651" s="63" t="s">
        <v>473</v>
      </c>
      <c r="G651" s="63" t="s">
        <v>29</v>
      </c>
      <c r="I651" s="10"/>
    </row>
    <row r="652" ht="14.25" customHeight="1">
      <c r="A652" s="63" t="s">
        <v>14824</v>
      </c>
      <c r="B652" s="63" t="s">
        <v>17485</v>
      </c>
      <c r="C652" s="63" t="s">
        <v>17486</v>
      </c>
      <c r="D652" s="63" t="s">
        <v>1020</v>
      </c>
      <c r="E652" s="63" t="s">
        <v>119</v>
      </c>
      <c r="F652" s="63" t="s">
        <v>127</v>
      </c>
      <c r="G652" s="63" t="s">
        <v>14</v>
      </c>
      <c r="I652" s="10"/>
    </row>
    <row r="653" ht="14.25" customHeight="1">
      <c r="A653" s="63" t="s">
        <v>14824</v>
      </c>
      <c r="B653" s="63" t="s">
        <v>17485</v>
      </c>
      <c r="C653" s="63" t="s">
        <v>17486</v>
      </c>
      <c r="D653" s="63" t="s">
        <v>1020</v>
      </c>
      <c r="E653" s="63" t="s">
        <v>2082</v>
      </c>
      <c r="F653" s="63" t="s">
        <v>240</v>
      </c>
      <c r="G653" s="63" t="s">
        <v>29</v>
      </c>
      <c r="I653" s="10"/>
    </row>
    <row r="654" ht="14.25" customHeight="1">
      <c r="A654" s="63" t="s">
        <v>14719</v>
      </c>
      <c r="B654" s="63" t="s">
        <v>17487</v>
      </c>
      <c r="C654" s="63" t="s">
        <v>17488</v>
      </c>
      <c r="D654" s="63" t="s">
        <v>26</v>
      </c>
      <c r="E654" s="63" t="s">
        <v>119</v>
      </c>
      <c r="F654" s="63" t="s">
        <v>6180</v>
      </c>
      <c r="G654" s="63" t="s">
        <v>29</v>
      </c>
      <c r="I654" s="10"/>
    </row>
    <row r="655" ht="14.25" customHeight="1">
      <c r="A655" s="63" t="s">
        <v>14719</v>
      </c>
      <c r="B655" s="63" t="s">
        <v>17487</v>
      </c>
      <c r="C655" s="63" t="s">
        <v>17488</v>
      </c>
      <c r="D655" s="63" t="s">
        <v>26</v>
      </c>
      <c r="E655" s="63" t="s">
        <v>119</v>
      </c>
      <c r="F655" s="63" t="s">
        <v>7160</v>
      </c>
      <c r="G655" s="63" t="s">
        <v>14</v>
      </c>
      <c r="I655" s="10"/>
    </row>
    <row r="656" ht="14.25" customHeight="1">
      <c r="A656" s="63" t="s">
        <v>14719</v>
      </c>
      <c r="B656" s="63" t="s">
        <v>17487</v>
      </c>
      <c r="C656" s="63" t="s">
        <v>17488</v>
      </c>
      <c r="D656" s="63" t="s">
        <v>26</v>
      </c>
      <c r="E656" s="63" t="s">
        <v>10452</v>
      </c>
      <c r="F656" s="63" t="s">
        <v>809</v>
      </c>
      <c r="G656" s="63" t="s">
        <v>14</v>
      </c>
      <c r="I656" s="10"/>
    </row>
    <row r="657" ht="14.25" customHeight="1">
      <c r="A657" s="63" t="s">
        <v>14719</v>
      </c>
      <c r="B657" s="63" t="s">
        <v>17489</v>
      </c>
      <c r="C657" s="63" t="s">
        <v>17490</v>
      </c>
      <c r="D657" s="63" t="s">
        <v>6794</v>
      </c>
      <c r="E657" s="63" t="s">
        <v>334</v>
      </c>
      <c r="F657" s="63" t="s">
        <v>473</v>
      </c>
      <c r="G657" s="63" t="s">
        <v>29</v>
      </c>
      <c r="I657" s="10"/>
    </row>
    <row r="658" ht="14.25" customHeight="1">
      <c r="A658" s="63" t="s">
        <v>14719</v>
      </c>
      <c r="B658" s="63" t="s">
        <v>17489</v>
      </c>
      <c r="C658" s="63" t="s">
        <v>17490</v>
      </c>
      <c r="D658" s="63" t="s">
        <v>6794</v>
      </c>
      <c r="E658" s="63" t="s">
        <v>334</v>
      </c>
      <c r="F658" s="63" t="s">
        <v>2843</v>
      </c>
      <c r="G658" s="63" t="s">
        <v>14</v>
      </c>
      <c r="I658" s="10"/>
    </row>
    <row r="659" ht="14.25" customHeight="1">
      <c r="A659" s="63" t="s">
        <v>14719</v>
      </c>
      <c r="B659" s="63" t="s">
        <v>17489</v>
      </c>
      <c r="C659" s="63" t="s">
        <v>17490</v>
      </c>
      <c r="D659" s="63" t="s">
        <v>6794</v>
      </c>
      <c r="E659" s="63" t="s">
        <v>17491</v>
      </c>
      <c r="F659" s="63" t="s">
        <v>258</v>
      </c>
      <c r="G659" s="63" t="s">
        <v>14</v>
      </c>
      <c r="I659" s="10"/>
    </row>
    <row r="660" ht="14.25" customHeight="1">
      <c r="A660" s="63" t="s">
        <v>14684</v>
      </c>
      <c r="B660" s="63" t="s">
        <v>17492</v>
      </c>
      <c r="C660" s="63" t="s">
        <v>17493</v>
      </c>
      <c r="D660" s="63" t="s">
        <v>26</v>
      </c>
      <c r="E660" s="63" t="s">
        <v>47</v>
      </c>
      <c r="F660" s="63" t="s">
        <v>17494</v>
      </c>
      <c r="G660" s="63" t="s">
        <v>29</v>
      </c>
      <c r="I660" s="10"/>
    </row>
    <row r="661" ht="14.25" customHeight="1">
      <c r="A661" s="63" t="s">
        <v>14684</v>
      </c>
      <c r="B661" s="63" t="s">
        <v>17495</v>
      </c>
      <c r="C661" s="63" t="s">
        <v>17496</v>
      </c>
      <c r="D661" s="63" t="s">
        <v>567</v>
      </c>
      <c r="E661" s="63" t="s">
        <v>119</v>
      </c>
      <c r="F661" s="63" t="s">
        <v>12216</v>
      </c>
      <c r="G661" s="63" t="s">
        <v>14</v>
      </c>
      <c r="I661" s="10"/>
    </row>
    <row r="662" ht="14.25" customHeight="1">
      <c r="A662" s="63" t="s">
        <v>14658</v>
      </c>
      <c r="B662" s="63" t="s">
        <v>17497</v>
      </c>
      <c r="C662" s="63" t="s">
        <v>17498</v>
      </c>
      <c r="D662" s="63" t="s">
        <v>3040</v>
      </c>
      <c r="E662" s="63" t="s">
        <v>119</v>
      </c>
      <c r="F662" s="63" t="s">
        <v>473</v>
      </c>
      <c r="G662" s="63" t="s">
        <v>29</v>
      </c>
      <c r="I662" s="10"/>
    </row>
    <row r="663" ht="14.25" customHeight="1">
      <c r="A663" s="63" t="s">
        <v>14658</v>
      </c>
      <c r="B663" s="63" t="s">
        <v>17497</v>
      </c>
      <c r="C663" s="63" t="s">
        <v>17498</v>
      </c>
      <c r="D663" s="63" t="s">
        <v>3040</v>
      </c>
      <c r="E663" s="63" t="s">
        <v>119</v>
      </c>
      <c r="F663" s="63" t="s">
        <v>7160</v>
      </c>
      <c r="G663" s="63" t="s">
        <v>14</v>
      </c>
      <c r="I663" s="10"/>
    </row>
    <row r="664" ht="14.25" customHeight="1">
      <c r="A664" s="63" t="s">
        <v>14658</v>
      </c>
      <c r="B664" s="63" t="s">
        <v>17497</v>
      </c>
      <c r="C664" s="63" t="s">
        <v>17498</v>
      </c>
      <c r="D664" s="63" t="s">
        <v>3040</v>
      </c>
      <c r="E664" s="63" t="s">
        <v>4268</v>
      </c>
      <c r="F664" s="63" t="s">
        <v>542</v>
      </c>
      <c r="G664" s="63" t="s">
        <v>14</v>
      </c>
      <c r="I664" s="10"/>
    </row>
    <row r="665" ht="14.25" customHeight="1">
      <c r="A665" s="65">
        <v>45272.0</v>
      </c>
      <c r="B665" s="63" t="s">
        <v>17499</v>
      </c>
      <c r="C665" s="63" t="s">
        <v>17500</v>
      </c>
      <c r="D665" s="63" t="s">
        <v>642</v>
      </c>
      <c r="E665" s="63" t="s">
        <v>119</v>
      </c>
      <c r="F665" s="63" t="s">
        <v>7160</v>
      </c>
      <c r="G665" s="63" t="s">
        <v>14</v>
      </c>
      <c r="I665" s="10"/>
    </row>
    <row r="666" ht="14.25" customHeight="1">
      <c r="A666" s="65">
        <v>45272.0</v>
      </c>
      <c r="B666" s="63" t="s">
        <v>17499</v>
      </c>
      <c r="C666" s="63" t="s">
        <v>17500</v>
      </c>
      <c r="D666" s="63" t="s">
        <v>642</v>
      </c>
      <c r="E666" s="63" t="s">
        <v>17501</v>
      </c>
      <c r="F666" s="63" t="s">
        <v>101</v>
      </c>
      <c r="G666" s="63" t="s">
        <v>14</v>
      </c>
      <c r="I666" s="10"/>
    </row>
    <row r="667" ht="14.25" customHeight="1">
      <c r="A667" s="65">
        <v>45150.0</v>
      </c>
      <c r="B667" s="63" t="s">
        <v>17502</v>
      </c>
      <c r="C667" s="63" t="s">
        <v>17503</v>
      </c>
      <c r="D667" s="63" t="s">
        <v>515</v>
      </c>
      <c r="E667" s="63" t="s">
        <v>119</v>
      </c>
      <c r="F667" s="63" t="s">
        <v>132</v>
      </c>
      <c r="G667" s="63" t="s">
        <v>14</v>
      </c>
      <c r="I667" s="10"/>
    </row>
    <row r="668" ht="14.25" customHeight="1">
      <c r="A668" s="65">
        <v>45150.0</v>
      </c>
      <c r="B668" s="63" t="s">
        <v>17504</v>
      </c>
      <c r="C668" s="63" t="s">
        <v>17505</v>
      </c>
      <c r="D668" s="63" t="s">
        <v>2054</v>
      </c>
      <c r="E668" s="63" t="s">
        <v>1069</v>
      </c>
      <c r="F668" s="63" t="s">
        <v>7160</v>
      </c>
      <c r="G668" s="63" t="s">
        <v>14</v>
      </c>
      <c r="I668" s="10"/>
    </row>
    <row r="669" ht="14.25" customHeight="1">
      <c r="A669" s="65">
        <v>45119.0</v>
      </c>
      <c r="B669" s="63" t="s">
        <v>17506</v>
      </c>
      <c r="C669" s="63" t="s">
        <v>17507</v>
      </c>
      <c r="D669" s="63" t="s">
        <v>2604</v>
      </c>
      <c r="E669" s="63" t="s">
        <v>119</v>
      </c>
      <c r="F669" s="63" t="s">
        <v>454</v>
      </c>
      <c r="G669" s="63" t="s">
        <v>14</v>
      </c>
      <c r="I669" s="10"/>
    </row>
    <row r="670" ht="14.25" customHeight="1">
      <c r="A670" s="65">
        <v>45119.0</v>
      </c>
      <c r="B670" s="63" t="s">
        <v>17508</v>
      </c>
      <c r="C670" s="63" t="s">
        <v>17509</v>
      </c>
      <c r="D670" s="63" t="s">
        <v>3764</v>
      </c>
      <c r="E670" s="63" t="s">
        <v>119</v>
      </c>
      <c r="F670" s="63" t="s">
        <v>132</v>
      </c>
      <c r="G670" s="63" t="s">
        <v>14</v>
      </c>
      <c r="I670" s="10"/>
    </row>
    <row r="671" ht="14.25" customHeight="1">
      <c r="A671" s="65">
        <v>45089.0</v>
      </c>
      <c r="B671" s="63" t="s">
        <v>17510</v>
      </c>
      <c r="C671" s="63" t="s">
        <v>17511</v>
      </c>
      <c r="D671" s="63" t="s">
        <v>822</v>
      </c>
      <c r="E671" s="63" t="s">
        <v>119</v>
      </c>
      <c r="F671" s="63" t="s">
        <v>18</v>
      </c>
      <c r="G671" s="63" t="s">
        <v>14</v>
      </c>
      <c r="I671" s="10"/>
    </row>
    <row r="672" ht="14.25" customHeight="1">
      <c r="A672" s="65">
        <v>45089.0</v>
      </c>
      <c r="B672" s="63" t="s">
        <v>17510</v>
      </c>
      <c r="C672" s="63" t="s">
        <v>17511</v>
      </c>
      <c r="D672" s="63" t="s">
        <v>822</v>
      </c>
      <c r="E672" s="63" t="s">
        <v>6089</v>
      </c>
      <c r="F672" s="63" t="s">
        <v>450</v>
      </c>
      <c r="G672" s="63" t="s">
        <v>14</v>
      </c>
      <c r="I672" s="10"/>
    </row>
    <row r="673" ht="14.25" customHeight="1">
      <c r="A673" s="65">
        <v>45028.0</v>
      </c>
      <c r="B673" s="63" t="s">
        <v>17512</v>
      </c>
      <c r="C673" s="63" t="s">
        <v>17513</v>
      </c>
      <c r="D673" s="63" t="s">
        <v>722</v>
      </c>
      <c r="E673" s="63" t="s">
        <v>119</v>
      </c>
      <c r="F673" s="63" t="s">
        <v>149</v>
      </c>
      <c r="G673" s="63" t="s">
        <v>14</v>
      </c>
      <c r="I673" s="10"/>
    </row>
    <row r="674" ht="14.25" customHeight="1">
      <c r="A674" s="65">
        <v>45028.0</v>
      </c>
      <c r="B674" s="63" t="s">
        <v>17512</v>
      </c>
      <c r="C674" s="63" t="s">
        <v>17513</v>
      </c>
      <c r="D674" s="63" t="s">
        <v>722</v>
      </c>
      <c r="E674" s="63" t="s">
        <v>119</v>
      </c>
      <c r="F674" s="63" t="s">
        <v>18</v>
      </c>
      <c r="G674" s="63" t="s">
        <v>14</v>
      </c>
      <c r="I674" s="10"/>
    </row>
    <row r="675" ht="14.25" customHeight="1">
      <c r="A675" s="65">
        <v>44938.0</v>
      </c>
      <c r="B675" s="63" t="s">
        <v>17514</v>
      </c>
      <c r="C675" s="63" t="s">
        <v>17515</v>
      </c>
      <c r="D675" s="63" t="s">
        <v>838</v>
      </c>
      <c r="E675" s="63" t="s">
        <v>119</v>
      </c>
      <c r="F675" s="63" t="s">
        <v>101</v>
      </c>
      <c r="G675" s="63" t="s">
        <v>14</v>
      </c>
      <c r="I675" s="10"/>
    </row>
    <row r="676" ht="14.25" customHeight="1">
      <c r="A676" s="63" t="s">
        <v>14418</v>
      </c>
      <c r="B676" s="63" t="s">
        <v>17516</v>
      </c>
      <c r="C676" s="63" t="s">
        <v>17517</v>
      </c>
      <c r="D676" s="63" t="s">
        <v>611</v>
      </c>
      <c r="E676" s="63" t="s">
        <v>119</v>
      </c>
      <c r="F676" s="63" t="s">
        <v>2843</v>
      </c>
      <c r="G676" s="63" t="s">
        <v>14</v>
      </c>
      <c r="I676" s="10"/>
    </row>
    <row r="677" ht="14.25" customHeight="1">
      <c r="A677" s="63" t="s">
        <v>14418</v>
      </c>
      <c r="B677" s="63" t="s">
        <v>17516</v>
      </c>
      <c r="C677" s="63" t="s">
        <v>17517</v>
      </c>
      <c r="D677" s="63" t="s">
        <v>611</v>
      </c>
      <c r="E677" s="63" t="s">
        <v>436</v>
      </c>
      <c r="F677" s="63" t="s">
        <v>101</v>
      </c>
      <c r="G677" s="63" t="s">
        <v>14</v>
      </c>
      <c r="I677" s="10"/>
    </row>
    <row r="678" ht="14.25" customHeight="1">
      <c r="A678" s="63" t="s">
        <v>14418</v>
      </c>
      <c r="B678" s="63" t="s">
        <v>17518</v>
      </c>
      <c r="C678" s="63" t="s">
        <v>17519</v>
      </c>
      <c r="D678" s="63" t="s">
        <v>321</v>
      </c>
      <c r="E678" s="63" t="s">
        <v>119</v>
      </c>
      <c r="F678" s="63" t="s">
        <v>473</v>
      </c>
      <c r="G678" s="63" t="s">
        <v>29</v>
      </c>
      <c r="I678" s="10"/>
    </row>
    <row r="679" ht="14.25" customHeight="1">
      <c r="A679" s="63" t="s">
        <v>14418</v>
      </c>
      <c r="B679" s="63" t="s">
        <v>17518</v>
      </c>
      <c r="C679" s="63" t="s">
        <v>17519</v>
      </c>
      <c r="D679" s="63" t="s">
        <v>321</v>
      </c>
      <c r="E679" s="63" t="s">
        <v>119</v>
      </c>
      <c r="F679" s="63" t="s">
        <v>308</v>
      </c>
      <c r="G679" s="63" t="s">
        <v>14</v>
      </c>
      <c r="I679" s="10"/>
    </row>
    <row r="680" ht="14.25" customHeight="1">
      <c r="A680" s="63" t="s">
        <v>14418</v>
      </c>
      <c r="B680" s="63" t="s">
        <v>17518</v>
      </c>
      <c r="C680" s="63" t="s">
        <v>17519</v>
      </c>
      <c r="D680" s="63" t="s">
        <v>321</v>
      </c>
      <c r="E680" s="63" t="s">
        <v>705</v>
      </c>
      <c r="F680" s="63" t="s">
        <v>144</v>
      </c>
      <c r="G680" s="63" t="s">
        <v>14</v>
      </c>
      <c r="I680" s="10"/>
    </row>
    <row r="681" ht="14.25" customHeight="1">
      <c r="A681" s="63" t="s">
        <v>14338</v>
      </c>
      <c r="B681" s="63" t="s">
        <v>17520</v>
      </c>
      <c r="C681" s="63" t="s">
        <v>17521</v>
      </c>
      <c r="D681" s="63" t="s">
        <v>1121</v>
      </c>
      <c r="E681" s="63" t="s">
        <v>2408</v>
      </c>
      <c r="F681" s="63" t="s">
        <v>2409</v>
      </c>
      <c r="G681" s="63" t="s">
        <v>14</v>
      </c>
      <c r="I681" s="10"/>
    </row>
    <row r="682" ht="14.25" customHeight="1">
      <c r="A682" s="63" t="s">
        <v>14338</v>
      </c>
      <c r="B682" s="63" t="s">
        <v>17522</v>
      </c>
      <c r="C682" s="63" t="s">
        <v>17523</v>
      </c>
      <c r="D682" s="63" t="s">
        <v>17524</v>
      </c>
      <c r="E682" s="63" t="s">
        <v>119</v>
      </c>
      <c r="F682" s="63" t="s">
        <v>132</v>
      </c>
      <c r="G682" s="63" t="s">
        <v>14</v>
      </c>
      <c r="I682" s="10"/>
    </row>
    <row r="683" ht="14.25" customHeight="1">
      <c r="A683" s="63" t="s">
        <v>14288</v>
      </c>
      <c r="B683" s="63" t="s">
        <v>17525</v>
      </c>
      <c r="C683" s="63" t="s">
        <v>17526</v>
      </c>
      <c r="D683" s="63" t="s">
        <v>1072</v>
      </c>
      <c r="E683" s="63" t="s">
        <v>1122</v>
      </c>
      <c r="F683" s="63" t="s">
        <v>101</v>
      </c>
      <c r="G683" s="63" t="s">
        <v>14</v>
      </c>
      <c r="I683" s="10"/>
    </row>
    <row r="684" ht="14.25" customHeight="1">
      <c r="A684" s="63" t="s">
        <v>14288</v>
      </c>
      <c r="B684" s="63" t="s">
        <v>17527</v>
      </c>
      <c r="C684" s="63" t="s">
        <v>17528</v>
      </c>
      <c r="D684" s="63" t="s">
        <v>298</v>
      </c>
      <c r="E684" s="63" t="s">
        <v>2408</v>
      </c>
      <c r="F684" s="63" t="s">
        <v>8067</v>
      </c>
      <c r="G684" s="63" t="s">
        <v>14</v>
      </c>
      <c r="I684" s="10"/>
    </row>
    <row r="685" ht="14.25" customHeight="1">
      <c r="A685" s="63" t="s">
        <v>14233</v>
      </c>
      <c r="B685" s="63" t="s">
        <v>17529</v>
      </c>
      <c r="C685" s="63" t="s">
        <v>17530</v>
      </c>
      <c r="D685" s="63" t="s">
        <v>1335</v>
      </c>
      <c r="E685" s="63" t="s">
        <v>7624</v>
      </c>
      <c r="F685" s="63" t="s">
        <v>18</v>
      </c>
      <c r="G685" s="63" t="s">
        <v>14</v>
      </c>
      <c r="I685" s="10"/>
    </row>
    <row r="686" ht="14.25" customHeight="1">
      <c r="A686" s="63" t="s">
        <v>14233</v>
      </c>
      <c r="B686" s="63" t="s">
        <v>17531</v>
      </c>
      <c r="C686" s="63" t="s">
        <v>17532</v>
      </c>
      <c r="D686" s="63" t="s">
        <v>2823</v>
      </c>
      <c r="E686" s="63" t="s">
        <v>119</v>
      </c>
      <c r="F686" s="63" t="s">
        <v>330</v>
      </c>
      <c r="G686" s="63" t="s">
        <v>14</v>
      </c>
      <c r="I686" s="10"/>
    </row>
    <row r="687" ht="14.25" customHeight="1">
      <c r="A687" s="63" t="s">
        <v>14233</v>
      </c>
      <c r="B687" s="63" t="s">
        <v>17531</v>
      </c>
      <c r="C687" s="63" t="s">
        <v>17532</v>
      </c>
      <c r="D687" s="63" t="s">
        <v>2823</v>
      </c>
      <c r="E687" s="63" t="s">
        <v>110</v>
      </c>
      <c r="F687" s="63" t="s">
        <v>111</v>
      </c>
      <c r="G687" s="63" t="s">
        <v>14</v>
      </c>
      <c r="I687" s="10"/>
    </row>
    <row r="688" ht="14.25" customHeight="1">
      <c r="A688" s="63" t="s">
        <v>14193</v>
      </c>
      <c r="B688" s="63" t="s">
        <v>17533</v>
      </c>
      <c r="C688" s="63" t="s">
        <v>17534</v>
      </c>
      <c r="D688" s="63" t="s">
        <v>1306</v>
      </c>
      <c r="F688" s="63" t="s">
        <v>917</v>
      </c>
      <c r="G688" s="63" t="s">
        <v>14</v>
      </c>
      <c r="H688" s="63" t="s">
        <v>38</v>
      </c>
      <c r="I688" s="10"/>
    </row>
    <row r="689" ht="14.25" customHeight="1">
      <c r="A689" s="63" t="s">
        <v>14193</v>
      </c>
      <c r="B689" s="63" t="s">
        <v>17533</v>
      </c>
      <c r="C689" s="63" t="s">
        <v>17534</v>
      </c>
      <c r="D689" s="63" t="s">
        <v>1306</v>
      </c>
      <c r="E689" s="63" t="s">
        <v>38</v>
      </c>
      <c r="F689" s="63" t="s">
        <v>7160</v>
      </c>
      <c r="G689" s="63" t="s">
        <v>14</v>
      </c>
      <c r="I689" s="10"/>
    </row>
    <row r="690" ht="14.25" customHeight="1">
      <c r="A690" s="63" t="s">
        <v>14193</v>
      </c>
      <c r="B690" s="63" t="s">
        <v>17535</v>
      </c>
      <c r="C690" s="63" t="s">
        <v>17536</v>
      </c>
      <c r="D690" s="63" t="s">
        <v>2054</v>
      </c>
      <c r="E690" s="63" t="s">
        <v>1069</v>
      </c>
      <c r="F690" s="63" t="s">
        <v>7160</v>
      </c>
      <c r="G690" s="63" t="s">
        <v>14</v>
      </c>
      <c r="I690" s="10"/>
    </row>
    <row r="691" ht="14.25" customHeight="1">
      <c r="A691" s="63" t="s">
        <v>14193</v>
      </c>
      <c r="B691" s="63" t="s">
        <v>17535</v>
      </c>
      <c r="C691" s="63" t="s">
        <v>17536</v>
      </c>
      <c r="D691" s="63" t="s">
        <v>2054</v>
      </c>
      <c r="E691" s="63" t="s">
        <v>2737</v>
      </c>
      <c r="F691" s="63" t="s">
        <v>33</v>
      </c>
      <c r="G691" s="63" t="s">
        <v>14</v>
      </c>
      <c r="I691" s="10"/>
    </row>
    <row r="692" ht="14.25" customHeight="1">
      <c r="A692" s="63" t="s">
        <v>14193</v>
      </c>
      <c r="B692" s="63" t="s">
        <v>17535</v>
      </c>
      <c r="C692" s="63" t="s">
        <v>17536</v>
      </c>
      <c r="D692" s="63" t="s">
        <v>2054</v>
      </c>
      <c r="E692" s="63" t="s">
        <v>7288</v>
      </c>
      <c r="F692" s="63" t="s">
        <v>14592</v>
      </c>
      <c r="G692" s="63" t="s">
        <v>14</v>
      </c>
      <c r="I692" s="10"/>
    </row>
    <row r="693" ht="14.25" customHeight="1">
      <c r="A693" s="63" t="s">
        <v>14150</v>
      </c>
      <c r="B693" s="63" t="s">
        <v>17537</v>
      </c>
      <c r="C693" s="63" t="s">
        <v>17538</v>
      </c>
      <c r="D693" s="63" t="s">
        <v>1918</v>
      </c>
      <c r="F693" s="63" t="s">
        <v>2082</v>
      </c>
      <c r="G693" s="63" t="s">
        <v>14</v>
      </c>
      <c r="H693" s="63" t="s">
        <v>17539</v>
      </c>
      <c r="I693" s="10"/>
    </row>
    <row r="694" ht="14.25" customHeight="1">
      <c r="A694" s="63" t="s">
        <v>14150</v>
      </c>
      <c r="B694" s="63" t="s">
        <v>17537</v>
      </c>
      <c r="C694" s="63" t="s">
        <v>17538</v>
      </c>
      <c r="D694" s="63" t="s">
        <v>1918</v>
      </c>
      <c r="E694" s="63" t="s">
        <v>1790</v>
      </c>
      <c r="F694" s="63" t="s">
        <v>809</v>
      </c>
      <c r="G694" s="63" t="s">
        <v>14</v>
      </c>
      <c r="I694" s="10"/>
    </row>
    <row r="695" ht="14.25" customHeight="1">
      <c r="A695" s="63" t="s">
        <v>14150</v>
      </c>
      <c r="B695" s="63" t="s">
        <v>17540</v>
      </c>
      <c r="C695" s="63" t="s">
        <v>17541</v>
      </c>
      <c r="D695" s="63" t="s">
        <v>2168</v>
      </c>
      <c r="E695" s="63" t="s">
        <v>17542</v>
      </c>
      <c r="F695" s="63" t="s">
        <v>542</v>
      </c>
      <c r="G695" s="63" t="s">
        <v>14</v>
      </c>
      <c r="I695" s="10"/>
    </row>
    <row r="696" ht="14.25" customHeight="1">
      <c r="A696" s="63" t="s">
        <v>14107</v>
      </c>
      <c r="B696" s="63" t="s">
        <v>17543</v>
      </c>
      <c r="C696" s="63" t="s">
        <v>17544</v>
      </c>
      <c r="D696" s="63" t="s">
        <v>665</v>
      </c>
      <c r="F696" s="63" t="s">
        <v>330</v>
      </c>
      <c r="G696" s="63" t="s">
        <v>14</v>
      </c>
      <c r="H696" s="63" t="s">
        <v>119</v>
      </c>
      <c r="I696" s="10"/>
    </row>
    <row r="697" ht="14.25" customHeight="1">
      <c r="A697" s="63" t="s">
        <v>14107</v>
      </c>
      <c r="B697" s="63" t="s">
        <v>17543</v>
      </c>
      <c r="C697" s="63" t="s">
        <v>17544</v>
      </c>
      <c r="D697" s="63" t="s">
        <v>665</v>
      </c>
      <c r="E697" s="63" t="s">
        <v>17545</v>
      </c>
      <c r="F697" s="63" t="s">
        <v>33</v>
      </c>
      <c r="G697" s="63" t="s">
        <v>14</v>
      </c>
      <c r="I697" s="10"/>
    </row>
    <row r="698" ht="14.25" customHeight="1">
      <c r="A698" s="63" t="s">
        <v>14107</v>
      </c>
      <c r="B698" s="63" t="s">
        <v>17546</v>
      </c>
      <c r="C698" s="63" t="s">
        <v>17547</v>
      </c>
      <c r="D698" s="63" t="s">
        <v>648</v>
      </c>
      <c r="E698" s="63" t="s">
        <v>110</v>
      </c>
      <c r="F698" s="63" t="s">
        <v>1413</v>
      </c>
      <c r="G698" s="63" t="s">
        <v>14</v>
      </c>
      <c r="I698" s="10"/>
    </row>
    <row r="699" ht="14.25" customHeight="1">
      <c r="A699" s="63" t="s">
        <v>14107</v>
      </c>
      <c r="B699" s="63" t="s">
        <v>17546</v>
      </c>
      <c r="C699" s="63" t="s">
        <v>17547</v>
      </c>
      <c r="D699" s="63" t="s">
        <v>648</v>
      </c>
      <c r="E699" s="63" t="s">
        <v>4399</v>
      </c>
      <c r="F699" s="63" t="s">
        <v>132</v>
      </c>
      <c r="G699" s="63" t="s">
        <v>86</v>
      </c>
      <c r="I699" s="66"/>
    </row>
    <row r="700" ht="14.25" customHeight="1">
      <c r="A700" s="63" t="s">
        <v>13947</v>
      </c>
      <c r="B700" s="63" t="s">
        <v>17548</v>
      </c>
      <c r="C700" s="63" t="s">
        <v>17549</v>
      </c>
      <c r="D700" s="63" t="s">
        <v>633</v>
      </c>
      <c r="E700" s="63" t="s">
        <v>334</v>
      </c>
      <c r="F700" s="63" t="s">
        <v>6403</v>
      </c>
      <c r="G700" s="63" t="s">
        <v>14</v>
      </c>
      <c r="I700" s="10"/>
    </row>
    <row r="701" ht="14.25" customHeight="1">
      <c r="A701" s="63" t="s">
        <v>13947</v>
      </c>
      <c r="B701" s="63" t="s">
        <v>17548</v>
      </c>
      <c r="C701" s="63" t="s">
        <v>17549</v>
      </c>
      <c r="D701" s="63" t="s">
        <v>633</v>
      </c>
      <c r="E701" s="63" t="s">
        <v>334</v>
      </c>
      <c r="F701" s="63" t="s">
        <v>202</v>
      </c>
      <c r="G701" s="63" t="s">
        <v>14</v>
      </c>
      <c r="I701" s="10"/>
    </row>
    <row r="702" ht="14.25" customHeight="1">
      <c r="A702" s="63" t="s">
        <v>13947</v>
      </c>
      <c r="B702" s="63" t="s">
        <v>17548</v>
      </c>
      <c r="C702" s="63" t="s">
        <v>17549</v>
      </c>
      <c r="D702" s="63" t="s">
        <v>633</v>
      </c>
      <c r="E702" s="63" t="s">
        <v>334</v>
      </c>
      <c r="F702" s="63" t="s">
        <v>5939</v>
      </c>
      <c r="G702" s="63" t="s">
        <v>14</v>
      </c>
      <c r="I702" s="10"/>
    </row>
    <row r="703" ht="14.25" customHeight="1">
      <c r="A703" s="63" t="s">
        <v>13947</v>
      </c>
      <c r="B703" s="63" t="s">
        <v>17548</v>
      </c>
      <c r="C703" s="63" t="s">
        <v>17549</v>
      </c>
      <c r="D703" s="63" t="s">
        <v>633</v>
      </c>
      <c r="E703" s="63" t="s">
        <v>334</v>
      </c>
      <c r="F703" s="63" t="s">
        <v>3198</v>
      </c>
      <c r="G703" s="63" t="s">
        <v>14</v>
      </c>
      <c r="I703" s="10"/>
    </row>
    <row r="704" ht="14.25" customHeight="1">
      <c r="A704" s="63" t="s">
        <v>13947</v>
      </c>
      <c r="B704" s="63" t="s">
        <v>17548</v>
      </c>
      <c r="C704" s="63" t="s">
        <v>17549</v>
      </c>
      <c r="D704" s="63" t="s">
        <v>633</v>
      </c>
      <c r="E704" s="63" t="s">
        <v>17550</v>
      </c>
      <c r="F704" s="63" t="s">
        <v>101</v>
      </c>
      <c r="G704" s="63" t="s">
        <v>14</v>
      </c>
      <c r="I704" s="10"/>
    </row>
    <row r="705" ht="14.25" customHeight="1">
      <c r="A705" s="63" t="s">
        <v>13884</v>
      </c>
      <c r="B705" s="63" t="s">
        <v>17551</v>
      </c>
      <c r="C705" s="67" t="s">
        <v>17552</v>
      </c>
      <c r="D705" s="63" t="s">
        <v>235</v>
      </c>
      <c r="E705" s="63" t="s">
        <v>119</v>
      </c>
      <c r="F705" s="63" t="s">
        <v>1601</v>
      </c>
      <c r="G705" s="63" t="s">
        <v>14</v>
      </c>
      <c r="I705" s="10"/>
    </row>
    <row r="706" ht="14.25" customHeight="1">
      <c r="A706" s="63" t="s">
        <v>13884</v>
      </c>
      <c r="B706" s="63" t="s">
        <v>17551</v>
      </c>
      <c r="C706" s="63" t="s">
        <v>17552</v>
      </c>
      <c r="D706" s="63" t="s">
        <v>235</v>
      </c>
      <c r="E706" s="63" t="s">
        <v>119</v>
      </c>
      <c r="F706" s="63" t="s">
        <v>127</v>
      </c>
      <c r="G706" s="63" t="s">
        <v>14</v>
      </c>
      <c r="I706" s="10"/>
    </row>
    <row r="707" ht="14.25" customHeight="1">
      <c r="A707" s="63" t="s">
        <v>13884</v>
      </c>
      <c r="B707" s="63" t="s">
        <v>17553</v>
      </c>
      <c r="C707" s="63" t="s">
        <v>17554</v>
      </c>
      <c r="D707" s="63" t="s">
        <v>284</v>
      </c>
      <c r="E707" s="63" t="s">
        <v>119</v>
      </c>
      <c r="F707" s="63" t="s">
        <v>149</v>
      </c>
      <c r="G707" s="63" t="s">
        <v>14</v>
      </c>
      <c r="I707" s="10"/>
    </row>
    <row r="708" ht="14.25" customHeight="1">
      <c r="A708" s="63" t="s">
        <v>13884</v>
      </c>
      <c r="B708" s="63" t="s">
        <v>17553</v>
      </c>
      <c r="C708" s="63" t="s">
        <v>17554</v>
      </c>
      <c r="D708" s="63" t="s">
        <v>284</v>
      </c>
      <c r="E708" s="63" t="s">
        <v>17555</v>
      </c>
      <c r="F708" s="63" t="s">
        <v>101</v>
      </c>
      <c r="G708" s="63" t="s">
        <v>14</v>
      </c>
      <c r="I708" s="10"/>
    </row>
    <row r="709" ht="14.25" customHeight="1">
      <c r="A709" s="63" t="s">
        <v>13788</v>
      </c>
      <c r="B709" s="63" t="s">
        <v>17556</v>
      </c>
      <c r="C709" s="63" t="s">
        <v>17557</v>
      </c>
      <c r="D709" s="63" t="s">
        <v>2054</v>
      </c>
      <c r="E709" s="63" t="s">
        <v>119</v>
      </c>
      <c r="F709" s="63" t="s">
        <v>5884</v>
      </c>
      <c r="G709" s="63" t="s">
        <v>14</v>
      </c>
      <c r="I709" s="10"/>
    </row>
    <row r="710" ht="14.25" customHeight="1">
      <c r="A710" s="63" t="s">
        <v>13788</v>
      </c>
      <c r="B710" s="63" t="s">
        <v>17556</v>
      </c>
      <c r="C710" s="63" t="s">
        <v>17557</v>
      </c>
      <c r="D710" s="63" t="s">
        <v>2054</v>
      </c>
      <c r="E710" s="63" t="s">
        <v>119</v>
      </c>
      <c r="F710" s="63" t="s">
        <v>7160</v>
      </c>
      <c r="G710" s="63" t="s">
        <v>14</v>
      </c>
      <c r="I710" s="10"/>
    </row>
    <row r="711" ht="14.25" customHeight="1">
      <c r="A711" s="63" t="s">
        <v>13788</v>
      </c>
      <c r="B711" s="63" t="s">
        <v>17558</v>
      </c>
      <c r="C711" s="63" t="s">
        <v>17559</v>
      </c>
      <c r="D711" s="63" t="s">
        <v>1020</v>
      </c>
      <c r="E711" s="63" t="s">
        <v>239</v>
      </c>
      <c r="F711" s="63" t="s">
        <v>240</v>
      </c>
      <c r="G711" s="63" t="s">
        <v>14</v>
      </c>
      <c r="I711" s="10"/>
    </row>
    <row r="712" ht="14.25" customHeight="1">
      <c r="A712" s="63" t="s">
        <v>13788</v>
      </c>
      <c r="B712" s="63" t="s">
        <v>17558</v>
      </c>
      <c r="C712" s="63" t="s">
        <v>17559</v>
      </c>
      <c r="D712" s="63" t="s">
        <v>1020</v>
      </c>
      <c r="E712" s="63" t="s">
        <v>12</v>
      </c>
      <c r="F712" s="63" t="s">
        <v>17560</v>
      </c>
      <c r="G712" s="63" t="s">
        <v>14</v>
      </c>
      <c r="I712" s="10"/>
    </row>
    <row r="713" ht="14.25" customHeight="1">
      <c r="A713" s="63" t="s">
        <v>13724</v>
      </c>
      <c r="B713" s="63" t="s">
        <v>17561</v>
      </c>
      <c r="C713" s="63" t="s">
        <v>17562</v>
      </c>
      <c r="D713" s="63" t="s">
        <v>2168</v>
      </c>
      <c r="E713" s="63" t="s">
        <v>259</v>
      </c>
      <c r="F713" s="63" t="s">
        <v>5884</v>
      </c>
      <c r="G713" s="63" t="s">
        <v>14</v>
      </c>
      <c r="I713" s="10"/>
    </row>
    <row r="714" ht="14.25" customHeight="1">
      <c r="A714" s="63" t="s">
        <v>13724</v>
      </c>
      <c r="B714" s="63" t="s">
        <v>17561</v>
      </c>
      <c r="C714" s="63" t="s">
        <v>17562</v>
      </c>
      <c r="D714" s="63" t="s">
        <v>2168</v>
      </c>
      <c r="E714" s="63" t="s">
        <v>119</v>
      </c>
      <c r="F714" s="63" t="s">
        <v>917</v>
      </c>
      <c r="G714" s="63" t="s">
        <v>14</v>
      </c>
      <c r="I714" s="10"/>
    </row>
    <row r="715" ht="14.25" customHeight="1">
      <c r="A715" s="63" t="s">
        <v>13724</v>
      </c>
      <c r="B715" s="63" t="s">
        <v>17563</v>
      </c>
      <c r="C715" s="63" t="s">
        <v>17564</v>
      </c>
      <c r="D715" s="63" t="s">
        <v>530</v>
      </c>
      <c r="E715" s="63" t="s">
        <v>119</v>
      </c>
      <c r="F715" s="63" t="s">
        <v>473</v>
      </c>
      <c r="G715" s="63" t="s">
        <v>29</v>
      </c>
      <c r="I715" s="10"/>
    </row>
    <row r="716" ht="14.25" customHeight="1">
      <c r="A716" s="63" t="s">
        <v>13724</v>
      </c>
      <c r="B716" s="63" t="s">
        <v>17563</v>
      </c>
      <c r="C716" s="63" t="s">
        <v>17564</v>
      </c>
      <c r="D716" s="63" t="s">
        <v>530</v>
      </c>
      <c r="E716" s="63" t="s">
        <v>119</v>
      </c>
      <c r="F716" s="63" t="s">
        <v>1303</v>
      </c>
      <c r="G716" s="63" t="s">
        <v>14</v>
      </c>
      <c r="I716" s="10"/>
    </row>
    <row r="717" ht="14.25" customHeight="1">
      <c r="A717" s="63" t="s">
        <v>13724</v>
      </c>
      <c r="B717" s="63" t="s">
        <v>17563</v>
      </c>
      <c r="C717" s="63" t="s">
        <v>17564</v>
      </c>
      <c r="D717" s="63" t="s">
        <v>530</v>
      </c>
      <c r="E717" s="63" t="s">
        <v>420</v>
      </c>
      <c r="F717" s="63" t="s">
        <v>1807</v>
      </c>
      <c r="G717" s="63" t="s">
        <v>14</v>
      </c>
      <c r="I717" s="10"/>
    </row>
    <row r="718" ht="14.25" customHeight="1">
      <c r="A718" s="65">
        <v>45180.0</v>
      </c>
      <c r="B718" s="63" t="s">
        <v>17565</v>
      </c>
      <c r="C718" s="63" t="s">
        <v>17566</v>
      </c>
      <c r="D718" s="63" t="s">
        <v>211</v>
      </c>
      <c r="E718" s="63" t="s">
        <v>110</v>
      </c>
      <c r="F718" s="63" t="s">
        <v>111</v>
      </c>
      <c r="G718" s="63" t="s">
        <v>14</v>
      </c>
      <c r="I718" s="10"/>
    </row>
    <row r="719" ht="14.25" customHeight="1">
      <c r="A719" s="65">
        <v>45180.0</v>
      </c>
      <c r="B719" s="63" t="s">
        <v>17565</v>
      </c>
      <c r="C719" s="63" t="s">
        <v>17566</v>
      </c>
      <c r="D719" s="63" t="s">
        <v>211</v>
      </c>
      <c r="E719" s="63" t="s">
        <v>119</v>
      </c>
      <c r="F719" s="63" t="s">
        <v>149</v>
      </c>
      <c r="G719" s="63" t="s">
        <v>14</v>
      </c>
      <c r="I719" s="10"/>
    </row>
    <row r="720" ht="14.25" customHeight="1">
      <c r="A720" s="65">
        <v>45180.0</v>
      </c>
      <c r="B720" s="63" t="s">
        <v>17565</v>
      </c>
      <c r="C720" s="63" t="s">
        <v>17566</v>
      </c>
      <c r="D720" s="63" t="s">
        <v>211</v>
      </c>
      <c r="E720" s="63" t="s">
        <v>4399</v>
      </c>
      <c r="F720" s="63" t="s">
        <v>588</v>
      </c>
      <c r="G720" s="63" t="s">
        <v>14</v>
      </c>
      <c r="I720" s="10"/>
    </row>
    <row r="721" ht="14.25" customHeight="1">
      <c r="A721" s="65">
        <v>45180.0</v>
      </c>
      <c r="B721" s="63" t="s">
        <v>17567</v>
      </c>
      <c r="C721" s="63" t="s">
        <v>17568</v>
      </c>
      <c r="D721" s="63" t="s">
        <v>611</v>
      </c>
      <c r="E721" s="63" t="s">
        <v>119</v>
      </c>
      <c r="F721" s="63" t="s">
        <v>2843</v>
      </c>
      <c r="G721" s="63" t="s">
        <v>14</v>
      </c>
      <c r="I721" s="10"/>
    </row>
    <row r="722" ht="14.25" customHeight="1">
      <c r="A722" s="65">
        <v>45180.0</v>
      </c>
      <c r="B722" s="63" t="s">
        <v>17567</v>
      </c>
      <c r="C722" s="63" t="s">
        <v>17568</v>
      </c>
      <c r="D722" s="63" t="s">
        <v>611</v>
      </c>
      <c r="E722" s="63" t="s">
        <v>119</v>
      </c>
      <c r="F722" s="63" t="s">
        <v>48</v>
      </c>
      <c r="G722" s="63" t="s">
        <v>14</v>
      </c>
      <c r="I722" s="10"/>
    </row>
    <row r="723" ht="14.25" customHeight="1">
      <c r="A723" s="65">
        <v>45180.0</v>
      </c>
      <c r="B723" s="63" t="s">
        <v>17567</v>
      </c>
      <c r="C723" s="63" t="s">
        <v>17568</v>
      </c>
      <c r="D723" s="63" t="s">
        <v>611</v>
      </c>
      <c r="E723" s="63" t="s">
        <v>90</v>
      </c>
      <c r="F723" s="63" t="s">
        <v>111</v>
      </c>
      <c r="G723" s="63" t="s">
        <v>14</v>
      </c>
      <c r="I723" s="10"/>
    </row>
    <row r="724" ht="14.25" customHeight="1">
      <c r="A724" s="65">
        <v>45149.0</v>
      </c>
      <c r="B724" s="63" t="s">
        <v>17569</v>
      </c>
      <c r="C724" s="63" t="s">
        <v>17570</v>
      </c>
      <c r="D724" s="63" t="s">
        <v>651</v>
      </c>
      <c r="E724" s="63" t="s">
        <v>15</v>
      </c>
      <c r="F724" s="63" t="s">
        <v>17571</v>
      </c>
      <c r="G724" s="63" t="s">
        <v>14</v>
      </c>
      <c r="I724" s="10"/>
    </row>
    <row r="725" ht="14.25" customHeight="1">
      <c r="A725" s="65">
        <v>45149.0</v>
      </c>
      <c r="B725" s="63" t="s">
        <v>17569</v>
      </c>
      <c r="C725" s="63" t="s">
        <v>17570</v>
      </c>
      <c r="D725" s="63" t="s">
        <v>651</v>
      </c>
      <c r="E725" s="63" t="s">
        <v>239</v>
      </c>
      <c r="F725" s="63" t="s">
        <v>240</v>
      </c>
      <c r="G725" s="63" t="s">
        <v>14</v>
      </c>
      <c r="I725" s="10"/>
    </row>
    <row r="726" ht="14.25" customHeight="1">
      <c r="A726" s="65">
        <v>45149.0</v>
      </c>
      <c r="B726" s="63" t="s">
        <v>17569</v>
      </c>
      <c r="C726" s="63" t="s">
        <v>17570</v>
      </c>
      <c r="D726" s="63" t="s">
        <v>235</v>
      </c>
      <c r="E726" s="63" t="s">
        <v>15</v>
      </c>
      <c r="F726" s="63" t="s">
        <v>17571</v>
      </c>
      <c r="G726" s="63" t="s">
        <v>14</v>
      </c>
      <c r="I726" s="10"/>
    </row>
    <row r="727" ht="14.25" customHeight="1">
      <c r="A727" s="65">
        <v>45149.0</v>
      </c>
      <c r="B727" s="63" t="s">
        <v>17569</v>
      </c>
      <c r="C727" s="63" t="s">
        <v>17570</v>
      </c>
      <c r="D727" s="63" t="s">
        <v>235</v>
      </c>
      <c r="E727" s="63" t="s">
        <v>239</v>
      </c>
      <c r="F727" s="63" t="s">
        <v>240</v>
      </c>
      <c r="G727" s="63" t="s">
        <v>14</v>
      </c>
      <c r="I727" s="10"/>
    </row>
    <row r="728" ht="14.25" customHeight="1">
      <c r="A728" s="65">
        <v>45118.0</v>
      </c>
      <c r="B728" s="63" t="s">
        <v>17572</v>
      </c>
      <c r="C728" s="63" t="s">
        <v>17573</v>
      </c>
      <c r="D728" s="63" t="s">
        <v>357</v>
      </c>
      <c r="E728" s="63" t="s">
        <v>110</v>
      </c>
      <c r="F728" s="63" t="s">
        <v>1413</v>
      </c>
      <c r="G728" s="63" t="s">
        <v>14</v>
      </c>
      <c r="I728" s="10"/>
    </row>
    <row r="729" ht="14.25" customHeight="1">
      <c r="A729" s="65">
        <v>45118.0</v>
      </c>
      <c r="B729" s="63" t="s">
        <v>17572</v>
      </c>
      <c r="C729" s="63" t="s">
        <v>17573</v>
      </c>
      <c r="D729" s="63" t="s">
        <v>357</v>
      </c>
      <c r="E729" s="63" t="s">
        <v>119</v>
      </c>
      <c r="F729" s="63" t="s">
        <v>473</v>
      </c>
      <c r="G729" s="63" t="s">
        <v>14</v>
      </c>
      <c r="I729" s="10"/>
    </row>
    <row r="730" ht="14.25" customHeight="1">
      <c r="A730" s="65">
        <v>45118.0</v>
      </c>
      <c r="B730" s="63" t="s">
        <v>17574</v>
      </c>
      <c r="C730" s="63" t="s">
        <v>17575</v>
      </c>
      <c r="D730" s="63" t="s">
        <v>321</v>
      </c>
      <c r="E730" s="63" t="s">
        <v>110</v>
      </c>
      <c r="F730" s="63" t="s">
        <v>111</v>
      </c>
      <c r="G730" s="63" t="s">
        <v>14</v>
      </c>
      <c r="I730" s="10"/>
    </row>
    <row r="731" ht="14.25" customHeight="1">
      <c r="A731" s="65">
        <v>45118.0</v>
      </c>
      <c r="B731" s="63" t="s">
        <v>17574</v>
      </c>
      <c r="C731" s="63" t="s">
        <v>17575</v>
      </c>
      <c r="D731" s="63" t="s">
        <v>321</v>
      </c>
      <c r="E731" s="63" t="s">
        <v>259</v>
      </c>
      <c r="F731" s="63" t="s">
        <v>7160</v>
      </c>
      <c r="G731" s="63" t="s">
        <v>14</v>
      </c>
      <c r="I731" s="10"/>
    </row>
    <row r="732" ht="14.25" customHeight="1">
      <c r="A732" s="65">
        <v>45118.0</v>
      </c>
      <c r="B732" s="63" t="s">
        <v>17574</v>
      </c>
      <c r="C732" s="63" t="s">
        <v>17575</v>
      </c>
      <c r="D732" s="63" t="s">
        <v>321</v>
      </c>
      <c r="E732" s="63" t="s">
        <v>259</v>
      </c>
      <c r="F732" s="63" t="s">
        <v>18</v>
      </c>
      <c r="G732" s="63" t="s">
        <v>14</v>
      </c>
      <c r="I732" s="10"/>
    </row>
    <row r="733" ht="14.25" customHeight="1">
      <c r="A733" s="65">
        <v>45088.0</v>
      </c>
      <c r="B733" s="63" t="s">
        <v>17576</v>
      </c>
      <c r="C733" s="63" t="s">
        <v>17577</v>
      </c>
      <c r="D733" s="63" t="s">
        <v>201</v>
      </c>
      <c r="E733" s="63" t="s">
        <v>119</v>
      </c>
      <c r="F733" s="63" t="s">
        <v>2840</v>
      </c>
      <c r="G733" s="63" t="s">
        <v>14</v>
      </c>
      <c r="I733" s="10"/>
    </row>
    <row r="734" ht="14.25" customHeight="1">
      <c r="A734" s="65">
        <v>45088.0</v>
      </c>
      <c r="B734" s="63" t="s">
        <v>17576</v>
      </c>
      <c r="C734" s="63" t="s">
        <v>17577</v>
      </c>
      <c r="D734" s="63" t="s">
        <v>201</v>
      </c>
      <c r="E734" s="63" t="s">
        <v>90</v>
      </c>
      <c r="F734" s="63" t="s">
        <v>111</v>
      </c>
      <c r="G734" s="63" t="s">
        <v>14</v>
      </c>
      <c r="I734" s="10"/>
    </row>
    <row r="735" ht="14.25" customHeight="1">
      <c r="A735" s="65">
        <v>45088.0</v>
      </c>
      <c r="B735" s="63" t="s">
        <v>17578</v>
      </c>
      <c r="C735" s="63" t="s">
        <v>17579</v>
      </c>
      <c r="D735" s="63" t="s">
        <v>158</v>
      </c>
      <c r="E735" s="63" t="s">
        <v>110</v>
      </c>
      <c r="F735" s="63" t="s">
        <v>111</v>
      </c>
      <c r="G735" s="63" t="s">
        <v>14</v>
      </c>
      <c r="I735" s="10"/>
    </row>
    <row r="736" ht="14.25" customHeight="1">
      <c r="A736" s="65">
        <v>45088.0</v>
      </c>
      <c r="B736" s="63" t="s">
        <v>17578</v>
      </c>
      <c r="C736" s="63" t="s">
        <v>17579</v>
      </c>
      <c r="D736" s="63" t="s">
        <v>158</v>
      </c>
      <c r="E736" s="63" t="s">
        <v>119</v>
      </c>
      <c r="F736" s="63" t="s">
        <v>917</v>
      </c>
      <c r="G736" s="63" t="s">
        <v>14</v>
      </c>
      <c r="I736" s="10"/>
    </row>
    <row r="737" ht="14.25" customHeight="1">
      <c r="A737" s="65">
        <v>44996.0</v>
      </c>
      <c r="B737" s="63" t="s">
        <v>17580</v>
      </c>
      <c r="C737" s="63" t="s">
        <v>17581</v>
      </c>
      <c r="D737" s="63" t="s">
        <v>608</v>
      </c>
      <c r="E737" s="63" t="s">
        <v>119</v>
      </c>
      <c r="F737" s="63" t="s">
        <v>9041</v>
      </c>
      <c r="G737" s="63" t="s">
        <v>14</v>
      </c>
      <c r="I737" s="10"/>
    </row>
    <row r="738" ht="14.25" customHeight="1">
      <c r="A738" s="65">
        <v>44996.0</v>
      </c>
      <c r="B738" s="63" t="s">
        <v>17580</v>
      </c>
      <c r="C738" s="63" t="s">
        <v>17581</v>
      </c>
      <c r="D738" s="63" t="s">
        <v>608</v>
      </c>
      <c r="E738" s="63" t="s">
        <v>110</v>
      </c>
      <c r="F738" s="63" t="s">
        <v>111</v>
      </c>
      <c r="G738" s="63" t="s">
        <v>14</v>
      </c>
      <c r="I738" s="10"/>
    </row>
    <row r="739" ht="14.25" customHeight="1">
      <c r="A739" s="65">
        <v>44968.0</v>
      </c>
      <c r="B739" s="63" t="s">
        <v>17582</v>
      </c>
      <c r="C739" s="63" t="s">
        <v>17583</v>
      </c>
      <c r="D739" s="63" t="s">
        <v>1097</v>
      </c>
      <c r="E739" s="63" t="s">
        <v>110</v>
      </c>
      <c r="F739" s="63" t="s">
        <v>111</v>
      </c>
      <c r="G739" s="63" t="s">
        <v>14</v>
      </c>
      <c r="I739" s="10"/>
    </row>
    <row r="740" ht="14.25" customHeight="1">
      <c r="A740" s="65">
        <v>44968.0</v>
      </c>
      <c r="B740" s="63" t="s">
        <v>17582</v>
      </c>
      <c r="C740" s="63" t="s">
        <v>17583</v>
      </c>
      <c r="D740" s="63" t="s">
        <v>1097</v>
      </c>
      <c r="E740" s="63" t="s">
        <v>119</v>
      </c>
      <c r="F740" s="63" t="s">
        <v>3025</v>
      </c>
      <c r="G740" s="63" t="s">
        <v>14</v>
      </c>
      <c r="I740" s="10"/>
    </row>
    <row r="741" ht="14.25" customHeight="1">
      <c r="A741" s="65">
        <v>44937.0</v>
      </c>
      <c r="B741" s="63" t="s">
        <v>17584</v>
      </c>
      <c r="C741" s="63" t="s">
        <v>17585</v>
      </c>
      <c r="D741" s="63" t="s">
        <v>1235</v>
      </c>
      <c r="E741" s="63" t="s">
        <v>110</v>
      </c>
      <c r="F741" s="63" t="s">
        <v>111</v>
      </c>
      <c r="G741" s="63" t="s">
        <v>14</v>
      </c>
      <c r="I741" s="10"/>
    </row>
    <row r="742" ht="14.25" customHeight="1">
      <c r="A742" s="65">
        <v>44937.0</v>
      </c>
      <c r="B742" s="63" t="s">
        <v>17584</v>
      </c>
      <c r="C742" s="63" t="s">
        <v>17585</v>
      </c>
      <c r="D742" s="63" t="s">
        <v>1235</v>
      </c>
      <c r="E742" s="63" t="s">
        <v>119</v>
      </c>
      <c r="F742" s="63" t="s">
        <v>132</v>
      </c>
      <c r="G742" s="63" t="s">
        <v>14</v>
      </c>
      <c r="I742" s="10"/>
    </row>
    <row r="743" ht="14.25" customHeight="1">
      <c r="A743" s="65">
        <v>44937.0</v>
      </c>
      <c r="B743" s="63" t="s">
        <v>17584</v>
      </c>
      <c r="C743" s="63" t="s">
        <v>17585</v>
      </c>
      <c r="D743" s="63" t="s">
        <v>1235</v>
      </c>
      <c r="E743" s="63" t="s">
        <v>17586</v>
      </c>
      <c r="F743" s="63" t="s">
        <v>144</v>
      </c>
      <c r="G743" s="63" t="s">
        <v>14</v>
      </c>
      <c r="I743" s="10"/>
    </row>
    <row r="744" ht="14.25" customHeight="1">
      <c r="A744" s="63" t="s">
        <v>13257</v>
      </c>
      <c r="B744" s="63" t="s">
        <v>17587</v>
      </c>
      <c r="C744" s="63" t="s">
        <v>17588</v>
      </c>
      <c r="D744" s="63" t="s">
        <v>298</v>
      </c>
      <c r="E744" s="63" t="s">
        <v>992</v>
      </c>
      <c r="F744" s="63" t="s">
        <v>111</v>
      </c>
      <c r="G744" s="63" t="s">
        <v>14</v>
      </c>
      <c r="I744" s="10"/>
    </row>
    <row r="745" ht="14.25" customHeight="1">
      <c r="A745" s="63" t="s">
        <v>13257</v>
      </c>
      <c r="B745" s="63" t="s">
        <v>17587</v>
      </c>
      <c r="C745" s="63" t="s">
        <v>17588</v>
      </c>
      <c r="D745" s="63" t="s">
        <v>298</v>
      </c>
      <c r="E745" s="63" t="s">
        <v>119</v>
      </c>
      <c r="F745" s="63" t="s">
        <v>7160</v>
      </c>
      <c r="G745" s="63" t="s">
        <v>14</v>
      </c>
      <c r="I745" s="10"/>
    </row>
    <row r="746" ht="14.25" customHeight="1">
      <c r="A746" s="63" t="s">
        <v>13257</v>
      </c>
      <c r="B746" s="63" t="s">
        <v>17589</v>
      </c>
      <c r="C746" s="63" t="s">
        <v>17590</v>
      </c>
      <c r="D746" s="63" t="s">
        <v>754</v>
      </c>
      <c r="E746" s="63" t="s">
        <v>119</v>
      </c>
      <c r="F746" s="63" t="s">
        <v>7160</v>
      </c>
      <c r="G746" s="63" t="s">
        <v>14</v>
      </c>
      <c r="I746" s="10"/>
    </row>
    <row r="747" ht="14.25" customHeight="1">
      <c r="A747" s="63" t="s">
        <v>13257</v>
      </c>
      <c r="B747" s="63" t="s">
        <v>17589</v>
      </c>
      <c r="C747" s="63" t="s">
        <v>17590</v>
      </c>
      <c r="D747" s="63" t="s">
        <v>754</v>
      </c>
      <c r="E747" s="63" t="s">
        <v>119</v>
      </c>
      <c r="F747" s="63" t="s">
        <v>18</v>
      </c>
      <c r="G747" s="63" t="s">
        <v>14</v>
      </c>
      <c r="I747" s="10"/>
    </row>
    <row r="748" ht="14.25" customHeight="1">
      <c r="A748" s="63" t="s">
        <v>13257</v>
      </c>
      <c r="B748" s="63" t="s">
        <v>17589</v>
      </c>
      <c r="C748" s="63" t="s">
        <v>17590</v>
      </c>
      <c r="D748" s="63" t="s">
        <v>754</v>
      </c>
      <c r="E748" s="63" t="s">
        <v>420</v>
      </c>
      <c r="F748" s="63" t="s">
        <v>13</v>
      </c>
      <c r="G748" s="63" t="s">
        <v>14</v>
      </c>
      <c r="I748" s="10"/>
    </row>
    <row r="749" ht="14.25" customHeight="1">
      <c r="A749" s="63" t="s">
        <v>13207</v>
      </c>
      <c r="B749" s="63" t="s">
        <v>17591</v>
      </c>
      <c r="C749" s="63" t="s">
        <v>17592</v>
      </c>
      <c r="D749" s="63" t="s">
        <v>665</v>
      </c>
      <c r="E749" s="63" t="s">
        <v>110</v>
      </c>
      <c r="F749" s="63" t="s">
        <v>111</v>
      </c>
      <c r="G749" s="63" t="s">
        <v>14</v>
      </c>
      <c r="I749" s="10"/>
    </row>
    <row r="750" ht="14.25" customHeight="1">
      <c r="A750" s="63" t="s">
        <v>13207</v>
      </c>
      <c r="B750" s="63" t="s">
        <v>17591</v>
      </c>
      <c r="C750" s="63" t="s">
        <v>17592</v>
      </c>
      <c r="D750" s="63" t="s">
        <v>665</v>
      </c>
      <c r="F750" s="63" t="s">
        <v>917</v>
      </c>
      <c r="G750" s="63" t="s">
        <v>14</v>
      </c>
      <c r="H750" s="63" t="s">
        <v>119</v>
      </c>
      <c r="I750" s="10"/>
    </row>
    <row r="751" ht="14.25" customHeight="1">
      <c r="A751" s="63" t="s">
        <v>13207</v>
      </c>
      <c r="B751" s="63" t="s">
        <v>17593</v>
      </c>
      <c r="C751" s="63" t="s">
        <v>17594</v>
      </c>
      <c r="D751" s="63" t="s">
        <v>1181</v>
      </c>
      <c r="E751" s="63" t="s">
        <v>110</v>
      </c>
      <c r="F751" s="63" t="s">
        <v>111</v>
      </c>
      <c r="G751" s="63" t="s">
        <v>14</v>
      </c>
      <c r="I751" s="10"/>
    </row>
    <row r="752" ht="14.25" customHeight="1">
      <c r="A752" s="63" t="s">
        <v>13166</v>
      </c>
      <c r="B752" s="63" t="s">
        <v>17595</v>
      </c>
      <c r="C752" s="63" t="s">
        <v>17596</v>
      </c>
      <c r="D752" s="63" t="s">
        <v>471</v>
      </c>
      <c r="E752" s="63" t="s">
        <v>119</v>
      </c>
      <c r="F752" s="63" t="s">
        <v>132</v>
      </c>
      <c r="G752" s="63" t="s">
        <v>14</v>
      </c>
      <c r="I752" s="10"/>
    </row>
    <row r="753" ht="14.25" customHeight="1">
      <c r="A753" s="63" t="s">
        <v>13166</v>
      </c>
      <c r="B753" s="63" t="s">
        <v>17595</v>
      </c>
      <c r="C753" s="63" t="s">
        <v>17596</v>
      </c>
      <c r="D753" s="63" t="s">
        <v>471</v>
      </c>
      <c r="E753" s="63" t="s">
        <v>110</v>
      </c>
      <c r="F753" s="63" t="s">
        <v>111</v>
      </c>
      <c r="G753" s="63" t="s">
        <v>14</v>
      </c>
      <c r="I753" s="10"/>
    </row>
    <row r="754" ht="14.25" customHeight="1">
      <c r="A754" s="63" t="s">
        <v>13137</v>
      </c>
      <c r="B754" s="63" t="s">
        <v>17597</v>
      </c>
      <c r="C754" s="63" t="s">
        <v>17598</v>
      </c>
      <c r="D754" s="63" t="s">
        <v>114</v>
      </c>
      <c r="E754" s="63" t="s">
        <v>110</v>
      </c>
      <c r="F754" s="63" t="s">
        <v>111</v>
      </c>
      <c r="G754" s="63" t="s">
        <v>14</v>
      </c>
      <c r="I754" s="10"/>
    </row>
    <row r="755" ht="14.25" customHeight="1">
      <c r="A755" s="63" t="s">
        <v>13137</v>
      </c>
      <c r="B755" s="63" t="s">
        <v>17597</v>
      </c>
      <c r="C755" s="63" t="s">
        <v>17598</v>
      </c>
      <c r="D755" s="63" t="s">
        <v>114</v>
      </c>
      <c r="E755" s="63" t="s">
        <v>119</v>
      </c>
      <c r="F755" s="63" t="s">
        <v>132</v>
      </c>
      <c r="G755" s="63" t="s">
        <v>14</v>
      </c>
      <c r="I755" s="10"/>
    </row>
    <row r="756" ht="14.25" customHeight="1">
      <c r="A756" s="63" t="s">
        <v>13137</v>
      </c>
      <c r="B756" s="63" t="s">
        <v>17599</v>
      </c>
      <c r="C756" s="63" t="s">
        <v>17600</v>
      </c>
      <c r="D756" s="63" t="s">
        <v>2054</v>
      </c>
      <c r="E756" s="63" t="s">
        <v>119</v>
      </c>
      <c r="F756" s="63" t="s">
        <v>18</v>
      </c>
      <c r="G756" s="63" t="s">
        <v>14</v>
      </c>
      <c r="I756" s="10"/>
    </row>
    <row r="757" ht="14.25" customHeight="1">
      <c r="A757" s="63" t="s">
        <v>13137</v>
      </c>
      <c r="B757" s="63" t="s">
        <v>17599</v>
      </c>
      <c r="C757" s="63" t="s">
        <v>17600</v>
      </c>
      <c r="D757" s="63" t="s">
        <v>2054</v>
      </c>
      <c r="E757" s="63" t="s">
        <v>119</v>
      </c>
      <c r="F757" s="63" t="s">
        <v>127</v>
      </c>
      <c r="G757" s="63" t="s">
        <v>14</v>
      </c>
      <c r="I757" s="10"/>
    </row>
    <row r="758" ht="14.25" customHeight="1">
      <c r="A758" s="63" t="s">
        <v>13109</v>
      </c>
      <c r="B758" s="63" t="s">
        <v>17601</v>
      </c>
      <c r="C758" s="63" t="s">
        <v>17602</v>
      </c>
      <c r="D758" s="63" t="s">
        <v>567</v>
      </c>
      <c r="E758" s="63" t="s">
        <v>2408</v>
      </c>
      <c r="F758" s="63" t="s">
        <v>8067</v>
      </c>
      <c r="G758" s="63" t="s">
        <v>14</v>
      </c>
      <c r="I758" s="10"/>
    </row>
    <row r="759" ht="14.25" customHeight="1">
      <c r="A759" s="63" t="s">
        <v>13109</v>
      </c>
      <c r="B759" s="63" t="s">
        <v>17601</v>
      </c>
      <c r="C759" s="63" t="s">
        <v>17602</v>
      </c>
      <c r="D759" s="63" t="s">
        <v>567</v>
      </c>
      <c r="F759" s="63" t="s">
        <v>330</v>
      </c>
      <c r="G759" s="63" t="s">
        <v>14</v>
      </c>
      <c r="H759" s="63" t="s">
        <v>119</v>
      </c>
      <c r="I759" s="10"/>
    </row>
    <row r="760" ht="14.25" customHeight="1">
      <c r="A760" s="63" t="s">
        <v>13109</v>
      </c>
      <c r="B760" s="63" t="s">
        <v>17601</v>
      </c>
      <c r="C760" s="63" t="s">
        <v>17602</v>
      </c>
      <c r="D760" s="63" t="s">
        <v>567</v>
      </c>
      <c r="E760" s="63" t="s">
        <v>239</v>
      </c>
      <c r="F760" s="63" t="s">
        <v>6191</v>
      </c>
      <c r="G760" s="63" t="s">
        <v>14</v>
      </c>
      <c r="I760" s="10"/>
    </row>
    <row r="761" ht="14.25" customHeight="1">
      <c r="A761" s="63" t="s">
        <v>13109</v>
      </c>
      <c r="B761" s="63" t="s">
        <v>17601</v>
      </c>
      <c r="C761" s="63" t="s">
        <v>17602</v>
      </c>
      <c r="D761" s="63" t="s">
        <v>567</v>
      </c>
      <c r="E761" s="63" t="s">
        <v>90</v>
      </c>
      <c r="F761" s="63" t="s">
        <v>111</v>
      </c>
      <c r="G761" s="63" t="s">
        <v>14</v>
      </c>
      <c r="I761" s="10"/>
    </row>
    <row r="762" ht="14.25" customHeight="1">
      <c r="A762" s="63" t="s">
        <v>13109</v>
      </c>
      <c r="B762" s="63" t="s">
        <v>17603</v>
      </c>
      <c r="C762" s="63" t="s">
        <v>17604</v>
      </c>
      <c r="D762" s="63" t="s">
        <v>722</v>
      </c>
      <c r="E762" s="63" t="s">
        <v>119</v>
      </c>
      <c r="F762" s="63" t="s">
        <v>917</v>
      </c>
      <c r="G762" s="63" t="s">
        <v>14</v>
      </c>
      <c r="I762" s="10"/>
    </row>
    <row r="763" ht="14.25" customHeight="1">
      <c r="A763" s="63" t="s">
        <v>13109</v>
      </c>
      <c r="B763" s="63" t="s">
        <v>17603</v>
      </c>
      <c r="C763" s="63" t="s">
        <v>17604</v>
      </c>
      <c r="D763" s="63" t="s">
        <v>722</v>
      </c>
      <c r="E763" s="63" t="s">
        <v>349</v>
      </c>
      <c r="F763" s="63" t="s">
        <v>350</v>
      </c>
      <c r="G763" s="63" t="s">
        <v>14</v>
      </c>
      <c r="I763" s="10"/>
    </row>
    <row r="764" ht="14.25" customHeight="1">
      <c r="A764" s="63" t="s">
        <v>13090</v>
      </c>
      <c r="B764" s="63" t="s">
        <v>17605</v>
      </c>
      <c r="C764" s="63" t="s">
        <v>17606</v>
      </c>
      <c r="D764" s="63" t="s">
        <v>109</v>
      </c>
      <c r="F764" s="63" t="s">
        <v>330</v>
      </c>
      <c r="G764" s="63" t="s">
        <v>14</v>
      </c>
      <c r="H764" s="63" t="s">
        <v>119</v>
      </c>
      <c r="I764" s="10"/>
    </row>
    <row r="765" ht="14.25" customHeight="1">
      <c r="A765" s="63" t="s">
        <v>13090</v>
      </c>
      <c r="B765" s="63" t="s">
        <v>17607</v>
      </c>
      <c r="C765" s="63" t="s">
        <v>17608</v>
      </c>
      <c r="D765" s="63" t="s">
        <v>201</v>
      </c>
      <c r="E765" s="63" t="s">
        <v>119</v>
      </c>
      <c r="F765" s="63" t="s">
        <v>149</v>
      </c>
      <c r="G765" s="63" t="s">
        <v>14</v>
      </c>
      <c r="I765" s="10"/>
    </row>
    <row r="766" ht="14.25" customHeight="1">
      <c r="A766" s="63" t="s">
        <v>13090</v>
      </c>
      <c r="B766" s="63" t="s">
        <v>17607</v>
      </c>
      <c r="C766" s="63" t="s">
        <v>17608</v>
      </c>
      <c r="D766" s="63" t="s">
        <v>201</v>
      </c>
      <c r="E766" s="63" t="s">
        <v>38</v>
      </c>
      <c r="F766" s="63" t="s">
        <v>809</v>
      </c>
      <c r="G766" s="63" t="s">
        <v>14</v>
      </c>
      <c r="I766" s="10"/>
    </row>
    <row r="767" ht="14.25" customHeight="1">
      <c r="A767" s="63" t="s">
        <v>7149</v>
      </c>
      <c r="B767" s="63" t="s">
        <v>17609</v>
      </c>
      <c r="C767" s="63" t="s">
        <v>17610</v>
      </c>
      <c r="D767" s="63" t="s">
        <v>642</v>
      </c>
      <c r="E767" s="63" t="s">
        <v>110</v>
      </c>
      <c r="F767" s="63" t="s">
        <v>111</v>
      </c>
      <c r="G767" s="63" t="s">
        <v>14</v>
      </c>
      <c r="I767" s="10"/>
    </row>
    <row r="768" ht="14.25" customHeight="1">
      <c r="A768" s="63" t="s">
        <v>7149</v>
      </c>
      <c r="B768" s="63" t="s">
        <v>17609</v>
      </c>
      <c r="C768" s="63" t="s">
        <v>17610</v>
      </c>
      <c r="D768" s="63" t="s">
        <v>642</v>
      </c>
      <c r="E768" s="63" t="s">
        <v>239</v>
      </c>
      <c r="F768" s="63" t="s">
        <v>240</v>
      </c>
      <c r="G768" s="63" t="s">
        <v>14</v>
      </c>
      <c r="I768" s="10"/>
    </row>
    <row r="769" ht="14.25" customHeight="1">
      <c r="A769" s="63" t="s">
        <v>7149</v>
      </c>
      <c r="B769" s="63" t="s">
        <v>17611</v>
      </c>
      <c r="C769" s="63" t="s">
        <v>17612</v>
      </c>
      <c r="D769" s="63" t="s">
        <v>1093</v>
      </c>
      <c r="E769" s="63" t="s">
        <v>110</v>
      </c>
      <c r="F769" s="63" t="s">
        <v>111</v>
      </c>
      <c r="G769" s="63" t="s">
        <v>14</v>
      </c>
      <c r="I769" s="10"/>
    </row>
    <row r="770" ht="14.25" customHeight="1">
      <c r="A770" s="63" t="s">
        <v>7167</v>
      </c>
      <c r="B770" s="63" t="s">
        <v>17613</v>
      </c>
      <c r="C770" s="63" t="s">
        <v>17614</v>
      </c>
      <c r="D770" s="63" t="s">
        <v>2224</v>
      </c>
      <c r="E770" s="63" t="s">
        <v>110</v>
      </c>
      <c r="F770" s="63" t="s">
        <v>111</v>
      </c>
      <c r="G770" s="63" t="s">
        <v>14</v>
      </c>
      <c r="I770" s="10"/>
    </row>
    <row r="771" ht="14.25" customHeight="1">
      <c r="A771" s="63" t="s">
        <v>7167</v>
      </c>
      <c r="B771" s="63" t="s">
        <v>17613</v>
      </c>
      <c r="C771" s="63" t="s">
        <v>17614</v>
      </c>
      <c r="D771" s="63" t="s">
        <v>2224</v>
      </c>
      <c r="E771" s="63" t="s">
        <v>47</v>
      </c>
      <c r="F771" s="63" t="s">
        <v>48</v>
      </c>
      <c r="G771" s="63" t="s">
        <v>14</v>
      </c>
      <c r="I771" s="10"/>
    </row>
    <row r="772" ht="14.25" customHeight="1">
      <c r="A772" s="63" t="s">
        <v>7167</v>
      </c>
      <c r="B772" s="63" t="s">
        <v>17613</v>
      </c>
      <c r="C772" s="63" t="s">
        <v>17614</v>
      </c>
      <c r="D772" s="63" t="s">
        <v>2224</v>
      </c>
      <c r="E772" s="63" t="s">
        <v>6044</v>
      </c>
      <c r="F772" s="63" t="s">
        <v>809</v>
      </c>
      <c r="G772" s="63" t="s">
        <v>14</v>
      </c>
      <c r="I772" s="10"/>
    </row>
    <row r="773" ht="14.25" customHeight="1">
      <c r="A773" s="63" t="s">
        <v>7167</v>
      </c>
      <c r="B773" s="63" t="s">
        <v>17613</v>
      </c>
      <c r="C773" s="63" t="s">
        <v>17614</v>
      </c>
      <c r="D773" s="63" t="s">
        <v>2224</v>
      </c>
      <c r="F773" s="63" t="s">
        <v>330</v>
      </c>
      <c r="G773" s="63" t="s">
        <v>14</v>
      </c>
      <c r="H773" s="63" t="s">
        <v>119</v>
      </c>
      <c r="I773" s="10"/>
    </row>
    <row r="774" ht="14.25" customHeight="1">
      <c r="A774" s="63" t="s">
        <v>7167</v>
      </c>
      <c r="B774" s="63" t="s">
        <v>7188</v>
      </c>
      <c r="C774" s="63" t="s">
        <v>7189</v>
      </c>
      <c r="D774" s="63" t="s">
        <v>385</v>
      </c>
      <c r="E774" s="63" t="s">
        <v>119</v>
      </c>
      <c r="F774" s="63" t="s">
        <v>132</v>
      </c>
      <c r="G774" s="63" t="s">
        <v>14</v>
      </c>
      <c r="I774" s="10"/>
    </row>
    <row r="775" ht="14.25" customHeight="1">
      <c r="A775" s="63" t="s">
        <v>7167</v>
      </c>
      <c r="B775" s="63" t="s">
        <v>7188</v>
      </c>
      <c r="C775" s="63" t="s">
        <v>7189</v>
      </c>
      <c r="D775" s="63" t="s">
        <v>385</v>
      </c>
      <c r="E775" s="63" t="s">
        <v>90</v>
      </c>
      <c r="F775" s="63" t="s">
        <v>111</v>
      </c>
      <c r="G775" s="63" t="s">
        <v>14</v>
      </c>
      <c r="I775" s="10"/>
    </row>
    <row r="776" ht="14.25" customHeight="1">
      <c r="A776" s="63" t="s">
        <v>7198</v>
      </c>
      <c r="B776" s="63" t="s">
        <v>7223</v>
      </c>
      <c r="C776" s="63" t="s">
        <v>7224</v>
      </c>
      <c r="D776" s="63" t="s">
        <v>3948</v>
      </c>
      <c r="E776" s="63" t="s">
        <v>110</v>
      </c>
      <c r="F776" s="63" t="s">
        <v>111</v>
      </c>
      <c r="G776" s="63" t="s">
        <v>14</v>
      </c>
      <c r="I776" s="10"/>
    </row>
    <row r="777" ht="14.25" customHeight="1">
      <c r="A777" s="63" t="s">
        <v>7198</v>
      </c>
      <c r="B777" s="63" t="s">
        <v>7223</v>
      </c>
      <c r="C777" s="63" t="s">
        <v>7224</v>
      </c>
      <c r="D777" s="63" t="s">
        <v>3948</v>
      </c>
      <c r="E777" s="63" t="s">
        <v>119</v>
      </c>
      <c r="F777" s="63" t="s">
        <v>3025</v>
      </c>
      <c r="G777" s="63" t="s">
        <v>14</v>
      </c>
      <c r="I777" s="10"/>
    </row>
    <row r="778" ht="14.25" customHeight="1">
      <c r="A778" s="63" t="s">
        <v>7198</v>
      </c>
      <c r="B778" s="63" t="s">
        <v>7223</v>
      </c>
      <c r="C778" s="63" t="s">
        <v>7224</v>
      </c>
      <c r="D778" s="63" t="s">
        <v>3948</v>
      </c>
      <c r="F778" s="63" t="s">
        <v>781</v>
      </c>
      <c r="G778" s="63" t="s">
        <v>14</v>
      </c>
      <c r="H778" s="63" t="s">
        <v>15</v>
      </c>
      <c r="I778" s="10"/>
    </row>
    <row r="779" ht="14.25" customHeight="1">
      <c r="A779" s="63" t="s">
        <v>7198</v>
      </c>
      <c r="B779" s="63" t="s">
        <v>7225</v>
      </c>
      <c r="C779" s="63" t="s">
        <v>7226</v>
      </c>
      <c r="D779" s="63" t="s">
        <v>114</v>
      </c>
      <c r="E779" s="63" t="s">
        <v>119</v>
      </c>
      <c r="F779" s="63" t="s">
        <v>132</v>
      </c>
      <c r="G779" s="63" t="s">
        <v>14</v>
      </c>
      <c r="I779" s="10"/>
    </row>
    <row r="780" ht="14.25" customHeight="1">
      <c r="A780" s="63" t="s">
        <v>7205</v>
      </c>
      <c r="B780" s="63" t="s">
        <v>7261</v>
      </c>
      <c r="C780" s="63" t="s">
        <v>7262</v>
      </c>
      <c r="D780" s="63" t="s">
        <v>235</v>
      </c>
      <c r="E780" s="63" t="s">
        <v>90</v>
      </c>
      <c r="F780" s="63" t="s">
        <v>111</v>
      </c>
      <c r="G780" s="63" t="s">
        <v>14</v>
      </c>
      <c r="I780" s="10"/>
    </row>
    <row r="781" ht="14.25" customHeight="1">
      <c r="A781" s="63" t="s">
        <v>7205</v>
      </c>
      <c r="B781" s="63" t="s">
        <v>7261</v>
      </c>
      <c r="C781" s="63" t="s">
        <v>7262</v>
      </c>
      <c r="D781" s="63" t="s">
        <v>235</v>
      </c>
      <c r="F781" s="63" t="s">
        <v>781</v>
      </c>
      <c r="G781" s="63" t="s">
        <v>14</v>
      </c>
      <c r="H781" s="63" t="s">
        <v>15</v>
      </c>
      <c r="I781" s="10"/>
    </row>
    <row r="782" ht="14.25" customHeight="1">
      <c r="A782" s="63" t="s">
        <v>7205</v>
      </c>
      <c r="B782" s="63" t="s">
        <v>7261</v>
      </c>
      <c r="C782" s="63" t="s">
        <v>7262</v>
      </c>
      <c r="D782" s="63" t="s">
        <v>235</v>
      </c>
      <c r="E782" s="63" t="s">
        <v>17615</v>
      </c>
      <c r="F782" s="63" t="s">
        <v>8067</v>
      </c>
      <c r="G782" s="63" t="s">
        <v>14</v>
      </c>
      <c r="I782" s="10"/>
    </row>
    <row r="783" ht="14.25" customHeight="1">
      <c r="A783" s="63" t="s">
        <v>7205</v>
      </c>
      <c r="B783" s="63" t="s">
        <v>7263</v>
      </c>
      <c r="C783" s="63" t="s">
        <v>7264</v>
      </c>
      <c r="D783" s="63" t="s">
        <v>135</v>
      </c>
      <c r="E783" s="63" t="s">
        <v>119</v>
      </c>
      <c r="F783" s="63" t="s">
        <v>18</v>
      </c>
      <c r="G783" s="63" t="s">
        <v>14</v>
      </c>
      <c r="I783" s="10"/>
    </row>
    <row r="784" ht="14.25" customHeight="1">
      <c r="A784" s="63" t="s">
        <v>7205</v>
      </c>
      <c r="B784" s="63" t="s">
        <v>7263</v>
      </c>
      <c r="C784" s="63" t="s">
        <v>7264</v>
      </c>
      <c r="D784" s="63" t="s">
        <v>135</v>
      </c>
      <c r="E784" s="63" t="s">
        <v>90</v>
      </c>
      <c r="F784" s="63" t="s">
        <v>111</v>
      </c>
      <c r="G784" s="63" t="s">
        <v>14</v>
      </c>
      <c r="I784" s="10"/>
    </row>
    <row r="785" ht="14.25" customHeight="1">
      <c r="A785" s="63" t="s">
        <v>7289</v>
      </c>
      <c r="B785" s="63" t="s">
        <v>7315</v>
      </c>
      <c r="C785" s="63" t="s">
        <v>7316</v>
      </c>
      <c r="D785" s="63" t="s">
        <v>405</v>
      </c>
      <c r="E785" s="63" t="s">
        <v>110</v>
      </c>
      <c r="F785" s="63" t="s">
        <v>111</v>
      </c>
      <c r="G785" s="63" t="s">
        <v>14</v>
      </c>
      <c r="I785" s="10"/>
    </row>
    <row r="786" ht="14.25" customHeight="1">
      <c r="A786" s="63" t="s">
        <v>7289</v>
      </c>
      <c r="B786" s="63" t="s">
        <v>7315</v>
      </c>
      <c r="C786" s="63" t="s">
        <v>7316</v>
      </c>
      <c r="D786" s="63" t="s">
        <v>405</v>
      </c>
      <c r="E786" s="63" t="s">
        <v>47</v>
      </c>
      <c r="F786" s="63" t="s">
        <v>48</v>
      </c>
      <c r="G786" s="63" t="s">
        <v>14</v>
      </c>
      <c r="I786" s="10"/>
    </row>
    <row r="787" ht="14.25" customHeight="1">
      <c r="A787" s="63" t="s">
        <v>7289</v>
      </c>
      <c r="B787" s="63" t="s">
        <v>7315</v>
      </c>
      <c r="C787" s="63" t="s">
        <v>7316</v>
      </c>
      <c r="D787" s="63" t="s">
        <v>405</v>
      </c>
      <c r="E787" s="63" t="s">
        <v>6044</v>
      </c>
      <c r="F787" s="63" t="s">
        <v>809</v>
      </c>
      <c r="G787" s="63" t="s">
        <v>14</v>
      </c>
      <c r="I787" s="10"/>
    </row>
    <row r="788" ht="14.25" customHeight="1">
      <c r="A788" s="63" t="s">
        <v>7289</v>
      </c>
      <c r="B788" s="63" t="s">
        <v>7317</v>
      </c>
      <c r="C788" s="63" t="s">
        <v>7318</v>
      </c>
      <c r="D788" s="63" t="s">
        <v>311</v>
      </c>
      <c r="E788" s="63" t="s">
        <v>110</v>
      </c>
      <c r="F788" s="63" t="s">
        <v>111</v>
      </c>
      <c r="G788" s="63" t="s">
        <v>14</v>
      </c>
      <c r="I788" s="10"/>
    </row>
    <row r="789" ht="14.25" customHeight="1">
      <c r="A789" s="63" t="s">
        <v>7289</v>
      </c>
      <c r="B789" s="63" t="s">
        <v>7317</v>
      </c>
      <c r="C789" s="63" t="s">
        <v>7318</v>
      </c>
      <c r="D789" s="63" t="s">
        <v>311</v>
      </c>
      <c r="E789" s="63" t="s">
        <v>239</v>
      </c>
      <c r="F789" s="63" t="s">
        <v>240</v>
      </c>
      <c r="G789" s="63" t="s">
        <v>14</v>
      </c>
      <c r="I789" s="10"/>
    </row>
    <row r="790" ht="14.25" customHeight="1">
      <c r="A790" s="65">
        <v>45270.0</v>
      </c>
      <c r="B790" s="63" t="s">
        <v>7376</v>
      </c>
      <c r="C790" s="63" t="s">
        <v>7377</v>
      </c>
      <c r="D790" s="63" t="s">
        <v>135</v>
      </c>
      <c r="E790" s="63" t="s">
        <v>110</v>
      </c>
      <c r="F790" s="63" t="s">
        <v>91</v>
      </c>
      <c r="G790" s="63" t="s">
        <v>14</v>
      </c>
      <c r="I790" s="10"/>
    </row>
    <row r="791" ht="14.25" customHeight="1">
      <c r="A791" s="65">
        <v>45270.0</v>
      </c>
      <c r="B791" s="63" t="s">
        <v>7376</v>
      </c>
      <c r="C791" s="63" t="s">
        <v>7377</v>
      </c>
      <c r="D791" s="63" t="s">
        <v>135</v>
      </c>
      <c r="F791" s="63" t="s">
        <v>2840</v>
      </c>
      <c r="G791" s="63" t="s">
        <v>14</v>
      </c>
      <c r="H791" s="63" t="s">
        <v>119</v>
      </c>
      <c r="I791" s="10"/>
    </row>
    <row r="792" ht="14.25" customHeight="1">
      <c r="A792" s="65">
        <v>45270.0</v>
      </c>
      <c r="B792" s="63" t="s">
        <v>7376</v>
      </c>
      <c r="C792" s="63" t="s">
        <v>7377</v>
      </c>
      <c r="D792" s="63" t="s">
        <v>135</v>
      </c>
      <c r="F792" s="63" t="s">
        <v>149</v>
      </c>
      <c r="G792" s="63" t="s">
        <v>14</v>
      </c>
      <c r="H792" s="63" t="s">
        <v>119</v>
      </c>
      <c r="I792" s="10"/>
    </row>
    <row r="793" ht="14.25" customHeight="1">
      <c r="A793" s="65">
        <v>45240.0</v>
      </c>
      <c r="B793" s="63" t="s">
        <v>7429</v>
      </c>
      <c r="C793" s="63" t="s">
        <v>7430</v>
      </c>
      <c r="D793" s="63" t="s">
        <v>722</v>
      </c>
      <c r="E793" s="63" t="s">
        <v>436</v>
      </c>
      <c r="F793" s="63" t="s">
        <v>7160</v>
      </c>
      <c r="G793" s="63" t="s">
        <v>14</v>
      </c>
      <c r="I793" s="10"/>
    </row>
    <row r="794" ht="14.25" customHeight="1">
      <c r="A794" s="65">
        <v>45240.0</v>
      </c>
      <c r="B794" s="63" t="s">
        <v>7429</v>
      </c>
      <c r="C794" s="63" t="s">
        <v>7430</v>
      </c>
      <c r="D794" s="63" t="s">
        <v>722</v>
      </c>
      <c r="E794" s="63" t="s">
        <v>110</v>
      </c>
      <c r="F794" s="63" t="s">
        <v>111</v>
      </c>
      <c r="G794" s="63" t="s">
        <v>14</v>
      </c>
      <c r="I794" s="10"/>
    </row>
    <row r="795" ht="14.25" customHeight="1">
      <c r="A795" s="65">
        <v>45240.0</v>
      </c>
      <c r="B795" s="63" t="s">
        <v>7429</v>
      </c>
      <c r="C795" s="63" t="s">
        <v>7430</v>
      </c>
      <c r="D795" s="63" t="s">
        <v>722</v>
      </c>
      <c r="E795" s="63" t="s">
        <v>259</v>
      </c>
      <c r="F795" s="63" t="s">
        <v>330</v>
      </c>
      <c r="G795" s="63" t="s">
        <v>14</v>
      </c>
      <c r="I795" s="10"/>
    </row>
    <row r="796" ht="14.25" customHeight="1">
      <c r="A796" s="65">
        <v>45240.0</v>
      </c>
      <c r="B796" s="63" t="s">
        <v>7431</v>
      </c>
      <c r="C796" s="63" t="s">
        <v>7432</v>
      </c>
      <c r="D796" s="63" t="s">
        <v>899</v>
      </c>
      <c r="E796" s="63" t="s">
        <v>110</v>
      </c>
      <c r="F796" s="63" t="s">
        <v>111</v>
      </c>
      <c r="G796" s="63" t="s">
        <v>14</v>
      </c>
      <c r="I796" s="10"/>
    </row>
    <row r="797" ht="14.25" customHeight="1">
      <c r="A797" s="65">
        <v>45240.0</v>
      </c>
      <c r="B797" s="63" t="s">
        <v>7431</v>
      </c>
      <c r="C797" s="63" t="s">
        <v>7432</v>
      </c>
      <c r="D797" s="63" t="s">
        <v>899</v>
      </c>
      <c r="E797" s="63" t="s">
        <v>239</v>
      </c>
      <c r="F797" s="63" t="s">
        <v>240</v>
      </c>
      <c r="G797" s="63" t="s">
        <v>14</v>
      </c>
      <c r="I797" s="10"/>
    </row>
    <row r="798" ht="14.25" customHeight="1">
      <c r="A798" s="65">
        <v>45209.0</v>
      </c>
      <c r="B798" s="63" t="s">
        <v>7484</v>
      </c>
      <c r="C798" s="63" t="s">
        <v>7485</v>
      </c>
      <c r="D798" s="63" t="s">
        <v>839</v>
      </c>
      <c r="E798" s="63" t="s">
        <v>110</v>
      </c>
      <c r="F798" s="63" t="s">
        <v>111</v>
      </c>
      <c r="G798" s="63" t="s">
        <v>14</v>
      </c>
      <c r="I798" s="10"/>
    </row>
    <row r="799" ht="14.25" customHeight="1">
      <c r="A799" s="65">
        <v>45209.0</v>
      </c>
      <c r="B799" s="63" t="s">
        <v>7484</v>
      </c>
      <c r="C799" s="63" t="s">
        <v>7485</v>
      </c>
      <c r="D799" s="63" t="s">
        <v>839</v>
      </c>
      <c r="E799" s="63" t="s">
        <v>119</v>
      </c>
      <c r="F799" s="63" t="s">
        <v>132</v>
      </c>
      <c r="G799" s="63" t="s">
        <v>14</v>
      </c>
      <c r="I799" s="10"/>
    </row>
    <row r="800" ht="14.25" customHeight="1">
      <c r="A800" s="65">
        <v>45179.0</v>
      </c>
      <c r="B800" s="63" t="s">
        <v>7531</v>
      </c>
      <c r="C800" s="63" t="s">
        <v>7532</v>
      </c>
      <c r="D800" s="63" t="s">
        <v>135</v>
      </c>
      <c r="E800" s="63" t="s">
        <v>110</v>
      </c>
      <c r="F800" s="63" t="s">
        <v>111</v>
      </c>
      <c r="G800" s="63" t="s">
        <v>14</v>
      </c>
      <c r="I800" s="10"/>
    </row>
    <row r="801" ht="14.25" customHeight="1">
      <c r="A801" s="65">
        <v>45179.0</v>
      </c>
      <c r="B801" s="63" t="s">
        <v>7531</v>
      </c>
      <c r="C801" s="63" t="s">
        <v>7532</v>
      </c>
      <c r="D801" s="63" t="s">
        <v>135</v>
      </c>
      <c r="E801" s="63" t="s">
        <v>119</v>
      </c>
      <c r="F801" s="63" t="s">
        <v>7160</v>
      </c>
      <c r="G801" s="63" t="s">
        <v>14</v>
      </c>
      <c r="I801" s="10"/>
    </row>
    <row r="802" ht="14.25" customHeight="1">
      <c r="A802" s="65">
        <v>45179.0</v>
      </c>
      <c r="B802" s="63" t="s">
        <v>7533</v>
      </c>
      <c r="C802" s="63" t="s">
        <v>7534</v>
      </c>
      <c r="D802" s="63" t="s">
        <v>17616</v>
      </c>
      <c r="E802" s="63" t="s">
        <v>119</v>
      </c>
      <c r="F802" s="63" t="s">
        <v>18</v>
      </c>
      <c r="G802" s="63" t="s">
        <v>14</v>
      </c>
      <c r="I802" s="10"/>
    </row>
    <row r="803" ht="14.25" customHeight="1">
      <c r="A803" s="65">
        <v>45179.0</v>
      </c>
      <c r="B803" s="63" t="s">
        <v>7533</v>
      </c>
      <c r="C803" s="63" t="s">
        <v>7534</v>
      </c>
      <c r="D803" s="63" t="s">
        <v>17616</v>
      </c>
      <c r="E803" s="63" t="s">
        <v>90</v>
      </c>
      <c r="F803" s="63" t="s">
        <v>111</v>
      </c>
      <c r="G803" s="63" t="s">
        <v>14</v>
      </c>
      <c r="I803" s="10"/>
    </row>
    <row r="804" ht="14.25" customHeight="1">
      <c r="A804" s="65">
        <v>45087.0</v>
      </c>
      <c r="B804" s="63" t="s">
        <v>7584</v>
      </c>
      <c r="C804" s="63" t="s">
        <v>7585</v>
      </c>
      <c r="D804" s="63" t="s">
        <v>722</v>
      </c>
      <c r="E804" s="63" t="s">
        <v>119</v>
      </c>
      <c r="F804" s="63" t="s">
        <v>7160</v>
      </c>
      <c r="G804" s="63" t="s">
        <v>14</v>
      </c>
      <c r="I804" s="10"/>
    </row>
    <row r="805" ht="14.25" customHeight="1">
      <c r="A805" s="65">
        <v>45087.0</v>
      </c>
      <c r="B805" s="63" t="s">
        <v>7584</v>
      </c>
      <c r="C805" s="63" t="s">
        <v>7585</v>
      </c>
      <c r="D805" s="63" t="s">
        <v>722</v>
      </c>
      <c r="E805" s="63" t="s">
        <v>110</v>
      </c>
      <c r="F805" s="63" t="s">
        <v>111</v>
      </c>
      <c r="G805" s="63" t="s">
        <v>14</v>
      </c>
      <c r="I805" s="10"/>
    </row>
    <row r="806" ht="14.25" customHeight="1">
      <c r="A806" s="65">
        <v>45087.0</v>
      </c>
      <c r="B806" s="63" t="s">
        <v>7584</v>
      </c>
      <c r="C806" s="63" t="s">
        <v>7585</v>
      </c>
      <c r="D806" s="63" t="s">
        <v>722</v>
      </c>
      <c r="E806" s="63" t="s">
        <v>7586</v>
      </c>
      <c r="F806" s="63" t="s">
        <v>809</v>
      </c>
      <c r="G806" s="63" t="s">
        <v>14</v>
      </c>
      <c r="I806" s="10"/>
    </row>
    <row r="807" ht="14.25" customHeight="1">
      <c r="A807" s="65">
        <v>45087.0</v>
      </c>
      <c r="B807" s="63" t="s">
        <v>7587</v>
      </c>
      <c r="C807" s="63" t="s">
        <v>7588</v>
      </c>
      <c r="D807" s="63" t="s">
        <v>321</v>
      </c>
      <c r="E807" s="63" t="s">
        <v>119</v>
      </c>
      <c r="F807" s="63" t="s">
        <v>18</v>
      </c>
      <c r="G807" s="63" t="s">
        <v>14</v>
      </c>
      <c r="I807" s="10"/>
    </row>
    <row r="808" ht="14.25" customHeight="1">
      <c r="A808" s="65">
        <v>45087.0</v>
      </c>
      <c r="B808" s="63" t="s">
        <v>7587</v>
      </c>
      <c r="C808" s="63" t="s">
        <v>7588</v>
      </c>
      <c r="D808" s="63" t="s">
        <v>321</v>
      </c>
      <c r="E808" s="63" t="s">
        <v>90</v>
      </c>
      <c r="F808" s="63" t="s">
        <v>111</v>
      </c>
      <c r="G808" s="63" t="s">
        <v>14</v>
      </c>
      <c r="I808" s="10"/>
    </row>
    <row r="809" ht="14.25" customHeight="1">
      <c r="A809" s="65">
        <v>45056.0</v>
      </c>
      <c r="B809" s="63" t="s">
        <v>7627</v>
      </c>
      <c r="C809" s="63" t="s">
        <v>7628</v>
      </c>
      <c r="D809" s="63" t="s">
        <v>21</v>
      </c>
      <c r="E809" s="63" t="s">
        <v>119</v>
      </c>
      <c r="F809" s="63" t="s">
        <v>2843</v>
      </c>
      <c r="G809" s="63" t="s">
        <v>14</v>
      </c>
      <c r="I809" s="10"/>
    </row>
    <row r="810" ht="14.25" customHeight="1">
      <c r="A810" s="65">
        <v>45056.0</v>
      </c>
      <c r="B810" s="63" t="s">
        <v>7627</v>
      </c>
      <c r="C810" s="63" t="s">
        <v>7628</v>
      </c>
      <c r="D810" s="63" t="s">
        <v>21</v>
      </c>
      <c r="E810" s="63" t="s">
        <v>420</v>
      </c>
      <c r="F810" s="63" t="s">
        <v>13</v>
      </c>
      <c r="G810" s="63" t="s">
        <v>14</v>
      </c>
      <c r="I810" s="10"/>
    </row>
    <row r="811" ht="14.25" customHeight="1">
      <c r="A811" s="65">
        <v>45056.0</v>
      </c>
      <c r="B811" s="63" t="s">
        <v>7627</v>
      </c>
      <c r="C811" s="63" t="s">
        <v>7628</v>
      </c>
      <c r="D811" s="63" t="s">
        <v>21</v>
      </c>
      <c r="E811" s="63" t="s">
        <v>110</v>
      </c>
      <c r="F811" s="63" t="s">
        <v>111</v>
      </c>
      <c r="G811" s="63" t="s">
        <v>14</v>
      </c>
      <c r="I811" s="10"/>
    </row>
    <row r="812" ht="14.25" customHeight="1">
      <c r="A812" s="65">
        <v>45056.0</v>
      </c>
      <c r="B812" s="63" t="s">
        <v>7629</v>
      </c>
      <c r="C812" s="63" t="s">
        <v>7630</v>
      </c>
      <c r="D812" s="63" t="s">
        <v>633</v>
      </c>
      <c r="E812" s="63" t="s">
        <v>110</v>
      </c>
      <c r="F812" s="63" t="s">
        <v>111</v>
      </c>
      <c r="G812" s="63" t="s">
        <v>14</v>
      </c>
      <c r="I812" s="10"/>
    </row>
    <row r="813" ht="14.25" customHeight="1">
      <c r="A813" s="65">
        <v>45056.0</v>
      </c>
      <c r="B813" s="63" t="s">
        <v>7629</v>
      </c>
      <c r="C813" s="63" t="s">
        <v>7630</v>
      </c>
      <c r="D813" s="63" t="s">
        <v>633</v>
      </c>
      <c r="E813" s="63" t="s">
        <v>119</v>
      </c>
      <c r="F813" s="63" t="s">
        <v>330</v>
      </c>
      <c r="G813" s="63" t="s">
        <v>14</v>
      </c>
      <c r="I813" s="10"/>
    </row>
    <row r="814" ht="14.25" customHeight="1">
      <c r="A814" s="65">
        <v>45056.0</v>
      </c>
      <c r="B814" s="63" t="s">
        <v>7629</v>
      </c>
      <c r="C814" s="63" t="s">
        <v>7630</v>
      </c>
      <c r="D814" s="63" t="s">
        <v>633</v>
      </c>
      <c r="E814" s="63" t="s">
        <v>2082</v>
      </c>
      <c r="F814" s="63" t="s">
        <v>240</v>
      </c>
      <c r="G814" s="63" t="s">
        <v>14</v>
      </c>
      <c r="I814" s="10"/>
    </row>
    <row r="815" ht="14.25" customHeight="1">
      <c r="A815" s="65">
        <v>45026.0</v>
      </c>
      <c r="B815" s="63" t="s">
        <v>7651</v>
      </c>
      <c r="C815" s="63" t="s">
        <v>7652</v>
      </c>
      <c r="D815" s="63" t="s">
        <v>385</v>
      </c>
      <c r="E815" s="63" t="s">
        <v>119</v>
      </c>
      <c r="F815" s="63" t="s">
        <v>7160</v>
      </c>
      <c r="G815" s="63" t="s">
        <v>14</v>
      </c>
      <c r="I815" s="10"/>
    </row>
    <row r="816" ht="14.25" customHeight="1">
      <c r="A816" s="65">
        <v>45026.0</v>
      </c>
      <c r="B816" s="63" t="s">
        <v>7651</v>
      </c>
      <c r="C816" s="63" t="s">
        <v>7652</v>
      </c>
      <c r="D816" s="63" t="s">
        <v>385</v>
      </c>
      <c r="E816" s="63" t="s">
        <v>239</v>
      </c>
      <c r="F816" s="63" t="s">
        <v>240</v>
      </c>
      <c r="G816" s="63" t="s">
        <v>14</v>
      </c>
      <c r="I816" s="10"/>
    </row>
    <row r="817" ht="14.25" customHeight="1">
      <c r="A817" s="65">
        <v>45026.0</v>
      </c>
      <c r="B817" s="63" t="s">
        <v>7651</v>
      </c>
      <c r="C817" s="63" t="s">
        <v>7652</v>
      </c>
      <c r="D817" s="63" t="s">
        <v>385</v>
      </c>
      <c r="E817" s="63" t="s">
        <v>90</v>
      </c>
      <c r="F817" s="63" t="s">
        <v>111</v>
      </c>
      <c r="G817" s="63" t="s">
        <v>14</v>
      </c>
      <c r="I817" s="10"/>
    </row>
    <row r="818" ht="14.25" customHeight="1">
      <c r="A818" s="65">
        <v>45026.0</v>
      </c>
      <c r="B818" s="63" t="s">
        <v>7653</v>
      </c>
      <c r="C818" s="63" t="s">
        <v>7654</v>
      </c>
      <c r="D818" s="63" t="s">
        <v>114</v>
      </c>
      <c r="E818" s="63" t="s">
        <v>119</v>
      </c>
      <c r="F818" s="63" t="s">
        <v>330</v>
      </c>
      <c r="G818" s="63" t="s">
        <v>14</v>
      </c>
      <c r="I818" s="10"/>
    </row>
    <row r="819" ht="14.25" customHeight="1">
      <c r="A819" s="65">
        <v>45026.0</v>
      </c>
      <c r="B819" s="63" t="s">
        <v>7653</v>
      </c>
      <c r="C819" s="63" t="s">
        <v>7654</v>
      </c>
      <c r="D819" s="63" t="s">
        <v>114</v>
      </c>
      <c r="E819" s="63" t="s">
        <v>2082</v>
      </c>
      <c r="F819" s="63" t="s">
        <v>240</v>
      </c>
      <c r="G819" s="63" t="s">
        <v>14</v>
      </c>
      <c r="I819" s="10"/>
    </row>
    <row r="820" ht="14.25" customHeight="1">
      <c r="A820" s="65">
        <v>45026.0</v>
      </c>
      <c r="B820" s="63" t="s">
        <v>7653</v>
      </c>
      <c r="C820" s="63" t="s">
        <v>7654</v>
      </c>
      <c r="D820" s="63" t="s">
        <v>114</v>
      </c>
      <c r="E820" s="63" t="s">
        <v>90</v>
      </c>
      <c r="F820" s="63" t="s">
        <v>111</v>
      </c>
      <c r="G820" s="63" t="s">
        <v>14</v>
      </c>
      <c r="I820" s="10"/>
    </row>
    <row r="821" ht="14.25" customHeight="1">
      <c r="A821" s="65">
        <v>44995.0</v>
      </c>
      <c r="B821" s="63" t="s">
        <v>7688</v>
      </c>
      <c r="C821" s="63" t="s">
        <v>7689</v>
      </c>
      <c r="D821" s="63" t="s">
        <v>651</v>
      </c>
      <c r="E821" s="63" t="s">
        <v>110</v>
      </c>
      <c r="F821" s="63" t="s">
        <v>111</v>
      </c>
      <c r="G821" s="63" t="s">
        <v>14</v>
      </c>
      <c r="I821" s="10"/>
    </row>
    <row r="822" ht="14.25" customHeight="1">
      <c r="A822" s="65">
        <v>44995.0</v>
      </c>
      <c r="B822" s="63" t="s">
        <v>7688</v>
      </c>
      <c r="C822" s="63" t="s">
        <v>7689</v>
      </c>
      <c r="D822" s="63" t="s">
        <v>651</v>
      </c>
      <c r="E822" s="63" t="s">
        <v>239</v>
      </c>
      <c r="F822" s="63" t="s">
        <v>240</v>
      </c>
      <c r="G822" s="63" t="s">
        <v>14</v>
      </c>
      <c r="I822" s="10"/>
    </row>
    <row r="823" ht="14.25" customHeight="1">
      <c r="A823" s="65">
        <v>44995.0</v>
      </c>
      <c r="B823" s="63" t="s">
        <v>7690</v>
      </c>
      <c r="C823" s="63" t="s">
        <v>7691</v>
      </c>
      <c r="D823" s="63" t="s">
        <v>321</v>
      </c>
      <c r="E823" s="63" t="s">
        <v>110</v>
      </c>
      <c r="F823" s="63" t="s">
        <v>111</v>
      </c>
      <c r="G823" s="63" t="s">
        <v>14</v>
      </c>
      <c r="I823" s="10"/>
    </row>
    <row r="824" ht="14.25" customHeight="1">
      <c r="A824" s="65">
        <v>44995.0</v>
      </c>
      <c r="B824" s="63" t="s">
        <v>7690</v>
      </c>
      <c r="C824" s="63" t="s">
        <v>7691</v>
      </c>
      <c r="D824" s="63" t="s">
        <v>321</v>
      </c>
      <c r="E824" s="63" t="s">
        <v>239</v>
      </c>
      <c r="F824" s="63" t="s">
        <v>240</v>
      </c>
      <c r="G824" s="63" t="s">
        <v>14</v>
      </c>
      <c r="I824" s="10"/>
    </row>
    <row r="825" ht="14.25" customHeight="1">
      <c r="A825" s="65">
        <v>44967.0</v>
      </c>
      <c r="B825" s="63" t="s">
        <v>7720</v>
      </c>
      <c r="C825" s="63" t="s">
        <v>7721</v>
      </c>
      <c r="D825" s="63" t="s">
        <v>109</v>
      </c>
      <c r="E825" s="63" t="s">
        <v>110</v>
      </c>
      <c r="F825" s="63" t="s">
        <v>111</v>
      </c>
      <c r="G825" s="63" t="s">
        <v>14</v>
      </c>
      <c r="I825" s="10"/>
    </row>
    <row r="826" ht="14.25" customHeight="1">
      <c r="A826" s="65">
        <v>44967.0</v>
      </c>
      <c r="B826" s="63" t="s">
        <v>7720</v>
      </c>
      <c r="C826" s="63" t="s">
        <v>7721</v>
      </c>
      <c r="D826" s="63" t="s">
        <v>109</v>
      </c>
      <c r="E826" s="63" t="s">
        <v>119</v>
      </c>
      <c r="F826" s="63" t="s">
        <v>718</v>
      </c>
      <c r="G826" s="63" t="s">
        <v>14</v>
      </c>
      <c r="I826" s="10"/>
    </row>
    <row r="827" ht="14.25" customHeight="1">
      <c r="A827" s="65">
        <v>44967.0</v>
      </c>
      <c r="B827" s="63" t="s">
        <v>7724</v>
      </c>
      <c r="C827" s="63" t="s">
        <v>7725</v>
      </c>
      <c r="D827" s="63" t="s">
        <v>147</v>
      </c>
      <c r="E827" s="63" t="s">
        <v>119</v>
      </c>
      <c r="F827" s="63" t="s">
        <v>2843</v>
      </c>
      <c r="G827" s="63" t="s">
        <v>14</v>
      </c>
      <c r="I827" s="10"/>
    </row>
    <row r="828" ht="14.25" customHeight="1">
      <c r="A828" s="65">
        <v>44967.0</v>
      </c>
      <c r="B828" s="63" t="s">
        <v>7724</v>
      </c>
      <c r="C828" s="63" t="s">
        <v>7725</v>
      </c>
      <c r="D828" s="63" t="s">
        <v>147</v>
      </c>
      <c r="E828" s="63" t="s">
        <v>17617</v>
      </c>
      <c r="F828" s="63" t="s">
        <v>13</v>
      </c>
      <c r="G828" s="63" t="s">
        <v>14</v>
      </c>
      <c r="I828" s="10"/>
    </row>
    <row r="829" ht="14.25" customHeight="1">
      <c r="A829" s="65">
        <v>44967.0</v>
      </c>
      <c r="B829" s="63" t="s">
        <v>7724</v>
      </c>
      <c r="C829" s="63" t="s">
        <v>7725</v>
      </c>
      <c r="D829" s="63" t="s">
        <v>147</v>
      </c>
      <c r="E829" s="63" t="s">
        <v>17617</v>
      </c>
      <c r="F829" s="63" t="s">
        <v>48</v>
      </c>
      <c r="G829" s="63" t="s">
        <v>14</v>
      </c>
      <c r="I829" s="10"/>
    </row>
    <row r="830" ht="14.25" customHeight="1">
      <c r="A830" s="65">
        <v>44967.0</v>
      </c>
      <c r="B830" s="63" t="s">
        <v>7724</v>
      </c>
      <c r="C830" s="63" t="s">
        <v>7725</v>
      </c>
      <c r="D830" s="63" t="s">
        <v>147</v>
      </c>
      <c r="E830" s="63" t="s">
        <v>90</v>
      </c>
      <c r="F830" s="63" t="s">
        <v>111</v>
      </c>
      <c r="G830" s="63" t="s">
        <v>14</v>
      </c>
      <c r="I830" s="10"/>
    </row>
    <row r="831" ht="14.25" customHeight="1">
      <c r="A831" s="63" t="s">
        <v>7757</v>
      </c>
      <c r="B831" s="63" t="s">
        <v>7770</v>
      </c>
      <c r="C831" s="63" t="s">
        <v>7771</v>
      </c>
      <c r="D831" s="63" t="s">
        <v>839</v>
      </c>
      <c r="E831" s="63" t="s">
        <v>119</v>
      </c>
      <c r="F831" s="63" t="s">
        <v>127</v>
      </c>
      <c r="G831" s="63" t="s">
        <v>14</v>
      </c>
      <c r="I831" s="10"/>
    </row>
    <row r="832" ht="14.25" customHeight="1">
      <c r="A832" s="63" t="s">
        <v>7757</v>
      </c>
      <c r="B832" s="63" t="s">
        <v>7772</v>
      </c>
      <c r="C832" s="63" t="s">
        <v>7773</v>
      </c>
      <c r="D832" s="63" t="s">
        <v>2485</v>
      </c>
      <c r="E832" s="63" t="s">
        <v>17618</v>
      </c>
      <c r="F832" s="63" t="s">
        <v>240</v>
      </c>
      <c r="G832" s="63" t="s">
        <v>14</v>
      </c>
      <c r="I832" s="10"/>
    </row>
    <row r="833" ht="14.25" customHeight="1">
      <c r="A833" s="63" t="s">
        <v>7757</v>
      </c>
      <c r="B833" s="63" t="s">
        <v>7772</v>
      </c>
      <c r="C833" s="63" t="s">
        <v>7773</v>
      </c>
      <c r="D833" s="63" t="s">
        <v>2485</v>
      </c>
      <c r="E833" s="63" t="s">
        <v>90</v>
      </c>
      <c r="F833" s="63" t="s">
        <v>111</v>
      </c>
      <c r="G833" s="63" t="s">
        <v>14</v>
      </c>
      <c r="I833" s="10"/>
    </row>
    <row r="834" ht="14.25" customHeight="1">
      <c r="A834" s="63" t="s">
        <v>7791</v>
      </c>
      <c r="B834" s="63" t="s">
        <v>17619</v>
      </c>
      <c r="C834" s="63" t="s">
        <v>17620</v>
      </c>
      <c r="D834" s="63" t="s">
        <v>2697</v>
      </c>
      <c r="E834" s="63" t="s">
        <v>17618</v>
      </c>
      <c r="F834" s="63" t="s">
        <v>4780</v>
      </c>
      <c r="G834" s="63" t="s">
        <v>14</v>
      </c>
      <c r="I834" s="10"/>
    </row>
    <row r="835" ht="14.25" customHeight="1">
      <c r="A835" s="63" t="s">
        <v>7791</v>
      </c>
      <c r="B835" s="63" t="s">
        <v>17619</v>
      </c>
      <c r="C835" s="63" t="s">
        <v>17620</v>
      </c>
      <c r="D835" s="63" t="s">
        <v>2697</v>
      </c>
      <c r="E835" s="63" t="s">
        <v>17621</v>
      </c>
      <c r="F835" s="63" t="s">
        <v>101</v>
      </c>
      <c r="G835" s="63" t="s">
        <v>14</v>
      </c>
      <c r="I835" s="10"/>
    </row>
    <row r="836" ht="14.25" customHeight="1">
      <c r="A836" s="63" t="s">
        <v>7791</v>
      </c>
      <c r="B836" s="63" t="s">
        <v>17619</v>
      </c>
      <c r="C836" s="63" t="s">
        <v>17620</v>
      </c>
      <c r="D836" s="63" t="s">
        <v>2697</v>
      </c>
      <c r="E836" s="63" t="s">
        <v>90</v>
      </c>
      <c r="F836" s="63" t="s">
        <v>111</v>
      </c>
      <c r="G836" s="63" t="s">
        <v>14</v>
      </c>
      <c r="I836" s="10"/>
    </row>
    <row r="837" ht="14.25" customHeight="1">
      <c r="A837" s="63" t="s">
        <v>7791</v>
      </c>
      <c r="B837" s="63" t="s">
        <v>7807</v>
      </c>
      <c r="C837" s="63" t="s">
        <v>7808</v>
      </c>
      <c r="D837" s="63" t="s">
        <v>298</v>
      </c>
      <c r="E837" s="63" t="s">
        <v>119</v>
      </c>
      <c r="F837" s="63" t="s">
        <v>8106</v>
      </c>
      <c r="G837" s="63" t="s">
        <v>14</v>
      </c>
      <c r="I837" s="10"/>
    </row>
    <row r="838" ht="14.25" customHeight="1">
      <c r="A838" s="63" t="s">
        <v>7791</v>
      </c>
      <c r="B838" s="63" t="s">
        <v>7807</v>
      </c>
      <c r="C838" s="63" t="s">
        <v>7808</v>
      </c>
      <c r="D838" s="63" t="s">
        <v>298</v>
      </c>
      <c r="E838" s="63" t="s">
        <v>90</v>
      </c>
      <c r="F838" s="63" t="s">
        <v>111</v>
      </c>
      <c r="G838" s="63" t="s">
        <v>14</v>
      </c>
      <c r="I838" s="10"/>
    </row>
    <row r="839" ht="14.25" customHeight="1">
      <c r="A839" s="63" t="s">
        <v>7823</v>
      </c>
      <c r="B839" s="63" t="s">
        <v>17622</v>
      </c>
      <c r="C839" s="63" t="s">
        <v>17623</v>
      </c>
      <c r="D839" s="63" t="s">
        <v>445</v>
      </c>
      <c r="E839" s="63" t="s">
        <v>110</v>
      </c>
      <c r="F839" s="63" t="s">
        <v>111</v>
      </c>
      <c r="G839" s="63" t="s">
        <v>14</v>
      </c>
      <c r="I839" s="10"/>
    </row>
    <row r="840" ht="14.25" customHeight="1">
      <c r="A840" s="63" t="s">
        <v>7823</v>
      </c>
      <c r="B840" s="63" t="s">
        <v>17622</v>
      </c>
      <c r="C840" s="63" t="s">
        <v>17623</v>
      </c>
      <c r="D840" s="63" t="s">
        <v>445</v>
      </c>
      <c r="E840" s="63" t="s">
        <v>1790</v>
      </c>
      <c r="F840" s="63" t="s">
        <v>43</v>
      </c>
      <c r="G840" s="63" t="s">
        <v>14</v>
      </c>
      <c r="I840" s="10"/>
    </row>
    <row r="841" ht="14.25" customHeight="1">
      <c r="A841" s="63" t="s">
        <v>7906</v>
      </c>
      <c r="B841" s="63" t="s">
        <v>7922</v>
      </c>
      <c r="C841" s="63" t="s">
        <v>7923</v>
      </c>
      <c r="D841" s="63" t="s">
        <v>651</v>
      </c>
      <c r="E841" s="63" t="s">
        <v>110</v>
      </c>
      <c r="F841" s="63" t="s">
        <v>111</v>
      </c>
      <c r="G841" s="63" t="s">
        <v>14</v>
      </c>
      <c r="I841" s="10"/>
    </row>
    <row r="842" ht="14.25" customHeight="1">
      <c r="A842" s="63" t="s">
        <v>7906</v>
      </c>
      <c r="B842" s="63" t="s">
        <v>7922</v>
      </c>
      <c r="C842" s="63" t="s">
        <v>7923</v>
      </c>
      <c r="D842" s="63" t="s">
        <v>651</v>
      </c>
      <c r="E842" s="63" t="s">
        <v>239</v>
      </c>
      <c r="F842" s="63" t="s">
        <v>240</v>
      </c>
      <c r="G842" s="63" t="s">
        <v>14</v>
      </c>
      <c r="I842" s="10"/>
    </row>
    <row r="843" ht="14.25" customHeight="1">
      <c r="A843" s="63" t="s">
        <v>7906</v>
      </c>
      <c r="B843" s="63" t="s">
        <v>7924</v>
      </c>
      <c r="C843" s="63" t="s">
        <v>7925</v>
      </c>
      <c r="D843" s="63" t="s">
        <v>812</v>
      </c>
      <c r="E843" s="63" t="s">
        <v>119</v>
      </c>
      <c r="F843" s="63" t="s">
        <v>308</v>
      </c>
      <c r="G843" s="63" t="s">
        <v>14</v>
      </c>
      <c r="I843" s="10"/>
    </row>
    <row r="844" ht="14.25" customHeight="1">
      <c r="A844" s="63" t="s">
        <v>7906</v>
      </c>
      <c r="B844" s="63" t="s">
        <v>7924</v>
      </c>
      <c r="C844" s="63" t="s">
        <v>7925</v>
      </c>
      <c r="D844" s="63" t="s">
        <v>812</v>
      </c>
      <c r="E844" s="63" t="s">
        <v>7926</v>
      </c>
      <c r="F844" s="63" t="s">
        <v>505</v>
      </c>
      <c r="G844" s="63" t="s">
        <v>14</v>
      </c>
      <c r="I844" s="10"/>
    </row>
    <row r="845" ht="14.25" customHeight="1">
      <c r="A845" s="63" t="s">
        <v>7969</v>
      </c>
      <c r="B845" s="63" t="s">
        <v>7990</v>
      </c>
      <c r="C845" s="63" t="s">
        <v>7991</v>
      </c>
      <c r="D845" s="63" t="s">
        <v>530</v>
      </c>
      <c r="E845" s="63" t="s">
        <v>110</v>
      </c>
      <c r="F845" s="63" t="s">
        <v>111</v>
      </c>
      <c r="G845" s="63" t="s">
        <v>14</v>
      </c>
      <c r="I845" s="10"/>
    </row>
    <row r="846" ht="14.25" customHeight="1">
      <c r="A846" s="63" t="s">
        <v>7969</v>
      </c>
      <c r="B846" s="63" t="s">
        <v>7990</v>
      </c>
      <c r="C846" s="63" t="s">
        <v>7991</v>
      </c>
      <c r="D846" s="63" t="s">
        <v>530</v>
      </c>
      <c r="E846" s="63" t="s">
        <v>17618</v>
      </c>
      <c r="F846" s="63" t="s">
        <v>4780</v>
      </c>
      <c r="G846" s="63" t="s">
        <v>14</v>
      </c>
      <c r="I846" s="10"/>
    </row>
    <row r="847" ht="14.25" customHeight="1">
      <c r="A847" s="63" t="s">
        <v>7969</v>
      </c>
      <c r="B847" s="63" t="s">
        <v>7990</v>
      </c>
      <c r="C847" s="63" t="s">
        <v>7991</v>
      </c>
      <c r="D847" s="63" t="s">
        <v>530</v>
      </c>
      <c r="E847" s="63" t="s">
        <v>705</v>
      </c>
      <c r="F847" s="63" t="s">
        <v>505</v>
      </c>
      <c r="G847" s="63" t="s">
        <v>14</v>
      </c>
      <c r="I847" s="10"/>
    </row>
    <row r="848" ht="14.25" customHeight="1">
      <c r="A848" s="63" t="s">
        <v>7969</v>
      </c>
      <c r="B848" s="63" t="s">
        <v>7990</v>
      </c>
      <c r="C848" s="63" t="s">
        <v>7991</v>
      </c>
      <c r="D848" s="63" t="s">
        <v>530</v>
      </c>
      <c r="E848" s="63" t="s">
        <v>2082</v>
      </c>
      <c r="F848" s="63" t="s">
        <v>5227</v>
      </c>
      <c r="G848" s="63" t="s">
        <v>14</v>
      </c>
      <c r="I848" s="10"/>
    </row>
    <row r="849" ht="14.25" customHeight="1">
      <c r="A849" s="63" t="s">
        <v>7969</v>
      </c>
      <c r="B849" s="63" t="s">
        <v>7992</v>
      </c>
      <c r="C849" s="63" t="s">
        <v>7993</v>
      </c>
      <c r="D849" s="63" t="s">
        <v>321</v>
      </c>
      <c r="E849" s="63" t="s">
        <v>2408</v>
      </c>
      <c r="F849" s="63" t="s">
        <v>2409</v>
      </c>
      <c r="G849" s="63" t="s">
        <v>14</v>
      </c>
      <c r="I849" s="10"/>
    </row>
    <row r="850" ht="14.25" customHeight="1">
      <c r="A850" s="63" t="s">
        <v>7969</v>
      </c>
      <c r="B850" s="63" t="s">
        <v>7992</v>
      </c>
      <c r="C850" s="63" t="s">
        <v>7993</v>
      </c>
      <c r="D850" s="63" t="s">
        <v>321</v>
      </c>
      <c r="E850" s="63" t="s">
        <v>110</v>
      </c>
      <c r="F850" s="63" t="s">
        <v>111</v>
      </c>
      <c r="G850" s="63" t="s">
        <v>14</v>
      </c>
      <c r="I850" s="10"/>
    </row>
    <row r="851" ht="14.25" customHeight="1">
      <c r="A851" s="63" t="s">
        <v>7969</v>
      </c>
      <c r="B851" s="63" t="s">
        <v>7992</v>
      </c>
      <c r="C851" s="63" t="s">
        <v>7993</v>
      </c>
      <c r="D851" s="63" t="s">
        <v>321</v>
      </c>
      <c r="E851" s="63" t="s">
        <v>119</v>
      </c>
      <c r="F851" s="63" t="s">
        <v>7160</v>
      </c>
      <c r="G851" s="63" t="s">
        <v>14</v>
      </c>
      <c r="I851" s="10"/>
    </row>
    <row r="852" ht="14.25" customHeight="1">
      <c r="A852" s="63" t="s">
        <v>8027</v>
      </c>
      <c r="B852" s="63" t="s">
        <v>8052</v>
      </c>
      <c r="C852" s="63" t="s">
        <v>7993</v>
      </c>
      <c r="D852" s="63" t="s">
        <v>608</v>
      </c>
      <c r="E852" s="63" t="s">
        <v>119</v>
      </c>
      <c r="F852" s="63" t="s">
        <v>917</v>
      </c>
      <c r="G852" s="63" t="s">
        <v>14</v>
      </c>
      <c r="I852" s="10"/>
    </row>
    <row r="853" ht="14.25" customHeight="1">
      <c r="A853" s="63" t="s">
        <v>8027</v>
      </c>
      <c r="B853" s="63" t="s">
        <v>8052</v>
      </c>
      <c r="C853" s="63" t="s">
        <v>8053</v>
      </c>
      <c r="D853" s="63" t="s">
        <v>608</v>
      </c>
      <c r="E853" s="63" t="s">
        <v>183</v>
      </c>
      <c r="F853" s="63" t="s">
        <v>111</v>
      </c>
      <c r="G853" s="63" t="s">
        <v>14</v>
      </c>
      <c r="I853" s="10"/>
    </row>
    <row r="854" ht="14.25" customHeight="1">
      <c r="A854" s="63" t="s">
        <v>8027</v>
      </c>
      <c r="B854" s="63" t="s">
        <v>8054</v>
      </c>
      <c r="C854" s="63" t="s">
        <v>8055</v>
      </c>
      <c r="D854" s="63" t="s">
        <v>2697</v>
      </c>
      <c r="E854" s="63" t="s">
        <v>110</v>
      </c>
      <c r="F854" s="63" t="s">
        <v>111</v>
      </c>
      <c r="G854" s="63" t="s">
        <v>14</v>
      </c>
      <c r="I854" s="10"/>
    </row>
    <row r="855" ht="14.25" customHeight="1">
      <c r="A855" s="63" t="s">
        <v>8027</v>
      </c>
      <c r="B855" s="63" t="s">
        <v>8054</v>
      </c>
      <c r="C855" s="63" t="s">
        <v>8055</v>
      </c>
      <c r="D855" s="63" t="s">
        <v>2697</v>
      </c>
      <c r="E855" s="63" t="s">
        <v>239</v>
      </c>
      <c r="F855" s="63" t="s">
        <v>240</v>
      </c>
      <c r="G855" s="63" t="s">
        <v>14</v>
      </c>
      <c r="I855" s="10"/>
    </row>
    <row r="856" ht="14.25" customHeight="1">
      <c r="A856" s="63" t="s">
        <v>8027</v>
      </c>
      <c r="B856" s="63" t="s">
        <v>8054</v>
      </c>
      <c r="C856" s="63" t="s">
        <v>8055</v>
      </c>
      <c r="D856" s="63" t="s">
        <v>2697</v>
      </c>
      <c r="E856" s="63" t="s">
        <v>6546</v>
      </c>
      <c r="F856" s="63" t="s">
        <v>132</v>
      </c>
      <c r="G856" s="63" t="s">
        <v>14</v>
      </c>
      <c r="I856" s="10"/>
    </row>
    <row r="857" ht="14.25" customHeight="1">
      <c r="A857" s="63" t="s">
        <v>8093</v>
      </c>
      <c r="B857" s="63" t="s">
        <v>8128</v>
      </c>
      <c r="C857" s="63" t="s">
        <v>8129</v>
      </c>
      <c r="D857" s="63" t="s">
        <v>295</v>
      </c>
      <c r="E857" s="63" t="s">
        <v>110</v>
      </c>
      <c r="F857" s="63" t="s">
        <v>111</v>
      </c>
      <c r="G857" s="63" t="s">
        <v>14</v>
      </c>
      <c r="I857" s="10"/>
    </row>
    <row r="858" ht="14.25" customHeight="1">
      <c r="A858" s="63" t="s">
        <v>8093</v>
      </c>
      <c r="B858" s="63" t="s">
        <v>8128</v>
      </c>
      <c r="C858" s="63" t="s">
        <v>8129</v>
      </c>
      <c r="D858" s="63" t="s">
        <v>295</v>
      </c>
      <c r="E858" s="63" t="s">
        <v>119</v>
      </c>
      <c r="F858" s="63" t="s">
        <v>917</v>
      </c>
      <c r="G858" s="63" t="s">
        <v>14</v>
      </c>
      <c r="I858" s="10"/>
    </row>
    <row r="859" ht="14.25" customHeight="1">
      <c r="A859" s="63" t="s">
        <v>8093</v>
      </c>
      <c r="B859" s="63" t="s">
        <v>8130</v>
      </c>
      <c r="C859" s="63" t="s">
        <v>8131</v>
      </c>
      <c r="D859" s="63" t="s">
        <v>1746</v>
      </c>
      <c r="E859" s="63" t="s">
        <v>110</v>
      </c>
      <c r="F859" s="63" t="s">
        <v>111</v>
      </c>
      <c r="G859" s="63" t="s">
        <v>14</v>
      </c>
      <c r="I859" s="10"/>
    </row>
    <row r="860" ht="14.25" customHeight="1">
      <c r="A860" s="63" t="s">
        <v>8093</v>
      </c>
      <c r="B860" s="63" t="s">
        <v>8130</v>
      </c>
      <c r="C860" s="63" t="s">
        <v>8131</v>
      </c>
      <c r="D860" s="63" t="s">
        <v>1746</v>
      </c>
      <c r="E860" s="63" t="s">
        <v>17618</v>
      </c>
      <c r="F860" s="63" t="s">
        <v>240</v>
      </c>
      <c r="G860" s="63" t="s">
        <v>14</v>
      </c>
      <c r="I860" s="10"/>
    </row>
    <row r="861" ht="14.25" customHeight="1">
      <c r="A861" s="63" t="s">
        <v>8177</v>
      </c>
      <c r="B861" s="63" t="s">
        <v>8194</v>
      </c>
      <c r="C861" s="63" t="s">
        <v>8195</v>
      </c>
      <c r="D861" s="63" t="s">
        <v>1335</v>
      </c>
      <c r="E861" s="63" t="s">
        <v>110</v>
      </c>
      <c r="F861" s="63" t="s">
        <v>111</v>
      </c>
      <c r="G861" s="63" t="s">
        <v>14</v>
      </c>
      <c r="I861" s="10"/>
    </row>
    <row r="862" ht="14.25" customHeight="1">
      <c r="A862" s="63" t="s">
        <v>8177</v>
      </c>
      <c r="B862" s="63" t="s">
        <v>8194</v>
      </c>
      <c r="C862" s="63" t="s">
        <v>8195</v>
      </c>
      <c r="D862" s="63" t="s">
        <v>1335</v>
      </c>
      <c r="E862" s="63" t="s">
        <v>8197</v>
      </c>
      <c r="F862" s="63" t="s">
        <v>240</v>
      </c>
      <c r="G862" s="63" t="s">
        <v>14</v>
      </c>
      <c r="I862" s="10"/>
    </row>
    <row r="863" ht="14.25" customHeight="1">
      <c r="A863" s="63" t="s">
        <v>8177</v>
      </c>
      <c r="B863" s="63" t="s">
        <v>8194</v>
      </c>
      <c r="C863" s="63" t="s">
        <v>8195</v>
      </c>
      <c r="D863" s="63" t="s">
        <v>1335</v>
      </c>
      <c r="E863" s="63" t="s">
        <v>119</v>
      </c>
      <c r="F863" s="63" t="s">
        <v>330</v>
      </c>
      <c r="G863" s="63" t="s">
        <v>14</v>
      </c>
      <c r="I863" s="10"/>
    </row>
    <row r="864" ht="14.25" customHeight="1">
      <c r="A864" s="63" t="s">
        <v>8177</v>
      </c>
      <c r="B864" s="63" t="s">
        <v>8198</v>
      </c>
      <c r="C864" s="63" t="s">
        <v>8199</v>
      </c>
      <c r="D864" s="63" t="s">
        <v>1242</v>
      </c>
      <c r="E864" s="63" t="s">
        <v>253</v>
      </c>
      <c r="F864" s="63" t="s">
        <v>4723</v>
      </c>
      <c r="G864" s="63" t="s">
        <v>14</v>
      </c>
      <c r="I864" s="10"/>
    </row>
    <row r="865" ht="14.25" customHeight="1">
      <c r="A865" s="63" t="s">
        <v>8177</v>
      </c>
      <c r="B865" s="63" t="s">
        <v>8198</v>
      </c>
      <c r="C865" s="63" t="s">
        <v>8199</v>
      </c>
      <c r="D865" s="63" t="s">
        <v>1242</v>
      </c>
      <c r="E865" s="63" t="s">
        <v>90</v>
      </c>
      <c r="F865" s="63" t="s">
        <v>111</v>
      </c>
      <c r="G865" s="63" t="s">
        <v>14</v>
      </c>
      <c r="I865" s="10"/>
    </row>
    <row r="866" ht="14.25" customHeight="1">
      <c r="A866" s="63" t="s">
        <v>8220</v>
      </c>
      <c r="B866" s="63" t="s">
        <v>8246</v>
      </c>
      <c r="C866" s="63" t="s">
        <v>8247</v>
      </c>
      <c r="D866" s="63" t="s">
        <v>114</v>
      </c>
      <c r="E866" s="63" t="s">
        <v>119</v>
      </c>
      <c r="F866" s="63" t="s">
        <v>132</v>
      </c>
      <c r="G866" s="63" t="s">
        <v>14</v>
      </c>
      <c r="I866" s="10"/>
    </row>
    <row r="867" ht="14.25" customHeight="1">
      <c r="A867" s="63" t="s">
        <v>8285</v>
      </c>
      <c r="B867" s="63" t="s">
        <v>8292</v>
      </c>
      <c r="C867" s="63" t="s">
        <v>8293</v>
      </c>
      <c r="D867" s="63" t="s">
        <v>812</v>
      </c>
      <c r="E867" s="63" t="s">
        <v>8294</v>
      </c>
      <c r="F867" s="63" t="s">
        <v>111</v>
      </c>
      <c r="G867" s="63" t="s">
        <v>14</v>
      </c>
      <c r="I867" s="10"/>
    </row>
    <row r="868" ht="14.25" customHeight="1">
      <c r="A868" s="63" t="s">
        <v>8285</v>
      </c>
      <c r="B868" s="63" t="s">
        <v>8295</v>
      </c>
      <c r="C868" s="63" t="s">
        <v>8296</v>
      </c>
      <c r="D868" s="63" t="s">
        <v>321</v>
      </c>
      <c r="E868" s="63" t="s">
        <v>119</v>
      </c>
      <c r="F868" s="63" t="s">
        <v>18</v>
      </c>
      <c r="G868" s="63" t="s">
        <v>14</v>
      </c>
      <c r="I868" s="10"/>
    </row>
    <row r="869" ht="14.25" customHeight="1">
      <c r="A869" s="63" t="s">
        <v>8285</v>
      </c>
      <c r="B869" s="63" t="s">
        <v>8295</v>
      </c>
      <c r="C869" s="63" t="s">
        <v>8296</v>
      </c>
      <c r="D869" s="63" t="s">
        <v>321</v>
      </c>
      <c r="E869" s="63" t="s">
        <v>12871</v>
      </c>
      <c r="F869" s="63" t="s">
        <v>240</v>
      </c>
      <c r="G869" s="63" t="s">
        <v>14</v>
      </c>
      <c r="I869" s="10"/>
    </row>
    <row r="870" ht="14.25" customHeight="1">
      <c r="A870" s="63" t="s">
        <v>8285</v>
      </c>
      <c r="B870" s="63" t="s">
        <v>8295</v>
      </c>
      <c r="C870" s="63" t="s">
        <v>8296</v>
      </c>
      <c r="D870" s="63" t="s">
        <v>321</v>
      </c>
      <c r="E870" s="63" t="s">
        <v>705</v>
      </c>
      <c r="F870" s="63" t="s">
        <v>505</v>
      </c>
      <c r="G870" s="63" t="s">
        <v>14</v>
      </c>
      <c r="I870" s="10"/>
    </row>
    <row r="871" ht="14.25" customHeight="1">
      <c r="A871" s="63" t="s">
        <v>8359</v>
      </c>
      <c r="B871" s="63" t="s">
        <v>8374</v>
      </c>
      <c r="C871" s="63" t="s">
        <v>8375</v>
      </c>
      <c r="D871" s="63" t="s">
        <v>1557</v>
      </c>
      <c r="E871" s="63" t="s">
        <v>110</v>
      </c>
      <c r="F871" s="63" t="s">
        <v>111</v>
      </c>
      <c r="G871" s="63" t="s">
        <v>14</v>
      </c>
      <c r="I871" s="10"/>
    </row>
    <row r="872" ht="14.25" customHeight="1">
      <c r="A872" s="63" t="s">
        <v>8359</v>
      </c>
      <c r="B872" s="63" t="s">
        <v>8374</v>
      </c>
      <c r="C872" s="63" t="s">
        <v>8375</v>
      </c>
      <c r="D872" s="63" t="s">
        <v>1557</v>
      </c>
      <c r="E872" s="63" t="s">
        <v>119</v>
      </c>
      <c r="F872" s="63" t="s">
        <v>4723</v>
      </c>
      <c r="G872" s="63" t="s">
        <v>14</v>
      </c>
      <c r="I872" s="10"/>
    </row>
    <row r="873" ht="14.25" customHeight="1">
      <c r="A873" s="65">
        <v>45269.0</v>
      </c>
      <c r="B873" s="63" t="s">
        <v>8432</v>
      </c>
      <c r="C873" s="63" t="s">
        <v>8433</v>
      </c>
      <c r="D873" s="63" t="s">
        <v>235</v>
      </c>
      <c r="E873" s="63" t="s">
        <v>110</v>
      </c>
      <c r="F873" s="63" t="s">
        <v>111</v>
      </c>
      <c r="G873" s="63" t="s">
        <v>14</v>
      </c>
      <c r="I873" s="10"/>
    </row>
    <row r="874" ht="14.25" customHeight="1">
      <c r="A874" s="65">
        <v>45269.0</v>
      </c>
      <c r="B874" s="63" t="s">
        <v>8434</v>
      </c>
      <c r="C874" s="63" t="s">
        <v>8435</v>
      </c>
      <c r="D874" s="63" t="s">
        <v>3764</v>
      </c>
      <c r="E874" s="63" t="s">
        <v>110</v>
      </c>
      <c r="F874" s="63" t="s">
        <v>111</v>
      </c>
      <c r="G874" s="63" t="s">
        <v>14</v>
      </c>
      <c r="I874" s="10"/>
    </row>
    <row r="875" ht="14.25" customHeight="1">
      <c r="A875" s="65">
        <v>45239.0</v>
      </c>
      <c r="B875" s="63" t="s">
        <v>8492</v>
      </c>
      <c r="C875" s="63" t="s">
        <v>8493</v>
      </c>
      <c r="D875" s="63" t="s">
        <v>642</v>
      </c>
      <c r="E875" s="63" t="s">
        <v>110</v>
      </c>
      <c r="F875" s="63" t="s">
        <v>111</v>
      </c>
      <c r="G875" s="63" t="s">
        <v>14</v>
      </c>
      <c r="I875" s="10"/>
    </row>
    <row r="876" ht="14.25" customHeight="1">
      <c r="A876" s="65">
        <v>45239.0</v>
      </c>
      <c r="B876" s="63" t="s">
        <v>8494</v>
      </c>
      <c r="C876" s="63" t="s">
        <v>8495</v>
      </c>
      <c r="D876" s="63" t="s">
        <v>584</v>
      </c>
      <c r="E876" s="63" t="s">
        <v>259</v>
      </c>
      <c r="F876" s="63" t="s">
        <v>917</v>
      </c>
      <c r="G876" s="63" t="s">
        <v>14</v>
      </c>
      <c r="I876" s="10"/>
    </row>
    <row r="877" ht="14.25" customHeight="1">
      <c r="A877" s="65">
        <v>45239.0</v>
      </c>
      <c r="B877" s="63" t="s">
        <v>8494</v>
      </c>
      <c r="C877" s="63" t="s">
        <v>8495</v>
      </c>
      <c r="D877" s="63" t="s">
        <v>584</v>
      </c>
      <c r="E877" s="63" t="s">
        <v>90</v>
      </c>
      <c r="F877" s="63" t="s">
        <v>111</v>
      </c>
      <c r="G877" s="63" t="s">
        <v>14</v>
      </c>
      <c r="I877" s="10"/>
    </row>
    <row r="878" ht="14.25" customHeight="1">
      <c r="A878" s="65">
        <v>45147.0</v>
      </c>
      <c r="B878" s="63" t="s">
        <v>8553</v>
      </c>
      <c r="C878" s="63" t="s">
        <v>8554</v>
      </c>
      <c r="D878" s="63" t="s">
        <v>859</v>
      </c>
      <c r="E878" s="63" t="s">
        <v>119</v>
      </c>
      <c r="F878" s="63" t="s">
        <v>718</v>
      </c>
      <c r="G878" s="63" t="s">
        <v>14</v>
      </c>
      <c r="I878" s="10"/>
    </row>
    <row r="879" ht="14.25" customHeight="1">
      <c r="A879" s="65">
        <v>45147.0</v>
      </c>
      <c r="B879" s="63" t="s">
        <v>8556</v>
      </c>
      <c r="C879" s="63" t="s">
        <v>8557</v>
      </c>
      <c r="D879" s="63" t="s">
        <v>140</v>
      </c>
      <c r="E879" s="63" t="s">
        <v>119</v>
      </c>
      <c r="F879" s="63" t="s">
        <v>3593</v>
      </c>
      <c r="G879" s="63" t="s">
        <v>14</v>
      </c>
      <c r="I879" s="10"/>
    </row>
    <row r="880" ht="14.25" customHeight="1">
      <c r="A880" s="65">
        <v>45147.0</v>
      </c>
      <c r="B880" s="63" t="s">
        <v>8556</v>
      </c>
      <c r="C880" s="63" t="s">
        <v>8557</v>
      </c>
      <c r="D880" s="63" t="s">
        <v>140</v>
      </c>
      <c r="E880" s="63" t="s">
        <v>90</v>
      </c>
      <c r="F880" s="63" t="s">
        <v>111</v>
      </c>
      <c r="G880" s="63" t="s">
        <v>14</v>
      </c>
      <c r="I880" s="10"/>
    </row>
    <row r="881" ht="14.25" customHeight="1">
      <c r="A881" s="65">
        <v>45116.0</v>
      </c>
      <c r="B881" s="63" t="s">
        <v>8623</v>
      </c>
      <c r="C881" s="63" t="s">
        <v>8624</v>
      </c>
      <c r="D881" s="63" t="s">
        <v>114</v>
      </c>
      <c r="E881" s="63" t="s">
        <v>110</v>
      </c>
      <c r="F881" s="63" t="s">
        <v>111</v>
      </c>
      <c r="G881" s="63" t="s">
        <v>14</v>
      </c>
      <c r="I881" s="10"/>
    </row>
    <row r="882" ht="14.25" customHeight="1">
      <c r="A882" s="65">
        <v>45116.0</v>
      </c>
      <c r="B882" s="63" t="s">
        <v>8623</v>
      </c>
      <c r="C882" s="63" t="s">
        <v>8624</v>
      </c>
      <c r="D882" s="63" t="s">
        <v>114</v>
      </c>
      <c r="E882" s="63" t="s">
        <v>119</v>
      </c>
      <c r="F882" s="63" t="s">
        <v>7160</v>
      </c>
      <c r="G882" s="63" t="s">
        <v>14</v>
      </c>
      <c r="I882" s="10"/>
    </row>
    <row r="883" ht="14.25" customHeight="1">
      <c r="A883" s="65">
        <v>45116.0</v>
      </c>
      <c r="B883" s="63" t="s">
        <v>8627</v>
      </c>
      <c r="C883" s="63" t="s">
        <v>8628</v>
      </c>
      <c r="D883" s="63" t="s">
        <v>267</v>
      </c>
      <c r="E883" s="63" t="s">
        <v>110</v>
      </c>
      <c r="F883" s="63" t="s">
        <v>111</v>
      </c>
      <c r="G883" s="63" t="s">
        <v>14</v>
      </c>
      <c r="I883" s="10"/>
    </row>
    <row r="884" ht="14.25" customHeight="1">
      <c r="A884" s="65">
        <v>45116.0</v>
      </c>
      <c r="B884" s="63" t="s">
        <v>8627</v>
      </c>
      <c r="C884" s="63" t="s">
        <v>8628</v>
      </c>
      <c r="D884" s="63" t="s">
        <v>267</v>
      </c>
      <c r="E884" s="63" t="s">
        <v>1790</v>
      </c>
      <c r="F884" s="63" t="s">
        <v>43</v>
      </c>
      <c r="G884" s="63" t="s">
        <v>14</v>
      </c>
      <c r="I884" s="10"/>
    </row>
    <row r="885" ht="14.25" customHeight="1">
      <c r="A885" s="65">
        <v>45086.0</v>
      </c>
      <c r="B885" s="63" t="s">
        <v>8665</v>
      </c>
      <c r="C885" s="63" t="s">
        <v>8666</v>
      </c>
      <c r="D885" s="63" t="s">
        <v>3179</v>
      </c>
      <c r="E885" s="63" t="s">
        <v>38</v>
      </c>
      <c r="F885" s="63" t="s">
        <v>5227</v>
      </c>
      <c r="G885" s="63" t="s">
        <v>14</v>
      </c>
      <c r="I885" s="10"/>
    </row>
    <row r="886" ht="14.25" customHeight="1">
      <c r="A886" s="65">
        <v>45086.0</v>
      </c>
      <c r="B886" s="63" t="s">
        <v>8665</v>
      </c>
      <c r="C886" s="63" t="s">
        <v>8666</v>
      </c>
      <c r="D886" s="63" t="s">
        <v>3179</v>
      </c>
      <c r="E886" s="63" t="s">
        <v>349</v>
      </c>
      <c r="F886" s="63" t="s">
        <v>6349</v>
      </c>
      <c r="G886" s="63" t="s">
        <v>14</v>
      </c>
      <c r="I886" s="10"/>
    </row>
    <row r="887" ht="14.25" customHeight="1">
      <c r="A887" s="65">
        <v>45086.0</v>
      </c>
      <c r="B887" s="63" t="s">
        <v>8665</v>
      </c>
      <c r="C887" s="63" t="s">
        <v>8666</v>
      </c>
      <c r="D887" s="63" t="s">
        <v>3179</v>
      </c>
      <c r="E887" s="63" t="s">
        <v>349</v>
      </c>
      <c r="F887" s="63" t="s">
        <v>350</v>
      </c>
      <c r="G887" s="63" t="s">
        <v>14</v>
      </c>
      <c r="I887" s="10"/>
    </row>
    <row r="888" ht="14.25" customHeight="1">
      <c r="A888" s="65">
        <v>45086.0</v>
      </c>
      <c r="B888" s="63" t="s">
        <v>8667</v>
      </c>
      <c r="C888" s="63" t="s">
        <v>17624</v>
      </c>
      <c r="D888" s="63" t="s">
        <v>754</v>
      </c>
      <c r="E888" s="63" t="s">
        <v>110</v>
      </c>
      <c r="F888" s="63" t="s">
        <v>111</v>
      </c>
      <c r="G888" s="63" t="s">
        <v>14</v>
      </c>
      <c r="I888" s="10"/>
    </row>
    <row r="889" ht="14.25" customHeight="1">
      <c r="A889" s="65">
        <v>45086.0</v>
      </c>
      <c r="B889" s="63" t="s">
        <v>8667</v>
      </c>
      <c r="C889" s="63" t="s">
        <v>17624</v>
      </c>
      <c r="D889" s="63" t="s">
        <v>754</v>
      </c>
      <c r="E889" s="63" t="s">
        <v>119</v>
      </c>
      <c r="F889" s="63" t="s">
        <v>132</v>
      </c>
      <c r="G889" s="63" t="s">
        <v>14</v>
      </c>
      <c r="I889" s="10"/>
    </row>
    <row r="890" ht="14.25" customHeight="1">
      <c r="A890" s="65">
        <v>45055.0</v>
      </c>
      <c r="B890" s="63" t="s">
        <v>8728</v>
      </c>
      <c r="C890" s="63" t="s">
        <v>8729</v>
      </c>
      <c r="D890" s="63" t="s">
        <v>1587</v>
      </c>
      <c r="E890" s="63" t="s">
        <v>110</v>
      </c>
      <c r="F890" s="63" t="s">
        <v>111</v>
      </c>
      <c r="G890" s="63" t="s">
        <v>14</v>
      </c>
      <c r="I890" s="10"/>
    </row>
    <row r="891" ht="14.25" customHeight="1">
      <c r="A891" s="65">
        <v>45055.0</v>
      </c>
      <c r="B891" s="63" t="s">
        <v>8728</v>
      </c>
      <c r="C891" s="63" t="s">
        <v>8729</v>
      </c>
      <c r="D891" s="63" t="s">
        <v>1587</v>
      </c>
      <c r="F891" s="63" t="s">
        <v>781</v>
      </c>
      <c r="G891" s="63" t="s">
        <v>14</v>
      </c>
      <c r="H891" s="63" t="s">
        <v>15</v>
      </c>
      <c r="I891" s="10"/>
    </row>
    <row r="892" ht="14.25" customHeight="1">
      <c r="A892" s="65">
        <v>45055.0</v>
      </c>
      <c r="B892" s="63" t="s">
        <v>8730</v>
      </c>
      <c r="C892" s="63" t="s">
        <v>8731</v>
      </c>
      <c r="D892" s="63" t="s">
        <v>2610</v>
      </c>
      <c r="E892" s="63" t="s">
        <v>110</v>
      </c>
      <c r="F892" s="63" t="s">
        <v>111</v>
      </c>
      <c r="G892" s="63" t="s">
        <v>14</v>
      </c>
      <c r="I892" s="10"/>
    </row>
    <row r="893" ht="14.25" customHeight="1">
      <c r="A893" s="65">
        <v>45055.0</v>
      </c>
      <c r="B893" s="63" t="s">
        <v>8730</v>
      </c>
      <c r="C893" s="63" t="s">
        <v>8731</v>
      </c>
      <c r="D893" s="63" t="s">
        <v>2610</v>
      </c>
      <c r="E893" s="63" t="s">
        <v>119</v>
      </c>
      <c r="F893" s="63" t="s">
        <v>18</v>
      </c>
      <c r="G893" s="63" t="s">
        <v>14</v>
      </c>
      <c r="I893" s="10"/>
    </row>
    <row r="894" ht="14.25" customHeight="1">
      <c r="A894" s="65">
        <v>44935.0</v>
      </c>
      <c r="B894" s="63" t="s">
        <v>8793</v>
      </c>
      <c r="C894" s="63" t="s">
        <v>8794</v>
      </c>
      <c r="D894" s="63" t="s">
        <v>311</v>
      </c>
      <c r="E894" s="63" t="s">
        <v>110</v>
      </c>
      <c r="F894" s="63" t="s">
        <v>111</v>
      </c>
      <c r="G894" s="63" t="s">
        <v>14</v>
      </c>
      <c r="I894" s="10"/>
    </row>
    <row r="895" ht="14.25" customHeight="1">
      <c r="A895" s="65">
        <v>44935.0</v>
      </c>
      <c r="B895" s="63" t="s">
        <v>8797</v>
      </c>
      <c r="C895" s="63" t="s">
        <v>8798</v>
      </c>
      <c r="D895" s="63" t="s">
        <v>343</v>
      </c>
      <c r="E895" s="63" t="s">
        <v>110</v>
      </c>
      <c r="F895" s="63" t="s">
        <v>111</v>
      </c>
      <c r="G895" s="63" t="s">
        <v>14</v>
      </c>
      <c r="I895" s="10"/>
    </row>
    <row r="896" ht="14.25" customHeight="1">
      <c r="A896" s="65">
        <v>44935.0</v>
      </c>
      <c r="B896" s="63" t="s">
        <v>8797</v>
      </c>
      <c r="C896" s="63" t="s">
        <v>8798</v>
      </c>
      <c r="D896" s="63" t="s">
        <v>343</v>
      </c>
      <c r="E896" s="63" t="s">
        <v>253</v>
      </c>
      <c r="F896" s="63" t="s">
        <v>4723</v>
      </c>
      <c r="G896" s="63" t="s">
        <v>14</v>
      </c>
      <c r="I896" s="10"/>
    </row>
    <row r="897" ht="14.25" customHeight="1">
      <c r="A897" s="65">
        <v>44935.0</v>
      </c>
      <c r="B897" s="63" t="s">
        <v>8797</v>
      </c>
      <c r="C897" s="63" t="s">
        <v>8798</v>
      </c>
      <c r="D897" s="63" t="s">
        <v>343</v>
      </c>
      <c r="E897" s="63" t="s">
        <v>253</v>
      </c>
      <c r="F897" s="63" t="s">
        <v>308</v>
      </c>
      <c r="G897" s="63" t="s">
        <v>14</v>
      </c>
      <c r="I897" s="10"/>
    </row>
    <row r="898" ht="14.25" customHeight="1">
      <c r="A898" s="63" t="s">
        <v>8954</v>
      </c>
      <c r="B898" s="63" t="s">
        <v>8986</v>
      </c>
      <c r="C898" s="63" t="s">
        <v>8987</v>
      </c>
      <c r="D898" s="63" t="s">
        <v>859</v>
      </c>
      <c r="F898" s="63" t="s">
        <v>718</v>
      </c>
      <c r="G898" s="63" t="s">
        <v>14</v>
      </c>
      <c r="H898" s="63" t="s">
        <v>119</v>
      </c>
      <c r="I898" s="10"/>
    </row>
    <row r="899" ht="14.25" customHeight="1">
      <c r="A899" s="63" t="s">
        <v>8954</v>
      </c>
      <c r="B899" s="63" t="s">
        <v>8986</v>
      </c>
      <c r="C899" s="63" t="s">
        <v>8987</v>
      </c>
      <c r="D899" s="63" t="s">
        <v>859</v>
      </c>
      <c r="E899" s="63" t="s">
        <v>2082</v>
      </c>
      <c r="F899" s="63" t="s">
        <v>240</v>
      </c>
      <c r="G899" s="63" t="s">
        <v>14</v>
      </c>
      <c r="I899" s="10"/>
    </row>
    <row r="900" ht="14.25" customHeight="1">
      <c r="A900" s="63" t="s">
        <v>8954</v>
      </c>
      <c r="B900" s="63" t="s">
        <v>8986</v>
      </c>
      <c r="C900" s="63" t="s">
        <v>8987</v>
      </c>
      <c r="D900" s="63" t="s">
        <v>859</v>
      </c>
      <c r="E900" s="63" t="s">
        <v>110</v>
      </c>
      <c r="F900" s="63" t="s">
        <v>111</v>
      </c>
      <c r="G900" s="63" t="s">
        <v>14</v>
      </c>
      <c r="I900" s="10"/>
    </row>
    <row r="901" ht="14.25" customHeight="1">
      <c r="A901" s="63" t="s">
        <v>8954</v>
      </c>
      <c r="B901" s="63" t="s">
        <v>8989</v>
      </c>
      <c r="C901" s="63" t="s">
        <v>8990</v>
      </c>
      <c r="D901" s="63" t="s">
        <v>2485</v>
      </c>
      <c r="E901" s="63" t="s">
        <v>2082</v>
      </c>
      <c r="F901" s="63" t="s">
        <v>240</v>
      </c>
      <c r="G901" s="63" t="s">
        <v>14</v>
      </c>
      <c r="I901" s="10"/>
    </row>
    <row r="902" ht="14.25" customHeight="1">
      <c r="A902" s="63" t="s">
        <v>8954</v>
      </c>
      <c r="B902" s="63" t="s">
        <v>8989</v>
      </c>
      <c r="C902" s="63" t="s">
        <v>8990</v>
      </c>
      <c r="D902" s="63" t="s">
        <v>2485</v>
      </c>
      <c r="E902" s="63" t="s">
        <v>119</v>
      </c>
      <c r="F902" s="63" t="s">
        <v>18</v>
      </c>
      <c r="G902" s="63" t="s">
        <v>14</v>
      </c>
      <c r="I902" s="10"/>
    </row>
    <row r="903" ht="14.25" customHeight="1">
      <c r="A903" s="63" t="s">
        <v>8954</v>
      </c>
      <c r="B903" s="63" t="s">
        <v>8989</v>
      </c>
      <c r="C903" s="63" t="s">
        <v>8990</v>
      </c>
      <c r="D903" s="63" t="s">
        <v>2485</v>
      </c>
      <c r="E903" s="63" t="s">
        <v>119</v>
      </c>
      <c r="F903" s="63" t="s">
        <v>149</v>
      </c>
      <c r="G903" s="63" t="s">
        <v>14</v>
      </c>
      <c r="I903" s="10"/>
    </row>
    <row r="904" ht="14.25" customHeight="1">
      <c r="A904" s="63" t="s">
        <v>9014</v>
      </c>
      <c r="B904" s="63" t="s">
        <v>9048</v>
      </c>
      <c r="C904" s="63" t="s">
        <v>9049</v>
      </c>
      <c r="D904" s="63" t="s">
        <v>2224</v>
      </c>
      <c r="E904" s="63" t="s">
        <v>5418</v>
      </c>
      <c r="F904" s="63" t="s">
        <v>2843</v>
      </c>
      <c r="G904" s="63" t="s">
        <v>14</v>
      </c>
      <c r="I904" s="10"/>
    </row>
    <row r="905" ht="14.25" customHeight="1">
      <c r="A905" s="63" t="s">
        <v>9014</v>
      </c>
      <c r="B905" s="63" t="s">
        <v>9050</v>
      </c>
      <c r="C905" s="63" t="s">
        <v>9051</v>
      </c>
      <c r="D905" s="63" t="s">
        <v>78</v>
      </c>
      <c r="E905" s="63" t="s">
        <v>110</v>
      </c>
      <c r="F905" s="63" t="s">
        <v>111</v>
      </c>
      <c r="G905" s="63" t="s">
        <v>14</v>
      </c>
      <c r="I905" s="10"/>
    </row>
    <row r="906" ht="14.25" customHeight="1">
      <c r="A906" s="63" t="s">
        <v>9014</v>
      </c>
      <c r="B906" s="63" t="s">
        <v>9050</v>
      </c>
      <c r="C906" s="63" t="s">
        <v>9051</v>
      </c>
      <c r="D906" s="63" t="s">
        <v>78</v>
      </c>
      <c r="F906" s="63" t="s">
        <v>2843</v>
      </c>
      <c r="G906" s="63" t="s">
        <v>14</v>
      </c>
      <c r="H906" s="63" t="s">
        <v>119</v>
      </c>
      <c r="I906" s="10"/>
    </row>
    <row r="907" ht="14.25" customHeight="1">
      <c r="A907" s="63" t="s">
        <v>9014</v>
      </c>
      <c r="B907" s="63" t="s">
        <v>9050</v>
      </c>
      <c r="C907" s="63" t="s">
        <v>9051</v>
      </c>
      <c r="D907" s="63" t="s">
        <v>78</v>
      </c>
      <c r="E907" s="63" t="s">
        <v>998</v>
      </c>
      <c r="F907" s="63" t="s">
        <v>374</v>
      </c>
      <c r="G907" s="63" t="s">
        <v>14</v>
      </c>
      <c r="I907" s="10"/>
    </row>
    <row r="908" ht="14.25" customHeight="1">
      <c r="A908" s="63" t="s">
        <v>9089</v>
      </c>
      <c r="B908" s="63" t="s">
        <v>9119</v>
      </c>
      <c r="C908" s="63" t="s">
        <v>9120</v>
      </c>
      <c r="D908" s="63" t="s">
        <v>3764</v>
      </c>
      <c r="E908" s="63" t="s">
        <v>110</v>
      </c>
      <c r="F908" s="63" t="s">
        <v>111</v>
      </c>
      <c r="G908" s="63" t="s">
        <v>14</v>
      </c>
      <c r="I908" s="10"/>
    </row>
    <row r="909" ht="14.25" customHeight="1">
      <c r="A909" s="63" t="s">
        <v>9089</v>
      </c>
      <c r="B909" s="63" t="s">
        <v>9123</v>
      </c>
      <c r="C909" s="63" t="s">
        <v>9124</v>
      </c>
      <c r="D909" s="63" t="s">
        <v>26</v>
      </c>
      <c r="E909" s="63" t="s">
        <v>47</v>
      </c>
      <c r="F909" s="63" t="s">
        <v>240</v>
      </c>
      <c r="G909" s="63" t="s">
        <v>14</v>
      </c>
      <c r="I909" s="10"/>
    </row>
    <row r="910" ht="14.25" customHeight="1">
      <c r="A910" s="63" t="s">
        <v>9089</v>
      </c>
      <c r="B910" s="63" t="s">
        <v>9123</v>
      </c>
      <c r="C910" s="63" t="s">
        <v>9124</v>
      </c>
      <c r="D910" s="63" t="s">
        <v>26</v>
      </c>
      <c r="E910" s="63" t="s">
        <v>6044</v>
      </c>
      <c r="F910" s="63" t="s">
        <v>809</v>
      </c>
      <c r="G910" s="63" t="s">
        <v>14</v>
      </c>
      <c r="I910" s="10"/>
    </row>
    <row r="911" ht="14.25" customHeight="1">
      <c r="A911" s="63" t="s">
        <v>9155</v>
      </c>
      <c r="B911" s="63" t="s">
        <v>9182</v>
      </c>
      <c r="C911" s="63" t="s">
        <v>9183</v>
      </c>
      <c r="D911" s="63" t="s">
        <v>307</v>
      </c>
      <c r="E911" s="63" t="s">
        <v>119</v>
      </c>
      <c r="F911" s="63" t="s">
        <v>18</v>
      </c>
      <c r="G911" s="63" t="s">
        <v>14</v>
      </c>
      <c r="I911" s="10"/>
    </row>
    <row r="912" ht="14.25" customHeight="1">
      <c r="A912" s="63" t="s">
        <v>9155</v>
      </c>
      <c r="B912" s="63" t="s">
        <v>9185</v>
      </c>
      <c r="C912" s="63" t="s">
        <v>9186</v>
      </c>
      <c r="D912" s="63" t="s">
        <v>2610</v>
      </c>
      <c r="E912" s="63" t="s">
        <v>110</v>
      </c>
      <c r="F912" s="63" t="s">
        <v>111</v>
      </c>
      <c r="G912" s="63" t="s">
        <v>14</v>
      </c>
      <c r="I912" s="10"/>
    </row>
    <row r="913" ht="14.25" customHeight="1">
      <c r="A913" s="63" t="s">
        <v>9155</v>
      </c>
      <c r="B913" s="63" t="s">
        <v>9185</v>
      </c>
      <c r="C913" s="63" t="s">
        <v>9186</v>
      </c>
      <c r="D913" s="63" t="s">
        <v>2610</v>
      </c>
      <c r="E913" s="63" t="s">
        <v>119</v>
      </c>
      <c r="F913" s="63" t="s">
        <v>132</v>
      </c>
      <c r="G913" s="63" t="s">
        <v>14</v>
      </c>
      <c r="I913" s="10"/>
    </row>
    <row r="914" ht="14.25" customHeight="1">
      <c r="A914" s="63" t="s">
        <v>9155</v>
      </c>
      <c r="B914" s="63" t="s">
        <v>9185</v>
      </c>
      <c r="C914" s="63" t="s">
        <v>9186</v>
      </c>
      <c r="D914" s="63" t="s">
        <v>2610</v>
      </c>
      <c r="E914" s="63" t="s">
        <v>119</v>
      </c>
      <c r="F914" s="63" t="s">
        <v>3025</v>
      </c>
      <c r="G914" s="63" t="s">
        <v>14</v>
      </c>
      <c r="I914" s="10"/>
    </row>
    <row r="915" ht="14.25" customHeight="1">
      <c r="A915" s="63" t="s">
        <v>9225</v>
      </c>
      <c r="B915" s="63" t="s">
        <v>9244</v>
      </c>
      <c r="C915" s="63" t="s">
        <v>9245</v>
      </c>
      <c r="D915" s="63" t="s">
        <v>445</v>
      </c>
      <c r="E915" s="63" t="s">
        <v>110</v>
      </c>
      <c r="F915" s="63" t="s">
        <v>1413</v>
      </c>
      <c r="G915" s="63" t="s">
        <v>14</v>
      </c>
      <c r="I915" s="10"/>
    </row>
    <row r="916" ht="14.25" customHeight="1">
      <c r="A916" s="63" t="s">
        <v>9225</v>
      </c>
      <c r="B916" s="63" t="s">
        <v>9244</v>
      </c>
      <c r="C916" s="63" t="s">
        <v>9245</v>
      </c>
      <c r="D916" s="63" t="s">
        <v>445</v>
      </c>
      <c r="E916" s="63" t="s">
        <v>239</v>
      </c>
      <c r="F916" s="63" t="s">
        <v>240</v>
      </c>
      <c r="G916" s="63" t="s">
        <v>14</v>
      </c>
      <c r="I916" s="10"/>
    </row>
    <row r="917" ht="14.25" customHeight="1">
      <c r="A917" s="63" t="s">
        <v>9225</v>
      </c>
      <c r="B917" s="63" t="s">
        <v>9244</v>
      </c>
      <c r="C917" s="63" t="s">
        <v>9245</v>
      </c>
      <c r="D917" s="63" t="s">
        <v>838</v>
      </c>
      <c r="E917" s="63" t="s">
        <v>110</v>
      </c>
      <c r="F917" s="63" t="s">
        <v>1413</v>
      </c>
      <c r="G917" s="63" t="s">
        <v>14</v>
      </c>
      <c r="I917" s="10"/>
    </row>
    <row r="918" ht="14.25" customHeight="1">
      <c r="A918" s="63" t="s">
        <v>9225</v>
      </c>
      <c r="B918" s="63" t="s">
        <v>9244</v>
      </c>
      <c r="C918" s="63" t="s">
        <v>9245</v>
      </c>
      <c r="D918" s="63" t="s">
        <v>838</v>
      </c>
      <c r="E918" s="63" t="s">
        <v>239</v>
      </c>
      <c r="F918" s="63" t="s">
        <v>240</v>
      </c>
      <c r="G918" s="63" t="s">
        <v>14</v>
      </c>
      <c r="I918" s="10"/>
    </row>
    <row r="919" ht="14.25" customHeight="1">
      <c r="A919" s="63" t="s">
        <v>9225</v>
      </c>
      <c r="B919" s="63" t="s">
        <v>9247</v>
      </c>
      <c r="C919" s="63" t="s">
        <v>9248</v>
      </c>
      <c r="D919" s="63" t="s">
        <v>343</v>
      </c>
      <c r="E919" s="63" t="s">
        <v>110</v>
      </c>
      <c r="F919" s="63" t="s">
        <v>111</v>
      </c>
      <c r="G919" s="63" t="s">
        <v>14</v>
      </c>
      <c r="I919" s="10"/>
    </row>
    <row r="920" ht="14.25" customHeight="1">
      <c r="A920" s="63" t="s">
        <v>9225</v>
      </c>
      <c r="B920" s="63" t="s">
        <v>9247</v>
      </c>
      <c r="C920" s="63" t="s">
        <v>9248</v>
      </c>
      <c r="D920" s="63" t="s">
        <v>343</v>
      </c>
      <c r="F920" s="63" t="s">
        <v>280</v>
      </c>
      <c r="G920" s="63" t="s">
        <v>14</v>
      </c>
      <c r="H920" s="63" t="s">
        <v>119</v>
      </c>
      <c r="I920" s="10"/>
    </row>
    <row r="921" ht="14.25" customHeight="1">
      <c r="A921" s="63" t="s">
        <v>9290</v>
      </c>
      <c r="B921" s="63" t="s">
        <v>9321</v>
      </c>
      <c r="C921" s="63" t="s">
        <v>9322</v>
      </c>
      <c r="D921" s="63" t="s">
        <v>235</v>
      </c>
      <c r="F921" s="63" t="s">
        <v>330</v>
      </c>
      <c r="G921" s="63" t="s">
        <v>14</v>
      </c>
      <c r="H921" s="63" t="s">
        <v>119</v>
      </c>
      <c r="I921" s="10"/>
    </row>
    <row r="922" ht="14.25" customHeight="1">
      <c r="A922" s="63" t="s">
        <v>9290</v>
      </c>
      <c r="B922" s="63" t="s">
        <v>9323</v>
      </c>
      <c r="C922" s="63" t="s">
        <v>9324</v>
      </c>
      <c r="D922" s="63" t="s">
        <v>298</v>
      </c>
      <c r="E922" s="63" t="s">
        <v>110</v>
      </c>
      <c r="F922" s="63" t="s">
        <v>111</v>
      </c>
      <c r="G922" s="63" t="s">
        <v>14</v>
      </c>
      <c r="I922" s="10"/>
    </row>
    <row r="923" ht="14.25" customHeight="1">
      <c r="A923" s="63" t="s">
        <v>9290</v>
      </c>
      <c r="B923" s="63" t="s">
        <v>9323</v>
      </c>
      <c r="C923" s="63" t="s">
        <v>9324</v>
      </c>
      <c r="D923" s="63" t="s">
        <v>298</v>
      </c>
      <c r="E923" s="63" t="s">
        <v>105</v>
      </c>
      <c r="F923" s="63" t="s">
        <v>531</v>
      </c>
      <c r="G923" s="63" t="s">
        <v>14</v>
      </c>
      <c r="I923" s="10"/>
    </row>
    <row r="924" ht="14.25" customHeight="1">
      <c r="A924" s="63" t="s">
        <v>9290</v>
      </c>
      <c r="B924" s="63" t="s">
        <v>9323</v>
      </c>
      <c r="C924" s="63" t="s">
        <v>9324</v>
      </c>
      <c r="D924" s="63" t="s">
        <v>298</v>
      </c>
      <c r="E924" s="63" t="s">
        <v>119</v>
      </c>
      <c r="F924" s="63" t="s">
        <v>4963</v>
      </c>
      <c r="G924" s="63" t="s">
        <v>14</v>
      </c>
      <c r="I924" s="10"/>
    </row>
    <row r="925" ht="14.25" customHeight="1">
      <c r="A925" s="63" t="s">
        <v>9354</v>
      </c>
      <c r="B925" s="63" t="s">
        <v>17625</v>
      </c>
      <c r="C925" s="63" t="s">
        <v>17626</v>
      </c>
      <c r="D925" s="63" t="s">
        <v>839</v>
      </c>
      <c r="E925" s="63" t="s">
        <v>15</v>
      </c>
      <c r="F925" s="63" t="s">
        <v>6160</v>
      </c>
      <c r="G925" s="63" t="s">
        <v>14</v>
      </c>
      <c r="I925" s="10"/>
    </row>
    <row r="926" ht="14.25" customHeight="1">
      <c r="A926" s="63" t="s">
        <v>9354</v>
      </c>
      <c r="B926" s="63" t="s">
        <v>17625</v>
      </c>
      <c r="C926" s="63" t="s">
        <v>17626</v>
      </c>
      <c r="D926" s="63" t="s">
        <v>109</v>
      </c>
      <c r="E926" s="63" t="s">
        <v>15</v>
      </c>
      <c r="F926" s="63" t="s">
        <v>6160</v>
      </c>
      <c r="G926" s="63" t="s">
        <v>14</v>
      </c>
      <c r="I926" s="10"/>
    </row>
    <row r="927" ht="14.25" customHeight="1">
      <c r="A927" s="63" t="s">
        <v>9354</v>
      </c>
      <c r="B927" s="63" t="s">
        <v>17625</v>
      </c>
      <c r="C927" s="63" t="s">
        <v>17626</v>
      </c>
      <c r="D927" s="63" t="s">
        <v>432</v>
      </c>
      <c r="E927" s="63" t="s">
        <v>15</v>
      </c>
      <c r="F927" s="63" t="s">
        <v>6160</v>
      </c>
      <c r="G927" s="63" t="s">
        <v>14</v>
      </c>
      <c r="I927" s="10"/>
    </row>
    <row r="928" ht="14.25" customHeight="1">
      <c r="A928" s="63" t="s">
        <v>9425</v>
      </c>
      <c r="B928" s="63" t="s">
        <v>9444</v>
      </c>
      <c r="C928" s="63" t="s">
        <v>9445</v>
      </c>
      <c r="D928" s="63" t="s">
        <v>357</v>
      </c>
      <c r="E928" s="63" t="s">
        <v>239</v>
      </c>
      <c r="F928" s="63" t="s">
        <v>6191</v>
      </c>
      <c r="G928" s="63" t="s">
        <v>14</v>
      </c>
      <c r="I928" s="10"/>
    </row>
    <row r="929" ht="14.25" customHeight="1">
      <c r="A929" s="63" t="s">
        <v>9425</v>
      </c>
      <c r="B929" s="63" t="s">
        <v>9444</v>
      </c>
      <c r="C929" s="63" t="s">
        <v>9445</v>
      </c>
      <c r="D929" s="63" t="s">
        <v>357</v>
      </c>
      <c r="E929" s="63" t="s">
        <v>119</v>
      </c>
      <c r="F929" s="63" t="s">
        <v>1936</v>
      </c>
      <c r="G929" s="63" t="s">
        <v>14</v>
      </c>
      <c r="I929" s="10"/>
    </row>
    <row r="930" ht="14.25" customHeight="1">
      <c r="A930" s="63" t="s">
        <v>9472</v>
      </c>
      <c r="B930" s="63" t="s">
        <v>9509</v>
      </c>
      <c r="C930" s="63" t="s">
        <v>9510</v>
      </c>
      <c r="D930" s="63" t="s">
        <v>230</v>
      </c>
      <c r="F930" s="63" t="s">
        <v>308</v>
      </c>
      <c r="G930" s="63" t="s">
        <v>14</v>
      </c>
      <c r="H930" s="63" t="s">
        <v>119</v>
      </c>
      <c r="I930" s="10"/>
    </row>
    <row r="931" ht="14.25" customHeight="1">
      <c r="A931" s="63" t="s">
        <v>9472</v>
      </c>
      <c r="B931" s="63" t="s">
        <v>9509</v>
      </c>
      <c r="C931" s="63" t="s">
        <v>9510</v>
      </c>
      <c r="D931" s="63" t="s">
        <v>230</v>
      </c>
      <c r="E931" s="63" t="s">
        <v>2082</v>
      </c>
      <c r="F931" s="63" t="s">
        <v>5227</v>
      </c>
      <c r="G931" s="63" t="s">
        <v>14</v>
      </c>
      <c r="I931" s="10"/>
    </row>
    <row r="932" ht="14.25" customHeight="1">
      <c r="A932" s="63" t="s">
        <v>9472</v>
      </c>
      <c r="B932" s="63" t="s">
        <v>9509</v>
      </c>
      <c r="C932" s="63" t="s">
        <v>9510</v>
      </c>
      <c r="D932" s="63" t="s">
        <v>230</v>
      </c>
      <c r="E932" s="63" t="s">
        <v>17627</v>
      </c>
      <c r="F932" s="63" t="s">
        <v>2843</v>
      </c>
      <c r="G932" s="63" t="s">
        <v>14</v>
      </c>
      <c r="I932" s="10"/>
    </row>
    <row r="933" ht="14.25" customHeight="1">
      <c r="A933" s="63" t="s">
        <v>9472</v>
      </c>
      <c r="B933" s="63" t="s">
        <v>9514</v>
      </c>
      <c r="C933" s="63" t="s">
        <v>9515</v>
      </c>
      <c r="D933" s="63" t="s">
        <v>7450</v>
      </c>
      <c r="E933" s="63" t="s">
        <v>259</v>
      </c>
      <c r="F933" s="63" t="s">
        <v>202</v>
      </c>
      <c r="G933" s="63" t="s">
        <v>14</v>
      </c>
      <c r="I933" s="10"/>
    </row>
    <row r="934" ht="14.25" customHeight="1">
      <c r="A934" s="63" t="s">
        <v>9472</v>
      </c>
      <c r="B934" s="63" t="s">
        <v>9514</v>
      </c>
      <c r="C934" s="63" t="s">
        <v>9515</v>
      </c>
      <c r="D934" s="63" t="s">
        <v>7450</v>
      </c>
      <c r="E934" s="63" t="s">
        <v>436</v>
      </c>
      <c r="F934" s="63" t="s">
        <v>101</v>
      </c>
      <c r="G934" s="63" t="s">
        <v>14</v>
      </c>
      <c r="I934" s="10"/>
    </row>
    <row r="935" ht="14.25" customHeight="1">
      <c r="A935" s="63" t="s">
        <v>9472</v>
      </c>
      <c r="B935" s="63" t="s">
        <v>9514</v>
      </c>
      <c r="C935" s="63" t="s">
        <v>9515</v>
      </c>
      <c r="D935" s="63" t="s">
        <v>7450</v>
      </c>
      <c r="E935" s="63" t="s">
        <v>119</v>
      </c>
      <c r="F935" s="63" t="s">
        <v>149</v>
      </c>
      <c r="G935" s="63" t="s">
        <v>14</v>
      </c>
      <c r="I935" s="10"/>
    </row>
    <row r="936" ht="14.25" customHeight="1">
      <c r="A936" s="63" t="s">
        <v>9472</v>
      </c>
      <c r="B936" s="63" t="s">
        <v>9514</v>
      </c>
      <c r="C936" s="63" t="s">
        <v>9515</v>
      </c>
      <c r="D936" s="63" t="s">
        <v>7450</v>
      </c>
      <c r="E936" s="63" t="s">
        <v>90</v>
      </c>
      <c r="F936" s="63" t="s">
        <v>111</v>
      </c>
      <c r="G936" s="63" t="s">
        <v>14</v>
      </c>
      <c r="I936" s="10"/>
    </row>
    <row r="937" ht="14.25" customHeight="1">
      <c r="A937" s="63" t="s">
        <v>9544</v>
      </c>
      <c r="B937" s="63" t="s">
        <v>17628</v>
      </c>
      <c r="C937" s="63" t="s">
        <v>17629</v>
      </c>
      <c r="D937" s="63" t="s">
        <v>838</v>
      </c>
      <c r="E937" s="63" t="s">
        <v>239</v>
      </c>
      <c r="F937" s="63" t="s">
        <v>240</v>
      </c>
      <c r="G937" s="63" t="s">
        <v>14</v>
      </c>
      <c r="I937" s="10"/>
    </row>
    <row r="938" ht="14.25" customHeight="1">
      <c r="A938" s="63" t="s">
        <v>9544</v>
      </c>
      <c r="B938" s="63" t="s">
        <v>17628</v>
      </c>
      <c r="C938" s="63" t="s">
        <v>17629</v>
      </c>
      <c r="D938" s="63" t="s">
        <v>445</v>
      </c>
      <c r="E938" s="63" t="s">
        <v>239</v>
      </c>
      <c r="F938" s="63" t="s">
        <v>240</v>
      </c>
      <c r="G938" s="63" t="s">
        <v>14</v>
      </c>
      <c r="I938" s="10"/>
    </row>
    <row r="939" ht="14.25" customHeight="1">
      <c r="A939" s="63" t="s">
        <v>9632</v>
      </c>
      <c r="B939" s="63" t="s">
        <v>9672</v>
      </c>
      <c r="C939" s="63" t="s">
        <v>9673</v>
      </c>
      <c r="D939" s="63" t="s">
        <v>1746</v>
      </c>
      <c r="E939" s="63" t="s">
        <v>119</v>
      </c>
      <c r="F939" s="63" t="s">
        <v>7160</v>
      </c>
      <c r="G939" s="63" t="s">
        <v>14</v>
      </c>
      <c r="I939" s="10"/>
    </row>
    <row r="940" ht="14.25" customHeight="1">
      <c r="A940" s="65">
        <v>45238.0</v>
      </c>
      <c r="B940" s="63" t="s">
        <v>9812</v>
      </c>
      <c r="C940" s="63" t="s">
        <v>9813</v>
      </c>
      <c r="D940" s="63" t="s">
        <v>1849</v>
      </c>
      <c r="E940" s="63" t="s">
        <v>110</v>
      </c>
      <c r="F940" s="63" t="s">
        <v>111</v>
      </c>
      <c r="G940" s="63" t="s">
        <v>14</v>
      </c>
      <c r="I940" s="10"/>
    </row>
    <row r="941" ht="14.25" customHeight="1">
      <c r="A941" s="65">
        <v>45238.0</v>
      </c>
      <c r="B941" s="63" t="s">
        <v>9812</v>
      </c>
      <c r="C941" s="63" t="s">
        <v>9813</v>
      </c>
      <c r="D941" s="63" t="s">
        <v>1849</v>
      </c>
      <c r="E941" s="63" t="s">
        <v>119</v>
      </c>
      <c r="F941" s="63" t="s">
        <v>18</v>
      </c>
      <c r="G941" s="63" t="s">
        <v>14</v>
      </c>
      <c r="I941" s="10"/>
    </row>
    <row r="942" ht="14.25" customHeight="1">
      <c r="A942" s="65">
        <v>45238.0</v>
      </c>
      <c r="B942" s="63" t="s">
        <v>9814</v>
      </c>
      <c r="C942" s="63" t="s">
        <v>9815</v>
      </c>
      <c r="D942" s="63" t="s">
        <v>611</v>
      </c>
      <c r="E942" s="63" t="s">
        <v>110</v>
      </c>
      <c r="F942" s="63" t="s">
        <v>111</v>
      </c>
      <c r="G942" s="63" t="s">
        <v>14</v>
      </c>
      <c r="I942" s="10"/>
    </row>
    <row r="943" ht="14.25" customHeight="1">
      <c r="A943" s="65">
        <v>45238.0</v>
      </c>
      <c r="B943" s="63" t="s">
        <v>9814</v>
      </c>
      <c r="C943" s="63" t="s">
        <v>9815</v>
      </c>
      <c r="D943" s="63" t="s">
        <v>611</v>
      </c>
      <c r="E943" s="63" t="s">
        <v>259</v>
      </c>
      <c r="F943" s="63" t="s">
        <v>917</v>
      </c>
      <c r="G943" s="63" t="s">
        <v>14</v>
      </c>
      <c r="I943" s="10"/>
    </row>
    <row r="944" ht="14.25" customHeight="1">
      <c r="A944" s="65">
        <v>45177.0</v>
      </c>
      <c r="B944" s="63" t="s">
        <v>10029</v>
      </c>
      <c r="C944" s="63" t="s">
        <v>10030</v>
      </c>
      <c r="D944" s="63" t="s">
        <v>2509</v>
      </c>
      <c r="E944" s="63" t="s">
        <v>119</v>
      </c>
      <c r="F944" s="63" t="s">
        <v>2843</v>
      </c>
      <c r="G944" s="63" t="s">
        <v>14</v>
      </c>
      <c r="I944" s="10"/>
    </row>
    <row r="945" ht="14.25" customHeight="1">
      <c r="A945" s="65">
        <v>45177.0</v>
      </c>
      <c r="B945" s="63" t="s">
        <v>10029</v>
      </c>
      <c r="C945" s="63" t="s">
        <v>10030</v>
      </c>
      <c r="D945" s="63" t="s">
        <v>2509</v>
      </c>
      <c r="E945" s="63" t="s">
        <v>90</v>
      </c>
      <c r="F945" s="63" t="s">
        <v>111</v>
      </c>
      <c r="G945" s="63" t="s">
        <v>14</v>
      </c>
      <c r="I945" s="10"/>
    </row>
    <row r="946" ht="14.25" customHeight="1">
      <c r="A946" s="65">
        <v>45146.0</v>
      </c>
      <c r="B946" s="63" t="s">
        <v>10129</v>
      </c>
      <c r="C946" s="63" t="s">
        <v>10130</v>
      </c>
      <c r="D946" s="63" t="s">
        <v>284</v>
      </c>
      <c r="E946" s="63" t="s">
        <v>110</v>
      </c>
      <c r="F946" s="63" t="s">
        <v>111</v>
      </c>
      <c r="G946" s="63" t="s">
        <v>14</v>
      </c>
      <c r="I946" s="10"/>
    </row>
    <row r="947" ht="14.25" customHeight="1">
      <c r="A947" s="65">
        <v>45146.0</v>
      </c>
      <c r="B947" s="63" t="s">
        <v>10129</v>
      </c>
      <c r="C947" s="63" t="s">
        <v>10130</v>
      </c>
      <c r="D947" s="63" t="s">
        <v>284</v>
      </c>
      <c r="E947" s="63" t="s">
        <v>119</v>
      </c>
      <c r="F947" s="63" t="s">
        <v>18</v>
      </c>
      <c r="G947" s="63" t="s">
        <v>14</v>
      </c>
      <c r="I947" s="10"/>
    </row>
    <row r="948" ht="14.25" customHeight="1">
      <c r="A948" s="65">
        <v>45146.0</v>
      </c>
      <c r="B948" s="63" t="s">
        <v>10129</v>
      </c>
      <c r="C948" s="63" t="s">
        <v>10130</v>
      </c>
      <c r="D948" s="63" t="s">
        <v>284</v>
      </c>
      <c r="E948" s="63" t="s">
        <v>349</v>
      </c>
      <c r="F948" s="63" t="s">
        <v>350</v>
      </c>
      <c r="G948" s="63" t="s">
        <v>14</v>
      </c>
      <c r="I948" s="10"/>
    </row>
    <row r="949" ht="14.25" customHeight="1">
      <c r="A949" s="65">
        <v>45146.0</v>
      </c>
      <c r="B949" s="63" t="s">
        <v>10131</v>
      </c>
      <c r="C949" s="63" t="s">
        <v>10132</v>
      </c>
      <c r="D949" s="63" t="s">
        <v>508</v>
      </c>
      <c r="E949" s="63" t="s">
        <v>119</v>
      </c>
      <c r="F949" s="63" t="s">
        <v>18</v>
      </c>
      <c r="G949" s="63" t="s">
        <v>14</v>
      </c>
      <c r="I949" s="10"/>
    </row>
    <row r="950" ht="14.25" customHeight="1">
      <c r="A950" s="65">
        <v>45115.0</v>
      </c>
      <c r="B950" s="63" t="s">
        <v>10203</v>
      </c>
      <c r="C950" s="63" t="s">
        <v>10204</v>
      </c>
      <c r="D950" s="63" t="s">
        <v>2054</v>
      </c>
      <c r="E950" s="63" t="s">
        <v>119</v>
      </c>
      <c r="F950" s="63" t="s">
        <v>48</v>
      </c>
      <c r="G950" s="63" t="s">
        <v>14</v>
      </c>
      <c r="I950" s="10"/>
    </row>
    <row r="951" ht="14.25" customHeight="1">
      <c r="A951" s="65">
        <v>45115.0</v>
      </c>
      <c r="B951" s="63" t="s">
        <v>10203</v>
      </c>
      <c r="C951" s="63" t="s">
        <v>10204</v>
      </c>
      <c r="D951" s="63" t="s">
        <v>2054</v>
      </c>
      <c r="E951" s="63" t="s">
        <v>90</v>
      </c>
      <c r="F951" s="63" t="s">
        <v>111</v>
      </c>
      <c r="G951" s="63" t="s">
        <v>14</v>
      </c>
      <c r="I951" s="10"/>
    </row>
    <row r="952" ht="14.25" customHeight="1">
      <c r="A952" s="65">
        <v>45115.0</v>
      </c>
      <c r="B952" s="63" t="s">
        <v>10205</v>
      </c>
      <c r="C952" s="63" t="s">
        <v>10206</v>
      </c>
      <c r="D952" s="63" t="s">
        <v>1746</v>
      </c>
      <c r="E952" s="63" t="s">
        <v>119</v>
      </c>
      <c r="F952" s="63" t="s">
        <v>18</v>
      </c>
      <c r="G952" s="63" t="s">
        <v>14</v>
      </c>
      <c r="I952" s="10"/>
    </row>
    <row r="953" ht="14.25" customHeight="1">
      <c r="A953" s="65">
        <v>45115.0</v>
      </c>
      <c r="B953" s="63" t="s">
        <v>10205</v>
      </c>
      <c r="C953" s="63" t="s">
        <v>10206</v>
      </c>
      <c r="D953" s="63" t="s">
        <v>1746</v>
      </c>
      <c r="E953" s="63" t="s">
        <v>90</v>
      </c>
      <c r="F953" s="63" t="s">
        <v>111</v>
      </c>
      <c r="G953" s="63" t="s">
        <v>14</v>
      </c>
      <c r="I953" s="10"/>
    </row>
    <row r="954" ht="14.25" customHeight="1">
      <c r="A954" s="65">
        <v>45024.0</v>
      </c>
      <c r="B954" s="63" t="s">
        <v>10260</v>
      </c>
      <c r="C954" s="63" t="s">
        <v>10261</v>
      </c>
      <c r="D954" s="63" t="s">
        <v>114</v>
      </c>
      <c r="E954" s="63" t="s">
        <v>110</v>
      </c>
      <c r="F954" s="63" t="s">
        <v>111</v>
      </c>
      <c r="G954" s="63" t="s">
        <v>14</v>
      </c>
      <c r="I954" s="10"/>
    </row>
    <row r="955" ht="14.25" customHeight="1">
      <c r="A955" s="65">
        <v>45024.0</v>
      </c>
      <c r="B955" s="63" t="s">
        <v>10263</v>
      </c>
      <c r="C955" s="63" t="s">
        <v>10264</v>
      </c>
      <c r="D955" s="63" t="s">
        <v>2355</v>
      </c>
      <c r="E955" s="63" t="s">
        <v>119</v>
      </c>
      <c r="F955" s="63" t="s">
        <v>149</v>
      </c>
      <c r="G955" s="63" t="s">
        <v>14</v>
      </c>
      <c r="I955" s="10"/>
    </row>
    <row r="956" ht="14.25" customHeight="1">
      <c r="A956" s="65">
        <v>44993.0</v>
      </c>
      <c r="B956" s="63" t="s">
        <v>17630</v>
      </c>
      <c r="C956" s="63" t="s">
        <v>17631</v>
      </c>
      <c r="D956" s="63" t="s">
        <v>1932</v>
      </c>
      <c r="E956" s="63" t="s">
        <v>119</v>
      </c>
      <c r="F956" s="63" t="s">
        <v>2843</v>
      </c>
      <c r="G956" s="63" t="s">
        <v>14</v>
      </c>
      <c r="I956" s="10"/>
    </row>
    <row r="957" ht="14.25" customHeight="1">
      <c r="A957" s="65">
        <v>44993.0</v>
      </c>
      <c r="B957" s="63" t="s">
        <v>10317</v>
      </c>
      <c r="C957" s="63" t="s">
        <v>10318</v>
      </c>
      <c r="D957" s="63" t="s">
        <v>109</v>
      </c>
      <c r="E957" s="63" t="s">
        <v>119</v>
      </c>
      <c r="F957" s="63" t="s">
        <v>18</v>
      </c>
      <c r="G957" s="63" t="s">
        <v>14</v>
      </c>
      <c r="I957" s="10"/>
    </row>
    <row r="958" ht="14.25" customHeight="1">
      <c r="A958" s="65">
        <v>44965.0</v>
      </c>
      <c r="B958" s="63" t="s">
        <v>17632</v>
      </c>
      <c r="C958" s="63" t="s">
        <v>17633</v>
      </c>
      <c r="D958" s="63" t="s">
        <v>970</v>
      </c>
      <c r="E958" s="63" t="s">
        <v>110</v>
      </c>
      <c r="F958" s="63" t="s">
        <v>111</v>
      </c>
      <c r="G958" s="63" t="s">
        <v>14</v>
      </c>
      <c r="I958" s="10"/>
    </row>
    <row r="959" ht="14.25" customHeight="1">
      <c r="A959" s="65">
        <v>44965.0</v>
      </c>
      <c r="B959" s="63" t="s">
        <v>10350</v>
      </c>
      <c r="C959" s="63" t="s">
        <v>10351</v>
      </c>
      <c r="D959" s="63" t="s">
        <v>471</v>
      </c>
      <c r="E959" s="63" t="s">
        <v>259</v>
      </c>
      <c r="F959" s="63" t="s">
        <v>917</v>
      </c>
      <c r="G959" s="63" t="s">
        <v>14</v>
      </c>
      <c r="I959" s="10"/>
    </row>
    <row r="960" ht="14.25" customHeight="1">
      <c r="A960" s="63" t="s">
        <v>10370</v>
      </c>
      <c r="B960" s="63" t="s">
        <v>10379</v>
      </c>
      <c r="C960" s="63" t="s">
        <v>10380</v>
      </c>
      <c r="D960" s="63" t="s">
        <v>754</v>
      </c>
      <c r="E960" s="63" t="s">
        <v>259</v>
      </c>
      <c r="F960" s="63" t="s">
        <v>917</v>
      </c>
      <c r="G960" s="63" t="s">
        <v>14</v>
      </c>
      <c r="I960" s="10"/>
    </row>
    <row r="961" ht="14.25" customHeight="1">
      <c r="A961" s="63" t="s">
        <v>10370</v>
      </c>
      <c r="B961" s="63" t="s">
        <v>10379</v>
      </c>
      <c r="C961" s="63" t="s">
        <v>10380</v>
      </c>
      <c r="D961" s="63" t="s">
        <v>754</v>
      </c>
      <c r="E961" s="63" t="s">
        <v>110</v>
      </c>
      <c r="F961" s="63" t="s">
        <v>111</v>
      </c>
      <c r="G961" s="63" t="s">
        <v>14</v>
      </c>
      <c r="I961" s="10"/>
    </row>
    <row r="962" ht="14.25" customHeight="1">
      <c r="A962" s="63" t="s">
        <v>10370</v>
      </c>
      <c r="B962" s="63" t="s">
        <v>10381</v>
      </c>
      <c r="C962" s="63" t="s">
        <v>10382</v>
      </c>
      <c r="D962" s="63" t="s">
        <v>189</v>
      </c>
      <c r="E962" s="63" t="s">
        <v>110</v>
      </c>
      <c r="F962" s="63" t="s">
        <v>111</v>
      </c>
      <c r="G962" s="63" t="s">
        <v>14</v>
      </c>
      <c r="I962" s="10"/>
    </row>
    <row r="963" ht="14.25" customHeight="1">
      <c r="A963" s="63" t="s">
        <v>10401</v>
      </c>
      <c r="B963" s="63" t="s">
        <v>10409</v>
      </c>
      <c r="C963" s="63" t="s">
        <v>10410</v>
      </c>
      <c r="D963" s="63" t="s">
        <v>78</v>
      </c>
      <c r="E963" s="63" t="s">
        <v>110</v>
      </c>
      <c r="F963" s="63" t="s">
        <v>111</v>
      </c>
      <c r="G963" s="63" t="s">
        <v>14</v>
      </c>
      <c r="I963" s="10"/>
    </row>
    <row r="964" ht="14.25" customHeight="1">
      <c r="A964" s="63" t="s">
        <v>17634</v>
      </c>
      <c r="B964" s="63" t="s">
        <v>10411</v>
      </c>
      <c r="C964" s="63" t="s">
        <v>10412</v>
      </c>
      <c r="D964" s="63" t="s">
        <v>2054</v>
      </c>
      <c r="E964" s="63" t="s">
        <v>119</v>
      </c>
      <c r="F964" s="63" t="s">
        <v>48</v>
      </c>
      <c r="G964" s="63" t="s">
        <v>14</v>
      </c>
      <c r="I964" s="10"/>
    </row>
    <row r="965" ht="14.25" customHeight="1">
      <c r="A965" s="63" t="s">
        <v>17634</v>
      </c>
      <c r="B965" s="63" t="s">
        <v>10411</v>
      </c>
      <c r="C965" s="63" t="s">
        <v>10412</v>
      </c>
      <c r="D965" s="63" t="s">
        <v>2054</v>
      </c>
      <c r="E965" s="63" t="s">
        <v>239</v>
      </c>
      <c r="F965" s="63" t="s">
        <v>240</v>
      </c>
      <c r="G965" s="63" t="s">
        <v>14</v>
      </c>
      <c r="I965" s="10"/>
    </row>
    <row r="966" ht="14.25" customHeight="1">
      <c r="A966" s="63" t="s">
        <v>10437</v>
      </c>
      <c r="B966" s="63" t="s">
        <v>10459</v>
      </c>
      <c r="C966" s="63" t="s">
        <v>10460</v>
      </c>
      <c r="D966" s="63" t="s">
        <v>2224</v>
      </c>
      <c r="E966" s="63" t="s">
        <v>119</v>
      </c>
      <c r="F966" s="63" t="s">
        <v>132</v>
      </c>
      <c r="G966" s="63" t="s">
        <v>14</v>
      </c>
      <c r="I966" s="10"/>
    </row>
    <row r="967" ht="14.25" customHeight="1">
      <c r="A967" s="63" t="s">
        <v>10437</v>
      </c>
      <c r="B967" s="63" t="s">
        <v>10459</v>
      </c>
      <c r="C967" s="63" t="s">
        <v>10460</v>
      </c>
      <c r="D967" s="63" t="s">
        <v>2224</v>
      </c>
      <c r="E967" s="63" t="s">
        <v>110</v>
      </c>
      <c r="F967" s="63" t="s">
        <v>111</v>
      </c>
      <c r="G967" s="63" t="s">
        <v>14</v>
      </c>
      <c r="I967" s="10"/>
    </row>
    <row r="968" ht="14.25" customHeight="1">
      <c r="A968" s="63" t="s">
        <v>10437</v>
      </c>
      <c r="B968" s="63" t="s">
        <v>10461</v>
      </c>
      <c r="C968" s="63" t="s">
        <v>10462</v>
      </c>
      <c r="D968" s="63" t="s">
        <v>284</v>
      </c>
      <c r="E968" s="63" t="s">
        <v>110</v>
      </c>
      <c r="F968" s="63" t="s">
        <v>111</v>
      </c>
      <c r="G968" s="63" t="s">
        <v>14</v>
      </c>
      <c r="I968" s="10"/>
    </row>
    <row r="969" ht="14.25" customHeight="1">
      <c r="A969" s="63" t="s">
        <v>10437</v>
      </c>
      <c r="B969" s="63" t="s">
        <v>10461</v>
      </c>
      <c r="C969" s="63" t="s">
        <v>10462</v>
      </c>
      <c r="D969" s="63" t="s">
        <v>284</v>
      </c>
      <c r="E969" s="63" t="s">
        <v>119</v>
      </c>
      <c r="F969" s="63" t="s">
        <v>132</v>
      </c>
      <c r="G969" s="63" t="s">
        <v>14</v>
      </c>
      <c r="I969" s="10"/>
    </row>
    <row r="970" ht="14.25" customHeight="1">
      <c r="A970" s="63" t="s">
        <v>10480</v>
      </c>
      <c r="B970" s="63" t="s">
        <v>10500</v>
      </c>
      <c r="C970" s="63" t="s">
        <v>10501</v>
      </c>
      <c r="D970" s="63" t="s">
        <v>471</v>
      </c>
      <c r="E970" s="63" t="s">
        <v>110</v>
      </c>
      <c r="F970" s="63" t="s">
        <v>111</v>
      </c>
      <c r="G970" s="63" t="s">
        <v>14</v>
      </c>
      <c r="I970" s="10"/>
    </row>
    <row r="971" ht="14.25" customHeight="1">
      <c r="A971" s="63" t="s">
        <v>10480</v>
      </c>
      <c r="B971" s="63" t="s">
        <v>10500</v>
      </c>
      <c r="C971" s="63" t="s">
        <v>10501</v>
      </c>
      <c r="D971" s="63" t="s">
        <v>471</v>
      </c>
      <c r="E971" s="63" t="s">
        <v>119</v>
      </c>
      <c r="F971" s="63" t="s">
        <v>1303</v>
      </c>
      <c r="G971" s="63" t="s">
        <v>14</v>
      </c>
      <c r="I971" s="10"/>
    </row>
    <row r="972" ht="14.25" customHeight="1">
      <c r="A972" s="63" t="s">
        <v>10556</v>
      </c>
      <c r="B972" s="63" t="s">
        <v>10576</v>
      </c>
      <c r="C972" s="63" t="s">
        <v>10577</v>
      </c>
      <c r="D972" s="63" t="s">
        <v>435</v>
      </c>
      <c r="E972" s="63" t="s">
        <v>119</v>
      </c>
      <c r="F972" s="63" t="s">
        <v>18</v>
      </c>
      <c r="G972" s="63" t="s">
        <v>14</v>
      </c>
      <c r="I972" s="10"/>
    </row>
    <row r="973" ht="14.25" customHeight="1">
      <c r="A973" s="63" t="s">
        <v>10556</v>
      </c>
      <c r="B973" s="63" t="s">
        <v>10576</v>
      </c>
      <c r="C973" s="63" t="s">
        <v>10577</v>
      </c>
      <c r="D973" s="63" t="s">
        <v>435</v>
      </c>
      <c r="E973" s="63" t="s">
        <v>90</v>
      </c>
      <c r="F973" s="63" t="s">
        <v>111</v>
      </c>
      <c r="G973" s="63" t="s">
        <v>14</v>
      </c>
      <c r="I973" s="10"/>
    </row>
    <row r="974" ht="14.25" customHeight="1">
      <c r="A974" s="63" t="s">
        <v>10591</v>
      </c>
      <c r="B974" s="63" t="s">
        <v>10608</v>
      </c>
      <c r="C974" s="63" t="s">
        <v>10609</v>
      </c>
      <c r="D974" s="63" t="s">
        <v>312</v>
      </c>
      <c r="E974" s="63" t="s">
        <v>119</v>
      </c>
      <c r="F974" s="63" t="s">
        <v>18</v>
      </c>
      <c r="G974" s="63" t="s">
        <v>14</v>
      </c>
      <c r="I974" s="10"/>
    </row>
    <row r="975" ht="14.25" customHeight="1">
      <c r="A975" s="63" t="s">
        <v>10591</v>
      </c>
      <c r="B975" s="63" t="s">
        <v>10608</v>
      </c>
      <c r="C975" s="63" t="s">
        <v>10609</v>
      </c>
      <c r="D975" s="63" t="s">
        <v>312</v>
      </c>
      <c r="E975" s="63" t="s">
        <v>90</v>
      </c>
      <c r="F975" s="63" t="s">
        <v>111</v>
      </c>
      <c r="G975" s="63" t="s">
        <v>14</v>
      </c>
      <c r="I975" s="10"/>
    </row>
    <row r="976" ht="14.25" customHeight="1">
      <c r="A976" s="63" t="s">
        <v>10591</v>
      </c>
      <c r="B976" s="63" t="s">
        <v>10610</v>
      </c>
      <c r="C976" s="63" t="s">
        <v>10611</v>
      </c>
      <c r="D976" s="63" t="s">
        <v>642</v>
      </c>
      <c r="E976" s="63" t="s">
        <v>110</v>
      </c>
      <c r="F976" s="63" t="s">
        <v>111</v>
      </c>
      <c r="G976" s="63" t="s">
        <v>14</v>
      </c>
      <c r="I976" s="10"/>
    </row>
    <row r="977" ht="14.25" customHeight="1">
      <c r="A977" s="63" t="s">
        <v>10591</v>
      </c>
      <c r="B977" s="63" t="s">
        <v>10610</v>
      </c>
      <c r="C977" s="63" t="s">
        <v>10611</v>
      </c>
      <c r="D977" s="63" t="s">
        <v>642</v>
      </c>
      <c r="E977" s="63" t="s">
        <v>119</v>
      </c>
      <c r="F977" s="63" t="s">
        <v>2843</v>
      </c>
      <c r="G977" s="63" t="s">
        <v>14</v>
      </c>
      <c r="I977" s="10"/>
    </row>
    <row r="978" ht="14.25" customHeight="1">
      <c r="A978" s="63" t="s">
        <v>10623</v>
      </c>
      <c r="B978" s="63" t="s">
        <v>17635</v>
      </c>
      <c r="C978" s="63" t="s">
        <v>17636</v>
      </c>
      <c r="D978" s="63" t="s">
        <v>839</v>
      </c>
      <c r="E978" s="63" t="s">
        <v>110</v>
      </c>
      <c r="F978" s="63" t="s">
        <v>111</v>
      </c>
      <c r="G978" s="63" t="s">
        <v>14</v>
      </c>
      <c r="I978" s="10"/>
    </row>
    <row r="979" ht="14.25" customHeight="1">
      <c r="A979" s="63" t="s">
        <v>10679</v>
      </c>
      <c r="B979" s="63" t="s">
        <v>10697</v>
      </c>
      <c r="C979" s="63" t="s">
        <v>10698</v>
      </c>
      <c r="D979" s="63" t="s">
        <v>114</v>
      </c>
      <c r="E979" s="63" t="s">
        <v>110</v>
      </c>
      <c r="F979" s="63" t="s">
        <v>111</v>
      </c>
      <c r="G979" s="63" t="s">
        <v>14</v>
      </c>
      <c r="I979" s="10"/>
    </row>
    <row r="980" ht="14.25" customHeight="1">
      <c r="A980" s="63" t="s">
        <v>10679</v>
      </c>
      <c r="B980" s="63" t="s">
        <v>10697</v>
      </c>
      <c r="C980" s="63" t="s">
        <v>10698</v>
      </c>
      <c r="D980" s="63" t="s">
        <v>114</v>
      </c>
      <c r="E980" s="63" t="s">
        <v>253</v>
      </c>
      <c r="F980" s="63" t="s">
        <v>33</v>
      </c>
      <c r="G980" s="63" t="s">
        <v>14</v>
      </c>
      <c r="I980" s="10"/>
    </row>
    <row r="981" ht="14.25" customHeight="1">
      <c r="A981" s="63" t="s">
        <v>10679</v>
      </c>
      <c r="B981" s="63" t="s">
        <v>10701</v>
      </c>
      <c r="C981" s="63" t="s">
        <v>10702</v>
      </c>
      <c r="D981" s="63" t="s">
        <v>286</v>
      </c>
      <c r="E981" s="63" t="s">
        <v>119</v>
      </c>
      <c r="F981" s="63" t="s">
        <v>300</v>
      </c>
      <c r="G981" s="63" t="s">
        <v>14</v>
      </c>
      <c r="I981" s="10"/>
    </row>
    <row r="982" ht="14.25" customHeight="1">
      <c r="A982" s="63" t="s">
        <v>10679</v>
      </c>
      <c r="B982" s="63" t="s">
        <v>10701</v>
      </c>
      <c r="C982" s="63" t="s">
        <v>10702</v>
      </c>
      <c r="D982" s="63" t="s">
        <v>286</v>
      </c>
      <c r="E982" s="63" t="s">
        <v>90</v>
      </c>
      <c r="F982" s="63" t="s">
        <v>111</v>
      </c>
      <c r="G982" s="63" t="s">
        <v>14</v>
      </c>
      <c r="I982" s="10"/>
    </row>
    <row r="983" ht="14.25" customHeight="1">
      <c r="A983" s="63" t="s">
        <v>10725</v>
      </c>
      <c r="B983" s="63" t="s">
        <v>10730</v>
      </c>
      <c r="C983" s="63" t="s">
        <v>10731</v>
      </c>
      <c r="D983" s="63" t="s">
        <v>230</v>
      </c>
      <c r="E983" s="63" t="s">
        <v>110</v>
      </c>
      <c r="F983" s="63" t="s">
        <v>111</v>
      </c>
      <c r="G983" s="63" t="s">
        <v>14</v>
      </c>
      <c r="I983" s="10"/>
    </row>
    <row r="984" ht="14.25" customHeight="1">
      <c r="A984" s="63" t="s">
        <v>10739</v>
      </c>
      <c r="B984" s="63" t="s">
        <v>10749</v>
      </c>
      <c r="C984" s="63" t="s">
        <v>10750</v>
      </c>
      <c r="D984" s="63" t="s">
        <v>140</v>
      </c>
      <c r="E984" s="63" t="s">
        <v>110</v>
      </c>
      <c r="F984" s="63" t="s">
        <v>111</v>
      </c>
      <c r="G984" s="63" t="s">
        <v>14</v>
      </c>
      <c r="I984" s="10"/>
    </row>
    <row r="985" ht="14.25" customHeight="1">
      <c r="A985" s="63" t="s">
        <v>10739</v>
      </c>
      <c r="B985" s="63" t="s">
        <v>10749</v>
      </c>
      <c r="C985" s="63" t="s">
        <v>10750</v>
      </c>
      <c r="D985" s="63" t="s">
        <v>140</v>
      </c>
      <c r="E985" s="63" t="s">
        <v>119</v>
      </c>
      <c r="F985" s="63" t="s">
        <v>18</v>
      </c>
      <c r="G985" s="63" t="s">
        <v>14</v>
      </c>
      <c r="I985" s="10"/>
    </row>
    <row r="986" ht="14.25" customHeight="1">
      <c r="A986" s="63" t="s">
        <v>10739</v>
      </c>
      <c r="B986" s="63" t="s">
        <v>10751</v>
      </c>
      <c r="C986" s="63" t="s">
        <v>10752</v>
      </c>
      <c r="D986" s="63" t="s">
        <v>311</v>
      </c>
      <c r="E986" s="63" t="s">
        <v>110</v>
      </c>
      <c r="F986" s="63" t="s">
        <v>111</v>
      </c>
      <c r="G986" s="63" t="s">
        <v>14</v>
      </c>
      <c r="I986" s="10"/>
    </row>
    <row r="987" ht="14.25" customHeight="1">
      <c r="A987" s="63" t="s">
        <v>10739</v>
      </c>
      <c r="B987" s="63" t="s">
        <v>10751</v>
      </c>
      <c r="C987" s="63" t="s">
        <v>10752</v>
      </c>
      <c r="D987" s="63" t="s">
        <v>311</v>
      </c>
      <c r="E987" s="63" t="s">
        <v>239</v>
      </c>
      <c r="F987" s="63" t="s">
        <v>240</v>
      </c>
      <c r="G987" s="63" t="s">
        <v>14</v>
      </c>
      <c r="I987" s="10"/>
    </row>
    <row r="988" ht="14.25" customHeight="1">
      <c r="A988" s="65">
        <v>45267.0</v>
      </c>
      <c r="B988" s="63" t="s">
        <v>17637</v>
      </c>
      <c r="C988" s="63" t="s">
        <v>17638</v>
      </c>
      <c r="D988" s="63" t="s">
        <v>445</v>
      </c>
      <c r="E988" s="63" t="s">
        <v>110</v>
      </c>
      <c r="F988" s="63" t="s">
        <v>111</v>
      </c>
      <c r="G988" s="63" t="s">
        <v>14</v>
      </c>
      <c r="I988" s="10"/>
    </row>
    <row r="989" ht="14.25" customHeight="1">
      <c r="A989" s="65">
        <v>45267.0</v>
      </c>
      <c r="B989" s="63" t="s">
        <v>17637</v>
      </c>
      <c r="C989" s="63" t="s">
        <v>17638</v>
      </c>
      <c r="D989" s="63" t="s">
        <v>445</v>
      </c>
      <c r="E989" s="63" t="s">
        <v>436</v>
      </c>
      <c r="F989" s="63" t="s">
        <v>149</v>
      </c>
      <c r="G989" s="63" t="s">
        <v>14</v>
      </c>
      <c r="I989" s="10"/>
    </row>
    <row r="990" ht="14.25" customHeight="1">
      <c r="A990" s="65">
        <v>45237.0</v>
      </c>
      <c r="B990" s="63" t="s">
        <v>17639</v>
      </c>
      <c r="C990" s="63" t="s">
        <v>17640</v>
      </c>
      <c r="D990" s="63" t="s">
        <v>109</v>
      </c>
      <c r="E990" s="63" t="s">
        <v>239</v>
      </c>
      <c r="F990" s="63" t="s">
        <v>240</v>
      </c>
      <c r="G990" s="63" t="s">
        <v>14</v>
      </c>
      <c r="I990" s="10"/>
    </row>
    <row r="991" ht="14.25" customHeight="1">
      <c r="A991" s="65">
        <v>45237.0</v>
      </c>
      <c r="B991" s="63" t="s">
        <v>17639</v>
      </c>
      <c r="C991" s="63" t="s">
        <v>17640</v>
      </c>
      <c r="D991" s="63" t="s">
        <v>109</v>
      </c>
      <c r="E991" s="63" t="s">
        <v>15</v>
      </c>
      <c r="F991" s="63" t="s">
        <v>6160</v>
      </c>
      <c r="G991" s="63" t="s">
        <v>14</v>
      </c>
      <c r="I991" s="10"/>
    </row>
    <row r="992" ht="14.25" customHeight="1">
      <c r="A992" s="65">
        <v>45237.0</v>
      </c>
      <c r="B992" s="63" t="s">
        <v>17639</v>
      </c>
      <c r="C992" s="63" t="s">
        <v>17640</v>
      </c>
      <c r="D992" s="63" t="s">
        <v>114</v>
      </c>
      <c r="E992" s="63" t="s">
        <v>239</v>
      </c>
      <c r="F992" s="63" t="s">
        <v>240</v>
      </c>
      <c r="G992" s="63" t="s">
        <v>14</v>
      </c>
      <c r="I992" s="10"/>
    </row>
    <row r="993" ht="14.25" customHeight="1">
      <c r="A993" s="65">
        <v>45237.0</v>
      </c>
      <c r="B993" s="63" t="s">
        <v>17639</v>
      </c>
      <c r="C993" s="63" t="s">
        <v>17640</v>
      </c>
      <c r="D993" s="63" t="s">
        <v>114</v>
      </c>
      <c r="E993" s="63" t="s">
        <v>15</v>
      </c>
      <c r="F993" s="63" t="s">
        <v>6160</v>
      </c>
      <c r="G993" s="63" t="s">
        <v>14</v>
      </c>
      <c r="I993" s="10"/>
    </row>
    <row r="994" ht="14.25" customHeight="1">
      <c r="A994" s="65">
        <v>45237.0</v>
      </c>
      <c r="B994" s="63" t="s">
        <v>10789</v>
      </c>
      <c r="C994" s="63" t="s">
        <v>10790</v>
      </c>
      <c r="D994" s="63" t="s">
        <v>642</v>
      </c>
      <c r="E994" s="63" t="s">
        <v>110</v>
      </c>
      <c r="F994" s="63" t="s">
        <v>111</v>
      </c>
      <c r="G994" s="63" t="s">
        <v>14</v>
      </c>
      <c r="I994" s="10"/>
    </row>
    <row r="995" ht="14.25" customHeight="1">
      <c r="A995" s="65">
        <v>45237.0</v>
      </c>
      <c r="B995" s="63" t="s">
        <v>10789</v>
      </c>
      <c r="C995" s="63" t="s">
        <v>10790</v>
      </c>
      <c r="D995" s="63" t="s">
        <v>642</v>
      </c>
      <c r="E995" s="63" t="s">
        <v>119</v>
      </c>
      <c r="F995" s="63" t="s">
        <v>2843</v>
      </c>
      <c r="G995" s="63" t="s">
        <v>14</v>
      </c>
      <c r="I995" s="10"/>
    </row>
    <row r="996" ht="14.25" customHeight="1">
      <c r="A996" s="65">
        <v>45206.0</v>
      </c>
      <c r="B996" s="63" t="s">
        <v>10813</v>
      </c>
      <c r="C996" s="63" t="s">
        <v>10814</v>
      </c>
      <c r="D996" s="63" t="s">
        <v>611</v>
      </c>
      <c r="E996" s="63" t="s">
        <v>110</v>
      </c>
      <c r="F996" s="63" t="s">
        <v>111</v>
      </c>
      <c r="G996" s="63" t="s">
        <v>14</v>
      </c>
      <c r="I996" s="10"/>
    </row>
    <row r="997" ht="14.25" customHeight="1">
      <c r="A997" s="65">
        <v>45206.0</v>
      </c>
      <c r="B997" s="63" t="s">
        <v>10813</v>
      </c>
      <c r="C997" s="63" t="s">
        <v>10814</v>
      </c>
      <c r="D997" s="63" t="s">
        <v>611</v>
      </c>
      <c r="E997" s="63" t="s">
        <v>436</v>
      </c>
      <c r="F997" s="63" t="s">
        <v>33</v>
      </c>
      <c r="G997" s="63" t="s">
        <v>14</v>
      </c>
      <c r="I997" s="10"/>
    </row>
    <row r="998" ht="14.25" customHeight="1">
      <c r="A998" s="65">
        <v>45206.0</v>
      </c>
      <c r="B998" s="63" t="s">
        <v>10813</v>
      </c>
      <c r="C998" s="63" t="s">
        <v>10814</v>
      </c>
      <c r="D998" s="63" t="s">
        <v>611</v>
      </c>
      <c r="E998" s="63" t="s">
        <v>119</v>
      </c>
      <c r="F998" s="63" t="s">
        <v>18</v>
      </c>
      <c r="G998" s="63" t="s">
        <v>14</v>
      </c>
      <c r="I998" s="10"/>
    </row>
    <row r="999" ht="14.25" customHeight="1">
      <c r="A999" s="65">
        <v>45206.0</v>
      </c>
      <c r="B999" s="63" t="s">
        <v>10815</v>
      </c>
      <c r="C999" s="63" t="s">
        <v>10816</v>
      </c>
      <c r="D999" s="63" t="s">
        <v>648</v>
      </c>
      <c r="E999" s="63" t="s">
        <v>119</v>
      </c>
      <c r="F999" s="63" t="s">
        <v>18</v>
      </c>
      <c r="G999" s="63" t="s">
        <v>14</v>
      </c>
      <c r="I999" s="10"/>
    </row>
    <row r="1000" ht="14.25" customHeight="1">
      <c r="A1000" s="65">
        <v>45206.0</v>
      </c>
      <c r="B1000" s="63" t="s">
        <v>10815</v>
      </c>
      <c r="C1000" s="63" t="s">
        <v>10816</v>
      </c>
      <c r="D1000" s="63" t="s">
        <v>648</v>
      </c>
      <c r="E1000" s="63" t="s">
        <v>110</v>
      </c>
      <c r="F1000" s="63" t="s">
        <v>111</v>
      </c>
      <c r="G1000" s="63" t="s">
        <v>14</v>
      </c>
      <c r="I1000" s="10"/>
    </row>
    <row r="1001" ht="14.25" customHeight="1">
      <c r="A1001" s="65">
        <v>45114.0</v>
      </c>
      <c r="B1001" s="63" t="s">
        <v>10843</v>
      </c>
      <c r="C1001" s="63" t="s">
        <v>10844</v>
      </c>
      <c r="D1001" s="63" t="s">
        <v>1072</v>
      </c>
      <c r="E1001" s="63" t="s">
        <v>119</v>
      </c>
      <c r="F1001" s="63" t="s">
        <v>18</v>
      </c>
      <c r="G1001" s="63" t="s">
        <v>14</v>
      </c>
      <c r="I1001" s="10"/>
    </row>
    <row r="1002" ht="14.25" customHeight="1">
      <c r="A1002" s="65">
        <v>45114.0</v>
      </c>
      <c r="B1002" s="63" t="s">
        <v>10845</v>
      </c>
      <c r="C1002" s="63" t="s">
        <v>10846</v>
      </c>
      <c r="D1002" s="63" t="s">
        <v>611</v>
      </c>
      <c r="E1002" s="63" t="s">
        <v>119</v>
      </c>
      <c r="F1002" s="63" t="s">
        <v>18</v>
      </c>
      <c r="G1002" s="63" t="s">
        <v>14</v>
      </c>
      <c r="I1002" s="10"/>
    </row>
    <row r="1003" ht="14.25" customHeight="1">
      <c r="A1003" s="65">
        <v>45114.0</v>
      </c>
      <c r="B1003" s="63" t="s">
        <v>10845</v>
      </c>
      <c r="C1003" s="63" t="s">
        <v>10846</v>
      </c>
      <c r="D1003" s="63" t="s">
        <v>611</v>
      </c>
      <c r="E1003" s="63" t="s">
        <v>90</v>
      </c>
      <c r="F1003" s="63" t="s">
        <v>111</v>
      </c>
      <c r="G1003" s="63" t="s">
        <v>14</v>
      </c>
      <c r="I1003" s="10"/>
    </row>
    <row r="1004" ht="14.25" customHeight="1">
      <c r="A1004" s="65">
        <v>45084.0</v>
      </c>
      <c r="B1004" s="63" t="s">
        <v>10871</v>
      </c>
      <c r="C1004" s="63" t="s">
        <v>10872</v>
      </c>
      <c r="D1004" s="63" t="s">
        <v>746</v>
      </c>
      <c r="E1004" s="63" t="s">
        <v>110</v>
      </c>
      <c r="F1004" s="63" t="s">
        <v>111</v>
      </c>
      <c r="G1004" s="63" t="s">
        <v>14</v>
      </c>
      <c r="I1004" s="10"/>
    </row>
    <row r="1005" ht="14.25" customHeight="1">
      <c r="A1005" s="65">
        <v>45084.0</v>
      </c>
      <c r="B1005" s="63" t="s">
        <v>10871</v>
      </c>
      <c r="C1005" s="63" t="s">
        <v>10872</v>
      </c>
      <c r="D1005" s="63" t="s">
        <v>746</v>
      </c>
      <c r="E1005" s="63" t="s">
        <v>47</v>
      </c>
      <c r="F1005" s="63" t="s">
        <v>809</v>
      </c>
      <c r="G1005" s="63" t="s">
        <v>14</v>
      </c>
      <c r="I1005" s="10"/>
    </row>
    <row r="1006" ht="14.25" customHeight="1">
      <c r="A1006" s="65">
        <v>45084.0</v>
      </c>
      <c r="B1006" s="63" t="s">
        <v>10873</v>
      </c>
      <c r="C1006" s="63" t="s">
        <v>10874</v>
      </c>
      <c r="D1006" s="63" t="s">
        <v>32</v>
      </c>
      <c r="E1006" s="63" t="s">
        <v>110</v>
      </c>
      <c r="F1006" s="63" t="s">
        <v>111</v>
      </c>
      <c r="G1006" s="63" t="s">
        <v>14</v>
      </c>
      <c r="I1006" s="10"/>
    </row>
    <row r="1007" ht="14.25" customHeight="1">
      <c r="A1007" s="65">
        <v>45084.0</v>
      </c>
      <c r="B1007" s="63" t="s">
        <v>10873</v>
      </c>
      <c r="C1007" s="63" t="s">
        <v>10874</v>
      </c>
      <c r="D1007" s="63" t="s">
        <v>32</v>
      </c>
      <c r="E1007" s="63" t="s">
        <v>119</v>
      </c>
      <c r="F1007" s="63" t="s">
        <v>18</v>
      </c>
      <c r="G1007" s="63" t="s">
        <v>14</v>
      </c>
      <c r="I1007" s="10"/>
    </row>
    <row r="1008" ht="14.25" customHeight="1">
      <c r="A1008" s="65">
        <v>45053.0</v>
      </c>
      <c r="B1008" s="63" t="s">
        <v>10890</v>
      </c>
      <c r="C1008" s="63" t="s">
        <v>10891</v>
      </c>
      <c r="D1008" s="63" t="s">
        <v>137</v>
      </c>
      <c r="E1008" s="63" t="s">
        <v>110</v>
      </c>
      <c r="F1008" s="63" t="s">
        <v>111</v>
      </c>
      <c r="G1008" s="63" t="s">
        <v>14</v>
      </c>
      <c r="I1008" s="10"/>
    </row>
    <row r="1009" ht="14.25" customHeight="1">
      <c r="A1009" s="65">
        <v>45053.0</v>
      </c>
      <c r="B1009" s="63" t="s">
        <v>10890</v>
      </c>
      <c r="C1009" s="63" t="s">
        <v>10891</v>
      </c>
      <c r="D1009" s="63" t="s">
        <v>137</v>
      </c>
      <c r="E1009" s="63" t="s">
        <v>119</v>
      </c>
      <c r="F1009" s="63" t="s">
        <v>2843</v>
      </c>
      <c r="G1009" s="63" t="s">
        <v>14</v>
      </c>
      <c r="I1009" s="10"/>
    </row>
    <row r="1010" ht="14.25" customHeight="1">
      <c r="A1010" s="65">
        <v>45023.0</v>
      </c>
      <c r="B1010" s="63" t="s">
        <v>10899</v>
      </c>
      <c r="C1010" s="63" t="s">
        <v>10900</v>
      </c>
      <c r="D1010" s="63" t="s">
        <v>570</v>
      </c>
      <c r="E1010" s="63" t="s">
        <v>110</v>
      </c>
      <c r="F1010" s="63" t="s">
        <v>111</v>
      </c>
      <c r="G1010" s="63" t="s">
        <v>14</v>
      </c>
      <c r="I1010" s="10"/>
    </row>
    <row r="1011" ht="14.25" customHeight="1">
      <c r="A1011" s="65">
        <v>45023.0</v>
      </c>
      <c r="B1011" s="63" t="s">
        <v>10899</v>
      </c>
      <c r="C1011" s="63" t="s">
        <v>10900</v>
      </c>
      <c r="D1011" s="63" t="s">
        <v>570</v>
      </c>
      <c r="E1011" s="63" t="s">
        <v>2082</v>
      </c>
      <c r="F1011" s="63" t="s">
        <v>240</v>
      </c>
      <c r="G1011" s="63" t="s">
        <v>14</v>
      </c>
      <c r="I1011" s="10"/>
    </row>
    <row r="1012" ht="14.25" customHeight="1">
      <c r="A1012" s="65">
        <v>44992.0</v>
      </c>
      <c r="B1012" s="63" t="s">
        <v>10917</v>
      </c>
      <c r="C1012" s="63" t="s">
        <v>10918</v>
      </c>
      <c r="D1012" s="63" t="s">
        <v>373</v>
      </c>
      <c r="E1012" s="63" t="s">
        <v>110</v>
      </c>
      <c r="F1012" s="63" t="s">
        <v>111</v>
      </c>
      <c r="G1012" s="63" t="s">
        <v>14</v>
      </c>
      <c r="I1012" s="10"/>
    </row>
    <row r="1013" ht="14.25" customHeight="1">
      <c r="A1013" s="65">
        <v>44992.0</v>
      </c>
      <c r="B1013" s="63" t="s">
        <v>10917</v>
      </c>
      <c r="C1013" s="63" t="s">
        <v>10918</v>
      </c>
      <c r="D1013" s="63" t="s">
        <v>373</v>
      </c>
      <c r="E1013" s="63" t="s">
        <v>119</v>
      </c>
      <c r="F1013" s="63" t="s">
        <v>33</v>
      </c>
      <c r="G1013" s="63" t="s">
        <v>14</v>
      </c>
      <c r="I1013" s="10"/>
    </row>
    <row r="1014" ht="14.25" customHeight="1">
      <c r="A1014" s="63" t="s">
        <v>10921</v>
      </c>
      <c r="B1014" s="63" t="s">
        <v>10926</v>
      </c>
      <c r="C1014" s="63" t="s">
        <v>10927</v>
      </c>
      <c r="D1014" s="63" t="s">
        <v>476</v>
      </c>
      <c r="E1014" s="63" t="s">
        <v>110</v>
      </c>
      <c r="F1014" s="63" t="s">
        <v>111</v>
      </c>
      <c r="G1014" s="63" t="s">
        <v>14</v>
      </c>
      <c r="I1014" s="10"/>
    </row>
    <row r="1015" ht="14.25" customHeight="1">
      <c r="A1015" s="63" t="s">
        <v>10921</v>
      </c>
      <c r="B1015" s="63" t="s">
        <v>10926</v>
      </c>
      <c r="C1015" s="63" t="s">
        <v>10927</v>
      </c>
      <c r="D1015" s="63" t="s">
        <v>476</v>
      </c>
      <c r="E1015" s="63" t="s">
        <v>119</v>
      </c>
      <c r="F1015" s="63" t="s">
        <v>18</v>
      </c>
      <c r="G1015" s="63" t="s">
        <v>14</v>
      </c>
      <c r="I1015" s="10"/>
    </row>
    <row r="1016" ht="14.25" customHeight="1">
      <c r="A1016" s="63" t="s">
        <v>17641</v>
      </c>
      <c r="B1016" s="63" t="s">
        <v>17642</v>
      </c>
      <c r="C1016" s="63" t="s">
        <v>17643</v>
      </c>
      <c r="D1016" s="63" t="s">
        <v>312</v>
      </c>
      <c r="E1016" s="63" t="s">
        <v>110</v>
      </c>
      <c r="F1016" s="63" t="s">
        <v>111</v>
      </c>
      <c r="G1016" s="63" t="s">
        <v>14</v>
      </c>
      <c r="I1016" s="10"/>
    </row>
    <row r="1017" ht="14.25" customHeight="1">
      <c r="A1017" s="63" t="s">
        <v>17641</v>
      </c>
      <c r="B1017" s="63" t="s">
        <v>17644</v>
      </c>
      <c r="C1017" s="63" t="s">
        <v>17645</v>
      </c>
      <c r="D1017" s="63" t="s">
        <v>1335</v>
      </c>
      <c r="E1017" s="63" t="s">
        <v>110</v>
      </c>
      <c r="F1017" s="63" t="s">
        <v>111</v>
      </c>
      <c r="G1017" s="63" t="s">
        <v>14</v>
      </c>
      <c r="I1017" s="10"/>
    </row>
    <row r="1018" ht="14.25" customHeight="1">
      <c r="A1018" s="63" t="s">
        <v>17641</v>
      </c>
      <c r="B1018" s="63" t="s">
        <v>17644</v>
      </c>
      <c r="C1018" s="63" t="s">
        <v>17645</v>
      </c>
      <c r="D1018" s="63" t="s">
        <v>1335</v>
      </c>
      <c r="E1018" s="63" t="s">
        <v>47</v>
      </c>
      <c r="F1018" s="63" t="s">
        <v>240</v>
      </c>
      <c r="G1018" s="63" t="s">
        <v>14</v>
      </c>
      <c r="I1018" s="10"/>
    </row>
    <row r="1019" ht="14.25" customHeight="1">
      <c r="A1019" s="63" t="s">
        <v>17646</v>
      </c>
      <c r="B1019" s="63" t="s">
        <v>17647</v>
      </c>
      <c r="C1019" s="63" t="s">
        <v>17648</v>
      </c>
      <c r="D1019" s="63" t="s">
        <v>761</v>
      </c>
      <c r="E1019" s="63" t="s">
        <v>90</v>
      </c>
      <c r="F1019" s="63" t="s">
        <v>111</v>
      </c>
      <c r="G1019" s="63" t="s">
        <v>14</v>
      </c>
      <c r="I1019" s="10"/>
    </row>
    <row r="1020" ht="14.25" customHeight="1">
      <c r="A1020" s="63" t="s">
        <v>17649</v>
      </c>
      <c r="B1020" s="63" t="s">
        <v>17650</v>
      </c>
      <c r="C1020" s="63" t="s">
        <v>17651</v>
      </c>
      <c r="D1020" s="63" t="s">
        <v>2224</v>
      </c>
      <c r="E1020" s="63" t="s">
        <v>110</v>
      </c>
      <c r="F1020" s="63" t="s">
        <v>111</v>
      </c>
      <c r="G1020" s="63" t="s">
        <v>14</v>
      </c>
      <c r="I1020" s="10"/>
    </row>
    <row r="1021" ht="14.25" customHeight="1">
      <c r="A1021" s="63" t="s">
        <v>17649</v>
      </c>
      <c r="B1021" s="63" t="s">
        <v>17650</v>
      </c>
      <c r="C1021" s="63" t="s">
        <v>17651</v>
      </c>
      <c r="D1021" s="63" t="s">
        <v>2224</v>
      </c>
      <c r="E1021" s="63" t="s">
        <v>119</v>
      </c>
      <c r="F1021" s="63" t="s">
        <v>132</v>
      </c>
      <c r="G1021" s="63" t="s">
        <v>14</v>
      </c>
      <c r="I1021" s="10"/>
    </row>
    <row r="1022" ht="14.25" customHeight="1">
      <c r="A1022" s="63" t="s">
        <v>17649</v>
      </c>
      <c r="B1022" s="63" t="s">
        <v>17652</v>
      </c>
      <c r="C1022" s="63" t="s">
        <v>17653</v>
      </c>
      <c r="D1022" s="63" t="s">
        <v>32</v>
      </c>
      <c r="E1022" s="63" t="s">
        <v>90</v>
      </c>
      <c r="F1022" s="63" t="s">
        <v>111</v>
      </c>
      <c r="G1022" s="63" t="s">
        <v>14</v>
      </c>
      <c r="I1022" s="10"/>
    </row>
    <row r="1023" ht="14.25" customHeight="1">
      <c r="A1023" s="63" t="s">
        <v>17654</v>
      </c>
      <c r="B1023" s="63" t="s">
        <v>17655</v>
      </c>
      <c r="C1023" s="63" t="s">
        <v>17656</v>
      </c>
      <c r="D1023" s="63" t="s">
        <v>2697</v>
      </c>
      <c r="E1023" s="63" t="s">
        <v>110</v>
      </c>
      <c r="F1023" s="63" t="s">
        <v>111</v>
      </c>
      <c r="G1023" s="63" t="s">
        <v>14</v>
      </c>
      <c r="I1023" s="10"/>
    </row>
    <row r="1024" ht="14.25" customHeight="1">
      <c r="A1024" s="63" t="s">
        <v>17657</v>
      </c>
      <c r="B1024" s="63" t="s">
        <v>17658</v>
      </c>
      <c r="C1024" s="63" t="s">
        <v>17659</v>
      </c>
      <c r="D1024" s="63" t="s">
        <v>530</v>
      </c>
      <c r="E1024" s="63" t="s">
        <v>110</v>
      </c>
      <c r="F1024" s="63" t="s">
        <v>111</v>
      </c>
      <c r="G1024" s="63" t="s">
        <v>14</v>
      </c>
      <c r="I1024" s="10"/>
    </row>
    <row r="1025" ht="14.25" customHeight="1">
      <c r="A1025" s="63" t="s">
        <v>17657</v>
      </c>
      <c r="B1025" s="63" t="s">
        <v>17658</v>
      </c>
      <c r="C1025" s="63" t="s">
        <v>17659</v>
      </c>
      <c r="D1025" s="63" t="s">
        <v>530</v>
      </c>
      <c r="E1025" s="63" t="s">
        <v>119</v>
      </c>
      <c r="F1025" s="63" t="s">
        <v>132</v>
      </c>
      <c r="G1025" s="63" t="s">
        <v>14</v>
      </c>
      <c r="I1025" s="10"/>
    </row>
    <row r="1026" ht="14.25" customHeight="1">
      <c r="A1026" s="63" t="s">
        <v>17657</v>
      </c>
      <c r="B1026" s="63" t="s">
        <v>17660</v>
      </c>
      <c r="C1026" s="63" t="s">
        <v>17661</v>
      </c>
      <c r="D1026" s="63" t="s">
        <v>114</v>
      </c>
      <c r="E1026" s="63" t="s">
        <v>90</v>
      </c>
      <c r="F1026" s="63" t="s">
        <v>111</v>
      </c>
      <c r="G1026" s="63" t="s">
        <v>14</v>
      </c>
      <c r="I1026" s="10"/>
    </row>
    <row r="1027" ht="14.25" customHeight="1">
      <c r="A1027" s="63" t="s">
        <v>17657</v>
      </c>
      <c r="B1027" s="63" t="s">
        <v>17660</v>
      </c>
      <c r="C1027" s="63" t="s">
        <v>17661</v>
      </c>
      <c r="D1027" s="63" t="s">
        <v>114</v>
      </c>
      <c r="E1027" s="63" t="s">
        <v>2082</v>
      </c>
      <c r="F1027" s="63" t="s">
        <v>240</v>
      </c>
      <c r="G1027" s="63" t="s">
        <v>14</v>
      </c>
      <c r="I1027" s="10"/>
    </row>
    <row r="1028" ht="14.25" customHeight="1">
      <c r="A1028" s="63" t="s">
        <v>17662</v>
      </c>
      <c r="B1028" s="63" t="s">
        <v>17663</v>
      </c>
      <c r="C1028" s="63" t="s">
        <v>17664</v>
      </c>
      <c r="D1028" s="63" t="s">
        <v>78</v>
      </c>
      <c r="E1028" s="63" t="s">
        <v>110</v>
      </c>
      <c r="F1028" s="63" t="s">
        <v>111</v>
      </c>
      <c r="G1028" s="63" t="s">
        <v>14</v>
      </c>
      <c r="I1028" s="10"/>
    </row>
    <row r="1029" ht="14.25" customHeight="1">
      <c r="A1029" s="63" t="s">
        <v>17662</v>
      </c>
      <c r="B1029" s="63" t="s">
        <v>17663</v>
      </c>
      <c r="C1029" s="63" t="s">
        <v>17664</v>
      </c>
      <c r="D1029" s="63" t="s">
        <v>78</v>
      </c>
      <c r="E1029" s="63" t="s">
        <v>239</v>
      </c>
      <c r="F1029" s="63" t="s">
        <v>240</v>
      </c>
      <c r="G1029" s="63" t="s">
        <v>14</v>
      </c>
      <c r="I1029" s="10"/>
    </row>
    <row r="1030" ht="14.25" customHeight="1">
      <c r="A1030" s="63" t="s">
        <v>17662</v>
      </c>
      <c r="B1030" s="63" t="s">
        <v>17663</v>
      </c>
      <c r="C1030" s="63" t="s">
        <v>17664</v>
      </c>
      <c r="D1030" s="63" t="s">
        <v>78</v>
      </c>
      <c r="E1030" s="63" t="s">
        <v>334</v>
      </c>
      <c r="F1030" s="63" t="s">
        <v>2843</v>
      </c>
      <c r="G1030" s="63" t="s">
        <v>14</v>
      </c>
      <c r="I1030" s="10"/>
    </row>
    <row r="1031" ht="14.25" customHeight="1">
      <c r="A1031" s="63" t="s">
        <v>17662</v>
      </c>
      <c r="B1031" s="63" t="s">
        <v>17665</v>
      </c>
      <c r="C1031" s="63" t="s">
        <v>17666</v>
      </c>
      <c r="D1031" s="63" t="s">
        <v>2447</v>
      </c>
      <c r="E1031" s="63" t="s">
        <v>110</v>
      </c>
      <c r="F1031" s="63" t="s">
        <v>111</v>
      </c>
      <c r="G1031" s="63" t="s">
        <v>14</v>
      </c>
      <c r="I1031" s="10"/>
    </row>
    <row r="1032" ht="14.25" customHeight="1">
      <c r="A1032" s="63" t="s">
        <v>17662</v>
      </c>
      <c r="B1032" s="63" t="s">
        <v>17665</v>
      </c>
      <c r="C1032" s="63" t="s">
        <v>17666</v>
      </c>
      <c r="D1032" s="63" t="s">
        <v>2447</v>
      </c>
      <c r="E1032" s="63" t="s">
        <v>349</v>
      </c>
      <c r="F1032" s="63" t="s">
        <v>350</v>
      </c>
      <c r="G1032" s="63" t="s">
        <v>14</v>
      </c>
      <c r="I1032" s="10"/>
    </row>
    <row r="1033" ht="14.25" customHeight="1">
      <c r="A1033" s="63" t="s">
        <v>17662</v>
      </c>
      <c r="B1033" s="63" t="s">
        <v>17665</v>
      </c>
      <c r="C1033" s="63" t="s">
        <v>17666</v>
      </c>
      <c r="D1033" s="63" t="s">
        <v>2447</v>
      </c>
      <c r="E1033" s="63" t="s">
        <v>38</v>
      </c>
      <c r="F1033" s="63" t="s">
        <v>18</v>
      </c>
      <c r="G1033" s="63" t="s">
        <v>14</v>
      </c>
      <c r="I1033" s="10"/>
    </row>
    <row r="1034" ht="14.25" customHeight="1">
      <c r="A1034" s="63" t="s">
        <v>17667</v>
      </c>
      <c r="B1034" s="63" t="s">
        <v>17668</v>
      </c>
      <c r="C1034" s="63" t="s">
        <v>17669</v>
      </c>
      <c r="D1034" s="63" t="s">
        <v>642</v>
      </c>
      <c r="E1034" s="63" t="s">
        <v>110</v>
      </c>
      <c r="F1034" s="63" t="s">
        <v>111</v>
      </c>
      <c r="G1034" s="63" t="s">
        <v>14</v>
      </c>
      <c r="I1034" s="10"/>
    </row>
    <row r="1035" ht="14.25" customHeight="1">
      <c r="A1035" s="63" t="s">
        <v>17667</v>
      </c>
      <c r="B1035" s="63" t="s">
        <v>17670</v>
      </c>
      <c r="C1035" s="63" t="s">
        <v>17671</v>
      </c>
      <c r="D1035" s="63" t="s">
        <v>2604</v>
      </c>
      <c r="E1035" s="63" t="s">
        <v>110</v>
      </c>
      <c r="F1035" s="63" t="s">
        <v>111</v>
      </c>
      <c r="G1035" s="63" t="s">
        <v>14</v>
      </c>
      <c r="I1035" s="10"/>
    </row>
    <row r="1036" ht="14.25" customHeight="1">
      <c r="A1036" s="63" t="s">
        <v>17672</v>
      </c>
      <c r="B1036" s="63" t="s">
        <v>17673</v>
      </c>
      <c r="C1036" s="63" t="s">
        <v>17674</v>
      </c>
      <c r="D1036" s="63" t="s">
        <v>307</v>
      </c>
      <c r="E1036" s="63" t="s">
        <v>110</v>
      </c>
      <c r="F1036" s="63" t="s">
        <v>111</v>
      </c>
      <c r="G1036" s="63" t="s">
        <v>14</v>
      </c>
      <c r="I1036" s="10"/>
    </row>
    <row r="1037" ht="14.25" customHeight="1">
      <c r="A1037" s="63" t="s">
        <v>17672</v>
      </c>
      <c r="B1037" s="63" t="s">
        <v>17673</v>
      </c>
      <c r="C1037" s="63" t="s">
        <v>17674</v>
      </c>
      <c r="D1037" s="63" t="s">
        <v>307</v>
      </c>
      <c r="E1037" s="63" t="s">
        <v>334</v>
      </c>
      <c r="F1037" s="63" t="s">
        <v>33</v>
      </c>
      <c r="G1037" s="63" t="s">
        <v>14</v>
      </c>
      <c r="I1037" s="10"/>
    </row>
    <row r="1038" ht="14.25" customHeight="1">
      <c r="A1038" s="63" t="s">
        <v>17672</v>
      </c>
      <c r="B1038" s="63" t="s">
        <v>17673</v>
      </c>
      <c r="C1038" s="63" t="s">
        <v>17674</v>
      </c>
      <c r="D1038" s="63" t="s">
        <v>307</v>
      </c>
      <c r="E1038" s="63" t="s">
        <v>239</v>
      </c>
      <c r="F1038" s="63" t="s">
        <v>6191</v>
      </c>
      <c r="G1038" s="63" t="s">
        <v>14</v>
      </c>
      <c r="I1038" s="10"/>
    </row>
    <row r="1039" ht="14.25" customHeight="1">
      <c r="A1039" s="63" t="s">
        <v>17672</v>
      </c>
      <c r="B1039" s="63" t="s">
        <v>17675</v>
      </c>
      <c r="C1039" s="63" t="s">
        <v>17676</v>
      </c>
      <c r="D1039" s="63" t="s">
        <v>822</v>
      </c>
      <c r="E1039" s="63" t="s">
        <v>110</v>
      </c>
      <c r="F1039" s="63" t="s">
        <v>111</v>
      </c>
      <c r="G1039" s="63" t="s">
        <v>14</v>
      </c>
      <c r="I1039" s="10"/>
    </row>
    <row r="1040" ht="14.25" customHeight="1">
      <c r="A1040" s="63" t="s">
        <v>17677</v>
      </c>
      <c r="B1040" s="63" t="s">
        <v>17678</v>
      </c>
      <c r="C1040" s="63" t="s">
        <v>17679</v>
      </c>
      <c r="D1040" s="63" t="s">
        <v>2485</v>
      </c>
      <c r="E1040" s="63" t="s">
        <v>110</v>
      </c>
      <c r="F1040" s="63" t="s">
        <v>111</v>
      </c>
      <c r="G1040" s="63" t="s">
        <v>14</v>
      </c>
      <c r="I1040" s="10"/>
    </row>
    <row r="1041" ht="14.25" customHeight="1">
      <c r="A1041" s="63" t="s">
        <v>17677</v>
      </c>
      <c r="B1041" s="63" t="s">
        <v>17678</v>
      </c>
      <c r="C1041" s="63" t="s">
        <v>17679</v>
      </c>
      <c r="D1041" s="63" t="s">
        <v>2485</v>
      </c>
      <c r="E1041" s="63" t="s">
        <v>38</v>
      </c>
      <c r="F1041" s="63" t="s">
        <v>18</v>
      </c>
      <c r="G1041" s="63" t="s">
        <v>14</v>
      </c>
      <c r="I1041" s="10"/>
    </row>
    <row r="1042" ht="14.25" customHeight="1">
      <c r="A1042" s="63" t="s">
        <v>17680</v>
      </c>
      <c r="B1042" s="63" t="s">
        <v>17681</v>
      </c>
      <c r="C1042" s="63" t="s">
        <v>17682</v>
      </c>
      <c r="D1042" s="63" t="s">
        <v>2709</v>
      </c>
      <c r="E1042" s="63" t="s">
        <v>110</v>
      </c>
      <c r="F1042" s="63" t="s">
        <v>111</v>
      </c>
      <c r="G1042" s="63" t="s">
        <v>14</v>
      </c>
      <c r="I1042" s="10"/>
    </row>
    <row r="1043" ht="14.25" customHeight="1">
      <c r="A1043" s="63" t="s">
        <v>17683</v>
      </c>
      <c r="B1043" s="63" t="s">
        <v>17684</v>
      </c>
      <c r="C1043" s="63" t="s">
        <v>17685</v>
      </c>
      <c r="D1043" s="63" t="s">
        <v>78</v>
      </c>
      <c r="E1043" s="63" t="s">
        <v>110</v>
      </c>
      <c r="F1043" s="63" t="s">
        <v>111</v>
      </c>
      <c r="G1043" s="63" t="s">
        <v>14</v>
      </c>
      <c r="I1043" s="10"/>
    </row>
    <row r="1044" ht="14.25" customHeight="1">
      <c r="A1044" s="63" t="s">
        <v>17686</v>
      </c>
      <c r="B1044" s="63" t="s">
        <v>17687</v>
      </c>
      <c r="C1044" s="63" t="s">
        <v>17688</v>
      </c>
      <c r="D1044" s="63" t="s">
        <v>1020</v>
      </c>
      <c r="E1044" s="63" t="s">
        <v>110</v>
      </c>
      <c r="F1044" s="63" t="s">
        <v>111</v>
      </c>
      <c r="G1044" s="63" t="s">
        <v>14</v>
      </c>
      <c r="I1044" s="10"/>
    </row>
    <row r="1045" ht="14.25" customHeight="1">
      <c r="A1045" s="63" t="s">
        <v>17686</v>
      </c>
      <c r="B1045" s="63" t="s">
        <v>17689</v>
      </c>
      <c r="C1045" s="63" t="s">
        <v>17690</v>
      </c>
      <c r="D1045" s="63" t="s">
        <v>1889</v>
      </c>
      <c r="E1045" s="63" t="s">
        <v>90</v>
      </c>
      <c r="F1045" s="63" t="s">
        <v>111</v>
      </c>
      <c r="G1045" s="63" t="s">
        <v>14</v>
      </c>
      <c r="I1045" s="10"/>
    </row>
    <row r="1046" ht="14.25" customHeight="1">
      <c r="A1046" s="63" t="s">
        <v>17691</v>
      </c>
      <c r="B1046" s="63" t="s">
        <v>17692</v>
      </c>
      <c r="C1046" s="63" t="s">
        <v>17693</v>
      </c>
      <c r="D1046" s="63" t="s">
        <v>298</v>
      </c>
      <c r="E1046" s="63" t="s">
        <v>110</v>
      </c>
      <c r="F1046" s="63" t="s">
        <v>111</v>
      </c>
      <c r="G1046" s="63" t="s">
        <v>14</v>
      </c>
      <c r="I1046" s="10"/>
    </row>
    <row r="1047" ht="14.25" customHeight="1">
      <c r="A1047" s="65">
        <v>45266.0</v>
      </c>
      <c r="B1047" s="63" t="s">
        <v>17694</v>
      </c>
      <c r="C1047" s="63" t="s">
        <v>17695</v>
      </c>
      <c r="D1047" s="63" t="s">
        <v>109</v>
      </c>
      <c r="E1047" s="63" t="s">
        <v>110</v>
      </c>
      <c r="F1047" s="63" t="s">
        <v>111</v>
      </c>
      <c r="G1047" s="63" t="s">
        <v>14</v>
      </c>
      <c r="I1047" s="10"/>
    </row>
    <row r="1048" ht="14.25" customHeight="1">
      <c r="A1048" s="65">
        <v>45266.0</v>
      </c>
      <c r="B1048" s="63" t="s">
        <v>17694</v>
      </c>
      <c r="C1048" s="63" t="s">
        <v>17695</v>
      </c>
      <c r="D1048" s="63" t="s">
        <v>109</v>
      </c>
      <c r="E1048" s="63" t="s">
        <v>119</v>
      </c>
      <c r="F1048" s="63" t="s">
        <v>33</v>
      </c>
      <c r="G1048" s="63" t="s">
        <v>14</v>
      </c>
      <c r="I1048" s="10"/>
    </row>
    <row r="1049" ht="14.25" customHeight="1">
      <c r="A1049" s="65">
        <v>45266.0</v>
      </c>
      <c r="B1049" s="63" t="s">
        <v>17696</v>
      </c>
      <c r="C1049" s="63" t="s">
        <v>17697</v>
      </c>
      <c r="D1049" s="63" t="s">
        <v>377</v>
      </c>
      <c r="E1049" s="63" t="s">
        <v>110</v>
      </c>
      <c r="F1049" s="63" t="s">
        <v>1856</v>
      </c>
      <c r="G1049" s="63" t="s">
        <v>29</v>
      </c>
      <c r="I1049" s="10"/>
    </row>
    <row r="1050" ht="14.25" customHeight="1">
      <c r="A1050" s="65">
        <v>45175.0</v>
      </c>
      <c r="B1050" s="63" t="s">
        <v>17698</v>
      </c>
      <c r="C1050" s="63" t="s">
        <v>17699</v>
      </c>
      <c r="D1050" s="63" t="s">
        <v>267</v>
      </c>
      <c r="E1050" s="63" t="s">
        <v>110</v>
      </c>
      <c r="F1050" s="63" t="s">
        <v>111</v>
      </c>
      <c r="G1050" s="63" t="s">
        <v>14</v>
      </c>
      <c r="I1050" s="10"/>
    </row>
    <row r="1051" ht="14.25" customHeight="1">
      <c r="A1051" s="65">
        <v>45175.0</v>
      </c>
      <c r="B1051" s="63" t="s">
        <v>17698</v>
      </c>
      <c r="C1051" s="63" t="s">
        <v>17699</v>
      </c>
      <c r="D1051" s="63" t="s">
        <v>267</v>
      </c>
      <c r="E1051" s="63" t="s">
        <v>119</v>
      </c>
      <c r="F1051" s="63" t="s">
        <v>18</v>
      </c>
      <c r="G1051" s="63" t="s">
        <v>14</v>
      </c>
      <c r="I1051" s="10"/>
    </row>
    <row r="1052" ht="14.25" customHeight="1">
      <c r="A1052" s="65">
        <v>45175.0</v>
      </c>
      <c r="B1052" s="63" t="s">
        <v>17698</v>
      </c>
      <c r="C1052" s="63" t="s">
        <v>17699</v>
      </c>
      <c r="D1052" s="63" t="s">
        <v>267</v>
      </c>
      <c r="E1052" s="63" t="s">
        <v>5378</v>
      </c>
      <c r="F1052" s="63" t="s">
        <v>101</v>
      </c>
      <c r="G1052" s="63" t="s">
        <v>14</v>
      </c>
      <c r="I1052" s="10"/>
    </row>
    <row r="1053" ht="14.25" customHeight="1">
      <c r="A1053" s="65">
        <v>45175.0</v>
      </c>
      <c r="B1053" s="63" t="s">
        <v>17700</v>
      </c>
      <c r="C1053" s="63" t="s">
        <v>17701</v>
      </c>
      <c r="D1053" s="63" t="s">
        <v>1699</v>
      </c>
      <c r="E1053" s="63" t="s">
        <v>110</v>
      </c>
      <c r="F1053" s="63" t="s">
        <v>111</v>
      </c>
      <c r="G1053" s="63" t="s">
        <v>14</v>
      </c>
      <c r="I1053" s="10"/>
    </row>
    <row r="1054" ht="14.25" customHeight="1">
      <c r="A1054" s="65">
        <v>45144.0</v>
      </c>
      <c r="B1054" s="63" t="s">
        <v>17702</v>
      </c>
      <c r="C1054" s="63" t="s">
        <v>17703</v>
      </c>
      <c r="D1054" s="63" t="s">
        <v>2224</v>
      </c>
      <c r="E1054" s="63" t="s">
        <v>1293</v>
      </c>
      <c r="F1054" s="63" t="s">
        <v>13</v>
      </c>
      <c r="G1054" s="63" t="s">
        <v>14</v>
      </c>
      <c r="I1054" s="10"/>
    </row>
    <row r="1055" ht="14.25" customHeight="1">
      <c r="A1055" s="65">
        <v>45144.0</v>
      </c>
      <c r="B1055" s="63" t="s">
        <v>17704</v>
      </c>
      <c r="C1055" s="63" t="s">
        <v>17705</v>
      </c>
      <c r="D1055" s="63" t="s">
        <v>2485</v>
      </c>
      <c r="E1055" s="63" t="s">
        <v>110</v>
      </c>
      <c r="F1055" s="63" t="s">
        <v>111</v>
      </c>
      <c r="G1055" s="63" t="s">
        <v>14</v>
      </c>
      <c r="I1055" s="10"/>
    </row>
    <row r="1056" ht="14.25" customHeight="1">
      <c r="A1056" s="65">
        <v>45144.0</v>
      </c>
      <c r="B1056" s="63" t="s">
        <v>17704</v>
      </c>
      <c r="C1056" s="63" t="s">
        <v>17705</v>
      </c>
      <c r="D1056" s="63" t="s">
        <v>2485</v>
      </c>
      <c r="E1056" s="63" t="s">
        <v>436</v>
      </c>
      <c r="F1056" s="63" t="s">
        <v>917</v>
      </c>
      <c r="G1056" s="63" t="s">
        <v>14</v>
      </c>
      <c r="I1056" s="10"/>
    </row>
    <row r="1057" ht="14.25" customHeight="1">
      <c r="A1057" s="65">
        <v>45144.0</v>
      </c>
      <c r="B1057" s="63" t="s">
        <v>17704</v>
      </c>
      <c r="C1057" s="63" t="s">
        <v>17705</v>
      </c>
      <c r="D1057" s="63" t="s">
        <v>2485</v>
      </c>
      <c r="E1057" s="63" t="s">
        <v>17491</v>
      </c>
      <c r="F1057" s="63" t="s">
        <v>4963</v>
      </c>
      <c r="G1057" s="63" t="s">
        <v>14</v>
      </c>
      <c r="I1057" s="10"/>
    </row>
    <row r="1058" ht="14.25" customHeight="1">
      <c r="A1058" s="65">
        <v>45113.0</v>
      </c>
      <c r="B1058" s="63" t="s">
        <v>17706</v>
      </c>
      <c r="C1058" s="63" t="s">
        <v>17707</v>
      </c>
      <c r="D1058" s="63" t="s">
        <v>312</v>
      </c>
      <c r="E1058" s="63" t="s">
        <v>119</v>
      </c>
      <c r="F1058" s="63" t="s">
        <v>2840</v>
      </c>
      <c r="G1058" s="63" t="s">
        <v>14</v>
      </c>
      <c r="I1058" s="10"/>
    </row>
    <row r="1059" ht="14.25" customHeight="1">
      <c r="A1059" s="65">
        <v>45113.0</v>
      </c>
      <c r="B1059" s="63" t="s">
        <v>17706</v>
      </c>
      <c r="C1059" s="63" t="s">
        <v>17707</v>
      </c>
      <c r="D1059" s="63" t="s">
        <v>312</v>
      </c>
      <c r="E1059" s="63" t="s">
        <v>90</v>
      </c>
      <c r="F1059" s="63" t="s">
        <v>111</v>
      </c>
      <c r="G1059" s="63" t="s">
        <v>14</v>
      </c>
      <c r="I1059" s="10"/>
    </row>
    <row r="1060" ht="14.25" customHeight="1">
      <c r="A1060" s="65">
        <v>45113.0</v>
      </c>
      <c r="B1060" s="63" t="s">
        <v>17708</v>
      </c>
      <c r="C1060" s="63" t="s">
        <v>17709</v>
      </c>
      <c r="D1060" s="63" t="s">
        <v>642</v>
      </c>
      <c r="E1060" s="63" t="s">
        <v>110</v>
      </c>
      <c r="F1060" s="63" t="s">
        <v>111</v>
      </c>
      <c r="G1060" s="63" t="s">
        <v>14</v>
      </c>
      <c r="I1060" s="10"/>
    </row>
    <row r="1061" ht="14.25" customHeight="1">
      <c r="A1061" s="65">
        <v>45083.0</v>
      </c>
      <c r="B1061" s="63" t="s">
        <v>17710</v>
      </c>
      <c r="C1061" s="63" t="s">
        <v>17711</v>
      </c>
      <c r="D1061" s="63" t="s">
        <v>373</v>
      </c>
      <c r="E1061" s="63" t="s">
        <v>110</v>
      </c>
      <c r="F1061" s="63" t="s">
        <v>1856</v>
      </c>
      <c r="G1061" s="63" t="s">
        <v>29</v>
      </c>
      <c r="I1061" s="10"/>
    </row>
    <row r="1062" ht="14.25" customHeight="1">
      <c r="A1062" s="65">
        <v>45083.0</v>
      </c>
      <c r="B1062" s="63" t="s">
        <v>17712</v>
      </c>
      <c r="C1062" s="63" t="s">
        <v>17713</v>
      </c>
      <c r="D1062" s="63" t="s">
        <v>970</v>
      </c>
      <c r="E1062" s="63" t="s">
        <v>110</v>
      </c>
      <c r="F1062" s="63" t="s">
        <v>111</v>
      </c>
      <c r="G1062" s="63" t="s">
        <v>14</v>
      </c>
      <c r="I1062" s="10"/>
    </row>
    <row r="1063" ht="14.25" customHeight="1">
      <c r="A1063" s="65">
        <v>45083.0</v>
      </c>
      <c r="B1063" s="63" t="s">
        <v>17712</v>
      </c>
      <c r="C1063" s="63" t="s">
        <v>17713</v>
      </c>
      <c r="D1063" s="63" t="s">
        <v>970</v>
      </c>
      <c r="E1063" s="63" t="s">
        <v>239</v>
      </c>
      <c r="F1063" s="63" t="s">
        <v>240</v>
      </c>
      <c r="G1063" s="63" t="s">
        <v>14</v>
      </c>
      <c r="I1063" s="10"/>
    </row>
    <row r="1064" ht="14.25" customHeight="1">
      <c r="A1064" s="65">
        <v>44963.0</v>
      </c>
      <c r="B1064" s="63" t="s">
        <v>17714</v>
      </c>
      <c r="C1064" s="63" t="s">
        <v>17715</v>
      </c>
      <c r="D1064" s="63" t="s">
        <v>2610</v>
      </c>
      <c r="E1064" s="63" t="s">
        <v>119</v>
      </c>
      <c r="F1064" s="63" t="s">
        <v>2840</v>
      </c>
      <c r="G1064" s="63" t="s">
        <v>14</v>
      </c>
      <c r="I1064" s="10"/>
    </row>
    <row r="1065" ht="14.25" customHeight="1">
      <c r="A1065" s="65">
        <v>44963.0</v>
      </c>
      <c r="B1065" s="63" t="s">
        <v>17714</v>
      </c>
      <c r="C1065" s="63" t="s">
        <v>17715</v>
      </c>
      <c r="D1065" s="63" t="s">
        <v>2610</v>
      </c>
      <c r="E1065" s="63" t="s">
        <v>420</v>
      </c>
      <c r="F1065" s="63" t="s">
        <v>13</v>
      </c>
      <c r="G1065" s="63" t="s">
        <v>14</v>
      </c>
      <c r="I1065" s="10"/>
    </row>
    <row r="1066" ht="14.25" customHeight="1">
      <c r="A1066" s="65">
        <v>44963.0</v>
      </c>
      <c r="B1066" s="63" t="s">
        <v>17716</v>
      </c>
      <c r="C1066" s="63" t="s">
        <v>17717</v>
      </c>
      <c r="D1066" s="63" t="s">
        <v>137</v>
      </c>
      <c r="E1066" s="63" t="s">
        <v>110</v>
      </c>
      <c r="F1066" s="63" t="s">
        <v>111</v>
      </c>
      <c r="G1066" s="63" t="s">
        <v>14</v>
      </c>
      <c r="I1066" s="10"/>
    </row>
    <row r="1067" ht="14.25" customHeight="1">
      <c r="A1067" s="65">
        <v>44963.0</v>
      </c>
      <c r="B1067" s="63" t="s">
        <v>17716</v>
      </c>
      <c r="C1067" s="63" t="s">
        <v>17717</v>
      </c>
      <c r="D1067" s="63" t="s">
        <v>137</v>
      </c>
      <c r="E1067" s="63" t="s">
        <v>998</v>
      </c>
      <c r="F1067" s="63" t="s">
        <v>17718</v>
      </c>
      <c r="G1067" s="63" t="s">
        <v>14</v>
      </c>
      <c r="I1067" s="10"/>
    </row>
    <row r="1068" ht="14.25" customHeight="1">
      <c r="A1068" s="65">
        <v>44932.0</v>
      </c>
      <c r="B1068" s="63" t="s">
        <v>17719</v>
      </c>
      <c r="C1068" s="63" t="s">
        <v>17720</v>
      </c>
      <c r="D1068" s="63" t="s">
        <v>2485</v>
      </c>
      <c r="E1068" s="63" t="s">
        <v>436</v>
      </c>
      <c r="F1068" s="63" t="s">
        <v>3611</v>
      </c>
      <c r="G1068" s="63" t="s">
        <v>14</v>
      </c>
      <c r="I1068" s="10"/>
    </row>
    <row r="1069" ht="14.25" customHeight="1">
      <c r="A1069" s="65">
        <v>44932.0</v>
      </c>
      <c r="B1069" s="63" t="s">
        <v>17719</v>
      </c>
      <c r="C1069" s="63" t="s">
        <v>17720</v>
      </c>
      <c r="D1069" s="63" t="s">
        <v>2485</v>
      </c>
      <c r="E1069" s="63" t="s">
        <v>38</v>
      </c>
      <c r="F1069" s="63" t="s">
        <v>18</v>
      </c>
      <c r="G1069" s="63" t="s">
        <v>14</v>
      </c>
      <c r="I1069" s="10"/>
    </row>
    <row r="1070" ht="14.25" customHeight="1">
      <c r="A1070" s="65">
        <v>44932.0</v>
      </c>
      <c r="B1070" s="63" t="s">
        <v>17721</v>
      </c>
      <c r="C1070" s="63" t="s">
        <v>17722</v>
      </c>
      <c r="D1070" s="63" t="s">
        <v>445</v>
      </c>
      <c r="E1070" s="63" t="s">
        <v>110</v>
      </c>
      <c r="F1070" s="63" t="s">
        <v>111</v>
      </c>
      <c r="G1070" s="63" t="s">
        <v>14</v>
      </c>
      <c r="I1070" s="10"/>
    </row>
    <row r="1071" ht="14.25" customHeight="1">
      <c r="A1071" s="63" t="s">
        <v>17723</v>
      </c>
      <c r="B1071" s="63" t="s">
        <v>17724</v>
      </c>
      <c r="C1071" s="63" t="s">
        <v>17725</v>
      </c>
      <c r="D1071" s="63" t="s">
        <v>135</v>
      </c>
      <c r="E1071" s="63" t="s">
        <v>17726</v>
      </c>
      <c r="F1071" s="63" t="s">
        <v>33</v>
      </c>
      <c r="G1071" s="63" t="s">
        <v>14</v>
      </c>
      <c r="I1071" s="10"/>
    </row>
    <row r="1072" ht="14.25" customHeight="1">
      <c r="A1072" s="63" t="s">
        <v>17723</v>
      </c>
      <c r="B1072" s="63" t="s">
        <v>17727</v>
      </c>
      <c r="C1072" s="63" t="s">
        <v>17728</v>
      </c>
      <c r="D1072" s="63" t="s">
        <v>1184</v>
      </c>
      <c r="E1072" s="63" t="s">
        <v>119</v>
      </c>
      <c r="F1072" s="63" t="s">
        <v>5876</v>
      </c>
      <c r="G1072" s="63" t="s">
        <v>14</v>
      </c>
      <c r="I1072" s="10"/>
    </row>
    <row r="1073" ht="14.25" customHeight="1">
      <c r="A1073" s="63" t="s">
        <v>17723</v>
      </c>
      <c r="B1073" s="63" t="s">
        <v>17727</v>
      </c>
      <c r="C1073" s="63" t="s">
        <v>17728</v>
      </c>
      <c r="D1073" s="63" t="s">
        <v>1184</v>
      </c>
      <c r="E1073" s="63" t="s">
        <v>17618</v>
      </c>
      <c r="F1073" s="63" t="s">
        <v>240</v>
      </c>
      <c r="G1073" s="63" t="s">
        <v>14</v>
      </c>
      <c r="I1073" s="10"/>
    </row>
    <row r="1074" ht="14.25" customHeight="1">
      <c r="A1074" s="63" t="s">
        <v>17723</v>
      </c>
      <c r="B1074" s="63" t="s">
        <v>17727</v>
      </c>
      <c r="C1074" s="63" t="s">
        <v>17728</v>
      </c>
      <c r="D1074" s="63" t="s">
        <v>1184</v>
      </c>
      <c r="E1074" s="63" t="s">
        <v>705</v>
      </c>
      <c r="F1074" s="63" t="s">
        <v>505</v>
      </c>
      <c r="G1074" s="63" t="s">
        <v>14</v>
      </c>
      <c r="I1074" s="10"/>
    </row>
    <row r="1075" ht="14.25" customHeight="1">
      <c r="A1075" s="63" t="s">
        <v>17729</v>
      </c>
      <c r="B1075" s="63" t="s">
        <v>17730</v>
      </c>
      <c r="C1075" s="63" t="s">
        <v>17731</v>
      </c>
      <c r="D1075" s="63" t="s">
        <v>298</v>
      </c>
      <c r="E1075" s="63" t="s">
        <v>110</v>
      </c>
      <c r="F1075" s="63" t="s">
        <v>111</v>
      </c>
      <c r="G1075" s="63" t="s">
        <v>14</v>
      </c>
      <c r="I1075" s="10"/>
    </row>
    <row r="1076" ht="14.25" customHeight="1">
      <c r="A1076" s="63" t="s">
        <v>17729</v>
      </c>
      <c r="B1076" s="63" t="s">
        <v>17730</v>
      </c>
      <c r="C1076" s="63" t="s">
        <v>17731</v>
      </c>
      <c r="D1076" s="63" t="s">
        <v>298</v>
      </c>
      <c r="E1076" s="63" t="s">
        <v>17618</v>
      </c>
      <c r="F1076" s="63" t="s">
        <v>4780</v>
      </c>
      <c r="G1076" s="63" t="s">
        <v>14</v>
      </c>
      <c r="I1076" s="10"/>
    </row>
    <row r="1077" ht="14.25" customHeight="1">
      <c r="A1077" s="63" t="s">
        <v>17729</v>
      </c>
      <c r="B1077" s="63" t="s">
        <v>17730</v>
      </c>
      <c r="C1077" s="63" t="s">
        <v>17731</v>
      </c>
      <c r="D1077" s="63" t="s">
        <v>298</v>
      </c>
      <c r="E1077" s="63" t="s">
        <v>1122</v>
      </c>
      <c r="F1077" s="63" t="s">
        <v>101</v>
      </c>
      <c r="G1077" s="63" t="s">
        <v>14</v>
      </c>
      <c r="I1077" s="10"/>
    </row>
    <row r="1078" ht="14.25" customHeight="1">
      <c r="A1078" s="63" t="s">
        <v>17729</v>
      </c>
      <c r="B1078" s="63" t="s">
        <v>17732</v>
      </c>
      <c r="C1078" s="63" t="s">
        <v>17733</v>
      </c>
      <c r="D1078" s="63" t="s">
        <v>1072</v>
      </c>
      <c r="E1078" s="63" t="s">
        <v>1122</v>
      </c>
      <c r="F1078" s="63" t="s">
        <v>258</v>
      </c>
      <c r="G1078" s="63" t="s">
        <v>14</v>
      </c>
      <c r="I1078" s="10"/>
    </row>
    <row r="1079" ht="14.25" customHeight="1">
      <c r="A1079" s="63" t="s">
        <v>17734</v>
      </c>
      <c r="B1079" s="63" t="s">
        <v>17735</v>
      </c>
      <c r="C1079" s="63" t="s">
        <v>17736</v>
      </c>
      <c r="D1079" s="63" t="s">
        <v>1093</v>
      </c>
      <c r="E1079" s="63" t="s">
        <v>90</v>
      </c>
      <c r="F1079" s="63" t="s">
        <v>111</v>
      </c>
      <c r="G1079" s="63" t="s">
        <v>14</v>
      </c>
      <c r="I1079" s="10"/>
    </row>
    <row r="1080" ht="14.25" customHeight="1">
      <c r="A1080" s="63" t="s">
        <v>17734</v>
      </c>
      <c r="B1080" s="63" t="s">
        <v>17735</v>
      </c>
      <c r="C1080" s="63" t="s">
        <v>17736</v>
      </c>
      <c r="D1080" s="63" t="s">
        <v>1093</v>
      </c>
      <c r="E1080" s="63" t="s">
        <v>420</v>
      </c>
      <c r="F1080" s="63" t="s">
        <v>6166</v>
      </c>
      <c r="G1080" s="63" t="s">
        <v>29</v>
      </c>
      <c r="I1080" s="10"/>
    </row>
    <row r="1081" ht="14.25" customHeight="1">
      <c r="A1081" s="63" t="s">
        <v>17734</v>
      </c>
      <c r="B1081" s="63" t="s">
        <v>17737</v>
      </c>
      <c r="C1081" s="63" t="s">
        <v>17738</v>
      </c>
      <c r="D1081" s="63" t="s">
        <v>17739</v>
      </c>
      <c r="E1081" s="63" t="s">
        <v>110</v>
      </c>
      <c r="F1081" s="63" t="s">
        <v>111</v>
      </c>
      <c r="G1081" s="63" t="s">
        <v>14</v>
      </c>
      <c r="I1081" s="10"/>
    </row>
    <row r="1082" ht="14.25" customHeight="1">
      <c r="A1082" s="63" t="s">
        <v>17740</v>
      </c>
      <c r="B1082" s="63" t="s">
        <v>17741</v>
      </c>
      <c r="C1082" s="63" t="s">
        <v>17742</v>
      </c>
      <c r="D1082" s="63" t="s">
        <v>7450</v>
      </c>
      <c r="E1082" s="63" t="s">
        <v>110</v>
      </c>
      <c r="F1082" s="63" t="s">
        <v>111</v>
      </c>
      <c r="G1082" s="63" t="s">
        <v>14</v>
      </c>
      <c r="I1082" s="10"/>
    </row>
    <row r="1083" ht="14.25" customHeight="1">
      <c r="A1083" s="63" t="s">
        <v>17740</v>
      </c>
      <c r="B1083" s="63" t="s">
        <v>17743</v>
      </c>
      <c r="C1083" s="63" t="s">
        <v>17744</v>
      </c>
      <c r="D1083" s="63" t="s">
        <v>4116</v>
      </c>
      <c r="E1083" s="63" t="s">
        <v>344</v>
      </c>
      <c r="F1083" s="63" t="s">
        <v>308</v>
      </c>
      <c r="G1083" s="63" t="s">
        <v>14</v>
      </c>
      <c r="I1083" s="10"/>
    </row>
    <row r="1084" ht="14.25" customHeight="1">
      <c r="A1084" s="63" t="s">
        <v>17745</v>
      </c>
      <c r="B1084" s="63" t="s">
        <v>17746</v>
      </c>
      <c r="C1084" s="63" t="s">
        <v>17747</v>
      </c>
      <c r="D1084" s="63" t="s">
        <v>970</v>
      </c>
      <c r="E1084" s="63" t="s">
        <v>110</v>
      </c>
      <c r="F1084" s="63" t="s">
        <v>111</v>
      </c>
      <c r="G1084" s="63" t="s">
        <v>14</v>
      </c>
      <c r="I1084" s="10"/>
    </row>
    <row r="1085" ht="14.25" customHeight="1">
      <c r="A1085" s="63" t="s">
        <v>17745</v>
      </c>
      <c r="B1085" s="63" t="s">
        <v>17746</v>
      </c>
      <c r="C1085" s="63" t="s">
        <v>17747</v>
      </c>
      <c r="D1085" s="63" t="s">
        <v>970</v>
      </c>
      <c r="E1085" s="63" t="s">
        <v>4372</v>
      </c>
      <c r="F1085" s="63" t="s">
        <v>505</v>
      </c>
      <c r="G1085" s="63" t="s">
        <v>14</v>
      </c>
      <c r="I1085" s="10"/>
    </row>
    <row r="1086" ht="14.25" customHeight="1">
      <c r="A1086" s="63" t="s">
        <v>17745</v>
      </c>
      <c r="B1086" s="63" t="s">
        <v>17748</v>
      </c>
      <c r="C1086" s="63" t="s">
        <v>17749</v>
      </c>
      <c r="D1086" s="63" t="s">
        <v>83</v>
      </c>
      <c r="E1086" s="63" t="s">
        <v>110</v>
      </c>
      <c r="F1086" s="63" t="s">
        <v>111</v>
      </c>
      <c r="G1086" s="63" t="s">
        <v>14</v>
      </c>
      <c r="I1086" s="10"/>
    </row>
    <row r="1087" ht="14.25" customHeight="1">
      <c r="A1087" s="63" t="s">
        <v>17745</v>
      </c>
      <c r="B1087" s="63" t="s">
        <v>17748</v>
      </c>
      <c r="C1087" s="63" t="s">
        <v>17749</v>
      </c>
      <c r="D1087" s="63" t="s">
        <v>83</v>
      </c>
      <c r="F1087" s="63" t="s">
        <v>6160</v>
      </c>
      <c r="G1087" s="63" t="s">
        <v>14</v>
      </c>
      <c r="H1087" s="63" t="s">
        <v>15</v>
      </c>
      <c r="I1087" s="10"/>
    </row>
    <row r="1088" ht="14.25" customHeight="1">
      <c r="A1088" s="63" t="s">
        <v>17750</v>
      </c>
      <c r="B1088" s="63" t="s">
        <v>17751</v>
      </c>
      <c r="C1088" s="63" t="s">
        <v>17752</v>
      </c>
      <c r="D1088" s="63" t="s">
        <v>165</v>
      </c>
      <c r="E1088" s="63" t="s">
        <v>436</v>
      </c>
      <c r="F1088" s="63" t="s">
        <v>101</v>
      </c>
      <c r="G1088" s="63" t="s">
        <v>14</v>
      </c>
      <c r="I1088" s="10"/>
    </row>
    <row r="1089" ht="14.25" customHeight="1">
      <c r="A1089" s="63" t="s">
        <v>17753</v>
      </c>
      <c r="B1089" s="63" t="s">
        <v>17754</v>
      </c>
      <c r="C1089" s="63" t="s">
        <v>17755</v>
      </c>
      <c r="D1089" s="63" t="s">
        <v>1557</v>
      </c>
      <c r="E1089" s="63" t="s">
        <v>110</v>
      </c>
      <c r="F1089" s="63" t="s">
        <v>111</v>
      </c>
      <c r="G1089" s="63" t="s">
        <v>14</v>
      </c>
      <c r="I1089" s="10"/>
    </row>
    <row r="1090" ht="14.25" customHeight="1">
      <c r="A1090" s="63" t="s">
        <v>17753</v>
      </c>
      <c r="B1090" s="63" t="s">
        <v>17754</v>
      </c>
      <c r="C1090" s="63" t="s">
        <v>17755</v>
      </c>
      <c r="D1090" s="63" t="s">
        <v>1557</v>
      </c>
      <c r="E1090" s="63" t="s">
        <v>119</v>
      </c>
      <c r="F1090" s="63" t="s">
        <v>18</v>
      </c>
      <c r="G1090" s="63" t="s">
        <v>14</v>
      </c>
      <c r="I1090" s="10"/>
    </row>
    <row r="1091" ht="14.25" customHeight="1">
      <c r="A1091" s="63" t="s">
        <v>17753</v>
      </c>
      <c r="B1091" s="63" t="s">
        <v>17754</v>
      </c>
      <c r="C1091" s="63" t="s">
        <v>17755</v>
      </c>
      <c r="D1091" s="63" t="s">
        <v>1557</v>
      </c>
      <c r="E1091" s="63" t="s">
        <v>2111</v>
      </c>
      <c r="F1091" s="63" t="s">
        <v>240</v>
      </c>
      <c r="G1091" s="63" t="s">
        <v>14</v>
      </c>
      <c r="I1091" s="10"/>
    </row>
    <row r="1092" ht="14.25" customHeight="1">
      <c r="A1092" s="63" t="s">
        <v>17753</v>
      </c>
      <c r="B1092" s="63" t="s">
        <v>17756</v>
      </c>
      <c r="C1092" s="63" t="s">
        <v>17757</v>
      </c>
      <c r="D1092" s="63" t="s">
        <v>109</v>
      </c>
      <c r="E1092" s="63" t="s">
        <v>1490</v>
      </c>
      <c r="F1092" s="63" t="s">
        <v>13</v>
      </c>
      <c r="G1092" s="63" t="s">
        <v>14</v>
      </c>
      <c r="I1092" s="10"/>
    </row>
    <row r="1093" ht="14.25" customHeight="1">
      <c r="A1093" s="63" t="s">
        <v>17758</v>
      </c>
      <c r="B1093" s="63" t="s">
        <v>17759</v>
      </c>
      <c r="C1093" s="63" t="s">
        <v>17760</v>
      </c>
      <c r="D1093" s="63" t="s">
        <v>307</v>
      </c>
      <c r="E1093" s="63" t="s">
        <v>110</v>
      </c>
      <c r="F1093" s="63" t="s">
        <v>1413</v>
      </c>
      <c r="G1093" s="63" t="s">
        <v>14</v>
      </c>
      <c r="I1093" s="10"/>
    </row>
    <row r="1094" ht="14.25" customHeight="1">
      <c r="A1094" s="63" t="s">
        <v>17758</v>
      </c>
      <c r="B1094" s="63" t="s">
        <v>17759</v>
      </c>
      <c r="C1094" s="63" t="s">
        <v>17760</v>
      </c>
      <c r="D1094" s="63" t="s">
        <v>307</v>
      </c>
      <c r="E1094" s="63" t="s">
        <v>90</v>
      </c>
      <c r="F1094" s="63" t="s">
        <v>111</v>
      </c>
      <c r="G1094" s="63" t="s">
        <v>14</v>
      </c>
      <c r="I1094" s="10"/>
    </row>
    <row r="1095" ht="14.25" customHeight="1">
      <c r="A1095" s="63" t="s">
        <v>17758</v>
      </c>
      <c r="B1095" s="63" t="s">
        <v>17761</v>
      </c>
      <c r="C1095" s="63" t="s">
        <v>17762</v>
      </c>
      <c r="D1095" s="63" t="s">
        <v>445</v>
      </c>
      <c r="E1095" s="63" t="s">
        <v>420</v>
      </c>
      <c r="F1095" s="63" t="s">
        <v>17763</v>
      </c>
      <c r="G1095" s="63" t="s">
        <v>14</v>
      </c>
      <c r="I1095" s="10"/>
    </row>
    <row r="1096" ht="14.25" customHeight="1">
      <c r="A1096" s="63" t="s">
        <v>17764</v>
      </c>
      <c r="B1096" s="63" t="s">
        <v>17765</v>
      </c>
      <c r="C1096" s="63" t="s">
        <v>17766</v>
      </c>
      <c r="D1096" s="63" t="s">
        <v>2610</v>
      </c>
      <c r="E1096" s="63" t="s">
        <v>119</v>
      </c>
      <c r="F1096" s="63" t="s">
        <v>718</v>
      </c>
      <c r="G1096" s="63" t="s">
        <v>14</v>
      </c>
      <c r="I1096" s="10"/>
    </row>
    <row r="1097" ht="14.25" customHeight="1">
      <c r="A1097" s="63" t="s">
        <v>17767</v>
      </c>
      <c r="B1097" s="63" t="s">
        <v>17768</v>
      </c>
      <c r="C1097" s="63" t="s">
        <v>17769</v>
      </c>
      <c r="D1097" s="63" t="s">
        <v>970</v>
      </c>
      <c r="E1097" s="63" t="s">
        <v>110</v>
      </c>
      <c r="F1097" s="63" t="s">
        <v>111</v>
      </c>
      <c r="G1097" s="63" t="s">
        <v>14</v>
      </c>
      <c r="I1097" s="10"/>
    </row>
    <row r="1098" ht="14.25" customHeight="1">
      <c r="A1098" s="63" t="s">
        <v>17767</v>
      </c>
      <c r="B1098" s="63" t="s">
        <v>17768</v>
      </c>
      <c r="C1098" s="63" t="s">
        <v>17769</v>
      </c>
      <c r="D1098" s="63" t="s">
        <v>970</v>
      </c>
      <c r="E1098" s="63" t="s">
        <v>100</v>
      </c>
      <c r="F1098" s="63" t="s">
        <v>668</v>
      </c>
      <c r="G1098" s="63" t="s">
        <v>14</v>
      </c>
      <c r="I1098" s="10"/>
    </row>
    <row r="1099" ht="14.25" customHeight="1">
      <c r="A1099" s="63" t="s">
        <v>17767</v>
      </c>
      <c r="B1099" s="63" t="s">
        <v>17768</v>
      </c>
      <c r="C1099" s="63" t="s">
        <v>17769</v>
      </c>
      <c r="D1099" s="63" t="s">
        <v>970</v>
      </c>
      <c r="E1099" s="63" t="s">
        <v>239</v>
      </c>
      <c r="F1099" s="63" t="s">
        <v>240</v>
      </c>
      <c r="G1099" s="63" t="s">
        <v>14</v>
      </c>
      <c r="I1099" s="10"/>
    </row>
    <row r="1100" ht="14.25" customHeight="1">
      <c r="A1100" s="63" t="s">
        <v>17767</v>
      </c>
      <c r="B1100" s="63" t="s">
        <v>17770</v>
      </c>
      <c r="C1100" s="63" t="s">
        <v>17771</v>
      </c>
      <c r="D1100" s="63" t="s">
        <v>2697</v>
      </c>
      <c r="E1100" s="63" t="s">
        <v>110</v>
      </c>
      <c r="F1100" s="63" t="s">
        <v>111</v>
      </c>
      <c r="G1100" s="63" t="s">
        <v>14</v>
      </c>
      <c r="I1100" s="10"/>
    </row>
    <row r="1101" ht="14.25" customHeight="1">
      <c r="A1101" s="63" t="s">
        <v>17767</v>
      </c>
      <c r="B1101" s="63" t="s">
        <v>17770</v>
      </c>
      <c r="C1101" s="63" t="s">
        <v>17771</v>
      </c>
      <c r="D1101" s="63" t="s">
        <v>2697</v>
      </c>
      <c r="E1101" s="63" t="s">
        <v>6546</v>
      </c>
      <c r="F1101" s="63" t="s">
        <v>120</v>
      </c>
      <c r="G1101" s="63" t="s">
        <v>14</v>
      </c>
      <c r="I1101" s="10"/>
    </row>
    <row r="1102" ht="14.25" customHeight="1">
      <c r="A1102" s="63" t="s">
        <v>17772</v>
      </c>
      <c r="B1102" s="63" t="s">
        <v>17773</v>
      </c>
      <c r="C1102" s="63" t="s">
        <v>17774</v>
      </c>
      <c r="D1102" s="63" t="s">
        <v>118</v>
      </c>
      <c r="E1102" s="63" t="s">
        <v>110</v>
      </c>
      <c r="F1102" s="63" t="s">
        <v>111</v>
      </c>
      <c r="G1102" s="63" t="s">
        <v>14</v>
      </c>
      <c r="I1102" s="10"/>
    </row>
    <row r="1103" ht="14.25" customHeight="1">
      <c r="A1103" s="63" t="s">
        <v>17772</v>
      </c>
      <c r="B1103" s="63" t="s">
        <v>17775</v>
      </c>
      <c r="C1103" s="63" t="s">
        <v>17776</v>
      </c>
      <c r="D1103" s="63" t="s">
        <v>1184</v>
      </c>
      <c r="E1103" s="63" t="s">
        <v>110</v>
      </c>
      <c r="F1103" s="63" t="s">
        <v>111</v>
      </c>
      <c r="G1103" s="63" t="s">
        <v>14</v>
      </c>
      <c r="I1103" s="10"/>
    </row>
    <row r="1104" ht="14.25" customHeight="1">
      <c r="A1104" s="63" t="s">
        <v>17772</v>
      </c>
      <c r="B1104" s="63" t="s">
        <v>17775</v>
      </c>
      <c r="C1104" s="63" t="s">
        <v>17776</v>
      </c>
      <c r="D1104" s="63" t="s">
        <v>1184</v>
      </c>
      <c r="E1104" s="63" t="s">
        <v>119</v>
      </c>
      <c r="F1104" s="63" t="s">
        <v>2840</v>
      </c>
      <c r="G1104" s="63" t="s">
        <v>14</v>
      </c>
      <c r="I1104" s="10"/>
    </row>
    <row r="1105" ht="14.25" customHeight="1">
      <c r="A1105" s="63" t="s">
        <v>17777</v>
      </c>
      <c r="B1105" s="63" t="s">
        <v>17778</v>
      </c>
      <c r="C1105" s="63" t="s">
        <v>17779</v>
      </c>
      <c r="D1105" s="63" t="s">
        <v>284</v>
      </c>
      <c r="E1105" s="63" t="s">
        <v>110</v>
      </c>
      <c r="F1105" s="63" t="s">
        <v>111</v>
      </c>
      <c r="G1105" s="63" t="s">
        <v>14</v>
      </c>
      <c r="I1105" s="10"/>
    </row>
    <row r="1106" ht="14.25" customHeight="1">
      <c r="A1106" s="63" t="s">
        <v>17777</v>
      </c>
      <c r="B1106" s="63" t="s">
        <v>17778</v>
      </c>
      <c r="C1106" s="63" t="s">
        <v>17779</v>
      </c>
      <c r="D1106" s="63" t="s">
        <v>284</v>
      </c>
      <c r="E1106" s="63" t="s">
        <v>119</v>
      </c>
      <c r="F1106" s="63" t="s">
        <v>498</v>
      </c>
      <c r="G1106" s="63" t="s">
        <v>14</v>
      </c>
      <c r="I1106" s="10"/>
    </row>
    <row r="1107" ht="14.25" customHeight="1">
      <c r="A1107" s="63" t="s">
        <v>17777</v>
      </c>
      <c r="B1107" s="63" t="s">
        <v>17780</v>
      </c>
      <c r="C1107" s="63" t="s">
        <v>17781</v>
      </c>
      <c r="D1107" s="63" t="s">
        <v>2509</v>
      </c>
      <c r="E1107" s="63" t="s">
        <v>119</v>
      </c>
      <c r="F1107" s="63" t="s">
        <v>18</v>
      </c>
      <c r="G1107" s="63" t="s">
        <v>14</v>
      </c>
      <c r="I1107" s="10"/>
    </row>
    <row r="1108" ht="14.25" customHeight="1">
      <c r="A1108" s="63" t="s">
        <v>17777</v>
      </c>
      <c r="B1108" s="63" t="s">
        <v>17780</v>
      </c>
      <c r="C1108" s="63" t="s">
        <v>17781</v>
      </c>
      <c r="D1108" s="63" t="s">
        <v>2509</v>
      </c>
      <c r="E1108" s="63" t="s">
        <v>90</v>
      </c>
      <c r="F1108" s="63" t="s">
        <v>111</v>
      </c>
      <c r="G1108" s="63" t="s">
        <v>14</v>
      </c>
      <c r="I1108" s="10"/>
    </row>
    <row r="1109" ht="14.25" customHeight="1">
      <c r="A1109" s="63" t="s">
        <v>17782</v>
      </c>
      <c r="B1109" s="63" t="s">
        <v>17783</v>
      </c>
      <c r="C1109" s="63" t="s">
        <v>17784</v>
      </c>
      <c r="D1109" s="63" t="s">
        <v>74</v>
      </c>
      <c r="E1109" s="63" t="s">
        <v>110</v>
      </c>
      <c r="F1109" s="63" t="s">
        <v>111</v>
      </c>
      <c r="G1109" s="63" t="s">
        <v>14</v>
      </c>
      <c r="I1109" s="10"/>
    </row>
    <row r="1110" ht="14.25" customHeight="1">
      <c r="A1110" s="63" t="s">
        <v>17782</v>
      </c>
      <c r="B1110" s="63" t="s">
        <v>17785</v>
      </c>
      <c r="C1110" s="63" t="s">
        <v>17786</v>
      </c>
      <c r="D1110" s="63" t="s">
        <v>114</v>
      </c>
      <c r="E1110" s="63" t="s">
        <v>38</v>
      </c>
      <c r="F1110" s="63" t="s">
        <v>1364</v>
      </c>
      <c r="G1110" s="63" t="s">
        <v>14</v>
      </c>
      <c r="I1110" s="10"/>
    </row>
    <row r="1111" ht="14.25" customHeight="1">
      <c r="A1111" s="63" t="s">
        <v>17782</v>
      </c>
      <c r="B1111" s="63" t="s">
        <v>17785</v>
      </c>
      <c r="C1111" s="63" t="s">
        <v>17786</v>
      </c>
      <c r="D1111" s="63" t="s">
        <v>114</v>
      </c>
      <c r="E1111" s="63" t="s">
        <v>10699</v>
      </c>
      <c r="F1111" s="63" t="s">
        <v>965</v>
      </c>
      <c r="G1111" s="63" t="s">
        <v>14</v>
      </c>
      <c r="I1111" s="10"/>
    </row>
    <row r="1112" ht="14.25" customHeight="1">
      <c r="A1112" s="63" t="s">
        <v>17782</v>
      </c>
      <c r="B1112" s="63" t="s">
        <v>17785</v>
      </c>
      <c r="C1112" s="63" t="s">
        <v>17786</v>
      </c>
      <c r="D1112" s="63" t="s">
        <v>114</v>
      </c>
      <c r="E1112" s="63" t="s">
        <v>90</v>
      </c>
      <c r="F1112" s="63" t="s">
        <v>111</v>
      </c>
      <c r="G1112" s="63" t="s">
        <v>14</v>
      </c>
      <c r="I1112" s="10"/>
    </row>
    <row r="1113" ht="14.25" customHeight="1">
      <c r="A1113" s="65">
        <v>45265.0</v>
      </c>
      <c r="B1113" s="63" t="s">
        <v>17787</v>
      </c>
      <c r="C1113" s="63" t="s">
        <v>17788</v>
      </c>
      <c r="D1113" s="63" t="s">
        <v>874</v>
      </c>
      <c r="E1113" s="63" t="s">
        <v>110</v>
      </c>
      <c r="F1113" s="63" t="s">
        <v>111</v>
      </c>
      <c r="G1113" s="63" t="s">
        <v>14</v>
      </c>
      <c r="I1113" s="10"/>
    </row>
    <row r="1114" ht="14.25" customHeight="1">
      <c r="A1114" s="65">
        <v>45265.0</v>
      </c>
      <c r="B1114" s="63" t="s">
        <v>17787</v>
      </c>
      <c r="C1114" s="63" t="s">
        <v>17788</v>
      </c>
      <c r="D1114" s="63" t="s">
        <v>874</v>
      </c>
      <c r="E1114" s="63" t="s">
        <v>119</v>
      </c>
      <c r="F1114" s="63" t="s">
        <v>202</v>
      </c>
      <c r="G1114" s="63" t="s">
        <v>14</v>
      </c>
      <c r="I1114" s="10"/>
    </row>
    <row r="1115" ht="14.25" customHeight="1">
      <c r="A1115" s="65">
        <v>45265.0</v>
      </c>
      <c r="B1115" s="63" t="s">
        <v>17789</v>
      </c>
      <c r="C1115" s="63" t="s">
        <v>17790</v>
      </c>
      <c r="D1115" s="63" t="s">
        <v>118</v>
      </c>
      <c r="E1115" s="63" t="s">
        <v>110</v>
      </c>
      <c r="F1115" s="63" t="s">
        <v>111</v>
      </c>
      <c r="G1115" s="63" t="s">
        <v>14</v>
      </c>
      <c r="I1115" s="10"/>
    </row>
    <row r="1116" ht="14.25" customHeight="1">
      <c r="A1116" s="65">
        <v>45265.0</v>
      </c>
      <c r="B1116" s="63" t="s">
        <v>17789</v>
      </c>
      <c r="C1116" s="63" t="s">
        <v>17790</v>
      </c>
      <c r="D1116" s="63" t="s">
        <v>118</v>
      </c>
      <c r="E1116" s="63" t="s">
        <v>119</v>
      </c>
      <c r="F1116" s="63" t="s">
        <v>202</v>
      </c>
      <c r="G1116" s="63" t="s">
        <v>14</v>
      </c>
      <c r="I1116" s="10"/>
    </row>
    <row r="1117" ht="14.25" customHeight="1">
      <c r="A1117" s="65">
        <v>45235.0</v>
      </c>
      <c r="B1117" s="63" t="s">
        <v>17791</v>
      </c>
      <c r="C1117" s="63" t="s">
        <v>17792</v>
      </c>
      <c r="D1117" s="63" t="s">
        <v>2485</v>
      </c>
      <c r="E1117" s="63" t="s">
        <v>38</v>
      </c>
      <c r="F1117" s="63" t="s">
        <v>18</v>
      </c>
      <c r="G1117" s="63" t="s">
        <v>14</v>
      </c>
      <c r="I1117" s="10"/>
    </row>
    <row r="1118" ht="14.25" customHeight="1">
      <c r="A1118" s="65">
        <v>45235.0</v>
      </c>
      <c r="B1118" s="63" t="s">
        <v>17791</v>
      </c>
      <c r="C1118" s="63" t="s">
        <v>17792</v>
      </c>
      <c r="D1118" s="63" t="s">
        <v>2485</v>
      </c>
      <c r="E1118" s="63" t="s">
        <v>110</v>
      </c>
      <c r="F1118" s="63" t="s">
        <v>111</v>
      </c>
      <c r="G1118" s="63" t="s">
        <v>14</v>
      </c>
      <c r="I1118" s="10"/>
    </row>
    <row r="1119" ht="14.25" customHeight="1">
      <c r="A1119" s="65">
        <v>45235.0</v>
      </c>
      <c r="B1119" s="63" t="s">
        <v>17793</v>
      </c>
      <c r="C1119" s="63" t="s">
        <v>17794</v>
      </c>
      <c r="D1119" s="63" t="s">
        <v>800</v>
      </c>
      <c r="E1119" s="63" t="s">
        <v>38</v>
      </c>
      <c r="F1119" s="63" t="s">
        <v>258</v>
      </c>
      <c r="G1119" s="63" t="s">
        <v>14</v>
      </c>
      <c r="I1119" s="10"/>
    </row>
    <row r="1120" ht="14.25" customHeight="1">
      <c r="A1120" s="65">
        <v>45204.0</v>
      </c>
      <c r="B1120" s="63" t="s">
        <v>17795</v>
      </c>
      <c r="C1120" s="63" t="s">
        <v>17796</v>
      </c>
      <c r="D1120" s="63" t="s">
        <v>17797</v>
      </c>
      <c r="E1120" s="63" t="s">
        <v>119</v>
      </c>
      <c r="F1120" s="63" t="s">
        <v>18</v>
      </c>
      <c r="G1120" s="63" t="s">
        <v>14</v>
      </c>
      <c r="I1120" s="10"/>
    </row>
    <row r="1121" ht="14.25" customHeight="1">
      <c r="A1121" s="65">
        <v>45204.0</v>
      </c>
      <c r="B1121" s="63" t="s">
        <v>17798</v>
      </c>
      <c r="C1121" s="63" t="s">
        <v>17799</v>
      </c>
      <c r="D1121" s="63" t="s">
        <v>353</v>
      </c>
      <c r="E1121" s="63" t="s">
        <v>110</v>
      </c>
      <c r="F1121" s="63" t="s">
        <v>111</v>
      </c>
      <c r="G1121" s="63" t="s">
        <v>14</v>
      </c>
      <c r="I1121" s="10"/>
    </row>
    <row r="1122" ht="14.25" customHeight="1">
      <c r="A1122" s="65">
        <v>45174.0</v>
      </c>
      <c r="B1122" s="63" t="s">
        <v>17800</v>
      </c>
      <c r="C1122" s="63" t="s">
        <v>17801</v>
      </c>
      <c r="D1122" s="63" t="s">
        <v>642</v>
      </c>
      <c r="E1122" s="63" t="s">
        <v>110</v>
      </c>
      <c r="F1122" s="63" t="s">
        <v>111</v>
      </c>
      <c r="G1122" s="63" t="s">
        <v>14</v>
      </c>
      <c r="I1122" s="10"/>
    </row>
    <row r="1123" ht="14.25" customHeight="1">
      <c r="A1123" s="65">
        <v>45174.0</v>
      </c>
      <c r="B1123" s="63" t="s">
        <v>17800</v>
      </c>
      <c r="C1123" s="63" t="s">
        <v>17801</v>
      </c>
      <c r="D1123" s="63" t="s">
        <v>642</v>
      </c>
      <c r="E1123" s="63" t="s">
        <v>259</v>
      </c>
      <c r="F1123" s="63" t="s">
        <v>2840</v>
      </c>
      <c r="G1123" s="63" t="s">
        <v>14</v>
      </c>
      <c r="I1123" s="10"/>
    </row>
    <row r="1124" ht="14.25" customHeight="1">
      <c r="A1124" s="65">
        <v>45174.0</v>
      </c>
      <c r="B1124" s="63" t="s">
        <v>17802</v>
      </c>
      <c r="C1124" s="63" t="s">
        <v>17803</v>
      </c>
      <c r="D1124" s="63" t="s">
        <v>284</v>
      </c>
      <c r="E1124" s="63" t="s">
        <v>38</v>
      </c>
      <c r="F1124" s="63" t="s">
        <v>13</v>
      </c>
      <c r="G1124" s="63" t="s">
        <v>14</v>
      </c>
      <c r="I1124" s="10"/>
    </row>
    <row r="1125" ht="14.25" customHeight="1">
      <c r="A1125" s="65">
        <v>45174.0</v>
      </c>
      <c r="B1125" s="63" t="s">
        <v>17802</v>
      </c>
      <c r="C1125" s="63" t="s">
        <v>17803</v>
      </c>
      <c r="D1125" s="63" t="s">
        <v>284</v>
      </c>
      <c r="E1125" s="63" t="s">
        <v>110</v>
      </c>
      <c r="F1125" s="63" t="s">
        <v>111</v>
      </c>
      <c r="G1125" s="63" t="s">
        <v>14</v>
      </c>
      <c r="I1125" s="10"/>
    </row>
    <row r="1126" ht="14.25" customHeight="1">
      <c r="A1126" s="65">
        <v>45143.0</v>
      </c>
      <c r="B1126" s="63" t="s">
        <v>17804</v>
      </c>
      <c r="C1126" s="63" t="s">
        <v>17805</v>
      </c>
      <c r="D1126" s="63" t="s">
        <v>130</v>
      </c>
      <c r="E1126" s="63" t="s">
        <v>110</v>
      </c>
      <c r="F1126" s="63" t="s">
        <v>111</v>
      </c>
      <c r="G1126" s="63" t="s">
        <v>14</v>
      </c>
      <c r="I1126" s="10"/>
    </row>
    <row r="1127" ht="14.25" customHeight="1">
      <c r="A1127" s="65">
        <v>45143.0</v>
      </c>
      <c r="B1127" s="63" t="s">
        <v>17804</v>
      </c>
      <c r="C1127" s="63" t="s">
        <v>17805</v>
      </c>
      <c r="D1127" s="63" t="s">
        <v>130</v>
      </c>
      <c r="E1127" s="63" t="s">
        <v>239</v>
      </c>
      <c r="F1127" s="63" t="s">
        <v>240</v>
      </c>
      <c r="G1127" s="63" t="s">
        <v>14</v>
      </c>
      <c r="I1127" s="10"/>
    </row>
    <row r="1128" ht="14.25" customHeight="1">
      <c r="A1128" s="65">
        <v>45143.0</v>
      </c>
      <c r="B1128" s="63" t="s">
        <v>17806</v>
      </c>
      <c r="C1128" s="63" t="s">
        <v>17807</v>
      </c>
      <c r="D1128" s="63" t="s">
        <v>295</v>
      </c>
      <c r="E1128" s="63" t="s">
        <v>110</v>
      </c>
      <c r="F1128" s="63" t="s">
        <v>111</v>
      </c>
      <c r="G1128" s="63" t="s">
        <v>14</v>
      </c>
      <c r="I1128" s="10"/>
    </row>
    <row r="1129" ht="14.25" customHeight="1">
      <c r="A1129" s="65">
        <v>45143.0</v>
      </c>
      <c r="B1129" s="63" t="s">
        <v>17806</v>
      </c>
      <c r="C1129" s="63" t="s">
        <v>17807</v>
      </c>
      <c r="D1129" s="63" t="s">
        <v>295</v>
      </c>
      <c r="E1129" s="63" t="s">
        <v>105</v>
      </c>
      <c r="F1129" s="63" t="s">
        <v>6953</v>
      </c>
      <c r="G1129" s="63" t="s">
        <v>14</v>
      </c>
      <c r="I1129" s="10"/>
    </row>
    <row r="1130" ht="14.25" customHeight="1">
      <c r="A1130" s="65">
        <v>45143.0</v>
      </c>
      <c r="B1130" s="63" t="s">
        <v>17806</v>
      </c>
      <c r="C1130" s="63" t="s">
        <v>17807</v>
      </c>
      <c r="D1130" s="63" t="s">
        <v>295</v>
      </c>
      <c r="E1130" s="63" t="s">
        <v>119</v>
      </c>
      <c r="F1130" s="63" t="s">
        <v>330</v>
      </c>
      <c r="G1130" s="63" t="s">
        <v>14</v>
      </c>
      <c r="I1130" s="10"/>
    </row>
    <row r="1131" ht="14.25" customHeight="1">
      <c r="A1131" s="65">
        <v>44990.0</v>
      </c>
      <c r="B1131" s="63" t="s">
        <v>17808</v>
      </c>
      <c r="C1131" s="63" t="s">
        <v>17809</v>
      </c>
      <c r="D1131" s="63" t="s">
        <v>874</v>
      </c>
      <c r="E1131" s="63" t="s">
        <v>119</v>
      </c>
      <c r="F1131" s="63" t="s">
        <v>132</v>
      </c>
      <c r="G1131" s="63" t="s">
        <v>14</v>
      </c>
      <c r="I1131" s="10"/>
    </row>
    <row r="1132" ht="14.25" customHeight="1">
      <c r="A1132" s="65">
        <v>44990.0</v>
      </c>
      <c r="B1132" s="63" t="s">
        <v>17808</v>
      </c>
      <c r="C1132" s="63" t="s">
        <v>17809</v>
      </c>
      <c r="D1132" s="63" t="s">
        <v>874</v>
      </c>
      <c r="E1132" s="63" t="s">
        <v>110</v>
      </c>
      <c r="F1132" s="63" t="s">
        <v>111</v>
      </c>
      <c r="G1132" s="63" t="s">
        <v>14</v>
      </c>
      <c r="I1132" s="10"/>
    </row>
    <row r="1133" ht="14.25" customHeight="1">
      <c r="A1133" s="65">
        <v>44990.0</v>
      </c>
      <c r="B1133" s="63" t="s">
        <v>17810</v>
      </c>
      <c r="C1133" s="63" t="s">
        <v>17811</v>
      </c>
      <c r="D1133" s="63" t="s">
        <v>165</v>
      </c>
      <c r="E1133" s="63" t="s">
        <v>110</v>
      </c>
      <c r="F1133" s="63" t="s">
        <v>111</v>
      </c>
      <c r="G1133" s="63" t="s">
        <v>14</v>
      </c>
      <c r="I1133" s="10"/>
    </row>
    <row r="1134" ht="14.25" customHeight="1">
      <c r="A1134" s="65">
        <v>44990.0</v>
      </c>
      <c r="B1134" s="63" t="s">
        <v>17810</v>
      </c>
      <c r="C1134" s="63" t="s">
        <v>17811</v>
      </c>
      <c r="D1134" s="63" t="s">
        <v>165</v>
      </c>
      <c r="E1134" s="63" t="s">
        <v>119</v>
      </c>
      <c r="F1134" s="63" t="s">
        <v>542</v>
      </c>
      <c r="G1134" s="63" t="s">
        <v>14</v>
      </c>
      <c r="I1134" s="10"/>
    </row>
    <row r="1135" ht="14.25" customHeight="1">
      <c r="A1135" s="65">
        <v>44990.0</v>
      </c>
      <c r="B1135" s="63" t="s">
        <v>17810</v>
      </c>
      <c r="C1135" s="63" t="s">
        <v>17811</v>
      </c>
      <c r="D1135" s="63" t="s">
        <v>165</v>
      </c>
      <c r="E1135" s="63" t="s">
        <v>1237</v>
      </c>
      <c r="F1135" s="63" t="s">
        <v>132</v>
      </c>
      <c r="G1135" s="63" t="s">
        <v>14</v>
      </c>
      <c r="I1135" s="10"/>
    </row>
    <row r="1136" ht="14.25" customHeight="1">
      <c r="A1136" s="65">
        <v>44962.0</v>
      </c>
      <c r="B1136" s="63" t="s">
        <v>17812</v>
      </c>
      <c r="C1136" s="63" t="s">
        <v>17813</v>
      </c>
      <c r="D1136" s="63" t="s">
        <v>754</v>
      </c>
      <c r="E1136" s="63" t="s">
        <v>119</v>
      </c>
      <c r="F1136" s="63" t="s">
        <v>330</v>
      </c>
      <c r="G1136" s="63" t="s">
        <v>14</v>
      </c>
      <c r="I1136" s="10"/>
    </row>
    <row r="1137" ht="14.25" customHeight="1">
      <c r="A1137" s="65">
        <v>44962.0</v>
      </c>
      <c r="B1137" s="63" t="s">
        <v>17812</v>
      </c>
      <c r="C1137" s="63" t="s">
        <v>17813</v>
      </c>
      <c r="D1137" s="63" t="s">
        <v>754</v>
      </c>
      <c r="E1137" s="63" t="s">
        <v>5895</v>
      </c>
      <c r="F1137" s="63" t="s">
        <v>111</v>
      </c>
      <c r="G1137" s="63" t="s">
        <v>14</v>
      </c>
      <c r="I1137" s="10"/>
    </row>
    <row r="1138" ht="14.25" customHeight="1">
      <c r="A1138" s="65">
        <v>44962.0</v>
      </c>
      <c r="B1138" s="63" t="s">
        <v>17814</v>
      </c>
      <c r="C1138" s="63" t="s">
        <v>17815</v>
      </c>
      <c r="D1138" s="63" t="s">
        <v>3764</v>
      </c>
      <c r="E1138" s="63" t="s">
        <v>110</v>
      </c>
      <c r="F1138" s="63" t="s">
        <v>111</v>
      </c>
      <c r="G1138" s="63" t="s">
        <v>14</v>
      </c>
      <c r="I1138" s="10"/>
    </row>
    <row r="1139" ht="14.25" customHeight="1">
      <c r="A1139" s="65">
        <v>44962.0</v>
      </c>
      <c r="B1139" s="63" t="s">
        <v>17814</v>
      </c>
      <c r="C1139" s="63" t="s">
        <v>17815</v>
      </c>
      <c r="D1139" s="63" t="s">
        <v>3764</v>
      </c>
      <c r="E1139" s="63" t="s">
        <v>119</v>
      </c>
      <c r="F1139" s="63" t="s">
        <v>917</v>
      </c>
      <c r="G1139" s="63" t="s">
        <v>14</v>
      </c>
      <c r="I1139" s="10"/>
    </row>
    <row r="1140" ht="14.25" customHeight="1">
      <c r="A1140" s="63" t="s">
        <v>17816</v>
      </c>
      <c r="B1140" s="63" t="s">
        <v>17817</v>
      </c>
      <c r="C1140" s="63" t="s">
        <v>17818</v>
      </c>
      <c r="D1140" s="63" t="s">
        <v>567</v>
      </c>
      <c r="E1140" s="63" t="s">
        <v>110</v>
      </c>
      <c r="F1140" s="63" t="s">
        <v>111</v>
      </c>
      <c r="G1140" s="63" t="s">
        <v>14</v>
      </c>
      <c r="I1140" s="10"/>
    </row>
    <row r="1141" ht="14.25" customHeight="1">
      <c r="A1141" s="63" t="s">
        <v>17816</v>
      </c>
      <c r="B1141" s="63" t="s">
        <v>17817</v>
      </c>
      <c r="C1141" s="63" t="s">
        <v>17818</v>
      </c>
      <c r="D1141" s="63" t="s">
        <v>567</v>
      </c>
      <c r="E1141" s="63" t="s">
        <v>119</v>
      </c>
      <c r="F1141" s="63" t="s">
        <v>1118</v>
      </c>
      <c r="G1141" s="63" t="s">
        <v>14</v>
      </c>
      <c r="I1141" s="10"/>
    </row>
    <row r="1142" ht="14.25" customHeight="1">
      <c r="A1142" s="63" t="s">
        <v>17816</v>
      </c>
      <c r="B1142" s="63" t="s">
        <v>17819</v>
      </c>
      <c r="C1142" s="63" t="s">
        <v>17820</v>
      </c>
      <c r="D1142" s="63" t="s">
        <v>445</v>
      </c>
      <c r="E1142" s="63" t="s">
        <v>9830</v>
      </c>
      <c r="F1142" s="63" t="s">
        <v>101</v>
      </c>
      <c r="G1142" s="63" t="s">
        <v>14</v>
      </c>
      <c r="I1142" s="10"/>
    </row>
    <row r="1143" ht="14.25" customHeight="1">
      <c r="A1143" s="63" t="s">
        <v>17816</v>
      </c>
      <c r="B1143" s="63" t="s">
        <v>17819</v>
      </c>
      <c r="C1143" s="63" t="s">
        <v>17820</v>
      </c>
      <c r="D1143" s="63" t="s">
        <v>445</v>
      </c>
      <c r="E1143" s="63" t="s">
        <v>110</v>
      </c>
      <c r="F1143" s="63" t="s">
        <v>111</v>
      </c>
      <c r="G1143" s="63" t="s">
        <v>14</v>
      </c>
      <c r="I1143" s="10"/>
    </row>
    <row r="1144" ht="14.25" customHeight="1">
      <c r="A1144" s="63" t="s">
        <v>17821</v>
      </c>
      <c r="B1144" s="63" t="s">
        <v>17822</v>
      </c>
      <c r="C1144" s="63" t="s">
        <v>17823</v>
      </c>
      <c r="D1144" s="63" t="s">
        <v>165</v>
      </c>
      <c r="E1144" s="63" t="s">
        <v>110</v>
      </c>
      <c r="F1144" s="63" t="s">
        <v>111</v>
      </c>
      <c r="G1144" s="63" t="s">
        <v>14</v>
      </c>
      <c r="I1144" s="10"/>
    </row>
    <row r="1145" ht="14.25" customHeight="1">
      <c r="A1145" s="63" t="s">
        <v>17821</v>
      </c>
      <c r="B1145" s="63" t="s">
        <v>17822</v>
      </c>
      <c r="C1145" s="63" t="s">
        <v>17823</v>
      </c>
      <c r="D1145" s="63" t="s">
        <v>165</v>
      </c>
      <c r="E1145" s="63" t="s">
        <v>119</v>
      </c>
      <c r="F1145" s="63" t="s">
        <v>17824</v>
      </c>
      <c r="G1145" s="63" t="s">
        <v>14</v>
      </c>
      <c r="I1145" s="10"/>
    </row>
    <row r="1146" ht="14.25" customHeight="1">
      <c r="A1146" s="63" t="s">
        <v>17821</v>
      </c>
      <c r="B1146" s="63" t="s">
        <v>17825</v>
      </c>
      <c r="C1146" s="63" t="s">
        <v>17826</v>
      </c>
      <c r="D1146" s="63" t="s">
        <v>2485</v>
      </c>
      <c r="E1146" s="63" t="s">
        <v>119</v>
      </c>
      <c r="F1146" s="63" t="s">
        <v>8848</v>
      </c>
      <c r="G1146" s="63" t="s">
        <v>14</v>
      </c>
      <c r="I1146" s="10"/>
    </row>
    <row r="1147" ht="14.25" customHeight="1">
      <c r="A1147" s="63" t="s">
        <v>17827</v>
      </c>
      <c r="B1147" s="63" t="s">
        <v>17828</v>
      </c>
      <c r="C1147" s="63" t="s">
        <v>17829</v>
      </c>
      <c r="D1147" s="63" t="s">
        <v>109</v>
      </c>
      <c r="E1147" s="63" t="s">
        <v>17618</v>
      </c>
      <c r="F1147" s="63" t="s">
        <v>4780</v>
      </c>
      <c r="G1147" s="63" t="s">
        <v>14</v>
      </c>
      <c r="I1147" s="10"/>
    </row>
    <row r="1148" ht="14.25" customHeight="1">
      <c r="A1148" s="63" t="s">
        <v>17827</v>
      </c>
      <c r="B1148" s="63" t="s">
        <v>17828</v>
      </c>
      <c r="C1148" s="63" t="s">
        <v>17829</v>
      </c>
      <c r="D1148" s="63" t="s">
        <v>109</v>
      </c>
      <c r="E1148" s="63" t="s">
        <v>110</v>
      </c>
      <c r="F1148" s="63" t="s">
        <v>111</v>
      </c>
      <c r="G1148" s="63" t="s">
        <v>14</v>
      </c>
      <c r="I1148" s="10"/>
    </row>
    <row r="1149" ht="14.25" customHeight="1">
      <c r="A1149" s="63" t="s">
        <v>17827</v>
      </c>
      <c r="B1149" s="63" t="s">
        <v>17830</v>
      </c>
      <c r="C1149" s="63" t="s">
        <v>17831</v>
      </c>
      <c r="D1149" s="63" t="s">
        <v>468</v>
      </c>
      <c r="E1149" s="63" t="s">
        <v>17832</v>
      </c>
      <c r="F1149" s="63" t="s">
        <v>505</v>
      </c>
      <c r="G1149" s="63" t="s">
        <v>14</v>
      </c>
      <c r="I1149" s="10"/>
    </row>
    <row r="1150" ht="14.25" customHeight="1">
      <c r="A1150" s="63" t="s">
        <v>17827</v>
      </c>
      <c r="B1150" s="63" t="s">
        <v>17830</v>
      </c>
      <c r="C1150" s="63" t="s">
        <v>17831</v>
      </c>
      <c r="D1150" s="63" t="s">
        <v>468</v>
      </c>
      <c r="E1150" s="63" t="s">
        <v>17833</v>
      </c>
      <c r="F1150" s="63" t="s">
        <v>33</v>
      </c>
      <c r="G1150" s="63" t="s">
        <v>14</v>
      </c>
      <c r="I1150" s="10"/>
    </row>
    <row r="1151" ht="14.25" customHeight="1">
      <c r="A1151" s="63" t="s">
        <v>17834</v>
      </c>
      <c r="B1151" s="63" t="s">
        <v>17835</v>
      </c>
      <c r="C1151" s="63" t="s">
        <v>17836</v>
      </c>
      <c r="D1151" s="63" t="s">
        <v>584</v>
      </c>
      <c r="E1151" s="63" t="s">
        <v>119</v>
      </c>
      <c r="F1151" s="63" t="s">
        <v>917</v>
      </c>
      <c r="G1151" s="63" t="s">
        <v>14</v>
      </c>
      <c r="I1151" s="10"/>
    </row>
    <row r="1152" ht="14.25" customHeight="1">
      <c r="A1152" s="63" t="s">
        <v>17834</v>
      </c>
      <c r="B1152" s="63" t="s">
        <v>17837</v>
      </c>
      <c r="C1152" s="63" t="s">
        <v>17838</v>
      </c>
      <c r="D1152" s="63" t="s">
        <v>1136</v>
      </c>
      <c r="E1152" s="63" t="s">
        <v>110</v>
      </c>
      <c r="F1152" s="63" t="s">
        <v>111</v>
      </c>
      <c r="G1152" s="63" t="s">
        <v>14</v>
      </c>
      <c r="I1152" s="10"/>
    </row>
    <row r="1153" ht="14.25" customHeight="1">
      <c r="A1153" s="63" t="s">
        <v>17834</v>
      </c>
      <c r="B1153" s="63" t="s">
        <v>17837</v>
      </c>
      <c r="C1153" s="63" t="s">
        <v>17838</v>
      </c>
      <c r="D1153" s="63" t="s">
        <v>1136</v>
      </c>
      <c r="E1153" s="63" t="s">
        <v>119</v>
      </c>
      <c r="F1153" s="63" t="s">
        <v>330</v>
      </c>
      <c r="G1153" s="63" t="s">
        <v>14</v>
      </c>
      <c r="I1153" s="10"/>
    </row>
    <row r="1154" ht="14.25" customHeight="1">
      <c r="A1154" s="63" t="s">
        <v>17834</v>
      </c>
      <c r="B1154" s="63" t="s">
        <v>17837</v>
      </c>
      <c r="C1154" s="63" t="s">
        <v>17838</v>
      </c>
      <c r="D1154" s="63" t="s">
        <v>1136</v>
      </c>
      <c r="E1154" s="63" t="s">
        <v>436</v>
      </c>
      <c r="F1154" s="63" t="s">
        <v>18</v>
      </c>
      <c r="G1154" s="63" t="s">
        <v>14</v>
      </c>
      <c r="I1154" s="10"/>
    </row>
    <row r="1155" ht="14.25" customHeight="1">
      <c r="A1155" s="63" t="s">
        <v>17839</v>
      </c>
      <c r="B1155" s="63" t="s">
        <v>17840</v>
      </c>
      <c r="C1155" s="63" t="s">
        <v>17841</v>
      </c>
      <c r="D1155" s="63" t="s">
        <v>114</v>
      </c>
      <c r="E1155" s="63" t="s">
        <v>119</v>
      </c>
      <c r="F1155" s="63" t="s">
        <v>18</v>
      </c>
      <c r="G1155" s="63" t="s">
        <v>14</v>
      </c>
      <c r="I1155" s="10"/>
    </row>
    <row r="1156" ht="14.25" customHeight="1">
      <c r="A1156" s="63" t="s">
        <v>17839</v>
      </c>
      <c r="B1156" s="63" t="s">
        <v>17842</v>
      </c>
      <c r="C1156" s="63" t="s">
        <v>17843</v>
      </c>
      <c r="D1156" s="63" t="s">
        <v>135</v>
      </c>
      <c r="E1156" s="63" t="s">
        <v>110</v>
      </c>
      <c r="F1156" s="63" t="s">
        <v>111</v>
      </c>
      <c r="G1156" s="63" t="s">
        <v>14</v>
      </c>
      <c r="I1156" s="10"/>
    </row>
    <row r="1157" ht="14.25" customHeight="1">
      <c r="A1157" s="63" t="s">
        <v>17839</v>
      </c>
      <c r="B1157" s="63" t="s">
        <v>17842</v>
      </c>
      <c r="C1157" s="63" t="s">
        <v>17843</v>
      </c>
      <c r="D1157" s="63" t="s">
        <v>135</v>
      </c>
      <c r="E1157" s="63" t="s">
        <v>15</v>
      </c>
      <c r="F1157" s="63" t="s">
        <v>1341</v>
      </c>
      <c r="G1157" s="63" t="s">
        <v>14</v>
      </c>
      <c r="I1157" s="10"/>
    </row>
    <row r="1158" ht="14.25" customHeight="1">
      <c r="A1158" s="63" t="s">
        <v>17844</v>
      </c>
      <c r="B1158" s="63" t="s">
        <v>17845</v>
      </c>
      <c r="C1158" s="63" t="s">
        <v>17846</v>
      </c>
      <c r="D1158" s="63" t="s">
        <v>838</v>
      </c>
      <c r="E1158" s="63" t="s">
        <v>110</v>
      </c>
      <c r="F1158" s="63" t="s">
        <v>111</v>
      </c>
      <c r="G1158" s="63" t="s">
        <v>14</v>
      </c>
      <c r="I1158" s="10"/>
    </row>
    <row r="1159" ht="14.25" customHeight="1">
      <c r="A1159" s="63" t="s">
        <v>17844</v>
      </c>
      <c r="B1159" s="63" t="s">
        <v>17845</v>
      </c>
      <c r="C1159" s="63" t="s">
        <v>17846</v>
      </c>
      <c r="D1159" s="63" t="s">
        <v>838</v>
      </c>
      <c r="E1159" s="63" t="s">
        <v>239</v>
      </c>
      <c r="F1159" s="63" t="s">
        <v>240</v>
      </c>
      <c r="G1159" s="63" t="s">
        <v>14</v>
      </c>
      <c r="I1159" s="10"/>
    </row>
    <row r="1160" ht="14.25" customHeight="1">
      <c r="A1160" s="63" t="s">
        <v>17844</v>
      </c>
      <c r="B1160" s="63" t="s">
        <v>17847</v>
      </c>
      <c r="C1160" s="63" t="s">
        <v>17848</v>
      </c>
      <c r="D1160" s="63" t="s">
        <v>848</v>
      </c>
      <c r="E1160" s="63" t="s">
        <v>119</v>
      </c>
      <c r="F1160" s="63" t="s">
        <v>330</v>
      </c>
      <c r="G1160" s="63" t="s">
        <v>14</v>
      </c>
      <c r="I1160" s="10"/>
    </row>
    <row r="1161" ht="14.25" customHeight="1">
      <c r="A1161" s="63" t="s">
        <v>17849</v>
      </c>
      <c r="B1161" s="63" t="s">
        <v>17850</v>
      </c>
      <c r="C1161" s="63" t="s">
        <v>17851</v>
      </c>
      <c r="D1161" s="63" t="s">
        <v>642</v>
      </c>
      <c r="E1161" s="63" t="s">
        <v>119</v>
      </c>
      <c r="F1161" s="63" t="s">
        <v>18</v>
      </c>
      <c r="G1161" s="63" t="s">
        <v>14</v>
      </c>
      <c r="I1161" s="10"/>
    </row>
    <row r="1162" ht="14.25" customHeight="1">
      <c r="A1162" s="63" t="s">
        <v>17849</v>
      </c>
      <c r="B1162" s="63" t="s">
        <v>17852</v>
      </c>
      <c r="C1162" s="63" t="s">
        <v>17853</v>
      </c>
      <c r="D1162" s="63" t="s">
        <v>114</v>
      </c>
      <c r="E1162" s="63" t="s">
        <v>5895</v>
      </c>
      <c r="F1162" s="63" t="s">
        <v>111</v>
      </c>
      <c r="G1162" s="63" t="s">
        <v>14</v>
      </c>
      <c r="I1162" s="10"/>
    </row>
    <row r="1163" ht="14.25" customHeight="1">
      <c r="A1163" s="63" t="s">
        <v>17849</v>
      </c>
      <c r="B1163" s="63" t="s">
        <v>17852</v>
      </c>
      <c r="C1163" s="63" t="s">
        <v>17853</v>
      </c>
      <c r="D1163" s="63" t="s">
        <v>114</v>
      </c>
      <c r="E1163" s="63" t="s">
        <v>259</v>
      </c>
      <c r="F1163" s="63" t="s">
        <v>330</v>
      </c>
      <c r="G1163" s="63" t="s">
        <v>14</v>
      </c>
      <c r="I1163" s="10"/>
    </row>
    <row r="1164" ht="14.25" customHeight="1">
      <c r="A1164" s="63" t="s">
        <v>17849</v>
      </c>
      <c r="B1164" s="63" t="s">
        <v>17852</v>
      </c>
      <c r="C1164" s="63" t="s">
        <v>17853</v>
      </c>
      <c r="D1164" s="63" t="s">
        <v>114</v>
      </c>
      <c r="E1164" s="63" t="s">
        <v>38</v>
      </c>
      <c r="F1164" s="63" t="s">
        <v>9816</v>
      </c>
      <c r="G1164" s="63" t="s">
        <v>14</v>
      </c>
      <c r="I1164" s="10"/>
    </row>
    <row r="1165" ht="14.25" customHeight="1">
      <c r="A1165" s="63" t="s">
        <v>17849</v>
      </c>
      <c r="B1165" s="63" t="s">
        <v>17852</v>
      </c>
      <c r="C1165" s="63" t="s">
        <v>17853</v>
      </c>
      <c r="D1165" s="63" t="s">
        <v>114</v>
      </c>
      <c r="E1165" s="63" t="s">
        <v>10699</v>
      </c>
      <c r="F1165" s="63" t="s">
        <v>13</v>
      </c>
      <c r="G1165" s="63" t="s">
        <v>14</v>
      </c>
      <c r="I1165" s="10"/>
    </row>
    <row r="1166" ht="14.25" customHeight="1">
      <c r="A1166" s="63" t="s">
        <v>17854</v>
      </c>
      <c r="B1166" s="63" t="s">
        <v>17855</v>
      </c>
      <c r="C1166" s="63" t="s">
        <v>17856</v>
      </c>
      <c r="D1166" s="63" t="s">
        <v>170</v>
      </c>
      <c r="E1166" s="63" t="s">
        <v>119</v>
      </c>
      <c r="F1166" s="63" t="s">
        <v>149</v>
      </c>
      <c r="G1166" s="63" t="s">
        <v>14</v>
      </c>
      <c r="I1166" s="10"/>
    </row>
    <row r="1167" ht="14.25" customHeight="1">
      <c r="A1167" s="63" t="s">
        <v>17854</v>
      </c>
      <c r="B1167" s="63" t="s">
        <v>17855</v>
      </c>
      <c r="C1167" s="63" t="s">
        <v>17856</v>
      </c>
      <c r="D1167" s="63" t="s">
        <v>170</v>
      </c>
      <c r="E1167" s="63" t="s">
        <v>90</v>
      </c>
      <c r="F1167" s="63" t="s">
        <v>111</v>
      </c>
      <c r="G1167" s="63" t="s">
        <v>14</v>
      </c>
      <c r="I1167" s="10"/>
    </row>
    <row r="1168" ht="14.25" customHeight="1">
      <c r="A1168" s="63" t="s">
        <v>17854</v>
      </c>
      <c r="B1168" s="63" t="s">
        <v>17857</v>
      </c>
      <c r="C1168" s="63" t="s">
        <v>17858</v>
      </c>
      <c r="D1168" s="63" t="s">
        <v>1136</v>
      </c>
      <c r="E1168" s="63" t="s">
        <v>119</v>
      </c>
      <c r="F1168" s="63" t="s">
        <v>330</v>
      </c>
      <c r="G1168" s="63" t="s">
        <v>14</v>
      </c>
      <c r="I1168" s="10"/>
    </row>
    <row r="1169" ht="14.25" customHeight="1">
      <c r="A1169" s="63" t="s">
        <v>17854</v>
      </c>
      <c r="B1169" s="63" t="s">
        <v>17857</v>
      </c>
      <c r="C1169" s="63" t="s">
        <v>17858</v>
      </c>
      <c r="D1169" s="63" t="s">
        <v>1136</v>
      </c>
      <c r="E1169" s="63" t="s">
        <v>1862</v>
      </c>
      <c r="F1169" s="63" t="s">
        <v>33</v>
      </c>
      <c r="G1169" s="63" t="s">
        <v>14</v>
      </c>
      <c r="I1169" s="10"/>
    </row>
    <row r="1170" ht="14.25" customHeight="1">
      <c r="A1170" s="63" t="s">
        <v>17854</v>
      </c>
      <c r="B1170" s="63" t="s">
        <v>17857</v>
      </c>
      <c r="C1170" s="63" t="s">
        <v>17858</v>
      </c>
      <c r="D1170" s="63" t="s">
        <v>1136</v>
      </c>
      <c r="E1170" s="63" t="s">
        <v>90</v>
      </c>
      <c r="F1170" s="63" t="s">
        <v>111</v>
      </c>
      <c r="G1170" s="63" t="s">
        <v>14</v>
      </c>
      <c r="I1170" s="10"/>
    </row>
    <row r="1171" ht="14.25" customHeight="1">
      <c r="A1171" s="63" t="s">
        <v>17859</v>
      </c>
      <c r="B1171" s="63" t="s">
        <v>17860</v>
      </c>
      <c r="C1171" s="63" t="s">
        <v>17861</v>
      </c>
      <c r="D1171" s="63" t="s">
        <v>515</v>
      </c>
      <c r="E1171" s="63" t="s">
        <v>119</v>
      </c>
      <c r="F1171" s="63" t="s">
        <v>330</v>
      </c>
      <c r="G1171" s="63" t="s">
        <v>14</v>
      </c>
      <c r="I1171" s="10"/>
    </row>
    <row r="1172" ht="14.25" customHeight="1">
      <c r="A1172" s="63" t="s">
        <v>17859</v>
      </c>
      <c r="B1172" s="63" t="s">
        <v>17860</v>
      </c>
      <c r="C1172" s="63" t="s">
        <v>17861</v>
      </c>
      <c r="D1172" s="63" t="s">
        <v>515</v>
      </c>
      <c r="E1172" s="63" t="s">
        <v>90</v>
      </c>
      <c r="F1172" s="63" t="s">
        <v>111</v>
      </c>
      <c r="G1172" s="63" t="s">
        <v>14</v>
      </c>
      <c r="I1172" s="10"/>
    </row>
    <row r="1173" ht="14.25" customHeight="1">
      <c r="A1173" s="63" t="s">
        <v>17859</v>
      </c>
      <c r="B1173" s="63" t="s">
        <v>17862</v>
      </c>
      <c r="C1173" s="63" t="s">
        <v>17863</v>
      </c>
      <c r="D1173" s="63" t="s">
        <v>2604</v>
      </c>
      <c r="E1173" s="63" t="s">
        <v>119</v>
      </c>
      <c r="F1173" s="63" t="s">
        <v>18</v>
      </c>
      <c r="G1173" s="63" t="s">
        <v>14</v>
      </c>
      <c r="I1173" s="10"/>
    </row>
    <row r="1174" ht="14.25" customHeight="1">
      <c r="A1174" s="63" t="s">
        <v>17859</v>
      </c>
      <c r="B1174" s="63" t="s">
        <v>17862</v>
      </c>
      <c r="C1174" s="63" t="s">
        <v>17863</v>
      </c>
      <c r="D1174" s="63" t="s">
        <v>2604</v>
      </c>
      <c r="E1174" s="63" t="s">
        <v>239</v>
      </c>
      <c r="F1174" s="63" t="s">
        <v>240</v>
      </c>
      <c r="G1174" s="63" t="s">
        <v>14</v>
      </c>
      <c r="I1174" s="10"/>
    </row>
    <row r="1175" ht="14.25" customHeight="1">
      <c r="A1175" s="63" t="s">
        <v>17864</v>
      </c>
      <c r="B1175" s="63" t="s">
        <v>17865</v>
      </c>
      <c r="C1175" s="63" t="s">
        <v>17866</v>
      </c>
      <c r="D1175" s="63" t="s">
        <v>17739</v>
      </c>
      <c r="E1175" s="63" t="s">
        <v>110</v>
      </c>
      <c r="F1175" s="63" t="s">
        <v>111</v>
      </c>
      <c r="G1175" s="63" t="s">
        <v>14</v>
      </c>
      <c r="I1175" s="10"/>
    </row>
    <row r="1176" ht="14.25" customHeight="1">
      <c r="A1176" s="63" t="s">
        <v>17864</v>
      </c>
      <c r="B1176" s="63" t="s">
        <v>17865</v>
      </c>
      <c r="C1176" s="63" t="s">
        <v>17866</v>
      </c>
      <c r="D1176" s="63" t="s">
        <v>17739</v>
      </c>
      <c r="E1176" s="63" t="s">
        <v>22</v>
      </c>
      <c r="F1176" s="63" t="s">
        <v>17867</v>
      </c>
      <c r="G1176" s="63" t="s">
        <v>14</v>
      </c>
      <c r="I1176" s="10"/>
    </row>
    <row r="1177" ht="14.25" customHeight="1">
      <c r="A1177" s="63" t="s">
        <v>17864</v>
      </c>
      <c r="B1177" s="63" t="s">
        <v>17868</v>
      </c>
      <c r="C1177" s="63" t="s">
        <v>17869</v>
      </c>
      <c r="D1177" s="63" t="s">
        <v>284</v>
      </c>
      <c r="E1177" s="63" t="s">
        <v>90</v>
      </c>
      <c r="F1177" s="63" t="s">
        <v>111</v>
      </c>
      <c r="G1177" s="63" t="s">
        <v>14</v>
      </c>
      <c r="I1177" s="10"/>
    </row>
    <row r="1178" ht="14.25" customHeight="1">
      <c r="A1178" s="65">
        <v>45264.0</v>
      </c>
      <c r="B1178" s="63" t="s">
        <v>17870</v>
      </c>
      <c r="C1178" s="63" t="s">
        <v>17871</v>
      </c>
      <c r="D1178" s="63" t="s">
        <v>5710</v>
      </c>
      <c r="E1178" s="63" t="s">
        <v>110</v>
      </c>
      <c r="F1178" s="63" t="s">
        <v>111</v>
      </c>
      <c r="G1178" s="63" t="s">
        <v>14</v>
      </c>
      <c r="I1178" s="10"/>
    </row>
    <row r="1179" ht="14.25" customHeight="1">
      <c r="A1179" s="65">
        <v>45264.0</v>
      </c>
      <c r="B1179" s="63" t="s">
        <v>17870</v>
      </c>
      <c r="C1179" s="63" t="s">
        <v>17871</v>
      </c>
      <c r="D1179" s="63" t="s">
        <v>5710</v>
      </c>
      <c r="E1179" s="63" t="s">
        <v>119</v>
      </c>
      <c r="F1179" s="63" t="s">
        <v>454</v>
      </c>
      <c r="G1179" s="63" t="s">
        <v>14</v>
      </c>
      <c r="I1179" s="10"/>
    </row>
    <row r="1180" ht="14.25" customHeight="1">
      <c r="A1180" s="65">
        <v>45264.0</v>
      </c>
      <c r="B1180" s="63" t="s">
        <v>17872</v>
      </c>
      <c r="C1180" s="63" t="s">
        <v>17873</v>
      </c>
      <c r="D1180" s="63" t="s">
        <v>10190</v>
      </c>
      <c r="E1180" s="63" t="s">
        <v>119</v>
      </c>
      <c r="F1180" s="63" t="s">
        <v>149</v>
      </c>
      <c r="G1180" s="63" t="s">
        <v>14</v>
      </c>
      <c r="I1180" s="10"/>
    </row>
    <row r="1181" ht="14.25" customHeight="1">
      <c r="A1181" s="65">
        <v>45264.0</v>
      </c>
      <c r="B1181" s="63" t="s">
        <v>17872</v>
      </c>
      <c r="C1181" s="63" t="s">
        <v>17873</v>
      </c>
      <c r="D1181" s="63" t="s">
        <v>10190</v>
      </c>
      <c r="E1181" s="63" t="s">
        <v>239</v>
      </c>
      <c r="F1181" s="63" t="s">
        <v>240</v>
      </c>
      <c r="G1181" s="63" t="s">
        <v>14</v>
      </c>
      <c r="I1181" s="10"/>
    </row>
    <row r="1182" ht="14.25" customHeight="1">
      <c r="A1182" s="65">
        <v>45234.0</v>
      </c>
      <c r="B1182" s="63" t="s">
        <v>17874</v>
      </c>
      <c r="C1182" s="63" t="s">
        <v>17875</v>
      </c>
      <c r="D1182" s="63" t="s">
        <v>1932</v>
      </c>
      <c r="E1182" s="63" t="s">
        <v>5895</v>
      </c>
      <c r="F1182" s="63" t="s">
        <v>111</v>
      </c>
      <c r="G1182" s="63" t="s">
        <v>14</v>
      </c>
      <c r="I1182" s="10"/>
    </row>
    <row r="1183" ht="14.25" customHeight="1">
      <c r="A1183" s="65">
        <v>45234.0</v>
      </c>
      <c r="B1183" s="63" t="s">
        <v>17874</v>
      </c>
      <c r="C1183" s="63" t="s">
        <v>17875</v>
      </c>
      <c r="D1183" s="63" t="s">
        <v>1932</v>
      </c>
      <c r="E1183" s="63" t="s">
        <v>239</v>
      </c>
      <c r="F1183" s="63" t="s">
        <v>240</v>
      </c>
      <c r="G1183" s="63" t="s">
        <v>14</v>
      </c>
      <c r="I1183" s="10"/>
    </row>
    <row r="1184" ht="14.25" customHeight="1">
      <c r="A1184" s="65">
        <v>45234.0</v>
      </c>
      <c r="B1184" s="63" t="s">
        <v>17876</v>
      </c>
      <c r="C1184" s="63" t="s">
        <v>17877</v>
      </c>
      <c r="D1184" s="63" t="s">
        <v>109</v>
      </c>
      <c r="E1184" s="63" t="s">
        <v>15</v>
      </c>
      <c r="F1184" s="63" t="s">
        <v>17878</v>
      </c>
      <c r="G1184" s="63" t="s">
        <v>14</v>
      </c>
      <c r="I1184" s="10"/>
    </row>
    <row r="1185" ht="14.25" customHeight="1">
      <c r="A1185" s="65">
        <v>45203.0</v>
      </c>
      <c r="B1185" s="63" t="s">
        <v>17879</v>
      </c>
      <c r="C1185" s="63" t="s">
        <v>17880</v>
      </c>
      <c r="D1185" s="63" t="s">
        <v>615</v>
      </c>
      <c r="E1185" s="63" t="s">
        <v>110</v>
      </c>
      <c r="F1185" s="63" t="s">
        <v>111</v>
      </c>
      <c r="G1185" s="63" t="s">
        <v>14</v>
      </c>
      <c r="I1185" s="10"/>
    </row>
    <row r="1186" ht="14.25" customHeight="1">
      <c r="A1186" s="65">
        <v>45203.0</v>
      </c>
      <c r="B1186" s="63" t="s">
        <v>17881</v>
      </c>
      <c r="C1186" s="63" t="s">
        <v>17882</v>
      </c>
      <c r="D1186" s="63" t="s">
        <v>312</v>
      </c>
      <c r="E1186" s="63" t="s">
        <v>119</v>
      </c>
      <c r="F1186" s="63" t="s">
        <v>3025</v>
      </c>
      <c r="G1186" s="63" t="s">
        <v>14</v>
      </c>
      <c r="I1186" s="10"/>
    </row>
    <row r="1187" ht="14.25" customHeight="1">
      <c r="A1187" s="65">
        <v>45111.0</v>
      </c>
      <c r="B1187" s="63" t="s">
        <v>17883</v>
      </c>
      <c r="C1187" s="63" t="s">
        <v>17884</v>
      </c>
      <c r="D1187" s="63" t="s">
        <v>1464</v>
      </c>
      <c r="E1187" s="63" t="s">
        <v>110</v>
      </c>
      <c r="F1187" s="63" t="s">
        <v>111</v>
      </c>
      <c r="G1187" s="63" t="s">
        <v>14</v>
      </c>
      <c r="I1187" s="10"/>
    </row>
    <row r="1188" ht="14.25" customHeight="1">
      <c r="A1188" s="65">
        <v>45111.0</v>
      </c>
      <c r="B1188" s="63" t="s">
        <v>17885</v>
      </c>
      <c r="C1188" s="63" t="s">
        <v>17886</v>
      </c>
      <c r="D1188" s="63" t="s">
        <v>2610</v>
      </c>
      <c r="E1188" s="63" t="s">
        <v>5895</v>
      </c>
      <c r="F1188" s="63" t="s">
        <v>111</v>
      </c>
      <c r="G1188" s="63" t="s">
        <v>14</v>
      </c>
      <c r="I1188" s="10"/>
    </row>
    <row r="1189" ht="14.25" customHeight="1">
      <c r="A1189" s="65">
        <v>45050.0</v>
      </c>
      <c r="B1189" s="63" t="s">
        <v>17887</v>
      </c>
      <c r="C1189" s="63" t="s">
        <v>17888</v>
      </c>
      <c r="D1189" s="63" t="s">
        <v>267</v>
      </c>
      <c r="E1189" s="63" t="s">
        <v>110</v>
      </c>
      <c r="F1189" s="63" t="s">
        <v>111</v>
      </c>
      <c r="G1189" s="63" t="s">
        <v>14</v>
      </c>
      <c r="I1189" s="10"/>
    </row>
    <row r="1190" ht="14.25" customHeight="1">
      <c r="A1190" s="65">
        <v>45050.0</v>
      </c>
      <c r="B1190" s="63" t="s">
        <v>17889</v>
      </c>
      <c r="C1190" s="63" t="s">
        <v>17890</v>
      </c>
      <c r="D1190" s="63" t="s">
        <v>5710</v>
      </c>
      <c r="E1190" s="63" t="s">
        <v>110</v>
      </c>
      <c r="F1190" s="63" t="s">
        <v>111</v>
      </c>
      <c r="G1190" s="63" t="s">
        <v>14</v>
      </c>
      <c r="I1190" s="10"/>
    </row>
    <row r="1191" ht="14.25" customHeight="1">
      <c r="A1191" s="65">
        <v>45050.0</v>
      </c>
      <c r="B1191" s="63" t="s">
        <v>17889</v>
      </c>
      <c r="C1191" s="63" t="s">
        <v>17890</v>
      </c>
      <c r="D1191" s="63" t="s">
        <v>5710</v>
      </c>
      <c r="E1191" s="63" t="s">
        <v>239</v>
      </c>
      <c r="F1191" s="63" t="s">
        <v>240</v>
      </c>
      <c r="G1191" s="63" t="s">
        <v>14</v>
      </c>
      <c r="I1191" s="10"/>
    </row>
    <row r="1192" ht="14.25" customHeight="1">
      <c r="A1192" s="65">
        <v>45020.0</v>
      </c>
      <c r="B1192" s="63" t="s">
        <v>17891</v>
      </c>
      <c r="C1192" s="63" t="s">
        <v>17892</v>
      </c>
      <c r="D1192" s="63" t="s">
        <v>838</v>
      </c>
      <c r="E1192" s="63" t="s">
        <v>110</v>
      </c>
      <c r="F1192" s="63" t="s">
        <v>111</v>
      </c>
      <c r="G1192" s="63" t="s">
        <v>14</v>
      </c>
      <c r="I1192" s="10"/>
    </row>
    <row r="1193" ht="14.25" customHeight="1">
      <c r="A1193" s="65">
        <v>45020.0</v>
      </c>
      <c r="B1193" s="63" t="s">
        <v>17893</v>
      </c>
      <c r="C1193" s="63" t="s">
        <v>17894</v>
      </c>
      <c r="D1193" s="63" t="s">
        <v>615</v>
      </c>
      <c r="E1193" s="63" t="s">
        <v>5895</v>
      </c>
      <c r="F1193" s="63" t="s">
        <v>111</v>
      </c>
      <c r="G1193" s="63" t="s">
        <v>14</v>
      </c>
      <c r="I1193" s="10"/>
    </row>
    <row r="1194" ht="14.25" customHeight="1">
      <c r="A1194" s="65">
        <v>44989.0</v>
      </c>
      <c r="B1194" s="63" t="s">
        <v>17895</v>
      </c>
      <c r="C1194" s="63" t="s">
        <v>17896</v>
      </c>
      <c r="D1194" s="63" t="s">
        <v>445</v>
      </c>
      <c r="E1194" s="63" t="s">
        <v>17618</v>
      </c>
      <c r="F1194" s="63" t="s">
        <v>240</v>
      </c>
      <c r="G1194" s="63" t="s">
        <v>14</v>
      </c>
      <c r="I1194" s="10"/>
    </row>
    <row r="1195" ht="14.25" customHeight="1">
      <c r="A1195" s="65">
        <v>44989.0</v>
      </c>
      <c r="B1195" s="63" t="s">
        <v>17895</v>
      </c>
      <c r="C1195" s="63" t="s">
        <v>17896</v>
      </c>
      <c r="D1195" s="63" t="s">
        <v>445</v>
      </c>
      <c r="E1195" s="63" t="s">
        <v>436</v>
      </c>
      <c r="F1195" s="63" t="s">
        <v>13</v>
      </c>
      <c r="G1195" s="63" t="s">
        <v>14</v>
      </c>
      <c r="I1195" s="10"/>
    </row>
    <row r="1196" ht="14.25" customHeight="1">
      <c r="A1196" s="65">
        <v>44989.0</v>
      </c>
      <c r="B1196" s="63" t="s">
        <v>17897</v>
      </c>
      <c r="C1196" s="63" t="s">
        <v>17898</v>
      </c>
      <c r="D1196" s="63" t="s">
        <v>746</v>
      </c>
      <c r="E1196" s="63" t="s">
        <v>110</v>
      </c>
      <c r="F1196" s="63" t="s">
        <v>111</v>
      </c>
      <c r="G1196" s="63" t="s">
        <v>14</v>
      </c>
      <c r="I1196" s="10"/>
    </row>
    <row r="1197" ht="14.25" customHeight="1">
      <c r="A1197" s="65">
        <v>44989.0</v>
      </c>
      <c r="B1197" s="63" t="s">
        <v>17897</v>
      </c>
      <c r="C1197" s="63" t="s">
        <v>17898</v>
      </c>
      <c r="D1197" s="63" t="s">
        <v>746</v>
      </c>
      <c r="E1197" s="63" t="s">
        <v>239</v>
      </c>
      <c r="F1197" s="63" t="s">
        <v>240</v>
      </c>
      <c r="G1197" s="63" t="s">
        <v>14</v>
      </c>
      <c r="I1197" s="10"/>
    </row>
    <row r="1198" ht="14.25" customHeight="1">
      <c r="A1198" s="63" t="s">
        <v>17899</v>
      </c>
      <c r="B1198" s="63" t="s">
        <v>17900</v>
      </c>
      <c r="C1198" s="63" t="s">
        <v>17901</v>
      </c>
      <c r="D1198" s="63" t="s">
        <v>135</v>
      </c>
      <c r="E1198" s="63" t="s">
        <v>119</v>
      </c>
      <c r="F1198" s="63" t="s">
        <v>917</v>
      </c>
      <c r="G1198" s="63" t="s">
        <v>14</v>
      </c>
      <c r="I1198" s="10"/>
    </row>
    <row r="1199" ht="14.25" customHeight="1">
      <c r="A1199" s="63" t="s">
        <v>17899</v>
      </c>
      <c r="B1199" s="63" t="s">
        <v>17900</v>
      </c>
      <c r="C1199" s="63" t="s">
        <v>17901</v>
      </c>
      <c r="D1199" s="63" t="s">
        <v>135</v>
      </c>
      <c r="E1199" s="63" t="s">
        <v>4372</v>
      </c>
      <c r="F1199" s="63" t="s">
        <v>505</v>
      </c>
      <c r="G1199" s="63" t="s">
        <v>14</v>
      </c>
      <c r="I1199" s="10"/>
    </row>
    <row r="1200" ht="14.25" customHeight="1">
      <c r="A1200" s="63" t="s">
        <v>17899</v>
      </c>
      <c r="B1200" s="63" t="s">
        <v>17900</v>
      </c>
      <c r="C1200" s="63" t="s">
        <v>17901</v>
      </c>
      <c r="D1200" s="63" t="s">
        <v>206</v>
      </c>
      <c r="E1200" s="63" t="s">
        <v>119</v>
      </c>
      <c r="F1200" s="63" t="s">
        <v>917</v>
      </c>
      <c r="G1200" s="63" t="s">
        <v>14</v>
      </c>
      <c r="I1200" s="10"/>
    </row>
    <row r="1201" ht="14.25" customHeight="1">
      <c r="A1201" s="63" t="s">
        <v>17899</v>
      </c>
      <c r="B1201" s="63" t="s">
        <v>17900</v>
      </c>
      <c r="C1201" s="63" t="s">
        <v>17901</v>
      </c>
      <c r="D1201" s="63" t="s">
        <v>206</v>
      </c>
      <c r="E1201" s="63" t="s">
        <v>4372</v>
      </c>
      <c r="F1201" s="63" t="s">
        <v>505</v>
      </c>
      <c r="G1201" s="63" t="s">
        <v>14</v>
      </c>
      <c r="I1201" s="10"/>
    </row>
    <row r="1202" ht="14.25" customHeight="1">
      <c r="A1202" s="63" t="s">
        <v>17899</v>
      </c>
      <c r="B1202" s="63" t="s">
        <v>17900</v>
      </c>
      <c r="C1202" s="63" t="s">
        <v>17901</v>
      </c>
      <c r="D1202" s="63" t="s">
        <v>970</v>
      </c>
      <c r="E1202" s="63" t="s">
        <v>119</v>
      </c>
      <c r="F1202" s="63" t="s">
        <v>917</v>
      </c>
      <c r="G1202" s="63" t="s">
        <v>14</v>
      </c>
      <c r="I1202" s="10"/>
    </row>
    <row r="1203" ht="14.25" customHeight="1">
      <c r="A1203" s="63" t="s">
        <v>17899</v>
      </c>
      <c r="B1203" s="63" t="s">
        <v>17900</v>
      </c>
      <c r="C1203" s="63" t="s">
        <v>17901</v>
      </c>
      <c r="D1203" s="63" t="s">
        <v>970</v>
      </c>
      <c r="E1203" s="63" t="s">
        <v>4372</v>
      </c>
      <c r="F1203" s="63" t="s">
        <v>505</v>
      </c>
      <c r="G1203" s="63" t="s">
        <v>14</v>
      </c>
      <c r="I1203" s="10"/>
    </row>
    <row r="1204" ht="14.25" customHeight="1">
      <c r="A1204" s="63" t="s">
        <v>17902</v>
      </c>
      <c r="B1204" s="63" t="s">
        <v>17903</v>
      </c>
      <c r="C1204" s="63" t="s">
        <v>17904</v>
      </c>
      <c r="D1204" s="63" t="s">
        <v>267</v>
      </c>
      <c r="E1204" s="63" t="s">
        <v>110</v>
      </c>
      <c r="F1204" s="63" t="s">
        <v>111</v>
      </c>
      <c r="G1204" s="63" t="s">
        <v>14</v>
      </c>
      <c r="I1204" s="10"/>
    </row>
    <row r="1205" ht="14.25" customHeight="1">
      <c r="A1205" s="63" t="s">
        <v>17902</v>
      </c>
      <c r="B1205" s="63" t="s">
        <v>17903</v>
      </c>
      <c r="C1205" s="63" t="s">
        <v>17904</v>
      </c>
      <c r="D1205" s="63" t="s">
        <v>267</v>
      </c>
      <c r="E1205" s="63" t="s">
        <v>334</v>
      </c>
      <c r="F1205" s="63" t="s">
        <v>2843</v>
      </c>
      <c r="G1205" s="63" t="s">
        <v>14</v>
      </c>
      <c r="I1205" s="10"/>
    </row>
    <row r="1206" ht="14.25" customHeight="1">
      <c r="A1206" s="63" t="s">
        <v>17902</v>
      </c>
      <c r="B1206" s="63" t="s">
        <v>17905</v>
      </c>
      <c r="C1206" s="63" t="s">
        <v>17906</v>
      </c>
      <c r="D1206" s="63" t="s">
        <v>130</v>
      </c>
      <c r="E1206" s="63" t="s">
        <v>119</v>
      </c>
      <c r="F1206" s="63" t="s">
        <v>127</v>
      </c>
      <c r="G1206" s="63" t="s">
        <v>14</v>
      </c>
      <c r="I1206" s="10"/>
    </row>
    <row r="1207" ht="14.25" customHeight="1">
      <c r="A1207" s="63" t="s">
        <v>17902</v>
      </c>
      <c r="B1207" s="63" t="s">
        <v>17905</v>
      </c>
      <c r="C1207" s="63" t="s">
        <v>17906</v>
      </c>
      <c r="D1207" s="63" t="s">
        <v>130</v>
      </c>
      <c r="E1207" s="63" t="s">
        <v>9710</v>
      </c>
      <c r="F1207" s="63" t="s">
        <v>7012</v>
      </c>
      <c r="G1207" s="63" t="s">
        <v>14</v>
      </c>
      <c r="I1207" s="10"/>
    </row>
    <row r="1208" ht="14.25" customHeight="1">
      <c r="A1208" s="63" t="s">
        <v>17907</v>
      </c>
      <c r="B1208" s="63" t="s">
        <v>17908</v>
      </c>
      <c r="C1208" s="63" t="s">
        <v>17909</v>
      </c>
      <c r="D1208" s="63" t="s">
        <v>567</v>
      </c>
      <c r="E1208" s="63" t="s">
        <v>119</v>
      </c>
      <c r="F1208" s="63" t="s">
        <v>308</v>
      </c>
      <c r="G1208" s="63" t="s">
        <v>14</v>
      </c>
      <c r="I1208" s="10"/>
    </row>
    <row r="1209" ht="14.25" customHeight="1">
      <c r="A1209" s="63" t="s">
        <v>17907</v>
      </c>
      <c r="B1209" s="63" t="s">
        <v>17910</v>
      </c>
      <c r="C1209" s="63" t="s">
        <v>17911</v>
      </c>
      <c r="D1209" s="63" t="s">
        <v>611</v>
      </c>
      <c r="E1209" s="63" t="s">
        <v>436</v>
      </c>
      <c r="F1209" s="63" t="s">
        <v>13</v>
      </c>
      <c r="G1209" s="63" t="s">
        <v>14</v>
      </c>
      <c r="I1209" s="10"/>
    </row>
    <row r="1210" ht="14.25" customHeight="1">
      <c r="A1210" s="63" t="s">
        <v>17912</v>
      </c>
      <c r="B1210" s="63" t="s">
        <v>17913</v>
      </c>
      <c r="C1210" s="63" t="s">
        <v>17914</v>
      </c>
      <c r="D1210" s="63" t="s">
        <v>17739</v>
      </c>
      <c r="E1210" s="63" t="s">
        <v>334</v>
      </c>
      <c r="F1210" s="63" t="s">
        <v>330</v>
      </c>
      <c r="G1210" s="63" t="s">
        <v>14</v>
      </c>
      <c r="I1210" s="10"/>
    </row>
    <row r="1211" ht="14.25" customHeight="1">
      <c r="A1211" s="63" t="s">
        <v>17912</v>
      </c>
      <c r="B1211" s="63" t="s">
        <v>17913</v>
      </c>
      <c r="C1211" s="63" t="s">
        <v>17914</v>
      </c>
      <c r="D1211" s="63" t="s">
        <v>17739</v>
      </c>
      <c r="E1211" s="63" t="s">
        <v>110</v>
      </c>
      <c r="F1211" s="63" t="s">
        <v>111</v>
      </c>
      <c r="G1211" s="63" t="s">
        <v>14</v>
      </c>
      <c r="I1211" s="10"/>
    </row>
    <row r="1212" ht="14.25" customHeight="1">
      <c r="A1212" s="63" t="s">
        <v>17912</v>
      </c>
      <c r="B1212" s="63" t="s">
        <v>17915</v>
      </c>
      <c r="C1212" s="63" t="s">
        <v>17916</v>
      </c>
      <c r="D1212" s="63" t="s">
        <v>812</v>
      </c>
      <c r="E1212" s="63" t="s">
        <v>90</v>
      </c>
      <c r="F1212" s="63" t="s">
        <v>111</v>
      </c>
      <c r="G1212" s="63" t="s">
        <v>14</v>
      </c>
      <c r="I1212" s="10"/>
    </row>
    <row r="1213" ht="14.25" customHeight="1">
      <c r="A1213" s="63" t="s">
        <v>17917</v>
      </c>
      <c r="B1213" s="63" t="s">
        <v>17918</v>
      </c>
      <c r="C1213" s="63" t="s">
        <v>17919</v>
      </c>
      <c r="D1213" s="63" t="s">
        <v>445</v>
      </c>
      <c r="E1213" s="63" t="s">
        <v>110</v>
      </c>
      <c r="F1213" s="63" t="s">
        <v>111</v>
      </c>
      <c r="G1213" s="63" t="s">
        <v>14</v>
      </c>
      <c r="I1213" s="10"/>
    </row>
    <row r="1214" ht="14.25" customHeight="1">
      <c r="A1214" s="63" t="s">
        <v>17917</v>
      </c>
      <c r="B1214" s="63" t="s">
        <v>17918</v>
      </c>
      <c r="C1214" s="63" t="s">
        <v>17919</v>
      </c>
      <c r="D1214" s="63" t="s">
        <v>445</v>
      </c>
      <c r="E1214" s="63" t="s">
        <v>239</v>
      </c>
      <c r="F1214" s="63" t="s">
        <v>240</v>
      </c>
      <c r="G1214" s="63" t="s">
        <v>14</v>
      </c>
      <c r="I1214" s="10"/>
    </row>
    <row r="1215" ht="14.25" customHeight="1">
      <c r="A1215" s="63" t="s">
        <v>17917</v>
      </c>
      <c r="B1215" s="63" t="s">
        <v>17918</v>
      </c>
      <c r="C1215" s="63" t="s">
        <v>17919</v>
      </c>
      <c r="D1215" s="63" t="s">
        <v>445</v>
      </c>
      <c r="E1215" s="63" t="s">
        <v>436</v>
      </c>
      <c r="F1215" s="63" t="s">
        <v>13</v>
      </c>
      <c r="G1215" s="63" t="s">
        <v>14</v>
      </c>
      <c r="I1215" s="10"/>
    </row>
    <row r="1216" ht="14.25" customHeight="1">
      <c r="A1216" s="63" t="s">
        <v>17920</v>
      </c>
      <c r="B1216" s="63" t="s">
        <v>17921</v>
      </c>
      <c r="C1216" s="63" t="s">
        <v>17922</v>
      </c>
      <c r="D1216" s="63" t="s">
        <v>170</v>
      </c>
      <c r="E1216" s="63" t="s">
        <v>2111</v>
      </c>
      <c r="F1216" s="63" t="s">
        <v>240</v>
      </c>
      <c r="G1216" s="63" t="s">
        <v>14</v>
      </c>
      <c r="I1216" s="10"/>
    </row>
    <row r="1217" ht="14.25" customHeight="1">
      <c r="A1217" s="63" t="s">
        <v>17923</v>
      </c>
      <c r="B1217" s="63" t="s">
        <v>17924</v>
      </c>
      <c r="C1217" s="63" t="s">
        <v>17925</v>
      </c>
      <c r="D1217" s="63" t="s">
        <v>11</v>
      </c>
      <c r="E1217" s="63" t="s">
        <v>15</v>
      </c>
      <c r="F1217" s="63" t="s">
        <v>48</v>
      </c>
      <c r="G1217" s="63" t="s">
        <v>14</v>
      </c>
      <c r="I1217" s="10"/>
    </row>
    <row r="1218" ht="14.25" customHeight="1">
      <c r="A1218" s="63" t="s">
        <v>17923</v>
      </c>
      <c r="B1218" s="63" t="s">
        <v>17924</v>
      </c>
      <c r="C1218" s="63" t="s">
        <v>17925</v>
      </c>
      <c r="D1218" s="63" t="s">
        <v>11</v>
      </c>
      <c r="E1218" s="63" t="s">
        <v>239</v>
      </c>
      <c r="F1218" s="63" t="s">
        <v>240</v>
      </c>
      <c r="G1218" s="63" t="s">
        <v>14</v>
      </c>
      <c r="I1218" s="10"/>
    </row>
    <row r="1219" ht="14.25" customHeight="1">
      <c r="A1219" s="63" t="s">
        <v>17923</v>
      </c>
      <c r="B1219" s="63" t="s">
        <v>17924</v>
      </c>
      <c r="C1219" s="63" t="s">
        <v>17925</v>
      </c>
      <c r="D1219" s="63" t="s">
        <v>11</v>
      </c>
      <c r="E1219" s="63" t="s">
        <v>1862</v>
      </c>
      <c r="F1219" s="63" t="s">
        <v>308</v>
      </c>
      <c r="G1219" s="63" t="s">
        <v>14</v>
      </c>
      <c r="I1219" s="10"/>
    </row>
    <row r="1220" ht="14.25" customHeight="1">
      <c r="A1220" s="63" t="s">
        <v>17923</v>
      </c>
      <c r="B1220" s="63" t="s">
        <v>17924</v>
      </c>
      <c r="C1220" s="63" t="s">
        <v>17925</v>
      </c>
      <c r="D1220" s="63" t="s">
        <v>11</v>
      </c>
      <c r="E1220" s="63" t="s">
        <v>119</v>
      </c>
      <c r="F1220" s="63" t="s">
        <v>2843</v>
      </c>
      <c r="G1220" s="63" t="s">
        <v>14</v>
      </c>
      <c r="I1220" s="10"/>
    </row>
    <row r="1221" ht="14.25" customHeight="1">
      <c r="A1221" s="63" t="s">
        <v>17923</v>
      </c>
      <c r="B1221" s="63" t="s">
        <v>17926</v>
      </c>
      <c r="C1221" s="63" t="s">
        <v>17927</v>
      </c>
      <c r="D1221" s="63" t="s">
        <v>2610</v>
      </c>
      <c r="E1221" s="63" t="s">
        <v>119</v>
      </c>
      <c r="F1221" s="63" t="s">
        <v>132</v>
      </c>
      <c r="G1221" s="63" t="s">
        <v>14</v>
      </c>
      <c r="I1221" s="10"/>
    </row>
    <row r="1222" ht="14.25" customHeight="1">
      <c r="A1222" s="63" t="s">
        <v>17928</v>
      </c>
      <c r="B1222" s="63" t="s">
        <v>17929</v>
      </c>
      <c r="C1222" s="63" t="s">
        <v>17930</v>
      </c>
      <c r="D1222" s="63" t="s">
        <v>812</v>
      </c>
      <c r="E1222" s="63" t="s">
        <v>334</v>
      </c>
      <c r="F1222" s="63" t="s">
        <v>308</v>
      </c>
      <c r="G1222" s="63" t="s">
        <v>14</v>
      </c>
      <c r="I1222" s="10"/>
    </row>
    <row r="1223" ht="14.25" customHeight="1">
      <c r="A1223" s="63" t="s">
        <v>17928</v>
      </c>
      <c r="B1223" s="63" t="s">
        <v>17929</v>
      </c>
      <c r="C1223" s="63" t="s">
        <v>17930</v>
      </c>
      <c r="D1223" s="63" t="s">
        <v>812</v>
      </c>
      <c r="E1223" s="63" t="s">
        <v>5895</v>
      </c>
      <c r="F1223" s="63" t="s">
        <v>111</v>
      </c>
      <c r="G1223" s="63" t="s">
        <v>14</v>
      </c>
      <c r="I1223" s="10"/>
    </row>
    <row r="1224" ht="14.25" customHeight="1">
      <c r="A1224" s="63" t="s">
        <v>17928</v>
      </c>
      <c r="B1224" s="63" t="s">
        <v>17931</v>
      </c>
      <c r="C1224" s="63" t="s">
        <v>17932</v>
      </c>
      <c r="D1224" s="63" t="s">
        <v>651</v>
      </c>
      <c r="E1224" s="63" t="s">
        <v>110</v>
      </c>
      <c r="F1224" s="63" t="s">
        <v>111</v>
      </c>
      <c r="G1224" s="63" t="s">
        <v>14</v>
      </c>
      <c r="I1224" s="10"/>
    </row>
    <row r="1225" ht="14.25" customHeight="1">
      <c r="A1225" s="63" t="s">
        <v>17928</v>
      </c>
      <c r="B1225" s="63" t="s">
        <v>17931</v>
      </c>
      <c r="C1225" s="63" t="s">
        <v>17932</v>
      </c>
      <c r="D1225" s="63" t="s">
        <v>651</v>
      </c>
      <c r="E1225" s="63" t="s">
        <v>2082</v>
      </c>
      <c r="F1225" s="63" t="s">
        <v>240</v>
      </c>
      <c r="G1225" s="63" t="s">
        <v>14</v>
      </c>
      <c r="I1225" s="10"/>
    </row>
    <row r="1226" ht="14.25" customHeight="1">
      <c r="A1226" s="63" t="s">
        <v>17933</v>
      </c>
      <c r="B1226" s="63" t="s">
        <v>17934</v>
      </c>
      <c r="C1226" s="63" t="s">
        <v>17935</v>
      </c>
      <c r="D1226" s="63" t="s">
        <v>570</v>
      </c>
      <c r="E1226" s="63" t="s">
        <v>2082</v>
      </c>
      <c r="F1226" s="63" t="s">
        <v>5227</v>
      </c>
      <c r="G1226" s="63" t="s">
        <v>14</v>
      </c>
      <c r="I1226" s="10"/>
    </row>
    <row r="1227" ht="14.25" customHeight="1">
      <c r="A1227" s="63" t="s">
        <v>17933</v>
      </c>
      <c r="B1227" s="63" t="s">
        <v>17936</v>
      </c>
      <c r="C1227" s="63" t="s">
        <v>17937</v>
      </c>
      <c r="D1227" s="63" t="s">
        <v>515</v>
      </c>
      <c r="E1227" s="63" t="s">
        <v>5895</v>
      </c>
      <c r="F1227" s="63" t="s">
        <v>111</v>
      </c>
      <c r="G1227" s="63" t="s">
        <v>14</v>
      </c>
      <c r="I1227" s="10"/>
    </row>
    <row r="1228" ht="14.25" customHeight="1">
      <c r="A1228" s="63" t="s">
        <v>17938</v>
      </c>
      <c r="B1228" s="63" t="s">
        <v>17939</v>
      </c>
      <c r="C1228" s="63" t="s">
        <v>17940</v>
      </c>
      <c r="D1228" s="63" t="s">
        <v>1020</v>
      </c>
      <c r="E1228" s="63" t="s">
        <v>239</v>
      </c>
      <c r="F1228" s="63" t="s">
        <v>240</v>
      </c>
      <c r="G1228" s="63" t="s">
        <v>14</v>
      </c>
      <c r="I1228" s="10"/>
    </row>
    <row r="1229" ht="14.25" customHeight="1">
      <c r="A1229" s="63" t="s">
        <v>17938</v>
      </c>
      <c r="B1229" s="63" t="s">
        <v>17941</v>
      </c>
      <c r="C1229" s="63" t="s">
        <v>17942</v>
      </c>
      <c r="D1229" s="63" t="s">
        <v>970</v>
      </c>
      <c r="E1229" s="63" t="s">
        <v>15</v>
      </c>
      <c r="F1229" s="63" t="s">
        <v>48</v>
      </c>
      <c r="G1229" s="63" t="s">
        <v>14</v>
      </c>
      <c r="I1229" s="10"/>
    </row>
    <row r="1230" ht="14.25" customHeight="1">
      <c r="A1230" s="63" t="s">
        <v>17943</v>
      </c>
      <c r="B1230" s="63" t="s">
        <v>17944</v>
      </c>
      <c r="C1230" s="63" t="s">
        <v>17945</v>
      </c>
      <c r="D1230" s="63" t="s">
        <v>2224</v>
      </c>
      <c r="E1230" s="63" t="s">
        <v>38</v>
      </c>
      <c r="F1230" s="63" t="s">
        <v>18</v>
      </c>
      <c r="G1230" s="63" t="s">
        <v>14</v>
      </c>
      <c r="I1230" s="10"/>
    </row>
    <row r="1231" ht="14.25" customHeight="1">
      <c r="A1231" s="63" t="s">
        <v>17943</v>
      </c>
      <c r="B1231" s="63" t="s">
        <v>17946</v>
      </c>
      <c r="C1231" s="63" t="s">
        <v>17947</v>
      </c>
      <c r="D1231" s="63" t="s">
        <v>3712</v>
      </c>
      <c r="E1231" s="63" t="s">
        <v>334</v>
      </c>
      <c r="F1231" s="63" t="s">
        <v>280</v>
      </c>
      <c r="G1231" s="63" t="s">
        <v>14</v>
      </c>
      <c r="I1231" s="10"/>
    </row>
    <row r="1232" ht="14.25" customHeight="1">
      <c r="A1232" s="63" t="s">
        <v>17943</v>
      </c>
      <c r="B1232" s="63" t="s">
        <v>17946</v>
      </c>
      <c r="C1232" s="63" t="s">
        <v>17947</v>
      </c>
      <c r="D1232" s="63" t="s">
        <v>3712</v>
      </c>
      <c r="E1232" s="63" t="s">
        <v>119</v>
      </c>
      <c r="F1232" s="63" t="s">
        <v>18</v>
      </c>
      <c r="G1232" s="63" t="s">
        <v>14</v>
      </c>
      <c r="I1232" s="10"/>
    </row>
    <row r="1233" ht="14.25" customHeight="1">
      <c r="A1233" s="63" t="s">
        <v>17943</v>
      </c>
      <c r="B1233" s="63" t="s">
        <v>17946</v>
      </c>
      <c r="C1233" s="63" t="s">
        <v>17947</v>
      </c>
      <c r="D1233" s="63" t="s">
        <v>3712</v>
      </c>
      <c r="E1233" s="63" t="s">
        <v>90</v>
      </c>
      <c r="F1233" s="63" t="s">
        <v>111</v>
      </c>
      <c r="G1233" s="63" t="s">
        <v>14</v>
      </c>
      <c r="I1233" s="10"/>
    </row>
    <row r="1234" ht="14.25" customHeight="1">
      <c r="A1234" s="63" t="s">
        <v>17948</v>
      </c>
      <c r="B1234" s="63" t="s">
        <v>17949</v>
      </c>
      <c r="C1234" s="63" t="s">
        <v>17950</v>
      </c>
      <c r="D1234" s="63" t="s">
        <v>530</v>
      </c>
      <c r="E1234" s="63" t="s">
        <v>110</v>
      </c>
      <c r="F1234" s="63" t="s">
        <v>111</v>
      </c>
      <c r="G1234" s="63" t="s">
        <v>14</v>
      </c>
      <c r="I1234" s="10"/>
    </row>
    <row r="1235" ht="14.25" customHeight="1">
      <c r="A1235" s="63" t="s">
        <v>17948</v>
      </c>
      <c r="B1235" s="63" t="s">
        <v>17949</v>
      </c>
      <c r="C1235" s="63" t="s">
        <v>17950</v>
      </c>
      <c r="D1235" s="63" t="s">
        <v>530</v>
      </c>
      <c r="E1235" s="63" t="s">
        <v>119</v>
      </c>
      <c r="F1235" s="63" t="s">
        <v>308</v>
      </c>
      <c r="G1235" s="63" t="s">
        <v>14</v>
      </c>
      <c r="I1235" s="10"/>
    </row>
    <row r="1236" ht="14.25" customHeight="1">
      <c r="A1236" s="63" t="s">
        <v>17948</v>
      </c>
      <c r="B1236" s="63" t="s">
        <v>17951</v>
      </c>
      <c r="C1236" s="63" t="s">
        <v>17952</v>
      </c>
      <c r="D1236" s="63" t="s">
        <v>32</v>
      </c>
      <c r="E1236" s="63" t="s">
        <v>420</v>
      </c>
      <c r="F1236" s="63" t="s">
        <v>1364</v>
      </c>
      <c r="G1236" s="63" t="s">
        <v>14</v>
      </c>
      <c r="I1236" s="10"/>
    </row>
    <row r="1237" ht="14.25" customHeight="1">
      <c r="A1237" s="63" t="s">
        <v>17948</v>
      </c>
      <c r="B1237" s="63" t="s">
        <v>17951</v>
      </c>
      <c r="C1237" s="63" t="s">
        <v>17952</v>
      </c>
      <c r="D1237" s="63" t="s">
        <v>32</v>
      </c>
      <c r="E1237" s="63" t="s">
        <v>12</v>
      </c>
      <c r="F1237" s="63" t="s">
        <v>13</v>
      </c>
      <c r="G1237" s="63" t="s">
        <v>14</v>
      </c>
      <c r="I1237" s="10"/>
    </row>
    <row r="1238" ht="14.25" customHeight="1">
      <c r="A1238" s="63" t="s">
        <v>17953</v>
      </c>
      <c r="B1238" s="63" t="s">
        <v>17954</v>
      </c>
      <c r="C1238" s="63" t="s">
        <v>17955</v>
      </c>
      <c r="D1238" s="63" t="s">
        <v>970</v>
      </c>
      <c r="E1238" s="63" t="s">
        <v>110</v>
      </c>
      <c r="F1238" s="63" t="s">
        <v>111</v>
      </c>
      <c r="G1238" s="63" t="s">
        <v>14</v>
      </c>
      <c r="I1238" s="10"/>
    </row>
    <row r="1239" ht="14.25" customHeight="1">
      <c r="A1239" s="63" t="s">
        <v>17953</v>
      </c>
      <c r="B1239" s="63" t="s">
        <v>17954</v>
      </c>
      <c r="C1239" s="63" t="s">
        <v>17955</v>
      </c>
      <c r="D1239" s="63" t="s">
        <v>970</v>
      </c>
      <c r="E1239" s="63" t="s">
        <v>105</v>
      </c>
      <c r="F1239" s="63" t="s">
        <v>6953</v>
      </c>
      <c r="G1239" s="63" t="s">
        <v>14</v>
      </c>
      <c r="I1239" s="10"/>
    </row>
    <row r="1240" ht="14.25" customHeight="1">
      <c r="A1240" s="63" t="s">
        <v>17953</v>
      </c>
      <c r="B1240" s="63" t="s">
        <v>17956</v>
      </c>
      <c r="C1240" s="63" t="s">
        <v>17884</v>
      </c>
      <c r="D1240" s="63" t="s">
        <v>1464</v>
      </c>
      <c r="E1240" s="63" t="s">
        <v>110</v>
      </c>
      <c r="F1240" s="63" t="s">
        <v>111</v>
      </c>
      <c r="G1240" s="63" t="s">
        <v>14</v>
      </c>
      <c r="I1240" s="10"/>
    </row>
    <row r="1241" ht="14.25" customHeight="1">
      <c r="A1241" s="63" t="s">
        <v>17957</v>
      </c>
      <c r="B1241" s="63" t="s">
        <v>17958</v>
      </c>
      <c r="C1241" s="63" t="s">
        <v>17959</v>
      </c>
      <c r="D1241" s="63" t="s">
        <v>476</v>
      </c>
      <c r="E1241" s="63" t="s">
        <v>119</v>
      </c>
      <c r="F1241" s="63" t="s">
        <v>18</v>
      </c>
      <c r="G1241" s="63" t="s">
        <v>14</v>
      </c>
      <c r="I1241" s="10"/>
    </row>
    <row r="1242" ht="14.25" customHeight="1">
      <c r="A1242" s="63" t="s">
        <v>17957</v>
      </c>
      <c r="B1242" s="63" t="s">
        <v>17960</v>
      </c>
      <c r="C1242" s="63" t="s">
        <v>17961</v>
      </c>
      <c r="D1242" s="63" t="s">
        <v>1699</v>
      </c>
      <c r="E1242" s="63" t="s">
        <v>15</v>
      </c>
      <c r="F1242" s="63" t="s">
        <v>17962</v>
      </c>
      <c r="G1242" s="63" t="s">
        <v>14</v>
      </c>
      <c r="I1242" s="10"/>
    </row>
    <row r="1243" ht="14.25" customHeight="1">
      <c r="A1243" s="63" t="s">
        <v>17963</v>
      </c>
      <c r="B1243" s="63" t="s">
        <v>17964</v>
      </c>
      <c r="C1243" s="63" t="s">
        <v>17965</v>
      </c>
      <c r="D1243" s="63" t="s">
        <v>109</v>
      </c>
      <c r="E1243" s="63" t="s">
        <v>110</v>
      </c>
      <c r="F1243" s="63" t="s">
        <v>1413</v>
      </c>
      <c r="G1243" s="63" t="s">
        <v>14</v>
      </c>
      <c r="I1243" s="10"/>
    </row>
    <row r="1244" ht="14.25" customHeight="1">
      <c r="A1244" s="63" t="s">
        <v>17963</v>
      </c>
      <c r="B1244" s="63" t="s">
        <v>17964</v>
      </c>
      <c r="C1244" s="63" t="s">
        <v>17965</v>
      </c>
      <c r="D1244" s="63" t="s">
        <v>109</v>
      </c>
      <c r="E1244" s="63" t="s">
        <v>15</v>
      </c>
      <c r="F1244" s="63" t="s">
        <v>17966</v>
      </c>
      <c r="G1244" s="63" t="s">
        <v>14</v>
      </c>
      <c r="I1244" s="10"/>
    </row>
    <row r="1245" ht="14.25" customHeight="1">
      <c r="A1245" s="63" t="s">
        <v>17963</v>
      </c>
      <c r="B1245" s="63" t="s">
        <v>17964</v>
      </c>
      <c r="C1245" s="63" t="s">
        <v>17965</v>
      </c>
      <c r="D1245" s="63" t="s">
        <v>109</v>
      </c>
      <c r="E1245" s="63" t="s">
        <v>15</v>
      </c>
      <c r="F1245" s="63" t="s">
        <v>48</v>
      </c>
      <c r="G1245" s="63" t="s">
        <v>14</v>
      </c>
      <c r="I1245" s="10"/>
    </row>
    <row r="1246" ht="14.25" customHeight="1">
      <c r="A1246" s="63" t="s">
        <v>17963</v>
      </c>
      <c r="B1246" s="63" t="s">
        <v>17967</v>
      </c>
      <c r="C1246" s="63" t="s">
        <v>17968</v>
      </c>
      <c r="D1246" s="63" t="s">
        <v>642</v>
      </c>
      <c r="E1246" s="63" t="s">
        <v>110</v>
      </c>
      <c r="F1246" s="63" t="s">
        <v>111</v>
      </c>
      <c r="G1246" s="63" t="s">
        <v>14</v>
      </c>
      <c r="I1246" s="10"/>
    </row>
    <row r="1247" ht="14.25" customHeight="1">
      <c r="A1247" s="65">
        <v>45172.0</v>
      </c>
      <c r="B1247" s="63" t="s">
        <v>17969</v>
      </c>
      <c r="C1247" s="63" t="s">
        <v>17970</v>
      </c>
      <c r="D1247" s="63" t="s">
        <v>1020</v>
      </c>
      <c r="E1247" s="63" t="s">
        <v>119</v>
      </c>
      <c r="F1247" s="63" t="s">
        <v>917</v>
      </c>
      <c r="G1247" s="63" t="s">
        <v>14</v>
      </c>
      <c r="I1247" s="10"/>
    </row>
    <row r="1248" ht="14.25" customHeight="1">
      <c r="A1248" s="65">
        <v>45172.0</v>
      </c>
      <c r="B1248" s="63" t="s">
        <v>17971</v>
      </c>
      <c r="C1248" s="63" t="s">
        <v>17972</v>
      </c>
      <c r="D1248" s="63" t="s">
        <v>445</v>
      </c>
      <c r="E1248" s="63" t="s">
        <v>15</v>
      </c>
      <c r="F1248" s="63" t="s">
        <v>1341</v>
      </c>
      <c r="G1248" s="63" t="s">
        <v>14</v>
      </c>
      <c r="I1248" s="10"/>
    </row>
    <row r="1249" ht="14.25" customHeight="1">
      <c r="A1249" s="65">
        <v>45172.0</v>
      </c>
      <c r="B1249" s="63" t="s">
        <v>17971</v>
      </c>
      <c r="C1249" s="63" t="s">
        <v>17972</v>
      </c>
      <c r="D1249" s="63" t="s">
        <v>445</v>
      </c>
      <c r="E1249" s="63" t="s">
        <v>239</v>
      </c>
      <c r="F1249" s="63" t="s">
        <v>240</v>
      </c>
      <c r="G1249" s="63" t="s">
        <v>14</v>
      </c>
      <c r="I1249" s="10"/>
    </row>
    <row r="1250" ht="14.25" customHeight="1">
      <c r="A1250" s="65">
        <v>45141.0</v>
      </c>
      <c r="B1250" s="63" t="s">
        <v>17973</v>
      </c>
      <c r="C1250" s="63" t="s">
        <v>17974</v>
      </c>
      <c r="D1250" s="63" t="s">
        <v>32</v>
      </c>
      <c r="E1250" s="63" t="s">
        <v>110</v>
      </c>
      <c r="F1250" s="63" t="s">
        <v>111</v>
      </c>
      <c r="G1250" s="63" t="s">
        <v>14</v>
      </c>
      <c r="I1250" s="10"/>
    </row>
    <row r="1251" ht="14.25" customHeight="1">
      <c r="A1251" s="65">
        <v>45110.0</v>
      </c>
      <c r="B1251" s="63" t="s">
        <v>17975</v>
      </c>
      <c r="C1251" s="63" t="s">
        <v>17976</v>
      </c>
      <c r="D1251" s="63" t="s">
        <v>118</v>
      </c>
      <c r="E1251" s="63" t="s">
        <v>4965</v>
      </c>
      <c r="F1251" s="63" t="s">
        <v>101</v>
      </c>
      <c r="G1251" s="63" t="s">
        <v>14</v>
      </c>
      <c r="I1251" s="10"/>
    </row>
    <row r="1252" ht="14.25" customHeight="1">
      <c r="A1252" s="65">
        <v>45110.0</v>
      </c>
      <c r="B1252" s="63" t="s">
        <v>17975</v>
      </c>
      <c r="C1252" s="63" t="s">
        <v>17976</v>
      </c>
      <c r="D1252" s="63" t="s">
        <v>118</v>
      </c>
      <c r="E1252" s="63" t="s">
        <v>90</v>
      </c>
      <c r="F1252" s="63" t="s">
        <v>111</v>
      </c>
      <c r="G1252" s="63" t="s">
        <v>14</v>
      </c>
      <c r="I1252" s="10"/>
    </row>
    <row r="1253" ht="14.25" customHeight="1">
      <c r="A1253" s="65">
        <v>45110.0</v>
      </c>
      <c r="B1253" s="63" t="s">
        <v>17977</v>
      </c>
      <c r="C1253" s="63" t="s">
        <v>17978</v>
      </c>
      <c r="D1253" s="63" t="s">
        <v>1093</v>
      </c>
      <c r="E1253" s="63" t="s">
        <v>110</v>
      </c>
      <c r="F1253" s="63" t="s">
        <v>111</v>
      </c>
      <c r="G1253" s="63" t="s">
        <v>14</v>
      </c>
      <c r="I1253" s="10"/>
    </row>
    <row r="1254" ht="14.25" customHeight="1">
      <c r="A1254" s="65">
        <v>45110.0</v>
      </c>
      <c r="B1254" s="63" t="s">
        <v>17977</v>
      </c>
      <c r="C1254" s="63" t="s">
        <v>17978</v>
      </c>
      <c r="D1254" s="63" t="s">
        <v>1093</v>
      </c>
      <c r="E1254" s="63" t="s">
        <v>15</v>
      </c>
      <c r="F1254" s="63" t="s">
        <v>1341</v>
      </c>
      <c r="G1254" s="63" t="s">
        <v>14</v>
      </c>
      <c r="I1254" s="10"/>
    </row>
    <row r="1255" ht="14.25" customHeight="1">
      <c r="A1255" s="65">
        <v>44960.0</v>
      </c>
      <c r="B1255" s="63" t="s">
        <v>17979</v>
      </c>
      <c r="C1255" s="63" t="s">
        <v>17980</v>
      </c>
      <c r="D1255" s="63" t="s">
        <v>1348</v>
      </c>
      <c r="E1255" s="63" t="s">
        <v>5895</v>
      </c>
      <c r="F1255" s="63" t="s">
        <v>111</v>
      </c>
      <c r="G1255" s="63" t="s">
        <v>14</v>
      </c>
      <c r="I1255" s="10"/>
    </row>
    <row r="1256" ht="14.25" customHeight="1">
      <c r="A1256" s="65">
        <v>44960.0</v>
      </c>
      <c r="B1256" s="63" t="s">
        <v>17981</v>
      </c>
      <c r="C1256" s="63" t="s">
        <v>17982</v>
      </c>
      <c r="D1256" s="63" t="s">
        <v>206</v>
      </c>
      <c r="E1256" s="63" t="s">
        <v>3346</v>
      </c>
      <c r="F1256" s="63" t="s">
        <v>450</v>
      </c>
      <c r="G1256" s="63" t="s">
        <v>14</v>
      </c>
      <c r="I1256" s="10"/>
    </row>
    <row r="1257" ht="14.25" customHeight="1">
      <c r="A1257" s="65">
        <v>44929.0</v>
      </c>
      <c r="B1257" s="63" t="s">
        <v>17983</v>
      </c>
      <c r="C1257" s="63" t="s">
        <v>17984</v>
      </c>
      <c r="D1257" s="63" t="s">
        <v>838</v>
      </c>
      <c r="E1257" s="63" t="s">
        <v>420</v>
      </c>
      <c r="F1257" s="63" t="s">
        <v>33</v>
      </c>
      <c r="G1257" s="63" t="s">
        <v>14</v>
      </c>
      <c r="I1257" s="10"/>
    </row>
    <row r="1258" ht="14.25" customHeight="1">
      <c r="A1258" s="65">
        <v>44929.0</v>
      </c>
      <c r="B1258" s="63" t="s">
        <v>17985</v>
      </c>
      <c r="C1258" s="63" t="s">
        <v>17986</v>
      </c>
      <c r="D1258" s="63" t="s">
        <v>1557</v>
      </c>
      <c r="E1258" s="63" t="s">
        <v>110</v>
      </c>
      <c r="F1258" s="63" t="s">
        <v>111</v>
      </c>
      <c r="G1258" s="63" t="s">
        <v>14</v>
      </c>
      <c r="I1258" s="10"/>
    </row>
    <row r="1259" ht="14.25" customHeight="1">
      <c r="A1259" s="63" t="s">
        <v>17987</v>
      </c>
      <c r="B1259" s="63" t="s">
        <v>17988</v>
      </c>
      <c r="C1259" s="63" t="s">
        <v>17989</v>
      </c>
      <c r="D1259" s="63" t="s">
        <v>21</v>
      </c>
      <c r="E1259" s="63" t="s">
        <v>119</v>
      </c>
      <c r="F1259" s="63" t="s">
        <v>202</v>
      </c>
      <c r="G1259" s="63" t="s">
        <v>14</v>
      </c>
      <c r="I1259" s="10"/>
    </row>
    <row r="1260" ht="14.25" customHeight="1">
      <c r="A1260" s="63" t="s">
        <v>17987</v>
      </c>
      <c r="B1260" s="63" t="s">
        <v>17988</v>
      </c>
      <c r="C1260" s="63" t="s">
        <v>17989</v>
      </c>
      <c r="D1260" s="63" t="s">
        <v>21</v>
      </c>
      <c r="E1260" s="63" t="s">
        <v>239</v>
      </c>
      <c r="F1260" s="63" t="s">
        <v>240</v>
      </c>
      <c r="G1260" s="63" t="s">
        <v>14</v>
      </c>
      <c r="I1260" s="10"/>
    </row>
    <row r="1261" ht="14.25" customHeight="1">
      <c r="A1261" s="63" t="s">
        <v>17987</v>
      </c>
      <c r="B1261" s="63" t="s">
        <v>17988</v>
      </c>
      <c r="C1261" s="63" t="s">
        <v>17989</v>
      </c>
      <c r="D1261" s="63" t="s">
        <v>21</v>
      </c>
      <c r="E1261" s="63" t="s">
        <v>12</v>
      </c>
      <c r="F1261" s="63" t="s">
        <v>13</v>
      </c>
      <c r="G1261" s="63" t="s">
        <v>14</v>
      </c>
      <c r="I1261" s="10"/>
    </row>
    <row r="1262" ht="14.25" customHeight="1">
      <c r="A1262" s="63" t="s">
        <v>17987</v>
      </c>
      <c r="B1262" s="63" t="s">
        <v>17990</v>
      </c>
      <c r="C1262" s="63" t="s">
        <v>17991</v>
      </c>
      <c r="D1262" s="63" t="s">
        <v>307</v>
      </c>
      <c r="E1262" s="63" t="s">
        <v>110</v>
      </c>
      <c r="F1262" s="63" t="s">
        <v>111</v>
      </c>
      <c r="G1262" s="63" t="s">
        <v>14</v>
      </c>
      <c r="I1262" s="10"/>
    </row>
    <row r="1263" ht="14.25" customHeight="1">
      <c r="A1263" s="63" t="s">
        <v>17987</v>
      </c>
      <c r="B1263" s="63" t="s">
        <v>17990</v>
      </c>
      <c r="C1263" s="63" t="s">
        <v>17991</v>
      </c>
      <c r="D1263" s="63" t="s">
        <v>307</v>
      </c>
      <c r="E1263" s="63" t="s">
        <v>105</v>
      </c>
      <c r="F1263" s="63" t="s">
        <v>6953</v>
      </c>
      <c r="G1263" s="63" t="s">
        <v>14</v>
      </c>
      <c r="I1263" s="10"/>
    </row>
    <row r="1264" ht="14.25" customHeight="1">
      <c r="A1264" s="63" t="s">
        <v>17634</v>
      </c>
      <c r="B1264" s="63" t="s">
        <v>17992</v>
      </c>
      <c r="C1264" s="63" t="s">
        <v>17993</v>
      </c>
      <c r="D1264" s="63" t="s">
        <v>206</v>
      </c>
      <c r="E1264" s="63" t="s">
        <v>110</v>
      </c>
      <c r="F1264" s="63" t="s">
        <v>111</v>
      </c>
      <c r="G1264" s="63" t="s">
        <v>14</v>
      </c>
      <c r="I1264" s="10"/>
    </row>
    <row r="1265" ht="14.25" customHeight="1">
      <c r="A1265" s="63" t="s">
        <v>17634</v>
      </c>
      <c r="B1265" s="63" t="s">
        <v>17992</v>
      </c>
      <c r="C1265" s="63" t="s">
        <v>17993</v>
      </c>
      <c r="D1265" s="63" t="s">
        <v>206</v>
      </c>
      <c r="E1265" s="63" t="s">
        <v>47</v>
      </c>
      <c r="F1265" s="63" t="s">
        <v>809</v>
      </c>
      <c r="G1265" s="63" t="s">
        <v>14</v>
      </c>
      <c r="I1265" s="10"/>
    </row>
    <row r="1266" ht="14.25" customHeight="1">
      <c r="A1266" s="63" t="s">
        <v>17634</v>
      </c>
      <c r="B1266" s="63" t="s">
        <v>17994</v>
      </c>
      <c r="C1266" s="63" t="s">
        <v>17995</v>
      </c>
      <c r="D1266" s="63" t="s">
        <v>3444</v>
      </c>
      <c r="E1266" s="63" t="s">
        <v>110</v>
      </c>
      <c r="F1266" s="63" t="s">
        <v>111</v>
      </c>
      <c r="G1266" s="63" t="s">
        <v>14</v>
      </c>
      <c r="I1266" s="10"/>
    </row>
    <row r="1267" ht="14.25" customHeight="1">
      <c r="A1267" s="63" t="s">
        <v>17634</v>
      </c>
      <c r="B1267" s="63" t="s">
        <v>17994</v>
      </c>
      <c r="C1267" s="63" t="s">
        <v>17995</v>
      </c>
      <c r="D1267" s="63" t="s">
        <v>3444</v>
      </c>
      <c r="E1267" s="63" t="s">
        <v>119</v>
      </c>
      <c r="F1267" s="63" t="s">
        <v>2840</v>
      </c>
      <c r="G1267" s="63" t="s">
        <v>14</v>
      </c>
      <c r="I1267" s="10"/>
    </row>
    <row r="1268" ht="14.25" customHeight="1">
      <c r="A1268" s="63" t="s">
        <v>17996</v>
      </c>
      <c r="B1268" s="63" t="s">
        <v>17997</v>
      </c>
      <c r="C1268" s="63" t="s">
        <v>17998</v>
      </c>
      <c r="D1268" s="63" t="s">
        <v>2651</v>
      </c>
      <c r="E1268" s="63" t="s">
        <v>110</v>
      </c>
      <c r="F1268" s="63" t="s">
        <v>111</v>
      </c>
      <c r="G1268" s="63" t="s">
        <v>14</v>
      </c>
      <c r="I1268" s="10"/>
    </row>
    <row r="1269" ht="14.25" customHeight="1">
      <c r="A1269" s="63" t="s">
        <v>17996</v>
      </c>
      <c r="B1269" s="63" t="s">
        <v>17999</v>
      </c>
      <c r="C1269" s="63" t="s">
        <v>18000</v>
      </c>
      <c r="D1269" s="63" t="s">
        <v>343</v>
      </c>
      <c r="E1269" s="63" t="s">
        <v>110</v>
      </c>
      <c r="F1269" s="63" t="s">
        <v>111</v>
      </c>
      <c r="G1269" s="63" t="s">
        <v>14</v>
      </c>
      <c r="I1269" s="10"/>
    </row>
    <row r="1270" ht="14.25" customHeight="1">
      <c r="A1270" s="63" t="s">
        <v>17996</v>
      </c>
      <c r="B1270" s="63" t="s">
        <v>17999</v>
      </c>
      <c r="C1270" s="63" t="s">
        <v>18000</v>
      </c>
      <c r="D1270" s="63" t="s">
        <v>343</v>
      </c>
      <c r="E1270" s="63" t="s">
        <v>334</v>
      </c>
      <c r="F1270" s="63" t="s">
        <v>1118</v>
      </c>
      <c r="G1270" s="63" t="s">
        <v>14</v>
      </c>
      <c r="I1270" s="10"/>
    </row>
    <row r="1271" ht="14.25" customHeight="1">
      <c r="A1271" s="63" t="s">
        <v>18001</v>
      </c>
      <c r="B1271" s="63" t="s">
        <v>18002</v>
      </c>
      <c r="C1271" s="63" t="s">
        <v>18003</v>
      </c>
      <c r="D1271" s="63" t="s">
        <v>114</v>
      </c>
      <c r="E1271" s="63" t="s">
        <v>90</v>
      </c>
      <c r="F1271" s="63" t="s">
        <v>111</v>
      </c>
      <c r="G1271" s="63" t="s">
        <v>14</v>
      </c>
      <c r="I1271" s="10"/>
    </row>
    <row r="1272" ht="14.25" customHeight="1">
      <c r="A1272" s="63" t="s">
        <v>18001</v>
      </c>
      <c r="B1272" s="63" t="s">
        <v>18004</v>
      </c>
      <c r="C1272" s="63" t="s">
        <v>18005</v>
      </c>
      <c r="D1272" s="63" t="s">
        <v>17797</v>
      </c>
      <c r="E1272" s="63" t="s">
        <v>110</v>
      </c>
      <c r="F1272" s="63" t="s">
        <v>111</v>
      </c>
      <c r="G1272" s="63" t="s">
        <v>14</v>
      </c>
      <c r="I1272" s="10"/>
    </row>
    <row r="1273" ht="14.25" customHeight="1">
      <c r="A1273" s="63" t="s">
        <v>18001</v>
      </c>
      <c r="B1273" s="63" t="s">
        <v>18004</v>
      </c>
      <c r="C1273" s="63" t="s">
        <v>18005</v>
      </c>
      <c r="D1273" s="63" t="s">
        <v>17797</v>
      </c>
      <c r="E1273" s="63" t="s">
        <v>47</v>
      </c>
      <c r="F1273" s="63" t="s">
        <v>48</v>
      </c>
      <c r="G1273" s="63" t="s">
        <v>14</v>
      </c>
      <c r="I1273" s="10"/>
    </row>
    <row r="1274" ht="14.25" customHeight="1">
      <c r="A1274" s="63" t="s">
        <v>18001</v>
      </c>
      <c r="B1274" s="63" t="s">
        <v>18004</v>
      </c>
      <c r="C1274" s="63" t="s">
        <v>18005</v>
      </c>
      <c r="D1274" s="63" t="s">
        <v>17797</v>
      </c>
      <c r="E1274" s="63" t="s">
        <v>6044</v>
      </c>
      <c r="F1274" s="63" t="s">
        <v>809</v>
      </c>
      <c r="G1274" s="63" t="s">
        <v>14</v>
      </c>
      <c r="I1274" s="10"/>
    </row>
    <row r="1275" ht="14.25" customHeight="1">
      <c r="A1275" s="63" t="s">
        <v>18006</v>
      </c>
      <c r="B1275" s="63" t="s">
        <v>18007</v>
      </c>
      <c r="C1275" s="63" t="s">
        <v>18008</v>
      </c>
      <c r="D1275" s="63" t="s">
        <v>445</v>
      </c>
      <c r="E1275" s="63" t="s">
        <v>15</v>
      </c>
      <c r="F1275" s="63" t="s">
        <v>48</v>
      </c>
      <c r="G1275" s="63" t="s">
        <v>14</v>
      </c>
      <c r="I1275" s="10"/>
    </row>
    <row r="1276" ht="14.25" customHeight="1">
      <c r="A1276" s="63" t="s">
        <v>18006</v>
      </c>
      <c r="B1276" s="63" t="s">
        <v>18009</v>
      </c>
      <c r="C1276" s="63" t="s">
        <v>18010</v>
      </c>
      <c r="D1276" s="63" t="s">
        <v>1728</v>
      </c>
      <c r="E1276" s="63" t="s">
        <v>110</v>
      </c>
      <c r="F1276" s="63" t="s">
        <v>111</v>
      </c>
      <c r="G1276" s="63" t="s">
        <v>14</v>
      </c>
      <c r="I1276" s="10"/>
    </row>
    <row r="1277" ht="14.25" customHeight="1">
      <c r="A1277" s="63" t="s">
        <v>18011</v>
      </c>
      <c r="B1277" s="63" t="s">
        <v>18012</v>
      </c>
      <c r="C1277" s="63" t="s">
        <v>18013</v>
      </c>
      <c r="D1277" s="63" t="s">
        <v>118</v>
      </c>
      <c r="E1277" s="63" t="s">
        <v>110</v>
      </c>
      <c r="F1277" s="63" t="s">
        <v>111</v>
      </c>
      <c r="G1277" s="63" t="s">
        <v>14</v>
      </c>
      <c r="I1277" s="10"/>
    </row>
    <row r="1278" ht="14.25" customHeight="1">
      <c r="A1278" s="63" t="s">
        <v>18011</v>
      </c>
      <c r="B1278" s="63" t="s">
        <v>18012</v>
      </c>
      <c r="C1278" s="63" t="s">
        <v>18013</v>
      </c>
      <c r="D1278" s="63" t="s">
        <v>118</v>
      </c>
      <c r="E1278" s="63" t="s">
        <v>4965</v>
      </c>
      <c r="F1278" s="63" t="s">
        <v>6191</v>
      </c>
      <c r="G1278" s="63" t="s">
        <v>14</v>
      </c>
      <c r="I1278" s="10"/>
    </row>
    <row r="1279" ht="14.25" customHeight="1">
      <c r="A1279" s="63" t="s">
        <v>18011</v>
      </c>
      <c r="B1279" s="63" t="s">
        <v>18014</v>
      </c>
      <c r="C1279" s="63" t="s">
        <v>18015</v>
      </c>
      <c r="D1279" s="63" t="s">
        <v>312</v>
      </c>
      <c r="E1279" s="63" t="s">
        <v>90</v>
      </c>
      <c r="F1279" s="63" t="s">
        <v>111</v>
      </c>
      <c r="G1279" s="63" t="s">
        <v>14</v>
      </c>
      <c r="I1279" s="10"/>
    </row>
    <row r="1280" ht="14.25" customHeight="1">
      <c r="A1280" s="63" t="s">
        <v>18011</v>
      </c>
      <c r="B1280" s="63" t="s">
        <v>18014</v>
      </c>
      <c r="C1280" s="63" t="s">
        <v>18015</v>
      </c>
      <c r="D1280" s="63" t="s">
        <v>312</v>
      </c>
      <c r="E1280" s="63" t="s">
        <v>119</v>
      </c>
      <c r="F1280" s="63" t="s">
        <v>917</v>
      </c>
      <c r="G1280" s="63" t="s">
        <v>14</v>
      </c>
      <c r="I1280" s="10"/>
    </row>
    <row r="1281" ht="14.25" customHeight="1">
      <c r="A1281" s="63" t="s">
        <v>18016</v>
      </c>
      <c r="B1281" s="63" t="s">
        <v>18017</v>
      </c>
      <c r="C1281" s="63" t="s">
        <v>18018</v>
      </c>
      <c r="D1281" s="63" t="s">
        <v>1935</v>
      </c>
      <c r="E1281" s="63" t="s">
        <v>110</v>
      </c>
      <c r="F1281" s="63" t="s">
        <v>111</v>
      </c>
      <c r="G1281" s="63" t="s">
        <v>14</v>
      </c>
      <c r="I1281" s="10"/>
    </row>
    <row r="1282" ht="14.25" customHeight="1">
      <c r="A1282" s="63" t="s">
        <v>18016</v>
      </c>
      <c r="B1282" s="63" t="s">
        <v>18019</v>
      </c>
      <c r="C1282" s="63" t="s">
        <v>18020</v>
      </c>
      <c r="D1282" s="63" t="s">
        <v>353</v>
      </c>
      <c r="E1282" s="63" t="s">
        <v>110</v>
      </c>
      <c r="F1282" s="63" t="s">
        <v>111</v>
      </c>
      <c r="G1282" s="63" t="s">
        <v>14</v>
      </c>
      <c r="I1282" s="10"/>
    </row>
    <row r="1283" ht="14.25" customHeight="1">
      <c r="A1283" s="63" t="s">
        <v>18021</v>
      </c>
      <c r="B1283" s="63" t="s">
        <v>18022</v>
      </c>
      <c r="C1283" s="63" t="s">
        <v>18023</v>
      </c>
      <c r="D1283" s="63" t="s">
        <v>523</v>
      </c>
      <c r="E1283" s="63" t="s">
        <v>334</v>
      </c>
      <c r="F1283" s="63" t="s">
        <v>202</v>
      </c>
      <c r="G1283" s="63" t="s">
        <v>14</v>
      </c>
      <c r="I1283" s="10"/>
    </row>
    <row r="1284" ht="14.25" customHeight="1">
      <c r="A1284" s="63" t="s">
        <v>18021</v>
      </c>
      <c r="B1284" s="63" t="s">
        <v>18022</v>
      </c>
      <c r="C1284" s="63" t="s">
        <v>18023</v>
      </c>
      <c r="D1284" s="63" t="s">
        <v>523</v>
      </c>
      <c r="E1284" s="63" t="s">
        <v>47</v>
      </c>
      <c r="F1284" s="63" t="s">
        <v>48</v>
      </c>
      <c r="G1284" s="63" t="s">
        <v>14</v>
      </c>
      <c r="I1284" s="10"/>
    </row>
    <row r="1285" ht="14.25" customHeight="1">
      <c r="A1285" s="63" t="s">
        <v>18021</v>
      </c>
      <c r="B1285" s="63" t="s">
        <v>18022</v>
      </c>
      <c r="C1285" s="63" t="s">
        <v>18023</v>
      </c>
      <c r="D1285" s="63" t="s">
        <v>523</v>
      </c>
      <c r="E1285" s="63" t="s">
        <v>6044</v>
      </c>
      <c r="F1285" s="63" t="s">
        <v>809</v>
      </c>
      <c r="G1285" s="63" t="s">
        <v>14</v>
      </c>
      <c r="I1285" s="10"/>
    </row>
    <row r="1286" ht="14.25" customHeight="1">
      <c r="A1286" s="63" t="s">
        <v>18021</v>
      </c>
      <c r="B1286" s="63" t="s">
        <v>18024</v>
      </c>
      <c r="C1286" s="63" t="s">
        <v>18025</v>
      </c>
      <c r="D1286" s="63" t="s">
        <v>1184</v>
      </c>
      <c r="E1286" s="63" t="s">
        <v>110</v>
      </c>
      <c r="F1286" s="63" t="s">
        <v>111</v>
      </c>
      <c r="G1286" s="63" t="s">
        <v>14</v>
      </c>
      <c r="I1286" s="10"/>
    </row>
    <row r="1287" ht="14.25" customHeight="1">
      <c r="A1287" s="63" t="s">
        <v>18021</v>
      </c>
      <c r="B1287" s="63" t="s">
        <v>18024</v>
      </c>
      <c r="C1287" s="63" t="s">
        <v>18025</v>
      </c>
      <c r="D1287" s="63" t="s">
        <v>1184</v>
      </c>
      <c r="E1287" s="63" t="s">
        <v>334</v>
      </c>
      <c r="F1287" s="63" t="s">
        <v>308</v>
      </c>
      <c r="G1287" s="63" t="s">
        <v>14</v>
      </c>
      <c r="I1287" s="10"/>
    </row>
    <row r="1288" ht="14.25" customHeight="1">
      <c r="A1288" s="63" t="s">
        <v>18026</v>
      </c>
      <c r="B1288" s="63" t="s">
        <v>18027</v>
      </c>
      <c r="C1288" s="63" t="s">
        <v>18028</v>
      </c>
      <c r="D1288" s="63" t="s">
        <v>722</v>
      </c>
      <c r="E1288" s="63" t="s">
        <v>119</v>
      </c>
      <c r="F1288" s="63" t="s">
        <v>718</v>
      </c>
      <c r="G1288" s="63" t="s">
        <v>14</v>
      </c>
      <c r="I1288" s="10"/>
    </row>
    <row r="1289" ht="14.25" customHeight="1">
      <c r="A1289" s="63" t="s">
        <v>18026</v>
      </c>
      <c r="B1289" s="63" t="s">
        <v>18027</v>
      </c>
      <c r="C1289" s="63" t="s">
        <v>18028</v>
      </c>
      <c r="D1289" s="63" t="s">
        <v>722</v>
      </c>
      <c r="E1289" s="63" t="s">
        <v>436</v>
      </c>
      <c r="F1289" s="63" t="s">
        <v>132</v>
      </c>
      <c r="G1289" s="63" t="s">
        <v>14</v>
      </c>
      <c r="I1289" s="10"/>
    </row>
    <row r="1290" ht="14.25" customHeight="1">
      <c r="A1290" s="63" t="s">
        <v>18026</v>
      </c>
      <c r="B1290" s="63" t="s">
        <v>18029</v>
      </c>
      <c r="C1290" s="63" t="s">
        <v>18030</v>
      </c>
      <c r="D1290" s="63" t="s">
        <v>907</v>
      </c>
      <c r="E1290" s="63" t="s">
        <v>119</v>
      </c>
      <c r="F1290" s="63" t="s">
        <v>917</v>
      </c>
      <c r="G1290" s="63" t="s">
        <v>14</v>
      </c>
      <c r="I1290" s="10"/>
    </row>
    <row r="1291" ht="14.25" customHeight="1">
      <c r="A1291" s="63" t="s">
        <v>18026</v>
      </c>
      <c r="B1291" s="63" t="s">
        <v>18029</v>
      </c>
      <c r="C1291" s="63" t="s">
        <v>18030</v>
      </c>
      <c r="D1291" s="63" t="s">
        <v>907</v>
      </c>
      <c r="E1291" s="63" t="s">
        <v>90</v>
      </c>
      <c r="F1291" s="63" t="s">
        <v>111</v>
      </c>
      <c r="G1291" s="63" t="s">
        <v>14</v>
      </c>
      <c r="I1291" s="10"/>
    </row>
    <row r="1292" ht="14.25" customHeight="1">
      <c r="A1292" s="63" t="s">
        <v>18031</v>
      </c>
      <c r="B1292" s="63" t="s">
        <v>18032</v>
      </c>
      <c r="C1292" s="63" t="s">
        <v>18033</v>
      </c>
      <c r="D1292" s="63" t="s">
        <v>2697</v>
      </c>
      <c r="E1292" s="63" t="s">
        <v>6546</v>
      </c>
      <c r="F1292" s="63" t="s">
        <v>120</v>
      </c>
      <c r="G1292" s="63" t="s">
        <v>14</v>
      </c>
      <c r="I1292" s="10"/>
    </row>
    <row r="1293" ht="14.25" customHeight="1">
      <c r="A1293" s="63" t="s">
        <v>18031</v>
      </c>
      <c r="B1293" s="63" t="s">
        <v>18032</v>
      </c>
      <c r="C1293" s="63" t="s">
        <v>18033</v>
      </c>
      <c r="D1293" s="63" t="s">
        <v>2697</v>
      </c>
      <c r="E1293" s="63" t="s">
        <v>90</v>
      </c>
      <c r="F1293" s="63" t="s">
        <v>111</v>
      </c>
      <c r="G1293" s="63" t="s">
        <v>14</v>
      </c>
      <c r="I1293" s="10"/>
    </row>
    <row r="1294" ht="14.25" customHeight="1">
      <c r="A1294" s="63" t="s">
        <v>18031</v>
      </c>
      <c r="B1294" s="63" t="s">
        <v>18034</v>
      </c>
      <c r="C1294" s="63" t="s">
        <v>18035</v>
      </c>
      <c r="D1294" s="63" t="s">
        <v>109</v>
      </c>
      <c r="E1294" s="63" t="s">
        <v>110</v>
      </c>
      <c r="F1294" s="63" t="s">
        <v>111</v>
      </c>
      <c r="G1294" s="63" t="s">
        <v>14</v>
      </c>
      <c r="I1294" s="10"/>
    </row>
    <row r="1295" ht="14.25" customHeight="1">
      <c r="A1295" s="63" t="s">
        <v>18036</v>
      </c>
      <c r="B1295" s="63" t="s">
        <v>18037</v>
      </c>
      <c r="C1295" s="63" t="s">
        <v>18038</v>
      </c>
      <c r="D1295" s="63" t="s">
        <v>642</v>
      </c>
      <c r="E1295" s="63" t="s">
        <v>110</v>
      </c>
      <c r="F1295" s="63" t="s">
        <v>111</v>
      </c>
      <c r="G1295" s="63" t="s">
        <v>14</v>
      </c>
      <c r="I1295" s="10"/>
    </row>
    <row r="1296" ht="14.25" customHeight="1">
      <c r="A1296" s="63" t="s">
        <v>18036</v>
      </c>
      <c r="B1296" s="63" t="s">
        <v>18039</v>
      </c>
      <c r="C1296" s="63" t="s">
        <v>18040</v>
      </c>
      <c r="D1296" s="63" t="s">
        <v>415</v>
      </c>
      <c r="E1296" s="63" t="s">
        <v>5895</v>
      </c>
      <c r="F1296" s="63" t="s">
        <v>111</v>
      </c>
      <c r="G1296" s="63" t="s">
        <v>14</v>
      </c>
      <c r="I1296" s="10"/>
    </row>
    <row r="1297" ht="14.25" customHeight="1">
      <c r="A1297" s="63" t="s">
        <v>18036</v>
      </c>
      <c r="B1297" s="63" t="s">
        <v>18039</v>
      </c>
      <c r="C1297" s="63" t="s">
        <v>18040</v>
      </c>
      <c r="D1297" s="63" t="s">
        <v>415</v>
      </c>
      <c r="E1297" s="63" t="s">
        <v>22</v>
      </c>
      <c r="F1297" s="63" t="s">
        <v>33</v>
      </c>
      <c r="G1297" s="63" t="s">
        <v>14</v>
      </c>
      <c r="I1297" s="10"/>
    </row>
    <row r="1298" ht="14.25" customHeight="1">
      <c r="A1298" s="63" t="s">
        <v>18036</v>
      </c>
      <c r="B1298" s="63" t="s">
        <v>18039</v>
      </c>
      <c r="C1298" s="63" t="s">
        <v>18040</v>
      </c>
      <c r="D1298" s="63" t="s">
        <v>415</v>
      </c>
      <c r="E1298" s="63" t="s">
        <v>119</v>
      </c>
      <c r="F1298" s="63" t="s">
        <v>2840</v>
      </c>
      <c r="G1298" s="63" t="s">
        <v>14</v>
      </c>
      <c r="I1298" s="10"/>
    </row>
    <row r="1299" ht="14.25" customHeight="1">
      <c r="A1299" s="65">
        <v>45201.0</v>
      </c>
      <c r="B1299" s="63" t="s">
        <v>18041</v>
      </c>
      <c r="C1299" s="63" t="s">
        <v>18042</v>
      </c>
      <c r="D1299" s="63" t="s">
        <v>722</v>
      </c>
      <c r="E1299" s="63" t="s">
        <v>110</v>
      </c>
      <c r="F1299" s="63" t="s">
        <v>111</v>
      </c>
      <c r="G1299" s="63" t="s">
        <v>14</v>
      </c>
      <c r="I1299" s="10"/>
    </row>
    <row r="1300" ht="14.25" customHeight="1">
      <c r="A1300" s="65">
        <v>45201.0</v>
      </c>
      <c r="B1300" s="63" t="s">
        <v>18041</v>
      </c>
      <c r="C1300" s="63" t="s">
        <v>18042</v>
      </c>
      <c r="D1300" s="63" t="s">
        <v>722</v>
      </c>
      <c r="E1300" s="63" t="s">
        <v>119</v>
      </c>
      <c r="F1300" s="63" t="s">
        <v>132</v>
      </c>
      <c r="G1300" s="63" t="s">
        <v>14</v>
      </c>
      <c r="I1300" s="10"/>
    </row>
    <row r="1301" ht="14.25" customHeight="1">
      <c r="A1301" s="65">
        <v>45201.0</v>
      </c>
      <c r="B1301" s="63" t="s">
        <v>18043</v>
      </c>
      <c r="C1301" s="63" t="s">
        <v>18044</v>
      </c>
      <c r="D1301" s="63" t="s">
        <v>118</v>
      </c>
      <c r="E1301" s="63" t="s">
        <v>110</v>
      </c>
      <c r="F1301" s="63" t="s">
        <v>111</v>
      </c>
      <c r="G1301" s="63" t="s">
        <v>14</v>
      </c>
      <c r="I1301" s="10"/>
    </row>
    <row r="1302" ht="14.25" customHeight="1">
      <c r="A1302" s="65">
        <v>45201.0</v>
      </c>
      <c r="B1302" s="63" t="s">
        <v>18043</v>
      </c>
      <c r="C1302" s="63" t="s">
        <v>18044</v>
      </c>
      <c r="D1302" s="63" t="s">
        <v>118</v>
      </c>
      <c r="E1302" s="63" t="s">
        <v>119</v>
      </c>
      <c r="F1302" s="63" t="s">
        <v>498</v>
      </c>
      <c r="G1302" s="63" t="s">
        <v>14</v>
      </c>
      <c r="I1302" s="10"/>
    </row>
    <row r="1303" ht="14.25" customHeight="1">
      <c r="A1303" s="65">
        <v>45171.0</v>
      </c>
      <c r="B1303" s="63" t="s">
        <v>18045</v>
      </c>
      <c r="C1303" s="63" t="s">
        <v>18046</v>
      </c>
      <c r="D1303" s="63" t="s">
        <v>18047</v>
      </c>
      <c r="E1303" s="63" t="s">
        <v>110</v>
      </c>
      <c r="F1303" s="63" t="s">
        <v>111</v>
      </c>
      <c r="G1303" s="63" t="s">
        <v>14</v>
      </c>
      <c r="I1303" s="10"/>
    </row>
    <row r="1304" ht="14.25" customHeight="1">
      <c r="A1304" s="65">
        <v>45171.0</v>
      </c>
      <c r="B1304" s="63" t="s">
        <v>18048</v>
      </c>
      <c r="C1304" s="63" t="s">
        <v>18049</v>
      </c>
      <c r="D1304" s="63" t="s">
        <v>17739</v>
      </c>
      <c r="E1304" s="63" t="s">
        <v>90</v>
      </c>
      <c r="F1304" s="63" t="s">
        <v>111</v>
      </c>
      <c r="G1304" s="63" t="s">
        <v>14</v>
      </c>
      <c r="I1304" s="10"/>
    </row>
    <row r="1305" ht="14.25" customHeight="1">
      <c r="A1305" s="65">
        <v>45140.0</v>
      </c>
      <c r="B1305" s="63" t="s">
        <v>18050</v>
      </c>
      <c r="C1305" s="63" t="s">
        <v>18051</v>
      </c>
      <c r="D1305" s="63" t="s">
        <v>235</v>
      </c>
      <c r="E1305" s="63" t="s">
        <v>90</v>
      </c>
      <c r="F1305" s="63" t="s">
        <v>111</v>
      </c>
      <c r="G1305" s="63" t="s">
        <v>14</v>
      </c>
      <c r="I1305" s="10"/>
    </row>
    <row r="1306" ht="14.25" customHeight="1">
      <c r="A1306" s="65">
        <v>45140.0</v>
      </c>
      <c r="B1306" s="63" t="s">
        <v>18052</v>
      </c>
      <c r="C1306" s="63" t="s">
        <v>18053</v>
      </c>
      <c r="D1306" s="63" t="s">
        <v>838</v>
      </c>
      <c r="E1306" s="63" t="s">
        <v>119</v>
      </c>
      <c r="F1306" s="63" t="s">
        <v>917</v>
      </c>
      <c r="G1306" s="63" t="s">
        <v>14</v>
      </c>
      <c r="I1306" s="10"/>
    </row>
    <row r="1307" ht="14.25" customHeight="1">
      <c r="A1307" s="65">
        <v>45140.0</v>
      </c>
      <c r="B1307" s="63" t="s">
        <v>18052</v>
      </c>
      <c r="C1307" s="63" t="s">
        <v>18053</v>
      </c>
      <c r="D1307" s="63" t="s">
        <v>838</v>
      </c>
      <c r="E1307" s="63" t="s">
        <v>9830</v>
      </c>
      <c r="F1307" s="63" t="s">
        <v>101</v>
      </c>
      <c r="G1307" s="63" t="s">
        <v>14</v>
      </c>
      <c r="I1307" s="10"/>
    </row>
    <row r="1308" ht="14.25" customHeight="1">
      <c r="A1308" s="65">
        <v>45109.0</v>
      </c>
      <c r="B1308" s="63" t="s">
        <v>18054</v>
      </c>
      <c r="C1308" s="63" t="s">
        <v>18055</v>
      </c>
      <c r="D1308" s="63" t="s">
        <v>1290</v>
      </c>
      <c r="E1308" s="63" t="s">
        <v>166</v>
      </c>
      <c r="F1308" s="63" t="s">
        <v>171</v>
      </c>
      <c r="G1308" s="63" t="s">
        <v>14</v>
      </c>
      <c r="I1308" s="10"/>
    </row>
    <row r="1309" ht="14.25" customHeight="1">
      <c r="A1309" s="65">
        <v>45109.0</v>
      </c>
      <c r="B1309" s="63" t="s">
        <v>18056</v>
      </c>
      <c r="C1309" s="63" t="s">
        <v>18057</v>
      </c>
      <c r="D1309" s="63" t="s">
        <v>7182</v>
      </c>
      <c r="E1309" s="63" t="s">
        <v>110</v>
      </c>
      <c r="F1309" s="63" t="s">
        <v>111</v>
      </c>
      <c r="G1309" s="63" t="s">
        <v>14</v>
      </c>
      <c r="I1309" s="10"/>
    </row>
    <row r="1310" ht="14.25" customHeight="1">
      <c r="A1310" s="65">
        <v>45109.0</v>
      </c>
      <c r="B1310" s="63" t="s">
        <v>18056</v>
      </c>
      <c r="C1310" s="63" t="s">
        <v>18057</v>
      </c>
      <c r="D1310" s="63" t="s">
        <v>7182</v>
      </c>
      <c r="E1310" s="63" t="s">
        <v>6546</v>
      </c>
      <c r="F1310" s="63" t="s">
        <v>101</v>
      </c>
      <c r="G1310" s="63" t="s">
        <v>14</v>
      </c>
      <c r="I1310" s="10"/>
    </row>
    <row r="1311" ht="14.25" customHeight="1">
      <c r="A1311" s="65">
        <v>45109.0</v>
      </c>
      <c r="B1311" s="63" t="s">
        <v>18056</v>
      </c>
      <c r="C1311" s="63" t="s">
        <v>18057</v>
      </c>
      <c r="D1311" s="63" t="s">
        <v>7182</v>
      </c>
      <c r="E1311" s="63" t="s">
        <v>119</v>
      </c>
      <c r="F1311" s="63" t="s">
        <v>2840</v>
      </c>
      <c r="G1311" s="63" t="s">
        <v>14</v>
      </c>
      <c r="I1311" s="10"/>
    </row>
    <row r="1312" ht="14.25" customHeight="1">
      <c r="A1312" s="65">
        <v>45079.0</v>
      </c>
      <c r="B1312" s="63" t="s">
        <v>18058</v>
      </c>
      <c r="C1312" s="63" t="s">
        <v>18059</v>
      </c>
      <c r="D1312" s="63" t="s">
        <v>312</v>
      </c>
      <c r="E1312" s="63" t="s">
        <v>110</v>
      </c>
      <c r="F1312" s="63" t="s">
        <v>111</v>
      </c>
      <c r="G1312" s="63" t="s">
        <v>14</v>
      </c>
      <c r="I1312" s="10"/>
    </row>
    <row r="1313" ht="14.25" customHeight="1">
      <c r="A1313" s="65">
        <v>45079.0</v>
      </c>
      <c r="B1313" s="63" t="s">
        <v>18058</v>
      </c>
      <c r="C1313" s="63" t="s">
        <v>18059</v>
      </c>
      <c r="D1313" s="63" t="s">
        <v>312</v>
      </c>
      <c r="E1313" s="63" t="s">
        <v>119</v>
      </c>
      <c r="F1313" s="63" t="s">
        <v>917</v>
      </c>
      <c r="G1313" s="63" t="s">
        <v>14</v>
      </c>
      <c r="I1313" s="10"/>
    </row>
    <row r="1314" ht="14.25" customHeight="1">
      <c r="A1314" s="65">
        <v>45079.0</v>
      </c>
      <c r="B1314" s="63" t="s">
        <v>18058</v>
      </c>
      <c r="C1314" s="63" t="s">
        <v>18059</v>
      </c>
      <c r="D1314" s="63" t="s">
        <v>312</v>
      </c>
      <c r="E1314" s="63" t="s">
        <v>10452</v>
      </c>
      <c r="F1314" s="63" t="s">
        <v>809</v>
      </c>
      <c r="G1314" s="63" t="s">
        <v>14</v>
      </c>
      <c r="I1314" s="10"/>
    </row>
    <row r="1315" ht="14.25" customHeight="1">
      <c r="A1315" s="65">
        <v>45079.0</v>
      </c>
      <c r="B1315" s="63" t="s">
        <v>18060</v>
      </c>
      <c r="C1315" s="63" t="s">
        <v>18061</v>
      </c>
      <c r="D1315" s="63" t="s">
        <v>1072</v>
      </c>
      <c r="E1315" s="63" t="s">
        <v>119</v>
      </c>
      <c r="F1315" s="63" t="s">
        <v>1118</v>
      </c>
      <c r="G1315" s="63" t="s">
        <v>14</v>
      </c>
      <c r="I1315" s="10"/>
    </row>
    <row r="1316" ht="14.25" customHeight="1">
      <c r="A1316" s="65">
        <v>45079.0</v>
      </c>
      <c r="B1316" s="63" t="s">
        <v>18060</v>
      </c>
      <c r="C1316" s="63" t="s">
        <v>18061</v>
      </c>
      <c r="D1316" s="63" t="s">
        <v>1072</v>
      </c>
      <c r="E1316" s="63" t="s">
        <v>1122</v>
      </c>
      <c r="F1316" s="63" t="s">
        <v>101</v>
      </c>
      <c r="G1316" s="63" t="s">
        <v>14</v>
      </c>
      <c r="I1316" s="10"/>
    </row>
    <row r="1317" ht="14.25" customHeight="1">
      <c r="A1317" s="65">
        <v>44987.0</v>
      </c>
      <c r="B1317" s="63" t="s">
        <v>18062</v>
      </c>
      <c r="C1317" s="63" t="s">
        <v>18063</v>
      </c>
      <c r="D1317" s="63" t="s">
        <v>1020</v>
      </c>
      <c r="E1317" s="63" t="s">
        <v>38</v>
      </c>
      <c r="F1317" s="63" t="s">
        <v>33</v>
      </c>
      <c r="G1317" s="63" t="s">
        <v>14</v>
      </c>
      <c r="I1317" s="10"/>
    </row>
    <row r="1318" ht="14.25" customHeight="1">
      <c r="A1318" s="65">
        <v>44987.0</v>
      </c>
      <c r="B1318" s="63" t="s">
        <v>18062</v>
      </c>
      <c r="C1318" s="63" t="s">
        <v>18063</v>
      </c>
      <c r="D1318" s="63" t="s">
        <v>1020</v>
      </c>
      <c r="E1318" s="63" t="s">
        <v>119</v>
      </c>
      <c r="F1318" s="63" t="s">
        <v>2840</v>
      </c>
      <c r="G1318" s="63" t="s">
        <v>14</v>
      </c>
      <c r="I1318" s="10"/>
    </row>
    <row r="1319" ht="14.25" customHeight="1">
      <c r="A1319" s="65">
        <v>44987.0</v>
      </c>
      <c r="B1319" s="63" t="s">
        <v>18064</v>
      </c>
      <c r="C1319" s="63" t="s">
        <v>18065</v>
      </c>
      <c r="D1319" s="63" t="s">
        <v>1963</v>
      </c>
      <c r="E1319" s="63" t="s">
        <v>119</v>
      </c>
      <c r="F1319" s="63" t="s">
        <v>917</v>
      </c>
      <c r="G1319" s="63" t="s">
        <v>14</v>
      </c>
      <c r="I1319" s="10"/>
    </row>
    <row r="1320" ht="14.25" customHeight="1">
      <c r="A1320" s="65">
        <v>44987.0</v>
      </c>
      <c r="B1320" s="63" t="s">
        <v>18064</v>
      </c>
      <c r="C1320" s="63" t="s">
        <v>18065</v>
      </c>
      <c r="D1320" s="63" t="s">
        <v>1963</v>
      </c>
      <c r="E1320" s="63" t="s">
        <v>110</v>
      </c>
      <c r="F1320" s="63" t="s">
        <v>111</v>
      </c>
      <c r="G1320" s="63" t="s">
        <v>14</v>
      </c>
      <c r="I1320" s="10"/>
    </row>
    <row r="1321" ht="14.25" customHeight="1">
      <c r="A1321" s="65">
        <v>44959.0</v>
      </c>
      <c r="B1321" s="63" t="s">
        <v>18066</v>
      </c>
      <c r="C1321" s="63" t="s">
        <v>18067</v>
      </c>
      <c r="D1321" s="63" t="s">
        <v>170</v>
      </c>
      <c r="E1321" s="63" t="s">
        <v>5895</v>
      </c>
      <c r="F1321" s="63" t="s">
        <v>111</v>
      </c>
      <c r="G1321" s="63" t="s">
        <v>14</v>
      </c>
      <c r="I1321" s="10"/>
    </row>
    <row r="1322" ht="14.25" customHeight="1">
      <c r="A1322" s="63" t="s">
        <v>18068</v>
      </c>
      <c r="B1322" s="63" t="s">
        <v>18069</v>
      </c>
      <c r="C1322" s="63" t="s">
        <v>18070</v>
      </c>
      <c r="D1322" s="63" t="s">
        <v>1562</v>
      </c>
      <c r="E1322" s="63" t="s">
        <v>119</v>
      </c>
      <c r="F1322" s="63" t="s">
        <v>5876</v>
      </c>
      <c r="G1322" s="63" t="s">
        <v>14</v>
      </c>
      <c r="I1322" s="10"/>
    </row>
    <row r="1323" ht="14.25" customHeight="1">
      <c r="A1323" s="63" t="s">
        <v>18071</v>
      </c>
      <c r="B1323" s="63" t="s">
        <v>18072</v>
      </c>
      <c r="C1323" s="63" t="s">
        <v>18073</v>
      </c>
      <c r="D1323" s="63" t="s">
        <v>515</v>
      </c>
      <c r="E1323" s="63" t="s">
        <v>5895</v>
      </c>
      <c r="F1323" s="63" t="s">
        <v>111</v>
      </c>
      <c r="G1323" s="63" t="s">
        <v>14</v>
      </c>
      <c r="I1323" s="10"/>
    </row>
    <row r="1324" ht="14.25" customHeight="1">
      <c r="A1324" s="63" t="s">
        <v>18071</v>
      </c>
      <c r="B1324" s="63" t="s">
        <v>18072</v>
      </c>
      <c r="C1324" s="63" t="s">
        <v>18073</v>
      </c>
      <c r="D1324" s="63" t="s">
        <v>515</v>
      </c>
      <c r="E1324" s="63" t="s">
        <v>239</v>
      </c>
      <c r="F1324" s="63" t="s">
        <v>240</v>
      </c>
      <c r="G1324" s="63" t="s">
        <v>14</v>
      </c>
      <c r="I1324" s="10"/>
    </row>
    <row r="1325" ht="14.25" customHeight="1">
      <c r="A1325" s="63" t="s">
        <v>18074</v>
      </c>
      <c r="B1325" s="63" t="s">
        <v>18075</v>
      </c>
      <c r="C1325" s="63" t="s">
        <v>18076</v>
      </c>
      <c r="D1325" s="63" t="s">
        <v>114</v>
      </c>
      <c r="E1325" s="63" t="s">
        <v>15</v>
      </c>
      <c r="F1325" s="63" t="s">
        <v>48</v>
      </c>
      <c r="G1325" s="63" t="s">
        <v>14</v>
      </c>
      <c r="I1325" s="10"/>
    </row>
    <row r="1326" ht="14.25" customHeight="1">
      <c r="A1326" s="63" t="s">
        <v>18074</v>
      </c>
      <c r="B1326" s="63" t="s">
        <v>18075</v>
      </c>
      <c r="C1326" s="63" t="s">
        <v>18076</v>
      </c>
      <c r="D1326" s="63" t="s">
        <v>114</v>
      </c>
      <c r="E1326" s="63" t="s">
        <v>119</v>
      </c>
      <c r="F1326" s="63" t="s">
        <v>2840</v>
      </c>
      <c r="G1326" s="63" t="s">
        <v>14</v>
      </c>
      <c r="I1326" s="10"/>
    </row>
    <row r="1327" ht="14.25" customHeight="1">
      <c r="A1327" s="63" t="s">
        <v>18077</v>
      </c>
      <c r="B1327" s="63" t="s">
        <v>18078</v>
      </c>
      <c r="C1327" s="63" t="s">
        <v>18079</v>
      </c>
      <c r="D1327" s="63" t="s">
        <v>3444</v>
      </c>
      <c r="E1327" s="63" t="s">
        <v>119</v>
      </c>
      <c r="F1327" s="63" t="s">
        <v>18</v>
      </c>
      <c r="G1327" s="63" t="s">
        <v>14</v>
      </c>
      <c r="I1327" s="10"/>
    </row>
    <row r="1328" ht="14.25" customHeight="1">
      <c r="A1328" s="63" t="s">
        <v>18077</v>
      </c>
      <c r="B1328" s="63" t="s">
        <v>18078</v>
      </c>
      <c r="C1328" s="63" t="s">
        <v>18079</v>
      </c>
      <c r="D1328" s="63" t="s">
        <v>3444</v>
      </c>
      <c r="E1328" s="63" t="s">
        <v>90</v>
      </c>
      <c r="F1328" s="63" t="s">
        <v>111</v>
      </c>
      <c r="G1328" s="63" t="s">
        <v>14</v>
      </c>
      <c r="I1328" s="10"/>
    </row>
    <row r="1329" ht="14.25" customHeight="1">
      <c r="A1329" s="63" t="s">
        <v>18077</v>
      </c>
      <c r="B1329" s="63" t="s">
        <v>18080</v>
      </c>
      <c r="C1329" s="63" t="s">
        <v>18081</v>
      </c>
      <c r="D1329" s="63" t="s">
        <v>189</v>
      </c>
      <c r="E1329" s="63" t="s">
        <v>110</v>
      </c>
      <c r="F1329" s="63" t="s">
        <v>111</v>
      </c>
      <c r="G1329" s="63" t="s">
        <v>14</v>
      </c>
      <c r="I1329" s="10"/>
    </row>
    <row r="1330" ht="14.25" customHeight="1">
      <c r="A1330" s="63" t="s">
        <v>18077</v>
      </c>
      <c r="B1330" s="63" t="s">
        <v>18080</v>
      </c>
      <c r="C1330" s="63" t="s">
        <v>18081</v>
      </c>
      <c r="D1330" s="63" t="s">
        <v>189</v>
      </c>
      <c r="E1330" s="63" t="s">
        <v>334</v>
      </c>
      <c r="F1330" s="63" t="s">
        <v>190</v>
      </c>
      <c r="G1330" s="63" t="s">
        <v>14</v>
      </c>
      <c r="I1330" s="10"/>
    </row>
    <row r="1331" ht="14.25" customHeight="1">
      <c r="A1331" s="63" t="s">
        <v>18082</v>
      </c>
      <c r="B1331" s="63" t="s">
        <v>18083</v>
      </c>
      <c r="C1331" s="63" t="s">
        <v>18084</v>
      </c>
      <c r="D1331" s="63" t="s">
        <v>651</v>
      </c>
      <c r="E1331" s="63" t="s">
        <v>15</v>
      </c>
      <c r="F1331" s="63" t="s">
        <v>48</v>
      </c>
      <c r="G1331" s="63" t="s">
        <v>14</v>
      </c>
      <c r="I1331" s="10"/>
    </row>
    <row r="1332" ht="14.25" customHeight="1">
      <c r="A1332" s="63" t="s">
        <v>18082</v>
      </c>
      <c r="B1332" s="63" t="s">
        <v>18083</v>
      </c>
      <c r="C1332" s="63" t="s">
        <v>18084</v>
      </c>
      <c r="D1332" s="63" t="s">
        <v>651</v>
      </c>
      <c r="E1332" s="63" t="s">
        <v>334</v>
      </c>
      <c r="F1332" s="63" t="s">
        <v>781</v>
      </c>
      <c r="G1332" s="63" t="s">
        <v>14</v>
      </c>
      <c r="I1332" s="10"/>
    </row>
    <row r="1333" ht="14.25" customHeight="1">
      <c r="A1333" s="63" t="s">
        <v>18085</v>
      </c>
      <c r="B1333" s="63" t="s">
        <v>18086</v>
      </c>
      <c r="C1333" s="63" t="s">
        <v>18087</v>
      </c>
      <c r="D1333" s="63" t="s">
        <v>267</v>
      </c>
      <c r="E1333" s="63" t="s">
        <v>110</v>
      </c>
      <c r="F1333" s="63" t="s">
        <v>111</v>
      </c>
      <c r="G1333" s="63" t="s">
        <v>14</v>
      </c>
      <c r="I1333" s="10"/>
    </row>
    <row r="1334" ht="14.25" customHeight="1">
      <c r="A1334" s="63" t="s">
        <v>18085</v>
      </c>
      <c r="B1334" s="63" t="s">
        <v>18086</v>
      </c>
      <c r="C1334" s="63" t="s">
        <v>18087</v>
      </c>
      <c r="D1334" s="63" t="s">
        <v>267</v>
      </c>
      <c r="E1334" s="63" t="s">
        <v>436</v>
      </c>
      <c r="F1334" s="63" t="s">
        <v>202</v>
      </c>
      <c r="G1334" s="63" t="s">
        <v>14</v>
      </c>
      <c r="I1334" s="10"/>
    </row>
    <row r="1335" ht="14.25" customHeight="1">
      <c r="A1335" s="63" t="s">
        <v>18085</v>
      </c>
      <c r="B1335" s="63" t="s">
        <v>18086</v>
      </c>
      <c r="C1335" s="63" t="s">
        <v>18087</v>
      </c>
      <c r="D1335" s="63" t="s">
        <v>267</v>
      </c>
      <c r="E1335" s="63" t="s">
        <v>119</v>
      </c>
      <c r="F1335" s="63" t="s">
        <v>718</v>
      </c>
      <c r="G1335" s="63" t="s">
        <v>14</v>
      </c>
      <c r="I1335" s="10"/>
    </row>
    <row r="1336" ht="14.25" customHeight="1">
      <c r="A1336" s="63" t="s">
        <v>18085</v>
      </c>
      <c r="B1336" s="63" t="s">
        <v>18088</v>
      </c>
      <c r="C1336" s="63" t="s">
        <v>18089</v>
      </c>
      <c r="D1336" s="63" t="s">
        <v>197</v>
      </c>
      <c r="E1336" s="63" t="s">
        <v>119</v>
      </c>
      <c r="F1336" s="63" t="s">
        <v>718</v>
      </c>
      <c r="G1336" s="63" t="s">
        <v>14</v>
      </c>
      <c r="I1336" s="10"/>
    </row>
    <row r="1337" ht="14.25" customHeight="1">
      <c r="A1337" s="63" t="s">
        <v>18090</v>
      </c>
      <c r="B1337" s="63" t="s">
        <v>18091</v>
      </c>
      <c r="C1337" s="63" t="s">
        <v>18092</v>
      </c>
      <c r="D1337" s="63" t="s">
        <v>722</v>
      </c>
      <c r="E1337" s="63" t="s">
        <v>110</v>
      </c>
      <c r="F1337" s="63" t="s">
        <v>111</v>
      </c>
      <c r="G1337" s="63" t="s">
        <v>14</v>
      </c>
      <c r="I1337" s="10"/>
    </row>
    <row r="1338" ht="14.25" customHeight="1">
      <c r="A1338" s="63" t="s">
        <v>18090</v>
      </c>
      <c r="B1338" s="63" t="s">
        <v>18091</v>
      </c>
      <c r="C1338" s="63" t="s">
        <v>18092</v>
      </c>
      <c r="D1338" s="63" t="s">
        <v>722</v>
      </c>
      <c r="E1338" s="63" t="s">
        <v>15</v>
      </c>
      <c r="F1338" s="63" t="s">
        <v>48</v>
      </c>
      <c r="G1338" s="63" t="s">
        <v>14</v>
      </c>
      <c r="I1338" s="10"/>
    </row>
    <row r="1339" ht="14.25" customHeight="1">
      <c r="A1339" s="63" t="s">
        <v>18090</v>
      </c>
      <c r="B1339" s="63" t="s">
        <v>18091</v>
      </c>
      <c r="C1339" s="63" t="s">
        <v>18092</v>
      </c>
      <c r="D1339" s="63" t="s">
        <v>722</v>
      </c>
      <c r="E1339" s="63" t="s">
        <v>119</v>
      </c>
      <c r="F1339" s="63" t="s">
        <v>2840</v>
      </c>
      <c r="G1339" s="63" t="s">
        <v>14</v>
      </c>
      <c r="I1339" s="10"/>
    </row>
    <row r="1340" ht="14.25" customHeight="1">
      <c r="A1340" s="63" t="s">
        <v>18093</v>
      </c>
      <c r="B1340" s="63" t="s">
        <v>18094</v>
      </c>
      <c r="C1340" s="63" t="s">
        <v>18095</v>
      </c>
      <c r="D1340" s="63" t="s">
        <v>415</v>
      </c>
      <c r="E1340" s="63" t="s">
        <v>110</v>
      </c>
      <c r="F1340" s="63" t="s">
        <v>111</v>
      </c>
      <c r="G1340" s="63" t="s">
        <v>14</v>
      </c>
      <c r="I1340" s="10"/>
    </row>
    <row r="1341" ht="14.25" customHeight="1">
      <c r="A1341" s="63" t="s">
        <v>18093</v>
      </c>
      <c r="B1341" s="63" t="s">
        <v>18094</v>
      </c>
      <c r="C1341" s="63" t="s">
        <v>18095</v>
      </c>
      <c r="D1341" s="63" t="s">
        <v>415</v>
      </c>
      <c r="E1341" s="63" t="s">
        <v>38</v>
      </c>
      <c r="F1341" s="63" t="s">
        <v>1118</v>
      </c>
      <c r="G1341" s="63" t="s">
        <v>14</v>
      </c>
      <c r="I1341" s="10"/>
    </row>
    <row r="1342" ht="14.25" customHeight="1">
      <c r="A1342" s="63" t="s">
        <v>18093</v>
      </c>
      <c r="B1342" s="63" t="s">
        <v>18096</v>
      </c>
      <c r="C1342" s="63" t="s">
        <v>18097</v>
      </c>
      <c r="D1342" s="63" t="s">
        <v>353</v>
      </c>
      <c r="E1342" s="63" t="s">
        <v>119</v>
      </c>
      <c r="F1342" s="63" t="s">
        <v>18</v>
      </c>
      <c r="G1342" s="63" t="s">
        <v>14</v>
      </c>
      <c r="I1342" s="10"/>
    </row>
    <row r="1343" ht="14.25" customHeight="1">
      <c r="A1343" s="63" t="s">
        <v>18098</v>
      </c>
      <c r="B1343" s="63" t="s">
        <v>18099</v>
      </c>
      <c r="C1343" s="63" t="s">
        <v>18100</v>
      </c>
      <c r="D1343" s="63" t="s">
        <v>17739</v>
      </c>
      <c r="E1343" s="63" t="s">
        <v>119</v>
      </c>
      <c r="F1343" s="63" t="s">
        <v>132</v>
      </c>
      <c r="G1343" s="63" t="s">
        <v>14</v>
      </c>
      <c r="I1343" s="10"/>
    </row>
    <row r="1344" ht="14.25" customHeight="1">
      <c r="A1344" s="63" t="s">
        <v>18098</v>
      </c>
      <c r="B1344" s="63" t="s">
        <v>18101</v>
      </c>
      <c r="C1344" s="63" t="s">
        <v>18102</v>
      </c>
      <c r="D1344" s="63" t="s">
        <v>405</v>
      </c>
      <c r="E1344" s="63" t="s">
        <v>110</v>
      </c>
      <c r="F1344" s="63" t="s">
        <v>1413</v>
      </c>
      <c r="G1344" s="63" t="s">
        <v>14</v>
      </c>
      <c r="I1344" s="10"/>
    </row>
    <row r="1345" ht="14.25" customHeight="1">
      <c r="A1345" s="63" t="s">
        <v>18098</v>
      </c>
      <c r="B1345" s="63" t="s">
        <v>18101</v>
      </c>
      <c r="C1345" s="63" t="s">
        <v>18102</v>
      </c>
      <c r="D1345" s="63" t="s">
        <v>405</v>
      </c>
      <c r="E1345" s="63" t="s">
        <v>409</v>
      </c>
      <c r="F1345" s="63" t="s">
        <v>101</v>
      </c>
      <c r="G1345" s="63" t="s">
        <v>14</v>
      </c>
      <c r="I1345" s="10"/>
    </row>
    <row r="1346" ht="14.25" customHeight="1">
      <c r="A1346" s="63" t="s">
        <v>18098</v>
      </c>
      <c r="B1346" s="63" t="s">
        <v>18101</v>
      </c>
      <c r="C1346" s="63" t="s">
        <v>18102</v>
      </c>
      <c r="D1346" s="63" t="s">
        <v>405</v>
      </c>
      <c r="E1346" s="63" t="s">
        <v>119</v>
      </c>
      <c r="F1346" s="63" t="s">
        <v>718</v>
      </c>
      <c r="G1346" s="63" t="s">
        <v>14</v>
      </c>
      <c r="I1346" s="10"/>
    </row>
    <row r="1347" ht="14.25" customHeight="1">
      <c r="A1347" s="63" t="s">
        <v>18103</v>
      </c>
      <c r="B1347" s="63" t="s">
        <v>18104</v>
      </c>
      <c r="C1347" s="63" t="s">
        <v>18105</v>
      </c>
      <c r="D1347" s="63" t="s">
        <v>1932</v>
      </c>
      <c r="E1347" s="63" t="s">
        <v>38</v>
      </c>
      <c r="F1347" s="63" t="s">
        <v>33</v>
      </c>
      <c r="G1347" s="63" t="s">
        <v>14</v>
      </c>
      <c r="I1347" s="10"/>
    </row>
    <row r="1348" ht="14.25" customHeight="1">
      <c r="A1348" s="63" t="s">
        <v>18106</v>
      </c>
      <c r="B1348" s="63" t="s">
        <v>18107</v>
      </c>
      <c r="C1348" s="63" t="s">
        <v>18108</v>
      </c>
      <c r="D1348" s="63" t="s">
        <v>32</v>
      </c>
      <c r="E1348" s="63" t="s">
        <v>15</v>
      </c>
      <c r="F1348" s="63" t="s">
        <v>6160</v>
      </c>
      <c r="G1348" s="63" t="s">
        <v>14</v>
      </c>
      <c r="I1348" s="10"/>
    </row>
    <row r="1349" ht="14.25" customHeight="1">
      <c r="A1349" s="63" t="s">
        <v>18106</v>
      </c>
      <c r="B1349" s="63" t="s">
        <v>18107</v>
      </c>
      <c r="C1349" s="63" t="s">
        <v>18108</v>
      </c>
      <c r="D1349" s="63" t="s">
        <v>32</v>
      </c>
      <c r="E1349" s="63" t="s">
        <v>90</v>
      </c>
      <c r="F1349" s="63" t="s">
        <v>111</v>
      </c>
      <c r="G1349" s="63" t="s">
        <v>14</v>
      </c>
      <c r="I1349" s="10"/>
    </row>
    <row r="1350" ht="14.25" customHeight="1">
      <c r="A1350" s="63" t="s">
        <v>18109</v>
      </c>
      <c r="B1350" s="63" t="s">
        <v>18110</v>
      </c>
      <c r="C1350" s="63" t="s">
        <v>18111</v>
      </c>
      <c r="D1350" s="63" t="s">
        <v>235</v>
      </c>
      <c r="E1350" s="63" t="s">
        <v>119</v>
      </c>
      <c r="F1350" s="63" t="s">
        <v>917</v>
      </c>
      <c r="G1350" s="63" t="s">
        <v>14</v>
      </c>
      <c r="I1350" s="10"/>
    </row>
    <row r="1351" ht="14.25" customHeight="1">
      <c r="A1351" s="63" t="s">
        <v>18109</v>
      </c>
      <c r="B1351" s="63" t="s">
        <v>18112</v>
      </c>
      <c r="C1351" s="63" t="s">
        <v>18113</v>
      </c>
      <c r="D1351" s="63" t="s">
        <v>1242</v>
      </c>
      <c r="E1351" s="63" t="s">
        <v>259</v>
      </c>
      <c r="F1351" s="63" t="s">
        <v>917</v>
      </c>
      <c r="G1351" s="63" t="s">
        <v>14</v>
      </c>
      <c r="I1351" s="10"/>
    </row>
    <row r="1352" ht="14.25" customHeight="1">
      <c r="A1352" s="63" t="s">
        <v>18114</v>
      </c>
      <c r="B1352" s="63" t="s">
        <v>18115</v>
      </c>
      <c r="C1352" s="63" t="s">
        <v>18116</v>
      </c>
      <c r="D1352" s="63" t="s">
        <v>515</v>
      </c>
      <c r="E1352" s="63" t="s">
        <v>8871</v>
      </c>
      <c r="F1352" s="63" t="s">
        <v>240</v>
      </c>
      <c r="G1352" s="63" t="s">
        <v>14</v>
      </c>
      <c r="I1352" s="10"/>
    </row>
    <row r="1353" ht="14.25" customHeight="1">
      <c r="A1353" s="63" t="s">
        <v>18114</v>
      </c>
      <c r="B1353" s="63" t="s">
        <v>18115</v>
      </c>
      <c r="C1353" s="63" t="s">
        <v>18116</v>
      </c>
      <c r="D1353" s="63" t="s">
        <v>515</v>
      </c>
      <c r="E1353" s="63" t="s">
        <v>90</v>
      </c>
      <c r="F1353" s="63" t="s">
        <v>111</v>
      </c>
      <c r="G1353" s="63" t="s">
        <v>14</v>
      </c>
      <c r="I1353" s="10"/>
    </row>
    <row r="1354" ht="14.25" customHeight="1">
      <c r="A1354" s="63" t="s">
        <v>18114</v>
      </c>
      <c r="B1354" s="63" t="s">
        <v>18117</v>
      </c>
      <c r="C1354" s="63" t="s">
        <v>18118</v>
      </c>
      <c r="D1354" s="63" t="s">
        <v>189</v>
      </c>
      <c r="E1354" s="63" t="s">
        <v>110</v>
      </c>
      <c r="F1354" s="63" t="s">
        <v>111</v>
      </c>
      <c r="G1354" s="63" t="s">
        <v>14</v>
      </c>
      <c r="I1354" s="10"/>
    </row>
    <row r="1355" ht="14.25" customHeight="1">
      <c r="A1355" s="65">
        <v>45261.0</v>
      </c>
      <c r="B1355" s="63" t="s">
        <v>18119</v>
      </c>
      <c r="C1355" s="63" t="s">
        <v>18120</v>
      </c>
      <c r="D1355" s="63" t="s">
        <v>130</v>
      </c>
      <c r="E1355" s="63" t="s">
        <v>110</v>
      </c>
      <c r="F1355" s="63" t="s">
        <v>111</v>
      </c>
      <c r="G1355" s="63" t="s">
        <v>14</v>
      </c>
      <c r="I1355" s="10"/>
    </row>
    <row r="1356" ht="14.25" customHeight="1">
      <c r="A1356" s="65">
        <v>45261.0</v>
      </c>
      <c r="B1356" s="63" t="s">
        <v>18119</v>
      </c>
      <c r="C1356" s="63" t="s">
        <v>18120</v>
      </c>
      <c r="D1356" s="63" t="s">
        <v>130</v>
      </c>
      <c r="E1356" s="63" t="s">
        <v>119</v>
      </c>
      <c r="F1356" s="63" t="s">
        <v>132</v>
      </c>
      <c r="G1356" s="63" t="s">
        <v>14</v>
      </c>
      <c r="I1356" s="10"/>
    </row>
    <row r="1357" ht="14.25" customHeight="1">
      <c r="A1357" s="65">
        <v>45261.0</v>
      </c>
      <c r="B1357" s="63" t="s">
        <v>18121</v>
      </c>
      <c r="C1357" s="63" t="s">
        <v>18122</v>
      </c>
      <c r="D1357" s="63" t="s">
        <v>311</v>
      </c>
      <c r="E1357" s="63" t="s">
        <v>110</v>
      </c>
      <c r="F1357" s="63" t="s">
        <v>111</v>
      </c>
      <c r="G1357" s="63" t="s">
        <v>14</v>
      </c>
      <c r="I1357" s="10"/>
    </row>
    <row r="1358" ht="14.25" customHeight="1">
      <c r="A1358" s="65">
        <v>45231.0</v>
      </c>
      <c r="B1358" s="63" t="s">
        <v>18123</v>
      </c>
      <c r="C1358" s="63" t="s">
        <v>18124</v>
      </c>
      <c r="D1358" s="63" t="s">
        <v>1429</v>
      </c>
      <c r="E1358" s="63" t="s">
        <v>5895</v>
      </c>
      <c r="F1358" s="63" t="s">
        <v>111</v>
      </c>
      <c r="G1358" s="63" t="s">
        <v>14</v>
      </c>
      <c r="I1358" s="10"/>
    </row>
    <row r="1359" ht="14.25" customHeight="1">
      <c r="A1359" s="65">
        <v>45231.0</v>
      </c>
      <c r="B1359" s="63" t="s">
        <v>18123</v>
      </c>
      <c r="C1359" s="63" t="s">
        <v>18124</v>
      </c>
      <c r="D1359" s="63" t="s">
        <v>1429</v>
      </c>
      <c r="E1359" s="63" t="s">
        <v>105</v>
      </c>
      <c r="F1359" s="63" t="s">
        <v>6953</v>
      </c>
      <c r="G1359" s="63" t="s">
        <v>14</v>
      </c>
      <c r="I1359" s="10"/>
    </row>
    <row r="1360" ht="14.25" customHeight="1">
      <c r="A1360" s="65">
        <v>45231.0</v>
      </c>
      <c r="B1360" s="63" t="s">
        <v>18125</v>
      </c>
      <c r="C1360" s="63" t="s">
        <v>18126</v>
      </c>
      <c r="D1360" s="63" t="s">
        <v>286</v>
      </c>
      <c r="E1360" s="63" t="s">
        <v>5895</v>
      </c>
      <c r="F1360" s="63" t="s">
        <v>111</v>
      </c>
      <c r="G1360" s="63" t="s">
        <v>14</v>
      </c>
      <c r="I1360" s="10"/>
    </row>
    <row r="1361" ht="14.25" customHeight="1">
      <c r="A1361" s="65">
        <v>45200.0</v>
      </c>
      <c r="B1361" s="63" t="s">
        <v>18127</v>
      </c>
      <c r="C1361" s="63" t="s">
        <v>18128</v>
      </c>
      <c r="D1361" s="63" t="s">
        <v>445</v>
      </c>
      <c r="E1361" s="63" t="s">
        <v>5895</v>
      </c>
      <c r="F1361" s="63" t="s">
        <v>111</v>
      </c>
      <c r="G1361" s="63" t="s">
        <v>14</v>
      </c>
      <c r="I1361" s="10"/>
    </row>
    <row r="1362" ht="14.25" customHeight="1">
      <c r="A1362" s="65">
        <v>45200.0</v>
      </c>
      <c r="B1362" s="63" t="s">
        <v>18127</v>
      </c>
      <c r="C1362" s="63" t="s">
        <v>18128</v>
      </c>
      <c r="D1362" s="63" t="s">
        <v>445</v>
      </c>
      <c r="E1362" s="63" t="s">
        <v>119</v>
      </c>
      <c r="F1362" s="63" t="s">
        <v>132</v>
      </c>
      <c r="G1362" s="63" t="s">
        <v>14</v>
      </c>
      <c r="I1362" s="10"/>
    </row>
    <row r="1363" ht="14.25" customHeight="1">
      <c r="A1363" s="65">
        <v>45200.0</v>
      </c>
      <c r="B1363" s="63" t="s">
        <v>18129</v>
      </c>
      <c r="C1363" s="63" t="s">
        <v>18130</v>
      </c>
      <c r="D1363" s="63" t="s">
        <v>357</v>
      </c>
      <c r="E1363" s="63" t="s">
        <v>183</v>
      </c>
      <c r="F1363" s="63" t="s">
        <v>111</v>
      </c>
      <c r="G1363" s="63" t="s">
        <v>14</v>
      </c>
      <c r="I1363" s="10"/>
    </row>
    <row r="1364" ht="14.25" customHeight="1">
      <c r="A1364" s="65">
        <v>45170.0</v>
      </c>
      <c r="B1364" s="63" t="s">
        <v>18131</v>
      </c>
      <c r="C1364" s="63" t="s">
        <v>18132</v>
      </c>
      <c r="D1364" s="63" t="s">
        <v>78</v>
      </c>
      <c r="E1364" s="63" t="s">
        <v>5895</v>
      </c>
      <c r="F1364" s="63" t="s">
        <v>111</v>
      </c>
      <c r="G1364" s="63" t="s">
        <v>14</v>
      </c>
      <c r="I1364" s="10"/>
    </row>
    <row r="1365" ht="14.25" customHeight="1">
      <c r="A1365" s="65">
        <v>45170.0</v>
      </c>
      <c r="B1365" s="63" t="s">
        <v>18131</v>
      </c>
      <c r="C1365" s="63" t="s">
        <v>18132</v>
      </c>
      <c r="D1365" s="63" t="s">
        <v>78</v>
      </c>
      <c r="E1365" s="63" t="s">
        <v>119</v>
      </c>
      <c r="F1365" s="63" t="s">
        <v>18</v>
      </c>
      <c r="G1365" s="63" t="s">
        <v>14</v>
      </c>
      <c r="I1365" s="10"/>
    </row>
    <row r="1366" ht="14.25" customHeight="1">
      <c r="A1366" s="65">
        <v>45170.0</v>
      </c>
      <c r="B1366" s="63" t="s">
        <v>18131</v>
      </c>
      <c r="C1366" s="63" t="s">
        <v>18132</v>
      </c>
      <c r="D1366" s="63" t="s">
        <v>78</v>
      </c>
      <c r="E1366" s="63" t="s">
        <v>4372</v>
      </c>
      <c r="F1366" s="63" t="s">
        <v>505</v>
      </c>
      <c r="G1366" s="63" t="s">
        <v>14</v>
      </c>
      <c r="I1366" s="10"/>
    </row>
    <row r="1367" ht="14.25" customHeight="1">
      <c r="A1367" s="65">
        <v>45170.0</v>
      </c>
      <c r="B1367" s="63" t="s">
        <v>18133</v>
      </c>
      <c r="C1367" s="63" t="s">
        <v>18134</v>
      </c>
      <c r="D1367" s="63" t="s">
        <v>839</v>
      </c>
      <c r="E1367" s="63" t="s">
        <v>5895</v>
      </c>
      <c r="F1367" s="63" t="s">
        <v>111</v>
      </c>
      <c r="G1367" s="63" t="s">
        <v>14</v>
      </c>
      <c r="I1367" s="10"/>
    </row>
    <row r="1368" ht="14.25" customHeight="1">
      <c r="A1368" s="65">
        <v>45170.0</v>
      </c>
      <c r="B1368" s="63" t="s">
        <v>18133</v>
      </c>
      <c r="C1368" s="63" t="s">
        <v>18134</v>
      </c>
      <c r="D1368" s="63" t="s">
        <v>839</v>
      </c>
      <c r="E1368" s="63" t="s">
        <v>119</v>
      </c>
      <c r="F1368" s="63" t="s">
        <v>18</v>
      </c>
      <c r="G1368" s="63" t="s">
        <v>14</v>
      </c>
      <c r="I1368" s="10"/>
    </row>
    <row r="1369" ht="14.25" customHeight="1">
      <c r="A1369" s="65">
        <v>45078.0</v>
      </c>
      <c r="B1369" s="63" t="s">
        <v>18135</v>
      </c>
      <c r="C1369" s="63" t="s">
        <v>18136</v>
      </c>
      <c r="D1369" s="63" t="s">
        <v>32</v>
      </c>
      <c r="E1369" s="63" t="s">
        <v>5895</v>
      </c>
      <c r="F1369" s="63" t="s">
        <v>111</v>
      </c>
      <c r="G1369" s="63" t="s">
        <v>14</v>
      </c>
      <c r="I1369" s="10"/>
    </row>
    <row r="1370" ht="14.25" customHeight="1">
      <c r="A1370" s="65">
        <v>45078.0</v>
      </c>
      <c r="B1370" s="63" t="s">
        <v>18137</v>
      </c>
      <c r="C1370" s="63" t="s">
        <v>18138</v>
      </c>
      <c r="D1370" s="63" t="s">
        <v>235</v>
      </c>
      <c r="E1370" s="63" t="s">
        <v>110</v>
      </c>
      <c r="F1370" s="63" t="s">
        <v>5069</v>
      </c>
      <c r="G1370" s="63" t="s">
        <v>14</v>
      </c>
      <c r="I1370" s="10"/>
    </row>
    <row r="1371" ht="14.25" customHeight="1">
      <c r="A1371" s="65">
        <v>45047.0</v>
      </c>
      <c r="B1371" s="63" t="s">
        <v>18139</v>
      </c>
      <c r="C1371" s="63" t="s">
        <v>18140</v>
      </c>
      <c r="D1371" s="63" t="s">
        <v>189</v>
      </c>
      <c r="E1371" s="63" t="s">
        <v>110</v>
      </c>
      <c r="F1371" s="63" t="s">
        <v>111</v>
      </c>
      <c r="G1371" s="63" t="s">
        <v>14</v>
      </c>
      <c r="I1371" s="10"/>
    </row>
    <row r="1372" ht="14.25" customHeight="1">
      <c r="A1372" s="65">
        <v>45047.0</v>
      </c>
      <c r="B1372" s="63" t="s">
        <v>18139</v>
      </c>
      <c r="C1372" s="63" t="s">
        <v>18140</v>
      </c>
      <c r="D1372" s="63" t="s">
        <v>189</v>
      </c>
      <c r="E1372" s="63" t="s">
        <v>239</v>
      </c>
      <c r="F1372" s="63" t="s">
        <v>240</v>
      </c>
      <c r="G1372" s="63" t="s">
        <v>14</v>
      </c>
      <c r="I1372" s="10"/>
    </row>
    <row r="1373" ht="14.25" customHeight="1">
      <c r="A1373" s="65">
        <v>45047.0</v>
      </c>
      <c r="B1373" s="63" t="s">
        <v>18141</v>
      </c>
      <c r="C1373" s="63" t="s">
        <v>18142</v>
      </c>
      <c r="D1373" s="63" t="s">
        <v>1728</v>
      </c>
      <c r="E1373" s="63" t="s">
        <v>5895</v>
      </c>
      <c r="F1373" s="63" t="s">
        <v>111</v>
      </c>
      <c r="G1373" s="63" t="s">
        <v>14</v>
      </c>
      <c r="I1373" s="10"/>
    </row>
    <row r="1374" ht="14.25" customHeight="1">
      <c r="A1374" s="65">
        <v>45017.0</v>
      </c>
      <c r="B1374" s="63" t="s">
        <v>18143</v>
      </c>
      <c r="C1374" s="63" t="s">
        <v>18144</v>
      </c>
      <c r="D1374" s="63" t="s">
        <v>570</v>
      </c>
      <c r="E1374" s="63" t="s">
        <v>2082</v>
      </c>
      <c r="F1374" s="63" t="s">
        <v>5227</v>
      </c>
      <c r="G1374" s="63" t="s">
        <v>14</v>
      </c>
      <c r="I1374" s="10"/>
    </row>
    <row r="1375" ht="14.25" customHeight="1">
      <c r="A1375" s="65">
        <v>45017.0</v>
      </c>
      <c r="B1375" s="63" t="s">
        <v>18145</v>
      </c>
      <c r="C1375" s="63" t="s">
        <v>18146</v>
      </c>
      <c r="D1375" s="63" t="s">
        <v>567</v>
      </c>
      <c r="E1375" s="63" t="s">
        <v>110</v>
      </c>
      <c r="F1375" s="63" t="s">
        <v>111</v>
      </c>
      <c r="G1375" s="63" t="s">
        <v>14</v>
      </c>
      <c r="I1375" s="10"/>
    </row>
    <row r="1376" ht="14.25" customHeight="1">
      <c r="A1376" s="65">
        <v>45017.0</v>
      </c>
      <c r="B1376" s="63" t="s">
        <v>18145</v>
      </c>
      <c r="C1376" s="63" t="s">
        <v>18146</v>
      </c>
      <c r="D1376" s="63" t="s">
        <v>567</v>
      </c>
      <c r="E1376" s="63" t="s">
        <v>17618</v>
      </c>
      <c r="F1376" s="63" t="s">
        <v>4780</v>
      </c>
      <c r="G1376" s="63" t="s">
        <v>14</v>
      </c>
      <c r="I1376" s="10"/>
    </row>
    <row r="1377" ht="14.25" customHeight="1">
      <c r="A1377" s="65">
        <v>45017.0</v>
      </c>
      <c r="B1377" s="63" t="s">
        <v>18145</v>
      </c>
      <c r="C1377" s="63" t="s">
        <v>18146</v>
      </c>
      <c r="D1377" s="63" t="s">
        <v>567</v>
      </c>
      <c r="E1377" s="63" t="s">
        <v>17491</v>
      </c>
      <c r="F1377" s="63" t="s">
        <v>1118</v>
      </c>
      <c r="G1377" s="63" t="s">
        <v>14</v>
      </c>
      <c r="I1377" s="10"/>
    </row>
    <row r="1378" ht="14.25" customHeight="1">
      <c r="A1378" s="65">
        <v>44986.0</v>
      </c>
      <c r="B1378" s="63" t="s">
        <v>18147</v>
      </c>
      <c r="C1378" s="63" t="s">
        <v>18148</v>
      </c>
      <c r="D1378" s="63" t="s">
        <v>722</v>
      </c>
      <c r="E1378" s="63" t="s">
        <v>110</v>
      </c>
      <c r="F1378" s="63" t="s">
        <v>111</v>
      </c>
      <c r="G1378" s="63" t="s">
        <v>14</v>
      </c>
      <c r="I1378" s="10"/>
    </row>
    <row r="1379" ht="14.25" customHeight="1">
      <c r="A1379" s="65">
        <v>44986.0</v>
      </c>
      <c r="B1379" s="63" t="s">
        <v>18149</v>
      </c>
      <c r="C1379" s="63" t="s">
        <v>18150</v>
      </c>
      <c r="D1379" s="63" t="s">
        <v>353</v>
      </c>
      <c r="E1379" s="63" t="s">
        <v>239</v>
      </c>
      <c r="F1379" s="63" t="s">
        <v>240</v>
      </c>
      <c r="G1379" s="63" t="s">
        <v>14</v>
      </c>
      <c r="I1379" s="10"/>
    </row>
    <row r="1380" ht="14.25" customHeight="1">
      <c r="A1380" s="65">
        <v>44986.0</v>
      </c>
      <c r="B1380" s="63" t="s">
        <v>18149</v>
      </c>
      <c r="C1380" s="63" t="s">
        <v>18150</v>
      </c>
      <c r="D1380" s="63" t="s">
        <v>353</v>
      </c>
      <c r="E1380" s="63" t="s">
        <v>334</v>
      </c>
      <c r="F1380" s="63" t="s">
        <v>781</v>
      </c>
      <c r="G1380" s="63" t="s">
        <v>14</v>
      </c>
      <c r="I1380" s="10"/>
    </row>
    <row r="1381" ht="14.25" customHeight="1">
      <c r="A1381" s="63" t="s">
        <v>18151</v>
      </c>
      <c r="B1381" s="63" t="s">
        <v>18152</v>
      </c>
      <c r="C1381" s="63" t="s">
        <v>18153</v>
      </c>
      <c r="D1381" s="63" t="s">
        <v>343</v>
      </c>
      <c r="E1381" s="63" t="s">
        <v>420</v>
      </c>
      <c r="F1381" s="63" t="s">
        <v>1364</v>
      </c>
      <c r="G1381" s="63" t="s">
        <v>14</v>
      </c>
      <c r="I1381" s="10"/>
    </row>
    <row r="1382" ht="14.25" customHeight="1">
      <c r="A1382" s="63" t="s">
        <v>18151</v>
      </c>
      <c r="B1382" s="63" t="s">
        <v>18152</v>
      </c>
      <c r="C1382" s="63" t="s">
        <v>18153</v>
      </c>
      <c r="D1382" s="63" t="s">
        <v>343</v>
      </c>
      <c r="E1382" s="63" t="s">
        <v>2082</v>
      </c>
      <c r="F1382" s="63" t="s">
        <v>5227</v>
      </c>
      <c r="G1382" s="63" t="s">
        <v>14</v>
      </c>
      <c r="I1382" s="10"/>
    </row>
    <row r="1383" ht="14.25" customHeight="1">
      <c r="A1383" s="63" t="s">
        <v>18151</v>
      </c>
      <c r="B1383" s="63" t="s">
        <v>18154</v>
      </c>
      <c r="C1383" s="63" t="s">
        <v>18155</v>
      </c>
      <c r="D1383" s="63" t="s">
        <v>839</v>
      </c>
      <c r="E1383" s="63" t="s">
        <v>10699</v>
      </c>
      <c r="F1383" s="63" t="s">
        <v>13</v>
      </c>
      <c r="G1383" s="63" t="s">
        <v>14</v>
      </c>
      <c r="I1383" s="10"/>
    </row>
    <row r="1384" ht="14.25" customHeight="1">
      <c r="A1384" s="63" t="s">
        <v>18156</v>
      </c>
      <c r="B1384" s="63" t="s">
        <v>18157</v>
      </c>
      <c r="C1384" s="63" t="s">
        <v>18158</v>
      </c>
      <c r="D1384" s="63" t="s">
        <v>642</v>
      </c>
      <c r="E1384" s="63" t="s">
        <v>110</v>
      </c>
      <c r="F1384" s="63" t="s">
        <v>111</v>
      </c>
      <c r="G1384" s="63" t="s">
        <v>14</v>
      </c>
      <c r="I1384" s="10"/>
    </row>
    <row r="1385" ht="14.25" customHeight="1">
      <c r="A1385" s="63" t="s">
        <v>18156</v>
      </c>
      <c r="B1385" s="63" t="s">
        <v>18159</v>
      </c>
      <c r="C1385" s="63" t="s">
        <v>18160</v>
      </c>
      <c r="D1385" s="63" t="s">
        <v>135</v>
      </c>
      <c r="E1385" s="63" t="s">
        <v>110</v>
      </c>
      <c r="F1385" s="63" t="s">
        <v>111</v>
      </c>
      <c r="G1385" s="63" t="s">
        <v>14</v>
      </c>
      <c r="I1385" s="10"/>
    </row>
    <row r="1386" ht="14.25" customHeight="1">
      <c r="A1386" s="63" t="s">
        <v>18156</v>
      </c>
      <c r="B1386" s="63" t="s">
        <v>18159</v>
      </c>
      <c r="C1386" s="63" t="s">
        <v>18160</v>
      </c>
      <c r="D1386" s="63" t="s">
        <v>135</v>
      </c>
      <c r="E1386" s="63" t="s">
        <v>998</v>
      </c>
      <c r="F1386" s="63" t="s">
        <v>1049</v>
      </c>
      <c r="G1386" s="63" t="s">
        <v>14</v>
      </c>
      <c r="I1386" s="10"/>
    </row>
    <row r="1387" ht="14.25" customHeight="1">
      <c r="A1387" s="63" t="s">
        <v>18161</v>
      </c>
      <c r="B1387" s="63" t="s">
        <v>18162</v>
      </c>
      <c r="C1387" s="63" t="s">
        <v>18163</v>
      </c>
      <c r="D1387" s="63" t="s">
        <v>353</v>
      </c>
      <c r="E1387" s="63" t="s">
        <v>992</v>
      </c>
      <c r="F1387" s="63" t="s">
        <v>111</v>
      </c>
      <c r="G1387" s="63" t="s">
        <v>14</v>
      </c>
      <c r="I1387" s="10"/>
    </row>
    <row r="1388" ht="14.25" customHeight="1">
      <c r="A1388" s="63" t="s">
        <v>18161</v>
      </c>
      <c r="B1388" s="63" t="s">
        <v>18162</v>
      </c>
      <c r="C1388" s="63" t="s">
        <v>18163</v>
      </c>
      <c r="D1388" s="63" t="s">
        <v>353</v>
      </c>
      <c r="E1388" s="63" t="s">
        <v>259</v>
      </c>
      <c r="F1388" s="63" t="s">
        <v>781</v>
      </c>
      <c r="G1388" s="63" t="s">
        <v>14</v>
      </c>
      <c r="I1388" s="10"/>
    </row>
    <row r="1389" ht="14.25" customHeight="1">
      <c r="A1389" s="63" t="s">
        <v>18161</v>
      </c>
      <c r="B1389" s="63" t="s">
        <v>18164</v>
      </c>
      <c r="C1389" s="63" t="s">
        <v>18165</v>
      </c>
      <c r="D1389" s="63" t="s">
        <v>311</v>
      </c>
      <c r="E1389" s="63" t="s">
        <v>17618</v>
      </c>
      <c r="F1389" s="63" t="s">
        <v>240</v>
      </c>
      <c r="G1389" s="63" t="s">
        <v>14</v>
      </c>
      <c r="I1389" s="10"/>
    </row>
    <row r="1390" ht="14.25" customHeight="1">
      <c r="A1390" s="63" t="s">
        <v>18161</v>
      </c>
      <c r="B1390" s="63" t="s">
        <v>18164</v>
      </c>
      <c r="C1390" s="63" t="s">
        <v>18165</v>
      </c>
      <c r="D1390" s="63" t="s">
        <v>311</v>
      </c>
      <c r="E1390" s="63" t="s">
        <v>18166</v>
      </c>
      <c r="F1390" s="63" t="s">
        <v>101</v>
      </c>
      <c r="G1390" s="63" t="s">
        <v>14</v>
      </c>
      <c r="I1390" s="10"/>
    </row>
    <row r="1391" ht="14.25" customHeight="1">
      <c r="A1391" s="63" t="s">
        <v>18161</v>
      </c>
      <c r="B1391" s="63" t="s">
        <v>18164</v>
      </c>
      <c r="C1391" s="63" t="s">
        <v>18165</v>
      </c>
      <c r="D1391" s="63" t="s">
        <v>311</v>
      </c>
      <c r="E1391" s="63" t="s">
        <v>119</v>
      </c>
      <c r="F1391" s="63" t="s">
        <v>5876</v>
      </c>
      <c r="G1391" s="63" t="s">
        <v>14</v>
      </c>
      <c r="I1391" s="10"/>
    </row>
    <row r="1392" ht="14.25" customHeight="1">
      <c r="A1392" s="63" t="s">
        <v>18167</v>
      </c>
      <c r="B1392" s="63" t="s">
        <v>18168</v>
      </c>
      <c r="C1392" s="63" t="s">
        <v>18169</v>
      </c>
      <c r="D1392" s="63" t="s">
        <v>385</v>
      </c>
      <c r="E1392" s="63" t="s">
        <v>110</v>
      </c>
      <c r="F1392" s="63" t="s">
        <v>111</v>
      </c>
      <c r="G1392" s="63" t="s">
        <v>14</v>
      </c>
      <c r="I1392" s="10"/>
    </row>
    <row r="1393" ht="14.25" customHeight="1">
      <c r="A1393" s="63" t="s">
        <v>18167</v>
      </c>
      <c r="B1393" s="63" t="s">
        <v>18168</v>
      </c>
      <c r="C1393" s="63" t="s">
        <v>18169</v>
      </c>
      <c r="D1393" s="63" t="s">
        <v>385</v>
      </c>
      <c r="E1393" s="63" t="s">
        <v>436</v>
      </c>
      <c r="F1393" s="63" t="s">
        <v>2840</v>
      </c>
      <c r="G1393" s="63" t="s">
        <v>14</v>
      </c>
      <c r="I1393" s="10"/>
    </row>
    <row r="1394" ht="14.25" customHeight="1">
      <c r="A1394" s="63" t="s">
        <v>18167</v>
      </c>
      <c r="B1394" s="63" t="s">
        <v>18170</v>
      </c>
      <c r="C1394" s="63" t="s">
        <v>18171</v>
      </c>
      <c r="D1394" s="63" t="s">
        <v>651</v>
      </c>
      <c r="E1394" s="63" t="s">
        <v>110</v>
      </c>
      <c r="F1394" s="63" t="s">
        <v>111</v>
      </c>
      <c r="G1394" s="63" t="s">
        <v>14</v>
      </c>
      <c r="I1394" s="10"/>
    </row>
    <row r="1395" ht="14.25" customHeight="1">
      <c r="A1395" s="63" t="s">
        <v>18167</v>
      </c>
      <c r="B1395" s="63" t="s">
        <v>18170</v>
      </c>
      <c r="C1395" s="63" t="s">
        <v>18171</v>
      </c>
      <c r="D1395" s="63" t="s">
        <v>651</v>
      </c>
      <c r="E1395" s="63" t="s">
        <v>119</v>
      </c>
      <c r="F1395" s="63" t="s">
        <v>5876</v>
      </c>
      <c r="G1395" s="63" t="s">
        <v>14</v>
      </c>
      <c r="I1395" s="10"/>
    </row>
    <row r="1396" ht="14.25" customHeight="1">
      <c r="A1396" s="63" t="s">
        <v>18172</v>
      </c>
      <c r="B1396" s="63" t="s">
        <v>18173</v>
      </c>
      <c r="C1396" s="63" t="s">
        <v>18174</v>
      </c>
      <c r="D1396" s="63" t="s">
        <v>642</v>
      </c>
      <c r="E1396" s="63" t="s">
        <v>420</v>
      </c>
      <c r="F1396" s="63" t="s">
        <v>454</v>
      </c>
      <c r="G1396" s="63" t="s">
        <v>14</v>
      </c>
      <c r="I1396" s="10"/>
    </row>
    <row r="1397" ht="14.25" customHeight="1">
      <c r="A1397" s="63" t="s">
        <v>18172</v>
      </c>
      <c r="B1397" s="63" t="s">
        <v>18175</v>
      </c>
      <c r="C1397" s="63" t="s">
        <v>18176</v>
      </c>
      <c r="D1397" s="63" t="s">
        <v>9173</v>
      </c>
      <c r="E1397" s="63" t="s">
        <v>110</v>
      </c>
      <c r="F1397" s="63" t="s">
        <v>111</v>
      </c>
      <c r="G1397" s="63" t="s">
        <v>14</v>
      </c>
      <c r="I1397" s="10"/>
    </row>
    <row r="1398" ht="14.25" customHeight="1">
      <c r="A1398" s="63" t="s">
        <v>18177</v>
      </c>
      <c r="B1398" s="63" t="s">
        <v>18178</v>
      </c>
      <c r="C1398" s="63" t="s">
        <v>18179</v>
      </c>
      <c r="D1398" s="63" t="s">
        <v>135</v>
      </c>
      <c r="E1398" s="63" t="s">
        <v>119</v>
      </c>
      <c r="F1398" s="63" t="s">
        <v>330</v>
      </c>
      <c r="G1398" s="63" t="s">
        <v>14</v>
      </c>
      <c r="I1398" s="10"/>
    </row>
    <row r="1399" ht="14.25" customHeight="1">
      <c r="A1399" s="63" t="s">
        <v>18177</v>
      </c>
      <c r="B1399" s="63" t="s">
        <v>18178</v>
      </c>
      <c r="C1399" s="63" t="s">
        <v>18179</v>
      </c>
      <c r="D1399" s="63" t="s">
        <v>135</v>
      </c>
      <c r="E1399" s="63" t="s">
        <v>15</v>
      </c>
      <c r="F1399" s="63" t="s">
        <v>18180</v>
      </c>
      <c r="G1399" s="63" t="s">
        <v>14</v>
      </c>
      <c r="I1399" s="10"/>
    </row>
    <row r="1400" ht="14.25" customHeight="1">
      <c r="A1400" s="63" t="s">
        <v>18177</v>
      </c>
      <c r="B1400" s="63" t="s">
        <v>18178</v>
      </c>
      <c r="C1400" s="63" t="s">
        <v>18179</v>
      </c>
      <c r="D1400" s="63" t="s">
        <v>135</v>
      </c>
      <c r="E1400" s="63" t="s">
        <v>90</v>
      </c>
      <c r="F1400" s="63" t="s">
        <v>111</v>
      </c>
      <c r="G1400" s="63" t="s">
        <v>14</v>
      </c>
      <c r="I1400" s="10"/>
    </row>
    <row r="1401" ht="14.25" customHeight="1">
      <c r="A1401" s="63" t="s">
        <v>18177</v>
      </c>
      <c r="B1401" s="63" t="s">
        <v>18181</v>
      </c>
      <c r="C1401" s="63" t="s">
        <v>18182</v>
      </c>
      <c r="D1401" s="63" t="s">
        <v>17739</v>
      </c>
      <c r="E1401" s="63" t="s">
        <v>119</v>
      </c>
      <c r="F1401" s="63" t="s">
        <v>132</v>
      </c>
      <c r="G1401" s="63" t="s">
        <v>14</v>
      </c>
      <c r="I1401" s="10"/>
    </row>
    <row r="1402" ht="14.25" customHeight="1">
      <c r="A1402" s="63" t="s">
        <v>18177</v>
      </c>
      <c r="B1402" s="63" t="s">
        <v>18181</v>
      </c>
      <c r="C1402" s="63" t="s">
        <v>18182</v>
      </c>
      <c r="D1402" s="63" t="s">
        <v>17739</v>
      </c>
      <c r="E1402" s="63" t="s">
        <v>2082</v>
      </c>
      <c r="F1402" s="63" t="s">
        <v>240</v>
      </c>
      <c r="G1402" s="63" t="s">
        <v>14</v>
      </c>
      <c r="I1402" s="10"/>
    </row>
    <row r="1403" ht="14.25" customHeight="1">
      <c r="A1403" s="63" t="s">
        <v>18177</v>
      </c>
      <c r="B1403" s="63" t="s">
        <v>18181</v>
      </c>
      <c r="C1403" s="63" t="s">
        <v>18182</v>
      </c>
      <c r="D1403" s="63" t="s">
        <v>17739</v>
      </c>
      <c r="E1403" s="63" t="s">
        <v>12</v>
      </c>
      <c r="F1403" s="63" t="s">
        <v>13</v>
      </c>
      <c r="G1403" s="63" t="s">
        <v>14</v>
      </c>
      <c r="I1403" s="10"/>
    </row>
    <row r="1404" ht="14.25" customHeight="1">
      <c r="A1404" s="63" t="s">
        <v>18183</v>
      </c>
      <c r="B1404" s="63" t="s">
        <v>18184</v>
      </c>
      <c r="C1404" s="63" t="s">
        <v>18185</v>
      </c>
      <c r="D1404" s="63" t="s">
        <v>78</v>
      </c>
      <c r="E1404" s="63" t="s">
        <v>38</v>
      </c>
      <c r="F1404" s="63" t="s">
        <v>101</v>
      </c>
      <c r="G1404" s="63" t="s">
        <v>14</v>
      </c>
      <c r="I1404" s="10"/>
    </row>
    <row r="1405" ht="14.25" customHeight="1">
      <c r="A1405" s="63" t="s">
        <v>18183</v>
      </c>
      <c r="B1405" s="63" t="s">
        <v>18184</v>
      </c>
      <c r="C1405" s="63" t="s">
        <v>18185</v>
      </c>
      <c r="D1405" s="63" t="s">
        <v>78</v>
      </c>
      <c r="E1405" s="63" t="s">
        <v>334</v>
      </c>
      <c r="F1405" s="63" t="s">
        <v>917</v>
      </c>
      <c r="G1405" s="63" t="s">
        <v>14</v>
      </c>
      <c r="I1405" s="10"/>
    </row>
    <row r="1406" ht="14.25" customHeight="1">
      <c r="A1406" s="63" t="s">
        <v>18183</v>
      </c>
      <c r="B1406" s="63" t="s">
        <v>18186</v>
      </c>
      <c r="C1406" s="63" t="s">
        <v>18187</v>
      </c>
      <c r="D1406" s="63" t="s">
        <v>1618</v>
      </c>
      <c r="E1406" s="63" t="s">
        <v>5895</v>
      </c>
      <c r="F1406" s="63" t="s">
        <v>111</v>
      </c>
      <c r="G1406" s="63" t="s">
        <v>14</v>
      </c>
      <c r="I1406" s="10"/>
    </row>
    <row r="1407" ht="14.25" customHeight="1">
      <c r="A1407" s="63" t="s">
        <v>18188</v>
      </c>
      <c r="B1407" s="63" t="s">
        <v>18189</v>
      </c>
      <c r="C1407" s="63" t="s">
        <v>18190</v>
      </c>
      <c r="D1407" s="63" t="s">
        <v>1020</v>
      </c>
      <c r="E1407" s="63" t="s">
        <v>2082</v>
      </c>
      <c r="F1407" s="63" t="s">
        <v>240</v>
      </c>
      <c r="G1407" s="63" t="s">
        <v>14</v>
      </c>
      <c r="I1407" s="10"/>
    </row>
    <row r="1408" ht="14.25" customHeight="1">
      <c r="A1408" s="63" t="s">
        <v>18188</v>
      </c>
      <c r="B1408" s="63" t="s">
        <v>18189</v>
      </c>
      <c r="C1408" s="63" t="s">
        <v>18190</v>
      </c>
      <c r="D1408" s="63" t="s">
        <v>1020</v>
      </c>
      <c r="E1408" s="63" t="s">
        <v>90</v>
      </c>
      <c r="F1408" s="63" t="s">
        <v>111</v>
      </c>
      <c r="G1408" s="63" t="s">
        <v>14</v>
      </c>
      <c r="I1408" s="10"/>
    </row>
    <row r="1409" ht="14.25" customHeight="1">
      <c r="A1409" s="63" t="s">
        <v>18188</v>
      </c>
      <c r="B1409" s="63" t="s">
        <v>18191</v>
      </c>
      <c r="C1409" s="63" t="s">
        <v>18192</v>
      </c>
      <c r="D1409" s="63" t="s">
        <v>1932</v>
      </c>
      <c r="E1409" s="63" t="s">
        <v>110</v>
      </c>
      <c r="F1409" s="63" t="s">
        <v>111</v>
      </c>
      <c r="G1409" s="63" t="s">
        <v>14</v>
      </c>
      <c r="I1409" s="10"/>
    </row>
    <row r="1410" ht="14.25" customHeight="1">
      <c r="A1410" s="63" t="s">
        <v>18193</v>
      </c>
      <c r="B1410" s="63" t="s">
        <v>18194</v>
      </c>
      <c r="C1410" s="63" t="s">
        <v>18195</v>
      </c>
      <c r="D1410" s="63" t="s">
        <v>170</v>
      </c>
      <c r="E1410" s="63" t="s">
        <v>90</v>
      </c>
      <c r="F1410" s="63" t="s">
        <v>111</v>
      </c>
      <c r="G1410" s="63" t="s">
        <v>14</v>
      </c>
      <c r="I1410" s="10"/>
    </row>
    <row r="1411" ht="14.25" customHeight="1">
      <c r="A1411" s="63" t="s">
        <v>18193</v>
      </c>
      <c r="B1411" s="63" t="s">
        <v>18196</v>
      </c>
      <c r="C1411" s="63" t="s">
        <v>18197</v>
      </c>
      <c r="D1411" s="63" t="s">
        <v>74</v>
      </c>
      <c r="E1411" s="63" t="s">
        <v>110</v>
      </c>
      <c r="F1411" s="63" t="s">
        <v>111</v>
      </c>
      <c r="G1411" s="63" t="s">
        <v>14</v>
      </c>
      <c r="I1411" s="10"/>
    </row>
    <row r="1412" ht="14.25" customHeight="1">
      <c r="A1412" s="63" t="s">
        <v>18198</v>
      </c>
      <c r="B1412" s="63" t="s">
        <v>18199</v>
      </c>
      <c r="C1412" s="63" t="s">
        <v>18200</v>
      </c>
      <c r="D1412" s="63" t="s">
        <v>3179</v>
      </c>
      <c r="E1412" s="63" t="s">
        <v>110</v>
      </c>
      <c r="F1412" s="63" t="s">
        <v>111</v>
      </c>
      <c r="G1412" s="63" t="s">
        <v>14</v>
      </c>
      <c r="I1412" s="10"/>
    </row>
    <row r="1413" ht="14.25" customHeight="1">
      <c r="A1413" s="63" t="s">
        <v>18198</v>
      </c>
      <c r="B1413" s="63" t="s">
        <v>18201</v>
      </c>
      <c r="C1413" s="63" t="s">
        <v>18202</v>
      </c>
      <c r="D1413" s="63" t="s">
        <v>295</v>
      </c>
      <c r="E1413" s="63" t="s">
        <v>119</v>
      </c>
      <c r="F1413" s="63" t="s">
        <v>330</v>
      </c>
      <c r="G1413" s="63" t="s">
        <v>14</v>
      </c>
      <c r="I1413" s="10"/>
    </row>
    <row r="1414" ht="14.25" customHeight="1">
      <c r="A1414" s="63" t="s">
        <v>18198</v>
      </c>
      <c r="B1414" s="63" t="s">
        <v>18201</v>
      </c>
      <c r="C1414" s="63" t="s">
        <v>18202</v>
      </c>
      <c r="D1414" s="63" t="s">
        <v>295</v>
      </c>
      <c r="E1414" s="63" t="s">
        <v>90</v>
      </c>
      <c r="F1414" s="63" t="s">
        <v>111</v>
      </c>
      <c r="G1414" s="63" t="s">
        <v>14</v>
      </c>
      <c r="I1414" s="10"/>
    </row>
    <row r="1415" ht="14.25" customHeight="1">
      <c r="A1415" s="63" t="s">
        <v>18203</v>
      </c>
      <c r="B1415" s="63" t="s">
        <v>18204</v>
      </c>
      <c r="C1415" s="63" t="s">
        <v>18205</v>
      </c>
      <c r="D1415" s="63" t="s">
        <v>312</v>
      </c>
      <c r="E1415" s="63" t="s">
        <v>334</v>
      </c>
      <c r="F1415" s="63" t="s">
        <v>330</v>
      </c>
      <c r="G1415" s="63" t="s">
        <v>14</v>
      </c>
      <c r="I1415" s="10"/>
    </row>
    <row r="1416" ht="14.25" customHeight="1">
      <c r="A1416" s="63" t="s">
        <v>18203</v>
      </c>
      <c r="B1416" s="63" t="s">
        <v>18204</v>
      </c>
      <c r="C1416" s="63" t="s">
        <v>18205</v>
      </c>
      <c r="D1416" s="63" t="s">
        <v>312</v>
      </c>
      <c r="E1416" s="63" t="s">
        <v>17491</v>
      </c>
      <c r="F1416" s="63" t="s">
        <v>1722</v>
      </c>
      <c r="G1416" s="63" t="s">
        <v>14</v>
      </c>
      <c r="I1416" s="10"/>
    </row>
    <row r="1417" ht="14.25" customHeight="1">
      <c r="A1417" s="63" t="s">
        <v>18203</v>
      </c>
      <c r="B1417" s="63" t="s">
        <v>18206</v>
      </c>
      <c r="C1417" s="63" t="s">
        <v>18207</v>
      </c>
      <c r="D1417" s="63" t="s">
        <v>26</v>
      </c>
      <c r="E1417" s="63" t="s">
        <v>18208</v>
      </c>
      <c r="F1417" s="63" t="s">
        <v>393</v>
      </c>
      <c r="G1417" s="63" t="s">
        <v>14</v>
      </c>
      <c r="I1417" s="10"/>
    </row>
    <row r="1418" ht="14.25" customHeight="1">
      <c r="A1418" s="63" t="s">
        <v>18203</v>
      </c>
      <c r="B1418" s="63" t="s">
        <v>18206</v>
      </c>
      <c r="C1418" s="63" t="s">
        <v>18207</v>
      </c>
      <c r="D1418" s="63" t="s">
        <v>26</v>
      </c>
      <c r="E1418" s="63" t="s">
        <v>119</v>
      </c>
      <c r="F1418" s="63" t="s">
        <v>498</v>
      </c>
      <c r="G1418" s="63" t="s">
        <v>14</v>
      </c>
      <c r="I1418" s="10"/>
    </row>
    <row r="1419" ht="14.25" customHeight="1">
      <c r="A1419" s="63" t="s">
        <v>18209</v>
      </c>
      <c r="B1419" s="63" t="s">
        <v>18210</v>
      </c>
      <c r="C1419" s="63" t="s">
        <v>18211</v>
      </c>
      <c r="D1419" s="63" t="s">
        <v>665</v>
      </c>
      <c r="E1419" s="63" t="s">
        <v>110</v>
      </c>
      <c r="F1419" s="63" t="s">
        <v>111</v>
      </c>
      <c r="G1419" s="63" t="s">
        <v>14</v>
      </c>
      <c r="I1419" s="10"/>
    </row>
    <row r="1420" ht="14.25" customHeight="1">
      <c r="A1420" s="63" t="s">
        <v>18209</v>
      </c>
      <c r="B1420" s="63" t="s">
        <v>18212</v>
      </c>
      <c r="C1420" s="63" t="s">
        <v>18213</v>
      </c>
      <c r="D1420" s="63" t="s">
        <v>642</v>
      </c>
      <c r="E1420" s="63" t="s">
        <v>90</v>
      </c>
      <c r="F1420" s="63" t="s">
        <v>111</v>
      </c>
      <c r="G1420" s="63" t="s">
        <v>14</v>
      </c>
      <c r="I1420" s="10"/>
    </row>
    <row r="1421" ht="14.25" customHeight="1">
      <c r="A1421" s="65">
        <v>44785.0</v>
      </c>
      <c r="B1421" s="63" t="s">
        <v>18214</v>
      </c>
      <c r="C1421" s="63" t="s">
        <v>18215</v>
      </c>
      <c r="D1421" s="63" t="s">
        <v>1299</v>
      </c>
      <c r="E1421" s="63" t="s">
        <v>119</v>
      </c>
      <c r="F1421" s="63" t="s">
        <v>132</v>
      </c>
      <c r="G1421" s="63" t="s">
        <v>14</v>
      </c>
      <c r="I1421" s="10"/>
    </row>
    <row r="1422" ht="14.25" customHeight="1">
      <c r="A1422" s="65">
        <v>44754.0</v>
      </c>
      <c r="B1422" s="63" t="s">
        <v>18216</v>
      </c>
      <c r="C1422" s="63" t="s">
        <v>18217</v>
      </c>
      <c r="D1422" s="63" t="s">
        <v>754</v>
      </c>
      <c r="E1422" s="63" t="s">
        <v>110</v>
      </c>
      <c r="F1422" s="63" t="s">
        <v>111</v>
      </c>
      <c r="G1422" s="63" t="s">
        <v>14</v>
      </c>
      <c r="I1422" s="10"/>
    </row>
    <row r="1423" ht="14.25" customHeight="1">
      <c r="A1423" s="65">
        <v>44754.0</v>
      </c>
      <c r="B1423" s="63" t="s">
        <v>18216</v>
      </c>
      <c r="C1423" s="63" t="s">
        <v>18217</v>
      </c>
      <c r="D1423" s="63" t="s">
        <v>754</v>
      </c>
      <c r="E1423" s="63" t="s">
        <v>334</v>
      </c>
      <c r="F1423" s="63" t="s">
        <v>132</v>
      </c>
      <c r="G1423" s="63" t="s">
        <v>14</v>
      </c>
      <c r="I1423" s="10"/>
    </row>
    <row r="1424" ht="14.25" customHeight="1">
      <c r="A1424" s="65">
        <v>44754.0</v>
      </c>
      <c r="B1424" s="63" t="s">
        <v>18218</v>
      </c>
      <c r="C1424" s="63" t="s">
        <v>18219</v>
      </c>
      <c r="D1424" s="63" t="s">
        <v>642</v>
      </c>
      <c r="E1424" s="63" t="s">
        <v>110</v>
      </c>
      <c r="F1424" s="63" t="s">
        <v>111</v>
      </c>
      <c r="G1424" s="63" t="s">
        <v>14</v>
      </c>
      <c r="I1424" s="10"/>
    </row>
    <row r="1425" ht="14.25" customHeight="1">
      <c r="A1425" s="65">
        <v>44754.0</v>
      </c>
      <c r="B1425" s="63" t="s">
        <v>18218</v>
      </c>
      <c r="C1425" s="63" t="s">
        <v>18219</v>
      </c>
      <c r="D1425" s="63" t="s">
        <v>642</v>
      </c>
      <c r="E1425" s="63" t="s">
        <v>15</v>
      </c>
      <c r="F1425" s="63" t="s">
        <v>17966</v>
      </c>
      <c r="G1425" s="63" t="s">
        <v>14</v>
      </c>
      <c r="I1425" s="10"/>
    </row>
    <row r="1426" ht="14.25" customHeight="1">
      <c r="A1426" s="65">
        <v>44724.0</v>
      </c>
      <c r="B1426" s="63" t="s">
        <v>18220</v>
      </c>
      <c r="C1426" s="63" t="s">
        <v>18221</v>
      </c>
      <c r="D1426" s="63" t="s">
        <v>189</v>
      </c>
      <c r="E1426" s="63" t="s">
        <v>17491</v>
      </c>
      <c r="F1426" s="63" t="s">
        <v>101</v>
      </c>
      <c r="G1426" s="63" t="s">
        <v>14</v>
      </c>
      <c r="I1426" s="10"/>
    </row>
    <row r="1427" ht="14.25" customHeight="1">
      <c r="A1427" s="65">
        <v>44724.0</v>
      </c>
      <c r="B1427" s="63" t="s">
        <v>18220</v>
      </c>
      <c r="C1427" s="63" t="s">
        <v>18221</v>
      </c>
      <c r="D1427" s="63" t="s">
        <v>189</v>
      </c>
      <c r="E1427" s="63" t="s">
        <v>90</v>
      </c>
      <c r="F1427" s="63" t="s">
        <v>111</v>
      </c>
      <c r="G1427" s="63" t="s">
        <v>14</v>
      </c>
      <c r="I1427" s="10"/>
    </row>
    <row r="1428" ht="14.25" customHeight="1">
      <c r="A1428" s="65">
        <v>44724.0</v>
      </c>
      <c r="B1428" s="63" t="s">
        <v>18222</v>
      </c>
      <c r="C1428" s="63" t="s">
        <v>18223</v>
      </c>
      <c r="D1428" s="63" t="s">
        <v>651</v>
      </c>
      <c r="E1428" s="63" t="s">
        <v>5895</v>
      </c>
      <c r="F1428" s="63" t="s">
        <v>111</v>
      </c>
      <c r="G1428" s="63" t="s">
        <v>14</v>
      </c>
      <c r="I1428" s="10"/>
    </row>
    <row r="1429" ht="14.25" customHeight="1">
      <c r="A1429" s="65">
        <v>44604.0</v>
      </c>
      <c r="B1429" s="63" t="s">
        <v>18224</v>
      </c>
      <c r="C1429" s="63" t="s">
        <v>18225</v>
      </c>
      <c r="D1429" s="63" t="s">
        <v>838</v>
      </c>
      <c r="E1429" s="63" t="s">
        <v>110</v>
      </c>
      <c r="F1429" s="63" t="s">
        <v>111</v>
      </c>
      <c r="G1429" s="63" t="s">
        <v>14</v>
      </c>
      <c r="I1429" s="10"/>
    </row>
    <row r="1430" ht="14.25" customHeight="1">
      <c r="A1430" s="65">
        <v>44604.0</v>
      </c>
      <c r="B1430" s="63" t="s">
        <v>18224</v>
      </c>
      <c r="C1430" s="63" t="s">
        <v>18225</v>
      </c>
      <c r="D1430" s="63" t="s">
        <v>838</v>
      </c>
      <c r="E1430" s="63" t="s">
        <v>119</v>
      </c>
      <c r="F1430" s="63" t="s">
        <v>132</v>
      </c>
      <c r="G1430" s="63" t="s">
        <v>14</v>
      </c>
      <c r="I1430" s="10"/>
    </row>
    <row r="1431" ht="14.25" customHeight="1">
      <c r="A1431" s="65">
        <v>44604.0</v>
      </c>
      <c r="B1431" s="63" t="s">
        <v>18224</v>
      </c>
      <c r="C1431" s="63" t="s">
        <v>18225</v>
      </c>
      <c r="D1431" s="63" t="s">
        <v>838</v>
      </c>
      <c r="E1431" s="63" t="s">
        <v>436</v>
      </c>
      <c r="F1431" s="63" t="s">
        <v>393</v>
      </c>
      <c r="G1431" s="63" t="s">
        <v>14</v>
      </c>
      <c r="I1431" s="10"/>
    </row>
    <row r="1432" ht="14.25" customHeight="1">
      <c r="A1432" s="65">
        <v>44604.0</v>
      </c>
      <c r="B1432" s="63" t="s">
        <v>18226</v>
      </c>
      <c r="C1432" s="63" t="s">
        <v>18227</v>
      </c>
      <c r="D1432" s="63" t="s">
        <v>665</v>
      </c>
      <c r="E1432" s="63" t="s">
        <v>334</v>
      </c>
      <c r="F1432" s="63" t="s">
        <v>330</v>
      </c>
      <c r="G1432" s="63" t="s">
        <v>14</v>
      </c>
      <c r="I1432" s="10"/>
    </row>
    <row r="1433" ht="14.25" customHeight="1">
      <c r="A1433" s="65">
        <v>44604.0</v>
      </c>
      <c r="B1433" s="63" t="s">
        <v>18226</v>
      </c>
      <c r="C1433" s="63" t="s">
        <v>18227</v>
      </c>
      <c r="D1433" s="63" t="s">
        <v>665</v>
      </c>
      <c r="E1433" s="63" t="s">
        <v>90</v>
      </c>
      <c r="F1433" s="63" t="s">
        <v>111</v>
      </c>
      <c r="G1433" s="63" t="s">
        <v>14</v>
      </c>
      <c r="I1433" s="10"/>
    </row>
    <row r="1434" ht="14.25" customHeight="1">
      <c r="A1434" s="65">
        <v>44573.0</v>
      </c>
      <c r="B1434" s="63" t="s">
        <v>18228</v>
      </c>
      <c r="C1434" s="63" t="s">
        <v>18229</v>
      </c>
      <c r="D1434" s="63" t="s">
        <v>201</v>
      </c>
      <c r="E1434" s="63" t="s">
        <v>38</v>
      </c>
      <c r="F1434" s="63" t="s">
        <v>101</v>
      </c>
      <c r="G1434" s="63" t="s">
        <v>14</v>
      </c>
      <c r="I1434" s="10"/>
    </row>
    <row r="1435" ht="14.25" customHeight="1">
      <c r="A1435" s="63" t="s">
        <v>18230</v>
      </c>
      <c r="B1435" s="63" t="s">
        <v>18231</v>
      </c>
      <c r="C1435" s="63" t="s">
        <v>18232</v>
      </c>
      <c r="D1435" s="63" t="s">
        <v>3444</v>
      </c>
      <c r="E1435" s="63" t="s">
        <v>110</v>
      </c>
      <c r="F1435" s="63" t="s">
        <v>111</v>
      </c>
      <c r="G1435" s="63" t="s">
        <v>14</v>
      </c>
      <c r="I1435" s="10"/>
    </row>
    <row r="1436" ht="14.25" customHeight="1">
      <c r="A1436" s="63" t="s">
        <v>18230</v>
      </c>
      <c r="B1436" s="63" t="s">
        <v>18231</v>
      </c>
      <c r="C1436" s="63" t="s">
        <v>18232</v>
      </c>
      <c r="D1436" s="63" t="s">
        <v>3444</v>
      </c>
      <c r="E1436" s="63" t="s">
        <v>119</v>
      </c>
      <c r="F1436" s="63" t="s">
        <v>718</v>
      </c>
      <c r="G1436" s="63" t="s">
        <v>14</v>
      </c>
      <c r="I1436" s="10"/>
    </row>
    <row r="1437" ht="14.25" customHeight="1">
      <c r="A1437" s="63" t="s">
        <v>18230</v>
      </c>
      <c r="B1437" s="63" t="s">
        <v>18233</v>
      </c>
      <c r="C1437" s="63" t="s">
        <v>18234</v>
      </c>
      <c r="D1437" s="63" t="s">
        <v>135</v>
      </c>
      <c r="E1437" s="63" t="s">
        <v>5895</v>
      </c>
      <c r="F1437" s="63" t="s">
        <v>111</v>
      </c>
      <c r="G1437" s="63" t="s">
        <v>14</v>
      </c>
      <c r="I1437" s="10"/>
    </row>
    <row r="1438" ht="14.25" customHeight="1">
      <c r="A1438" s="63" t="s">
        <v>18230</v>
      </c>
      <c r="B1438" s="63" t="s">
        <v>18233</v>
      </c>
      <c r="C1438" s="63" t="s">
        <v>18234</v>
      </c>
      <c r="D1438" s="63" t="s">
        <v>135</v>
      </c>
      <c r="E1438" s="63" t="s">
        <v>239</v>
      </c>
      <c r="F1438" s="63" t="s">
        <v>240</v>
      </c>
      <c r="G1438" s="63" t="s">
        <v>14</v>
      </c>
      <c r="I1438" s="10"/>
    </row>
    <row r="1439" ht="14.25" customHeight="1">
      <c r="A1439" s="63" t="s">
        <v>18235</v>
      </c>
      <c r="B1439" s="63" t="s">
        <v>18236</v>
      </c>
      <c r="C1439" s="63" t="s">
        <v>18237</v>
      </c>
      <c r="D1439" s="63" t="s">
        <v>3735</v>
      </c>
      <c r="E1439" s="63" t="s">
        <v>110</v>
      </c>
      <c r="F1439" s="63" t="s">
        <v>111</v>
      </c>
      <c r="G1439" s="63" t="s">
        <v>14</v>
      </c>
      <c r="I1439" s="10"/>
    </row>
    <row r="1440" ht="14.25" customHeight="1">
      <c r="A1440" s="63" t="s">
        <v>18235</v>
      </c>
      <c r="B1440" s="63" t="s">
        <v>18236</v>
      </c>
      <c r="C1440" s="63" t="s">
        <v>18237</v>
      </c>
      <c r="D1440" s="63" t="s">
        <v>3735</v>
      </c>
      <c r="E1440" s="63" t="s">
        <v>18238</v>
      </c>
      <c r="F1440" s="63" t="s">
        <v>18239</v>
      </c>
      <c r="G1440" s="63" t="s">
        <v>14</v>
      </c>
      <c r="I1440" s="10"/>
    </row>
    <row r="1441" ht="14.25" customHeight="1">
      <c r="A1441" s="63" t="s">
        <v>18235</v>
      </c>
      <c r="B1441" s="63" t="s">
        <v>18236</v>
      </c>
      <c r="C1441" s="63" t="s">
        <v>18237</v>
      </c>
      <c r="D1441" s="63" t="s">
        <v>3735</v>
      </c>
      <c r="E1441" s="63" t="s">
        <v>38</v>
      </c>
      <c r="F1441" s="63" t="s">
        <v>18</v>
      </c>
      <c r="G1441" s="63" t="s">
        <v>14</v>
      </c>
      <c r="I1441" s="10"/>
    </row>
    <row r="1442" ht="14.25" customHeight="1">
      <c r="A1442" s="63" t="s">
        <v>18235</v>
      </c>
      <c r="B1442" s="63" t="s">
        <v>18240</v>
      </c>
      <c r="C1442" s="63" t="s">
        <v>18241</v>
      </c>
      <c r="D1442" s="63" t="s">
        <v>405</v>
      </c>
      <c r="E1442" s="63" t="s">
        <v>1237</v>
      </c>
      <c r="F1442" s="63" t="s">
        <v>101</v>
      </c>
      <c r="G1442" s="63" t="s">
        <v>14</v>
      </c>
      <c r="I1442" s="10"/>
    </row>
    <row r="1443" ht="14.25" customHeight="1">
      <c r="A1443" s="63" t="s">
        <v>18235</v>
      </c>
      <c r="B1443" s="63" t="s">
        <v>18240</v>
      </c>
      <c r="C1443" s="63" t="s">
        <v>18241</v>
      </c>
      <c r="D1443" s="63" t="s">
        <v>405</v>
      </c>
      <c r="E1443" s="63" t="s">
        <v>110</v>
      </c>
      <c r="F1443" s="63" t="s">
        <v>111</v>
      </c>
      <c r="G1443" s="63" t="s">
        <v>14</v>
      </c>
      <c r="I1443" s="10"/>
    </row>
    <row r="1444" ht="14.25" customHeight="1">
      <c r="A1444" s="63" t="s">
        <v>18242</v>
      </c>
      <c r="B1444" s="63" t="s">
        <v>18243</v>
      </c>
      <c r="C1444" s="63" t="s">
        <v>18244</v>
      </c>
      <c r="D1444" s="63" t="s">
        <v>2175</v>
      </c>
      <c r="E1444" s="63" t="s">
        <v>110</v>
      </c>
      <c r="F1444" s="63" t="s">
        <v>111</v>
      </c>
      <c r="G1444" s="63" t="s">
        <v>14</v>
      </c>
      <c r="I1444" s="10"/>
    </row>
    <row r="1445" ht="14.25" customHeight="1">
      <c r="A1445" s="63" t="s">
        <v>18242</v>
      </c>
      <c r="B1445" s="63" t="s">
        <v>18243</v>
      </c>
      <c r="C1445" s="63" t="s">
        <v>18244</v>
      </c>
      <c r="D1445" s="63" t="s">
        <v>2175</v>
      </c>
      <c r="E1445" s="63" t="s">
        <v>4399</v>
      </c>
      <c r="F1445" s="63" t="s">
        <v>18245</v>
      </c>
      <c r="G1445" s="63" t="s">
        <v>14</v>
      </c>
      <c r="I1445" s="10"/>
    </row>
    <row r="1446" ht="14.25" customHeight="1">
      <c r="A1446" s="63" t="s">
        <v>18242</v>
      </c>
      <c r="B1446" s="63" t="s">
        <v>18246</v>
      </c>
      <c r="C1446" s="63" t="s">
        <v>18247</v>
      </c>
      <c r="D1446" s="63" t="s">
        <v>3179</v>
      </c>
      <c r="E1446" s="63" t="s">
        <v>5895</v>
      </c>
      <c r="F1446" s="63" t="s">
        <v>111</v>
      </c>
      <c r="G1446" s="63" t="s">
        <v>14</v>
      </c>
      <c r="I1446" s="10"/>
    </row>
    <row r="1447" ht="14.25" customHeight="1">
      <c r="A1447" s="63" t="s">
        <v>18248</v>
      </c>
      <c r="B1447" s="63" t="s">
        <v>18249</v>
      </c>
      <c r="C1447" s="63" t="s">
        <v>18250</v>
      </c>
      <c r="D1447" s="63" t="s">
        <v>284</v>
      </c>
      <c r="E1447" s="63" t="s">
        <v>110</v>
      </c>
      <c r="F1447" s="63" t="s">
        <v>111</v>
      </c>
      <c r="G1447" s="63" t="s">
        <v>14</v>
      </c>
      <c r="I1447" s="10"/>
    </row>
    <row r="1448" ht="14.25" customHeight="1">
      <c r="A1448" s="63" t="s">
        <v>18248</v>
      </c>
      <c r="B1448" s="63" t="s">
        <v>18249</v>
      </c>
      <c r="C1448" s="63" t="s">
        <v>18250</v>
      </c>
      <c r="D1448" s="63" t="s">
        <v>284</v>
      </c>
      <c r="E1448" s="63" t="s">
        <v>349</v>
      </c>
      <c r="F1448" s="63" t="s">
        <v>132</v>
      </c>
      <c r="G1448" s="63" t="s">
        <v>14</v>
      </c>
      <c r="I1448" s="10"/>
    </row>
    <row r="1449" ht="14.25" customHeight="1">
      <c r="A1449" s="63" t="s">
        <v>18248</v>
      </c>
      <c r="B1449" s="63" t="s">
        <v>18251</v>
      </c>
      <c r="C1449" s="63" t="s">
        <v>18252</v>
      </c>
      <c r="D1449" s="63" t="s">
        <v>1562</v>
      </c>
      <c r="F1449" s="63" t="s">
        <v>781</v>
      </c>
      <c r="G1449" s="63" t="s">
        <v>14</v>
      </c>
      <c r="H1449" s="63" t="s">
        <v>15</v>
      </c>
      <c r="I1449" s="10"/>
    </row>
    <row r="1450" ht="14.25" customHeight="1">
      <c r="A1450" s="63" t="s">
        <v>18253</v>
      </c>
      <c r="B1450" s="63" t="s">
        <v>18254</v>
      </c>
      <c r="C1450" s="63" t="s">
        <v>18255</v>
      </c>
      <c r="D1450" s="63" t="s">
        <v>135</v>
      </c>
      <c r="E1450" s="63" t="s">
        <v>110</v>
      </c>
      <c r="F1450" s="63" t="s">
        <v>111</v>
      </c>
      <c r="G1450" s="63" t="s">
        <v>14</v>
      </c>
      <c r="I1450" s="10"/>
    </row>
    <row r="1451" ht="14.25" customHeight="1">
      <c r="A1451" s="63" t="s">
        <v>18253</v>
      </c>
      <c r="B1451" s="63" t="s">
        <v>18254</v>
      </c>
      <c r="C1451" s="63" t="s">
        <v>18255</v>
      </c>
      <c r="D1451" s="63" t="s">
        <v>135</v>
      </c>
      <c r="E1451" s="63" t="s">
        <v>119</v>
      </c>
      <c r="F1451" s="63" t="s">
        <v>202</v>
      </c>
      <c r="G1451" s="63" t="s">
        <v>14</v>
      </c>
      <c r="I1451" s="10"/>
    </row>
    <row r="1452" ht="14.25" customHeight="1">
      <c r="A1452" s="63" t="s">
        <v>18256</v>
      </c>
      <c r="B1452" s="63" t="s">
        <v>18257</v>
      </c>
      <c r="C1452" s="63" t="s">
        <v>18258</v>
      </c>
      <c r="D1452" s="63" t="s">
        <v>312</v>
      </c>
      <c r="E1452" s="63" t="s">
        <v>334</v>
      </c>
      <c r="F1452" s="63" t="s">
        <v>330</v>
      </c>
      <c r="G1452" s="63" t="s">
        <v>14</v>
      </c>
      <c r="I1452" s="10"/>
    </row>
    <row r="1453" ht="14.25" customHeight="1">
      <c r="A1453" s="63" t="s">
        <v>18256</v>
      </c>
      <c r="B1453" s="63" t="s">
        <v>18257</v>
      </c>
      <c r="C1453" s="63" t="s">
        <v>18258</v>
      </c>
      <c r="D1453" s="63" t="s">
        <v>312</v>
      </c>
      <c r="E1453" s="63" t="s">
        <v>436</v>
      </c>
      <c r="F1453" s="63" t="s">
        <v>101</v>
      </c>
      <c r="G1453" s="63" t="s">
        <v>14</v>
      </c>
      <c r="I1453" s="10"/>
    </row>
    <row r="1454" ht="14.25" customHeight="1">
      <c r="A1454" s="63" t="s">
        <v>18256</v>
      </c>
      <c r="B1454" s="63" t="s">
        <v>18257</v>
      </c>
      <c r="C1454" s="63" t="s">
        <v>18258</v>
      </c>
      <c r="D1454" s="63" t="s">
        <v>312</v>
      </c>
      <c r="E1454" s="63" t="s">
        <v>90</v>
      </c>
      <c r="F1454" s="63" t="s">
        <v>111</v>
      </c>
      <c r="G1454" s="63" t="s">
        <v>14</v>
      </c>
      <c r="I1454" s="10"/>
    </row>
    <row r="1455" ht="14.25" customHeight="1">
      <c r="A1455" s="63" t="s">
        <v>18259</v>
      </c>
      <c r="B1455" s="63" t="s">
        <v>18260</v>
      </c>
      <c r="C1455" s="63" t="s">
        <v>18261</v>
      </c>
      <c r="D1455" s="63" t="s">
        <v>567</v>
      </c>
      <c r="E1455" s="63" t="s">
        <v>334</v>
      </c>
      <c r="F1455" s="63" t="s">
        <v>48</v>
      </c>
      <c r="G1455" s="63" t="s">
        <v>14</v>
      </c>
      <c r="I1455" s="10"/>
    </row>
    <row r="1456" ht="14.25" customHeight="1">
      <c r="A1456" s="63" t="s">
        <v>18259</v>
      </c>
      <c r="B1456" s="63" t="s">
        <v>18260</v>
      </c>
      <c r="C1456" s="63" t="s">
        <v>18261</v>
      </c>
      <c r="D1456" s="63" t="s">
        <v>567</v>
      </c>
      <c r="E1456" s="63" t="s">
        <v>2082</v>
      </c>
      <c r="F1456" s="63" t="s">
        <v>5227</v>
      </c>
      <c r="G1456" s="63" t="s">
        <v>14</v>
      </c>
      <c r="I1456" s="10"/>
    </row>
    <row r="1457" ht="14.25" customHeight="1">
      <c r="A1457" s="63" t="s">
        <v>18259</v>
      </c>
      <c r="B1457" s="63" t="s">
        <v>18260</v>
      </c>
      <c r="C1457" s="63" t="s">
        <v>18261</v>
      </c>
      <c r="D1457" s="63" t="s">
        <v>567</v>
      </c>
      <c r="E1457" s="63" t="s">
        <v>705</v>
      </c>
      <c r="F1457" s="63" t="s">
        <v>144</v>
      </c>
      <c r="G1457" s="63" t="s">
        <v>14</v>
      </c>
      <c r="I1457" s="10"/>
    </row>
    <row r="1458" ht="14.25" customHeight="1">
      <c r="A1458" s="63" t="s">
        <v>18259</v>
      </c>
      <c r="B1458" s="63" t="s">
        <v>18262</v>
      </c>
      <c r="C1458" s="63" t="s">
        <v>18263</v>
      </c>
      <c r="D1458" s="63" t="s">
        <v>1020</v>
      </c>
      <c r="E1458" s="63" t="s">
        <v>119</v>
      </c>
      <c r="F1458" s="63" t="s">
        <v>132</v>
      </c>
      <c r="G1458" s="63" t="s">
        <v>14</v>
      </c>
      <c r="I1458" s="10"/>
    </row>
    <row r="1459" ht="14.25" customHeight="1">
      <c r="A1459" s="63" t="s">
        <v>18259</v>
      </c>
      <c r="B1459" s="63" t="s">
        <v>18262</v>
      </c>
      <c r="C1459" s="63" t="s">
        <v>18263</v>
      </c>
      <c r="D1459" s="63" t="s">
        <v>1020</v>
      </c>
      <c r="E1459" s="63" t="s">
        <v>2082</v>
      </c>
      <c r="F1459" s="63" t="s">
        <v>240</v>
      </c>
      <c r="G1459" s="63" t="s">
        <v>14</v>
      </c>
      <c r="I1459" s="10"/>
    </row>
    <row r="1460" ht="14.25" customHeight="1">
      <c r="A1460" s="63" t="s">
        <v>18264</v>
      </c>
      <c r="B1460" s="63" t="s">
        <v>18265</v>
      </c>
      <c r="C1460" s="63" t="s">
        <v>18266</v>
      </c>
      <c r="D1460" s="63" t="s">
        <v>18267</v>
      </c>
      <c r="E1460" s="63" t="s">
        <v>334</v>
      </c>
      <c r="F1460" s="63" t="s">
        <v>330</v>
      </c>
      <c r="G1460" s="63" t="s">
        <v>14</v>
      </c>
      <c r="I1460" s="10"/>
    </row>
    <row r="1461" ht="14.25" customHeight="1">
      <c r="A1461" s="63" t="s">
        <v>18264</v>
      </c>
      <c r="B1461" s="63" t="s">
        <v>18265</v>
      </c>
      <c r="C1461" s="63" t="s">
        <v>18266</v>
      </c>
      <c r="D1461" s="63" t="s">
        <v>18267</v>
      </c>
      <c r="E1461" s="63" t="s">
        <v>2082</v>
      </c>
      <c r="F1461" s="63" t="s">
        <v>240</v>
      </c>
      <c r="G1461" s="63" t="s">
        <v>14</v>
      </c>
      <c r="I1461" s="10"/>
    </row>
    <row r="1462" ht="14.25" customHeight="1">
      <c r="A1462" s="63" t="s">
        <v>18264</v>
      </c>
      <c r="B1462" s="63" t="s">
        <v>18265</v>
      </c>
      <c r="C1462" s="63" t="s">
        <v>18266</v>
      </c>
      <c r="D1462" s="63" t="s">
        <v>18267</v>
      </c>
      <c r="E1462" s="63" t="s">
        <v>8294</v>
      </c>
      <c r="F1462" s="63" t="s">
        <v>111</v>
      </c>
      <c r="G1462" s="63" t="s">
        <v>14</v>
      </c>
      <c r="I1462" s="10"/>
    </row>
    <row r="1463" ht="14.25" customHeight="1">
      <c r="A1463" s="63" t="s">
        <v>18264</v>
      </c>
      <c r="B1463" s="63" t="s">
        <v>18268</v>
      </c>
      <c r="C1463" s="63" t="s">
        <v>18269</v>
      </c>
      <c r="D1463" s="63" t="s">
        <v>530</v>
      </c>
      <c r="E1463" s="63" t="s">
        <v>110</v>
      </c>
      <c r="F1463" s="63" t="s">
        <v>111</v>
      </c>
      <c r="G1463" s="63" t="s">
        <v>14</v>
      </c>
      <c r="I1463" s="10"/>
    </row>
    <row r="1464" ht="14.25" customHeight="1">
      <c r="A1464" s="63" t="s">
        <v>18264</v>
      </c>
      <c r="B1464" s="63" t="s">
        <v>18268</v>
      </c>
      <c r="C1464" s="63" t="s">
        <v>18269</v>
      </c>
      <c r="D1464" s="63" t="s">
        <v>530</v>
      </c>
      <c r="E1464" s="63" t="s">
        <v>259</v>
      </c>
      <c r="F1464" s="63" t="s">
        <v>18270</v>
      </c>
      <c r="G1464" s="63" t="s">
        <v>14</v>
      </c>
      <c r="I1464" s="10"/>
    </row>
    <row r="1465" ht="14.25" customHeight="1">
      <c r="A1465" s="63" t="s">
        <v>18264</v>
      </c>
      <c r="B1465" s="63" t="s">
        <v>18268</v>
      </c>
      <c r="C1465" s="63" t="s">
        <v>18269</v>
      </c>
      <c r="D1465" s="63" t="s">
        <v>530</v>
      </c>
      <c r="E1465" s="63" t="s">
        <v>119</v>
      </c>
      <c r="F1465" s="63" t="s">
        <v>1601</v>
      </c>
      <c r="G1465" s="63" t="s">
        <v>14</v>
      </c>
      <c r="I1465" s="10"/>
    </row>
    <row r="1466" ht="14.25" customHeight="1">
      <c r="A1466" s="63" t="s">
        <v>18271</v>
      </c>
      <c r="B1466" s="63" t="s">
        <v>18272</v>
      </c>
      <c r="C1466" s="63" t="s">
        <v>18273</v>
      </c>
      <c r="D1466" s="63" t="s">
        <v>651</v>
      </c>
      <c r="F1466" s="63" t="s">
        <v>781</v>
      </c>
      <c r="G1466" s="63" t="s">
        <v>14</v>
      </c>
      <c r="H1466" s="63" t="s">
        <v>15</v>
      </c>
      <c r="I1466" s="10"/>
    </row>
    <row r="1467" ht="14.25" customHeight="1">
      <c r="A1467" s="63" t="s">
        <v>18271</v>
      </c>
      <c r="B1467" s="63" t="s">
        <v>18274</v>
      </c>
      <c r="C1467" s="63" t="s">
        <v>18275</v>
      </c>
      <c r="D1467" s="63" t="s">
        <v>312</v>
      </c>
      <c r="E1467" s="63" t="s">
        <v>47</v>
      </c>
      <c r="F1467" s="63" t="s">
        <v>48</v>
      </c>
      <c r="G1467" s="63" t="s">
        <v>14</v>
      </c>
      <c r="I1467" s="10"/>
    </row>
    <row r="1468" ht="14.25" customHeight="1">
      <c r="A1468" s="63" t="s">
        <v>18271</v>
      </c>
      <c r="B1468" s="63" t="s">
        <v>18274</v>
      </c>
      <c r="C1468" s="63" t="s">
        <v>18275</v>
      </c>
      <c r="D1468" s="63" t="s">
        <v>312</v>
      </c>
      <c r="E1468" s="63" t="s">
        <v>6044</v>
      </c>
      <c r="F1468" s="63" t="s">
        <v>809</v>
      </c>
      <c r="G1468" s="63" t="s">
        <v>14</v>
      </c>
      <c r="I1468" s="10"/>
    </row>
    <row r="1469" ht="14.25" customHeight="1">
      <c r="A1469" s="63" t="s">
        <v>18276</v>
      </c>
      <c r="B1469" s="63" t="s">
        <v>18277</v>
      </c>
      <c r="C1469" s="63" t="s">
        <v>18278</v>
      </c>
      <c r="D1469" s="63" t="s">
        <v>303</v>
      </c>
      <c r="E1469" s="63" t="s">
        <v>119</v>
      </c>
      <c r="F1469" s="63" t="s">
        <v>330</v>
      </c>
      <c r="G1469" s="63" t="s">
        <v>14</v>
      </c>
      <c r="I1469" s="10"/>
    </row>
    <row r="1470" ht="14.25" customHeight="1">
      <c r="A1470" s="63" t="s">
        <v>18276</v>
      </c>
      <c r="B1470" s="63" t="s">
        <v>18279</v>
      </c>
      <c r="C1470" s="63" t="s">
        <v>18280</v>
      </c>
      <c r="D1470" s="63" t="s">
        <v>284</v>
      </c>
      <c r="E1470" s="63" t="s">
        <v>259</v>
      </c>
      <c r="F1470" s="63" t="s">
        <v>330</v>
      </c>
      <c r="G1470" s="63" t="s">
        <v>14</v>
      </c>
      <c r="I1470" s="10"/>
    </row>
    <row r="1471" ht="14.25" customHeight="1">
      <c r="A1471" s="65">
        <v>44845.0</v>
      </c>
      <c r="B1471" s="63" t="s">
        <v>18281</v>
      </c>
      <c r="C1471" s="63" t="s">
        <v>18282</v>
      </c>
      <c r="D1471" s="63" t="s">
        <v>312</v>
      </c>
      <c r="E1471" s="63" t="s">
        <v>334</v>
      </c>
      <c r="F1471" s="63" t="s">
        <v>202</v>
      </c>
      <c r="G1471" s="63" t="s">
        <v>14</v>
      </c>
      <c r="I1471" s="10"/>
    </row>
    <row r="1472" ht="14.25" customHeight="1">
      <c r="A1472" s="65">
        <v>44845.0</v>
      </c>
      <c r="B1472" s="63" t="s">
        <v>18281</v>
      </c>
      <c r="C1472" s="63" t="s">
        <v>18282</v>
      </c>
      <c r="D1472" s="63" t="s">
        <v>312</v>
      </c>
      <c r="E1472" s="63" t="s">
        <v>1293</v>
      </c>
      <c r="F1472" s="63" t="s">
        <v>171</v>
      </c>
      <c r="G1472" s="63" t="s">
        <v>14</v>
      </c>
      <c r="I1472" s="10"/>
    </row>
    <row r="1473" ht="14.25" customHeight="1">
      <c r="A1473" s="65">
        <v>44845.0</v>
      </c>
      <c r="B1473" s="63" t="s">
        <v>18281</v>
      </c>
      <c r="C1473" s="63" t="s">
        <v>18282</v>
      </c>
      <c r="D1473" s="63" t="s">
        <v>312</v>
      </c>
      <c r="E1473" s="63" t="s">
        <v>1293</v>
      </c>
      <c r="F1473" s="63" t="s">
        <v>13</v>
      </c>
      <c r="G1473" s="63" t="s">
        <v>14</v>
      </c>
      <c r="I1473" s="10"/>
    </row>
    <row r="1474" ht="14.25" customHeight="1">
      <c r="A1474" s="65">
        <v>44845.0</v>
      </c>
      <c r="B1474" s="63" t="s">
        <v>18281</v>
      </c>
      <c r="C1474" s="63" t="s">
        <v>18282</v>
      </c>
      <c r="D1474" s="63" t="s">
        <v>312</v>
      </c>
      <c r="E1474" s="63" t="s">
        <v>90</v>
      </c>
      <c r="F1474" s="63" t="s">
        <v>111</v>
      </c>
      <c r="G1474" s="63" t="s">
        <v>14</v>
      </c>
      <c r="I1474" s="10"/>
    </row>
    <row r="1475" ht="14.25" customHeight="1">
      <c r="A1475" s="65">
        <v>44845.0</v>
      </c>
      <c r="B1475" s="63" t="s">
        <v>18283</v>
      </c>
      <c r="C1475" s="63" t="s">
        <v>18284</v>
      </c>
      <c r="D1475" s="63" t="s">
        <v>2697</v>
      </c>
      <c r="E1475" s="63" t="s">
        <v>8871</v>
      </c>
      <c r="F1475" s="63" t="s">
        <v>18285</v>
      </c>
      <c r="G1475" s="63" t="s">
        <v>14</v>
      </c>
      <c r="I1475" s="10"/>
    </row>
    <row r="1476" ht="14.25" customHeight="1">
      <c r="A1476" s="65">
        <v>44815.0</v>
      </c>
      <c r="B1476" s="63" t="s">
        <v>18286</v>
      </c>
      <c r="C1476" s="63" t="s">
        <v>18287</v>
      </c>
      <c r="D1476" s="63" t="s">
        <v>2224</v>
      </c>
      <c r="E1476" s="63" t="s">
        <v>119</v>
      </c>
      <c r="F1476" s="63" t="s">
        <v>5876</v>
      </c>
      <c r="G1476" s="63" t="s">
        <v>14</v>
      </c>
      <c r="I1476" s="10"/>
    </row>
    <row r="1477" ht="14.25" customHeight="1">
      <c r="A1477" s="65">
        <v>44815.0</v>
      </c>
      <c r="B1477" s="63" t="s">
        <v>18286</v>
      </c>
      <c r="C1477" s="63" t="s">
        <v>18287</v>
      </c>
      <c r="D1477" s="63" t="s">
        <v>2224</v>
      </c>
      <c r="E1477" s="63" t="s">
        <v>90</v>
      </c>
      <c r="F1477" s="63" t="s">
        <v>111</v>
      </c>
      <c r="G1477" s="63" t="s">
        <v>14</v>
      </c>
      <c r="I1477" s="10"/>
    </row>
    <row r="1478" ht="14.25" customHeight="1">
      <c r="A1478" s="65">
        <v>44815.0</v>
      </c>
      <c r="B1478" s="63" t="s">
        <v>18288</v>
      </c>
      <c r="C1478" s="63" t="s">
        <v>18289</v>
      </c>
      <c r="D1478" s="63" t="s">
        <v>471</v>
      </c>
      <c r="E1478" s="63" t="s">
        <v>110</v>
      </c>
      <c r="F1478" s="63" t="s">
        <v>111</v>
      </c>
      <c r="G1478" s="63" t="s">
        <v>14</v>
      </c>
      <c r="I1478" s="10"/>
    </row>
    <row r="1479" ht="14.25" customHeight="1">
      <c r="A1479" s="65">
        <v>44815.0</v>
      </c>
      <c r="B1479" s="63" t="s">
        <v>18288</v>
      </c>
      <c r="C1479" s="63" t="s">
        <v>18289</v>
      </c>
      <c r="D1479" s="63" t="s">
        <v>471</v>
      </c>
      <c r="E1479" s="63" t="s">
        <v>334</v>
      </c>
      <c r="F1479" s="63" t="s">
        <v>1118</v>
      </c>
      <c r="G1479" s="63" t="s">
        <v>14</v>
      </c>
      <c r="I1479" s="10"/>
    </row>
    <row r="1480" ht="14.25" customHeight="1">
      <c r="A1480" s="65">
        <v>44815.0</v>
      </c>
      <c r="B1480" s="63" t="s">
        <v>18288</v>
      </c>
      <c r="C1480" s="63" t="s">
        <v>18289</v>
      </c>
      <c r="D1480" s="63" t="s">
        <v>471</v>
      </c>
      <c r="E1480" s="63" t="s">
        <v>119</v>
      </c>
      <c r="F1480" s="63" t="s">
        <v>258</v>
      </c>
      <c r="G1480" s="63" t="s">
        <v>14</v>
      </c>
      <c r="I1480" s="10"/>
    </row>
    <row r="1481" ht="14.25" customHeight="1">
      <c r="A1481" s="65">
        <v>44784.0</v>
      </c>
      <c r="B1481" s="63" t="s">
        <v>18290</v>
      </c>
      <c r="C1481" s="63" t="s">
        <v>18291</v>
      </c>
      <c r="D1481" s="63" t="s">
        <v>874</v>
      </c>
      <c r="E1481" s="63" t="s">
        <v>110</v>
      </c>
      <c r="F1481" s="63" t="s">
        <v>111</v>
      </c>
      <c r="G1481" s="63" t="s">
        <v>14</v>
      </c>
      <c r="I1481" s="10"/>
    </row>
    <row r="1482" ht="14.25" customHeight="1">
      <c r="A1482" s="65">
        <v>44784.0</v>
      </c>
      <c r="B1482" s="63" t="s">
        <v>18290</v>
      </c>
      <c r="C1482" s="63" t="s">
        <v>18291</v>
      </c>
      <c r="D1482" s="63" t="s">
        <v>874</v>
      </c>
      <c r="E1482" s="63" t="s">
        <v>119</v>
      </c>
      <c r="F1482" s="63" t="s">
        <v>18</v>
      </c>
      <c r="G1482" s="63" t="s">
        <v>14</v>
      </c>
      <c r="I1482" s="10"/>
    </row>
    <row r="1483" ht="14.25" customHeight="1">
      <c r="A1483" s="65">
        <v>44784.0</v>
      </c>
      <c r="B1483" s="63" t="s">
        <v>18290</v>
      </c>
      <c r="C1483" s="63" t="s">
        <v>18291</v>
      </c>
      <c r="D1483" s="63" t="s">
        <v>874</v>
      </c>
      <c r="E1483" s="63" t="s">
        <v>119</v>
      </c>
      <c r="F1483" s="63" t="s">
        <v>132</v>
      </c>
      <c r="G1483" s="63" t="s">
        <v>14</v>
      </c>
      <c r="I1483" s="10"/>
    </row>
    <row r="1484" ht="14.25" customHeight="1">
      <c r="A1484" s="65">
        <v>44784.0</v>
      </c>
      <c r="B1484" s="63" t="s">
        <v>18292</v>
      </c>
      <c r="C1484" s="63" t="s">
        <v>18293</v>
      </c>
      <c r="D1484" s="63" t="s">
        <v>835</v>
      </c>
      <c r="E1484" s="63" t="s">
        <v>110</v>
      </c>
      <c r="F1484" s="63" t="s">
        <v>111</v>
      </c>
      <c r="G1484" s="63" t="s">
        <v>14</v>
      </c>
      <c r="I1484" s="10"/>
    </row>
    <row r="1485" ht="14.25" customHeight="1">
      <c r="A1485" s="65">
        <v>44784.0</v>
      </c>
      <c r="B1485" s="63" t="s">
        <v>18292</v>
      </c>
      <c r="C1485" s="63" t="s">
        <v>18293</v>
      </c>
      <c r="D1485" s="63" t="s">
        <v>835</v>
      </c>
      <c r="F1485" s="63" t="s">
        <v>781</v>
      </c>
      <c r="G1485" s="63" t="s">
        <v>14</v>
      </c>
      <c r="H1485" s="63" t="s">
        <v>15</v>
      </c>
      <c r="I1485" s="10"/>
    </row>
    <row r="1486" ht="14.25" customHeight="1">
      <c r="A1486" s="65">
        <v>44753.0</v>
      </c>
      <c r="B1486" s="63" t="s">
        <v>18294</v>
      </c>
      <c r="C1486" s="63" t="s">
        <v>18295</v>
      </c>
      <c r="D1486" s="63" t="s">
        <v>1348</v>
      </c>
      <c r="E1486" s="63" t="s">
        <v>5895</v>
      </c>
      <c r="F1486" s="63" t="s">
        <v>111</v>
      </c>
      <c r="G1486" s="63" t="s">
        <v>14</v>
      </c>
      <c r="I1486" s="10"/>
    </row>
    <row r="1487" ht="14.25" customHeight="1">
      <c r="A1487" s="65">
        <v>44753.0</v>
      </c>
      <c r="B1487" s="63" t="s">
        <v>18294</v>
      </c>
      <c r="C1487" s="63" t="s">
        <v>18295</v>
      </c>
      <c r="D1487" s="63" t="s">
        <v>1348</v>
      </c>
      <c r="E1487" s="63" t="s">
        <v>119</v>
      </c>
      <c r="F1487" s="63" t="s">
        <v>330</v>
      </c>
      <c r="G1487" s="63" t="s">
        <v>14</v>
      </c>
      <c r="I1487" s="10"/>
    </row>
    <row r="1488" ht="14.25" customHeight="1">
      <c r="A1488" s="65">
        <v>44753.0</v>
      </c>
      <c r="B1488" s="63" t="s">
        <v>18296</v>
      </c>
      <c r="C1488" s="63" t="s">
        <v>18297</v>
      </c>
      <c r="D1488" s="63" t="s">
        <v>754</v>
      </c>
      <c r="E1488" s="63" t="s">
        <v>119</v>
      </c>
      <c r="F1488" s="63" t="s">
        <v>2078</v>
      </c>
      <c r="G1488" s="63" t="s">
        <v>14</v>
      </c>
      <c r="I1488" s="10"/>
    </row>
    <row r="1489" ht="14.25" customHeight="1">
      <c r="A1489" s="65">
        <v>44662.0</v>
      </c>
      <c r="B1489" s="63" t="s">
        <v>18298</v>
      </c>
      <c r="C1489" s="63" t="s">
        <v>18299</v>
      </c>
      <c r="D1489" s="63" t="s">
        <v>435</v>
      </c>
      <c r="E1489" s="63" t="s">
        <v>110</v>
      </c>
      <c r="F1489" s="63" t="s">
        <v>1413</v>
      </c>
      <c r="G1489" s="63" t="s">
        <v>14</v>
      </c>
      <c r="I1489" s="10"/>
    </row>
    <row r="1490" ht="14.25" customHeight="1">
      <c r="A1490" s="65">
        <v>44662.0</v>
      </c>
      <c r="B1490" s="63" t="s">
        <v>18298</v>
      </c>
      <c r="C1490" s="63" t="s">
        <v>18299</v>
      </c>
      <c r="D1490" s="63" t="s">
        <v>435</v>
      </c>
      <c r="E1490" s="63" t="s">
        <v>259</v>
      </c>
      <c r="F1490" s="63" t="s">
        <v>260</v>
      </c>
      <c r="G1490" s="63" t="s">
        <v>14</v>
      </c>
      <c r="I1490" s="10"/>
    </row>
    <row r="1491" ht="14.25" customHeight="1">
      <c r="A1491" s="65">
        <v>44662.0</v>
      </c>
      <c r="B1491" s="63" t="s">
        <v>18300</v>
      </c>
      <c r="C1491" s="63" t="s">
        <v>18301</v>
      </c>
      <c r="D1491" s="63" t="s">
        <v>7450</v>
      </c>
      <c r="E1491" s="63" t="s">
        <v>110</v>
      </c>
      <c r="F1491" s="63" t="s">
        <v>111</v>
      </c>
      <c r="G1491" s="63" t="s">
        <v>14</v>
      </c>
      <c r="I1491" s="10"/>
    </row>
    <row r="1492" ht="14.25" customHeight="1">
      <c r="A1492" s="65">
        <v>44662.0</v>
      </c>
      <c r="B1492" s="63" t="s">
        <v>18300</v>
      </c>
      <c r="C1492" s="63" t="s">
        <v>18301</v>
      </c>
      <c r="D1492" s="63" t="s">
        <v>7450</v>
      </c>
      <c r="E1492" s="63" t="s">
        <v>259</v>
      </c>
      <c r="F1492" s="63" t="s">
        <v>300</v>
      </c>
      <c r="G1492" s="63" t="s">
        <v>14</v>
      </c>
      <c r="I1492" s="10"/>
    </row>
    <row r="1493" ht="14.25" customHeight="1">
      <c r="A1493" s="65">
        <v>44662.0</v>
      </c>
      <c r="B1493" s="63" t="s">
        <v>18300</v>
      </c>
      <c r="C1493" s="63" t="s">
        <v>18301</v>
      </c>
      <c r="D1493" s="63" t="s">
        <v>7450</v>
      </c>
      <c r="E1493" s="63" t="s">
        <v>119</v>
      </c>
      <c r="F1493" s="63" t="s">
        <v>5876</v>
      </c>
      <c r="G1493" s="63" t="s">
        <v>14</v>
      </c>
      <c r="I1493" s="10"/>
    </row>
    <row r="1494" ht="14.25" customHeight="1">
      <c r="A1494" s="65">
        <v>44631.0</v>
      </c>
      <c r="B1494" s="63" t="s">
        <v>18302</v>
      </c>
      <c r="C1494" s="63" t="s">
        <v>18303</v>
      </c>
      <c r="D1494" s="63" t="s">
        <v>642</v>
      </c>
      <c r="E1494" s="63" t="s">
        <v>119</v>
      </c>
      <c r="F1494" s="63" t="s">
        <v>6489</v>
      </c>
      <c r="G1494" s="63" t="s">
        <v>14</v>
      </c>
      <c r="I1494" s="10"/>
    </row>
    <row r="1495" ht="14.25" customHeight="1">
      <c r="A1495" s="65">
        <v>44631.0</v>
      </c>
      <c r="B1495" s="63" t="s">
        <v>18304</v>
      </c>
      <c r="C1495" s="63" t="s">
        <v>18305</v>
      </c>
      <c r="D1495" s="63" t="s">
        <v>2704</v>
      </c>
      <c r="E1495" s="63" t="s">
        <v>5895</v>
      </c>
      <c r="F1495" s="63" t="s">
        <v>111</v>
      </c>
      <c r="G1495" s="63" t="s">
        <v>14</v>
      </c>
      <c r="I1495" s="10"/>
    </row>
    <row r="1496" ht="14.25" customHeight="1">
      <c r="A1496" s="65">
        <v>44603.0</v>
      </c>
      <c r="B1496" s="63" t="s">
        <v>18306</v>
      </c>
      <c r="C1496" s="63" t="s">
        <v>18307</v>
      </c>
      <c r="D1496" s="63" t="s">
        <v>1728</v>
      </c>
      <c r="E1496" s="63" t="s">
        <v>110</v>
      </c>
      <c r="F1496" s="63" t="s">
        <v>111</v>
      </c>
      <c r="G1496" s="63" t="s">
        <v>14</v>
      </c>
      <c r="I1496" s="10"/>
    </row>
    <row r="1497" ht="14.25" customHeight="1">
      <c r="A1497" s="65">
        <v>44603.0</v>
      </c>
      <c r="B1497" s="63" t="s">
        <v>18306</v>
      </c>
      <c r="C1497" s="63" t="s">
        <v>18307</v>
      </c>
      <c r="D1497" s="63" t="s">
        <v>1728</v>
      </c>
      <c r="E1497" s="63" t="s">
        <v>259</v>
      </c>
      <c r="F1497" s="63" t="s">
        <v>260</v>
      </c>
      <c r="G1497" s="63" t="s">
        <v>14</v>
      </c>
      <c r="I1497" s="10"/>
    </row>
    <row r="1498" ht="14.25" customHeight="1">
      <c r="A1498" s="65">
        <v>44603.0</v>
      </c>
      <c r="B1498" s="63" t="s">
        <v>18306</v>
      </c>
      <c r="C1498" s="63" t="s">
        <v>18307</v>
      </c>
      <c r="D1498" s="63" t="s">
        <v>1728</v>
      </c>
      <c r="E1498" s="63" t="s">
        <v>2082</v>
      </c>
      <c r="F1498" s="63" t="s">
        <v>240</v>
      </c>
      <c r="G1498" s="63" t="s">
        <v>14</v>
      </c>
      <c r="I1498" s="10"/>
    </row>
    <row r="1499" ht="14.25" customHeight="1">
      <c r="A1499" s="65">
        <v>44603.0</v>
      </c>
      <c r="B1499" s="63" t="s">
        <v>18308</v>
      </c>
      <c r="C1499" s="63" t="s">
        <v>18309</v>
      </c>
      <c r="D1499" s="63" t="s">
        <v>17739</v>
      </c>
      <c r="E1499" s="63" t="s">
        <v>119</v>
      </c>
      <c r="F1499" s="63" t="s">
        <v>18</v>
      </c>
      <c r="G1499" s="63" t="s">
        <v>14</v>
      </c>
      <c r="I1499" s="10"/>
    </row>
    <row r="1500" ht="14.25" customHeight="1">
      <c r="A1500" s="65">
        <v>44603.0</v>
      </c>
      <c r="B1500" s="63" t="s">
        <v>18308</v>
      </c>
      <c r="C1500" s="63" t="s">
        <v>18309</v>
      </c>
      <c r="D1500" s="63" t="s">
        <v>17739</v>
      </c>
      <c r="E1500" s="63" t="s">
        <v>239</v>
      </c>
      <c r="F1500" s="63" t="s">
        <v>13</v>
      </c>
      <c r="G1500" s="63" t="s">
        <v>14</v>
      </c>
      <c r="I1500" s="10"/>
    </row>
    <row r="1501" ht="14.25" customHeight="1">
      <c r="A1501" s="65">
        <v>44572.0</v>
      </c>
      <c r="B1501" s="63" t="s">
        <v>18310</v>
      </c>
      <c r="C1501" s="63" t="s">
        <v>18311</v>
      </c>
      <c r="D1501" s="63" t="s">
        <v>235</v>
      </c>
      <c r="E1501" s="63" t="s">
        <v>1807</v>
      </c>
      <c r="F1501" s="63" t="s">
        <v>5227</v>
      </c>
      <c r="G1501" s="63" t="s">
        <v>14</v>
      </c>
      <c r="I1501" s="10"/>
    </row>
    <row r="1502" ht="14.25" customHeight="1">
      <c r="A1502" s="65">
        <v>44572.0</v>
      </c>
      <c r="B1502" s="63" t="s">
        <v>18312</v>
      </c>
      <c r="C1502" s="63" t="s">
        <v>18313</v>
      </c>
      <c r="D1502" s="63" t="s">
        <v>312</v>
      </c>
      <c r="E1502" s="63" t="s">
        <v>119</v>
      </c>
      <c r="F1502" s="63" t="s">
        <v>917</v>
      </c>
      <c r="G1502" s="63" t="s">
        <v>14</v>
      </c>
      <c r="I1502" s="10"/>
    </row>
    <row r="1503" ht="14.25" customHeight="1">
      <c r="A1503" s="65">
        <v>44572.0</v>
      </c>
      <c r="B1503" s="63" t="s">
        <v>18312</v>
      </c>
      <c r="C1503" s="63" t="s">
        <v>18313</v>
      </c>
      <c r="D1503" s="63" t="s">
        <v>312</v>
      </c>
      <c r="E1503" s="63" t="s">
        <v>110</v>
      </c>
      <c r="F1503" s="63" t="s">
        <v>111</v>
      </c>
      <c r="G1503" s="63" t="s">
        <v>14</v>
      </c>
      <c r="I1503" s="10"/>
    </row>
    <row r="1504" ht="14.25" customHeight="1">
      <c r="A1504" s="63" t="s">
        <v>18314</v>
      </c>
      <c r="B1504" s="63" t="s">
        <v>18315</v>
      </c>
      <c r="C1504" s="63" t="s">
        <v>18316</v>
      </c>
      <c r="D1504" s="63" t="s">
        <v>2610</v>
      </c>
      <c r="E1504" s="63" t="s">
        <v>110</v>
      </c>
      <c r="F1504" s="63" t="s">
        <v>111</v>
      </c>
      <c r="G1504" s="63" t="s">
        <v>14</v>
      </c>
      <c r="I1504" s="10"/>
    </row>
    <row r="1505" ht="14.25" customHeight="1">
      <c r="A1505" s="63" t="s">
        <v>18314</v>
      </c>
      <c r="B1505" s="63" t="s">
        <v>18315</v>
      </c>
      <c r="C1505" s="63" t="s">
        <v>18316</v>
      </c>
      <c r="D1505" s="63" t="s">
        <v>2610</v>
      </c>
      <c r="E1505" s="63" t="s">
        <v>119</v>
      </c>
      <c r="F1505" s="63" t="s">
        <v>132</v>
      </c>
      <c r="G1505" s="63" t="s">
        <v>14</v>
      </c>
      <c r="I1505" s="10"/>
    </row>
    <row r="1506" ht="14.25" customHeight="1">
      <c r="A1506" s="63" t="s">
        <v>18314</v>
      </c>
      <c r="B1506" s="63" t="s">
        <v>18317</v>
      </c>
      <c r="C1506" s="63" t="s">
        <v>18318</v>
      </c>
      <c r="D1506" s="63" t="s">
        <v>11</v>
      </c>
      <c r="E1506" s="63" t="s">
        <v>119</v>
      </c>
      <c r="F1506" s="63" t="s">
        <v>132</v>
      </c>
      <c r="G1506" s="63" t="s">
        <v>14</v>
      </c>
      <c r="I1506" s="10"/>
    </row>
    <row r="1507" ht="14.25" customHeight="1">
      <c r="A1507" s="63" t="s">
        <v>18314</v>
      </c>
      <c r="B1507" s="63" t="s">
        <v>18317</v>
      </c>
      <c r="C1507" s="63" t="s">
        <v>18318</v>
      </c>
      <c r="D1507" s="63" t="s">
        <v>11</v>
      </c>
      <c r="E1507" s="63" t="s">
        <v>239</v>
      </c>
      <c r="F1507" s="63" t="s">
        <v>240</v>
      </c>
      <c r="G1507" s="63" t="s">
        <v>14</v>
      </c>
      <c r="I1507" s="10"/>
    </row>
    <row r="1508" ht="14.25" customHeight="1">
      <c r="A1508" s="63" t="s">
        <v>18319</v>
      </c>
      <c r="B1508" s="63" t="s">
        <v>18320</v>
      </c>
      <c r="C1508" s="63" t="s">
        <v>18321</v>
      </c>
      <c r="D1508" s="63" t="s">
        <v>415</v>
      </c>
      <c r="E1508" s="63" t="s">
        <v>5895</v>
      </c>
      <c r="F1508" s="63" t="s">
        <v>111</v>
      </c>
      <c r="G1508" s="63" t="s">
        <v>14</v>
      </c>
      <c r="I1508" s="10"/>
    </row>
    <row r="1509" ht="14.25" customHeight="1">
      <c r="A1509" s="63" t="s">
        <v>18319</v>
      </c>
      <c r="B1509" s="63" t="s">
        <v>18320</v>
      </c>
      <c r="C1509" s="63" t="s">
        <v>18321</v>
      </c>
      <c r="D1509" s="63" t="s">
        <v>415</v>
      </c>
      <c r="E1509" s="63" t="s">
        <v>119</v>
      </c>
      <c r="F1509" s="63" t="s">
        <v>149</v>
      </c>
      <c r="G1509" s="63" t="s">
        <v>14</v>
      </c>
      <c r="I1509" s="10"/>
    </row>
    <row r="1510" ht="14.25" customHeight="1">
      <c r="A1510" s="63" t="s">
        <v>18319</v>
      </c>
      <c r="B1510" s="63" t="s">
        <v>18322</v>
      </c>
      <c r="C1510" s="63" t="s">
        <v>18323</v>
      </c>
      <c r="D1510" s="63" t="s">
        <v>267</v>
      </c>
      <c r="E1510" s="63" t="s">
        <v>119</v>
      </c>
      <c r="F1510" s="63" t="s">
        <v>18</v>
      </c>
      <c r="G1510" s="63" t="s">
        <v>14</v>
      </c>
      <c r="I1510" s="10"/>
    </row>
    <row r="1511" ht="14.25" customHeight="1">
      <c r="A1511" s="63" t="s">
        <v>18319</v>
      </c>
      <c r="B1511" s="63" t="s">
        <v>18322</v>
      </c>
      <c r="C1511" s="63" t="s">
        <v>18323</v>
      </c>
      <c r="D1511" s="63" t="s">
        <v>267</v>
      </c>
      <c r="E1511" s="63" t="s">
        <v>90</v>
      </c>
      <c r="F1511" s="63" t="s">
        <v>111</v>
      </c>
      <c r="G1511" s="63" t="s">
        <v>14</v>
      </c>
      <c r="I1511" s="10"/>
    </row>
    <row r="1512" ht="14.25" customHeight="1">
      <c r="A1512" s="63" t="s">
        <v>18324</v>
      </c>
      <c r="B1512" s="63" t="s">
        <v>18325</v>
      </c>
      <c r="C1512" s="63" t="s">
        <v>18326</v>
      </c>
      <c r="D1512" s="63" t="s">
        <v>907</v>
      </c>
      <c r="E1512" s="63" t="s">
        <v>110</v>
      </c>
      <c r="F1512" s="63" t="s">
        <v>111</v>
      </c>
      <c r="G1512" s="63" t="s">
        <v>14</v>
      </c>
      <c r="I1512" s="10"/>
    </row>
    <row r="1513" ht="14.25" customHeight="1">
      <c r="A1513" s="63" t="s">
        <v>18324</v>
      </c>
      <c r="B1513" s="63" t="s">
        <v>18325</v>
      </c>
      <c r="C1513" s="63" t="s">
        <v>18326</v>
      </c>
      <c r="D1513" s="63" t="s">
        <v>907</v>
      </c>
      <c r="E1513" s="63" t="s">
        <v>119</v>
      </c>
      <c r="F1513" s="63" t="s">
        <v>917</v>
      </c>
      <c r="G1513" s="63" t="s">
        <v>14</v>
      </c>
      <c r="I1513" s="10"/>
    </row>
    <row r="1514" ht="14.25" customHeight="1">
      <c r="A1514" s="63" t="s">
        <v>18324</v>
      </c>
      <c r="B1514" s="63" t="s">
        <v>18327</v>
      </c>
      <c r="C1514" s="63" t="s">
        <v>18328</v>
      </c>
      <c r="D1514" s="63" t="s">
        <v>21</v>
      </c>
      <c r="E1514" s="63" t="s">
        <v>119</v>
      </c>
      <c r="F1514" s="63" t="s">
        <v>2840</v>
      </c>
      <c r="G1514" s="63" t="s">
        <v>14</v>
      </c>
      <c r="I1514" s="10"/>
    </row>
    <row r="1515" ht="14.25" customHeight="1">
      <c r="A1515" s="63" t="s">
        <v>18329</v>
      </c>
      <c r="B1515" s="63" t="s">
        <v>18330</v>
      </c>
      <c r="C1515" s="63" t="s">
        <v>18331</v>
      </c>
      <c r="D1515" s="63" t="s">
        <v>3764</v>
      </c>
      <c r="E1515" s="63" t="s">
        <v>334</v>
      </c>
      <c r="F1515" s="63" t="s">
        <v>917</v>
      </c>
      <c r="G1515" s="63" t="s">
        <v>14</v>
      </c>
      <c r="I1515" s="10"/>
    </row>
    <row r="1516" ht="14.25" customHeight="1">
      <c r="A1516" s="63" t="s">
        <v>18329</v>
      </c>
      <c r="B1516" s="63" t="s">
        <v>18330</v>
      </c>
      <c r="C1516" s="63" t="s">
        <v>18331</v>
      </c>
      <c r="D1516" s="63" t="s">
        <v>3764</v>
      </c>
      <c r="E1516" s="63" t="s">
        <v>90</v>
      </c>
      <c r="F1516" s="63" t="s">
        <v>111</v>
      </c>
      <c r="G1516" s="63" t="s">
        <v>14</v>
      </c>
      <c r="I1516" s="10"/>
    </row>
    <row r="1517" ht="14.25" customHeight="1">
      <c r="A1517" s="63" t="s">
        <v>18329</v>
      </c>
      <c r="B1517" s="63" t="s">
        <v>18332</v>
      </c>
      <c r="C1517" s="63" t="s">
        <v>18333</v>
      </c>
      <c r="D1517" s="63" t="s">
        <v>78</v>
      </c>
      <c r="E1517" s="63" t="s">
        <v>119</v>
      </c>
      <c r="F1517" s="63" t="s">
        <v>18</v>
      </c>
      <c r="G1517" s="63" t="s">
        <v>14</v>
      </c>
      <c r="I1517" s="10"/>
    </row>
    <row r="1518" ht="14.25" customHeight="1">
      <c r="A1518" s="63" t="s">
        <v>18329</v>
      </c>
      <c r="B1518" s="63" t="s">
        <v>18332</v>
      </c>
      <c r="C1518" s="63" t="s">
        <v>18333</v>
      </c>
      <c r="D1518" s="63" t="s">
        <v>78</v>
      </c>
      <c r="E1518" s="63" t="s">
        <v>5895</v>
      </c>
      <c r="F1518" s="63" t="s">
        <v>111</v>
      </c>
      <c r="G1518" s="63" t="s">
        <v>14</v>
      </c>
      <c r="I1518" s="10"/>
    </row>
    <row r="1519" ht="14.25" customHeight="1">
      <c r="A1519" s="63" t="s">
        <v>18334</v>
      </c>
      <c r="B1519" s="63" t="s">
        <v>18335</v>
      </c>
      <c r="C1519" s="63" t="s">
        <v>18336</v>
      </c>
      <c r="D1519" s="63" t="s">
        <v>642</v>
      </c>
      <c r="E1519" s="63" t="s">
        <v>110</v>
      </c>
      <c r="F1519" s="63" t="s">
        <v>111</v>
      </c>
      <c r="G1519" s="63" t="s">
        <v>14</v>
      </c>
      <c r="I1519" s="10"/>
    </row>
    <row r="1520" ht="14.25" customHeight="1">
      <c r="A1520" s="63" t="s">
        <v>18334</v>
      </c>
      <c r="B1520" s="63" t="s">
        <v>18337</v>
      </c>
      <c r="C1520" s="63" t="s">
        <v>18338</v>
      </c>
      <c r="D1520" s="63" t="s">
        <v>1410</v>
      </c>
      <c r="E1520" s="63" t="s">
        <v>119</v>
      </c>
      <c r="F1520" s="63" t="s">
        <v>917</v>
      </c>
      <c r="G1520" s="63" t="s">
        <v>14</v>
      </c>
      <c r="I1520" s="10"/>
    </row>
    <row r="1521" ht="14.25" customHeight="1">
      <c r="A1521" s="63" t="s">
        <v>18339</v>
      </c>
      <c r="B1521" s="63" t="s">
        <v>18340</v>
      </c>
      <c r="C1521" s="63" t="s">
        <v>18341</v>
      </c>
      <c r="D1521" s="63" t="s">
        <v>197</v>
      </c>
      <c r="E1521" s="63" t="s">
        <v>110</v>
      </c>
      <c r="F1521" s="63" t="s">
        <v>111</v>
      </c>
      <c r="G1521" s="63" t="s">
        <v>14</v>
      </c>
      <c r="I1521" s="10"/>
    </row>
    <row r="1522" ht="14.25" customHeight="1">
      <c r="A1522" s="63" t="s">
        <v>18339</v>
      </c>
      <c r="B1522" s="63" t="s">
        <v>18342</v>
      </c>
      <c r="C1522" s="63" t="s">
        <v>18343</v>
      </c>
      <c r="D1522" s="63" t="s">
        <v>1299</v>
      </c>
      <c r="E1522" s="63" t="s">
        <v>110</v>
      </c>
      <c r="F1522" s="63" t="s">
        <v>111</v>
      </c>
      <c r="G1522" s="63" t="s">
        <v>14</v>
      </c>
      <c r="I1522" s="10"/>
    </row>
    <row r="1523" ht="14.25" customHeight="1">
      <c r="A1523" s="63" t="s">
        <v>18339</v>
      </c>
      <c r="B1523" s="63" t="s">
        <v>18342</v>
      </c>
      <c r="C1523" s="63" t="s">
        <v>18343</v>
      </c>
      <c r="D1523" s="63" t="s">
        <v>1299</v>
      </c>
      <c r="E1523" s="63" t="s">
        <v>119</v>
      </c>
      <c r="F1523" s="63" t="s">
        <v>1376</v>
      </c>
      <c r="G1523" s="63" t="s">
        <v>14</v>
      </c>
      <c r="I1523" s="10"/>
    </row>
    <row r="1524" ht="14.25" customHeight="1">
      <c r="A1524" s="63" t="s">
        <v>18339</v>
      </c>
      <c r="B1524" s="63" t="s">
        <v>18342</v>
      </c>
      <c r="C1524" s="63" t="s">
        <v>18343</v>
      </c>
      <c r="D1524" s="63" t="s">
        <v>1299</v>
      </c>
      <c r="E1524" s="63" t="s">
        <v>436</v>
      </c>
      <c r="F1524" s="63" t="s">
        <v>101</v>
      </c>
      <c r="G1524" s="63" t="s">
        <v>14</v>
      </c>
      <c r="I1524" s="10"/>
    </row>
    <row r="1525" ht="14.25" customHeight="1">
      <c r="A1525" s="63" t="s">
        <v>18344</v>
      </c>
      <c r="B1525" s="63" t="s">
        <v>18345</v>
      </c>
      <c r="C1525" s="63" t="s">
        <v>18346</v>
      </c>
      <c r="D1525" s="63" t="s">
        <v>1072</v>
      </c>
      <c r="E1525" s="63" t="s">
        <v>110</v>
      </c>
      <c r="F1525" s="63" t="s">
        <v>111</v>
      </c>
      <c r="G1525" s="63" t="s">
        <v>14</v>
      </c>
      <c r="I1525" s="10"/>
    </row>
    <row r="1526" ht="14.25" customHeight="1">
      <c r="A1526" s="63" t="s">
        <v>18344</v>
      </c>
      <c r="B1526" s="63" t="s">
        <v>18345</v>
      </c>
      <c r="C1526" s="63" t="s">
        <v>18346</v>
      </c>
      <c r="D1526" s="63" t="s">
        <v>1072</v>
      </c>
      <c r="E1526" s="63" t="s">
        <v>119</v>
      </c>
      <c r="F1526" s="63" t="s">
        <v>132</v>
      </c>
      <c r="G1526" s="63" t="s">
        <v>14</v>
      </c>
      <c r="I1526" s="10"/>
    </row>
    <row r="1527" ht="14.25" customHeight="1">
      <c r="A1527" s="63" t="s">
        <v>18344</v>
      </c>
      <c r="B1527" s="63" t="s">
        <v>18345</v>
      </c>
      <c r="C1527" s="63" t="s">
        <v>18346</v>
      </c>
      <c r="D1527" s="63" t="s">
        <v>1072</v>
      </c>
      <c r="E1527" s="63" t="s">
        <v>1122</v>
      </c>
      <c r="F1527" s="63" t="s">
        <v>101</v>
      </c>
      <c r="G1527" s="63" t="s">
        <v>14</v>
      </c>
      <c r="I1527" s="10"/>
    </row>
    <row r="1528" ht="14.25" customHeight="1">
      <c r="A1528" s="63" t="s">
        <v>18344</v>
      </c>
      <c r="B1528" s="63" t="s">
        <v>18347</v>
      </c>
      <c r="C1528" s="63" t="s">
        <v>18348</v>
      </c>
      <c r="D1528" s="63" t="s">
        <v>651</v>
      </c>
      <c r="E1528" s="63" t="s">
        <v>38</v>
      </c>
      <c r="F1528" s="63" t="s">
        <v>101</v>
      </c>
      <c r="G1528" s="63" t="s">
        <v>14</v>
      </c>
      <c r="I1528" s="10"/>
    </row>
    <row r="1529" ht="14.25" customHeight="1">
      <c r="A1529" s="63" t="s">
        <v>18349</v>
      </c>
      <c r="B1529" s="63" t="s">
        <v>18350</v>
      </c>
      <c r="C1529" s="63" t="s">
        <v>18351</v>
      </c>
      <c r="D1529" s="63" t="s">
        <v>18352</v>
      </c>
      <c r="E1529" s="63" t="s">
        <v>5895</v>
      </c>
      <c r="F1529" s="63" t="s">
        <v>111</v>
      </c>
      <c r="G1529" s="63" t="s">
        <v>14</v>
      </c>
      <c r="I1529" s="10"/>
    </row>
    <row r="1530" ht="14.25" customHeight="1">
      <c r="A1530" s="63" t="s">
        <v>18349</v>
      </c>
      <c r="B1530" s="63" t="s">
        <v>18353</v>
      </c>
      <c r="C1530" s="63" t="s">
        <v>18354</v>
      </c>
      <c r="D1530" s="63" t="s">
        <v>2538</v>
      </c>
      <c r="E1530" s="63" t="s">
        <v>110</v>
      </c>
      <c r="F1530" s="63" t="s">
        <v>111</v>
      </c>
      <c r="G1530" s="63" t="s">
        <v>14</v>
      </c>
      <c r="I1530" s="10"/>
    </row>
    <row r="1531" ht="14.25" customHeight="1">
      <c r="A1531" s="63" t="s">
        <v>18349</v>
      </c>
      <c r="B1531" s="63" t="s">
        <v>18353</v>
      </c>
      <c r="C1531" s="63" t="s">
        <v>18354</v>
      </c>
      <c r="D1531" s="63" t="s">
        <v>2538</v>
      </c>
      <c r="E1531" s="63" t="s">
        <v>105</v>
      </c>
      <c r="F1531" s="63" t="s">
        <v>6953</v>
      </c>
      <c r="G1531" s="63" t="s">
        <v>14</v>
      </c>
      <c r="I1531" s="10"/>
    </row>
    <row r="1532" ht="14.25" customHeight="1">
      <c r="A1532" s="63" t="s">
        <v>18355</v>
      </c>
      <c r="B1532" s="63" t="s">
        <v>18356</v>
      </c>
      <c r="C1532" s="63" t="s">
        <v>18357</v>
      </c>
      <c r="D1532" s="63" t="s">
        <v>2610</v>
      </c>
      <c r="E1532" s="63" t="s">
        <v>119</v>
      </c>
      <c r="F1532" s="63" t="s">
        <v>132</v>
      </c>
      <c r="G1532" s="63" t="s">
        <v>14</v>
      </c>
      <c r="I1532" s="10"/>
    </row>
    <row r="1533" ht="14.25" customHeight="1">
      <c r="A1533" s="63" t="s">
        <v>18355</v>
      </c>
      <c r="B1533" s="63" t="s">
        <v>18356</v>
      </c>
      <c r="C1533" s="63" t="s">
        <v>18357</v>
      </c>
      <c r="D1533" s="63" t="s">
        <v>2610</v>
      </c>
      <c r="E1533" s="63" t="s">
        <v>5895</v>
      </c>
      <c r="F1533" s="63" t="s">
        <v>111</v>
      </c>
      <c r="G1533" s="63" t="s">
        <v>14</v>
      </c>
      <c r="I1533" s="10"/>
    </row>
    <row r="1534" ht="14.25" customHeight="1">
      <c r="A1534" s="63" t="s">
        <v>18355</v>
      </c>
      <c r="B1534" s="63" t="s">
        <v>18358</v>
      </c>
      <c r="C1534" s="63" t="s">
        <v>18359</v>
      </c>
      <c r="D1534" s="63" t="s">
        <v>114</v>
      </c>
      <c r="E1534" s="63" t="s">
        <v>110</v>
      </c>
      <c r="F1534" s="63" t="s">
        <v>111</v>
      </c>
      <c r="G1534" s="63" t="s">
        <v>14</v>
      </c>
      <c r="I1534" s="10"/>
    </row>
    <row r="1535" ht="14.25" customHeight="1">
      <c r="A1535" s="63" t="s">
        <v>18355</v>
      </c>
      <c r="B1535" s="63" t="s">
        <v>18358</v>
      </c>
      <c r="C1535" s="63" t="s">
        <v>18359</v>
      </c>
      <c r="D1535" s="63" t="s">
        <v>114</v>
      </c>
      <c r="E1535" s="63" t="s">
        <v>119</v>
      </c>
      <c r="F1535" s="63" t="s">
        <v>2840</v>
      </c>
      <c r="G1535" s="63" t="s">
        <v>14</v>
      </c>
      <c r="I1535" s="10"/>
    </row>
    <row r="1536" ht="14.25" customHeight="1">
      <c r="A1536" s="65">
        <v>44905.0</v>
      </c>
      <c r="B1536" s="63" t="s">
        <v>18360</v>
      </c>
      <c r="C1536" s="63" t="s">
        <v>18361</v>
      </c>
      <c r="D1536" s="63" t="s">
        <v>11</v>
      </c>
      <c r="E1536" s="63" t="s">
        <v>5895</v>
      </c>
      <c r="F1536" s="63" t="s">
        <v>111</v>
      </c>
      <c r="G1536" s="63" t="s">
        <v>14</v>
      </c>
      <c r="I1536" s="10"/>
    </row>
    <row r="1537" ht="14.25" customHeight="1">
      <c r="A1537" s="65">
        <v>44905.0</v>
      </c>
      <c r="B1537" s="63" t="s">
        <v>18360</v>
      </c>
      <c r="C1537" s="63" t="s">
        <v>18361</v>
      </c>
      <c r="D1537" s="63" t="s">
        <v>11</v>
      </c>
      <c r="E1537" s="63" t="s">
        <v>119</v>
      </c>
      <c r="F1537" s="63" t="s">
        <v>1376</v>
      </c>
      <c r="G1537" s="63" t="s">
        <v>14</v>
      </c>
      <c r="I1537" s="10"/>
    </row>
    <row r="1538" ht="14.25" customHeight="1">
      <c r="A1538" s="65">
        <v>44905.0</v>
      </c>
      <c r="B1538" s="63" t="s">
        <v>18362</v>
      </c>
      <c r="C1538" s="63" t="s">
        <v>18363</v>
      </c>
      <c r="D1538" s="63" t="s">
        <v>567</v>
      </c>
      <c r="E1538" s="63" t="s">
        <v>119</v>
      </c>
      <c r="F1538" s="63" t="s">
        <v>308</v>
      </c>
      <c r="G1538" s="63" t="s">
        <v>14</v>
      </c>
      <c r="I1538" s="10"/>
    </row>
    <row r="1539" ht="14.25" customHeight="1">
      <c r="A1539" s="65">
        <v>44905.0</v>
      </c>
      <c r="B1539" s="63" t="s">
        <v>18362</v>
      </c>
      <c r="C1539" s="63" t="s">
        <v>18363</v>
      </c>
      <c r="D1539" s="63" t="s">
        <v>567</v>
      </c>
      <c r="E1539" s="63" t="s">
        <v>420</v>
      </c>
      <c r="F1539" s="63" t="s">
        <v>13</v>
      </c>
      <c r="G1539" s="63" t="s">
        <v>14</v>
      </c>
      <c r="I1539" s="10"/>
    </row>
    <row r="1540" ht="14.25" customHeight="1">
      <c r="A1540" s="65">
        <v>44844.0</v>
      </c>
      <c r="B1540" s="63" t="s">
        <v>18364</v>
      </c>
      <c r="C1540" s="63" t="s">
        <v>18365</v>
      </c>
      <c r="D1540" s="63" t="s">
        <v>715</v>
      </c>
      <c r="E1540" s="63" t="s">
        <v>8294</v>
      </c>
      <c r="F1540" s="63" t="s">
        <v>111</v>
      </c>
      <c r="G1540" s="63" t="s">
        <v>14</v>
      </c>
      <c r="I1540" s="10"/>
    </row>
    <row r="1541" ht="14.25" customHeight="1">
      <c r="A1541" s="65">
        <v>44844.0</v>
      </c>
      <c r="B1541" s="63" t="s">
        <v>18366</v>
      </c>
      <c r="C1541" s="63" t="s">
        <v>18367</v>
      </c>
      <c r="D1541" s="63" t="s">
        <v>642</v>
      </c>
      <c r="E1541" s="63" t="s">
        <v>110</v>
      </c>
      <c r="F1541" s="63" t="s">
        <v>111</v>
      </c>
      <c r="G1541" s="63" t="s">
        <v>14</v>
      </c>
      <c r="I1541" s="10"/>
    </row>
    <row r="1542" ht="14.25" customHeight="1">
      <c r="A1542" s="65">
        <v>44752.0</v>
      </c>
      <c r="B1542" s="63" t="s">
        <v>18368</v>
      </c>
      <c r="C1542" s="63" t="s">
        <v>18369</v>
      </c>
      <c r="D1542" s="63" t="s">
        <v>1136</v>
      </c>
      <c r="E1542" s="63" t="s">
        <v>334</v>
      </c>
      <c r="F1542" s="63" t="s">
        <v>718</v>
      </c>
      <c r="G1542" s="63" t="s">
        <v>14</v>
      </c>
      <c r="I1542" s="10"/>
    </row>
    <row r="1543" ht="14.25" customHeight="1">
      <c r="A1543" s="65">
        <v>44752.0</v>
      </c>
      <c r="B1543" s="63" t="s">
        <v>18368</v>
      </c>
      <c r="C1543" s="63" t="s">
        <v>18369</v>
      </c>
      <c r="D1543" s="63" t="s">
        <v>1136</v>
      </c>
      <c r="E1543" s="63" t="s">
        <v>436</v>
      </c>
      <c r="F1543" s="63" t="s">
        <v>330</v>
      </c>
      <c r="G1543" s="63" t="s">
        <v>14</v>
      </c>
      <c r="I1543" s="10"/>
    </row>
    <row r="1544" ht="14.25" customHeight="1">
      <c r="A1544" s="65">
        <v>44752.0</v>
      </c>
      <c r="B1544" s="63" t="s">
        <v>18368</v>
      </c>
      <c r="C1544" s="63" t="s">
        <v>18369</v>
      </c>
      <c r="D1544" s="63" t="s">
        <v>1136</v>
      </c>
      <c r="E1544" s="63" t="s">
        <v>17726</v>
      </c>
      <c r="F1544" s="63" t="s">
        <v>18370</v>
      </c>
      <c r="G1544" s="63" t="s">
        <v>14</v>
      </c>
      <c r="I1544" s="10"/>
    </row>
    <row r="1545" ht="14.25" customHeight="1">
      <c r="A1545" s="65">
        <v>44752.0</v>
      </c>
      <c r="B1545" s="63" t="s">
        <v>18371</v>
      </c>
      <c r="C1545" s="63" t="s">
        <v>18372</v>
      </c>
      <c r="D1545" s="63" t="s">
        <v>312</v>
      </c>
      <c r="E1545" s="63" t="s">
        <v>110</v>
      </c>
      <c r="F1545" s="63" t="s">
        <v>111</v>
      </c>
      <c r="G1545" s="63" t="s">
        <v>14</v>
      </c>
      <c r="I1545" s="10"/>
    </row>
    <row r="1546" ht="14.25" customHeight="1">
      <c r="A1546" s="65">
        <v>44752.0</v>
      </c>
      <c r="B1546" s="63" t="s">
        <v>18371</v>
      </c>
      <c r="C1546" s="63" t="s">
        <v>18372</v>
      </c>
      <c r="D1546" s="63" t="s">
        <v>312</v>
      </c>
      <c r="E1546" s="63" t="s">
        <v>119</v>
      </c>
      <c r="F1546" s="63" t="s">
        <v>917</v>
      </c>
      <c r="G1546" s="63" t="s">
        <v>14</v>
      </c>
      <c r="I1546" s="10"/>
    </row>
    <row r="1547" ht="14.25" customHeight="1">
      <c r="A1547" s="65">
        <v>44722.0</v>
      </c>
      <c r="B1547" s="63" t="s">
        <v>18373</v>
      </c>
      <c r="C1547" s="63" t="s">
        <v>18374</v>
      </c>
      <c r="D1547" s="63" t="s">
        <v>1932</v>
      </c>
      <c r="E1547" s="63" t="s">
        <v>5895</v>
      </c>
      <c r="F1547" s="63" t="s">
        <v>111</v>
      </c>
      <c r="G1547" s="63" t="s">
        <v>14</v>
      </c>
      <c r="I1547" s="10"/>
    </row>
    <row r="1548" ht="14.25" customHeight="1">
      <c r="A1548" s="65">
        <v>44722.0</v>
      </c>
      <c r="B1548" s="63" t="s">
        <v>18375</v>
      </c>
      <c r="C1548" s="63" t="s">
        <v>18376</v>
      </c>
      <c r="D1548" s="63" t="s">
        <v>21</v>
      </c>
      <c r="E1548" s="63" t="s">
        <v>119</v>
      </c>
      <c r="F1548" s="63" t="s">
        <v>5876</v>
      </c>
      <c r="G1548" s="63" t="s">
        <v>14</v>
      </c>
      <c r="I1548" s="10"/>
    </row>
    <row r="1549" ht="14.25" customHeight="1">
      <c r="A1549" s="65">
        <v>44722.0</v>
      </c>
      <c r="B1549" s="63" t="s">
        <v>18375</v>
      </c>
      <c r="C1549" s="63" t="s">
        <v>18376</v>
      </c>
      <c r="D1549" s="63" t="s">
        <v>21</v>
      </c>
      <c r="E1549" s="63" t="s">
        <v>436</v>
      </c>
      <c r="F1549" s="63" t="s">
        <v>101</v>
      </c>
      <c r="G1549" s="63" t="s">
        <v>14</v>
      </c>
      <c r="I1549" s="10"/>
    </row>
    <row r="1550" ht="14.25" customHeight="1">
      <c r="A1550" s="65">
        <v>44722.0</v>
      </c>
      <c r="B1550" s="63" t="s">
        <v>18375</v>
      </c>
      <c r="C1550" s="63" t="s">
        <v>18376</v>
      </c>
      <c r="D1550" s="63" t="s">
        <v>21</v>
      </c>
      <c r="E1550" s="63" t="s">
        <v>22</v>
      </c>
      <c r="F1550" s="63" t="s">
        <v>101</v>
      </c>
      <c r="G1550" s="63" t="s">
        <v>14</v>
      </c>
      <c r="I1550" s="10"/>
    </row>
    <row r="1551" ht="14.25" customHeight="1">
      <c r="A1551" s="65">
        <v>44691.0</v>
      </c>
      <c r="B1551" s="63" t="s">
        <v>18377</v>
      </c>
      <c r="C1551" s="63" t="s">
        <v>18378</v>
      </c>
      <c r="D1551" s="63" t="s">
        <v>267</v>
      </c>
      <c r="E1551" s="63" t="s">
        <v>5378</v>
      </c>
      <c r="F1551" s="63" t="s">
        <v>258</v>
      </c>
      <c r="G1551" s="63" t="s">
        <v>14</v>
      </c>
      <c r="I1551" s="10"/>
    </row>
    <row r="1552" ht="14.25" customHeight="1">
      <c r="A1552" s="65">
        <v>44691.0</v>
      </c>
      <c r="B1552" s="63" t="s">
        <v>18377</v>
      </c>
      <c r="C1552" s="63" t="s">
        <v>18378</v>
      </c>
      <c r="D1552" s="63" t="s">
        <v>267</v>
      </c>
      <c r="E1552" s="63" t="s">
        <v>90</v>
      </c>
      <c r="F1552" s="63" t="s">
        <v>111</v>
      </c>
      <c r="G1552" s="63" t="s">
        <v>14</v>
      </c>
      <c r="I1552" s="10"/>
    </row>
    <row r="1553" ht="14.25" customHeight="1">
      <c r="A1553" s="65">
        <v>44691.0</v>
      </c>
      <c r="B1553" s="63" t="s">
        <v>18379</v>
      </c>
      <c r="C1553" s="63" t="s">
        <v>18380</v>
      </c>
      <c r="D1553" s="63" t="s">
        <v>1299</v>
      </c>
      <c r="E1553" s="63" t="s">
        <v>110</v>
      </c>
      <c r="F1553" s="63" t="s">
        <v>111</v>
      </c>
      <c r="G1553" s="63" t="s">
        <v>14</v>
      </c>
      <c r="I1553" s="10"/>
    </row>
    <row r="1554" ht="14.25" customHeight="1">
      <c r="A1554" s="65">
        <v>44691.0</v>
      </c>
      <c r="B1554" s="63" t="s">
        <v>18379</v>
      </c>
      <c r="C1554" s="63" t="s">
        <v>18380</v>
      </c>
      <c r="D1554" s="63" t="s">
        <v>1299</v>
      </c>
      <c r="E1554" s="63" t="s">
        <v>2082</v>
      </c>
      <c r="F1554" s="63" t="s">
        <v>240</v>
      </c>
      <c r="G1554" s="63" t="s">
        <v>14</v>
      </c>
      <c r="I1554" s="10"/>
    </row>
    <row r="1555" ht="14.25" customHeight="1">
      <c r="A1555" s="65">
        <v>44691.0</v>
      </c>
      <c r="B1555" s="63" t="s">
        <v>18379</v>
      </c>
      <c r="C1555" s="63" t="s">
        <v>18380</v>
      </c>
      <c r="D1555" s="63" t="s">
        <v>1299</v>
      </c>
      <c r="E1555" s="63" t="s">
        <v>119</v>
      </c>
      <c r="F1555" s="63" t="s">
        <v>18</v>
      </c>
      <c r="G1555" s="63" t="s">
        <v>14</v>
      </c>
      <c r="I1555" s="10"/>
    </row>
    <row r="1556" ht="14.25" customHeight="1">
      <c r="A1556" s="65">
        <v>44661.0</v>
      </c>
      <c r="B1556" s="63" t="s">
        <v>18381</v>
      </c>
      <c r="C1556" s="63" t="s">
        <v>18382</v>
      </c>
      <c r="D1556" s="63" t="s">
        <v>1242</v>
      </c>
      <c r="E1556" s="63" t="s">
        <v>119</v>
      </c>
      <c r="F1556" s="63" t="s">
        <v>3927</v>
      </c>
      <c r="G1556" s="63" t="s">
        <v>14</v>
      </c>
      <c r="I1556" s="10"/>
    </row>
    <row r="1557" ht="14.25" customHeight="1">
      <c r="A1557" s="65">
        <v>44661.0</v>
      </c>
      <c r="B1557" s="63" t="s">
        <v>18383</v>
      </c>
      <c r="C1557" s="63" t="s">
        <v>18384</v>
      </c>
      <c r="D1557" s="63" t="s">
        <v>311</v>
      </c>
      <c r="E1557" s="63" t="s">
        <v>90</v>
      </c>
      <c r="F1557" s="63" t="s">
        <v>111</v>
      </c>
      <c r="G1557" s="63" t="s">
        <v>14</v>
      </c>
      <c r="I1557" s="10"/>
    </row>
    <row r="1558" ht="14.25" customHeight="1">
      <c r="A1558" s="65">
        <v>44661.0</v>
      </c>
      <c r="B1558" s="63" t="s">
        <v>18383</v>
      </c>
      <c r="C1558" s="63" t="s">
        <v>18384</v>
      </c>
      <c r="D1558" s="63" t="s">
        <v>311</v>
      </c>
      <c r="E1558" s="63" t="s">
        <v>239</v>
      </c>
      <c r="F1558" s="63" t="s">
        <v>4780</v>
      </c>
      <c r="G1558" s="63" t="s">
        <v>14</v>
      </c>
      <c r="I1558" s="10"/>
    </row>
    <row r="1559" ht="14.25" customHeight="1">
      <c r="A1559" s="65">
        <v>44630.0</v>
      </c>
      <c r="B1559" s="63" t="s">
        <v>18385</v>
      </c>
      <c r="C1559" s="63" t="s">
        <v>18386</v>
      </c>
      <c r="D1559" s="63" t="s">
        <v>839</v>
      </c>
      <c r="E1559" s="63" t="s">
        <v>110</v>
      </c>
      <c r="F1559" s="63" t="s">
        <v>111</v>
      </c>
      <c r="G1559" s="63" t="s">
        <v>14</v>
      </c>
      <c r="I1559" s="10"/>
    </row>
    <row r="1560" ht="14.25" customHeight="1">
      <c r="A1560" s="65">
        <v>44630.0</v>
      </c>
      <c r="B1560" s="63" t="s">
        <v>18385</v>
      </c>
      <c r="C1560" s="63" t="s">
        <v>18386</v>
      </c>
      <c r="D1560" s="63" t="s">
        <v>839</v>
      </c>
      <c r="E1560" s="63" t="s">
        <v>119</v>
      </c>
      <c r="F1560" s="63" t="s">
        <v>18</v>
      </c>
      <c r="G1560" s="63" t="s">
        <v>14</v>
      </c>
      <c r="I1560" s="10"/>
    </row>
    <row r="1561" ht="14.25" customHeight="1">
      <c r="A1561" s="65">
        <v>44630.0</v>
      </c>
      <c r="B1561" s="63" t="s">
        <v>18385</v>
      </c>
      <c r="C1561" s="63" t="s">
        <v>18386</v>
      </c>
      <c r="D1561" s="63" t="s">
        <v>839</v>
      </c>
      <c r="E1561" s="63" t="s">
        <v>2082</v>
      </c>
      <c r="F1561" s="63" t="s">
        <v>240</v>
      </c>
      <c r="G1561" s="63" t="s">
        <v>14</v>
      </c>
      <c r="I1561" s="10"/>
    </row>
    <row r="1562" ht="14.25" customHeight="1">
      <c r="A1562" s="65">
        <v>44630.0</v>
      </c>
      <c r="B1562" s="63" t="s">
        <v>18387</v>
      </c>
      <c r="C1562" s="63" t="s">
        <v>18388</v>
      </c>
      <c r="D1562" s="63" t="s">
        <v>651</v>
      </c>
      <c r="E1562" s="63" t="s">
        <v>420</v>
      </c>
      <c r="F1562" s="63" t="s">
        <v>280</v>
      </c>
      <c r="G1562" s="63" t="s">
        <v>14</v>
      </c>
      <c r="I1562" s="10"/>
    </row>
    <row r="1563" ht="14.25" customHeight="1">
      <c r="A1563" s="63" t="s">
        <v>18389</v>
      </c>
      <c r="B1563" s="63" t="s">
        <v>18390</v>
      </c>
      <c r="C1563" s="63" t="s">
        <v>18391</v>
      </c>
      <c r="D1563" s="63" t="s">
        <v>18352</v>
      </c>
      <c r="E1563" s="63" t="s">
        <v>5895</v>
      </c>
      <c r="F1563" s="63" t="s">
        <v>111</v>
      </c>
      <c r="G1563" s="63" t="s">
        <v>14</v>
      </c>
      <c r="I1563" s="10"/>
    </row>
    <row r="1564" ht="14.25" customHeight="1">
      <c r="A1564" s="63" t="s">
        <v>18389</v>
      </c>
      <c r="B1564" s="63" t="s">
        <v>18390</v>
      </c>
      <c r="C1564" s="63" t="s">
        <v>18391</v>
      </c>
      <c r="D1564" s="63" t="s">
        <v>18352</v>
      </c>
      <c r="E1564" s="63" t="s">
        <v>1293</v>
      </c>
      <c r="F1564" s="63" t="s">
        <v>171</v>
      </c>
      <c r="G1564" s="63" t="s">
        <v>14</v>
      </c>
      <c r="I1564" s="10"/>
    </row>
    <row r="1565" ht="14.25" customHeight="1">
      <c r="A1565" s="63" t="s">
        <v>18389</v>
      </c>
      <c r="B1565" s="63" t="s">
        <v>18390</v>
      </c>
      <c r="C1565" s="63" t="s">
        <v>18391</v>
      </c>
      <c r="D1565" s="63" t="s">
        <v>18352</v>
      </c>
      <c r="E1565" s="63" t="s">
        <v>1293</v>
      </c>
      <c r="F1565" s="63" t="s">
        <v>13</v>
      </c>
      <c r="G1565" s="63" t="s">
        <v>14</v>
      </c>
      <c r="I1565" s="10"/>
    </row>
    <row r="1566" ht="14.25" customHeight="1">
      <c r="A1566" s="63" t="s">
        <v>18389</v>
      </c>
      <c r="B1566" s="63" t="s">
        <v>18390</v>
      </c>
      <c r="C1566" s="63" t="s">
        <v>18391</v>
      </c>
      <c r="D1566" s="63" t="s">
        <v>18352</v>
      </c>
      <c r="E1566" s="63" t="s">
        <v>334</v>
      </c>
      <c r="F1566" s="63" t="s">
        <v>781</v>
      </c>
      <c r="G1566" s="63" t="s">
        <v>14</v>
      </c>
      <c r="I1566" s="10"/>
    </row>
    <row r="1567" ht="14.25" customHeight="1">
      <c r="A1567" s="63" t="s">
        <v>18389</v>
      </c>
      <c r="B1567" s="63" t="s">
        <v>18392</v>
      </c>
      <c r="C1567" s="63" t="s">
        <v>18393</v>
      </c>
      <c r="D1567" s="63" t="s">
        <v>321</v>
      </c>
      <c r="E1567" s="63" t="s">
        <v>334</v>
      </c>
      <c r="F1567" s="63" t="s">
        <v>280</v>
      </c>
      <c r="G1567" s="63" t="s">
        <v>14</v>
      </c>
      <c r="I1567" s="10"/>
    </row>
    <row r="1568" ht="14.25" customHeight="1">
      <c r="A1568" s="63" t="s">
        <v>18389</v>
      </c>
      <c r="B1568" s="63" t="s">
        <v>18392</v>
      </c>
      <c r="C1568" s="63" t="s">
        <v>18393</v>
      </c>
      <c r="D1568" s="63" t="s">
        <v>321</v>
      </c>
      <c r="E1568" s="63" t="s">
        <v>90</v>
      </c>
      <c r="F1568" s="63" t="s">
        <v>111</v>
      </c>
      <c r="G1568" s="63" t="s">
        <v>14</v>
      </c>
      <c r="I1568" s="10"/>
    </row>
    <row r="1569" ht="14.25" customHeight="1">
      <c r="A1569" s="63" t="s">
        <v>18394</v>
      </c>
      <c r="B1569" s="63" t="s">
        <v>18395</v>
      </c>
      <c r="C1569" s="63" t="s">
        <v>18396</v>
      </c>
      <c r="D1569" s="63" t="s">
        <v>839</v>
      </c>
      <c r="E1569" s="63" t="s">
        <v>38</v>
      </c>
      <c r="F1569" s="63" t="s">
        <v>1743</v>
      </c>
      <c r="G1569" s="63" t="s">
        <v>29</v>
      </c>
      <c r="I1569" s="10"/>
    </row>
    <row r="1570" ht="14.25" customHeight="1">
      <c r="A1570" s="63" t="s">
        <v>18394</v>
      </c>
      <c r="B1570" s="63" t="s">
        <v>18397</v>
      </c>
      <c r="C1570" s="63" t="s">
        <v>18398</v>
      </c>
      <c r="D1570" s="63" t="s">
        <v>615</v>
      </c>
      <c r="E1570" s="63" t="s">
        <v>110</v>
      </c>
      <c r="F1570" s="63" t="s">
        <v>111</v>
      </c>
      <c r="G1570" s="63" t="s">
        <v>14</v>
      </c>
      <c r="I1570" s="10"/>
    </row>
    <row r="1571" ht="14.25" customHeight="1">
      <c r="A1571" s="63" t="s">
        <v>18394</v>
      </c>
      <c r="B1571" s="63" t="s">
        <v>18397</v>
      </c>
      <c r="C1571" s="63" t="s">
        <v>18398</v>
      </c>
      <c r="D1571" s="63" t="s">
        <v>615</v>
      </c>
      <c r="E1571" s="63" t="s">
        <v>239</v>
      </c>
      <c r="F1571" s="63" t="s">
        <v>240</v>
      </c>
      <c r="G1571" s="63" t="s">
        <v>14</v>
      </c>
      <c r="I1571" s="10"/>
    </row>
    <row r="1572" ht="14.25" customHeight="1">
      <c r="A1572" s="63" t="s">
        <v>18399</v>
      </c>
      <c r="B1572" s="63" t="s">
        <v>18400</v>
      </c>
      <c r="C1572" s="63" t="s">
        <v>18401</v>
      </c>
      <c r="D1572" s="63" t="s">
        <v>11</v>
      </c>
      <c r="E1572" s="63" t="s">
        <v>119</v>
      </c>
      <c r="F1572" s="63" t="s">
        <v>3593</v>
      </c>
      <c r="G1572" s="63" t="s">
        <v>14</v>
      </c>
      <c r="I1572" s="10"/>
    </row>
    <row r="1573" ht="14.25" customHeight="1">
      <c r="A1573" s="63" t="s">
        <v>18399</v>
      </c>
      <c r="B1573" s="63" t="s">
        <v>18400</v>
      </c>
      <c r="C1573" s="63" t="s">
        <v>18401</v>
      </c>
      <c r="D1573" s="63" t="s">
        <v>11</v>
      </c>
      <c r="E1573" s="63" t="s">
        <v>1032</v>
      </c>
      <c r="F1573" s="63" t="s">
        <v>588</v>
      </c>
      <c r="G1573" s="63" t="s">
        <v>14</v>
      </c>
      <c r="I1573" s="10"/>
    </row>
    <row r="1574" ht="14.25" customHeight="1">
      <c r="A1574" s="63" t="s">
        <v>18399</v>
      </c>
      <c r="B1574" s="63" t="s">
        <v>18402</v>
      </c>
      <c r="C1574" s="63" t="s">
        <v>18403</v>
      </c>
      <c r="D1574" s="63" t="s">
        <v>2224</v>
      </c>
      <c r="E1574" s="63" t="s">
        <v>119</v>
      </c>
      <c r="F1574" s="63" t="s">
        <v>5876</v>
      </c>
      <c r="G1574" s="63" t="s">
        <v>14</v>
      </c>
      <c r="I1574" s="10"/>
    </row>
    <row r="1575" ht="14.25" customHeight="1">
      <c r="A1575" s="63" t="s">
        <v>18399</v>
      </c>
      <c r="B1575" s="63" t="s">
        <v>18402</v>
      </c>
      <c r="C1575" s="63" t="s">
        <v>18403</v>
      </c>
      <c r="D1575" s="63" t="s">
        <v>2224</v>
      </c>
      <c r="E1575" s="63" t="s">
        <v>125</v>
      </c>
      <c r="F1575" s="63" t="s">
        <v>1118</v>
      </c>
      <c r="G1575" s="63" t="s">
        <v>14</v>
      </c>
      <c r="I1575" s="10"/>
    </row>
    <row r="1576" ht="14.25" customHeight="1">
      <c r="A1576" s="63" t="s">
        <v>18404</v>
      </c>
      <c r="B1576" s="63" t="s">
        <v>18405</v>
      </c>
      <c r="C1576" s="63" t="s">
        <v>18406</v>
      </c>
      <c r="D1576" s="63" t="s">
        <v>135</v>
      </c>
      <c r="E1576" s="63" t="s">
        <v>119</v>
      </c>
      <c r="F1576" s="63" t="s">
        <v>917</v>
      </c>
      <c r="G1576" s="63" t="s">
        <v>14</v>
      </c>
      <c r="I1576" s="10"/>
    </row>
    <row r="1577" ht="14.25" customHeight="1">
      <c r="A1577" s="63" t="s">
        <v>18404</v>
      </c>
      <c r="B1577" s="63" t="s">
        <v>18407</v>
      </c>
      <c r="C1577" s="63" t="s">
        <v>18408</v>
      </c>
      <c r="D1577" s="63" t="s">
        <v>1429</v>
      </c>
      <c r="E1577" s="63" t="s">
        <v>90</v>
      </c>
      <c r="F1577" s="63" t="s">
        <v>111</v>
      </c>
      <c r="G1577" s="63" t="s">
        <v>14</v>
      </c>
      <c r="I1577" s="10"/>
    </row>
    <row r="1578" ht="14.25" customHeight="1">
      <c r="A1578" s="63" t="s">
        <v>18404</v>
      </c>
      <c r="B1578" s="63" t="s">
        <v>18407</v>
      </c>
      <c r="C1578" s="63" t="s">
        <v>18408</v>
      </c>
      <c r="D1578" s="63" t="s">
        <v>1429</v>
      </c>
      <c r="E1578" s="63" t="s">
        <v>119</v>
      </c>
      <c r="F1578" s="63" t="s">
        <v>2843</v>
      </c>
      <c r="G1578" s="63" t="s">
        <v>14</v>
      </c>
      <c r="I1578" s="10"/>
    </row>
    <row r="1579" ht="14.25" customHeight="1">
      <c r="A1579" s="63" t="s">
        <v>18409</v>
      </c>
      <c r="B1579" s="63" t="s">
        <v>18410</v>
      </c>
      <c r="C1579" s="63" t="s">
        <v>18411</v>
      </c>
      <c r="D1579" s="63" t="s">
        <v>2604</v>
      </c>
      <c r="E1579" s="63" t="s">
        <v>110</v>
      </c>
      <c r="F1579" s="63" t="s">
        <v>111</v>
      </c>
      <c r="G1579" s="63" t="s">
        <v>14</v>
      </c>
      <c r="I1579" s="10"/>
    </row>
    <row r="1580" ht="14.25" customHeight="1">
      <c r="A1580" s="63" t="s">
        <v>18409</v>
      </c>
      <c r="B1580" s="63" t="s">
        <v>18410</v>
      </c>
      <c r="C1580" s="63" t="s">
        <v>18411</v>
      </c>
      <c r="D1580" s="63" t="s">
        <v>2604</v>
      </c>
      <c r="E1580" s="63" t="s">
        <v>334</v>
      </c>
      <c r="F1580" s="63" t="s">
        <v>2840</v>
      </c>
      <c r="G1580" s="63" t="s">
        <v>14</v>
      </c>
      <c r="I1580" s="10"/>
    </row>
    <row r="1581" ht="14.25" customHeight="1">
      <c r="A1581" s="63" t="s">
        <v>18409</v>
      </c>
      <c r="B1581" s="63" t="s">
        <v>18410</v>
      </c>
      <c r="C1581" s="63" t="s">
        <v>18411</v>
      </c>
      <c r="D1581" s="63" t="s">
        <v>2604</v>
      </c>
      <c r="E1581" s="63" t="s">
        <v>8871</v>
      </c>
      <c r="F1581" s="63" t="s">
        <v>240</v>
      </c>
      <c r="G1581" s="63" t="s">
        <v>14</v>
      </c>
      <c r="I1581" s="10"/>
    </row>
    <row r="1582" ht="14.25" customHeight="1">
      <c r="A1582" s="63" t="s">
        <v>18409</v>
      </c>
      <c r="B1582" s="63" t="s">
        <v>18412</v>
      </c>
      <c r="C1582" s="63" t="s">
        <v>18413</v>
      </c>
      <c r="D1582" s="63" t="s">
        <v>18267</v>
      </c>
      <c r="E1582" s="63" t="s">
        <v>110</v>
      </c>
      <c r="F1582" s="63" t="s">
        <v>111</v>
      </c>
      <c r="G1582" s="63" t="s">
        <v>14</v>
      </c>
      <c r="I1582" s="10"/>
    </row>
    <row r="1583" ht="14.25" customHeight="1">
      <c r="A1583" s="63" t="s">
        <v>18409</v>
      </c>
      <c r="B1583" s="63" t="s">
        <v>18412</v>
      </c>
      <c r="C1583" s="63" t="s">
        <v>18413</v>
      </c>
      <c r="D1583" s="63" t="s">
        <v>18267</v>
      </c>
      <c r="E1583" s="63" t="s">
        <v>334</v>
      </c>
      <c r="F1583" s="63" t="s">
        <v>718</v>
      </c>
      <c r="G1583" s="63" t="s">
        <v>14</v>
      </c>
      <c r="I1583" s="10"/>
    </row>
    <row r="1584" ht="14.25" customHeight="1">
      <c r="A1584" s="63" t="s">
        <v>18409</v>
      </c>
      <c r="B1584" s="63" t="s">
        <v>18412</v>
      </c>
      <c r="C1584" s="63" t="s">
        <v>18413</v>
      </c>
      <c r="D1584" s="63" t="s">
        <v>18267</v>
      </c>
      <c r="E1584" s="63" t="s">
        <v>9135</v>
      </c>
      <c r="F1584" s="63" t="s">
        <v>7727</v>
      </c>
      <c r="G1584" s="63" t="s">
        <v>14</v>
      </c>
      <c r="I1584" s="10"/>
    </row>
    <row r="1585" ht="14.25" customHeight="1">
      <c r="A1585" s="63" t="s">
        <v>18414</v>
      </c>
      <c r="B1585" s="63" t="s">
        <v>18415</v>
      </c>
      <c r="C1585" s="63" t="s">
        <v>18416</v>
      </c>
      <c r="D1585" s="63" t="s">
        <v>1072</v>
      </c>
      <c r="E1585" s="63" t="s">
        <v>1122</v>
      </c>
      <c r="F1585" s="63" t="s">
        <v>101</v>
      </c>
      <c r="G1585" s="63" t="s">
        <v>14</v>
      </c>
      <c r="I1585" s="10"/>
    </row>
    <row r="1586" ht="14.25" customHeight="1">
      <c r="A1586" s="63" t="s">
        <v>18414</v>
      </c>
      <c r="B1586" s="63" t="s">
        <v>18415</v>
      </c>
      <c r="C1586" s="63" t="s">
        <v>18416</v>
      </c>
      <c r="D1586" s="63" t="s">
        <v>1072</v>
      </c>
      <c r="E1586" s="63" t="s">
        <v>119</v>
      </c>
      <c r="F1586" s="63" t="s">
        <v>5876</v>
      </c>
      <c r="G1586" s="63" t="s">
        <v>14</v>
      </c>
      <c r="I1586" s="10"/>
    </row>
    <row r="1587" ht="14.25" customHeight="1">
      <c r="A1587" s="63" t="s">
        <v>18414</v>
      </c>
      <c r="B1587" s="63" t="s">
        <v>18417</v>
      </c>
      <c r="C1587" s="63" t="s">
        <v>18418</v>
      </c>
      <c r="D1587" s="63" t="s">
        <v>1587</v>
      </c>
      <c r="E1587" s="63" t="s">
        <v>110</v>
      </c>
      <c r="F1587" s="63" t="s">
        <v>111</v>
      </c>
      <c r="G1587" s="63" t="s">
        <v>14</v>
      </c>
      <c r="I1587" s="10"/>
    </row>
    <row r="1588" ht="14.25" customHeight="1">
      <c r="A1588" s="63" t="s">
        <v>18419</v>
      </c>
      <c r="B1588" s="63" t="s">
        <v>18420</v>
      </c>
      <c r="C1588" s="63" t="s">
        <v>18421</v>
      </c>
      <c r="D1588" s="63" t="s">
        <v>1728</v>
      </c>
      <c r="E1588" s="63" t="s">
        <v>110</v>
      </c>
      <c r="F1588" s="63" t="s">
        <v>111</v>
      </c>
      <c r="G1588" s="63" t="s">
        <v>14</v>
      </c>
      <c r="I1588" s="10"/>
    </row>
    <row r="1589" ht="14.25" customHeight="1">
      <c r="A1589" s="63" t="s">
        <v>18419</v>
      </c>
      <c r="B1589" s="63" t="s">
        <v>18422</v>
      </c>
      <c r="C1589" s="63" t="s">
        <v>18423</v>
      </c>
      <c r="D1589" s="63" t="s">
        <v>170</v>
      </c>
      <c r="E1589" s="63" t="s">
        <v>110</v>
      </c>
      <c r="F1589" s="63" t="s">
        <v>111</v>
      </c>
      <c r="G1589" s="63" t="s">
        <v>14</v>
      </c>
      <c r="I1589" s="10"/>
    </row>
    <row r="1590" ht="14.25" customHeight="1">
      <c r="A1590" s="63" t="s">
        <v>18419</v>
      </c>
      <c r="B1590" s="63" t="s">
        <v>18422</v>
      </c>
      <c r="C1590" s="63" t="s">
        <v>18423</v>
      </c>
      <c r="D1590" s="63" t="s">
        <v>170</v>
      </c>
      <c r="E1590" s="63" t="s">
        <v>119</v>
      </c>
      <c r="F1590" s="63" t="s">
        <v>132</v>
      </c>
      <c r="G1590" s="63" t="s">
        <v>14</v>
      </c>
      <c r="I1590" s="10"/>
    </row>
    <row r="1591" ht="14.25" customHeight="1">
      <c r="A1591" s="63" t="s">
        <v>18424</v>
      </c>
      <c r="B1591" s="63" t="s">
        <v>18425</v>
      </c>
      <c r="C1591" s="63" t="s">
        <v>18426</v>
      </c>
      <c r="D1591" s="63" t="s">
        <v>2355</v>
      </c>
      <c r="E1591" s="63" t="s">
        <v>110</v>
      </c>
      <c r="F1591" s="63" t="s">
        <v>111</v>
      </c>
      <c r="G1591" s="63" t="s">
        <v>14</v>
      </c>
      <c r="I1591" s="10"/>
    </row>
    <row r="1592" ht="14.25" customHeight="1">
      <c r="A1592" s="63" t="s">
        <v>18424</v>
      </c>
      <c r="B1592" s="63" t="s">
        <v>18425</v>
      </c>
      <c r="C1592" s="63" t="s">
        <v>18426</v>
      </c>
      <c r="D1592" s="63" t="s">
        <v>2355</v>
      </c>
      <c r="E1592" s="63" t="s">
        <v>119</v>
      </c>
      <c r="F1592" s="63" t="s">
        <v>2843</v>
      </c>
      <c r="G1592" s="63" t="s">
        <v>14</v>
      </c>
      <c r="I1592" s="10"/>
    </row>
    <row r="1593" ht="14.25" customHeight="1">
      <c r="A1593" s="63" t="s">
        <v>18424</v>
      </c>
      <c r="B1593" s="63" t="s">
        <v>18425</v>
      </c>
      <c r="C1593" s="63" t="s">
        <v>18426</v>
      </c>
      <c r="D1593" s="63" t="s">
        <v>2355</v>
      </c>
      <c r="E1593" s="63" t="s">
        <v>9830</v>
      </c>
      <c r="F1593" s="63" t="s">
        <v>917</v>
      </c>
      <c r="G1593" s="63" t="s">
        <v>14</v>
      </c>
      <c r="I1593" s="10"/>
    </row>
    <row r="1594" ht="14.25" customHeight="1">
      <c r="A1594" s="63" t="s">
        <v>18424</v>
      </c>
      <c r="B1594" s="63" t="s">
        <v>18427</v>
      </c>
      <c r="C1594" s="63" t="s">
        <v>18428</v>
      </c>
      <c r="D1594" s="63" t="s">
        <v>445</v>
      </c>
      <c r="E1594" s="63" t="s">
        <v>110</v>
      </c>
      <c r="F1594" s="63" t="s">
        <v>111</v>
      </c>
      <c r="G1594" s="63" t="s">
        <v>14</v>
      </c>
      <c r="I1594" s="10"/>
    </row>
    <row r="1595" ht="14.25" customHeight="1">
      <c r="A1595" s="63" t="s">
        <v>18429</v>
      </c>
      <c r="B1595" s="63" t="s">
        <v>18430</v>
      </c>
      <c r="C1595" s="63" t="s">
        <v>18431</v>
      </c>
      <c r="D1595" s="63" t="s">
        <v>2224</v>
      </c>
      <c r="E1595" s="63" t="s">
        <v>110</v>
      </c>
      <c r="F1595" s="63" t="s">
        <v>111</v>
      </c>
      <c r="G1595" s="63" t="s">
        <v>14</v>
      </c>
      <c r="I1595" s="10"/>
    </row>
    <row r="1596" ht="14.25" customHeight="1">
      <c r="A1596" s="63" t="s">
        <v>18429</v>
      </c>
      <c r="B1596" s="63" t="s">
        <v>18430</v>
      </c>
      <c r="C1596" s="63" t="s">
        <v>18431</v>
      </c>
      <c r="D1596" s="63" t="s">
        <v>2224</v>
      </c>
      <c r="E1596" s="63" t="s">
        <v>119</v>
      </c>
      <c r="F1596" s="63" t="s">
        <v>330</v>
      </c>
      <c r="G1596" s="63" t="s">
        <v>14</v>
      </c>
      <c r="I1596" s="10"/>
    </row>
    <row r="1597" ht="14.25" customHeight="1">
      <c r="A1597" s="63" t="s">
        <v>18429</v>
      </c>
      <c r="B1597" s="63" t="s">
        <v>18432</v>
      </c>
      <c r="C1597" s="63" t="s">
        <v>18433</v>
      </c>
      <c r="D1597" s="63" t="s">
        <v>665</v>
      </c>
      <c r="E1597" s="63" t="s">
        <v>110</v>
      </c>
      <c r="F1597" s="63" t="s">
        <v>111</v>
      </c>
      <c r="G1597" s="63" t="s">
        <v>14</v>
      </c>
      <c r="I1597" s="10"/>
    </row>
    <row r="1598" ht="14.25" customHeight="1">
      <c r="A1598" s="63" t="s">
        <v>18429</v>
      </c>
      <c r="B1598" s="63" t="s">
        <v>18432</v>
      </c>
      <c r="C1598" s="63" t="s">
        <v>18433</v>
      </c>
      <c r="D1598" s="63" t="s">
        <v>665</v>
      </c>
      <c r="E1598" s="63" t="s">
        <v>15</v>
      </c>
      <c r="F1598" s="63" t="s">
        <v>18434</v>
      </c>
      <c r="G1598" s="63" t="s">
        <v>14</v>
      </c>
      <c r="I1598" s="10"/>
    </row>
    <row r="1599" ht="14.25" customHeight="1">
      <c r="A1599" s="63" t="s">
        <v>18435</v>
      </c>
      <c r="B1599" s="63" t="s">
        <v>18436</v>
      </c>
      <c r="C1599" s="63" t="s">
        <v>18437</v>
      </c>
      <c r="D1599" s="63" t="s">
        <v>32</v>
      </c>
      <c r="E1599" s="63" t="s">
        <v>90</v>
      </c>
      <c r="F1599" s="63" t="s">
        <v>111</v>
      </c>
      <c r="G1599" s="63" t="s">
        <v>14</v>
      </c>
      <c r="I1599" s="10"/>
    </row>
    <row r="1600" ht="14.25" customHeight="1">
      <c r="A1600" s="63" t="s">
        <v>18435</v>
      </c>
      <c r="B1600" s="63" t="s">
        <v>18436</v>
      </c>
      <c r="C1600" s="63" t="s">
        <v>18437</v>
      </c>
      <c r="D1600" s="63" t="s">
        <v>32</v>
      </c>
      <c r="E1600" s="63" t="s">
        <v>15</v>
      </c>
      <c r="F1600" s="63" t="s">
        <v>48</v>
      </c>
      <c r="G1600" s="63" t="s">
        <v>14</v>
      </c>
      <c r="I1600" s="10"/>
    </row>
    <row r="1601" ht="14.25" customHeight="1">
      <c r="A1601" s="63" t="s">
        <v>18435</v>
      </c>
      <c r="B1601" s="63" t="s">
        <v>18438</v>
      </c>
      <c r="C1601" s="63" t="s">
        <v>18439</v>
      </c>
      <c r="D1601" s="63" t="s">
        <v>295</v>
      </c>
      <c r="E1601" s="63" t="s">
        <v>1302</v>
      </c>
      <c r="F1601" s="63" t="s">
        <v>300</v>
      </c>
      <c r="G1601" s="63" t="s">
        <v>14</v>
      </c>
      <c r="I1601" s="10"/>
    </row>
    <row r="1602" ht="14.25" customHeight="1">
      <c r="A1602" s="63" t="s">
        <v>18435</v>
      </c>
      <c r="B1602" s="63" t="s">
        <v>18438</v>
      </c>
      <c r="C1602" s="63" t="s">
        <v>18439</v>
      </c>
      <c r="D1602" s="63" t="s">
        <v>295</v>
      </c>
      <c r="E1602" s="63" t="s">
        <v>90</v>
      </c>
      <c r="F1602" s="63" t="s">
        <v>111</v>
      </c>
      <c r="G1602" s="63" t="s">
        <v>14</v>
      </c>
      <c r="I1602" s="10"/>
    </row>
    <row r="1603" ht="14.25" customHeight="1">
      <c r="A1603" s="63" t="s">
        <v>18440</v>
      </c>
      <c r="B1603" s="63" t="s">
        <v>18441</v>
      </c>
      <c r="C1603" s="63" t="s">
        <v>18442</v>
      </c>
      <c r="D1603" s="63" t="s">
        <v>457</v>
      </c>
      <c r="E1603" s="63" t="s">
        <v>5895</v>
      </c>
      <c r="F1603" s="63" t="s">
        <v>111</v>
      </c>
      <c r="G1603" s="63" t="s">
        <v>14</v>
      </c>
      <c r="I1603" s="10"/>
    </row>
    <row r="1604" ht="14.25" customHeight="1">
      <c r="A1604" s="63" t="s">
        <v>18440</v>
      </c>
      <c r="B1604" s="63" t="s">
        <v>18441</v>
      </c>
      <c r="C1604" s="63" t="s">
        <v>18442</v>
      </c>
      <c r="D1604" s="63" t="s">
        <v>457</v>
      </c>
      <c r="E1604" s="63" t="s">
        <v>349</v>
      </c>
      <c r="F1604" s="63" t="s">
        <v>101</v>
      </c>
      <c r="G1604" s="63" t="s">
        <v>14</v>
      </c>
      <c r="I1604" s="10"/>
    </row>
    <row r="1605" ht="14.25" customHeight="1">
      <c r="A1605" s="63" t="s">
        <v>18443</v>
      </c>
      <c r="B1605" s="63" t="s">
        <v>18444</v>
      </c>
      <c r="C1605" s="63" t="s">
        <v>18445</v>
      </c>
      <c r="D1605" s="63" t="s">
        <v>2538</v>
      </c>
      <c r="E1605" s="63" t="s">
        <v>110</v>
      </c>
      <c r="F1605" s="63" t="s">
        <v>111</v>
      </c>
      <c r="G1605" s="63" t="s">
        <v>14</v>
      </c>
      <c r="I1605" s="10"/>
    </row>
    <row r="1606" ht="14.25" customHeight="1">
      <c r="A1606" s="63" t="s">
        <v>18443</v>
      </c>
      <c r="B1606" s="63" t="s">
        <v>18444</v>
      </c>
      <c r="C1606" s="63" t="s">
        <v>18445</v>
      </c>
      <c r="D1606" s="63" t="s">
        <v>2538</v>
      </c>
      <c r="E1606" s="63" t="s">
        <v>8871</v>
      </c>
      <c r="F1606" s="63" t="s">
        <v>280</v>
      </c>
      <c r="G1606" s="63" t="s">
        <v>14</v>
      </c>
      <c r="I1606" s="10"/>
    </row>
    <row r="1607" ht="14.25" customHeight="1">
      <c r="A1607" s="63" t="s">
        <v>18443</v>
      </c>
      <c r="B1607" s="63" t="s">
        <v>18446</v>
      </c>
      <c r="C1607" s="63" t="s">
        <v>18447</v>
      </c>
      <c r="D1607" s="63" t="s">
        <v>3569</v>
      </c>
      <c r="E1607" s="63" t="s">
        <v>110</v>
      </c>
      <c r="F1607" s="63" t="s">
        <v>111</v>
      </c>
      <c r="G1607" s="63" t="s">
        <v>14</v>
      </c>
      <c r="I1607" s="10"/>
    </row>
    <row r="1608" ht="14.25" customHeight="1">
      <c r="A1608" s="63" t="s">
        <v>18443</v>
      </c>
      <c r="B1608" s="63" t="s">
        <v>18446</v>
      </c>
      <c r="C1608" s="63" t="s">
        <v>18447</v>
      </c>
      <c r="D1608" s="63" t="s">
        <v>3569</v>
      </c>
      <c r="E1608" s="63" t="s">
        <v>119</v>
      </c>
      <c r="F1608" s="63" t="s">
        <v>2840</v>
      </c>
      <c r="G1608" s="63" t="s">
        <v>14</v>
      </c>
      <c r="I1608" s="10"/>
    </row>
    <row r="1609" ht="14.25" customHeight="1">
      <c r="A1609" s="63" t="s">
        <v>18448</v>
      </c>
      <c r="B1609" s="63" t="s">
        <v>18449</v>
      </c>
      <c r="C1609" s="63" t="s">
        <v>18450</v>
      </c>
      <c r="D1609" s="63" t="s">
        <v>570</v>
      </c>
      <c r="E1609" s="63" t="s">
        <v>119</v>
      </c>
      <c r="F1609" s="63" t="s">
        <v>917</v>
      </c>
      <c r="G1609" s="63" t="s">
        <v>14</v>
      </c>
      <c r="I1609" s="10"/>
    </row>
    <row r="1610" ht="14.25" customHeight="1">
      <c r="A1610" s="63" t="s">
        <v>18448</v>
      </c>
      <c r="B1610" s="63" t="s">
        <v>18451</v>
      </c>
      <c r="C1610" s="63" t="s">
        <v>18452</v>
      </c>
      <c r="D1610" s="63" t="s">
        <v>5386</v>
      </c>
      <c r="E1610" s="63" t="s">
        <v>110</v>
      </c>
      <c r="F1610" s="63" t="s">
        <v>111</v>
      </c>
      <c r="G1610" s="63" t="s">
        <v>14</v>
      </c>
      <c r="I1610" s="10"/>
    </row>
    <row r="1611" ht="14.25" customHeight="1">
      <c r="A1611" s="63" t="s">
        <v>18448</v>
      </c>
      <c r="B1611" s="63" t="s">
        <v>18451</v>
      </c>
      <c r="C1611" s="63" t="s">
        <v>18452</v>
      </c>
      <c r="D1611" s="63" t="s">
        <v>5386</v>
      </c>
      <c r="E1611" s="63" t="s">
        <v>6546</v>
      </c>
      <c r="F1611" s="63" t="s">
        <v>101</v>
      </c>
      <c r="G1611" s="63" t="s">
        <v>14</v>
      </c>
      <c r="I1611" s="10"/>
    </row>
    <row r="1612" ht="14.25" customHeight="1">
      <c r="A1612" s="63" t="s">
        <v>18453</v>
      </c>
      <c r="B1612" s="63" t="s">
        <v>18454</v>
      </c>
      <c r="C1612" s="63" t="s">
        <v>18455</v>
      </c>
      <c r="D1612" s="63" t="s">
        <v>18456</v>
      </c>
      <c r="F1612" s="63" t="s">
        <v>781</v>
      </c>
      <c r="G1612" s="63" t="s">
        <v>14</v>
      </c>
      <c r="H1612" s="63" t="s">
        <v>15</v>
      </c>
      <c r="I1612" s="10"/>
    </row>
    <row r="1613" ht="14.25" customHeight="1">
      <c r="A1613" s="63" t="s">
        <v>18453</v>
      </c>
      <c r="B1613" s="63" t="s">
        <v>18457</v>
      </c>
      <c r="C1613" s="63" t="s">
        <v>18458</v>
      </c>
      <c r="D1613" s="63" t="s">
        <v>651</v>
      </c>
      <c r="E1613" s="63" t="s">
        <v>5895</v>
      </c>
      <c r="F1613" s="63" t="s">
        <v>111</v>
      </c>
      <c r="G1613" s="63" t="s">
        <v>14</v>
      </c>
      <c r="I1613" s="10"/>
    </row>
    <row r="1614" ht="14.25" customHeight="1">
      <c r="A1614" s="63" t="s">
        <v>18453</v>
      </c>
      <c r="B1614" s="63" t="s">
        <v>18457</v>
      </c>
      <c r="C1614" s="63" t="s">
        <v>18458</v>
      </c>
      <c r="D1614" s="63" t="s">
        <v>651</v>
      </c>
      <c r="E1614" s="63" t="s">
        <v>420</v>
      </c>
      <c r="F1614" s="63" t="s">
        <v>917</v>
      </c>
      <c r="G1614" s="63" t="s">
        <v>14</v>
      </c>
      <c r="I1614" s="10"/>
    </row>
    <row r="1615" ht="14.25" customHeight="1">
      <c r="A1615" s="65">
        <v>44904.0</v>
      </c>
      <c r="B1615" s="63" t="s">
        <v>18459</v>
      </c>
      <c r="C1615" s="63" t="s">
        <v>18460</v>
      </c>
      <c r="D1615" s="63" t="s">
        <v>642</v>
      </c>
      <c r="E1615" s="63" t="s">
        <v>5895</v>
      </c>
      <c r="F1615" s="63" t="s">
        <v>111</v>
      </c>
      <c r="G1615" s="63" t="s">
        <v>14</v>
      </c>
      <c r="I1615" s="10"/>
    </row>
    <row r="1616" ht="14.25" customHeight="1">
      <c r="A1616" s="65">
        <v>44813.0</v>
      </c>
      <c r="B1616" s="63" t="s">
        <v>18461</v>
      </c>
      <c r="C1616" s="63" t="s">
        <v>18462</v>
      </c>
      <c r="D1616" s="63" t="s">
        <v>1299</v>
      </c>
      <c r="E1616" s="63" t="s">
        <v>110</v>
      </c>
      <c r="F1616" s="63" t="s">
        <v>111</v>
      </c>
      <c r="G1616" s="63" t="s">
        <v>14</v>
      </c>
      <c r="I1616" s="10"/>
    </row>
    <row r="1617" ht="14.25" customHeight="1">
      <c r="A1617" s="65">
        <v>44813.0</v>
      </c>
      <c r="B1617" s="63" t="s">
        <v>18461</v>
      </c>
      <c r="C1617" s="63" t="s">
        <v>18462</v>
      </c>
      <c r="D1617" s="63" t="s">
        <v>1299</v>
      </c>
      <c r="E1617" s="63" t="s">
        <v>119</v>
      </c>
      <c r="F1617" s="63" t="s">
        <v>308</v>
      </c>
      <c r="G1617" s="63" t="s">
        <v>14</v>
      </c>
      <c r="I1617" s="10"/>
    </row>
    <row r="1618" ht="14.25" customHeight="1">
      <c r="A1618" s="65">
        <v>44813.0</v>
      </c>
      <c r="B1618" s="63" t="s">
        <v>18463</v>
      </c>
      <c r="C1618" s="63" t="s">
        <v>18464</v>
      </c>
      <c r="D1618" s="63" t="s">
        <v>2604</v>
      </c>
      <c r="E1618" s="63" t="s">
        <v>8871</v>
      </c>
      <c r="F1618" s="63" t="s">
        <v>240</v>
      </c>
      <c r="G1618" s="63" t="s">
        <v>14</v>
      </c>
      <c r="I1618" s="10"/>
    </row>
    <row r="1619" ht="14.25" customHeight="1">
      <c r="A1619" s="65">
        <v>44782.0</v>
      </c>
      <c r="B1619" s="63" t="s">
        <v>18465</v>
      </c>
      <c r="C1619" s="63" t="s">
        <v>18466</v>
      </c>
      <c r="D1619" s="63" t="s">
        <v>5335</v>
      </c>
      <c r="E1619" s="63" t="s">
        <v>38</v>
      </c>
      <c r="F1619" s="63" t="s">
        <v>202</v>
      </c>
      <c r="G1619" s="63" t="s">
        <v>14</v>
      </c>
      <c r="I1619" s="10"/>
    </row>
    <row r="1620" ht="14.25" customHeight="1">
      <c r="A1620" s="65">
        <v>44782.0</v>
      </c>
      <c r="B1620" s="63" t="s">
        <v>18467</v>
      </c>
      <c r="C1620" s="63" t="s">
        <v>18468</v>
      </c>
      <c r="D1620" s="63" t="s">
        <v>1121</v>
      </c>
      <c r="E1620" s="63" t="s">
        <v>5895</v>
      </c>
      <c r="F1620" s="63" t="s">
        <v>111</v>
      </c>
      <c r="G1620" s="63" t="s">
        <v>14</v>
      </c>
      <c r="I1620" s="10"/>
    </row>
    <row r="1621" ht="14.25" customHeight="1">
      <c r="A1621" s="65">
        <v>44782.0</v>
      </c>
      <c r="B1621" s="63" t="s">
        <v>18467</v>
      </c>
      <c r="C1621" s="63" t="s">
        <v>18468</v>
      </c>
      <c r="D1621" s="63" t="s">
        <v>1121</v>
      </c>
      <c r="E1621" s="63" t="s">
        <v>119</v>
      </c>
      <c r="F1621" s="63" t="s">
        <v>202</v>
      </c>
      <c r="G1621" s="63" t="s">
        <v>14</v>
      </c>
      <c r="I1621" s="10"/>
    </row>
    <row r="1622" ht="14.25" customHeight="1">
      <c r="A1622" s="65">
        <v>44751.0</v>
      </c>
      <c r="B1622" s="63" t="s">
        <v>18469</v>
      </c>
      <c r="C1622" s="63" t="s">
        <v>18470</v>
      </c>
      <c r="D1622" s="63" t="s">
        <v>523</v>
      </c>
      <c r="E1622" s="63" t="s">
        <v>9830</v>
      </c>
      <c r="F1622" s="63" t="s">
        <v>330</v>
      </c>
      <c r="G1622" s="63" t="s">
        <v>14</v>
      </c>
      <c r="I1622" s="10"/>
    </row>
    <row r="1623" ht="14.25" customHeight="1">
      <c r="A1623" s="65">
        <v>44751.0</v>
      </c>
      <c r="B1623" s="63" t="s">
        <v>18471</v>
      </c>
      <c r="C1623" s="63" t="s">
        <v>18472</v>
      </c>
      <c r="D1623" s="63" t="s">
        <v>1093</v>
      </c>
      <c r="E1623" s="63" t="s">
        <v>119</v>
      </c>
      <c r="F1623" s="63" t="s">
        <v>330</v>
      </c>
      <c r="G1623" s="63" t="s">
        <v>14</v>
      </c>
      <c r="I1623" s="10"/>
    </row>
    <row r="1624" ht="14.25" customHeight="1">
      <c r="A1624" s="65">
        <v>44721.0</v>
      </c>
      <c r="B1624" s="63" t="s">
        <v>18473</v>
      </c>
      <c r="C1624" s="63" t="s">
        <v>18474</v>
      </c>
      <c r="D1624" s="63" t="s">
        <v>18475</v>
      </c>
      <c r="E1624" s="63" t="s">
        <v>110</v>
      </c>
      <c r="F1624" s="63" t="s">
        <v>111</v>
      </c>
      <c r="G1624" s="63" t="s">
        <v>14</v>
      </c>
      <c r="I1624" s="10"/>
    </row>
    <row r="1625" ht="14.25" customHeight="1">
      <c r="A1625" s="65">
        <v>44721.0</v>
      </c>
      <c r="B1625" s="63" t="s">
        <v>18476</v>
      </c>
      <c r="C1625" s="63" t="s">
        <v>18477</v>
      </c>
      <c r="D1625" s="63" t="s">
        <v>1849</v>
      </c>
      <c r="E1625" s="63" t="s">
        <v>90</v>
      </c>
      <c r="F1625" s="63" t="s">
        <v>111</v>
      </c>
      <c r="G1625" s="63" t="s">
        <v>14</v>
      </c>
      <c r="I1625" s="10"/>
    </row>
    <row r="1626" ht="14.25" customHeight="1">
      <c r="A1626" s="65">
        <v>44721.0</v>
      </c>
      <c r="B1626" s="63" t="s">
        <v>18476</v>
      </c>
      <c r="C1626" s="63" t="s">
        <v>18477</v>
      </c>
      <c r="D1626" s="63" t="s">
        <v>1849</v>
      </c>
      <c r="E1626" s="63" t="s">
        <v>2082</v>
      </c>
      <c r="F1626" s="63" t="s">
        <v>240</v>
      </c>
      <c r="G1626" s="63" t="s">
        <v>14</v>
      </c>
      <c r="I1626" s="10"/>
    </row>
    <row r="1627" ht="14.25" customHeight="1">
      <c r="A1627" s="65">
        <v>44690.0</v>
      </c>
      <c r="B1627" s="63" t="s">
        <v>18478</v>
      </c>
      <c r="C1627" s="63" t="s">
        <v>18479</v>
      </c>
      <c r="D1627" s="63" t="s">
        <v>2610</v>
      </c>
      <c r="E1627" s="63" t="s">
        <v>119</v>
      </c>
      <c r="F1627" s="63" t="s">
        <v>132</v>
      </c>
      <c r="G1627" s="63" t="s">
        <v>14</v>
      </c>
      <c r="I1627" s="10"/>
    </row>
    <row r="1628" ht="14.25" customHeight="1">
      <c r="A1628" s="65">
        <v>44690.0</v>
      </c>
      <c r="B1628" s="63" t="s">
        <v>18478</v>
      </c>
      <c r="C1628" s="63" t="s">
        <v>18479</v>
      </c>
      <c r="D1628" s="63" t="s">
        <v>2610</v>
      </c>
      <c r="E1628" s="63" t="s">
        <v>420</v>
      </c>
      <c r="F1628" s="63" t="s">
        <v>718</v>
      </c>
      <c r="G1628" s="63" t="s">
        <v>14</v>
      </c>
      <c r="I1628" s="10"/>
    </row>
    <row r="1629" ht="14.25" customHeight="1">
      <c r="A1629" s="65">
        <v>44690.0</v>
      </c>
      <c r="B1629" s="63" t="s">
        <v>18480</v>
      </c>
      <c r="C1629" s="63" t="s">
        <v>18481</v>
      </c>
      <c r="D1629" s="63" t="s">
        <v>2538</v>
      </c>
      <c r="E1629" s="63" t="s">
        <v>334</v>
      </c>
      <c r="F1629" s="63" t="s">
        <v>280</v>
      </c>
      <c r="G1629" s="63" t="s">
        <v>14</v>
      </c>
      <c r="I1629" s="10"/>
    </row>
    <row r="1630" ht="14.25" customHeight="1">
      <c r="A1630" s="65">
        <v>44690.0</v>
      </c>
      <c r="B1630" s="63" t="s">
        <v>18480</v>
      </c>
      <c r="C1630" s="63" t="s">
        <v>18481</v>
      </c>
      <c r="D1630" s="63" t="s">
        <v>2538</v>
      </c>
      <c r="E1630" s="63" t="s">
        <v>38</v>
      </c>
      <c r="F1630" s="63" t="s">
        <v>542</v>
      </c>
      <c r="G1630" s="63" t="s">
        <v>14</v>
      </c>
      <c r="I1630" s="10"/>
    </row>
    <row r="1631" ht="14.25" customHeight="1">
      <c r="A1631" s="65">
        <v>44690.0</v>
      </c>
      <c r="B1631" s="63" t="s">
        <v>18480</v>
      </c>
      <c r="C1631" s="63" t="s">
        <v>18481</v>
      </c>
      <c r="D1631" s="63" t="s">
        <v>2538</v>
      </c>
      <c r="E1631" s="63" t="s">
        <v>90</v>
      </c>
      <c r="F1631" s="63" t="s">
        <v>111</v>
      </c>
      <c r="G1631" s="63" t="s">
        <v>14</v>
      </c>
      <c r="I1631" s="10"/>
    </row>
    <row r="1632" ht="14.25" customHeight="1">
      <c r="A1632" s="65">
        <v>44601.0</v>
      </c>
      <c r="B1632" s="63" t="s">
        <v>18482</v>
      </c>
      <c r="C1632" s="63" t="s">
        <v>18483</v>
      </c>
      <c r="D1632" s="63" t="s">
        <v>7382</v>
      </c>
      <c r="E1632" s="63" t="s">
        <v>38</v>
      </c>
      <c r="F1632" s="63" t="s">
        <v>101</v>
      </c>
      <c r="G1632" s="63" t="s">
        <v>14</v>
      </c>
      <c r="I1632" s="10"/>
    </row>
    <row r="1633" ht="14.25" customHeight="1">
      <c r="A1633" s="65">
        <v>44601.0</v>
      </c>
      <c r="B1633" s="63" t="s">
        <v>18482</v>
      </c>
      <c r="C1633" s="63" t="s">
        <v>18483</v>
      </c>
      <c r="D1633" s="63" t="s">
        <v>7382</v>
      </c>
      <c r="E1633" s="63" t="s">
        <v>2082</v>
      </c>
      <c r="F1633" s="63" t="s">
        <v>240</v>
      </c>
      <c r="G1633" s="63" t="s">
        <v>14</v>
      </c>
      <c r="I1633" s="10"/>
    </row>
    <row r="1634" ht="14.25" customHeight="1">
      <c r="A1634" s="65">
        <v>44601.0</v>
      </c>
      <c r="B1634" s="63" t="s">
        <v>18482</v>
      </c>
      <c r="C1634" s="63" t="s">
        <v>18483</v>
      </c>
      <c r="D1634" s="63" t="s">
        <v>7382</v>
      </c>
      <c r="E1634" s="63" t="s">
        <v>110</v>
      </c>
      <c r="F1634" s="63" t="s">
        <v>111</v>
      </c>
      <c r="G1634" s="63" t="s">
        <v>14</v>
      </c>
      <c r="I1634" s="10"/>
    </row>
    <row r="1635" ht="14.25" customHeight="1">
      <c r="A1635" s="65">
        <v>44601.0</v>
      </c>
      <c r="B1635" s="63" t="s">
        <v>18484</v>
      </c>
      <c r="C1635" s="63" t="s">
        <v>18485</v>
      </c>
      <c r="D1635" s="63" t="s">
        <v>385</v>
      </c>
      <c r="E1635" s="63" t="s">
        <v>119</v>
      </c>
      <c r="F1635" s="63" t="s">
        <v>132</v>
      </c>
      <c r="G1635" s="63" t="s">
        <v>14</v>
      </c>
      <c r="I1635" s="10"/>
    </row>
    <row r="1636" ht="14.25" customHeight="1">
      <c r="A1636" s="65">
        <v>44601.0</v>
      </c>
      <c r="B1636" s="63" t="s">
        <v>18484</v>
      </c>
      <c r="C1636" s="63" t="s">
        <v>18485</v>
      </c>
      <c r="D1636" s="63" t="s">
        <v>385</v>
      </c>
      <c r="E1636" s="63" t="s">
        <v>436</v>
      </c>
      <c r="F1636" s="63" t="s">
        <v>2840</v>
      </c>
      <c r="G1636" s="63" t="s">
        <v>14</v>
      </c>
      <c r="I1636" s="10"/>
    </row>
    <row r="1637" ht="14.25" customHeight="1">
      <c r="A1637" s="65">
        <v>44601.0</v>
      </c>
      <c r="B1637" s="63" t="s">
        <v>18484</v>
      </c>
      <c r="C1637" s="63" t="s">
        <v>18485</v>
      </c>
      <c r="D1637" s="63" t="s">
        <v>385</v>
      </c>
      <c r="E1637" s="63" t="s">
        <v>90</v>
      </c>
      <c r="F1637" s="63" t="s">
        <v>111</v>
      </c>
      <c r="G1637" s="63" t="s">
        <v>14</v>
      </c>
      <c r="I1637" s="10"/>
    </row>
    <row r="1638" ht="14.25" customHeight="1">
      <c r="A1638" s="65">
        <v>44570.0</v>
      </c>
      <c r="B1638" s="63" t="s">
        <v>18486</v>
      </c>
      <c r="C1638" s="63" t="s">
        <v>18487</v>
      </c>
      <c r="D1638" s="63" t="s">
        <v>1176</v>
      </c>
      <c r="E1638" s="63" t="s">
        <v>119</v>
      </c>
      <c r="F1638" s="63" t="s">
        <v>917</v>
      </c>
      <c r="G1638" s="63" t="s">
        <v>14</v>
      </c>
      <c r="I1638" s="10"/>
    </row>
    <row r="1639" ht="14.25" customHeight="1">
      <c r="A1639" s="65">
        <v>44570.0</v>
      </c>
      <c r="B1639" s="63" t="s">
        <v>18486</v>
      </c>
      <c r="C1639" s="63" t="s">
        <v>18487</v>
      </c>
      <c r="D1639" s="63" t="s">
        <v>1176</v>
      </c>
      <c r="E1639" s="63" t="s">
        <v>6044</v>
      </c>
      <c r="F1639" s="63" t="s">
        <v>809</v>
      </c>
      <c r="G1639" s="63" t="s">
        <v>14</v>
      </c>
      <c r="I1639" s="10"/>
    </row>
    <row r="1640" ht="14.25" customHeight="1">
      <c r="A1640" s="65">
        <v>44570.0</v>
      </c>
      <c r="B1640" s="63" t="s">
        <v>18486</v>
      </c>
      <c r="C1640" s="63" t="s">
        <v>18487</v>
      </c>
      <c r="D1640" s="63" t="s">
        <v>1176</v>
      </c>
      <c r="E1640" s="63" t="s">
        <v>90</v>
      </c>
      <c r="F1640" s="63" t="s">
        <v>111</v>
      </c>
      <c r="G1640" s="63" t="s">
        <v>14</v>
      </c>
      <c r="I1640" s="10"/>
    </row>
    <row r="1641" ht="14.25" customHeight="1">
      <c r="A1641" s="65">
        <v>44570.0</v>
      </c>
      <c r="B1641" s="63" t="s">
        <v>18488</v>
      </c>
      <c r="C1641" s="63" t="s">
        <v>18489</v>
      </c>
      <c r="D1641" s="63" t="s">
        <v>377</v>
      </c>
      <c r="E1641" s="63" t="s">
        <v>110</v>
      </c>
      <c r="F1641" s="63" t="s">
        <v>111</v>
      </c>
      <c r="G1641" s="63" t="s">
        <v>14</v>
      </c>
      <c r="I1641" s="10"/>
    </row>
    <row r="1642" ht="14.25" customHeight="1">
      <c r="A1642" s="65">
        <v>44570.0</v>
      </c>
      <c r="B1642" s="63" t="s">
        <v>18488</v>
      </c>
      <c r="C1642" s="63" t="s">
        <v>18489</v>
      </c>
      <c r="D1642" s="63" t="s">
        <v>377</v>
      </c>
      <c r="E1642" s="63" t="s">
        <v>119</v>
      </c>
      <c r="F1642" s="63" t="s">
        <v>18</v>
      </c>
      <c r="G1642" s="63" t="s">
        <v>14</v>
      </c>
      <c r="I1642" s="10"/>
    </row>
    <row r="1643" ht="14.25" customHeight="1">
      <c r="A1643" s="63" t="s">
        <v>18490</v>
      </c>
      <c r="B1643" s="63" t="s">
        <v>18491</v>
      </c>
      <c r="C1643" s="63" t="s">
        <v>18492</v>
      </c>
      <c r="D1643" s="63" t="s">
        <v>1181</v>
      </c>
      <c r="E1643" s="63" t="s">
        <v>119</v>
      </c>
      <c r="F1643" s="63" t="s">
        <v>917</v>
      </c>
      <c r="G1643" s="63" t="s">
        <v>14</v>
      </c>
      <c r="I1643" s="10"/>
    </row>
    <row r="1644" ht="14.25" customHeight="1">
      <c r="A1644" s="63" t="s">
        <v>18490</v>
      </c>
      <c r="B1644" s="63" t="s">
        <v>18491</v>
      </c>
      <c r="C1644" s="63" t="s">
        <v>18492</v>
      </c>
      <c r="D1644" s="63" t="s">
        <v>1181</v>
      </c>
      <c r="E1644" s="63" t="s">
        <v>705</v>
      </c>
      <c r="F1644" s="63" t="s">
        <v>505</v>
      </c>
      <c r="G1644" s="63" t="s">
        <v>14</v>
      </c>
      <c r="I1644" s="10"/>
    </row>
    <row r="1645" ht="14.25" customHeight="1">
      <c r="A1645" s="63" t="s">
        <v>18490</v>
      </c>
      <c r="B1645" s="63" t="s">
        <v>18493</v>
      </c>
      <c r="C1645" s="63" t="s">
        <v>18494</v>
      </c>
      <c r="D1645" s="63" t="s">
        <v>570</v>
      </c>
      <c r="E1645" s="63" t="s">
        <v>110</v>
      </c>
      <c r="F1645" s="63" t="s">
        <v>111</v>
      </c>
      <c r="G1645" s="63" t="s">
        <v>14</v>
      </c>
      <c r="I1645" s="10"/>
    </row>
    <row r="1646" ht="14.25" customHeight="1">
      <c r="A1646" s="63" t="s">
        <v>18490</v>
      </c>
      <c r="B1646" s="63" t="s">
        <v>18493</v>
      </c>
      <c r="C1646" s="63" t="s">
        <v>18494</v>
      </c>
      <c r="D1646" s="63" t="s">
        <v>570</v>
      </c>
      <c r="E1646" s="63" t="s">
        <v>119</v>
      </c>
      <c r="F1646" s="63" t="s">
        <v>2216</v>
      </c>
      <c r="G1646" s="63" t="s">
        <v>14</v>
      </c>
      <c r="I1646" s="10"/>
    </row>
    <row r="1647" ht="14.25" customHeight="1">
      <c r="A1647" s="63" t="s">
        <v>18495</v>
      </c>
      <c r="B1647" s="63" t="s">
        <v>18496</v>
      </c>
      <c r="C1647" s="63" t="s">
        <v>18497</v>
      </c>
      <c r="D1647" s="63" t="s">
        <v>1121</v>
      </c>
      <c r="E1647" s="63" t="s">
        <v>5895</v>
      </c>
      <c r="F1647" s="63" t="s">
        <v>111</v>
      </c>
      <c r="G1647" s="63" t="s">
        <v>14</v>
      </c>
      <c r="I1647" s="10"/>
    </row>
    <row r="1648" ht="14.25" customHeight="1">
      <c r="A1648" s="63" t="s">
        <v>18495</v>
      </c>
      <c r="B1648" s="63" t="s">
        <v>18496</v>
      </c>
      <c r="C1648" s="63" t="s">
        <v>18497</v>
      </c>
      <c r="D1648" s="63" t="s">
        <v>1121</v>
      </c>
      <c r="E1648" s="63" t="s">
        <v>436</v>
      </c>
      <c r="F1648" s="63" t="s">
        <v>101</v>
      </c>
      <c r="G1648" s="63" t="s">
        <v>14</v>
      </c>
      <c r="I1648" s="10"/>
    </row>
    <row r="1649" ht="14.25" customHeight="1">
      <c r="A1649" s="63" t="s">
        <v>18495</v>
      </c>
      <c r="B1649" s="63" t="s">
        <v>18498</v>
      </c>
      <c r="C1649" s="63" t="s">
        <v>18499</v>
      </c>
      <c r="D1649" s="63" t="s">
        <v>754</v>
      </c>
      <c r="E1649" s="63" t="s">
        <v>119</v>
      </c>
      <c r="F1649" s="63" t="s">
        <v>18</v>
      </c>
      <c r="G1649" s="63" t="s">
        <v>14</v>
      </c>
      <c r="I1649" s="10"/>
    </row>
    <row r="1650" ht="14.25" customHeight="1">
      <c r="A1650" s="63" t="s">
        <v>18495</v>
      </c>
      <c r="B1650" s="63" t="s">
        <v>18498</v>
      </c>
      <c r="C1650" s="63" t="s">
        <v>18499</v>
      </c>
      <c r="D1650" s="63" t="s">
        <v>754</v>
      </c>
      <c r="E1650" s="63" t="s">
        <v>2082</v>
      </c>
      <c r="F1650" s="63" t="s">
        <v>5227</v>
      </c>
      <c r="G1650" s="63" t="s">
        <v>14</v>
      </c>
      <c r="I1650" s="10"/>
    </row>
    <row r="1651" ht="14.25" customHeight="1">
      <c r="A1651" s="63" t="s">
        <v>18500</v>
      </c>
      <c r="B1651" s="63" t="s">
        <v>18501</v>
      </c>
      <c r="C1651" s="63" t="s">
        <v>18502</v>
      </c>
      <c r="D1651" s="63" t="s">
        <v>2175</v>
      </c>
      <c r="E1651" s="63" t="s">
        <v>4399</v>
      </c>
      <c r="F1651" s="63" t="s">
        <v>18503</v>
      </c>
      <c r="G1651" s="63" t="s">
        <v>14</v>
      </c>
      <c r="I1651" s="10"/>
    </row>
    <row r="1652" ht="14.25" customHeight="1">
      <c r="A1652" s="63" t="s">
        <v>18500</v>
      </c>
      <c r="B1652" s="63" t="s">
        <v>18504</v>
      </c>
      <c r="C1652" s="63" t="s">
        <v>18505</v>
      </c>
      <c r="D1652" s="63" t="s">
        <v>405</v>
      </c>
      <c r="E1652" s="63" t="s">
        <v>5895</v>
      </c>
      <c r="F1652" s="63" t="s">
        <v>111</v>
      </c>
      <c r="G1652" s="63" t="s">
        <v>14</v>
      </c>
      <c r="I1652" s="10"/>
    </row>
    <row r="1653" ht="14.25" customHeight="1">
      <c r="A1653" s="63" t="s">
        <v>18500</v>
      </c>
      <c r="B1653" s="63" t="s">
        <v>18504</v>
      </c>
      <c r="C1653" s="63" t="s">
        <v>18505</v>
      </c>
      <c r="D1653" s="63" t="s">
        <v>405</v>
      </c>
      <c r="E1653" s="63" t="s">
        <v>125</v>
      </c>
      <c r="F1653" s="63" t="s">
        <v>101</v>
      </c>
      <c r="G1653" s="63" t="s">
        <v>14</v>
      </c>
      <c r="I1653" s="10"/>
    </row>
    <row r="1654" ht="14.25" customHeight="1">
      <c r="A1654" s="63" t="s">
        <v>18506</v>
      </c>
      <c r="B1654" s="63" t="s">
        <v>18507</v>
      </c>
      <c r="C1654" s="63" t="s">
        <v>18508</v>
      </c>
      <c r="D1654" s="63" t="s">
        <v>530</v>
      </c>
      <c r="E1654" s="63" t="s">
        <v>2082</v>
      </c>
      <c r="F1654" s="63" t="s">
        <v>240</v>
      </c>
      <c r="G1654" s="63" t="s">
        <v>14</v>
      </c>
      <c r="I1654" s="10"/>
    </row>
    <row r="1655" ht="14.25" customHeight="1">
      <c r="A1655" s="63" t="s">
        <v>18506</v>
      </c>
      <c r="B1655" s="63" t="s">
        <v>18507</v>
      </c>
      <c r="C1655" s="63" t="s">
        <v>18508</v>
      </c>
      <c r="D1655" s="63" t="s">
        <v>530</v>
      </c>
      <c r="E1655" s="63" t="s">
        <v>90</v>
      </c>
      <c r="F1655" s="63" t="s">
        <v>111</v>
      </c>
      <c r="G1655" s="63" t="s">
        <v>14</v>
      </c>
      <c r="I1655" s="10"/>
    </row>
    <row r="1656" ht="14.25" customHeight="1">
      <c r="A1656" s="63" t="s">
        <v>18506</v>
      </c>
      <c r="B1656" s="63" t="s">
        <v>18509</v>
      </c>
      <c r="C1656" s="63" t="s">
        <v>18510</v>
      </c>
      <c r="D1656" s="63" t="s">
        <v>206</v>
      </c>
      <c r="E1656" s="63" t="s">
        <v>334</v>
      </c>
      <c r="F1656" s="63" t="s">
        <v>917</v>
      </c>
      <c r="G1656" s="63" t="s">
        <v>14</v>
      </c>
      <c r="I1656" s="10"/>
    </row>
    <row r="1657" ht="14.25" customHeight="1">
      <c r="A1657" s="63" t="s">
        <v>18511</v>
      </c>
      <c r="B1657" s="63" t="s">
        <v>18512</v>
      </c>
      <c r="C1657" s="63" t="s">
        <v>18513</v>
      </c>
      <c r="D1657" s="63" t="s">
        <v>5386</v>
      </c>
      <c r="E1657" s="63" t="s">
        <v>119</v>
      </c>
      <c r="F1657" s="63" t="s">
        <v>3927</v>
      </c>
      <c r="G1657" s="63" t="s">
        <v>14</v>
      </c>
      <c r="I1657" s="10"/>
    </row>
    <row r="1658" ht="14.25" customHeight="1">
      <c r="A1658" s="63" t="s">
        <v>18511</v>
      </c>
      <c r="B1658" s="63" t="s">
        <v>18512</v>
      </c>
      <c r="C1658" s="63" t="s">
        <v>18513</v>
      </c>
      <c r="D1658" s="63" t="s">
        <v>5386</v>
      </c>
      <c r="E1658" s="63" t="s">
        <v>18514</v>
      </c>
      <c r="F1658" s="63" t="s">
        <v>171</v>
      </c>
      <c r="G1658" s="63" t="s">
        <v>14</v>
      </c>
      <c r="I1658" s="10"/>
    </row>
    <row r="1659" ht="14.25" customHeight="1">
      <c r="A1659" s="63" t="s">
        <v>18511</v>
      </c>
      <c r="B1659" s="63" t="s">
        <v>18512</v>
      </c>
      <c r="C1659" s="63" t="s">
        <v>18513</v>
      </c>
      <c r="D1659" s="63" t="s">
        <v>5386</v>
      </c>
      <c r="E1659" s="63" t="s">
        <v>6546</v>
      </c>
      <c r="F1659" s="63" t="s">
        <v>101</v>
      </c>
      <c r="G1659" s="63" t="s">
        <v>14</v>
      </c>
      <c r="I1659" s="10"/>
    </row>
    <row r="1660" ht="14.25" customHeight="1">
      <c r="A1660" s="63" t="s">
        <v>18511</v>
      </c>
      <c r="B1660" s="63" t="s">
        <v>18515</v>
      </c>
      <c r="C1660" s="63" t="s">
        <v>18516</v>
      </c>
      <c r="D1660" s="63" t="s">
        <v>295</v>
      </c>
      <c r="E1660" s="63" t="s">
        <v>110</v>
      </c>
      <c r="F1660" s="63" t="s">
        <v>111</v>
      </c>
      <c r="G1660" s="63" t="s">
        <v>14</v>
      </c>
      <c r="I1660" s="10"/>
    </row>
    <row r="1661" ht="14.25" customHeight="1">
      <c r="A1661" s="63" t="s">
        <v>18517</v>
      </c>
      <c r="B1661" s="63" t="s">
        <v>18518</v>
      </c>
      <c r="C1661" s="63" t="s">
        <v>18519</v>
      </c>
      <c r="D1661" s="63" t="s">
        <v>312</v>
      </c>
      <c r="E1661" s="63" t="s">
        <v>110</v>
      </c>
      <c r="F1661" s="63" t="s">
        <v>111</v>
      </c>
      <c r="G1661" s="63" t="s">
        <v>14</v>
      </c>
      <c r="I1661" s="10"/>
    </row>
    <row r="1662" ht="14.25" customHeight="1">
      <c r="A1662" s="63" t="s">
        <v>18517</v>
      </c>
      <c r="B1662" s="63" t="s">
        <v>18520</v>
      </c>
      <c r="C1662" s="63" t="s">
        <v>18521</v>
      </c>
      <c r="D1662" s="63" t="s">
        <v>32</v>
      </c>
      <c r="E1662" s="63" t="s">
        <v>110</v>
      </c>
      <c r="F1662" s="63" t="s">
        <v>111</v>
      </c>
      <c r="G1662" s="63" t="s">
        <v>14</v>
      </c>
      <c r="I1662" s="10"/>
    </row>
    <row r="1663" ht="14.25" customHeight="1">
      <c r="A1663" s="63" t="s">
        <v>18522</v>
      </c>
      <c r="B1663" s="63" t="s">
        <v>18523</v>
      </c>
      <c r="C1663" s="63" t="s">
        <v>18524</v>
      </c>
      <c r="D1663" s="63" t="s">
        <v>468</v>
      </c>
      <c r="E1663" s="63" t="s">
        <v>38</v>
      </c>
      <c r="F1663" s="63" t="s">
        <v>18</v>
      </c>
      <c r="G1663" s="63" t="s">
        <v>14</v>
      </c>
      <c r="I1663" s="10"/>
    </row>
    <row r="1664" ht="14.25" customHeight="1">
      <c r="A1664" s="63" t="s">
        <v>18522</v>
      </c>
      <c r="B1664" s="63" t="s">
        <v>18523</v>
      </c>
      <c r="C1664" s="63" t="s">
        <v>18524</v>
      </c>
      <c r="D1664" s="63" t="s">
        <v>468</v>
      </c>
      <c r="E1664" s="63" t="s">
        <v>2082</v>
      </c>
      <c r="F1664" s="63" t="s">
        <v>240</v>
      </c>
      <c r="G1664" s="63" t="s">
        <v>14</v>
      </c>
      <c r="I1664" s="10"/>
    </row>
    <row r="1665" ht="14.25" customHeight="1">
      <c r="A1665" s="63" t="s">
        <v>18522</v>
      </c>
      <c r="B1665" s="63" t="s">
        <v>18523</v>
      </c>
      <c r="C1665" s="63" t="s">
        <v>18524</v>
      </c>
      <c r="D1665" s="63" t="s">
        <v>468</v>
      </c>
      <c r="E1665" s="63" t="s">
        <v>110</v>
      </c>
      <c r="F1665" s="63" t="s">
        <v>111</v>
      </c>
      <c r="G1665" s="63" t="s">
        <v>14</v>
      </c>
      <c r="I1665" s="10"/>
    </row>
    <row r="1666" ht="14.25" customHeight="1">
      <c r="A1666" s="63" t="s">
        <v>18522</v>
      </c>
      <c r="B1666" s="63" t="s">
        <v>18525</v>
      </c>
      <c r="C1666" s="63" t="s">
        <v>18526</v>
      </c>
      <c r="D1666" s="63" t="s">
        <v>284</v>
      </c>
      <c r="E1666" s="63" t="s">
        <v>110</v>
      </c>
      <c r="F1666" s="63" t="s">
        <v>111</v>
      </c>
      <c r="G1666" s="63" t="s">
        <v>14</v>
      </c>
      <c r="I1666" s="10"/>
    </row>
    <row r="1667" ht="14.25" customHeight="1">
      <c r="A1667" s="63" t="s">
        <v>18522</v>
      </c>
      <c r="B1667" s="63" t="s">
        <v>18525</v>
      </c>
      <c r="C1667" s="63" t="s">
        <v>18526</v>
      </c>
      <c r="D1667" s="63" t="s">
        <v>284</v>
      </c>
      <c r="E1667" s="63" t="s">
        <v>349</v>
      </c>
      <c r="F1667" s="63" t="s">
        <v>350</v>
      </c>
      <c r="G1667" s="63" t="s">
        <v>14</v>
      </c>
      <c r="I1667" s="10"/>
    </row>
    <row r="1668" ht="14.25" customHeight="1">
      <c r="A1668" s="63" t="s">
        <v>18527</v>
      </c>
      <c r="B1668" s="63" t="s">
        <v>18528</v>
      </c>
      <c r="C1668" s="63" t="s">
        <v>18529</v>
      </c>
      <c r="D1668" s="63" t="s">
        <v>445</v>
      </c>
      <c r="E1668" s="63" t="s">
        <v>334</v>
      </c>
      <c r="F1668" s="63" t="s">
        <v>718</v>
      </c>
      <c r="G1668" s="63" t="s">
        <v>14</v>
      </c>
      <c r="I1668" s="10"/>
    </row>
    <row r="1669" ht="14.25" customHeight="1">
      <c r="A1669" s="63" t="s">
        <v>18527</v>
      </c>
      <c r="B1669" s="63" t="s">
        <v>18528</v>
      </c>
      <c r="C1669" s="63" t="s">
        <v>18529</v>
      </c>
      <c r="D1669" s="63" t="s">
        <v>445</v>
      </c>
      <c r="E1669" s="63" t="s">
        <v>90</v>
      </c>
      <c r="F1669" s="63" t="s">
        <v>111</v>
      </c>
      <c r="G1669" s="63" t="s">
        <v>14</v>
      </c>
      <c r="I1669" s="10"/>
    </row>
    <row r="1670" ht="14.25" customHeight="1">
      <c r="A1670" s="63" t="s">
        <v>18527</v>
      </c>
      <c r="B1670" s="63" t="s">
        <v>18530</v>
      </c>
      <c r="C1670" s="63" t="s">
        <v>18531</v>
      </c>
      <c r="D1670" s="63" t="s">
        <v>1181</v>
      </c>
      <c r="E1670" s="63" t="s">
        <v>110</v>
      </c>
      <c r="F1670" s="63" t="s">
        <v>111</v>
      </c>
      <c r="G1670" s="63" t="s">
        <v>14</v>
      </c>
      <c r="I1670" s="10"/>
    </row>
    <row r="1671" ht="14.25" customHeight="1">
      <c r="A1671" s="63" t="s">
        <v>18527</v>
      </c>
      <c r="B1671" s="63" t="s">
        <v>18530</v>
      </c>
      <c r="C1671" s="63" t="s">
        <v>18531</v>
      </c>
      <c r="D1671" s="63" t="s">
        <v>1181</v>
      </c>
      <c r="E1671" s="63" t="s">
        <v>119</v>
      </c>
      <c r="F1671" s="63" t="s">
        <v>1118</v>
      </c>
      <c r="G1671" s="63" t="s">
        <v>14</v>
      </c>
      <c r="I1671" s="10"/>
    </row>
    <row r="1672" ht="14.25" customHeight="1">
      <c r="A1672" s="63" t="s">
        <v>18532</v>
      </c>
      <c r="B1672" s="63" t="s">
        <v>18533</v>
      </c>
      <c r="C1672" s="63" t="s">
        <v>18534</v>
      </c>
      <c r="D1672" s="63" t="s">
        <v>10190</v>
      </c>
      <c r="E1672" s="63" t="s">
        <v>110</v>
      </c>
      <c r="F1672" s="63" t="s">
        <v>111</v>
      </c>
      <c r="G1672" s="63" t="s">
        <v>14</v>
      </c>
      <c r="I1672" s="10"/>
    </row>
    <row r="1673" ht="14.25" customHeight="1">
      <c r="A1673" s="63" t="s">
        <v>18532</v>
      </c>
      <c r="B1673" s="63" t="s">
        <v>18533</v>
      </c>
      <c r="C1673" s="63" t="s">
        <v>18534</v>
      </c>
      <c r="D1673" s="63" t="s">
        <v>10190</v>
      </c>
      <c r="E1673" s="63" t="s">
        <v>6044</v>
      </c>
      <c r="F1673" s="63" t="s">
        <v>809</v>
      </c>
      <c r="G1673" s="63" t="s">
        <v>14</v>
      </c>
      <c r="I1673" s="10"/>
    </row>
    <row r="1674" ht="14.25" customHeight="1">
      <c r="A1674" s="63" t="s">
        <v>18535</v>
      </c>
      <c r="B1674" s="63" t="s">
        <v>18536</v>
      </c>
      <c r="C1674" s="63" t="s">
        <v>18537</v>
      </c>
      <c r="D1674" s="63" t="s">
        <v>385</v>
      </c>
      <c r="E1674" s="63" t="s">
        <v>119</v>
      </c>
      <c r="F1674" s="63" t="s">
        <v>5876</v>
      </c>
      <c r="G1674" s="63" t="s">
        <v>14</v>
      </c>
      <c r="I1674" s="10"/>
    </row>
    <row r="1675" ht="14.25" customHeight="1">
      <c r="A1675" s="63" t="s">
        <v>18535</v>
      </c>
      <c r="B1675" s="63" t="s">
        <v>18536</v>
      </c>
      <c r="C1675" s="63" t="s">
        <v>18537</v>
      </c>
      <c r="D1675" s="63" t="s">
        <v>385</v>
      </c>
      <c r="E1675" s="63" t="s">
        <v>436</v>
      </c>
      <c r="F1675" s="63" t="s">
        <v>13</v>
      </c>
      <c r="G1675" s="63" t="s">
        <v>14</v>
      </c>
      <c r="I1675" s="10"/>
    </row>
    <row r="1676" ht="14.25" customHeight="1">
      <c r="A1676" s="63" t="s">
        <v>18535</v>
      </c>
      <c r="B1676" s="63" t="s">
        <v>18536</v>
      </c>
      <c r="C1676" s="63" t="s">
        <v>18537</v>
      </c>
      <c r="D1676" s="63" t="s">
        <v>385</v>
      </c>
      <c r="E1676" s="63" t="s">
        <v>90</v>
      </c>
      <c r="F1676" s="63" t="s">
        <v>111</v>
      </c>
      <c r="G1676" s="63" t="s">
        <v>14</v>
      </c>
      <c r="I1676" s="10"/>
    </row>
    <row r="1677" ht="14.25" customHeight="1">
      <c r="A1677" s="63" t="s">
        <v>18538</v>
      </c>
      <c r="B1677" s="63" t="s">
        <v>18539</v>
      </c>
      <c r="C1677" s="63" t="s">
        <v>18540</v>
      </c>
      <c r="D1677" s="63" t="s">
        <v>17739</v>
      </c>
      <c r="E1677" s="63" t="s">
        <v>119</v>
      </c>
      <c r="F1677" s="63" t="s">
        <v>132</v>
      </c>
      <c r="G1677" s="63" t="s">
        <v>14</v>
      </c>
      <c r="I1677" s="10"/>
    </row>
    <row r="1678" ht="14.25" customHeight="1">
      <c r="A1678" s="63" t="s">
        <v>18538</v>
      </c>
      <c r="B1678" s="63" t="s">
        <v>18539</v>
      </c>
      <c r="C1678" s="63" t="s">
        <v>18540</v>
      </c>
      <c r="D1678" s="63" t="s">
        <v>17739</v>
      </c>
      <c r="E1678" s="63" t="s">
        <v>17726</v>
      </c>
      <c r="F1678" s="63" t="s">
        <v>33</v>
      </c>
      <c r="G1678" s="63" t="s">
        <v>14</v>
      </c>
      <c r="I1678" s="10"/>
    </row>
    <row r="1679" ht="14.25" customHeight="1">
      <c r="A1679" s="63" t="s">
        <v>18538</v>
      </c>
      <c r="B1679" s="63" t="s">
        <v>18539</v>
      </c>
      <c r="C1679" s="63" t="s">
        <v>18540</v>
      </c>
      <c r="D1679" s="63" t="s">
        <v>17739</v>
      </c>
      <c r="E1679" s="63" t="s">
        <v>436</v>
      </c>
      <c r="F1679" s="63" t="s">
        <v>101</v>
      </c>
      <c r="G1679" s="63" t="s">
        <v>14</v>
      </c>
      <c r="I1679" s="10"/>
    </row>
    <row r="1680" ht="14.25" customHeight="1">
      <c r="A1680" s="63" t="s">
        <v>18538</v>
      </c>
      <c r="B1680" s="63" t="s">
        <v>18541</v>
      </c>
      <c r="C1680" s="63" t="s">
        <v>18542</v>
      </c>
      <c r="D1680" s="63" t="s">
        <v>11</v>
      </c>
      <c r="E1680" s="63" t="s">
        <v>436</v>
      </c>
      <c r="F1680" s="63" t="s">
        <v>564</v>
      </c>
      <c r="G1680" s="63" t="s">
        <v>14</v>
      </c>
      <c r="I1680" s="10"/>
    </row>
    <row r="1681" ht="14.25" customHeight="1">
      <c r="A1681" s="63" t="s">
        <v>18543</v>
      </c>
      <c r="B1681" s="63" t="s">
        <v>18544</v>
      </c>
      <c r="C1681" s="63" t="s">
        <v>18545</v>
      </c>
      <c r="D1681" s="63" t="s">
        <v>18475</v>
      </c>
      <c r="E1681" s="63" t="s">
        <v>119</v>
      </c>
      <c r="F1681" s="63" t="s">
        <v>132</v>
      </c>
      <c r="G1681" s="63" t="s">
        <v>14</v>
      </c>
      <c r="I1681" s="10"/>
    </row>
    <row r="1682" ht="14.25" customHeight="1">
      <c r="A1682" s="63" t="s">
        <v>18543</v>
      </c>
      <c r="B1682" s="63" t="s">
        <v>18546</v>
      </c>
      <c r="C1682" s="63" t="s">
        <v>18547</v>
      </c>
      <c r="D1682" s="63" t="s">
        <v>651</v>
      </c>
      <c r="E1682" s="63" t="s">
        <v>2082</v>
      </c>
      <c r="F1682" s="63" t="s">
        <v>240</v>
      </c>
      <c r="G1682" s="63" t="s">
        <v>14</v>
      </c>
      <c r="I1682" s="10"/>
    </row>
    <row r="1683" ht="14.25" customHeight="1">
      <c r="A1683" s="63" t="s">
        <v>18548</v>
      </c>
      <c r="B1683" s="63" t="s">
        <v>18549</v>
      </c>
      <c r="C1683" s="63" t="s">
        <v>18550</v>
      </c>
      <c r="D1683" s="63" t="s">
        <v>1963</v>
      </c>
      <c r="E1683" s="63" t="s">
        <v>5895</v>
      </c>
      <c r="F1683" s="63" t="s">
        <v>111</v>
      </c>
      <c r="G1683" s="63" t="s">
        <v>14</v>
      </c>
      <c r="I1683" s="10"/>
    </row>
    <row r="1684" ht="14.25" customHeight="1">
      <c r="A1684" s="63" t="s">
        <v>18548</v>
      </c>
      <c r="B1684" s="63" t="s">
        <v>18549</v>
      </c>
      <c r="C1684" s="63" t="s">
        <v>18550</v>
      </c>
      <c r="D1684" s="63" t="s">
        <v>1963</v>
      </c>
      <c r="E1684" s="63" t="s">
        <v>119</v>
      </c>
      <c r="F1684" s="63" t="s">
        <v>718</v>
      </c>
      <c r="G1684" s="63" t="s">
        <v>14</v>
      </c>
      <c r="I1684" s="10"/>
    </row>
    <row r="1685" ht="14.25" customHeight="1">
      <c r="A1685" s="63" t="s">
        <v>18548</v>
      </c>
      <c r="B1685" s="63" t="s">
        <v>18551</v>
      </c>
      <c r="C1685" s="63" t="s">
        <v>18552</v>
      </c>
      <c r="D1685" s="63" t="s">
        <v>839</v>
      </c>
      <c r="E1685" s="63" t="s">
        <v>119</v>
      </c>
      <c r="F1685" s="63" t="s">
        <v>18</v>
      </c>
      <c r="G1685" s="63" t="s">
        <v>14</v>
      </c>
      <c r="I1685" s="10"/>
    </row>
    <row r="1686" ht="14.25" customHeight="1">
      <c r="A1686" s="65">
        <v>44873.0</v>
      </c>
      <c r="B1686" s="63" t="s">
        <v>18553</v>
      </c>
      <c r="C1686" s="63" t="s">
        <v>18554</v>
      </c>
      <c r="D1686" s="63" t="s">
        <v>1977</v>
      </c>
      <c r="E1686" s="63" t="s">
        <v>110</v>
      </c>
      <c r="F1686" s="63" t="s">
        <v>111</v>
      </c>
      <c r="G1686" s="63" t="s">
        <v>14</v>
      </c>
      <c r="I1686" s="10"/>
    </row>
    <row r="1687" ht="14.25" customHeight="1">
      <c r="A1687" s="65">
        <v>44873.0</v>
      </c>
      <c r="B1687" s="63" t="s">
        <v>18553</v>
      </c>
      <c r="C1687" s="63" t="s">
        <v>18554</v>
      </c>
      <c r="D1687" s="63" t="s">
        <v>1977</v>
      </c>
      <c r="E1687" s="63" t="s">
        <v>119</v>
      </c>
      <c r="F1687" s="63" t="s">
        <v>132</v>
      </c>
      <c r="G1687" s="63" t="s">
        <v>14</v>
      </c>
      <c r="I1687" s="10"/>
    </row>
    <row r="1688" ht="14.25" customHeight="1">
      <c r="A1688" s="65">
        <v>44873.0</v>
      </c>
      <c r="B1688" s="63" t="s">
        <v>18555</v>
      </c>
      <c r="C1688" s="63" t="s">
        <v>18556</v>
      </c>
      <c r="D1688" s="63" t="s">
        <v>899</v>
      </c>
      <c r="E1688" s="63" t="s">
        <v>90</v>
      </c>
      <c r="F1688" s="63" t="s">
        <v>111</v>
      </c>
      <c r="G1688" s="63" t="s">
        <v>14</v>
      </c>
      <c r="I1688" s="10"/>
    </row>
    <row r="1689" ht="14.25" customHeight="1">
      <c r="A1689" s="65">
        <v>44873.0</v>
      </c>
      <c r="B1689" s="63" t="s">
        <v>18555</v>
      </c>
      <c r="C1689" s="63" t="s">
        <v>18556</v>
      </c>
      <c r="D1689" s="63" t="s">
        <v>899</v>
      </c>
      <c r="E1689" s="63" t="s">
        <v>119</v>
      </c>
      <c r="F1689" s="63" t="s">
        <v>300</v>
      </c>
      <c r="G1689" s="63" t="s">
        <v>14</v>
      </c>
      <c r="I1689" s="10"/>
    </row>
    <row r="1690" ht="14.25" customHeight="1">
      <c r="A1690" s="65">
        <v>44842.0</v>
      </c>
      <c r="B1690" s="63" t="s">
        <v>18557</v>
      </c>
      <c r="C1690" s="63" t="s">
        <v>18558</v>
      </c>
      <c r="D1690" s="63" t="s">
        <v>435</v>
      </c>
      <c r="E1690" s="63" t="s">
        <v>119</v>
      </c>
      <c r="F1690" s="63" t="s">
        <v>2843</v>
      </c>
      <c r="G1690" s="63" t="s">
        <v>14</v>
      </c>
      <c r="I1690" s="10"/>
    </row>
    <row r="1691" ht="14.25" customHeight="1">
      <c r="A1691" s="65">
        <v>44842.0</v>
      </c>
      <c r="B1691" s="63" t="s">
        <v>18557</v>
      </c>
      <c r="C1691" s="63" t="s">
        <v>18558</v>
      </c>
      <c r="D1691" s="63" t="s">
        <v>435</v>
      </c>
      <c r="E1691" s="63" t="s">
        <v>349</v>
      </c>
      <c r="F1691" s="63" t="s">
        <v>350</v>
      </c>
      <c r="G1691" s="63" t="s">
        <v>14</v>
      </c>
      <c r="I1691" s="10"/>
    </row>
    <row r="1692" ht="14.25" customHeight="1">
      <c r="A1692" s="65">
        <v>44842.0</v>
      </c>
      <c r="B1692" s="63" t="s">
        <v>18557</v>
      </c>
      <c r="C1692" s="63" t="s">
        <v>18558</v>
      </c>
      <c r="D1692" s="63" t="s">
        <v>435</v>
      </c>
      <c r="E1692" s="63" t="s">
        <v>90</v>
      </c>
      <c r="F1692" s="63" t="s">
        <v>111</v>
      </c>
      <c r="G1692" s="63" t="s">
        <v>14</v>
      </c>
      <c r="I1692" s="10"/>
    </row>
    <row r="1693" ht="14.25" customHeight="1">
      <c r="A1693" s="65">
        <v>44842.0</v>
      </c>
      <c r="B1693" s="63" t="s">
        <v>18559</v>
      </c>
      <c r="C1693" s="63" t="s">
        <v>18560</v>
      </c>
      <c r="D1693" s="63" t="s">
        <v>630</v>
      </c>
      <c r="E1693" s="63" t="s">
        <v>5895</v>
      </c>
      <c r="F1693" s="63" t="s">
        <v>111</v>
      </c>
      <c r="G1693" s="63" t="s">
        <v>14</v>
      </c>
      <c r="I1693" s="10"/>
    </row>
    <row r="1694" ht="14.25" customHeight="1">
      <c r="A1694" s="65">
        <v>44812.0</v>
      </c>
      <c r="B1694" s="63" t="s">
        <v>18561</v>
      </c>
      <c r="C1694" s="63" t="s">
        <v>18562</v>
      </c>
      <c r="D1694" s="63" t="s">
        <v>130</v>
      </c>
      <c r="E1694" s="63" t="s">
        <v>110</v>
      </c>
      <c r="F1694" s="63" t="s">
        <v>111</v>
      </c>
      <c r="G1694" s="63" t="s">
        <v>14</v>
      </c>
      <c r="I1694" s="10"/>
    </row>
    <row r="1695" ht="14.25" customHeight="1">
      <c r="A1695" s="65">
        <v>44812.0</v>
      </c>
      <c r="B1695" s="63" t="s">
        <v>18561</v>
      </c>
      <c r="C1695" s="63" t="s">
        <v>18562</v>
      </c>
      <c r="D1695" s="63" t="s">
        <v>130</v>
      </c>
      <c r="E1695" s="63" t="s">
        <v>119</v>
      </c>
      <c r="F1695" s="63" t="s">
        <v>202</v>
      </c>
      <c r="G1695" s="63" t="s">
        <v>14</v>
      </c>
      <c r="I1695" s="10"/>
    </row>
    <row r="1696" ht="14.25" customHeight="1">
      <c r="A1696" s="65">
        <v>44812.0</v>
      </c>
      <c r="B1696" s="63" t="s">
        <v>18563</v>
      </c>
      <c r="C1696" s="63" t="s">
        <v>18564</v>
      </c>
      <c r="D1696" s="63" t="s">
        <v>1429</v>
      </c>
      <c r="E1696" s="63" t="s">
        <v>334</v>
      </c>
      <c r="F1696" s="63" t="s">
        <v>2843</v>
      </c>
      <c r="G1696" s="63" t="s">
        <v>14</v>
      </c>
      <c r="I1696" s="10"/>
    </row>
    <row r="1697" ht="14.25" customHeight="1">
      <c r="A1697" s="65">
        <v>44812.0</v>
      </c>
      <c r="B1697" s="63" t="s">
        <v>18563</v>
      </c>
      <c r="C1697" s="63" t="s">
        <v>18564</v>
      </c>
      <c r="D1697" s="63" t="s">
        <v>1429</v>
      </c>
      <c r="E1697" s="63" t="s">
        <v>38</v>
      </c>
      <c r="F1697" s="63" t="s">
        <v>18</v>
      </c>
      <c r="G1697" s="63" t="s">
        <v>14</v>
      </c>
      <c r="I1697" s="10"/>
    </row>
    <row r="1698" ht="14.25" customHeight="1">
      <c r="A1698" s="65">
        <v>44812.0</v>
      </c>
      <c r="B1698" s="63" t="s">
        <v>18563</v>
      </c>
      <c r="C1698" s="63" t="s">
        <v>18564</v>
      </c>
      <c r="D1698" s="63" t="s">
        <v>1429</v>
      </c>
      <c r="E1698" s="63" t="s">
        <v>239</v>
      </c>
      <c r="F1698" s="63" t="s">
        <v>240</v>
      </c>
      <c r="G1698" s="63" t="s">
        <v>14</v>
      </c>
      <c r="I1698" s="10"/>
    </row>
    <row r="1699" ht="14.25" customHeight="1">
      <c r="A1699" s="65">
        <v>44781.0</v>
      </c>
      <c r="B1699" s="63" t="s">
        <v>18565</v>
      </c>
      <c r="C1699" s="63" t="s">
        <v>18566</v>
      </c>
      <c r="D1699" s="63" t="s">
        <v>18267</v>
      </c>
      <c r="E1699" s="63" t="s">
        <v>119</v>
      </c>
      <c r="F1699" s="63" t="s">
        <v>18</v>
      </c>
      <c r="G1699" s="63" t="s">
        <v>14</v>
      </c>
      <c r="I1699" s="10"/>
    </row>
    <row r="1700" ht="14.25" customHeight="1">
      <c r="A1700" s="65">
        <v>44781.0</v>
      </c>
      <c r="B1700" s="63" t="s">
        <v>18565</v>
      </c>
      <c r="C1700" s="63" t="s">
        <v>18566</v>
      </c>
      <c r="D1700" s="63" t="s">
        <v>18267</v>
      </c>
      <c r="E1700" s="63" t="s">
        <v>2082</v>
      </c>
      <c r="F1700" s="63" t="s">
        <v>5227</v>
      </c>
      <c r="G1700" s="63" t="s">
        <v>14</v>
      </c>
      <c r="I1700" s="10"/>
    </row>
    <row r="1701" ht="14.25" customHeight="1">
      <c r="A1701" s="65">
        <v>44781.0</v>
      </c>
      <c r="B1701" s="63" t="s">
        <v>18567</v>
      </c>
      <c r="C1701" s="63" t="s">
        <v>18568</v>
      </c>
      <c r="D1701" s="63" t="s">
        <v>970</v>
      </c>
      <c r="E1701" s="63" t="s">
        <v>110</v>
      </c>
      <c r="F1701" s="63" t="s">
        <v>111</v>
      </c>
      <c r="G1701" s="63" t="s">
        <v>14</v>
      </c>
      <c r="I1701" s="10"/>
    </row>
    <row r="1702" ht="14.25" customHeight="1">
      <c r="A1702" s="65">
        <v>44781.0</v>
      </c>
      <c r="B1702" s="63" t="s">
        <v>18567</v>
      </c>
      <c r="C1702" s="63" t="s">
        <v>18568</v>
      </c>
      <c r="D1702" s="63" t="s">
        <v>970</v>
      </c>
      <c r="E1702" s="63" t="s">
        <v>17618</v>
      </c>
      <c r="F1702" s="63" t="s">
        <v>4780</v>
      </c>
      <c r="G1702" s="63" t="s">
        <v>14</v>
      </c>
      <c r="I1702" s="10"/>
    </row>
    <row r="1703" ht="14.25" customHeight="1">
      <c r="A1703" s="65">
        <v>44689.0</v>
      </c>
      <c r="B1703" s="63" t="s">
        <v>18569</v>
      </c>
      <c r="C1703" s="63" t="s">
        <v>18570</v>
      </c>
      <c r="D1703" s="63" t="s">
        <v>1410</v>
      </c>
      <c r="E1703" s="63" t="s">
        <v>110</v>
      </c>
      <c r="F1703" s="63" t="s">
        <v>111</v>
      </c>
      <c r="G1703" s="63" t="s">
        <v>14</v>
      </c>
      <c r="I1703" s="10"/>
    </row>
    <row r="1704" ht="14.25" customHeight="1">
      <c r="A1704" s="65">
        <v>44689.0</v>
      </c>
      <c r="B1704" s="63" t="s">
        <v>18571</v>
      </c>
      <c r="C1704" s="63" t="s">
        <v>18572</v>
      </c>
      <c r="D1704" s="63" t="s">
        <v>1918</v>
      </c>
      <c r="E1704" s="63" t="s">
        <v>110</v>
      </c>
      <c r="F1704" s="63" t="s">
        <v>111</v>
      </c>
      <c r="G1704" s="63" t="s">
        <v>14</v>
      </c>
      <c r="I1704" s="10"/>
    </row>
    <row r="1705" ht="14.25" customHeight="1">
      <c r="A1705" s="65">
        <v>44689.0</v>
      </c>
      <c r="B1705" s="63" t="s">
        <v>18571</v>
      </c>
      <c r="C1705" s="63" t="s">
        <v>18572</v>
      </c>
      <c r="D1705" s="63" t="s">
        <v>1918</v>
      </c>
      <c r="E1705" s="63" t="s">
        <v>705</v>
      </c>
      <c r="F1705" s="63" t="s">
        <v>531</v>
      </c>
      <c r="G1705" s="63" t="s">
        <v>14</v>
      </c>
      <c r="I1705" s="10"/>
    </row>
    <row r="1706" ht="14.25" customHeight="1">
      <c r="A1706" s="65">
        <v>44659.0</v>
      </c>
      <c r="B1706" s="63" t="s">
        <v>18573</v>
      </c>
      <c r="C1706" s="63" t="s">
        <v>18574</v>
      </c>
      <c r="D1706" s="63" t="s">
        <v>1728</v>
      </c>
      <c r="E1706" s="63" t="s">
        <v>119</v>
      </c>
      <c r="F1706" s="63" t="s">
        <v>132</v>
      </c>
      <c r="G1706" s="63" t="s">
        <v>14</v>
      </c>
      <c r="I1706" s="10"/>
    </row>
    <row r="1707" ht="14.25" customHeight="1">
      <c r="A1707" s="65">
        <v>44659.0</v>
      </c>
      <c r="B1707" s="63" t="s">
        <v>18573</v>
      </c>
      <c r="C1707" s="63" t="s">
        <v>18574</v>
      </c>
      <c r="D1707" s="63" t="s">
        <v>1728</v>
      </c>
      <c r="E1707" s="63" t="s">
        <v>110</v>
      </c>
      <c r="F1707" s="63" t="s">
        <v>111</v>
      </c>
      <c r="G1707" s="63" t="s">
        <v>14</v>
      </c>
      <c r="I1707" s="10"/>
    </row>
    <row r="1708" ht="14.25" customHeight="1">
      <c r="A1708" s="65">
        <v>44659.0</v>
      </c>
      <c r="B1708" s="63" t="s">
        <v>18575</v>
      </c>
      <c r="C1708" s="63" t="s">
        <v>18576</v>
      </c>
      <c r="D1708" s="63" t="s">
        <v>3735</v>
      </c>
      <c r="E1708" s="63" t="s">
        <v>259</v>
      </c>
      <c r="F1708" s="63" t="s">
        <v>917</v>
      </c>
      <c r="G1708" s="63" t="s">
        <v>14</v>
      </c>
      <c r="I1708" s="10"/>
    </row>
    <row r="1709" ht="14.25" customHeight="1">
      <c r="A1709" s="65">
        <v>44659.0</v>
      </c>
      <c r="B1709" s="63" t="s">
        <v>18575</v>
      </c>
      <c r="C1709" s="63" t="s">
        <v>18576</v>
      </c>
      <c r="D1709" s="63" t="s">
        <v>3735</v>
      </c>
      <c r="E1709" s="63" t="s">
        <v>110</v>
      </c>
      <c r="F1709" s="63" t="s">
        <v>111</v>
      </c>
      <c r="G1709" s="63" t="s">
        <v>14</v>
      </c>
      <c r="I1709" s="10"/>
    </row>
    <row r="1710" ht="14.25" customHeight="1">
      <c r="A1710" s="65">
        <v>44628.0</v>
      </c>
      <c r="B1710" s="63" t="s">
        <v>18577</v>
      </c>
      <c r="C1710" s="63" t="s">
        <v>18578</v>
      </c>
      <c r="D1710" s="63" t="s">
        <v>874</v>
      </c>
      <c r="E1710" s="63" t="s">
        <v>334</v>
      </c>
      <c r="F1710" s="63" t="s">
        <v>132</v>
      </c>
      <c r="G1710" s="63" t="s">
        <v>14</v>
      </c>
      <c r="I1710" s="10"/>
    </row>
    <row r="1711" ht="14.25" customHeight="1">
      <c r="A1711" s="65">
        <v>44628.0</v>
      </c>
      <c r="B1711" s="63" t="s">
        <v>18577</v>
      </c>
      <c r="C1711" s="63" t="s">
        <v>18578</v>
      </c>
      <c r="D1711" s="63" t="s">
        <v>874</v>
      </c>
      <c r="E1711" s="63" t="s">
        <v>18579</v>
      </c>
      <c r="F1711" s="63" t="s">
        <v>350</v>
      </c>
      <c r="G1711" s="63" t="s">
        <v>14</v>
      </c>
      <c r="I1711" s="10"/>
    </row>
    <row r="1712" ht="14.25" customHeight="1">
      <c r="A1712" s="65">
        <v>44628.0</v>
      </c>
      <c r="B1712" s="63" t="s">
        <v>18580</v>
      </c>
      <c r="C1712" s="63" t="s">
        <v>18581</v>
      </c>
      <c r="D1712" s="63" t="s">
        <v>651</v>
      </c>
      <c r="E1712" s="63" t="s">
        <v>119</v>
      </c>
      <c r="F1712" s="63" t="s">
        <v>48</v>
      </c>
      <c r="G1712" s="63" t="s">
        <v>14</v>
      </c>
      <c r="I1712" s="10"/>
    </row>
    <row r="1713" ht="14.25" customHeight="1">
      <c r="A1713" s="65">
        <v>44600.0</v>
      </c>
      <c r="B1713" s="63" t="s">
        <v>18582</v>
      </c>
      <c r="C1713" s="63" t="s">
        <v>18583</v>
      </c>
      <c r="D1713" s="63" t="s">
        <v>1093</v>
      </c>
      <c r="E1713" s="63" t="s">
        <v>5895</v>
      </c>
      <c r="F1713" s="63" t="s">
        <v>111</v>
      </c>
      <c r="G1713" s="63" t="s">
        <v>14</v>
      </c>
      <c r="I1713" s="10"/>
    </row>
    <row r="1714" ht="14.25" customHeight="1">
      <c r="A1714" s="65">
        <v>44600.0</v>
      </c>
      <c r="B1714" s="63" t="s">
        <v>18582</v>
      </c>
      <c r="C1714" s="63" t="s">
        <v>18583</v>
      </c>
      <c r="D1714" s="63" t="s">
        <v>1093</v>
      </c>
      <c r="E1714" s="63" t="s">
        <v>119</v>
      </c>
      <c r="F1714" s="63" t="s">
        <v>917</v>
      </c>
      <c r="G1714" s="63" t="s">
        <v>14</v>
      </c>
      <c r="I1714" s="10"/>
    </row>
    <row r="1715" ht="14.25" customHeight="1">
      <c r="A1715" s="65">
        <v>44600.0</v>
      </c>
      <c r="B1715" s="63" t="s">
        <v>18584</v>
      </c>
      <c r="C1715" s="63" t="s">
        <v>18585</v>
      </c>
      <c r="D1715" s="63" t="s">
        <v>3712</v>
      </c>
      <c r="E1715" s="63" t="s">
        <v>119</v>
      </c>
      <c r="F1715" s="63" t="s">
        <v>718</v>
      </c>
      <c r="G1715" s="63" t="s">
        <v>14</v>
      </c>
      <c r="I1715" s="10"/>
    </row>
    <row r="1716" ht="14.25" customHeight="1">
      <c r="A1716" s="65">
        <v>44569.0</v>
      </c>
      <c r="B1716" s="63" t="s">
        <v>18586</v>
      </c>
      <c r="C1716" s="63" t="s">
        <v>18587</v>
      </c>
      <c r="D1716" s="63" t="s">
        <v>4116</v>
      </c>
      <c r="E1716" s="63" t="s">
        <v>17545</v>
      </c>
      <c r="F1716" s="63" t="s">
        <v>101</v>
      </c>
      <c r="G1716" s="63" t="s">
        <v>14</v>
      </c>
      <c r="I1716" s="10"/>
    </row>
    <row r="1717" ht="14.25" customHeight="1">
      <c r="A1717" s="65">
        <v>44569.0</v>
      </c>
      <c r="B1717" s="63" t="s">
        <v>18586</v>
      </c>
      <c r="C1717" s="63" t="s">
        <v>18587</v>
      </c>
      <c r="D1717" s="63" t="s">
        <v>4116</v>
      </c>
      <c r="E1717" s="63" t="s">
        <v>90</v>
      </c>
      <c r="F1717" s="63" t="s">
        <v>111</v>
      </c>
      <c r="G1717" s="63" t="s">
        <v>14</v>
      </c>
      <c r="I1717" s="10"/>
    </row>
    <row r="1718" ht="14.25" customHeight="1">
      <c r="A1718" s="65">
        <v>44569.0</v>
      </c>
      <c r="B1718" s="63" t="s">
        <v>18588</v>
      </c>
      <c r="C1718" s="63" t="s">
        <v>18589</v>
      </c>
      <c r="D1718" s="63" t="s">
        <v>471</v>
      </c>
      <c r="E1718" s="63" t="s">
        <v>119</v>
      </c>
      <c r="F1718" s="63" t="s">
        <v>149</v>
      </c>
      <c r="G1718" s="63" t="s">
        <v>14</v>
      </c>
      <c r="I1718" s="10"/>
    </row>
    <row r="1719" ht="14.25" customHeight="1">
      <c r="A1719" s="65">
        <v>44569.0</v>
      </c>
      <c r="B1719" s="63" t="s">
        <v>18588</v>
      </c>
      <c r="C1719" s="63" t="s">
        <v>18589</v>
      </c>
      <c r="D1719" s="63" t="s">
        <v>471</v>
      </c>
      <c r="E1719" s="63" t="s">
        <v>1807</v>
      </c>
      <c r="F1719" s="63" t="s">
        <v>240</v>
      </c>
      <c r="G1719" s="63" t="s">
        <v>14</v>
      </c>
      <c r="I1719" s="10"/>
    </row>
    <row r="1720" ht="14.25" customHeight="1">
      <c r="A1720" s="63" t="s">
        <v>18590</v>
      </c>
      <c r="B1720" s="63" t="s">
        <v>18591</v>
      </c>
      <c r="C1720" s="63" t="s">
        <v>18592</v>
      </c>
      <c r="D1720" s="63" t="s">
        <v>611</v>
      </c>
      <c r="E1720" s="63" t="s">
        <v>119</v>
      </c>
      <c r="F1720" s="63" t="s">
        <v>308</v>
      </c>
      <c r="G1720" s="63" t="s">
        <v>14</v>
      </c>
      <c r="I1720" s="10"/>
    </row>
    <row r="1721" ht="14.25" customHeight="1">
      <c r="A1721" s="63" t="s">
        <v>18590</v>
      </c>
      <c r="B1721" s="63" t="s">
        <v>18591</v>
      </c>
      <c r="C1721" s="63" t="s">
        <v>18592</v>
      </c>
      <c r="D1721" s="63" t="s">
        <v>611</v>
      </c>
      <c r="E1721" s="63" t="s">
        <v>38</v>
      </c>
      <c r="F1721" s="63" t="s">
        <v>101</v>
      </c>
      <c r="G1721" s="63" t="s">
        <v>14</v>
      </c>
      <c r="I1721" s="10"/>
    </row>
    <row r="1722" ht="14.25" customHeight="1">
      <c r="A1722" s="63" t="s">
        <v>18590</v>
      </c>
      <c r="B1722" s="63" t="s">
        <v>18591</v>
      </c>
      <c r="C1722" s="63" t="s">
        <v>18592</v>
      </c>
      <c r="D1722" s="63" t="s">
        <v>611</v>
      </c>
      <c r="E1722" s="63" t="s">
        <v>110</v>
      </c>
      <c r="F1722" s="63" t="s">
        <v>111</v>
      </c>
      <c r="G1722" s="63" t="s">
        <v>14</v>
      </c>
      <c r="I1722" s="10"/>
    </row>
    <row r="1723" ht="14.25" customHeight="1">
      <c r="A1723" s="63" t="s">
        <v>18590</v>
      </c>
      <c r="B1723" s="63" t="s">
        <v>18593</v>
      </c>
      <c r="C1723" s="63" t="s">
        <v>18594</v>
      </c>
      <c r="D1723" s="63" t="s">
        <v>445</v>
      </c>
      <c r="E1723" s="63" t="s">
        <v>66</v>
      </c>
      <c r="F1723" s="63" t="s">
        <v>101</v>
      </c>
      <c r="G1723" s="63" t="s">
        <v>14</v>
      </c>
      <c r="I1723" s="10"/>
    </row>
    <row r="1724" ht="14.25" customHeight="1">
      <c r="A1724" s="63" t="s">
        <v>18595</v>
      </c>
      <c r="B1724" s="63" t="s">
        <v>18596</v>
      </c>
      <c r="C1724" s="63" t="s">
        <v>18597</v>
      </c>
      <c r="D1724" s="63" t="s">
        <v>2369</v>
      </c>
      <c r="E1724" s="63" t="s">
        <v>119</v>
      </c>
      <c r="F1724" s="63" t="s">
        <v>18</v>
      </c>
      <c r="G1724" s="63" t="s">
        <v>14</v>
      </c>
      <c r="I1724" s="10"/>
    </row>
    <row r="1725" ht="14.25" customHeight="1">
      <c r="A1725" s="63" t="s">
        <v>18595</v>
      </c>
      <c r="B1725" s="63" t="s">
        <v>18596</v>
      </c>
      <c r="C1725" s="63" t="s">
        <v>18597</v>
      </c>
      <c r="D1725" s="63" t="s">
        <v>2369</v>
      </c>
      <c r="E1725" s="63" t="s">
        <v>17545</v>
      </c>
      <c r="F1725" s="63" t="s">
        <v>33</v>
      </c>
      <c r="G1725" s="63" t="s">
        <v>14</v>
      </c>
      <c r="I1725" s="10"/>
    </row>
    <row r="1726" ht="14.25" customHeight="1">
      <c r="A1726" s="63" t="s">
        <v>18595</v>
      </c>
      <c r="B1726" s="63" t="s">
        <v>18596</v>
      </c>
      <c r="C1726" s="63" t="s">
        <v>18597</v>
      </c>
      <c r="D1726" s="63" t="s">
        <v>2369</v>
      </c>
      <c r="E1726" s="63" t="s">
        <v>409</v>
      </c>
      <c r="F1726" s="63" t="s">
        <v>13</v>
      </c>
      <c r="G1726" s="63" t="s">
        <v>14</v>
      </c>
      <c r="I1726" s="10"/>
    </row>
    <row r="1727" ht="14.25" customHeight="1">
      <c r="A1727" s="63" t="s">
        <v>18595</v>
      </c>
      <c r="B1727" s="63" t="s">
        <v>18598</v>
      </c>
      <c r="C1727" s="63" t="s">
        <v>18599</v>
      </c>
      <c r="D1727" s="63" t="s">
        <v>5386</v>
      </c>
      <c r="E1727" s="63" t="s">
        <v>119</v>
      </c>
      <c r="F1727" s="63" t="s">
        <v>18</v>
      </c>
      <c r="G1727" s="63" t="s">
        <v>14</v>
      </c>
      <c r="I1727" s="10"/>
    </row>
    <row r="1728" ht="14.25" customHeight="1">
      <c r="A1728" s="63" t="s">
        <v>18595</v>
      </c>
      <c r="B1728" s="63" t="s">
        <v>18598</v>
      </c>
      <c r="C1728" s="63" t="s">
        <v>18599</v>
      </c>
      <c r="D1728" s="63" t="s">
        <v>5386</v>
      </c>
      <c r="E1728" s="63" t="s">
        <v>239</v>
      </c>
      <c r="F1728" s="63" t="s">
        <v>240</v>
      </c>
      <c r="G1728" s="63" t="s">
        <v>14</v>
      </c>
      <c r="I1728" s="10"/>
    </row>
    <row r="1729" ht="14.25" customHeight="1">
      <c r="A1729" s="63" t="s">
        <v>18600</v>
      </c>
      <c r="B1729" s="63" t="s">
        <v>18601</v>
      </c>
      <c r="C1729" s="63" t="s">
        <v>18602</v>
      </c>
      <c r="D1729" s="63" t="s">
        <v>1746</v>
      </c>
      <c r="E1729" s="63" t="s">
        <v>119</v>
      </c>
      <c r="F1729" s="63" t="s">
        <v>917</v>
      </c>
      <c r="G1729" s="63" t="s">
        <v>14</v>
      </c>
      <c r="I1729" s="10"/>
    </row>
    <row r="1730" ht="14.25" customHeight="1">
      <c r="A1730" s="63" t="s">
        <v>18600</v>
      </c>
      <c r="B1730" s="63" t="s">
        <v>18601</v>
      </c>
      <c r="C1730" s="63" t="s">
        <v>18602</v>
      </c>
      <c r="D1730" s="63" t="s">
        <v>1746</v>
      </c>
      <c r="E1730" s="63" t="s">
        <v>239</v>
      </c>
      <c r="F1730" s="63" t="s">
        <v>240</v>
      </c>
      <c r="G1730" s="63" t="s">
        <v>14</v>
      </c>
      <c r="I1730" s="10"/>
    </row>
    <row r="1731" ht="14.25" customHeight="1">
      <c r="A1731" s="63" t="s">
        <v>18600</v>
      </c>
      <c r="B1731" s="63" t="s">
        <v>18601</v>
      </c>
      <c r="C1731" s="63" t="s">
        <v>18602</v>
      </c>
      <c r="D1731" s="63" t="s">
        <v>1746</v>
      </c>
      <c r="E1731" s="63" t="s">
        <v>90</v>
      </c>
      <c r="F1731" s="63" t="s">
        <v>111</v>
      </c>
      <c r="G1731" s="63" t="s">
        <v>14</v>
      </c>
      <c r="I1731" s="10"/>
    </row>
    <row r="1732" ht="14.25" customHeight="1">
      <c r="A1732" s="63" t="s">
        <v>18600</v>
      </c>
      <c r="B1732" s="63" t="s">
        <v>18603</v>
      </c>
      <c r="C1732" s="63" t="s">
        <v>18604</v>
      </c>
      <c r="D1732" s="63" t="s">
        <v>1072</v>
      </c>
      <c r="E1732" s="63" t="s">
        <v>184</v>
      </c>
      <c r="F1732" s="63" t="s">
        <v>101</v>
      </c>
      <c r="G1732" s="63" t="s">
        <v>14</v>
      </c>
      <c r="I1732" s="10"/>
    </row>
    <row r="1733" ht="14.25" customHeight="1">
      <c r="A1733" s="63" t="s">
        <v>18605</v>
      </c>
      <c r="B1733" s="63" t="s">
        <v>18606</v>
      </c>
      <c r="C1733" s="63" t="s">
        <v>18607</v>
      </c>
      <c r="D1733" s="63" t="s">
        <v>515</v>
      </c>
      <c r="E1733" s="63" t="s">
        <v>119</v>
      </c>
      <c r="F1733" s="63" t="s">
        <v>564</v>
      </c>
      <c r="G1733" s="63" t="s">
        <v>14</v>
      </c>
      <c r="I1733" s="10"/>
    </row>
    <row r="1734" ht="14.25" customHeight="1">
      <c r="A1734" s="63" t="s">
        <v>18605</v>
      </c>
      <c r="B1734" s="63" t="s">
        <v>18606</v>
      </c>
      <c r="C1734" s="63" t="s">
        <v>18607</v>
      </c>
      <c r="D1734" s="63" t="s">
        <v>515</v>
      </c>
      <c r="E1734" s="63" t="s">
        <v>90</v>
      </c>
      <c r="F1734" s="63" t="s">
        <v>111</v>
      </c>
      <c r="G1734" s="63" t="s">
        <v>14</v>
      </c>
      <c r="I1734" s="10"/>
    </row>
    <row r="1735" ht="14.25" customHeight="1">
      <c r="A1735" s="63" t="s">
        <v>18605</v>
      </c>
      <c r="B1735" s="63" t="s">
        <v>18608</v>
      </c>
      <c r="C1735" s="63" t="s">
        <v>18609</v>
      </c>
      <c r="D1735" s="63" t="s">
        <v>78</v>
      </c>
      <c r="E1735" s="63" t="s">
        <v>119</v>
      </c>
      <c r="F1735" s="63" t="s">
        <v>2752</v>
      </c>
      <c r="G1735" s="63" t="s">
        <v>14</v>
      </c>
      <c r="I1735" s="10"/>
    </row>
    <row r="1736" ht="14.25" customHeight="1">
      <c r="A1736" s="63" t="s">
        <v>18605</v>
      </c>
      <c r="B1736" s="63" t="s">
        <v>18608</v>
      </c>
      <c r="C1736" s="63" t="s">
        <v>18609</v>
      </c>
      <c r="D1736" s="63" t="s">
        <v>78</v>
      </c>
      <c r="E1736" s="63" t="s">
        <v>119</v>
      </c>
      <c r="F1736" s="63" t="s">
        <v>202</v>
      </c>
      <c r="G1736" s="63" t="s">
        <v>14</v>
      </c>
      <c r="I1736" s="10"/>
    </row>
    <row r="1737" ht="14.25" customHeight="1">
      <c r="A1737" s="63" t="s">
        <v>18605</v>
      </c>
      <c r="B1737" s="63" t="s">
        <v>18608</v>
      </c>
      <c r="C1737" s="63" t="s">
        <v>18609</v>
      </c>
      <c r="D1737" s="63" t="s">
        <v>78</v>
      </c>
      <c r="E1737" s="63" t="s">
        <v>4372</v>
      </c>
      <c r="F1737" s="63" t="s">
        <v>505</v>
      </c>
      <c r="G1737" s="63" t="s">
        <v>14</v>
      </c>
      <c r="I1737" s="10"/>
    </row>
    <row r="1738" ht="14.25" customHeight="1">
      <c r="A1738" s="63" t="s">
        <v>18605</v>
      </c>
      <c r="B1738" s="63" t="s">
        <v>18608</v>
      </c>
      <c r="C1738" s="63" t="s">
        <v>18609</v>
      </c>
      <c r="D1738" s="63" t="s">
        <v>78</v>
      </c>
      <c r="E1738" s="63" t="s">
        <v>90</v>
      </c>
      <c r="F1738" s="63" t="s">
        <v>111</v>
      </c>
      <c r="G1738" s="63" t="s">
        <v>14</v>
      </c>
      <c r="I1738" s="10"/>
    </row>
    <row r="1739" ht="14.25" customHeight="1">
      <c r="A1739" s="63" t="s">
        <v>18610</v>
      </c>
      <c r="B1739" s="63" t="s">
        <v>18611</v>
      </c>
      <c r="C1739" s="63" t="s">
        <v>18612</v>
      </c>
      <c r="D1739" s="63" t="s">
        <v>1242</v>
      </c>
      <c r="E1739" s="63" t="s">
        <v>119</v>
      </c>
      <c r="F1739" s="63" t="s">
        <v>330</v>
      </c>
      <c r="G1739" s="63" t="s">
        <v>14</v>
      </c>
      <c r="I1739" s="10"/>
    </row>
    <row r="1740" ht="14.25" customHeight="1">
      <c r="A1740" s="63" t="s">
        <v>18610</v>
      </c>
      <c r="B1740" s="63" t="s">
        <v>18611</v>
      </c>
      <c r="C1740" s="63" t="s">
        <v>18612</v>
      </c>
      <c r="D1740" s="63" t="s">
        <v>1242</v>
      </c>
      <c r="E1740" s="63" t="s">
        <v>38</v>
      </c>
      <c r="F1740" s="63" t="s">
        <v>149</v>
      </c>
      <c r="G1740" s="63" t="s">
        <v>14</v>
      </c>
      <c r="I1740" s="10"/>
    </row>
    <row r="1741" ht="14.25" customHeight="1">
      <c r="A1741" s="63" t="s">
        <v>18610</v>
      </c>
      <c r="B1741" s="63" t="s">
        <v>18611</v>
      </c>
      <c r="C1741" s="63" t="s">
        <v>18612</v>
      </c>
      <c r="D1741" s="63" t="s">
        <v>1242</v>
      </c>
      <c r="E1741" s="63" t="s">
        <v>90</v>
      </c>
      <c r="F1741" s="63" t="s">
        <v>111</v>
      </c>
      <c r="G1741" s="63" t="s">
        <v>14</v>
      </c>
      <c r="I1741" s="10"/>
    </row>
    <row r="1742" ht="14.25" customHeight="1">
      <c r="A1742" s="63" t="s">
        <v>18610</v>
      </c>
      <c r="B1742" s="63" t="s">
        <v>18613</v>
      </c>
      <c r="C1742" s="63" t="s">
        <v>18614</v>
      </c>
      <c r="D1742" s="63" t="s">
        <v>1290</v>
      </c>
      <c r="E1742" s="63" t="s">
        <v>90</v>
      </c>
      <c r="F1742" s="63" t="s">
        <v>111</v>
      </c>
      <c r="G1742" s="63" t="s">
        <v>14</v>
      </c>
      <c r="I1742" s="10"/>
    </row>
    <row r="1743" ht="14.25" customHeight="1">
      <c r="A1743" s="63" t="s">
        <v>18610</v>
      </c>
      <c r="B1743" s="63" t="s">
        <v>18613</v>
      </c>
      <c r="C1743" s="63" t="s">
        <v>18614</v>
      </c>
      <c r="D1743" s="63" t="s">
        <v>1290</v>
      </c>
      <c r="E1743" s="63" t="s">
        <v>119</v>
      </c>
      <c r="F1743" s="63" t="s">
        <v>18</v>
      </c>
      <c r="G1743" s="63" t="s">
        <v>14</v>
      </c>
      <c r="I1743" s="10"/>
    </row>
    <row r="1744" ht="14.25" customHeight="1">
      <c r="A1744" s="63" t="s">
        <v>18615</v>
      </c>
      <c r="B1744" s="63" t="s">
        <v>18616</v>
      </c>
      <c r="C1744" s="63" t="s">
        <v>18617</v>
      </c>
      <c r="D1744" s="63" t="s">
        <v>2252</v>
      </c>
      <c r="E1744" s="63" t="s">
        <v>5895</v>
      </c>
      <c r="F1744" s="63" t="s">
        <v>111</v>
      </c>
      <c r="G1744" s="63" t="s">
        <v>14</v>
      </c>
      <c r="I1744" s="10"/>
    </row>
    <row r="1745" ht="14.25" customHeight="1">
      <c r="A1745" s="63" t="s">
        <v>18615</v>
      </c>
      <c r="B1745" s="63" t="s">
        <v>18616</v>
      </c>
      <c r="C1745" s="63" t="s">
        <v>18617</v>
      </c>
      <c r="D1745" s="63" t="s">
        <v>2252</v>
      </c>
      <c r="E1745" s="63" t="s">
        <v>119</v>
      </c>
      <c r="F1745" s="63" t="s">
        <v>18</v>
      </c>
      <c r="G1745" s="63" t="s">
        <v>14</v>
      </c>
      <c r="I1745" s="10"/>
    </row>
    <row r="1746" ht="14.25" customHeight="1">
      <c r="A1746" s="63" t="s">
        <v>18615</v>
      </c>
      <c r="B1746" s="63" t="s">
        <v>18616</v>
      </c>
      <c r="C1746" s="63" t="s">
        <v>18617</v>
      </c>
      <c r="D1746" s="63" t="s">
        <v>2252</v>
      </c>
      <c r="E1746" s="63" t="s">
        <v>66</v>
      </c>
      <c r="F1746" s="63" t="s">
        <v>132</v>
      </c>
      <c r="G1746" s="63" t="s">
        <v>14</v>
      </c>
      <c r="I1746" s="10"/>
    </row>
    <row r="1747" ht="14.25" customHeight="1">
      <c r="A1747" s="63" t="s">
        <v>18615</v>
      </c>
      <c r="B1747" s="63" t="s">
        <v>18618</v>
      </c>
      <c r="C1747" s="63" t="s">
        <v>18619</v>
      </c>
      <c r="D1747" s="63" t="s">
        <v>1429</v>
      </c>
      <c r="E1747" s="63" t="s">
        <v>119</v>
      </c>
      <c r="F1747" s="63" t="s">
        <v>330</v>
      </c>
      <c r="G1747" s="63" t="s">
        <v>14</v>
      </c>
      <c r="I1747" s="10"/>
    </row>
    <row r="1748" ht="14.25" customHeight="1">
      <c r="A1748" s="63" t="s">
        <v>18615</v>
      </c>
      <c r="B1748" s="63" t="s">
        <v>18618</v>
      </c>
      <c r="C1748" s="63" t="s">
        <v>18619</v>
      </c>
      <c r="D1748" s="63" t="s">
        <v>1429</v>
      </c>
      <c r="E1748" s="63" t="s">
        <v>90</v>
      </c>
      <c r="F1748" s="63" t="s">
        <v>111</v>
      </c>
      <c r="G1748" s="63" t="s">
        <v>14</v>
      </c>
      <c r="I1748" s="10"/>
    </row>
    <row r="1749" ht="14.25" customHeight="1">
      <c r="A1749" s="63" t="s">
        <v>18620</v>
      </c>
      <c r="B1749" s="63" t="s">
        <v>18621</v>
      </c>
      <c r="C1749" s="63" t="s">
        <v>18622</v>
      </c>
      <c r="D1749" s="63" t="s">
        <v>165</v>
      </c>
      <c r="E1749" s="63" t="s">
        <v>119</v>
      </c>
      <c r="F1749" s="63" t="s">
        <v>4436</v>
      </c>
      <c r="G1749" s="63" t="s">
        <v>14</v>
      </c>
      <c r="I1749" s="10"/>
    </row>
    <row r="1750" ht="14.25" customHeight="1">
      <c r="A1750" s="63" t="s">
        <v>18620</v>
      </c>
      <c r="B1750" s="63" t="s">
        <v>18621</v>
      </c>
      <c r="C1750" s="63" t="s">
        <v>18622</v>
      </c>
      <c r="D1750" s="63" t="s">
        <v>165</v>
      </c>
      <c r="E1750" s="63" t="s">
        <v>14211</v>
      </c>
      <c r="F1750" s="63" t="s">
        <v>13</v>
      </c>
      <c r="G1750" s="63" t="s">
        <v>14</v>
      </c>
      <c r="I1750" s="10"/>
    </row>
    <row r="1751" ht="14.25" customHeight="1">
      <c r="A1751" s="63" t="s">
        <v>18620</v>
      </c>
      <c r="B1751" s="63" t="s">
        <v>18621</v>
      </c>
      <c r="C1751" s="63" t="s">
        <v>18622</v>
      </c>
      <c r="D1751" s="63" t="s">
        <v>165</v>
      </c>
      <c r="E1751" s="63" t="s">
        <v>90</v>
      </c>
      <c r="F1751" s="63" t="s">
        <v>111</v>
      </c>
      <c r="G1751" s="63" t="s">
        <v>14</v>
      </c>
      <c r="I1751" s="10"/>
    </row>
    <row r="1752" ht="14.25" customHeight="1">
      <c r="A1752" s="63" t="s">
        <v>18620</v>
      </c>
      <c r="B1752" s="63" t="s">
        <v>18623</v>
      </c>
      <c r="C1752" s="63" t="s">
        <v>18624</v>
      </c>
      <c r="D1752" s="63" t="s">
        <v>567</v>
      </c>
      <c r="E1752" s="63" t="s">
        <v>119</v>
      </c>
      <c r="F1752" s="63" t="s">
        <v>330</v>
      </c>
      <c r="G1752" s="63" t="s">
        <v>14</v>
      </c>
      <c r="I1752" s="10"/>
    </row>
    <row r="1753" ht="14.25" customHeight="1">
      <c r="A1753" s="63" t="s">
        <v>18625</v>
      </c>
      <c r="B1753" s="63" t="s">
        <v>18626</v>
      </c>
      <c r="C1753" s="63" t="s">
        <v>18627</v>
      </c>
      <c r="D1753" s="63" t="s">
        <v>523</v>
      </c>
      <c r="E1753" s="63" t="s">
        <v>110</v>
      </c>
      <c r="F1753" s="63" t="s">
        <v>111</v>
      </c>
      <c r="G1753" s="63" t="s">
        <v>14</v>
      </c>
      <c r="I1753" s="10"/>
    </row>
    <row r="1754" ht="14.25" customHeight="1">
      <c r="A1754" s="63" t="s">
        <v>18625</v>
      </c>
      <c r="B1754" s="63" t="s">
        <v>18626</v>
      </c>
      <c r="C1754" s="63" t="s">
        <v>18627</v>
      </c>
      <c r="D1754" s="63" t="s">
        <v>523</v>
      </c>
      <c r="E1754" s="63" t="s">
        <v>47</v>
      </c>
      <c r="F1754" s="63" t="s">
        <v>48</v>
      </c>
      <c r="G1754" s="63" t="s">
        <v>14</v>
      </c>
      <c r="I1754" s="10"/>
    </row>
    <row r="1755" ht="14.25" customHeight="1">
      <c r="A1755" s="63" t="s">
        <v>18625</v>
      </c>
      <c r="B1755" s="63" t="s">
        <v>18626</v>
      </c>
      <c r="C1755" s="63" t="s">
        <v>18627</v>
      </c>
      <c r="D1755" s="63" t="s">
        <v>523</v>
      </c>
      <c r="E1755" s="63" t="s">
        <v>119</v>
      </c>
      <c r="F1755" s="63" t="s">
        <v>917</v>
      </c>
      <c r="G1755" s="63" t="s">
        <v>14</v>
      </c>
      <c r="I1755" s="10"/>
    </row>
    <row r="1756" ht="14.25" customHeight="1">
      <c r="A1756" s="63" t="s">
        <v>18625</v>
      </c>
      <c r="B1756" s="63" t="s">
        <v>18628</v>
      </c>
      <c r="C1756" s="63" t="s">
        <v>18629</v>
      </c>
      <c r="D1756" s="63" t="s">
        <v>633</v>
      </c>
      <c r="E1756" s="63" t="s">
        <v>119</v>
      </c>
      <c r="F1756" s="63" t="s">
        <v>2840</v>
      </c>
      <c r="G1756" s="63" t="s">
        <v>14</v>
      </c>
      <c r="I1756" s="10"/>
    </row>
    <row r="1757" ht="14.25" customHeight="1">
      <c r="A1757" s="63" t="s">
        <v>18630</v>
      </c>
      <c r="B1757" s="63" t="s">
        <v>18631</v>
      </c>
      <c r="C1757" s="63" t="s">
        <v>18632</v>
      </c>
      <c r="D1757" s="63" t="s">
        <v>10190</v>
      </c>
      <c r="E1757" s="63" t="s">
        <v>119</v>
      </c>
      <c r="F1757" s="63" t="s">
        <v>2840</v>
      </c>
      <c r="G1757" s="63" t="s">
        <v>14</v>
      </c>
      <c r="I1757" s="10"/>
    </row>
    <row r="1758" ht="14.25" customHeight="1">
      <c r="A1758" s="63" t="s">
        <v>18630</v>
      </c>
      <c r="B1758" s="63" t="s">
        <v>18631</v>
      </c>
      <c r="C1758" s="63" t="s">
        <v>18632</v>
      </c>
      <c r="D1758" s="63" t="s">
        <v>10190</v>
      </c>
      <c r="E1758" s="63" t="s">
        <v>1490</v>
      </c>
      <c r="F1758" s="63" t="s">
        <v>308</v>
      </c>
      <c r="G1758" s="63" t="s">
        <v>14</v>
      </c>
      <c r="I1758" s="10"/>
    </row>
    <row r="1759" ht="14.25" customHeight="1">
      <c r="A1759" s="63" t="s">
        <v>18630</v>
      </c>
      <c r="B1759" s="63" t="s">
        <v>18633</v>
      </c>
      <c r="C1759" s="63" t="s">
        <v>18634</v>
      </c>
      <c r="D1759" s="63" t="s">
        <v>11</v>
      </c>
      <c r="E1759" s="63" t="s">
        <v>119</v>
      </c>
      <c r="F1759" s="63" t="s">
        <v>330</v>
      </c>
      <c r="G1759" s="63" t="s">
        <v>14</v>
      </c>
      <c r="I1759" s="10"/>
    </row>
    <row r="1760" ht="14.25" customHeight="1">
      <c r="A1760" s="63" t="s">
        <v>18635</v>
      </c>
      <c r="B1760" s="63" t="s">
        <v>18636</v>
      </c>
      <c r="C1760" s="63" t="s">
        <v>18637</v>
      </c>
      <c r="D1760" s="63" t="s">
        <v>130</v>
      </c>
      <c r="E1760" s="63" t="s">
        <v>119</v>
      </c>
      <c r="F1760" s="63" t="s">
        <v>132</v>
      </c>
      <c r="G1760" s="63" t="s">
        <v>14</v>
      </c>
      <c r="I1760" s="10"/>
    </row>
    <row r="1761" ht="14.25" customHeight="1">
      <c r="A1761" s="63" t="s">
        <v>18635</v>
      </c>
      <c r="B1761" s="63" t="s">
        <v>18638</v>
      </c>
      <c r="C1761" s="63" t="s">
        <v>18639</v>
      </c>
      <c r="D1761" s="63" t="s">
        <v>235</v>
      </c>
      <c r="E1761" s="63" t="s">
        <v>90</v>
      </c>
      <c r="F1761" s="63" t="s">
        <v>111</v>
      </c>
      <c r="G1761" s="63" t="s">
        <v>14</v>
      </c>
      <c r="I1761" s="10"/>
    </row>
    <row r="1762" ht="14.25" customHeight="1">
      <c r="A1762" s="65">
        <v>44902.0</v>
      </c>
      <c r="B1762" s="63" t="s">
        <v>18640</v>
      </c>
      <c r="C1762" s="63" t="s">
        <v>18641</v>
      </c>
      <c r="D1762" s="63" t="s">
        <v>114</v>
      </c>
      <c r="E1762" s="63" t="s">
        <v>119</v>
      </c>
      <c r="F1762" s="63" t="s">
        <v>2840</v>
      </c>
      <c r="G1762" s="63" t="s">
        <v>14</v>
      </c>
      <c r="I1762" s="10"/>
    </row>
    <row r="1763" ht="14.25" customHeight="1">
      <c r="A1763" s="65">
        <v>44902.0</v>
      </c>
      <c r="B1763" s="63" t="s">
        <v>18642</v>
      </c>
      <c r="C1763" s="63" t="s">
        <v>18643</v>
      </c>
      <c r="D1763" s="63" t="s">
        <v>715</v>
      </c>
      <c r="E1763" s="63" t="s">
        <v>119</v>
      </c>
      <c r="F1763" s="63" t="s">
        <v>330</v>
      </c>
      <c r="G1763" s="63" t="s">
        <v>14</v>
      </c>
      <c r="I1763" s="10"/>
    </row>
    <row r="1764" ht="14.25" customHeight="1">
      <c r="A1764" s="65">
        <v>44902.0</v>
      </c>
      <c r="B1764" s="63" t="s">
        <v>18642</v>
      </c>
      <c r="C1764" s="63" t="s">
        <v>18643</v>
      </c>
      <c r="D1764" s="63" t="s">
        <v>715</v>
      </c>
      <c r="E1764" s="63" t="s">
        <v>90</v>
      </c>
      <c r="F1764" s="63" t="s">
        <v>111</v>
      </c>
      <c r="G1764" s="63" t="s">
        <v>14</v>
      </c>
      <c r="I1764" s="10"/>
    </row>
    <row r="1765" ht="14.25" customHeight="1">
      <c r="A1765" s="65">
        <v>44872.0</v>
      </c>
      <c r="B1765" s="63" t="s">
        <v>18644</v>
      </c>
      <c r="C1765" s="63" t="s">
        <v>18645</v>
      </c>
      <c r="D1765" s="63" t="s">
        <v>839</v>
      </c>
      <c r="E1765" s="63" t="s">
        <v>119</v>
      </c>
      <c r="F1765" s="63" t="s">
        <v>2840</v>
      </c>
      <c r="G1765" s="63" t="s">
        <v>14</v>
      </c>
      <c r="I1765" s="10"/>
    </row>
    <row r="1766" ht="14.25" customHeight="1">
      <c r="A1766" s="65">
        <v>44872.0</v>
      </c>
      <c r="B1766" s="63" t="s">
        <v>18644</v>
      </c>
      <c r="C1766" s="63" t="s">
        <v>18645</v>
      </c>
      <c r="D1766" s="63" t="s">
        <v>839</v>
      </c>
      <c r="E1766" s="63" t="s">
        <v>90</v>
      </c>
      <c r="F1766" s="63" t="s">
        <v>111</v>
      </c>
      <c r="G1766" s="63" t="s">
        <v>14</v>
      </c>
      <c r="I1766" s="10"/>
    </row>
    <row r="1767" ht="14.25" customHeight="1">
      <c r="A1767" s="65">
        <v>44872.0</v>
      </c>
      <c r="B1767" s="63" t="s">
        <v>18644</v>
      </c>
      <c r="C1767" s="63" t="s">
        <v>18645</v>
      </c>
      <c r="D1767" s="63" t="s">
        <v>839</v>
      </c>
      <c r="E1767" s="63" t="s">
        <v>15</v>
      </c>
      <c r="F1767" s="63" t="s">
        <v>17966</v>
      </c>
      <c r="G1767" s="63" t="s">
        <v>14</v>
      </c>
      <c r="I1767" s="10"/>
    </row>
    <row r="1768" ht="14.25" customHeight="1">
      <c r="A1768" s="65">
        <v>44872.0</v>
      </c>
      <c r="B1768" s="63" t="s">
        <v>18646</v>
      </c>
      <c r="C1768" s="63" t="s">
        <v>18647</v>
      </c>
      <c r="D1768" s="63" t="s">
        <v>1728</v>
      </c>
      <c r="E1768" s="63" t="s">
        <v>125</v>
      </c>
      <c r="F1768" s="63" t="s">
        <v>13</v>
      </c>
      <c r="G1768" s="63" t="s">
        <v>14</v>
      </c>
      <c r="I1768" s="10"/>
    </row>
    <row r="1769" ht="14.25" customHeight="1">
      <c r="A1769" s="65">
        <v>44872.0</v>
      </c>
      <c r="B1769" s="63" t="s">
        <v>18646</v>
      </c>
      <c r="C1769" s="63" t="s">
        <v>18647</v>
      </c>
      <c r="D1769" s="63" t="s">
        <v>1728</v>
      </c>
      <c r="E1769" s="63" t="s">
        <v>259</v>
      </c>
      <c r="F1769" s="63" t="s">
        <v>330</v>
      </c>
      <c r="G1769" s="63" t="s">
        <v>14</v>
      </c>
      <c r="I1769" s="10"/>
    </row>
    <row r="1770" ht="14.25" customHeight="1">
      <c r="A1770" s="65">
        <v>44780.0</v>
      </c>
      <c r="B1770" s="63" t="s">
        <v>18648</v>
      </c>
      <c r="C1770" s="63" t="s">
        <v>18649</v>
      </c>
      <c r="D1770" s="63" t="s">
        <v>899</v>
      </c>
      <c r="E1770" s="63" t="s">
        <v>119</v>
      </c>
      <c r="F1770" s="63" t="s">
        <v>132</v>
      </c>
      <c r="G1770" s="63" t="s">
        <v>14</v>
      </c>
      <c r="I1770" s="10"/>
    </row>
    <row r="1771" ht="14.25" customHeight="1">
      <c r="A1771" s="65">
        <v>44780.0</v>
      </c>
      <c r="B1771" s="63" t="s">
        <v>18650</v>
      </c>
      <c r="C1771" s="63" t="s">
        <v>18651</v>
      </c>
      <c r="D1771" s="63" t="s">
        <v>216</v>
      </c>
      <c r="E1771" s="63" t="s">
        <v>5895</v>
      </c>
      <c r="F1771" s="63" t="s">
        <v>111</v>
      </c>
      <c r="G1771" s="63" t="s">
        <v>14</v>
      </c>
      <c r="I1771" s="10"/>
    </row>
    <row r="1772" ht="14.25" customHeight="1">
      <c r="A1772" s="65">
        <v>44780.0</v>
      </c>
      <c r="B1772" s="63" t="s">
        <v>18650</v>
      </c>
      <c r="C1772" s="63" t="s">
        <v>18651</v>
      </c>
      <c r="D1772" s="63" t="s">
        <v>216</v>
      </c>
      <c r="E1772" s="63" t="s">
        <v>119</v>
      </c>
      <c r="F1772" s="63" t="s">
        <v>2840</v>
      </c>
      <c r="G1772" s="63" t="s">
        <v>14</v>
      </c>
      <c r="I1772" s="10"/>
    </row>
    <row r="1773" ht="14.25" customHeight="1">
      <c r="A1773" s="65">
        <v>44749.0</v>
      </c>
      <c r="B1773" s="63" t="s">
        <v>18652</v>
      </c>
      <c r="C1773" s="63" t="s">
        <v>18653</v>
      </c>
      <c r="D1773" s="63" t="s">
        <v>722</v>
      </c>
      <c r="E1773" s="63" t="s">
        <v>119</v>
      </c>
      <c r="F1773" s="63" t="s">
        <v>18</v>
      </c>
      <c r="G1773" s="63" t="s">
        <v>14</v>
      </c>
      <c r="I1773" s="10"/>
    </row>
    <row r="1774" ht="14.25" customHeight="1">
      <c r="A1774" s="65">
        <v>44749.0</v>
      </c>
      <c r="B1774" s="63" t="s">
        <v>18652</v>
      </c>
      <c r="C1774" s="63" t="s">
        <v>18653</v>
      </c>
      <c r="D1774" s="63" t="s">
        <v>722</v>
      </c>
      <c r="E1774" s="63" t="s">
        <v>9830</v>
      </c>
      <c r="F1774" s="63" t="s">
        <v>149</v>
      </c>
      <c r="G1774" s="63" t="s">
        <v>14</v>
      </c>
      <c r="I1774" s="10"/>
    </row>
    <row r="1775" ht="14.25" customHeight="1">
      <c r="A1775" s="65">
        <v>44749.0</v>
      </c>
      <c r="B1775" s="63" t="s">
        <v>18652</v>
      </c>
      <c r="C1775" s="63" t="s">
        <v>18653</v>
      </c>
      <c r="D1775" s="63" t="s">
        <v>722</v>
      </c>
      <c r="E1775" s="63" t="s">
        <v>90</v>
      </c>
      <c r="F1775" s="63" t="s">
        <v>111</v>
      </c>
      <c r="G1775" s="63" t="s">
        <v>14</v>
      </c>
      <c r="I1775" s="10"/>
    </row>
    <row r="1776" ht="14.25" customHeight="1">
      <c r="A1776" s="65">
        <v>44749.0</v>
      </c>
      <c r="B1776" s="63" t="s">
        <v>18654</v>
      </c>
      <c r="C1776" s="63" t="s">
        <v>18655</v>
      </c>
      <c r="D1776" s="63" t="s">
        <v>1429</v>
      </c>
      <c r="E1776" s="63" t="s">
        <v>119</v>
      </c>
      <c r="F1776" s="63" t="s">
        <v>18</v>
      </c>
      <c r="G1776" s="63" t="s">
        <v>14</v>
      </c>
      <c r="I1776" s="10"/>
    </row>
    <row r="1777" ht="14.25" customHeight="1">
      <c r="A1777" s="65">
        <v>44749.0</v>
      </c>
      <c r="B1777" s="63" t="s">
        <v>18654</v>
      </c>
      <c r="C1777" s="63" t="s">
        <v>18655</v>
      </c>
      <c r="D1777" s="63" t="s">
        <v>1429</v>
      </c>
      <c r="E1777" s="63" t="s">
        <v>436</v>
      </c>
      <c r="F1777" s="63" t="s">
        <v>917</v>
      </c>
      <c r="G1777" s="63" t="s">
        <v>14</v>
      </c>
      <c r="I1777" s="10"/>
    </row>
    <row r="1778" ht="14.25" customHeight="1">
      <c r="A1778" s="65">
        <v>44719.0</v>
      </c>
      <c r="B1778" s="63" t="s">
        <v>18656</v>
      </c>
      <c r="C1778" s="63" t="s">
        <v>18657</v>
      </c>
      <c r="D1778" s="63" t="s">
        <v>329</v>
      </c>
      <c r="E1778" s="63" t="s">
        <v>90</v>
      </c>
      <c r="F1778" s="63" t="s">
        <v>111</v>
      </c>
      <c r="G1778" s="63" t="s">
        <v>14</v>
      </c>
      <c r="I1778" s="10"/>
    </row>
    <row r="1779" ht="14.25" customHeight="1">
      <c r="A1779" s="65">
        <v>44719.0</v>
      </c>
      <c r="B1779" s="63" t="s">
        <v>18658</v>
      </c>
      <c r="C1779" s="63" t="s">
        <v>18659</v>
      </c>
      <c r="D1779" s="63" t="s">
        <v>1181</v>
      </c>
      <c r="E1779" s="63" t="s">
        <v>110</v>
      </c>
      <c r="F1779" s="63" t="s">
        <v>111</v>
      </c>
      <c r="G1779" s="63" t="s">
        <v>14</v>
      </c>
      <c r="I1779" s="10"/>
    </row>
    <row r="1780" ht="14.25" customHeight="1">
      <c r="A1780" s="65">
        <v>44688.0</v>
      </c>
      <c r="B1780" s="63" t="s">
        <v>18660</v>
      </c>
      <c r="C1780" s="63" t="s">
        <v>18661</v>
      </c>
      <c r="D1780" s="63" t="s">
        <v>1290</v>
      </c>
      <c r="E1780" s="63" t="s">
        <v>119</v>
      </c>
      <c r="F1780" s="63" t="s">
        <v>330</v>
      </c>
      <c r="G1780" s="63" t="s">
        <v>14</v>
      </c>
      <c r="I1780" s="10"/>
    </row>
    <row r="1781" ht="14.25" customHeight="1">
      <c r="A1781" s="65">
        <v>44688.0</v>
      </c>
      <c r="B1781" s="63" t="s">
        <v>18660</v>
      </c>
      <c r="C1781" s="63" t="s">
        <v>18661</v>
      </c>
      <c r="D1781" s="63" t="s">
        <v>1290</v>
      </c>
      <c r="E1781" s="63" t="s">
        <v>420</v>
      </c>
      <c r="F1781" s="63" t="s">
        <v>454</v>
      </c>
      <c r="G1781" s="63" t="s">
        <v>14</v>
      </c>
      <c r="I1781" s="10"/>
    </row>
    <row r="1782" ht="14.25" customHeight="1">
      <c r="A1782" s="65">
        <v>44688.0</v>
      </c>
      <c r="B1782" s="63" t="s">
        <v>18662</v>
      </c>
      <c r="C1782" s="63" t="s">
        <v>18663</v>
      </c>
      <c r="D1782" s="63" t="s">
        <v>10190</v>
      </c>
      <c r="E1782" s="63" t="s">
        <v>110</v>
      </c>
      <c r="F1782" s="63" t="s">
        <v>111</v>
      </c>
      <c r="G1782" s="63" t="s">
        <v>14</v>
      </c>
      <c r="I1782" s="10"/>
    </row>
    <row r="1783" ht="14.25" customHeight="1">
      <c r="A1783" s="65">
        <v>44688.0</v>
      </c>
      <c r="B1783" s="63" t="s">
        <v>18662</v>
      </c>
      <c r="C1783" s="63" t="s">
        <v>18663</v>
      </c>
      <c r="D1783" s="63" t="s">
        <v>10190</v>
      </c>
      <c r="E1783" s="63" t="s">
        <v>239</v>
      </c>
      <c r="F1783" s="63" t="s">
        <v>240</v>
      </c>
      <c r="G1783" s="63" t="s">
        <v>14</v>
      </c>
      <c r="I1783" s="10"/>
    </row>
    <row r="1784" ht="14.25" customHeight="1">
      <c r="A1784" s="65">
        <v>44658.0</v>
      </c>
      <c r="B1784" s="63" t="s">
        <v>18664</v>
      </c>
      <c r="C1784" s="63" t="s">
        <v>18665</v>
      </c>
      <c r="D1784" s="63" t="s">
        <v>373</v>
      </c>
      <c r="E1784" s="63" t="s">
        <v>420</v>
      </c>
      <c r="F1784" s="63" t="s">
        <v>564</v>
      </c>
      <c r="G1784" s="63" t="s">
        <v>14</v>
      </c>
      <c r="I1784" s="10"/>
    </row>
    <row r="1785" ht="14.25" customHeight="1">
      <c r="A1785" s="65">
        <v>44658.0</v>
      </c>
      <c r="B1785" s="63" t="s">
        <v>18666</v>
      </c>
      <c r="C1785" s="63" t="s">
        <v>18667</v>
      </c>
      <c r="D1785" s="63" t="s">
        <v>286</v>
      </c>
      <c r="E1785" s="63" t="s">
        <v>334</v>
      </c>
      <c r="F1785" s="63" t="s">
        <v>330</v>
      </c>
      <c r="G1785" s="63" t="s">
        <v>14</v>
      </c>
      <c r="I1785" s="10"/>
    </row>
    <row r="1786" ht="14.25" customHeight="1">
      <c r="A1786" s="65">
        <v>44658.0</v>
      </c>
      <c r="B1786" s="63" t="s">
        <v>18666</v>
      </c>
      <c r="C1786" s="63" t="s">
        <v>18667</v>
      </c>
      <c r="D1786" s="63" t="s">
        <v>286</v>
      </c>
      <c r="E1786" s="63" t="s">
        <v>119</v>
      </c>
      <c r="F1786" s="63" t="s">
        <v>4887</v>
      </c>
      <c r="G1786" s="63" t="s">
        <v>14</v>
      </c>
      <c r="I1786" s="10"/>
    </row>
    <row r="1787" ht="14.25" customHeight="1">
      <c r="A1787" s="65">
        <v>44658.0</v>
      </c>
      <c r="B1787" s="63" t="s">
        <v>18666</v>
      </c>
      <c r="C1787" s="63" t="s">
        <v>18667</v>
      </c>
      <c r="D1787" s="63" t="s">
        <v>286</v>
      </c>
      <c r="E1787" s="63" t="s">
        <v>18668</v>
      </c>
      <c r="F1787" s="63" t="s">
        <v>13</v>
      </c>
      <c r="G1787" s="63" t="s">
        <v>14</v>
      </c>
      <c r="I1787" s="10"/>
    </row>
    <row r="1788" ht="14.25" customHeight="1">
      <c r="A1788" s="65">
        <v>44568.0</v>
      </c>
      <c r="B1788" s="63" t="s">
        <v>18669</v>
      </c>
      <c r="C1788" s="63" t="s">
        <v>18670</v>
      </c>
      <c r="D1788" s="63" t="s">
        <v>373</v>
      </c>
      <c r="E1788" s="63" t="s">
        <v>119</v>
      </c>
      <c r="F1788" s="63" t="s">
        <v>718</v>
      </c>
      <c r="G1788" s="63" t="s">
        <v>14</v>
      </c>
      <c r="I1788" s="10"/>
    </row>
    <row r="1789" ht="14.25" customHeight="1">
      <c r="A1789" s="65">
        <v>44568.0</v>
      </c>
      <c r="B1789" s="63" t="s">
        <v>18669</v>
      </c>
      <c r="C1789" s="63" t="s">
        <v>18670</v>
      </c>
      <c r="D1789" s="63" t="s">
        <v>373</v>
      </c>
      <c r="E1789" s="63" t="s">
        <v>90</v>
      </c>
      <c r="F1789" s="63" t="s">
        <v>111</v>
      </c>
      <c r="G1789" s="63" t="s">
        <v>14</v>
      </c>
      <c r="I1789" s="10"/>
    </row>
    <row r="1790" ht="14.25" customHeight="1">
      <c r="A1790" s="65">
        <v>44568.0</v>
      </c>
      <c r="B1790" s="63" t="s">
        <v>18671</v>
      </c>
      <c r="C1790" s="63" t="s">
        <v>18672</v>
      </c>
      <c r="D1790" s="63" t="s">
        <v>746</v>
      </c>
      <c r="E1790" s="63" t="s">
        <v>1412</v>
      </c>
      <c r="F1790" s="63" t="s">
        <v>111</v>
      </c>
      <c r="G1790" s="63" t="s">
        <v>14</v>
      </c>
      <c r="I1790" s="10"/>
    </row>
    <row r="1791" ht="14.25" customHeight="1">
      <c r="A1791" s="65">
        <v>44568.0</v>
      </c>
      <c r="B1791" s="63" t="s">
        <v>18671</v>
      </c>
      <c r="C1791" s="63" t="s">
        <v>18672</v>
      </c>
      <c r="D1791" s="63" t="s">
        <v>746</v>
      </c>
      <c r="E1791" s="63" t="s">
        <v>47</v>
      </c>
      <c r="F1791" s="63" t="s">
        <v>809</v>
      </c>
      <c r="G1791" s="63" t="s">
        <v>14</v>
      </c>
      <c r="I1791" s="10"/>
    </row>
    <row r="1792" ht="14.25" customHeight="1">
      <c r="A1792" s="63" t="s">
        <v>18673</v>
      </c>
      <c r="B1792" s="63" t="s">
        <v>18671</v>
      </c>
      <c r="C1792" s="63" t="s">
        <v>18674</v>
      </c>
      <c r="D1792" s="63" t="s">
        <v>1932</v>
      </c>
      <c r="E1792" s="63" t="s">
        <v>110</v>
      </c>
      <c r="F1792" s="63" t="s">
        <v>111</v>
      </c>
      <c r="G1792" s="63" t="s">
        <v>14</v>
      </c>
      <c r="I1792" s="10"/>
    </row>
    <row r="1793" ht="14.25" customHeight="1">
      <c r="A1793" s="63" t="s">
        <v>18673</v>
      </c>
      <c r="B1793" s="63" t="s">
        <v>18671</v>
      </c>
      <c r="C1793" s="63" t="s">
        <v>18674</v>
      </c>
      <c r="D1793" s="63" t="s">
        <v>1932</v>
      </c>
      <c r="E1793" s="63" t="s">
        <v>1293</v>
      </c>
      <c r="F1793" s="63" t="s">
        <v>171</v>
      </c>
      <c r="G1793" s="63" t="s">
        <v>14</v>
      </c>
      <c r="I1793" s="10"/>
    </row>
    <row r="1794" ht="14.25" customHeight="1">
      <c r="A1794" s="63" t="s">
        <v>18673</v>
      </c>
      <c r="B1794" s="63" t="s">
        <v>18671</v>
      </c>
      <c r="C1794" s="63" t="s">
        <v>18674</v>
      </c>
      <c r="D1794" s="63" t="s">
        <v>1932</v>
      </c>
      <c r="E1794" s="63" t="s">
        <v>7058</v>
      </c>
      <c r="F1794" s="63" t="s">
        <v>308</v>
      </c>
      <c r="G1794" s="63" t="s">
        <v>14</v>
      </c>
      <c r="I1794" s="10"/>
    </row>
    <row r="1795" ht="14.25" customHeight="1">
      <c r="A1795" s="63" t="s">
        <v>18673</v>
      </c>
      <c r="B1795" s="63" t="s">
        <v>18675</v>
      </c>
      <c r="C1795" s="63" t="s">
        <v>18676</v>
      </c>
      <c r="D1795" s="63" t="s">
        <v>109</v>
      </c>
      <c r="E1795" s="63" t="s">
        <v>110</v>
      </c>
      <c r="F1795" s="63" t="s">
        <v>111</v>
      </c>
      <c r="G1795" s="63" t="s">
        <v>14</v>
      </c>
      <c r="I1795" s="10"/>
    </row>
    <row r="1796" ht="14.25" customHeight="1">
      <c r="A1796" s="63" t="s">
        <v>18673</v>
      </c>
      <c r="B1796" s="63" t="s">
        <v>18675</v>
      </c>
      <c r="C1796" s="63" t="s">
        <v>18676</v>
      </c>
      <c r="D1796" s="63" t="s">
        <v>109</v>
      </c>
      <c r="E1796" s="63" t="s">
        <v>15</v>
      </c>
      <c r="F1796" s="63" t="s">
        <v>3448</v>
      </c>
      <c r="G1796" s="63" t="s">
        <v>14</v>
      </c>
      <c r="I1796" s="10"/>
    </row>
    <row r="1797" ht="14.25" customHeight="1">
      <c r="A1797" s="63" t="s">
        <v>18677</v>
      </c>
      <c r="B1797" s="63" t="s">
        <v>18678</v>
      </c>
      <c r="C1797" s="63" t="s">
        <v>18679</v>
      </c>
      <c r="D1797" s="63" t="s">
        <v>170</v>
      </c>
      <c r="E1797" s="63" t="s">
        <v>119</v>
      </c>
      <c r="F1797" s="63" t="s">
        <v>18</v>
      </c>
      <c r="G1797" s="63" t="s">
        <v>14</v>
      </c>
      <c r="I1797" s="10"/>
    </row>
    <row r="1798" ht="14.25" customHeight="1">
      <c r="A1798" s="63" t="s">
        <v>18677</v>
      </c>
      <c r="B1798" s="63" t="s">
        <v>18678</v>
      </c>
      <c r="C1798" s="63" t="s">
        <v>18679</v>
      </c>
      <c r="D1798" s="63" t="s">
        <v>170</v>
      </c>
      <c r="E1798" s="63" t="s">
        <v>90</v>
      </c>
      <c r="F1798" s="63" t="s">
        <v>111</v>
      </c>
      <c r="G1798" s="63" t="s">
        <v>14</v>
      </c>
      <c r="I1798" s="10"/>
    </row>
    <row r="1799" ht="14.25" customHeight="1">
      <c r="A1799" s="63" t="s">
        <v>18677</v>
      </c>
      <c r="B1799" s="63" t="s">
        <v>18680</v>
      </c>
      <c r="C1799" s="63" t="s">
        <v>18681</v>
      </c>
      <c r="D1799" s="63" t="s">
        <v>642</v>
      </c>
      <c r="E1799" s="63" t="s">
        <v>66</v>
      </c>
      <c r="F1799" s="63" t="s">
        <v>101</v>
      </c>
      <c r="G1799" s="63" t="s">
        <v>14</v>
      </c>
      <c r="I1799" s="10"/>
    </row>
    <row r="1800" ht="14.25" customHeight="1">
      <c r="A1800" s="63" t="s">
        <v>18677</v>
      </c>
      <c r="B1800" s="63" t="s">
        <v>18680</v>
      </c>
      <c r="C1800" s="63" t="s">
        <v>18681</v>
      </c>
      <c r="D1800" s="63" t="s">
        <v>642</v>
      </c>
      <c r="E1800" s="63" t="s">
        <v>119</v>
      </c>
      <c r="F1800" s="63" t="s">
        <v>149</v>
      </c>
      <c r="G1800" s="63" t="s">
        <v>14</v>
      </c>
      <c r="I1800" s="10"/>
    </row>
    <row r="1801" ht="14.25" customHeight="1">
      <c r="A1801" s="63" t="s">
        <v>18682</v>
      </c>
      <c r="B1801" s="63" t="s">
        <v>18683</v>
      </c>
      <c r="C1801" s="63" t="s">
        <v>18684</v>
      </c>
      <c r="D1801" s="63" t="s">
        <v>633</v>
      </c>
      <c r="E1801" s="63" t="s">
        <v>119</v>
      </c>
      <c r="F1801" s="63" t="s">
        <v>718</v>
      </c>
      <c r="G1801" s="63" t="s">
        <v>14</v>
      </c>
      <c r="I1801" s="10"/>
    </row>
    <row r="1802" ht="14.25" customHeight="1">
      <c r="A1802" s="63" t="s">
        <v>18682</v>
      </c>
      <c r="B1802" s="63" t="s">
        <v>18683</v>
      </c>
      <c r="C1802" s="63" t="s">
        <v>18684</v>
      </c>
      <c r="D1802" s="63" t="s">
        <v>633</v>
      </c>
      <c r="E1802" s="63" t="s">
        <v>38</v>
      </c>
      <c r="F1802" s="63" t="s">
        <v>280</v>
      </c>
      <c r="G1802" s="63" t="s">
        <v>14</v>
      </c>
      <c r="I1802" s="10"/>
    </row>
    <row r="1803" ht="14.25" customHeight="1">
      <c r="A1803" s="63" t="s">
        <v>18682</v>
      </c>
      <c r="B1803" s="63" t="s">
        <v>18683</v>
      </c>
      <c r="C1803" s="63" t="s">
        <v>18684</v>
      </c>
      <c r="D1803" s="63" t="s">
        <v>633</v>
      </c>
      <c r="E1803" s="63" t="s">
        <v>90</v>
      </c>
      <c r="F1803" s="63" t="s">
        <v>111</v>
      </c>
      <c r="G1803" s="63" t="s">
        <v>14</v>
      </c>
      <c r="I1803" s="10"/>
    </row>
    <row r="1804" ht="14.25" customHeight="1">
      <c r="A1804" s="63" t="s">
        <v>18682</v>
      </c>
      <c r="B1804" s="63" t="s">
        <v>18685</v>
      </c>
      <c r="C1804" s="63" t="s">
        <v>18686</v>
      </c>
      <c r="D1804" s="63" t="s">
        <v>32</v>
      </c>
      <c r="E1804" s="63" t="s">
        <v>5895</v>
      </c>
      <c r="F1804" s="63" t="s">
        <v>111</v>
      </c>
      <c r="G1804" s="63" t="s">
        <v>14</v>
      </c>
      <c r="I1804" s="10"/>
    </row>
    <row r="1805" ht="14.25" customHeight="1">
      <c r="A1805" s="63" t="s">
        <v>18687</v>
      </c>
      <c r="B1805" s="63" t="s">
        <v>18688</v>
      </c>
      <c r="C1805" s="63" t="s">
        <v>18689</v>
      </c>
      <c r="D1805" s="63" t="s">
        <v>135</v>
      </c>
      <c r="E1805" s="63" t="s">
        <v>119</v>
      </c>
      <c r="F1805" s="63" t="s">
        <v>917</v>
      </c>
      <c r="G1805" s="63" t="s">
        <v>14</v>
      </c>
      <c r="I1805" s="10"/>
    </row>
    <row r="1806" ht="14.25" customHeight="1">
      <c r="A1806" s="63" t="s">
        <v>18687</v>
      </c>
      <c r="B1806" s="63" t="s">
        <v>18688</v>
      </c>
      <c r="C1806" s="63" t="s">
        <v>18689</v>
      </c>
      <c r="D1806" s="63" t="s">
        <v>135</v>
      </c>
      <c r="E1806" s="63" t="s">
        <v>17618</v>
      </c>
      <c r="F1806" s="63" t="s">
        <v>4780</v>
      </c>
      <c r="G1806" s="63" t="s">
        <v>14</v>
      </c>
      <c r="I1806" s="10"/>
    </row>
    <row r="1807" ht="14.25" customHeight="1">
      <c r="A1807" s="63" t="s">
        <v>18687</v>
      </c>
      <c r="B1807" s="63" t="s">
        <v>18690</v>
      </c>
      <c r="C1807" s="63" t="s">
        <v>18691</v>
      </c>
      <c r="D1807" s="63" t="s">
        <v>17739</v>
      </c>
      <c r="E1807" s="63" t="s">
        <v>119</v>
      </c>
      <c r="F1807" s="63" t="s">
        <v>917</v>
      </c>
      <c r="G1807" s="63" t="s">
        <v>14</v>
      </c>
      <c r="I1807" s="10"/>
    </row>
    <row r="1808" ht="14.25" customHeight="1">
      <c r="A1808" s="63" t="s">
        <v>18687</v>
      </c>
      <c r="B1808" s="63" t="s">
        <v>18690</v>
      </c>
      <c r="C1808" s="63" t="s">
        <v>18691</v>
      </c>
      <c r="D1808" s="63" t="s">
        <v>17739</v>
      </c>
      <c r="E1808" s="63" t="s">
        <v>90</v>
      </c>
      <c r="F1808" s="63" t="s">
        <v>111</v>
      </c>
      <c r="G1808" s="63" t="s">
        <v>14</v>
      </c>
      <c r="I1808" s="10"/>
    </row>
    <row r="1809" ht="14.25" customHeight="1">
      <c r="A1809" s="63" t="s">
        <v>18687</v>
      </c>
      <c r="B1809" s="63" t="s">
        <v>18690</v>
      </c>
      <c r="C1809" s="63" t="s">
        <v>18691</v>
      </c>
      <c r="D1809" s="63" t="s">
        <v>17739</v>
      </c>
      <c r="E1809" s="63" t="s">
        <v>15</v>
      </c>
      <c r="F1809" s="63" t="s">
        <v>1341</v>
      </c>
      <c r="G1809" s="63" t="s">
        <v>14</v>
      </c>
      <c r="I1809" s="10"/>
    </row>
    <row r="1810" ht="14.25" customHeight="1">
      <c r="A1810" s="63" t="s">
        <v>18692</v>
      </c>
      <c r="B1810" s="63" t="s">
        <v>18693</v>
      </c>
      <c r="C1810" s="63" t="s">
        <v>18694</v>
      </c>
      <c r="D1810" s="63" t="s">
        <v>3712</v>
      </c>
      <c r="E1810" s="63" t="s">
        <v>166</v>
      </c>
      <c r="F1810" s="63" t="s">
        <v>171</v>
      </c>
      <c r="G1810" s="63" t="s">
        <v>14</v>
      </c>
      <c r="I1810" s="10"/>
    </row>
    <row r="1811" ht="14.25" customHeight="1">
      <c r="A1811" s="63" t="s">
        <v>18692</v>
      </c>
      <c r="B1811" s="63" t="s">
        <v>18693</v>
      </c>
      <c r="C1811" s="63" t="s">
        <v>18694</v>
      </c>
      <c r="D1811" s="63" t="s">
        <v>3712</v>
      </c>
      <c r="E1811" s="63" t="s">
        <v>420</v>
      </c>
      <c r="F1811" s="63" t="s">
        <v>18695</v>
      </c>
      <c r="G1811" s="63" t="s">
        <v>14</v>
      </c>
      <c r="I1811" s="10"/>
    </row>
    <row r="1812" ht="14.25" customHeight="1">
      <c r="A1812" s="63" t="s">
        <v>18692</v>
      </c>
      <c r="B1812" s="63" t="s">
        <v>18696</v>
      </c>
      <c r="C1812" s="63" t="s">
        <v>18697</v>
      </c>
      <c r="D1812" s="63" t="s">
        <v>839</v>
      </c>
      <c r="E1812" s="63" t="s">
        <v>119</v>
      </c>
      <c r="F1812" s="63" t="s">
        <v>149</v>
      </c>
      <c r="G1812" s="63" t="s">
        <v>14</v>
      </c>
      <c r="I1812" s="10"/>
    </row>
    <row r="1813" ht="14.25" customHeight="1">
      <c r="A1813" s="63" t="s">
        <v>18692</v>
      </c>
      <c r="B1813" s="63" t="s">
        <v>18696</v>
      </c>
      <c r="C1813" s="63" t="s">
        <v>18697</v>
      </c>
      <c r="D1813" s="63" t="s">
        <v>839</v>
      </c>
      <c r="E1813" s="63" t="s">
        <v>90</v>
      </c>
      <c r="F1813" s="63" t="s">
        <v>111</v>
      </c>
      <c r="G1813" s="63" t="s">
        <v>14</v>
      </c>
      <c r="I1813" s="10"/>
    </row>
    <row r="1814" ht="14.25" customHeight="1">
      <c r="A1814" s="63" t="s">
        <v>18698</v>
      </c>
      <c r="B1814" s="63" t="s">
        <v>18699</v>
      </c>
      <c r="C1814" s="63" t="s">
        <v>18700</v>
      </c>
      <c r="D1814" s="63" t="s">
        <v>608</v>
      </c>
      <c r="E1814" s="63" t="s">
        <v>9830</v>
      </c>
      <c r="F1814" s="63" t="s">
        <v>149</v>
      </c>
      <c r="G1814" s="63" t="s">
        <v>14</v>
      </c>
      <c r="I1814" s="10"/>
    </row>
    <row r="1815" ht="14.25" customHeight="1">
      <c r="A1815" s="63" t="s">
        <v>18698</v>
      </c>
      <c r="B1815" s="63" t="s">
        <v>18699</v>
      </c>
      <c r="C1815" s="63" t="s">
        <v>18700</v>
      </c>
      <c r="D1815" s="63" t="s">
        <v>608</v>
      </c>
      <c r="E1815" s="63" t="s">
        <v>119</v>
      </c>
      <c r="F1815" s="63" t="s">
        <v>330</v>
      </c>
      <c r="G1815" s="63" t="s">
        <v>14</v>
      </c>
      <c r="I1815" s="10"/>
    </row>
    <row r="1816" ht="14.25" customHeight="1">
      <c r="A1816" s="63" t="s">
        <v>18698</v>
      </c>
      <c r="B1816" s="63" t="s">
        <v>18699</v>
      </c>
      <c r="C1816" s="63" t="s">
        <v>18700</v>
      </c>
      <c r="D1816" s="63" t="s">
        <v>608</v>
      </c>
      <c r="E1816" s="63" t="s">
        <v>110</v>
      </c>
      <c r="F1816" s="63" t="s">
        <v>111</v>
      </c>
      <c r="G1816" s="63" t="s">
        <v>14</v>
      </c>
      <c r="I1816" s="10"/>
    </row>
    <row r="1817" ht="14.25" customHeight="1">
      <c r="A1817" s="63" t="s">
        <v>18698</v>
      </c>
      <c r="B1817" s="63" t="s">
        <v>18701</v>
      </c>
      <c r="C1817" s="63" t="s">
        <v>18702</v>
      </c>
      <c r="D1817" s="63" t="s">
        <v>567</v>
      </c>
      <c r="E1817" s="63" t="s">
        <v>110</v>
      </c>
      <c r="F1817" s="63" t="s">
        <v>111</v>
      </c>
      <c r="G1817" s="63" t="s">
        <v>14</v>
      </c>
      <c r="I1817" s="10"/>
    </row>
    <row r="1818" ht="14.25" customHeight="1">
      <c r="A1818" s="63" t="s">
        <v>18698</v>
      </c>
      <c r="B1818" s="63" t="s">
        <v>18701</v>
      </c>
      <c r="C1818" s="63" t="s">
        <v>18702</v>
      </c>
      <c r="D1818" s="63" t="s">
        <v>567</v>
      </c>
      <c r="E1818" s="63" t="s">
        <v>119</v>
      </c>
      <c r="F1818" s="63" t="s">
        <v>18</v>
      </c>
      <c r="G1818" s="63" t="s">
        <v>14</v>
      </c>
      <c r="I1818" s="10"/>
    </row>
    <row r="1819" ht="14.25" customHeight="1">
      <c r="A1819" s="63" t="s">
        <v>18698</v>
      </c>
      <c r="B1819" s="63" t="s">
        <v>18701</v>
      </c>
      <c r="C1819" s="63" t="s">
        <v>18702</v>
      </c>
      <c r="D1819" s="63" t="s">
        <v>567</v>
      </c>
      <c r="E1819" s="63" t="s">
        <v>420</v>
      </c>
      <c r="F1819" s="63" t="s">
        <v>280</v>
      </c>
      <c r="G1819" s="63" t="s">
        <v>14</v>
      </c>
      <c r="I1819" s="10"/>
    </row>
    <row r="1820" ht="14.25" customHeight="1">
      <c r="A1820" s="63" t="s">
        <v>18703</v>
      </c>
      <c r="B1820" s="63" t="s">
        <v>18704</v>
      </c>
      <c r="C1820" s="63" t="s">
        <v>18705</v>
      </c>
      <c r="D1820" s="63" t="s">
        <v>130</v>
      </c>
      <c r="E1820" s="63" t="s">
        <v>119</v>
      </c>
      <c r="F1820" s="63" t="s">
        <v>917</v>
      </c>
      <c r="G1820" s="63" t="s">
        <v>14</v>
      </c>
      <c r="I1820" s="10"/>
    </row>
    <row r="1821" ht="14.25" customHeight="1">
      <c r="A1821" s="63" t="s">
        <v>18703</v>
      </c>
      <c r="B1821" s="63" t="s">
        <v>18704</v>
      </c>
      <c r="C1821" s="63" t="s">
        <v>18705</v>
      </c>
      <c r="D1821" s="63" t="s">
        <v>130</v>
      </c>
      <c r="E1821" s="63" t="s">
        <v>38</v>
      </c>
      <c r="F1821" s="63" t="s">
        <v>132</v>
      </c>
      <c r="G1821" s="63" t="s">
        <v>14</v>
      </c>
      <c r="I1821" s="10"/>
    </row>
    <row r="1822" ht="14.25" customHeight="1">
      <c r="A1822" s="63" t="s">
        <v>18703</v>
      </c>
      <c r="B1822" s="63" t="s">
        <v>18704</v>
      </c>
      <c r="C1822" s="63" t="s">
        <v>18705</v>
      </c>
      <c r="D1822" s="63" t="s">
        <v>130</v>
      </c>
      <c r="E1822" s="63" t="s">
        <v>2970</v>
      </c>
      <c r="F1822" s="63" t="s">
        <v>1722</v>
      </c>
      <c r="G1822" s="63" t="s">
        <v>14</v>
      </c>
      <c r="I1822" s="10"/>
    </row>
    <row r="1823" ht="14.25" customHeight="1">
      <c r="A1823" s="63" t="s">
        <v>18706</v>
      </c>
      <c r="B1823" s="63" t="s">
        <v>18707</v>
      </c>
      <c r="C1823" s="63" t="s">
        <v>18708</v>
      </c>
      <c r="D1823" s="63" t="s">
        <v>1072</v>
      </c>
      <c r="E1823" s="63" t="s">
        <v>119</v>
      </c>
      <c r="F1823" s="63" t="s">
        <v>2840</v>
      </c>
      <c r="G1823" s="63" t="s">
        <v>14</v>
      </c>
      <c r="I1823" s="10"/>
    </row>
    <row r="1824" ht="14.25" customHeight="1">
      <c r="A1824" s="63" t="s">
        <v>18706</v>
      </c>
      <c r="B1824" s="63" t="s">
        <v>18707</v>
      </c>
      <c r="C1824" s="63" t="s">
        <v>18708</v>
      </c>
      <c r="D1824" s="63" t="s">
        <v>1072</v>
      </c>
      <c r="E1824" s="63" t="s">
        <v>90</v>
      </c>
      <c r="F1824" s="63" t="s">
        <v>111</v>
      </c>
      <c r="G1824" s="63" t="s">
        <v>14</v>
      </c>
      <c r="I1824" s="10"/>
    </row>
    <row r="1825" ht="14.25" customHeight="1">
      <c r="A1825" s="63" t="s">
        <v>18706</v>
      </c>
      <c r="B1825" s="63" t="s">
        <v>18709</v>
      </c>
      <c r="C1825" s="63" t="s">
        <v>18710</v>
      </c>
      <c r="D1825" s="63" t="s">
        <v>435</v>
      </c>
      <c r="E1825" s="63" t="s">
        <v>9830</v>
      </c>
      <c r="F1825" s="63" t="s">
        <v>101</v>
      </c>
      <c r="G1825" s="63" t="s">
        <v>14</v>
      </c>
      <c r="I1825" s="10"/>
    </row>
    <row r="1826" ht="14.25" customHeight="1">
      <c r="A1826" s="63" t="s">
        <v>18711</v>
      </c>
      <c r="B1826" s="63" t="s">
        <v>18712</v>
      </c>
      <c r="C1826" s="63" t="s">
        <v>18713</v>
      </c>
      <c r="D1826" s="63" t="s">
        <v>9655</v>
      </c>
      <c r="E1826" s="63" t="s">
        <v>436</v>
      </c>
      <c r="F1826" s="63" t="s">
        <v>101</v>
      </c>
      <c r="G1826" s="63" t="s">
        <v>14</v>
      </c>
      <c r="I1826" s="10"/>
    </row>
    <row r="1827" ht="14.25" customHeight="1">
      <c r="A1827" s="63" t="s">
        <v>18711</v>
      </c>
      <c r="B1827" s="63" t="s">
        <v>18712</v>
      </c>
      <c r="C1827" s="63" t="s">
        <v>18713</v>
      </c>
      <c r="D1827" s="63" t="s">
        <v>9655</v>
      </c>
      <c r="E1827" s="63" t="s">
        <v>17618</v>
      </c>
      <c r="F1827" s="63" t="s">
        <v>4780</v>
      </c>
      <c r="G1827" s="63" t="s">
        <v>14</v>
      </c>
      <c r="I1827" s="10"/>
    </row>
    <row r="1828" ht="14.25" customHeight="1">
      <c r="A1828" s="63" t="s">
        <v>18711</v>
      </c>
      <c r="B1828" s="63" t="s">
        <v>18714</v>
      </c>
      <c r="C1828" s="63" t="s">
        <v>18715</v>
      </c>
      <c r="D1828" s="63" t="s">
        <v>3735</v>
      </c>
      <c r="E1828" s="63" t="s">
        <v>110</v>
      </c>
      <c r="F1828" s="63" t="s">
        <v>111</v>
      </c>
      <c r="G1828" s="63" t="s">
        <v>14</v>
      </c>
      <c r="I1828" s="10"/>
    </row>
    <row r="1829" ht="14.25" customHeight="1">
      <c r="A1829" s="63" t="s">
        <v>18711</v>
      </c>
      <c r="B1829" s="63" t="s">
        <v>18714</v>
      </c>
      <c r="C1829" s="63" t="s">
        <v>18715</v>
      </c>
      <c r="D1829" s="63" t="s">
        <v>3735</v>
      </c>
      <c r="E1829" s="63" t="s">
        <v>1293</v>
      </c>
      <c r="F1829" s="63" t="s">
        <v>171</v>
      </c>
      <c r="G1829" s="63" t="s">
        <v>14</v>
      </c>
      <c r="I1829" s="10"/>
    </row>
    <row r="1830" ht="14.25" customHeight="1">
      <c r="A1830" s="63" t="s">
        <v>18711</v>
      </c>
      <c r="B1830" s="63" t="s">
        <v>18714</v>
      </c>
      <c r="C1830" s="63" t="s">
        <v>18715</v>
      </c>
      <c r="D1830" s="63" t="s">
        <v>3735</v>
      </c>
      <c r="E1830" s="63" t="s">
        <v>119</v>
      </c>
      <c r="F1830" s="63" t="s">
        <v>18</v>
      </c>
      <c r="G1830" s="63" t="s">
        <v>14</v>
      </c>
      <c r="I1830" s="10"/>
    </row>
    <row r="1831" ht="14.25" customHeight="1">
      <c r="A1831" s="63" t="s">
        <v>18716</v>
      </c>
      <c r="B1831" s="63" t="s">
        <v>18717</v>
      </c>
      <c r="C1831" s="63" t="s">
        <v>18718</v>
      </c>
      <c r="D1831" s="63" t="s">
        <v>5528</v>
      </c>
      <c r="E1831" s="63" t="s">
        <v>119</v>
      </c>
      <c r="F1831" s="63" t="s">
        <v>18</v>
      </c>
      <c r="G1831" s="63" t="s">
        <v>14</v>
      </c>
      <c r="I1831" s="10"/>
    </row>
    <row r="1832" ht="14.25" customHeight="1">
      <c r="A1832" s="63" t="s">
        <v>18716</v>
      </c>
      <c r="B1832" s="63" t="s">
        <v>18719</v>
      </c>
      <c r="C1832" s="63" t="s">
        <v>18720</v>
      </c>
      <c r="D1832" s="63" t="s">
        <v>642</v>
      </c>
      <c r="E1832" s="63" t="s">
        <v>119</v>
      </c>
      <c r="F1832" s="63" t="s">
        <v>2840</v>
      </c>
      <c r="G1832" s="63" t="s">
        <v>14</v>
      </c>
      <c r="I1832" s="10"/>
    </row>
    <row r="1833" ht="14.25" customHeight="1">
      <c r="A1833" s="63" t="s">
        <v>18721</v>
      </c>
      <c r="B1833" s="63" t="s">
        <v>18722</v>
      </c>
      <c r="C1833" s="63" t="s">
        <v>18723</v>
      </c>
      <c r="D1833" s="63" t="s">
        <v>18724</v>
      </c>
      <c r="E1833" s="63" t="s">
        <v>5895</v>
      </c>
      <c r="F1833" s="63" t="s">
        <v>111</v>
      </c>
      <c r="G1833" s="63" t="s">
        <v>14</v>
      </c>
      <c r="I1833" s="10"/>
    </row>
    <row r="1834" ht="14.25" customHeight="1">
      <c r="A1834" s="63" t="s">
        <v>18721</v>
      </c>
      <c r="B1834" s="63" t="s">
        <v>18722</v>
      </c>
      <c r="C1834" s="63" t="s">
        <v>18723</v>
      </c>
      <c r="D1834" s="63" t="s">
        <v>18724</v>
      </c>
      <c r="E1834" s="63" t="s">
        <v>119</v>
      </c>
      <c r="F1834" s="63" t="s">
        <v>330</v>
      </c>
      <c r="G1834" s="63" t="s">
        <v>14</v>
      </c>
      <c r="I1834" s="10"/>
    </row>
    <row r="1835" ht="14.25" customHeight="1">
      <c r="A1835" s="63" t="s">
        <v>18721</v>
      </c>
      <c r="B1835" s="63" t="s">
        <v>18722</v>
      </c>
      <c r="C1835" s="63" t="s">
        <v>18723</v>
      </c>
      <c r="D1835" s="63" t="s">
        <v>18724</v>
      </c>
      <c r="E1835" s="63" t="s">
        <v>6044</v>
      </c>
      <c r="F1835" s="63" t="s">
        <v>809</v>
      </c>
      <c r="G1835" s="63" t="s">
        <v>14</v>
      </c>
      <c r="I1835" s="10"/>
    </row>
    <row r="1836" ht="14.25" customHeight="1">
      <c r="A1836" s="63" t="s">
        <v>18721</v>
      </c>
      <c r="B1836" s="63" t="s">
        <v>18725</v>
      </c>
      <c r="C1836" s="63" t="s">
        <v>18726</v>
      </c>
      <c r="D1836" s="63" t="s">
        <v>1630</v>
      </c>
      <c r="E1836" s="63" t="s">
        <v>420</v>
      </c>
      <c r="F1836" s="63" t="s">
        <v>1615</v>
      </c>
      <c r="G1836" s="63" t="s">
        <v>14</v>
      </c>
      <c r="I1836" s="10"/>
    </row>
    <row r="1837" ht="14.25" customHeight="1">
      <c r="A1837" s="63" t="s">
        <v>18721</v>
      </c>
      <c r="B1837" s="63" t="s">
        <v>18725</v>
      </c>
      <c r="C1837" s="63" t="s">
        <v>18726</v>
      </c>
      <c r="D1837" s="63" t="s">
        <v>1630</v>
      </c>
      <c r="E1837" s="63" t="s">
        <v>17618</v>
      </c>
      <c r="F1837" s="63" t="s">
        <v>4780</v>
      </c>
      <c r="G1837" s="63" t="s">
        <v>14</v>
      </c>
      <c r="I1837" s="10"/>
    </row>
    <row r="1838" ht="14.25" customHeight="1">
      <c r="A1838" s="63" t="s">
        <v>18721</v>
      </c>
      <c r="B1838" s="63" t="s">
        <v>18725</v>
      </c>
      <c r="C1838" s="63" t="s">
        <v>18726</v>
      </c>
      <c r="D1838" s="63" t="s">
        <v>1630</v>
      </c>
      <c r="E1838" s="63" t="s">
        <v>349</v>
      </c>
      <c r="F1838" s="63" t="s">
        <v>350</v>
      </c>
      <c r="G1838" s="63" t="s">
        <v>14</v>
      </c>
      <c r="I1838" s="10"/>
    </row>
    <row r="1839" ht="14.25" customHeight="1">
      <c r="A1839" s="63" t="s">
        <v>18721</v>
      </c>
      <c r="B1839" s="63" t="s">
        <v>18725</v>
      </c>
      <c r="C1839" s="63" t="s">
        <v>18726</v>
      </c>
      <c r="D1839" s="63" t="s">
        <v>1630</v>
      </c>
      <c r="E1839" s="63" t="s">
        <v>90</v>
      </c>
      <c r="F1839" s="63" t="s">
        <v>111</v>
      </c>
      <c r="G1839" s="63" t="s">
        <v>14</v>
      </c>
      <c r="I1839" s="10"/>
    </row>
    <row r="1840" ht="14.25" customHeight="1">
      <c r="A1840" s="63" t="s">
        <v>18727</v>
      </c>
      <c r="B1840" s="63" t="s">
        <v>18728</v>
      </c>
      <c r="C1840" s="63" t="s">
        <v>18729</v>
      </c>
      <c r="D1840" s="63" t="s">
        <v>457</v>
      </c>
      <c r="E1840" s="63" t="s">
        <v>119</v>
      </c>
      <c r="F1840" s="63" t="s">
        <v>330</v>
      </c>
      <c r="G1840" s="63" t="s">
        <v>14</v>
      </c>
      <c r="I1840" s="10"/>
    </row>
    <row r="1841" ht="14.25" customHeight="1">
      <c r="A1841" s="63" t="s">
        <v>18727</v>
      </c>
      <c r="B1841" s="63" t="s">
        <v>18728</v>
      </c>
      <c r="C1841" s="63" t="s">
        <v>18729</v>
      </c>
      <c r="D1841" s="63" t="s">
        <v>457</v>
      </c>
      <c r="E1841" s="63" t="s">
        <v>90</v>
      </c>
      <c r="F1841" s="63" t="s">
        <v>111</v>
      </c>
      <c r="G1841" s="63" t="s">
        <v>14</v>
      </c>
      <c r="I1841" s="10"/>
    </row>
    <row r="1842" ht="14.25" customHeight="1">
      <c r="A1842" s="63" t="s">
        <v>18727</v>
      </c>
      <c r="B1842" s="63" t="s">
        <v>18730</v>
      </c>
      <c r="C1842" s="63" t="s">
        <v>18731</v>
      </c>
      <c r="D1842" s="63" t="s">
        <v>1429</v>
      </c>
      <c r="E1842" s="63" t="s">
        <v>1293</v>
      </c>
      <c r="F1842" s="63" t="s">
        <v>171</v>
      </c>
      <c r="G1842" s="63" t="s">
        <v>14</v>
      </c>
      <c r="I1842" s="10"/>
    </row>
    <row r="1843" ht="14.25" customHeight="1">
      <c r="A1843" s="63" t="s">
        <v>18732</v>
      </c>
      <c r="B1843" s="63" t="s">
        <v>18733</v>
      </c>
      <c r="C1843" s="63" t="s">
        <v>18734</v>
      </c>
      <c r="D1843" s="63" t="s">
        <v>1181</v>
      </c>
      <c r="E1843" s="63" t="s">
        <v>119</v>
      </c>
      <c r="F1843" s="63" t="s">
        <v>280</v>
      </c>
      <c r="G1843" s="63" t="s">
        <v>14</v>
      </c>
      <c r="I1843" s="10"/>
    </row>
    <row r="1844" ht="14.25" customHeight="1">
      <c r="A1844" s="63" t="s">
        <v>18732</v>
      </c>
      <c r="B1844" s="63" t="s">
        <v>18733</v>
      </c>
      <c r="C1844" s="63" t="s">
        <v>18734</v>
      </c>
      <c r="D1844" s="63" t="s">
        <v>1181</v>
      </c>
      <c r="E1844" s="63" t="s">
        <v>17618</v>
      </c>
      <c r="F1844" s="63" t="s">
        <v>4780</v>
      </c>
      <c r="G1844" s="63" t="s">
        <v>14</v>
      </c>
      <c r="I1844" s="10"/>
    </row>
    <row r="1845" ht="14.25" customHeight="1">
      <c r="A1845" s="63" t="s">
        <v>18735</v>
      </c>
      <c r="B1845" s="63" t="s">
        <v>18736</v>
      </c>
      <c r="C1845" s="63" t="s">
        <v>18737</v>
      </c>
      <c r="D1845" s="63" t="s">
        <v>633</v>
      </c>
      <c r="E1845" s="63" t="s">
        <v>119</v>
      </c>
      <c r="F1845" s="63" t="s">
        <v>2843</v>
      </c>
      <c r="G1845" s="63" t="s">
        <v>14</v>
      </c>
      <c r="I1845" s="10"/>
    </row>
    <row r="1846" ht="14.25" customHeight="1">
      <c r="A1846" s="63" t="s">
        <v>18735</v>
      </c>
      <c r="B1846" s="63" t="s">
        <v>18738</v>
      </c>
      <c r="C1846" s="63" t="s">
        <v>18739</v>
      </c>
      <c r="D1846" s="63" t="s">
        <v>5710</v>
      </c>
      <c r="E1846" s="63" t="s">
        <v>119</v>
      </c>
      <c r="F1846" s="63" t="s">
        <v>2840</v>
      </c>
      <c r="G1846" s="63" t="s">
        <v>14</v>
      </c>
      <c r="I1846" s="10"/>
    </row>
    <row r="1847" ht="14.25" customHeight="1">
      <c r="A1847" s="65">
        <v>44840.0</v>
      </c>
      <c r="B1847" s="63" t="s">
        <v>18740</v>
      </c>
      <c r="C1847" s="63" t="s">
        <v>18741</v>
      </c>
      <c r="D1847" s="63" t="s">
        <v>412</v>
      </c>
      <c r="E1847" s="63" t="s">
        <v>9830</v>
      </c>
      <c r="F1847" s="63" t="s">
        <v>101</v>
      </c>
      <c r="G1847" s="63" t="s">
        <v>14</v>
      </c>
      <c r="I1847" s="10"/>
    </row>
    <row r="1848" ht="14.25" customHeight="1">
      <c r="A1848" s="65">
        <v>44840.0</v>
      </c>
      <c r="B1848" s="63" t="s">
        <v>18740</v>
      </c>
      <c r="C1848" s="63" t="s">
        <v>18741</v>
      </c>
      <c r="D1848" s="63" t="s">
        <v>412</v>
      </c>
      <c r="E1848" s="63" t="s">
        <v>334</v>
      </c>
      <c r="F1848" s="63" t="s">
        <v>2843</v>
      </c>
      <c r="G1848" s="63" t="s">
        <v>14</v>
      </c>
      <c r="I1848" s="10"/>
    </row>
    <row r="1849" ht="14.25" customHeight="1">
      <c r="A1849" s="65">
        <v>44840.0</v>
      </c>
      <c r="B1849" s="63" t="s">
        <v>18742</v>
      </c>
      <c r="C1849" s="63" t="s">
        <v>18743</v>
      </c>
      <c r="D1849" s="63" t="s">
        <v>530</v>
      </c>
      <c r="E1849" s="63" t="s">
        <v>119</v>
      </c>
      <c r="F1849" s="63" t="s">
        <v>17867</v>
      </c>
      <c r="G1849" s="63" t="s">
        <v>14</v>
      </c>
      <c r="I1849" s="10"/>
    </row>
    <row r="1850" ht="14.25" customHeight="1">
      <c r="A1850" s="65">
        <v>44810.0</v>
      </c>
      <c r="B1850" s="63" t="s">
        <v>18744</v>
      </c>
      <c r="C1850" s="63" t="s">
        <v>18745</v>
      </c>
      <c r="D1850" s="63" t="s">
        <v>201</v>
      </c>
      <c r="E1850" s="63" t="s">
        <v>110</v>
      </c>
      <c r="F1850" s="63" t="s">
        <v>111</v>
      </c>
      <c r="G1850" s="63" t="s">
        <v>14</v>
      </c>
      <c r="I1850" s="10"/>
    </row>
    <row r="1851" ht="14.25" customHeight="1">
      <c r="A1851" s="65">
        <v>44810.0</v>
      </c>
      <c r="B1851" s="63" t="s">
        <v>18744</v>
      </c>
      <c r="C1851" s="63" t="s">
        <v>18745</v>
      </c>
      <c r="D1851" s="63" t="s">
        <v>201</v>
      </c>
      <c r="E1851" s="63" t="s">
        <v>119</v>
      </c>
      <c r="F1851" s="63" t="s">
        <v>917</v>
      </c>
      <c r="G1851" s="63" t="s">
        <v>14</v>
      </c>
      <c r="I1851" s="10"/>
    </row>
    <row r="1852" ht="14.25" customHeight="1">
      <c r="A1852" s="65">
        <v>44810.0</v>
      </c>
      <c r="B1852" s="63" t="s">
        <v>18746</v>
      </c>
      <c r="C1852" s="63" t="s">
        <v>18747</v>
      </c>
      <c r="D1852" s="63" t="s">
        <v>5710</v>
      </c>
      <c r="E1852" s="63" t="s">
        <v>259</v>
      </c>
      <c r="F1852" s="63" t="s">
        <v>2840</v>
      </c>
      <c r="G1852" s="63" t="s">
        <v>14</v>
      </c>
      <c r="I1852" s="10"/>
    </row>
    <row r="1853" ht="14.25" customHeight="1">
      <c r="A1853" s="65">
        <v>44779.0</v>
      </c>
      <c r="B1853" s="63" t="s">
        <v>18748</v>
      </c>
      <c r="C1853" s="63" t="s">
        <v>18749</v>
      </c>
      <c r="D1853" s="63" t="s">
        <v>1410</v>
      </c>
      <c r="E1853" s="63" t="s">
        <v>420</v>
      </c>
      <c r="F1853" s="63" t="s">
        <v>5629</v>
      </c>
      <c r="G1853" s="63" t="s">
        <v>14</v>
      </c>
      <c r="I1853" s="10"/>
    </row>
    <row r="1854" ht="14.25" customHeight="1">
      <c r="A1854" s="65">
        <v>44779.0</v>
      </c>
      <c r="B1854" s="63" t="s">
        <v>18748</v>
      </c>
      <c r="C1854" s="63" t="s">
        <v>18749</v>
      </c>
      <c r="D1854" s="63" t="s">
        <v>1410</v>
      </c>
      <c r="E1854" s="63" t="s">
        <v>119</v>
      </c>
      <c r="F1854" s="63" t="s">
        <v>2840</v>
      </c>
      <c r="G1854" s="63" t="s">
        <v>14</v>
      </c>
      <c r="I1854" s="10"/>
    </row>
    <row r="1855" ht="14.25" customHeight="1">
      <c r="A1855" s="65">
        <v>44779.0</v>
      </c>
      <c r="B1855" s="63" t="s">
        <v>18748</v>
      </c>
      <c r="C1855" s="63" t="s">
        <v>18749</v>
      </c>
      <c r="D1855" s="63" t="s">
        <v>1410</v>
      </c>
      <c r="E1855" s="63" t="s">
        <v>90</v>
      </c>
      <c r="F1855" s="63" t="s">
        <v>111</v>
      </c>
      <c r="G1855" s="63" t="s">
        <v>14</v>
      </c>
      <c r="I1855" s="10"/>
    </row>
    <row r="1856" ht="14.25" customHeight="1">
      <c r="A1856" s="65">
        <v>44779.0</v>
      </c>
      <c r="B1856" s="63" t="s">
        <v>18750</v>
      </c>
      <c r="C1856" s="63" t="s">
        <v>18751</v>
      </c>
      <c r="D1856" s="63" t="s">
        <v>18475</v>
      </c>
      <c r="E1856" s="63" t="s">
        <v>90</v>
      </c>
      <c r="F1856" s="63" t="s">
        <v>111</v>
      </c>
      <c r="G1856" s="63" t="s">
        <v>14</v>
      </c>
      <c r="I1856" s="10"/>
    </row>
    <row r="1857" ht="14.25" customHeight="1">
      <c r="A1857" s="65">
        <v>44748.0</v>
      </c>
      <c r="B1857" s="63" t="s">
        <v>18752</v>
      </c>
      <c r="C1857" s="63" t="s">
        <v>18753</v>
      </c>
      <c r="D1857" s="63" t="s">
        <v>1242</v>
      </c>
      <c r="E1857" s="63" t="s">
        <v>334</v>
      </c>
      <c r="F1857" s="63" t="s">
        <v>330</v>
      </c>
      <c r="G1857" s="63" t="s">
        <v>14</v>
      </c>
      <c r="I1857" s="10"/>
    </row>
    <row r="1858" ht="14.25" customHeight="1">
      <c r="A1858" s="65">
        <v>44748.0</v>
      </c>
      <c r="B1858" s="63" t="s">
        <v>18752</v>
      </c>
      <c r="C1858" s="63" t="s">
        <v>18753</v>
      </c>
      <c r="D1858" s="63" t="s">
        <v>1242</v>
      </c>
      <c r="E1858" s="63" t="s">
        <v>110</v>
      </c>
      <c r="F1858" s="63" t="s">
        <v>111</v>
      </c>
      <c r="G1858" s="63" t="s">
        <v>14</v>
      </c>
      <c r="I1858" s="10"/>
    </row>
    <row r="1859" ht="14.25" customHeight="1">
      <c r="A1859" s="65">
        <v>44748.0</v>
      </c>
      <c r="B1859" s="63" t="s">
        <v>18752</v>
      </c>
      <c r="C1859" s="63" t="s">
        <v>18754</v>
      </c>
      <c r="D1859" s="63" t="s">
        <v>7382</v>
      </c>
      <c r="E1859" s="63" t="s">
        <v>119</v>
      </c>
      <c r="F1859" s="63" t="s">
        <v>18</v>
      </c>
      <c r="G1859" s="63" t="s">
        <v>14</v>
      </c>
      <c r="I1859" s="10"/>
    </row>
    <row r="1860" ht="14.25" customHeight="1">
      <c r="A1860" s="65">
        <v>44718.0</v>
      </c>
      <c r="B1860" s="63" t="s">
        <v>18755</v>
      </c>
      <c r="C1860" s="63" t="s">
        <v>18756</v>
      </c>
      <c r="D1860" s="63" t="s">
        <v>1181</v>
      </c>
      <c r="E1860" s="63" t="s">
        <v>436</v>
      </c>
      <c r="F1860" s="63" t="s">
        <v>33</v>
      </c>
      <c r="G1860" s="63" t="s">
        <v>14</v>
      </c>
      <c r="I1860" s="10"/>
    </row>
    <row r="1861" ht="14.25" customHeight="1">
      <c r="A1861" s="65">
        <v>44718.0</v>
      </c>
      <c r="B1861" s="63" t="s">
        <v>18755</v>
      </c>
      <c r="C1861" s="63" t="s">
        <v>18756</v>
      </c>
      <c r="D1861" s="63" t="s">
        <v>1181</v>
      </c>
      <c r="E1861" s="63" t="s">
        <v>4542</v>
      </c>
      <c r="F1861" s="63" t="s">
        <v>33</v>
      </c>
      <c r="G1861" s="63" t="s">
        <v>14</v>
      </c>
      <c r="I1861" s="10"/>
    </row>
    <row r="1862" ht="14.25" customHeight="1">
      <c r="A1862" s="65">
        <v>44718.0</v>
      </c>
      <c r="B1862" s="63" t="s">
        <v>18755</v>
      </c>
      <c r="C1862" s="63" t="s">
        <v>18756</v>
      </c>
      <c r="D1862" s="63" t="s">
        <v>1181</v>
      </c>
      <c r="E1862" s="63" t="s">
        <v>90</v>
      </c>
      <c r="F1862" s="63" t="s">
        <v>111</v>
      </c>
      <c r="G1862" s="63" t="s">
        <v>14</v>
      </c>
      <c r="I1862" s="10"/>
    </row>
    <row r="1863" ht="14.25" customHeight="1">
      <c r="A1863" s="65">
        <v>44718.0</v>
      </c>
      <c r="B1863" s="63" t="s">
        <v>18755</v>
      </c>
      <c r="C1863" s="63" t="s">
        <v>18757</v>
      </c>
      <c r="D1863" s="63" t="s">
        <v>385</v>
      </c>
      <c r="E1863" s="63" t="s">
        <v>17618</v>
      </c>
      <c r="F1863" s="63" t="s">
        <v>240</v>
      </c>
      <c r="G1863" s="63" t="s">
        <v>14</v>
      </c>
      <c r="I1863" s="10"/>
    </row>
    <row r="1864" ht="14.25" customHeight="1">
      <c r="A1864" s="65">
        <v>44598.0</v>
      </c>
      <c r="B1864" s="63" t="s">
        <v>18758</v>
      </c>
      <c r="C1864" s="63" t="s">
        <v>18759</v>
      </c>
      <c r="D1864" s="63" t="s">
        <v>1889</v>
      </c>
      <c r="E1864" s="63" t="s">
        <v>334</v>
      </c>
      <c r="F1864" s="63" t="s">
        <v>330</v>
      </c>
      <c r="G1864" s="63" t="s">
        <v>14</v>
      </c>
      <c r="I1864" s="10"/>
    </row>
    <row r="1865" ht="14.25" customHeight="1">
      <c r="A1865" s="65">
        <v>44598.0</v>
      </c>
      <c r="B1865" s="63" t="s">
        <v>18758</v>
      </c>
      <c r="C1865" s="63" t="s">
        <v>18759</v>
      </c>
      <c r="D1865" s="63" t="s">
        <v>1889</v>
      </c>
      <c r="E1865" s="63" t="s">
        <v>90</v>
      </c>
      <c r="F1865" s="63" t="s">
        <v>111</v>
      </c>
      <c r="G1865" s="63" t="s">
        <v>14</v>
      </c>
      <c r="I1865" s="10"/>
    </row>
    <row r="1866" ht="14.25" customHeight="1">
      <c r="A1866" s="65">
        <v>44598.0</v>
      </c>
      <c r="B1866" s="63" t="s">
        <v>18760</v>
      </c>
      <c r="C1866" s="63" t="s">
        <v>18761</v>
      </c>
      <c r="D1866" s="63" t="s">
        <v>5335</v>
      </c>
      <c r="E1866" s="63" t="s">
        <v>110</v>
      </c>
      <c r="F1866" s="63" t="s">
        <v>111</v>
      </c>
      <c r="G1866" s="63" t="s">
        <v>14</v>
      </c>
      <c r="I1866" s="10"/>
    </row>
    <row r="1867" ht="14.25" customHeight="1">
      <c r="A1867" s="65">
        <v>44567.0</v>
      </c>
      <c r="B1867" s="63" t="s">
        <v>18762</v>
      </c>
      <c r="C1867" s="63" t="s">
        <v>18763</v>
      </c>
      <c r="D1867" s="63" t="s">
        <v>1849</v>
      </c>
      <c r="E1867" s="63" t="s">
        <v>119</v>
      </c>
      <c r="F1867" s="63" t="s">
        <v>132</v>
      </c>
      <c r="G1867" s="63" t="s">
        <v>14</v>
      </c>
      <c r="I1867" s="10"/>
    </row>
    <row r="1868" ht="14.25" customHeight="1">
      <c r="A1868" s="65">
        <v>44567.0</v>
      </c>
      <c r="B1868" s="63" t="s">
        <v>18762</v>
      </c>
      <c r="C1868" s="63" t="s">
        <v>18763</v>
      </c>
      <c r="D1868" s="63" t="s">
        <v>1849</v>
      </c>
      <c r="E1868" s="63" t="s">
        <v>38</v>
      </c>
      <c r="F1868" s="63" t="s">
        <v>13</v>
      </c>
      <c r="G1868" s="63" t="s">
        <v>14</v>
      </c>
      <c r="I1868" s="10"/>
    </row>
    <row r="1869" ht="14.25" customHeight="1">
      <c r="A1869" s="65">
        <v>44567.0</v>
      </c>
      <c r="B1869" s="63" t="s">
        <v>18764</v>
      </c>
      <c r="C1869" s="63" t="s">
        <v>18765</v>
      </c>
      <c r="D1869" s="63" t="s">
        <v>170</v>
      </c>
      <c r="E1869" s="63" t="s">
        <v>110</v>
      </c>
      <c r="F1869" s="63" t="s">
        <v>111</v>
      </c>
      <c r="G1869" s="63" t="s">
        <v>14</v>
      </c>
      <c r="I1869" s="10"/>
    </row>
    <row r="1870" ht="14.25" customHeight="1">
      <c r="A1870" s="63" t="s">
        <v>18766</v>
      </c>
      <c r="B1870" s="63" t="s">
        <v>18767</v>
      </c>
      <c r="C1870" s="63" t="s">
        <v>18768</v>
      </c>
      <c r="D1870" s="63" t="s">
        <v>838</v>
      </c>
      <c r="E1870" s="63" t="s">
        <v>110</v>
      </c>
      <c r="F1870" s="63" t="s">
        <v>111</v>
      </c>
      <c r="G1870" s="63" t="s">
        <v>14</v>
      </c>
      <c r="I1870" s="10"/>
    </row>
    <row r="1871" ht="14.25" customHeight="1">
      <c r="A1871" s="63" t="s">
        <v>18766</v>
      </c>
      <c r="B1871" s="63" t="s">
        <v>18767</v>
      </c>
      <c r="C1871" s="63" t="s">
        <v>18768</v>
      </c>
      <c r="D1871" s="63" t="s">
        <v>838</v>
      </c>
      <c r="E1871" s="63" t="s">
        <v>436</v>
      </c>
      <c r="F1871" s="63" t="s">
        <v>1901</v>
      </c>
      <c r="G1871" s="63" t="s">
        <v>14</v>
      </c>
      <c r="I1871" s="10"/>
    </row>
    <row r="1872" ht="14.25" customHeight="1">
      <c r="A1872" s="63" t="s">
        <v>18766</v>
      </c>
      <c r="B1872" s="63" t="s">
        <v>18769</v>
      </c>
      <c r="C1872" s="63" t="s">
        <v>18770</v>
      </c>
      <c r="D1872" s="63" t="s">
        <v>1290</v>
      </c>
      <c r="E1872" s="63" t="s">
        <v>110</v>
      </c>
      <c r="F1872" s="63" t="s">
        <v>111</v>
      </c>
      <c r="G1872" s="63" t="s">
        <v>14</v>
      </c>
      <c r="I1872" s="10"/>
    </row>
    <row r="1873" ht="14.25" customHeight="1">
      <c r="A1873" s="63" t="s">
        <v>18766</v>
      </c>
      <c r="B1873" s="63" t="s">
        <v>18769</v>
      </c>
      <c r="C1873" s="63" t="s">
        <v>18770</v>
      </c>
      <c r="D1873" s="63" t="s">
        <v>1290</v>
      </c>
      <c r="E1873" s="63" t="s">
        <v>17618</v>
      </c>
      <c r="F1873" s="63" t="s">
        <v>4780</v>
      </c>
      <c r="G1873" s="63" t="s">
        <v>14</v>
      </c>
      <c r="I1873" s="10"/>
    </row>
    <row r="1874" ht="14.25" customHeight="1">
      <c r="A1874" s="63" t="s">
        <v>18771</v>
      </c>
      <c r="B1874" s="63" t="s">
        <v>18772</v>
      </c>
      <c r="C1874" s="63" t="s">
        <v>18773</v>
      </c>
      <c r="D1874" s="63" t="s">
        <v>1630</v>
      </c>
      <c r="E1874" s="63" t="s">
        <v>119</v>
      </c>
      <c r="F1874" s="63" t="s">
        <v>18</v>
      </c>
      <c r="G1874" s="63" t="s">
        <v>14</v>
      </c>
      <c r="I1874" s="10"/>
    </row>
    <row r="1875" ht="14.25" customHeight="1">
      <c r="A1875" s="63" t="s">
        <v>18771</v>
      </c>
      <c r="B1875" s="63" t="s">
        <v>18772</v>
      </c>
      <c r="C1875" s="63" t="s">
        <v>18773</v>
      </c>
      <c r="D1875" s="63" t="s">
        <v>1630</v>
      </c>
      <c r="E1875" s="63" t="s">
        <v>349</v>
      </c>
      <c r="F1875" s="63" t="s">
        <v>350</v>
      </c>
      <c r="G1875" s="63" t="s">
        <v>14</v>
      </c>
      <c r="I1875" s="10"/>
    </row>
    <row r="1876" ht="14.25" customHeight="1">
      <c r="A1876" s="63" t="s">
        <v>18774</v>
      </c>
      <c r="B1876" s="63" t="s">
        <v>18775</v>
      </c>
      <c r="C1876" s="63" t="s">
        <v>18776</v>
      </c>
      <c r="D1876" s="63" t="s">
        <v>1097</v>
      </c>
      <c r="E1876" s="63" t="s">
        <v>119</v>
      </c>
      <c r="F1876" s="63" t="s">
        <v>18</v>
      </c>
      <c r="G1876" s="63" t="s">
        <v>14</v>
      </c>
      <c r="I1876" s="10"/>
    </row>
    <row r="1877" ht="14.25" customHeight="1">
      <c r="A1877" s="63" t="s">
        <v>18774</v>
      </c>
      <c r="B1877" s="63" t="s">
        <v>18777</v>
      </c>
      <c r="C1877" s="63" t="s">
        <v>18778</v>
      </c>
      <c r="D1877" s="63" t="s">
        <v>3712</v>
      </c>
      <c r="E1877" s="63" t="s">
        <v>119</v>
      </c>
      <c r="F1877" s="63" t="s">
        <v>18</v>
      </c>
      <c r="G1877" s="63" t="s">
        <v>14</v>
      </c>
      <c r="I1877" s="10"/>
    </row>
    <row r="1878" ht="14.25" customHeight="1">
      <c r="A1878" s="63" t="s">
        <v>18774</v>
      </c>
      <c r="B1878" s="63" t="s">
        <v>18777</v>
      </c>
      <c r="C1878" s="63" t="s">
        <v>18778</v>
      </c>
      <c r="D1878" s="63" t="s">
        <v>3712</v>
      </c>
      <c r="E1878" s="63" t="s">
        <v>5895</v>
      </c>
      <c r="F1878" s="63" t="s">
        <v>111</v>
      </c>
      <c r="G1878" s="63" t="s">
        <v>14</v>
      </c>
      <c r="I1878" s="10"/>
    </row>
    <row r="1879" ht="14.25" customHeight="1">
      <c r="A1879" s="63" t="s">
        <v>18779</v>
      </c>
      <c r="B1879" s="63" t="s">
        <v>18780</v>
      </c>
      <c r="C1879" s="63" t="s">
        <v>18781</v>
      </c>
      <c r="D1879" s="63" t="s">
        <v>2610</v>
      </c>
      <c r="E1879" s="63" t="s">
        <v>119</v>
      </c>
      <c r="F1879" s="63" t="s">
        <v>2840</v>
      </c>
      <c r="G1879" s="63" t="s">
        <v>14</v>
      </c>
      <c r="I1879" s="10"/>
    </row>
    <row r="1880" ht="14.25" customHeight="1">
      <c r="A1880" s="63" t="s">
        <v>18779</v>
      </c>
      <c r="B1880" s="63" t="s">
        <v>18780</v>
      </c>
      <c r="C1880" s="63" t="s">
        <v>18781</v>
      </c>
      <c r="D1880" s="63" t="s">
        <v>2610</v>
      </c>
      <c r="E1880" s="63" t="s">
        <v>420</v>
      </c>
      <c r="F1880" s="63" t="s">
        <v>13</v>
      </c>
      <c r="G1880" s="63" t="s">
        <v>14</v>
      </c>
      <c r="I1880" s="10"/>
    </row>
    <row r="1881" ht="14.25" customHeight="1">
      <c r="A1881" s="63" t="s">
        <v>18779</v>
      </c>
      <c r="B1881" s="63" t="s">
        <v>18782</v>
      </c>
      <c r="C1881" s="63" t="s">
        <v>18783</v>
      </c>
      <c r="D1881" s="63" t="s">
        <v>284</v>
      </c>
      <c r="E1881" s="63" t="s">
        <v>110</v>
      </c>
      <c r="F1881" s="63" t="s">
        <v>111</v>
      </c>
      <c r="G1881" s="63" t="s">
        <v>14</v>
      </c>
      <c r="I1881" s="10"/>
    </row>
    <row r="1882" ht="14.25" customHeight="1">
      <c r="A1882" s="63" t="s">
        <v>18784</v>
      </c>
      <c r="B1882" s="63" t="s">
        <v>18785</v>
      </c>
      <c r="C1882" s="63" t="s">
        <v>18786</v>
      </c>
      <c r="D1882" s="63" t="s">
        <v>18787</v>
      </c>
      <c r="E1882" s="63" t="s">
        <v>119</v>
      </c>
      <c r="F1882" s="63" t="s">
        <v>18</v>
      </c>
      <c r="G1882" s="63" t="s">
        <v>14</v>
      </c>
      <c r="I1882" s="10"/>
    </row>
    <row r="1883" ht="14.25" customHeight="1">
      <c r="A1883" s="63" t="s">
        <v>18784</v>
      </c>
      <c r="B1883" s="63" t="s">
        <v>18785</v>
      </c>
      <c r="C1883" s="63" t="s">
        <v>18786</v>
      </c>
      <c r="D1883" s="63" t="s">
        <v>18787</v>
      </c>
      <c r="E1883" s="63" t="s">
        <v>409</v>
      </c>
      <c r="F1883" s="63" t="s">
        <v>101</v>
      </c>
      <c r="G1883" s="63" t="s">
        <v>14</v>
      </c>
      <c r="I1883" s="10"/>
    </row>
    <row r="1884" ht="14.25" customHeight="1">
      <c r="A1884" s="63" t="s">
        <v>18784</v>
      </c>
      <c r="B1884" s="63" t="s">
        <v>18788</v>
      </c>
      <c r="C1884" s="63" t="s">
        <v>18789</v>
      </c>
      <c r="D1884" s="63" t="s">
        <v>615</v>
      </c>
      <c r="E1884" s="63" t="s">
        <v>119</v>
      </c>
      <c r="F1884" s="63" t="s">
        <v>2302</v>
      </c>
      <c r="G1884" s="63" t="s">
        <v>14</v>
      </c>
      <c r="I1884" s="10"/>
    </row>
    <row r="1885" ht="14.25" customHeight="1">
      <c r="A1885" s="63" t="s">
        <v>18784</v>
      </c>
      <c r="B1885" s="63" t="s">
        <v>18788</v>
      </c>
      <c r="C1885" s="63" t="s">
        <v>18789</v>
      </c>
      <c r="D1885" s="63" t="s">
        <v>615</v>
      </c>
      <c r="E1885" s="63" t="s">
        <v>409</v>
      </c>
      <c r="F1885" s="63" t="s">
        <v>13</v>
      </c>
      <c r="G1885" s="63" t="s">
        <v>14</v>
      </c>
      <c r="I1885" s="10"/>
    </row>
    <row r="1886" ht="14.25" customHeight="1">
      <c r="A1886" s="63" t="s">
        <v>18790</v>
      </c>
      <c r="B1886" s="63" t="s">
        <v>18791</v>
      </c>
      <c r="C1886" s="63" t="s">
        <v>18792</v>
      </c>
      <c r="D1886" s="63" t="s">
        <v>642</v>
      </c>
      <c r="E1886" s="63" t="s">
        <v>5895</v>
      </c>
      <c r="F1886" s="63" t="s">
        <v>111</v>
      </c>
      <c r="G1886" s="63" t="s">
        <v>14</v>
      </c>
      <c r="I1886" s="10"/>
    </row>
    <row r="1887" ht="14.25" customHeight="1">
      <c r="A1887" s="63" t="s">
        <v>18790</v>
      </c>
      <c r="B1887" s="63" t="s">
        <v>18791</v>
      </c>
      <c r="C1887" s="63" t="s">
        <v>18792</v>
      </c>
      <c r="D1887" s="63" t="s">
        <v>642</v>
      </c>
      <c r="E1887" s="63" t="s">
        <v>38</v>
      </c>
      <c r="F1887" s="63" t="s">
        <v>280</v>
      </c>
      <c r="G1887" s="63" t="s">
        <v>14</v>
      </c>
      <c r="I1887" s="10"/>
    </row>
    <row r="1888" ht="14.25" customHeight="1">
      <c r="A1888" s="63" t="s">
        <v>18790</v>
      </c>
      <c r="B1888" s="63" t="s">
        <v>18793</v>
      </c>
      <c r="C1888" s="63" t="s">
        <v>18794</v>
      </c>
      <c r="D1888" s="63" t="s">
        <v>21</v>
      </c>
      <c r="E1888" s="63" t="s">
        <v>420</v>
      </c>
      <c r="F1888" s="63" t="s">
        <v>4436</v>
      </c>
      <c r="G1888" s="63" t="s">
        <v>14</v>
      </c>
      <c r="I1888" s="10"/>
    </row>
    <row r="1889" ht="14.25" customHeight="1">
      <c r="A1889" s="63" t="s">
        <v>18790</v>
      </c>
      <c r="B1889" s="63" t="s">
        <v>18793</v>
      </c>
      <c r="C1889" s="63" t="s">
        <v>18794</v>
      </c>
      <c r="D1889" s="63" t="s">
        <v>21</v>
      </c>
      <c r="E1889" s="63" t="s">
        <v>119</v>
      </c>
      <c r="F1889" s="63" t="s">
        <v>132</v>
      </c>
      <c r="G1889" s="63" t="s">
        <v>14</v>
      </c>
      <c r="I1889" s="10"/>
    </row>
    <row r="1890" ht="14.25" customHeight="1">
      <c r="A1890" s="63" t="s">
        <v>18795</v>
      </c>
      <c r="B1890" s="63" t="s">
        <v>18796</v>
      </c>
      <c r="C1890" s="63" t="s">
        <v>18797</v>
      </c>
      <c r="D1890" s="63" t="s">
        <v>1935</v>
      </c>
      <c r="E1890" s="63" t="s">
        <v>110</v>
      </c>
      <c r="F1890" s="63" t="s">
        <v>111</v>
      </c>
      <c r="G1890" s="63" t="s">
        <v>14</v>
      </c>
      <c r="I1890" s="10"/>
    </row>
    <row r="1891" ht="14.25" customHeight="1">
      <c r="A1891" s="63" t="s">
        <v>18795</v>
      </c>
      <c r="B1891" s="63" t="s">
        <v>18796</v>
      </c>
      <c r="C1891" s="63" t="s">
        <v>18797</v>
      </c>
      <c r="D1891" s="63" t="s">
        <v>1935</v>
      </c>
      <c r="E1891" s="63" t="s">
        <v>119</v>
      </c>
      <c r="F1891" s="63" t="s">
        <v>18798</v>
      </c>
      <c r="G1891" s="63" t="s">
        <v>14</v>
      </c>
      <c r="I1891" s="10"/>
    </row>
    <row r="1892" ht="14.25" customHeight="1">
      <c r="A1892" s="63" t="s">
        <v>18795</v>
      </c>
      <c r="B1892" s="63" t="s">
        <v>18799</v>
      </c>
      <c r="C1892" s="63" t="s">
        <v>18800</v>
      </c>
      <c r="D1892" s="63" t="s">
        <v>197</v>
      </c>
      <c r="E1892" s="63" t="s">
        <v>119</v>
      </c>
      <c r="F1892" s="63" t="s">
        <v>18</v>
      </c>
      <c r="G1892" s="63" t="s">
        <v>14</v>
      </c>
      <c r="I1892" s="10"/>
    </row>
    <row r="1893" ht="14.25" customHeight="1">
      <c r="A1893" s="63" t="s">
        <v>18801</v>
      </c>
      <c r="B1893" s="63" t="s">
        <v>18802</v>
      </c>
      <c r="C1893" s="63" t="s">
        <v>18803</v>
      </c>
      <c r="D1893" s="63" t="s">
        <v>2610</v>
      </c>
      <c r="E1893" s="63" t="s">
        <v>119</v>
      </c>
      <c r="F1893" s="63" t="s">
        <v>132</v>
      </c>
      <c r="G1893" s="63" t="s">
        <v>14</v>
      </c>
      <c r="I1893" s="10"/>
    </row>
    <row r="1894" ht="14.25" customHeight="1">
      <c r="A1894" s="63" t="s">
        <v>18801</v>
      </c>
      <c r="B1894" s="63" t="s">
        <v>18804</v>
      </c>
      <c r="C1894" s="63" t="s">
        <v>18805</v>
      </c>
      <c r="D1894" s="63" t="s">
        <v>83</v>
      </c>
      <c r="E1894" s="63" t="s">
        <v>5895</v>
      </c>
      <c r="F1894" s="63" t="s">
        <v>111</v>
      </c>
      <c r="G1894" s="63" t="s">
        <v>14</v>
      </c>
      <c r="I1894" s="10"/>
    </row>
    <row r="1895" ht="14.25" customHeight="1">
      <c r="A1895" s="63" t="s">
        <v>18801</v>
      </c>
      <c r="B1895" s="63" t="s">
        <v>18804</v>
      </c>
      <c r="C1895" s="63" t="s">
        <v>18805</v>
      </c>
      <c r="D1895" s="63" t="s">
        <v>83</v>
      </c>
      <c r="E1895" s="63" t="s">
        <v>125</v>
      </c>
      <c r="F1895" s="63" t="s">
        <v>13</v>
      </c>
      <c r="G1895" s="63" t="s">
        <v>14</v>
      </c>
      <c r="I1895" s="10"/>
    </row>
    <row r="1896" ht="14.25" customHeight="1">
      <c r="A1896" s="63" t="s">
        <v>18806</v>
      </c>
      <c r="B1896" s="63" t="s">
        <v>18807</v>
      </c>
      <c r="C1896" s="63" t="s">
        <v>18808</v>
      </c>
      <c r="D1896" s="63" t="s">
        <v>839</v>
      </c>
      <c r="E1896" s="63" t="s">
        <v>119</v>
      </c>
      <c r="F1896" s="63" t="s">
        <v>18</v>
      </c>
      <c r="G1896" s="63" t="s">
        <v>14</v>
      </c>
      <c r="I1896" s="10"/>
    </row>
    <row r="1897" ht="14.25" customHeight="1">
      <c r="A1897" s="63" t="s">
        <v>18806</v>
      </c>
      <c r="B1897" s="63" t="s">
        <v>18807</v>
      </c>
      <c r="C1897" s="63" t="s">
        <v>18808</v>
      </c>
      <c r="D1897" s="63" t="s">
        <v>839</v>
      </c>
      <c r="E1897" s="63" t="s">
        <v>38</v>
      </c>
      <c r="F1897" s="63" t="s">
        <v>101</v>
      </c>
      <c r="G1897" s="63" t="s">
        <v>14</v>
      </c>
      <c r="I1897" s="10"/>
    </row>
    <row r="1898" ht="14.25" customHeight="1">
      <c r="A1898" s="63" t="s">
        <v>18806</v>
      </c>
      <c r="B1898" s="63" t="s">
        <v>18809</v>
      </c>
      <c r="C1898" s="63" t="s">
        <v>18810</v>
      </c>
      <c r="D1898" s="63" t="s">
        <v>1728</v>
      </c>
      <c r="E1898" s="63" t="s">
        <v>119</v>
      </c>
      <c r="F1898" s="63" t="s">
        <v>101</v>
      </c>
      <c r="G1898" s="63" t="s">
        <v>14</v>
      </c>
      <c r="I1898" s="10"/>
    </row>
    <row r="1899" ht="14.25" customHeight="1">
      <c r="A1899" s="63" t="s">
        <v>18811</v>
      </c>
      <c r="B1899" s="63" t="s">
        <v>18812</v>
      </c>
      <c r="C1899" s="63" t="s">
        <v>18813</v>
      </c>
      <c r="D1899" s="63" t="s">
        <v>1031</v>
      </c>
      <c r="E1899" s="63" t="s">
        <v>119</v>
      </c>
      <c r="F1899" s="63" t="s">
        <v>1571</v>
      </c>
      <c r="G1899" s="63" t="s">
        <v>14</v>
      </c>
      <c r="I1899" s="10"/>
    </row>
    <row r="1900" ht="14.25" customHeight="1">
      <c r="A1900" s="63" t="s">
        <v>18811</v>
      </c>
      <c r="B1900" s="63" t="s">
        <v>18812</v>
      </c>
      <c r="C1900" s="63" t="s">
        <v>18813</v>
      </c>
      <c r="D1900" s="63" t="s">
        <v>1031</v>
      </c>
      <c r="E1900" s="63" t="s">
        <v>90</v>
      </c>
      <c r="F1900" s="63" t="s">
        <v>111</v>
      </c>
      <c r="G1900" s="63" t="s">
        <v>14</v>
      </c>
      <c r="I1900" s="10"/>
    </row>
    <row r="1901" ht="14.25" customHeight="1">
      <c r="A1901" s="63" t="s">
        <v>18811</v>
      </c>
      <c r="B1901" s="63" t="s">
        <v>18814</v>
      </c>
      <c r="C1901" s="63" t="s">
        <v>18815</v>
      </c>
      <c r="D1901" s="63" t="s">
        <v>286</v>
      </c>
      <c r="E1901" s="63" t="s">
        <v>47</v>
      </c>
      <c r="F1901" s="63" t="s">
        <v>13</v>
      </c>
      <c r="G1901" s="63" t="s">
        <v>14</v>
      </c>
      <c r="I1901" s="10"/>
    </row>
    <row r="1902" ht="14.25" customHeight="1">
      <c r="A1902" s="63" t="s">
        <v>18811</v>
      </c>
      <c r="B1902" s="63" t="s">
        <v>18814</v>
      </c>
      <c r="C1902" s="63" t="s">
        <v>18815</v>
      </c>
      <c r="D1902" s="63" t="s">
        <v>286</v>
      </c>
      <c r="E1902" s="63" t="s">
        <v>349</v>
      </c>
      <c r="F1902" s="63" t="s">
        <v>350</v>
      </c>
      <c r="G1902" s="63" t="s">
        <v>14</v>
      </c>
      <c r="I1902" s="10"/>
    </row>
    <row r="1903" ht="14.25" customHeight="1">
      <c r="A1903" s="63" t="s">
        <v>18816</v>
      </c>
      <c r="B1903" s="63" t="s">
        <v>18817</v>
      </c>
      <c r="C1903" s="63" t="s">
        <v>18818</v>
      </c>
      <c r="D1903" s="63" t="s">
        <v>5528</v>
      </c>
      <c r="E1903" s="63" t="s">
        <v>119</v>
      </c>
      <c r="F1903" s="63" t="s">
        <v>1571</v>
      </c>
      <c r="G1903" s="63" t="s">
        <v>14</v>
      </c>
      <c r="I1903" s="10"/>
    </row>
    <row r="1904" ht="14.25" customHeight="1">
      <c r="A1904" s="63" t="s">
        <v>18816</v>
      </c>
      <c r="B1904" s="63" t="s">
        <v>18817</v>
      </c>
      <c r="C1904" s="63" t="s">
        <v>18818</v>
      </c>
      <c r="D1904" s="63" t="s">
        <v>5528</v>
      </c>
      <c r="E1904" s="63" t="s">
        <v>47</v>
      </c>
      <c r="F1904" s="63" t="s">
        <v>48</v>
      </c>
      <c r="G1904" s="63" t="s">
        <v>14</v>
      </c>
      <c r="I1904" s="10"/>
    </row>
    <row r="1905" ht="14.25" customHeight="1">
      <c r="A1905" s="63" t="s">
        <v>18816</v>
      </c>
      <c r="B1905" s="63" t="s">
        <v>18817</v>
      </c>
      <c r="C1905" s="63" t="s">
        <v>18818</v>
      </c>
      <c r="D1905" s="63" t="s">
        <v>5528</v>
      </c>
      <c r="E1905" s="63" t="s">
        <v>6044</v>
      </c>
      <c r="F1905" s="63" t="s">
        <v>809</v>
      </c>
      <c r="G1905" s="63" t="s">
        <v>14</v>
      </c>
      <c r="I1905" s="10"/>
    </row>
    <row r="1906" ht="14.25" customHeight="1">
      <c r="A1906" s="63" t="s">
        <v>18816</v>
      </c>
      <c r="B1906" s="63" t="s">
        <v>18817</v>
      </c>
      <c r="C1906" s="63" t="s">
        <v>18818</v>
      </c>
      <c r="D1906" s="63" t="s">
        <v>5528</v>
      </c>
      <c r="E1906" s="63" t="s">
        <v>90</v>
      </c>
      <c r="F1906" s="63" t="s">
        <v>111</v>
      </c>
      <c r="G1906" s="63" t="s">
        <v>14</v>
      </c>
      <c r="I1906" s="10"/>
    </row>
    <row r="1907" ht="14.25" customHeight="1">
      <c r="A1907" s="63" t="s">
        <v>18816</v>
      </c>
      <c r="B1907" s="63" t="s">
        <v>18819</v>
      </c>
      <c r="C1907" s="63" t="s">
        <v>18820</v>
      </c>
      <c r="D1907" s="63" t="s">
        <v>1746</v>
      </c>
      <c r="E1907" s="63" t="s">
        <v>259</v>
      </c>
      <c r="F1907" s="63" t="s">
        <v>48</v>
      </c>
      <c r="G1907" s="63" t="s">
        <v>14</v>
      </c>
      <c r="I1907" s="10"/>
    </row>
    <row r="1908" ht="14.25" customHeight="1">
      <c r="A1908" s="63" t="s">
        <v>18816</v>
      </c>
      <c r="B1908" s="63" t="s">
        <v>18819</v>
      </c>
      <c r="C1908" s="63" t="s">
        <v>18820</v>
      </c>
      <c r="D1908" s="63" t="s">
        <v>1746</v>
      </c>
      <c r="E1908" s="63" t="s">
        <v>334</v>
      </c>
      <c r="F1908" s="63" t="s">
        <v>127</v>
      </c>
      <c r="G1908" s="63" t="s">
        <v>14</v>
      </c>
      <c r="I1908" s="10"/>
    </row>
    <row r="1909" ht="14.25" customHeight="1">
      <c r="A1909" s="63" t="s">
        <v>18821</v>
      </c>
      <c r="B1909" s="63" t="s">
        <v>18822</v>
      </c>
      <c r="C1909" s="63" t="s">
        <v>18823</v>
      </c>
      <c r="D1909" s="63" t="s">
        <v>373</v>
      </c>
      <c r="E1909" s="63" t="s">
        <v>5895</v>
      </c>
      <c r="F1909" s="63" t="s">
        <v>111</v>
      </c>
      <c r="G1909" s="63" t="s">
        <v>14</v>
      </c>
      <c r="I1909" s="10"/>
    </row>
    <row r="1910" ht="14.25" customHeight="1">
      <c r="A1910" s="63" t="s">
        <v>18821</v>
      </c>
      <c r="B1910" s="63" t="s">
        <v>18822</v>
      </c>
      <c r="C1910" s="63" t="s">
        <v>18823</v>
      </c>
      <c r="D1910" s="63" t="s">
        <v>373</v>
      </c>
      <c r="E1910" s="63" t="s">
        <v>119</v>
      </c>
      <c r="F1910" s="63" t="s">
        <v>718</v>
      </c>
      <c r="G1910" s="63" t="s">
        <v>14</v>
      </c>
      <c r="I1910" s="10"/>
    </row>
    <row r="1911" ht="14.25" customHeight="1">
      <c r="A1911" s="63" t="s">
        <v>18821</v>
      </c>
      <c r="B1911" s="63" t="s">
        <v>18824</v>
      </c>
      <c r="C1911" s="63" t="s">
        <v>18825</v>
      </c>
      <c r="D1911" s="63" t="s">
        <v>1072</v>
      </c>
      <c r="E1911" s="63" t="s">
        <v>259</v>
      </c>
      <c r="F1911" s="63" t="s">
        <v>718</v>
      </c>
      <c r="G1911" s="63" t="s">
        <v>14</v>
      </c>
      <c r="I1911" s="10"/>
    </row>
    <row r="1912" ht="14.25" customHeight="1">
      <c r="A1912" s="65">
        <v>44900.0</v>
      </c>
      <c r="B1912" s="63" t="s">
        <v>18826</v>
      </c>
      <c r="C1912" s="63" t="s">
        <v>18827</v>
      </c>
      <c r="D1912" s="63" t="s">
        <v>382</v>
      </c>
      <c r="E1912" s="63" t="s">
        <v>239</v>
      </c>
      <c r="F1912" s="63" t="s">
        <v>240</v>
      </c>
      <c r="G1912" s="63" t="s">
        <v>14</v>
      </c>
      <c r="I1912" s="10"/>
    </row>
    <row r="1913" ht="14.25" customHeight="1">
      <c r="A1913" s="65">
        <v>44900.0</v>
      </c>
      <c r="B1913" s="63" t="s">
        <v>18828</v>
      </c>
      <c r="C1913" s="63" t="s">
        <v>18829</v>
      </c>
      <c r="D1913" s="63" t="s">
        <v>3712</v>
      </c>
      <c r="E1913" s="63" t="s">
        <v>119</v>
      </c>
      <c r="F1913" s="63" t="s">
        <v>18</v>
      </c>
      <c r="G1913" s="63" t="s">
        <v>14</v>
      </c>
      <c r="I1913" s="10"/>
    </row>
    <row r="1914" ht="14.25" customHeight="1">
      <c r="A1914" s="65">
        <v>44870.0</v>
      </c>
      <c r="B1914" s="63" t="s">
        <v>18830</v>
      </c>
      <c r="C1914" s="63" t="s">
        <v>18831</v>
      </c>
      <c r="D1914" s="63" t="s">
        <v>1299</v>
      </c>
      <c r="E1914" s="63" t="s">
        <v>119</v>
      </c>
      <c r="F1914" s="63" t="s">
        <v>2840</v>
      </c>
      <c r="G1914" s="63" t="s">
        <v>14</v>
      </c>
      <c r="I1914" s="10"/>
    </row>
    <row r="1915" ht="14.25" customHeight="1">
      <c r="A1915" s="65">
        <v>44870.0</v>
      </c>
      <c r="B1915" s="63" t="s">
        <v>18832</v>
      </c>
      <c r="C1915" s="63" t="s">
        <v>18833</v>
      </c>
      <c r="D1915" s="63" t="s">
        <v>642</v>
      </c>
      <c r="E1915" s="63" t="s">
        <v>5895</v>
      </c>
      <c r="F1915" s="63" t="s">
        <v>111</v>
      </c>
      <c r="G1915" s="63" t="s">
        <v>14</v>
      </c>
      <c r="I1915" s="10"/>
    </row>
    <row r="1916" ht="14.25" customHeight="1">
      <c r="A1916" s="65">
        <v>44839.0</v>
      </c>
      <c r="B1916" s="63" t="s">
        <v>18834</v>
      </c>
      <c r="C1916" s="63" t="s">
        <v>18835</v>
      </c>
      <c r="D1916" s="63" t="s">
        <v>21</v>
      </c>
      <c r="E1916" s="63" t="s">
        <v>119</v>
      </c>
      <c r="F1916" s="63" t="s">
        <v>3927</v>
      </c>
      <c r="G1916" s="63" t="s">
        <v>14</v>
      </c>
      <c r="I1916" s="10"/>
    </row>
    <row r="1917" ht="14.25" customHeight="1">
      <c r="A1917" s="65">
        <v>44839.0</v>
      </c>
      <c r="B1917" s="63" t="s">
        <v>18834</v>
      </c>
      <c r="C1917" s="63" t="s">
        <v>18835</v>
      </c>
      <c r="D1917" s="63" t="s">
        <v>21</v>
      </c>
      <c r="E1917" s="63" t="s">
        <v>5895</v>
      </c>
      <c r="F1917" s="63" t="s">
        <v>111</v>
      </c>
      <c r="G1917" s="63" t="s">
        <v>14</v>
      </c>
      <c r="I1917" s="10"/>
    </row>
    <row r="1918" ht="14.25" customHeight="1">
      <c r="A1918" s="65">
        <v>44839.0</v>
      </c>
      <c r="B1918" s="63" t="s">
        <v>18836</v>
      </c>
      <c r="C1918" s="63" t="s">
        <v>18837</v>
      </c>
      <c r="D1918" s="63" t="s">
        <v>630</v>
      </c>
      <c r="E1918" s="63" t="s">
        <v>259</v>
      </c>
      <c r="F1918" s="63" t="s">
        <v>718</v>
      </c>
      <c r="G1918" s="63" t="s">
        <v>14</v>
      </c>
      <c r="I1918" s="10"/>
    </row>
    <row r="1919" ht="14.25" customHeight="1">
      <c r="A1919" s="65">
        <v>44809.0</v>
      </c>
      <c r="B1919" s="63" t="s">
        <v>18838</v>
      </c>
      <c r="C1919" s="63" t="s">
        <v>18839</v>
      </c>
      <c r="D1919" s="63" t="s">
        <v>385</v>
      </c>
      <c r="E1919" s="63" t="s">
        <v>119</v>
      </c>
      <c r="F1919" s="63" t="s">
        <v>2840</v>
      </c>
      <c r="G1919" s="63" t="s">
        <v>14</v>
      </c>
      <c r="I1919" s="10"/>
    </row>
    <row r="1920" ht="14.25" customHeight="1">
      <c r="A1920" s="65">
        <v>44809.0</v>
      </c>
      <c r="B1920" s="63" t="s">
        <v>18838</v>
      </c>
      <c r="C1920" s="63" t="s">
        <v>18839</v>
      </c>
      <c r="D1920" s="63" t="s">
        <v>385</v>
      </c>
      <c r="E1920" s="63" t="s">
        <v>2082</v>
      </c>
      <c r="F1920" s="63" t="s">
        <v>240</v>
      </c>
      <c r="G1920" s="63" t="s">
        <v>14</v>
      </c>
      <c r="I1920" s="10"/>
    </row>
    <row r="1921" ht="14.25" customHeight="1">
      <c r="A1921" s="65">
        <v>44809.0</v>
      </c>
      <c r="B1921" s="63" t="s">
        <v>18840</v>
      </c>
      <c r="C1921" s="63" t="s">
        <v>18841</v>
      </c>
      <c r="D1921" s="63" t="s">
        <v>197</v>
      </c>
      <c r="E1921" s="63" t="s">
        <v>119</v>
      </c>
      <c r="F1921" s="63" t="s">
        <v>132</v>
      </c>
      <c r="G1921" s="63" t="s">
        <v>14</v>
      </c>
      <c r="I1921" s="10"/>
    </row>
    <row r="1922" ht="14.25" customHeight="1">
      <c r="A1922" s="65">
        <v>44809.0</v>
      </c>
      <c r="B1922" s="63" t="s">
        <v>18840</v>
      </c>
      <c r="C1922" s="63" t="s">
        <v>18841</v>
      </c>
      <c r="D1922" s="63" t="s">
        <v>197</v>
      </c>
      <c r="E1922" s="63" t="s">
        <v>90</v>
      </c>
      <c r="F1922" s="63" t="s">
        <v>111</v>
      </c>
      <c r="G1922" s="63" t="s">
        <v>14</v>
      </c>
      <c r="I1922" s="10"/>
    </row>
    <row r="1923" ht="14.25" customHeight="1">
      <c r="A1923" s="65">
        <v>44717.0</v>
      </c>
      <c r="B1923" s="63" t="s">
        <v>18842</v>
      </c>
      <c r="C1923" s="63" t="s">
        <v>18843</v>
      </c>
      <c r="D1923" s="63" t="s">
        <v>1290</v>
      </c>
      <c r="E1923" s="63" t="s">
        <v>119</v>
      </c>
      <c r="F1923" s="63" t="s">
        <v>132</v>
      </c>
      <c r="G1923" s="63" t="s">
        <v>14</v>
      </c>
      <c r="I1923" s="10"/>
    </row>
    <row r="1924" ht="14.25" customHeight="1">
      <c r="A1924" s="65">
        <v>44717.0</v>
      </c>
      <c r="B1924" s="63" t="s">
        <v>18842</v>
      </c>
      <c r="C1924" s="63" t="s">
        <v>18843</v>
      </c>
      <c r="D1924" s="63" t="s">
        <v>1290</v>
      </c>
      <c r="E1924" s="63" t="s">
        <v>38</v>
      </c>
      <c r="F1924" s="63" t="s">
        <v>917</v>
      </c>
      <c r="G1924" s="63" t="s">
        <v>14</v>
      </c>
      <c r="I1924" s="10"/>
    </row>
    <row r="1925" ht="14.25" customHeight="1">
      <c r="A1925" s="65">
        <v>44717.0</v>
      </c>
      <c r="B1925" s="63" t="s">
        <v>18842</v>
      </c>
      <c r="C1925" s="63" t="s">
        <v>18844</v>
      </c>
      <c r="D1925" s="63" t="s">
        <v>1728</v>
      </c>
      <c r="E1925" s="63" t="s">
        <v>119</v>
      </c>
      <c r="F1925" s="63" t="s">
        <v>5876</v>
      </c>
      <c r="G1925" s="63" t="s">
        <v>14</v>
      </c>
      <c r="I1925" s="10"/>
    </row>
    <row r="1926" ht="14.25" customHeight="1">
      <c r="A1926" s="65">
        <v>44686.0</v>
      </c>
      <c r="B1926" s="63" t="s">
        <v>18845</v>
      </c>
      <c r="C1926" s="63" t="s">
        <v>18846</v>
      </c>
      <c r="D1926" s="63" t="s">
        <v>570</v>
      </c>
      <c r="E1926" s="63" t="s">
        <v>2082</v>
      </c>
      <c r="F1926" s="63" t="s">
        <v>5227</v>
      </c>
      <c r="G1926" s="63" t="s">
        <v>14</v>
      </c>
      <c r="I1926" s="10"/>
    </row>
    <row r="1927" ht="14.25" customHeight="1">
      <c r="A1927" s="65">
        <v>44686.0</v>
      </c>
      <c r="B1927" s="63" t="s">
        <v>18847</v>
      </c>
      <c r="C1927" s="63" t="s">
        <v>18848</v>
      </c>
      <c r="D1927" s="63" t="s">
        <v>651</v>
      </c>
      <c r="E1927" s="63" t="s">
        <v>166</v>
      </c>
      <c r="F1927" s="63" t="s">
        <v>171</v>
      </c>
      <c r="G1927" s="63" t="s">
        <v>14</v>
      </c>
      <c r="I1927" s="10"/>
    </row>
    <row r="1928" ht="14.25" customHeight="1">
      <c r="A1928" s="63" t="s">
        <v>18849</v>
      </c>
      <c r="B1928" s="63" t="s">
        <v>18850</v>
      </c>
      <c r="C1928" s="63" t="s">
        <v>18851</v>
      </c>
      <c r="D1928" s="63" t="s">
        <v>2538</v>
      </c>
      <c r="E1928" s="63" t="s">
        <v>119</v>
      </c>
      <c r="F1928" s="63" t="s">
        <v>18</v>
      </c>
      <c r="G1928" s="63" t="s">
        <v>14</v>
      </c>
      <c r="I1928" s="10"/>
    </row>
    <row r="1929" ht="14.25" customHeight="1">
      <c r="A1929" s="63" t="s">
        <v>18849</v>
      </c>
      <c r="B1929" s="63" t="s">
        <v>18850</v>
      </c>
      <c r="C1929" s="63" t="s">
        <v>18851</v>
      </c>
      <c r="D1929" s="63" t="s">
        <v>2538</v>
      </c>
      <c r="E1929" s="63" t="s">
        <v>90</v>
      </c>
      <c r="F1929" s="63" t="s">
        <v>111</v>
      </c>
      <c r="G1929" s="63" t="s">
        <v>14</v>
      </c>
      <c r="I1929" s="10"/>
    </row>
    <row r="1930" ht="14.25" customHeight="1">
      <c r="A1930" s="63" t="s">
        <v>18849</v>
      </c>
      <c r="B1930" s="63" t="s">
        <v>18852</v>
      </c>
      <c r="C1930" s="63" t="s">
        <v>18853</v>
      </c>
      <c r="D1930" s="63" t="s">
        <v>3735</v>
      </c>
      <c r="E1930" s="63" t="s">
        <v>110</v>
      </c>
      <c r="F1930" s="63" t="s">
        <v>111</v>
      </c>
      <c r="G1930" s="63" t="s">
        <v>14</v>
      </c>
      <c r="I1930" s="10"/>
    </row>
    <row r="1931" ht="14.25" customHeight="1">
      <c r="A1931" s="63" t="s">
        <v>18849</v>
      </c>
      <c r="B1931" s="63" t="s">
        <v>18852</v>
      </c>
      <c r="C1931" s="63" t="s">
        <v>18853</v>
      </c>
      <c r="D1931" s="63" t="s">
        <v>3735</v>
      </c>
      <c r="E1931" s="63" t="s">
        <v>119</v>
      </c>
      <c r="F1931" s="63" t="s">
        <v>2840</v>
      </c>
      <c r="G1931" s="63" t="s">
        <v>14</v>
      </c>
      <c r="I1931" s="10"/>
    </row>
    <row r="1932" ht="14.25" customHeight="1">
      <c r="A1932" s="63" t="s">
        <v>18854</v>
      </c>
      <c r="B1932" s="63" t="s">
        <v>18855</v>
      </c>
      <c r="C1932" s="63" t="s">
        <v>18856</v>
      </c>
      <c r="D1932" s="63" t="s">
        <v>5528</v>
      </c>
      <c r="E1932" s="63" t="s">
        <v>119</v>
      </c>
      <c r="F1932" s="63" t="s">
        <v>3945</v>
      </c>
      <c r="G1932" s="63" t="s">
        <v>14</v>
      </c>
      <c r="I1932" s="10"/>
    </row>
    <row r="1933" ht="14.25" customHeight="1">
      <c r="A1933" s="63" t="s">
        <v>18854</v>
      </c>
      <c r="B1933" s="63" t="s">
        <v>18857</v>
      </c>
      <c r="C1933" s="63" t="s">
        <v>18858</v>
      </c>
      <c r="D1933" s="63" t="s">
        <v>2252</v>
      </c>
      <c r="E1933" s="63" t="s">
        <v>119</v>
      </c>
      <c r="F1933" s="63" t="s">
        <v>132</v>
      </c>
      <c r="G1933" s="63" t="s">
        <v>14</v>
      </c>
      <c r="I1933" s="10"/>
    </row>
    <row r="1934" ht="14.25" customHeight="1">
      <c r="A1934" s="63" t="s">
        <v>18859</v>
      </c>
      <c r="B1934" s="63" t="s">
        <v>18860</v>
      </c>
      <c r="C1934" s="63" t="s">
        <v>18861</v>
      </c>
      <c r="D1934" s="63" t="s">
        <v>1429</v>
      </c>
      <c r="E1934" s="63" t="s">
        <v>119</v>
      </c>
      <c r="F1934" s="63" t="s">
        <v>18</v>
      </c>
      <c r="G1934" s="63" t="s">
        <v>14</v>
      </c>
      <c r="I1934" s="10"/>
    </row>
    <row r="1935" ht="14.25" customHeight="1">
      <c r="A1935" s="63" t="s">
        <v>18859</v>
      </c>
      <c r="B1935" s="63" t="s">
        <v>18860</v>
      </c>
      <c r="C1935" s="63" t="s">
        <v>18861</v>
      </c>
      <c r="D1935" s="63" t="s">
        <v>1429</v>
      </c>
      <c r="E1935" s="63" t="s">
        <v>239</v>
      </c>
      <c r="F1935" s="63" t="s">
        <v>240</v>
      </c>
      <c r="G1935" s="63" t="s">
        <v>14</v>
      </c>
      <c r="I1935" s="10"/>
    </row>
    <row r="1936" ht="14.25" customHeight="1">
      <c r="A1936" s="63" t="s">
        <v>18859</v>
      </c>
      <c r="B1936" s="63" t="s">
        <v>18860</v>
      </c>
      <c r="C1936" s="63" t="s">
        <v>18861</v>
      </c>
      <c r="D1936" s="63" t="s">
        <v>1429</v>
      </c>
      <c r="E1936" s="63" t="s">
        <v>420</v>
      </c>
      <c r="F1936" s="63" t="s">
        <v>7727</v>
      </c>
      <c r="G1936" s="63" t="s">
        <v>14</v>
      </c>
      <c r="I1936" s="10"/>
    </row>
    <row r="1937" ht="14.25" customHeight="1">
      <c r="A1937" s="63" t="s">
        <v>18859</v>
      </c>
      <c r="B1937" s="63" t="s">
        <v>18862</v>
      </c>
      <c r="C1937" s="63" t="s">
        <v>18863</v>
      </c>
      <c r="D1937" s="63" t="s">
        <v>9655</v>
      </c>
      <c r="E1937" s="63" t="s">
        <v>7624</v>
      </c>
      <c r="F1937" s="63" t="s">
        <v>101</v>
      </c>
      <c r="G1937" s="63" t="s">
        <v>14</v>
      </c>
      <c r="I1937" s="10"/>
    </row>
    <row r="1938" ht="14.25" customHeight="1">
      <c r="A1938" s="63" t="s">
        <v>18864</v>
      </c>
      <c r="B1938" s="63" t="s">
        <v>18865</v>
      </c>
      <c r="C1938" s="63" t="s">
        <v>18866</v>
      </c>
      <c r="D1938" s="63" t="s">
        <v>3764</v>
      </c>
      <c r="E1938" s="63" t="s">
        <v>110</v>
      </c>
      <c r="F1938" s="63" t="s">
        <v>111</v>
      </c>
      <c r="G1938" s="63" t="s">
        <v>14</v>
      </c>
      <c r="I1938" s="10"/>
    </row>
    <row r="1939" ht="14.25" customHeight="1">
      <c r="A1939" s="63" t="s">
        <v>18864</v>
      </c>
      <c r="B1939" s="63" t="s">
        <v>18865</v>
      </c>
      <c r="C1939" s="63" t="s">
        <v>18866</v>
      </c>
      <c r="D1939" s="63" t="s">
        <v>3764</v>
      </c>
      <c r="E1939" s="63" t="s">
        <v>1293</v>
      </c>
      <c r="F1939" s="63" t="s">
        <v>171</v>
      </c>
      <c r="G1939" s="63" t="s">
        <v>14</v>
      </c>
      <c r="I1939" s="10"/>
    </row>
    <row r="1940" ht="14.25" customHeight="1">
      <c r="A1940" s="63" t="s">
        <v>18864</v>
      </c>
      <c r="B1940" s="63" t="s">
        <v>18865</v>
      </c>
      <c r="C1940" s="63" t="s">
        <v>18866</v>
      </c>
      <c r="D1940" s="63" t="s">
        <v>3764</v>
      </c>
      <c r="E1940" s="63" t="s">
        <v>119</v>
      </c>
      <c r="F1940" s="63" t="s">
        <v>18</v>
      </c>
      <c r="G1940" s="63" t="s">
        <v>14</v>
      </c>
      <c r="I1940" s="10"/>
    </row>
    <row r="1941" ht="14.25" customHeight="1">
      <c r="A1941" s="63" t="s">
        <v>18864</v>
      </c>
      <c r="B1941" s="63" t="s">
        <v>18867</v>
      </c>
      <c r="C1941" s="63" t="s">
        <v>18868</v>
      </c>
      <c r="D1941" s="63" t="s">
        <v>2610</v>
      </c>
      <c r="E1941" s="63" t="s">
        <v>119</v>
      </c>
      <c r="F1941" s="63" t="s">
        <v>132</v>
      </c>
      <c r="G1941" s="63" t="s">
        <v>14</v>
      </c>
      <c r="I1941" s="10"/>
    </row>
    <row r="1942" ht="14.25" customHeight="1">
      <c r="A1942" s="63" t="s">
        <v>18864</v>
      </c>
      <c r="B1942" s="63" t="s">
        <v>18867</v>
      </c>
      <c r="C1942" s="63" t="s">
        <v>18868</v>
      </c>
      <c r="D1942" s="63" t="s">
        <v>2610</v>
      </c>
      <c r="E1942" s="63" t="s">
        <v>1287</v>
      </c>
      <c r="F1942" s="63" t="s">
        <v>350</v>
      </c>
      <c r="G1942" s="63" t="s">
        <v>14</v>
      </c>
      <c r="I1942" s="10"/>
    </row>
    <row r="1943" ht="14.25" customHeight="1">
      <c r="A1943" s="63" t="s">
        <v>18869</v>
      </c>
      <c r="B1943" s="63" t="s">
        <v>18870</v>
      </c>
      <c r="C1943" s="63" t="s">
        <v>18871</v>
      </c>
      <c r="D1943" s="63" t="s">
        <v>382</v>
      </c>
      <c r="E1943" s="63" t="s">
        <v>119</v>
      </c>
      <c r="F1943" s="63" t="s">
        <v>2840</v>
      </c>
      <c r="G1943" s="63" t="s">
        <v>14</v>
      </c>
      <c r="I1943" s="10"/>
    </row>
    <row r="1944" ht="14.25" customHeight="1">
      <c r="A1944" s="63" t="s">
        <v>18869</v>
      </c>
      <c r="B1944" s="63" t="s">
        <v>18870</v>
      </c>
      <c r="C1944" s="63" t="s">
        <v>18871</v>
      </c>
      <c r="D1944" s="63" t="s">
        <v>382</v>
      </c>
      <c r="E1944" s="63" t="s">
        <v>90</v>
      </c>
      <c r="F1944" s="63" t="s">
        <v>111</v>
      </c>
      <c r="G1944" s="63" t="s">
        <v>14</v>
      </c>
      <c r="I1944" s="10"/>
    </row>
    <row r="1945" ht="14.25" customHeight="1">
      <c r="A1945" s="63" t="s">
        <v>18869</v>
      </c>
      <c r="B1945" s="63" t="s">
        <v>18872</v>
      </c>
      <c r="C1945" s="63" t="s">
        <v>18873</v>
      </c>
      <c r="D1945" s="63" t="s">
        <v>1072</v>
      </c>
      <c r="E1945" s="63" t="s">
        <v>119</v>
      </c>
      <c r="F1945" s="63" t="s">
        <v>5876</v>
      </c>
      <c r="G1945" s="63" t="s">
        <v>14</v>
      </c>
      <c r="I1945" s="10"/>
    </row>
    <row r="1946" ht="14.25" customHeight="1">
      <c r="A1946" s="63" t="s">
        <v>18874</v>
      </c>
      <c r="B1946" s="63" t="s">
        <v>18875</v>
      </c>
      <c r="C1946" s="63" t="s">
        <v>18876</v>
      </c>
      <c r="D1946" s="63" t="s">
        <v>312</v>
      </c>
      <c r="E1946" s="63" t="s">
        <v>119</v>
      </c>
      <c r="F1946" s="63" t="s">
        <v>917</v>
      </c>
      <c r="G1946" s="63" t="s">
        <v>14</v>
      </c>
      <c r="I1946" s="10"/>
    </row>
    <row r="1947" ht="14.25" customHeight="1">
      <c r="A1947" s="63" t="s">
        <v>18874</v>
      </c>
      <c r="B1947" s="63" t="s">
        <v>18875</v>
      </c>
      <c r="C1947" s="63" t="s">
        <v>18876</v>
      </c>
      <c r="D1947" s="63" t="s">
        <v>312</v>
      </c>
      <c r="E1947" s="63" t="s">
        <v>436</v>
      </c>
      <c r="F1947" s="63" t="s">
        <v>33</v>
      </c>
      <c r="G1947" s="63" t="s">
        <v>14</v>
      </c>
      <c r="I1947" s="10"/>
    </row>
    <row r="1948" ht="14.25" customHeight="1">
      <c r="A1948" s="63" t="s">
        <v>18874</v>
      </c>
      <c r="B1948" s="63" t="s">
        <v>18875</v>
      </c>
      <c r="C1948" s="63" t="s">
        <v>18876</v>
      </c>
      <c r="D1948" s="63" t="s">
        <v>312</v>
      </c>
      <c r="E1948" s="63" t="s">
        <v>8267</v>
      </c>
      <c r="F1948" s="63" t="s">
        <v>13</v>
      </c>
      <c r="G1948" s="63" t="s">
        <v>14</v>
      </c>
      <c r="I1948" s="10"/>
    </row>
    <row r="1949" ht="14.25" customHeight="1">
      <c r="A1949" s="63" t="s">
        <v>18874</v>
      </c>
      <c r="B1949" s="63" t="s">
        <v>18877</v>
      </c>
      <c r="C1949" s="63" t="s">
        <v>18878</v>
      </c>
      <c r="D1949" s="63" t="s">
        <v>3541</v>
      </c>
      <c r="E1949" s="63" t="s">
        <v>38</v>
      </c>
      <c r="F1949" s="63" t="s">
        <v>7727</v>
      </c>
      <c r="G1949" s="63" t="s">
        <v>14</v>
      </c>
      <c r="I1949" s="10"/>
    </row>
    <row r="1950" ht="14.25" customHeight="1">
      <c r="A1950" s="63" t="s">
        <v>18874</v>
      </c>
      <c r="B1950" s="63" t="s">
        <v>18877</v>
      </c>
      <c r="C1950" s="63" t="s">
        <v>18878</v>
      </c>
      <c r="D1950" s="63" t="s">
        <v>3541</v>
      </c>
      <c r="E1950" s="63" t="s">
        <v>90</v>
      </c>
      <c r="F1950" s="63" t="s">
        <v>111</v>
      </c>
      <c r="G1950" s="63" t="s">
        <v>14</v>
      </c>
      <c r="I1950" s="10"/>
    </row>
    <row r="1951" ht="14.25" customHeight="1">
      <c r="A1951" s="63" t="s">
        <v>18879</v>
      </c>
      <c r="B1951" s="63" t="s">
        <v>18880</v>
      </c>
      <c r="C1951" s="63" t="s">
        <v>18881</v>
      </c>
      <c r="D1951" s="63" t="s">
        <v>722</v>
      </c>
      <c r="E1951" s="63" t="s">
        <v>66</v>
      </c>
      <c r="F1951" s="63" t="s">
        <v>917</v>
      </c>
      <c r="G1951" s="63" t="s">
        <v>14</v>
      </c>
      <c r="I1951" s="10"/>
    </row>
    <row r="1952" ht="14.25" customHeight="1">
      <c r="A1952" s="63" t="s">
        <v>18879</v>
      </c>
      <c r="B1952" s="63" t="s">
        <v>18880</v>
      </c>
      <c r="C1952" s="63" t="s">
        <v>18881</v>
      </c>
      <c r="D1952" s="63" t="s">
        <v>722</v>
      </c>
      <c r="E1952" s="63" t="s">
        <v>1412</v>
      </c>
      <c r="F1952" s="63" t="s">
        <v>111</v>
      </c>
      <c r="G1952" s="63" t="s">
        <v>14</v>
      </c>
      <c r="I1952" s="10"/>
    </row>
    <row r="1953" ht="14.25" customHeight="1">
      <c r="A1953" s="63" t="s">
        <v>18879</v>
      </c>
      <c r="B1953" s="63" t="s">
        <v>18882</v>
      </c>
      <c r="C1953" s="63" t="s">
        <v>18883</v>
      </c>
      <c r="D1953" s="63" t="s">
        <v>373</v>
      </c>
      <c r="E1953" s="63" t="s">
        <v>110</v>
      </c>
      <c r="F1953" s="63" t="s">
        <v>111</v>
      </c>
      <c r="G1953" s="63" t="s">
        <v>14</v>
      </c>
      <c r="I1953" s="10"/>
    </row>
    <row r="1954" ht="14.25" customHeight="1">
      <c r="A1954" s="63" t="s">
        <v>18879</v>
      </c>
      <c r="B1954" s="63" t="s">
        <v>18882</v>
      </c>
      <c r="C1954" s="63" t="s">
        <v>18883</v>
      </c>
      <c r="D1954" s="63" t="s">
        <v>373</v>
      </c>
      <c r="E1954" s="63" t="s">
        <v>119</v>
      </c>
      <c r="F1954" s="63" t="s">
        <v>2840</v>
      </c>
      <c r="G1954" s="63" t="s">
        <v>14</v>
      </c>
      <c r="I1954" s="10"/>
    </row>
    <row r="1955" ht="14.25" customHeight="1">
      <c r="A1955" s="63" t="s">
        <v>18884</v>
      </c>
      <c r="B1955" s="63" t="s">
        <v>18885</v>
      </c>
      <c r="C1955" s="63" t="s">
        <v>18886</v>
      </c>
      <c r="D1955" s="63" t="s">
        <v>874</v>
      </c>
      <c r="E1955" s="63" t="s">
        <v>119</v>
      </c>
      <c r="F1955" s="63" t="s">
        <v>485</v>
      </c>
      <c r="G1955" s="63" t="s">
        <v>14</v>
      </c>
      <c r="I1955" s="10"/>
    </row>
    <row r="1956" ht="14.25" customHeight="1">
      <c r="A1956" s="63" t="s">
        <v>18884</v>
      </c>
      <c r="B1956" s="63" t="s">
        <v>18885</v>
      </c>
      <c r="C1956" s="63" t="s">
        <v>18886</v>
      </c>
      <c r="D1956" s="63" t="s">
        <v>874</v>
      </c>
      <c r="E1956" s="63" t="s">
        <v>90</v>
      </c>
      <c r="F1956" s="63" t="s">
        <v>111</v>
      </c>
      <c r="G1956" s="63" t="s">
        <v>14</v>
      </c>
      <c r="I1956" s="10"/>
    </row>
    <row r="1957" ht="14.25" customHeight="1">
      <c r="A1957" s="63" t="s">
        <v>18884</v>
      </c>
      <c r="B1957" s="63" t="s">
        <v>18887</v>
      </c>
      <c r="C1957" s="63" t="s">
        <v>18888</v>
      </c>
      <c r="D1957" s="63" t="s">
        <v>235</v>
      </c>
      <c r="E1957" s="63" t="s">
        <v>239</v>
      </c>
      <c r="F1957" s="63" t="s">
        <v>240</v>
      </c>
      <c r="G1957" s="63" t="s">
        <v>14</v>
      </c>
      <c r="I1957" s="10"/>
    </row>
    <row r="1958" ht="14.25" customHeight="1">
      <c r="A1958" s="63" t="s">
        <v>18889</v>
      </c>
      <c r="B1958" s="63" t="s">
        <v>18890</v>
      </c>
      <c r="C1958" s="63" t="s">
        <v>18891</v>
      </c>
      <c r="D1958" s="63" t="s">
        <v>3918</v>
      </c>
      <c r="E1958" s="63" t="s">
        <v>119</v>
      </c>
      <c r="F1958" s="63" t="s">
        <v>917</v>
      </c>
      <c r="G1958" s="63" t="s">
        <v>14</v>
      </c>
      <c r="I1958" s="10"/>
    </row>
    <row r="1959" ht="14.25" customHeight="1">
      <c r="A1959" s="63" t="s">
        <v>18889</v>
      </c>
      <c r="B1959" s="63" t="s">
        <v>18892</v>
      </c>
      <c r="C1959" s="63" t="s">
        <v>18893</v>
      </c>
      <c r="D1959" s="63" t="s">
        <v>26</v>
      </c>
      <c r="E1959" s="63" t="s">
        <v>90</v>
      </c>
      <c r="F1959" s="63" t="s">
        <v>111</v>
      </c>
      <c r="G1959" s="63" t="s">
        <v>14</v>
      </c>
      <c r="I1959" s="10"/>
    </row>
    <row r="1960" ht="14.25" customHeight="1">
      <c r="A1960" s="63" t="s">
        <v>18889</v>
      </c>
      <c r="B1960" s="63" t="s">
        <v>18892</v>
      </c>
      <c r="C1960" s="63" t="s">
        <v>18893</v>
      </c>
      <c r="D1960" s="63" t="s">
        <v>26</v>
      </c>
      <c r="E1960" s="63" t="s">
        <v>10452</v>
      </c>
      <c r="F1960" s="63" t="s">
        <v>809</v>
      </c>
      <c r="G1960" s="63" t="s">
        <v>14</v>
      </c>
      <c r="I1960" s="10"/>
    </row>
    <row r="1961" ht="14.25" customHeight="1">
      <c r="A1961" s="63" t="s">
        <v>18894</v>
      </c>
      <c r="B1961" s="63" t="s">
        <v>18895</v>
      </c>
      <c r="C1961" s="63" t="s">
        <v>18896</v>
      </c>
      <c r="D1961" s="63" t="s">
        <v>812</v>
      </c>
      <c r="E1961" s="63" t="s">
        <v>119</v>
      </c>
      <c r="F1961" s="63" t="s">
        <v>48</v>
      </c>
      <c r="G1961" s="63" t="s">
        <v>14</v>
      </c>
      <c r="I1961" s="10"/>
    </row>
    <row r="1962" ht="14.25" customHeight="1">
      <c r="A1962" s="63" t="s">
        <v>18894</v>
      </c>
      <c r="B1962" s="63" t="s">
        <v>18895</v>
      </c>
      <c r="C1962" s="63" t="s">
        <v>18896</v>
      </c>
      <c r="D1962" s="63" t="s">
        <v>812</v>
      </c>
      <c r="E1962" s="63" t="s">
        <v>420</v>
      </c>
      <c r="F1962" s="63" t="s">
        <v>13</v>
      </c>
      <c r="G1962" s="63" t="s">
        <v>14</v>
      </c>
      <c r="I1962" s="10"/>
    </row>
    <row r="1963" ht="14.25" customHeight="1">
      <c r="A1963" s="63" t="s">
        <v>18894</v>
      </c>
      <c r="B1963" s="63" t="s">
        <v>18897</v>
      </c>
      <c r="C1963" s="63" t="s">
        <v>18898</v>
      </c>
      <c r="D1963" s="63" t="s">
        <v>1242</v>
      </c>
      <c r="E1963" s="63" t="s">
        <v>119</v>
      </c>
      <c r="F1963" s="63" t="s">
        <v>132</v>
      </c>
      <c r="G1963" s="63" t="s">
        <v>14</v>
      </c>
      <c r="I1963" s="10"/>
    </row>
    <row r="1964" ht="14.25" customHeight="1">
      <c r="A1964" s="63" t="s">
        <v>18894</v>
      </c>
      <c r="B1964" s="63" t="s">
        <v>18897</v>
      </c>
      <c r="C1964" s="63" t="s">
        <v>18898</v>
      </c>
      <c r="D1964" s="63" t="s">
        <v>1242</v>
      </c>
      <c r="E1964" s="63" t="s">
        <v>2082</v>
      </c>
      <c r="F1964" s="63" t="s">
        <v>240</v>
      </c>
      <c r="G1964" s="63" t="s">
        <v>14</v>
      </c>
      <c r="I1964" s="10"/>
    </row>
    <row r="1965" ht="14.25" customHeight="1">
      <c r="A1965" s="65">
        <v>44899.0</v>
      </c>
      <c r="B1965" s="63" t="s">
        <v>18899</v>
      </c>
      <c r="C1965" s="63" t="s">
        <v>18900</v>
      </c>
      <c r="D1965" s="63" t="s">
        <v>307</v>
      </c>
      <c r="E1965" s="63" t="s">
        <v>18901</v>
      </c>
      <c r="F1965" s="63" t="s">
        <v>393</v>
      </c>
      <c r="G1965" s="63" t="s">
        <v>14</v>
      </c>
      <c r="I1965" s="10"/>
    </row>
    <row r="1966" ht="14.25" customHeight="1">
      <c r="A1966" s="65">
        <v>44899.0</v>
      </c>
      <c r="B1966" s="63" t="s">
        <v>18899</v>
      </c>
      <c r="C1966" s="63" t="s">
        <v>18900</v>
      </c>
      <c r="D1966" s="63" t="s">
        <v>307</v>
      </c>
      <c r="E1966" s="63" t="s">
        <v>119</v>
      </c>
      <c r="F1966" s="63" t="s">
        <v>330</v>
      </c>
      <c r="G1966" s="63" t="s">
        <v>14</v>
      </c>
      <c r="I1966" s="10"/>
    </row>
    <row r="1967" ht="14.25" customHeight="1">
      <c r="A1967" s="65">
        <v>44899.0</v>
      </c>
      <c r="B1967" s="63" t="s">
        <v>18902</v>
      </c>
      <c r="C1967" s="63" t="s">
        <v>18903</v>
      </c>
      <c r="D1967" s="63" t="s">
        <v>5386</v>
      </c>
      <c r="E1967" s="63" t="s">
        <v>18514</v>
      </c>
      <c r="F1967" s="63" t="s">
        <v>171</v>
      </c>
      <c r="G1967" s="63" t="s">
        <v>14</v>
      </c>
      <c r="I1967" s="10"/>
    </row>
    <row r="1968" ht="14.25" customHeight="1">
      <c r="A1968" s="65">
        <v>44899.0</v>
      </c>
      <c r="B1968" s="63" t="s">
        <v>18902</v>
      </c>
      <c r="C1968" s="63" t="s">
        <v>18903</v>
      </c>
      <c r="D1968" s="63" t="s">
        <v>5386</v>
      </c>
      <c r="E1968" s="63" t="s">
        <v>18904</v>
      </c>
      <c r="F1968" s="63" t="s">
        <v>120</v>
      </c>
      <c r="G1968" s="63" t="s">
        <v>14</v>
      </c>
      <c r="I1968" s="10"/>
    </row>
    <row r="1969" ht="14.25" customHeight="1">
      <c r="A1969" s="65">
        <v>44869.0</v>
      </c>
      <c r="B1969" s="63" t="s">
        <v>18905</v>
      </c>
      <c r="C1969" s="63" t="s">
        <v>18906</v>
      </c>
      <c r="D1969" s="63" t="s">
        <v>165</v>
      </c>
      <c r="E1969" s="63" t="s">
        <v>334</v>
      </c>
      <c r="F1969" s="63" t="s">
        <v>308</v>
      </c>
      <c r="G1969" s="63" t="s">
        <v>14</v>
      </c>
      <c r="I1969" s="10"/>
    </row>
    <row r="1970" ht="14.25" customHeight="1">
      <c r="A1970" s="65">
        <v>44869.0</v>
      </c>
      <c r="B1970" s="63" t="s">
        <v>18907</v>
      </c>
      <c r="C1970" s="63" t="s">
        <v>18908</v>
      </c>
      <c r="D1970" s="63" t="s">
        <v>1290</v>
      </c>
      <c r="E1970" s="63" t="s">
        <v>110</v>
      </c>
      <c r="F1970" s="63" t="s">
        <v>111</v>
      </c>
      <c r="G1970" s="63" t="s">
        <v>14</v>
      </c>
      <c r="I1970" s="10"/>
    </row>
    <row r="1971" ht="14.25" customHeight="1">
      <c r="A1971" s="65">
        <v>44777.0</v>
      </c>
      <c r="B1971" s="63" t="s">
        <v>18909</v>
      </c>
      <c r="C1971" s="63" t="s">
        <v>18910</v>
      </c>
      <c r="D1971" s="63" t="s">
        <v>530</v>
      </c>
      <c r="E1971" s="63" t="s">
        <v>334</v>
      </c>
      <c r="F1971" s="63" t="s">
        <v>2840</v>
      </c>
      <c r="G1971" s="63" t="s">
        <v>14</v>
      </c>
      <c r="I1971" s="10"/>
    </row>
    <row r="1972" ht="14.25" customHeight="1">
      <c r="A1972" s="65">
        <v>44777.0</v>
      </c>
      <c r="B1972" s="63" t="s">
        <v>18909</v>
      </c>
      <c r="C1972" s="63" t="s">
        <v>18910</v>
      </c>
      <c r="D1972" s="63" t="s">
        <v>530</v>
      </c>
      <c r="E1972" s="63" t="s">
        <v>90</v>
      </c>
      <c r="F1972" s="63" t="s">
        <v>111</v>
      </c>
      <c r="G1972" s="63" t="s">
        <v>14</v>
      </c>
      <c r="I1972" s="10"/>
    </row>
    <row r="1973" ht="14.25" customHeight="1">
      <c r="A1973" s="65">
        <v>44777.0</v>
      </c>
      <c r="B1973" s="63" t="s">
        <v>18911</v>
      </c>
      <c r="C1973" s="63" t="s">
        <v>18912</v>
      </c>
      <c r="D1973" s="63" t="s">
        <v>9173</v>
      </c>
      <c r="E1973" s="63" t="s">
        <v>420</v>
      </c>
      <c r="F1973" s="63" t="s">
        <v>454</v>
      </c>
      <c r="G1973" s="63" t="s">
        <v>14</v>
      </c>
      <c r="I1973" s="10"/>
    </row>
    <row r="1974" ht="14.25" customHeight="1">
      <c r="A1974" s="65">
        <v>44777.0</v>
      </c>
      <c r="B1974" s="63" t="s">
        <v>18911</v>
      </c>
      <c r="C1974" s="63" t="s">
        <v>18912</v>
      </c>
      <c r="D1974" s="63" t="s">
        <v>9173</v>
      </c>
      <c r="E1974" s="63" t="s">
        <v>409</v>
      </c>
      <c r="F1974" s="63" t="s">
        <v>258</v>
      </c>
      <c r="G1974" s="63" t="s">
        <v>14</v>
      </c>
      <c r="I1974" s="10"/>
    </row>
    <row r="1975" ht="14.25" customHeight="1">
      <c r="A1975" s="65">
        <v>44746.0</v>
      </c>
      <c r="B1975" s="63" t="s">
        <v>18913</v>
      </c>
      <c r="C1975" s="63" t="s">
        <v>18914</v>
      </c>
      <c r="D1975" s="63" t="s">
        <v>2054</v>
      </c>
      <c r="E1975" s="63" t="s">
        <v>18915</v>
      </c>
      <c r="F1975" s="63" t="s">
        <v>308</v>
      </c>
      <c r="G1975" s="63" t="s">
        <v>14</v>
      </c>
      <c r="I1975" s="10"/>
    </row>
    <row r="1976" ht="14.25" customHeight="1">
      <c r="A1976" s="65">
        <v>44746.0</v>
      </c>
      <c r="B1976" s="63" t="s">
        <v>18913</v>
      </c>
      <c r="C1976" s="63" t="s">
        <v>18914</v>
      </c>
      <c r="D1976" s="63" t="s">
        <v>2054</v>
      </c>
      <c r="E1976" s="63" t="s">
        <v>66</v>
      </c>
      <c r="F1976" s="63" t="s">
        <v>101</v>
      </c>
      <c r="G1976" s="63" t="s">
        <v>14</v>
      </c>
      <c r="I1976" s="10"/>
    </row>
    <row r="1977" ht="14.25" customHeight="1">
      <c r="A1977" s="65">
        <v>44746.0</v>
      </c>
      <c r="B1977" s="63" t="s">
        <v>18916</v>
      </c>
      <c r="C1977" s="63" t="s">
        <v>18917</v>
      </c>
      <c r="D1977" s="63" t="s">
        <v>2247</v>
      </c>
      <c r="E1977" s="63" t="s">
        <v>119</v>
      </c>
      <c r="F1977" s="63" t="s">
        <v>917</v>
      </c>
      <c r="G1977" s="63" t="s">
        <v>14</v>
      </c>
      <c r="I1977" s="10"/>
    </row>
    <row r="1978" ht="14.25" customHeight="1">
      <c r="A1978" s="65">
        <v>44746.0</v>
      </c>
      <c r="B1978" s="63" t="s">
        <v>18916</v>
      </c>
      <c r="C1978" s="63" t="s">
        <v>18917</v>
      </c>
      <c r="D1978" s="63" t="s">
        <v>2247</v>
      </c>
      <c r="E1978" s="63" t="s">
        <v>38</v>
      </c>
      <c r="F1978" s="63" t="s">
        <v>101</v>
      </c>
      <c r="G1978" s="63" t="s">
        <v>14</v>
      </c>
      <c r="I1978" s="10"/>
    </row>
    <row r="1979" ht="14.25" customHeight="1">
      <c r="A1979" s="65">
        <v>44685.0</v>
      </c>
      <c r="B1979" s="63" t="s">
        <v>18918</v>
      </c>
      <c r="C1979" s="63" t="s">
        <v>18919</v>
      </c>
      <c r="D1979" s="63" t="s">
        <v>1952</v>
      </c>
      <c r="E1979" s="63" t="s">
        <v>420</v>
      </c>
      <c r="F1979" s="63" t="s">
        <v>7727</v>
      </c>
      <c r="G1979" s="63" t="s">
        <v>14</v>
      </c>
      <c r="I1979" s="10"/>
    </row>
    <row r="1980" ht="14.25" customHeight="1">
      <c r="A1980" s="65">
        <v>44685.0</v>
      </c>
      <c r="B1980" s="63" t="s">
        <v>18918</v>
      </c>
      <c r="C1980" s="63" t="s">
        <v>18919</v>
      </c>
      <c r="D1980" s="63" t="s">
        <v>1952</v>
      </c>
      <c r="E1980" s="63" t="s">
        <v>119</v>
      </c>
      <c r="F1980" s="63" t="s">
        <v>18</v>
      </c>
      <c r="G1980" s="63" t="s">
        <v>14</v>
      </c>
      <c r="I1980" s="10"/>
    </row>
    <row r="1981" ht="14.25" customHeight="1">
      <c r="A1981" s="65">
        <v>44685.0</v>
      </c>
      <c r="B1981" s="63" t="s">
        <v>18920</v>
      </c>
      <c r="C1981" s="63" t="s">
        <v>18921</v>
      </c>
      <c r="D1981" s="63" t="s">
        <v>874</v>
      </c>
      <c r="E1981" s="63" t="s">
        <v>119</v>
      </c>
      <c r="F1981" s="63" t="s">
        <v>2840</v>
      </c>
      <c r="G1981" s="63" t="s">
        <v>14</v>
      </c>
      <c r="I1981" s="10"/>
    </row>
    <row r="1982" ht="14.25" customHeight="1">
      <c r="A1982" s="65">
        <v>44685.0</v>
      </c>
      <c r="B1982" s="63" t="s">
        <v>18920</v>
      </c>
      <c r="C1982" s="63" t="s">
        <v>18921</v>
      </c>
      <c r="D1982" s="63" t="s">
        <v>874</v>
      </c>
      <c r="E1982" s="63" t="s">
        <v>420</v>
      </c>
      <c r="F1982" s="63" t="s">
        <v>7727</v>
      </c>
      <c r="G1982" s="63" t="s">
        <v>14</v>
      </c>
      <c r="I1982" s="10"/>
    </row>
    <row r="1983" ht="14.25" customHeight="1">
      <c r="A1983" s="65">
        <v>44655.0</v>
      </c>
      <c r="B1983" s="63" t="s">
        <v>18922</v>
      </c>
      <c r="C1983" s="63" t="s">
        <v>18923</v>
      </c>
      <c r="D1983" s="63" t="s">
        <v>18924</v>
      </c>
      <c r="E1983" s="63" t="s">
        <v>119</v>
      </c>
      <c r="F1983" s="63" t="s">
        <v>917</v>
      </c>
      <c r="G1983" s="63" t="s">
        <v>14</v>
      </c>
      <c r="I1983" s="10"/>
    </row>
    <row r="1984" ht="14.25" customHeight="1">
      <c r="A1984" s="65">
        <v>44565.0</v>
      </c>
      <c r="B1984" s="63" t="s">
        <v>18925</v>
      </c>
      <c r="C1984" s="63" t="s">
        <v>18926</v>
      </c>
      <c r="D1984" s="63" t="s">
        <v>343</v>
      </c>
      <c r="E1984" s="63" t="s">
        <v>119</v>
      </c>
      <c r="F1984" s="63" t="s">
        <v>917</v>
      </c>
      <c r="G1984" s="63" t="s">
        <v>14</v>
      </c>
      <c r="I1984" s="10"/>
    </row>
    <row r="1985" ht="14.25" customHeight="1">
      <c r="A1985" s="65">
        <v>44565.0</v>
      </c>
      <c r="B1985" s="63" t="s">
        <v>18927</v>
      </c>
      <c r="C1985" s="63" t="s">
        <v>18928</v>
      </c>
      <c r="D1985" s="63" t="s">
        <v>523</v>
      </c>
      <c r="E1985" s="63" t="s">
        <v>5378</v>
      </c>
      <c r="F1985" s="63" t="s">
        <v>14592</v>
      </c>
      <c r="G1985" s="63" t="s">
        <v>14</v>
      </c>
      <c r="I1985" s="10"/>
    </row>
    <row r="1986" ht="14.25" customHeight="1">
      <c r="A1986" s="65">
        <v>44565.0</v>
      </c>
      <c r="B1986" s="63" t="s">
        <v>18927</v>
      </c>
      <c r="C1986" s="63" t="s">
        <v>18928</v>
      </c>
      <c r="D1986" s="63" t="s">
        <v>523</v>
      </c>
      <c r="E1986" s="63" t="s">
        <v>119</v>
      </c>
      <c r="F1986" s="63" t="s">
        <v>18</v>
      </c>
      <c r="G1986" s="63" t="s">
        <v>14</v>
      </c>
      <c r="I1986" s="10"/>
    </row>
    <row r="1987" ht="14.25" customHeight="1">
      <c r="A1987" s="63" t="s">
        <v>18929</v>
      </c>
      <c r="B1987" s="63" t="s">
        <v>18930</v>
      </c>
      <c r="C1987" s="63" t="s">
        <v>18931</v>
      </c>
      <c r="D1987" s="63" t="s">
        <v>11</v>
      </c>
      <c r="E1987" s="63" t="s">
        <v>239</v>
      </c>
      <c r="F1987" s="63" t="s">
        <v>240</v>
      </c>
      <c r="G1987" s="63" t="s">
        <v>14</v>
      </c>
      <c r="I1987" s="10"/>
    </row>
    <row r="1988" ht="14.25" customHeight="1">
      <c r="A1988" s="63" t="s">
        <v>18929</v>
      </c>
      <c r="B1988" s="63" t="s">
        <v>18930</v>
      </c>
      <c r="C1988" s="63" t="s">
        <v>18931</v>
      </c>
      <c r="D1988" s="63" t="s">
        <v>11</v>
      </c>
      <c r="E1988" s="63" t="s">
        <v>15</v>
      </c>
      <c r="F1988" s="63" t="s">
        <v>18932</v>
      </c>
      <c r="G1988" s="63" t="s">
        <v>14</v>
      </c>
      <c r="I1988" s="10"/>
    </row>
    <row r="1989" ht="14.25" customHeight="1">
      <c r="A1989" s="63" t="s">
        <v>18929</v>
      </c>
      <c r="B1989" s="63" t="s">
        <v>18930</v>
      </c>
      <c r="C1989" s="63" t="s">
        <v>18931</v>
      </c>
      <c r="D1989" s="63" t="s">
        <v>11</v>
      </c>
      <c r="E1989" s="63" t="s">
        <v>90</v>
      </c>
      <c r="F1989" s="63" t="s">
        <v>111</v>
      </c>
      <c r="G1989" s="63" t="s">
        <v>14</v>
      </c>
      <c r="I1989" s="10"/>
    </row>
    <row r="1990" ht="14.25" customHeight="1">
      <c r="A1990" s="63" t="s">
        <v>18929</v>
      </c>
      <c r="B1990" s="63" t="s">
        <v>18933</v>
      </c>
      <c r="C1990" s="63" t="s">
        <v>18934</v>
      </c>
      <c r="D1990" s="63" t="s">
        <v>1290</v>
      </c>
      <c r="E1990" s="63" t="s">
        <v>119</v>
      </c>
      <c r="F1990" s="63" t="s">
        <v>18935</v>
      </c>
      <c r="G1990" s="63" t="s">
        <v>14</v>
      </c>
      <c r="I1990" s="10"/>
    </row>
    <row r="1991" ht="14.25" customHeight="1">
      <c r="A1991" s="63" t="s">
        <v>18929</v>
      </c>
      <c r="B1991" s="63" t="s">
        <v>18933</v>
      </c>
      <c r="C1991" s="63" t="s">
        <v>18934</v>
      </c>
      <c r="D1991" s="63" t="s">
        <v>1290</v>
      </c>
      <c r="E1991" s="63" t="s">
        <v>90</v>
      </c>
      <c r="F1991" s="63" t="s">
        <v>111</v>
      </c>
      <c r="G1991" s="63" t="s">
        <v>14</v>
      </c>
      <c r="I1991" s="10"/>
    </row>
    <row r="1992" ht="14.25" customHeight="1">
      <c r="A1992" s="63" t="s">
        <v>18936</v>
      </c>
      <c r="B1992" s="63" t="s">
        <v>18937</v>
      </c>
      <c r="C1992" s="63" t="s">
        <v>18938</v>
      </c>
      <c r="D1992" s="63" t="s">
        <v>1184</v>
      </c>
      <c r="E1992" s="63" t="s">
        <v>119</v>
      </c>
      <c r="F1992" s="63" t="s">
        <v>485</v>
      </c>
      <c r="G1992" s="63" t="s">
        <v>14</v>
      </c>
      <c r="I1992" s="10"/>
    </row>
    <row r="1993" ht="14.25" customHeight="1">
      <c r="A1993" s="63" t="s">
        <v>18936</v>
      </c>
      <c r="B1993" s="63" t="s">
        <v>18937</v>
      </c>
      <c r="C1993" s="63" t="s">
        <v>18938</v>
      </c>
      <c r="D1993" s="63" t="s">
        <v>1184</v>
      </c>
      <c r="E1993" s="63" t="s">
        <v>420</v>
      </c>
      <c r="F1993" s="63" t="s">
        <v>7727</v>
      </c>
      <c r="G1993" s="63" t="s">
        <v>14</v>
      </c>
      <c r="I1993" s="10"/>
    </row>
    <row r="1994" ht="14.25" customHeight="1">
      <c r="A1994" s="63" t="s">
        <v>18936</v>
      </c>
      <c r="B1994" s="63" t="s">
        <v>18937</v>
      </c>
      <c r="C1994" s="63" t="s">
        <v>18938</v>
      </c>
      <c r="D1994" s="63" t="s">
        <v>1184</v>
      </c>
      <c r="E1994" s="63" t="s">
        <v>239</v>
      </c>
      <c r="F1994" s="63" t="s">
        <v>4780</v>
      </c>
      <c r="G1994" s="63" t="s">
        <v>14</v>
      </c>
      <c r="I1994" s="10"/>
    </row>
    <row r="1995" ht="14.25" customHeight="1">
      <c r="A1995" s="63" t="s">
        <v>18936</v>
      </c>
      <c r="B1995" s="63" t="s">
        <v>18939</v>
      </c>
      <c r="C1995" s="63" t="s">
        <v>18940</v>
      </c>
      <c r="D1995" s="63" t="s">
        <v>109</v>
      </c>
      <c r="E1995" s="63" t="s">
        <v>66</v>
      </c>
      <c r="F1995" s="63" t="s">
        <v>809</v>
      </c>
      <c r="G1995" s="63" t="s">
        <v>14</v>
      </c>
      <c r="I1995" s="10"/>
    </row>
    <row r="1996" ht="14.25" customHeight="1">
      <c r="A1996" s="63" t="s">
        <v>18936</v>
      </c>
      <c r="B1996" s="63" t="s">
        <v>18939</v>
      </c>
      <c r="C1996" s="63" t="s">
        <v>18940</v>
      </c>
      <c r="D1996" s="63" t="s">
        <v>109</v>
      </c>
      <c r="E1996" s="63" t="s">
        <v>119</v>
      </c>
      <c r="F1996" s="63" t="s">
        <v>917</v>
      </c>
      <c r="G1996" s="63" t="s">
        <v>14</v>
      </c>
      <c r="I1996" s="10"/>
    </row>
    <row r="1997" ht="14.25" customHeight="1">
      <c r="A1997" s="63" t="s">
        <v>18941</v>
      </c>
      <c r="B1997" s="63" t="s">
        <v>18942</v>
      </c>
      <c r="C1997" s="63" t="s">
        <v>18943</v>
      </c>
      <c r="D1997" s="63" t="s">
        <v>1868</v>
      </c>
      <c r="E1997" s="63" t="s">
        <v>119</v>
      </c>
      <c r="F1997" s="63" t="s">
        <v>5876</v>
      </c>
      <c r="G1997" s="63" t="s">
        <v>14</v>
      </c>
      <c r="I1997" s="10"/>
    </row>
    <row r="1998" ht="14.25" customHeight="1">
      <c r="A1998" s="63" t="s">
        <v>18941</v>
      </c>
      <c r="B1998" s="63" t="s">
        <v>18942</v>
      </c>
      <c r="C1998" s="63" t="s">
        <v>18943</v>
      </c>
      <c r="D1998" s="63" t="s">
        <v>1868</v>
      </c>
      <c r="E1998" s="63" t="s">
        <v>409</v>
      </c>
      <c r="F1998" s="63" t="s">
        <v>101</v>
      </c>
      <c r="G1998" s="63" t="s">
        <v>14</v>
      </c>
      <c r="I1998" s="10"/>
    </row>
    <row r="1999" ht="14.25" customHeight="1">
      <c r="A1999" s="63" t="s">
        <v>18941</v>
      </c>
      <c r="B1999" s="63" t="s">
        <v>18942</v>
      </c>
      <c r="C1999" s="63" t="s">
        <v>18943</v>
      </c>
      <c r="D1999" s="63" t="s">
        <v>1868</v>
      </c>
      <c r="E1999" s="63" t="s">
        <v>90</v>
      </c>
      <c r="F1999" s="63" t="s">
        <v>111</v>
      </c>
      <c r="G1999" s="63" t="s">
        <v>14</v>
      </c>
      <c r="I1999" s="10"/>
    </row>
    <row r="2000" ht="14.25" customHeight="1">
      <c r="A2000" s="63" t="s">
        <v>18941</v>
      </c>
      <c r="B2000" s="63" t="s">
        <v>18944</v>
      </c>
      <c r="C2000" s="63" t="s">
        <v>18945</v>
      </c>
      <c r="D2000" s="63" t="s">
        <v>1299</v>
      </c>
      <c r="E2000" s="63" t="s">
        <v>436</v>
      </c>
      <c r="F2000" s="63" t="s">
        <v>18</v>
      </c>
      <c r="G2000" s="63" t="s">
        <v>14</v>
      </c>
      <c r="I2000" s="10"/>
    </row>
    <row r="2001" ht="14.25" customHeight="1">
      <c r="A2001" s="63" t="s">
        <v>18941</v>
      </c>
      <c r="B2001" s="63" t="s">
        <v>18944</v>
      </c>
      <c r="C2001" s="63" t="s">
        <v>18945</v>
      </c>
      <c r="D2001" s="63" t="s">
        <v>1299</v>
      </c>
      <c r="E2001" s="63" t="s">
        <v>1527</v>
      </c>
      <c r="F2001" s="63" t="s">
        <v>762</v>
      </c>
      <c r="G2001" s="63" t="s">
        <v>14</v>
      </c>
      <c r="I2001" s="10"/>
    </row>
    <row r="2002" ht="14.25" customHeight="1">
      <c r="A2002" s="63" t="s">
        <v>18946</v>
      </c>
      <c r="B2002" s="63" t="s">
        <v>18947</v>
      </c>
      <c r="C2002" s="63" t="s">
        <v>18948</v>
      </c>
      <c r="D2002" s="63" t="s">
        <v>385</v>
      </c>
      <c r="E2002" s="63" t="s">
        <v>119</v>
      </c>
      <c r="F2002" s="63" t="s">
        <v>5876</v>
      </c>
      <c r="G2002" s="63" t="s">
        <v>14</v>
      </c>
      <c r="I2002" s="10"/>
    </row>
    <row r="2003" ht="14.25" customHeight="1">
      <c r="A2003" s="63" t="s">
        <v>18946</v>
      </c>
      <c r="B2003" s="63" t="s">
        <v>18947</v>
      </c>
      <c r="C2003" s="63" t="s">
        <v>18948</v>
      </c>
      <c r="D2003" s="63" t="s">
        <v>385</v>
      </c>
      <c r="E2003" s="63" t="s">
        <v>2082</v>
      </c>
      <c r="F2003" s="63" t="s">
        <v>5227</v>
      </c>
      <c r="G2003" s="63" t="s">
        <v>14</v>
      </c>
      <c r="I2003" s="10"/>
    </row>
    <row r="2004" ht="14.25" customHeight="1">
      <c r="A2004" s="63" t="s">
        <v>18949</v>
      </c>
      <c r="B2004" s="63" t="s">
        <v>18950</v>
      </c>
      <c r="C2004" s="63" t="s">
        <v>18951</v>
      </c>
      <c r="D2004" s="63" t="s">
        <v>1952</v>
      </c>
      <c r="E2004" s="63" t="s">
        <v>119</v>
      </c>
      <c r="F2004" s="63" t="s">
        <v>2840</v>
      </c>
      <c r="G2004" s="63" t="s">
        <v>14</v>
      </c>
      <c r="I2004" s="10"/>
    </row>
    <row r="2005" ht="14.25" customHeight="1">
      <c r="A2005" s="63" t="s">
        <v>18949</v>
      </c>
      <c r="B2005" s="63" t="s">
        <v>18952</v>
      </c>
      <c r="C2005" s="63" t="s">
        <v>18953</v>
      </c>
      <c r="D2005" s="63" t="s">
        <v>665</v>
      </c>
      <c r="E2005" s="63" t="s">
        <v>239</v>
      </c>
      <c r="F2005" s="63" t="s">
        <v>240</v>
      </c>
      <c r="G2005" s="63" t="s">
        <v>14</v>
      </c>
      <c r="I2005" s="10"/>
    </row>
    <row r="2006" ht="14.25" customHeight="1">
      <c r="A2006" s="63" t="s">
        <v>18954</v>
      </c>
      <c r="B2006" s="63" t="s">
        <v>18955</v>
      </c>
      <c r="C2006" s="63" t="s">
        <v>18956</v>
      </c>
      <c r="D2006" s="63" t="s">
        <v>26</v>
      </c>
      <c r="E2006" s="63" t="s">
        <v>90</v>
      </c>
      <c r="F2006" s="63" t="s">
        <v>111</v>
      </c>
      <c r="G2006" s="63" t="s">
        <v>14</v>
      </c>
      <c r="I2006" s="10"/>
    </row>
    <row r="2007" ht="14.25" customHeight="1">
      <c r="A2007" s="63" t="s">
        <v>18954</v>
      </c>
      <c r="B2007" s="63" t="s">
        <v>18957</v>
      </c>
      <c r="C2007" s="63" t="s">
        <v>18958</v>
      </c>
      <c r="D2007" s="63" t="s">
        <v>357</v>
      </c>
      <c r="E2007" s="63" t="s">
        <v>239</v>
      </c>
      <c r="F2007" s="63" t="s">
        <v>240</v>
      </c>
      <c r="G2007" s="63" t="s">
        <v>14</v>
      </c>
      <c r="I2007" s="10"/>
    </row>
    <row r="2008" ht="14.25" customHeight="1">
      <c r="A2008" s="63" t="s">
        <v>18954</v>
      </c>
      <c r="B2008" s="63" t="s">
        <v>18957</v>
      </c>
      <c r="C2008" s="63" t="s">
        <v>18958</v>
      </c>
      <c r="D2008" s="63" t="s">
        <v>357</v>
      </c>
      <c r="E2008" s="63" t="s">
        <v>90</v>
      </c>
      <c r="F2008" s="63" t="s">
        <v>111</v>
      </c>
      <c r="G2008" s="63" t="s">
        <v>14</v>
      </c>
      <c r="I2008" s="10"/>
    </row>
    <row r="2009" ht="14.25" customHeight="1">
      <c r="A2009" s="63" t="s">
        <v>18959</v>
      </c>
      <c r="B2009" s="63" t="s">
        <v>18960</v>
      </c>
      <c r="C2009" s="63" t="s">
        <v>18961</v>
      </c>
      <c r="D2009" s="63" t="s">
        <v>83</v>
      </c>
      <c r="E2009" s="63" t="s">
        <v>119</v>
      </c>
      <c r="F2009" s="63" t="s">
        <v>330</v>
      </c>
      <c r="G2009" s="63" t="s">
        <v>14</v>
      </c>
      <c r="I2009" s="10"/>
    </row>
    <row r="2010" ht="14.25" customHeight="1">
      <c r="A2010" s="63" t="s">
        <v>18959</v>
      </c>
      <c r="B2010" s="63" t="s">
        <v>18960</v>
      </c>
      <c r="C2010" s="63" t="s">
        <v>18961</v>
      </c>
      <c r="D2010" s="63" t="s">
        <v>83</v>
      </c>
      <c r="E2010" s="63" t="s">
        <v>100</v>
      </c>
      <c r="F2010" s="63" t="s">
        <v>1341</v>
      </c>
      <c r="G2010" s="63" t="s">
        <v>14</v>
      </c>
      <c r="I2010" s="10"/>
    </row>
    <row r="2011" ht="14.25" customHeight="1">
      <c r="A2011" s="63" t="s">
        <v>18959</v>
      </c>
      <c r="B2011" s="63" t="s">
        <v>18962</v>
      </c>
      <c r="C2011" s="63" t="s">
        <v>18963</v>
      </c>
      <c r="D2011" s="63" t="s">
        <v>2610</v>
      </c>
      <c r="E2011" s="63" t="s">
        <v>119</v>
      </c>
      <c r="F2011" s="63" t="s">
        <v>485</v>
      </c>
      <c r="G2011" s="63" t="s">
        <v>14</v>
      </c>
      <c r="I2011" s="10"/>
    </row>
    <row r="2012" ht="14.25" customHeight="1">
      <c r="A2012" s="63" t="s">
        <v>18959</v>
      </c>
      <c r="B2012" s="63" t="s">
        <v>18962</v>
      </c>
      <c r="C2012" s="63" t="s">
        <v>18963</v>
      </c>
      <c r="D2012" s="63" t="s">
        <v>2610</v>
      </c>
      <c r="E2012" s="63" t="s">
        <v>15</v>
      </c>
      <c r="F2012" s="63" t="s">
        <v>1341</v>
      </c>
      <c r="G2012" s="63" t="s">
        <v>14</v>
      </c>
      <c r="I2012" s="10"/>
    </row>
    <row r="2013" ht="14.25" customHeight="1">
      <c r="A2013" s="63" t="s">
        <v>18964</v>
      </c>
      <c r="B2013" s="63" t="s">
        <v>18965</v>
      </c>
      <c r="C2013" s="63" t="s">
        <v>18966</v>
      </c>
      <c r="D2013" s="63" t="s">
        <v>7450</v>
      </c>
      <c r="E2013" s="63" t="s">
        <v>119</v>
      </c>
      <c r="F2013" s="63" t="s">
        <v>18</v>
      </c>
      <c r="G2013" s="63" t="s">
        <v>14</v>
      </c>
      <c r="I2013" s="10"/>
    </row>
    <row r="2014" ht="14.25" customHeight="1">
      <c r="A2014" s="63" t="s">
        <v>18964</v>
      </c>
      <c r="B2014" s="63" t="s">
        <v>18965</v>
      </c>
      <c r="C2014" s="63" t="s">
        <v>18966</v>
      </c>
      <c r="D2014" s="63" t="s">
        <v>7450</v>
      </c>
      <c r="E2014" s="63" t="s">
        <v>436</v>
      </c>
      <c r="F2014" s="63" t="s">
        <v>588</v>
      </c>
      <c r="G2014" s="63" t="s">
        <v>14</v>
      </c>
      <c r="I2014" s="10"/>
    </row>
    <row r="2015" ht="14.25" customHeight="1">
      <c r="A2015" s="63" t="s">
        <v>18964</v>
      </c>
      <c r="B2015" s="63" t="s">
        <v>18965</v>
      </c>
      <c r="C2015" s="63" t="s">
        <v>18966</v>
      </c>
      <c r="D2015" s="63" t="s">
        <v>7450</v>
      </c>
      <c r="E2015" s="63" t="s">
        <v>18967</v>
      </c>
      <c r="F2015" s="63" t="s">
        <v>588</v>
      </c>
      <c r="G2015" s="63" t="s">
        <v>14</v>
      </c>
      <c r="I2015" s="10"/>
    </row>
    <row r="2016" ht="14.25" customHeight="1">
      <c r="A2016" s="63" t="s">
        <v>18964</v>
      </c>
      <c r="B2016" s="63" t="s">
        <v>18968</v>
      </c>
      <c r="C2016" s="63" t="s">
        <v>18969</v>
      </c>
      <c r="D2016" s="63" t="s">
        <v>1562</v>
      </c>
      <c r="E2016" s="63" t="s">
        <v>110</v>
      </c>
      <c r="F2016" s="63" t="s">
        <v>111</v>
      </c>
      <c r="G2016" s="63" t="s">
        <v>14</v>
      </c>
      <c r="I2016" s="10"/>
    </row>
    <row r="2017" ht="14.25" customHeight="1">
      <c r="A2017" s="63" t="s">
        <v>18964</v>
      </c>
      <c r="B2017" s="63" t="s">
        <v>18968</v>
      </c>
      <c r="C2017" s="63" t="s">
        <v>18969</v>
      </c>
      <c r="D2017" s="63" t="s">
        <v>1562</v>
      </c>
      <c r="E2017" s="63" t="s">
        <v>239</v>
      </c>
      <c r="F2017" s="63" t="s">
        <v>240</v>
      </c>
      <c r="G2017" s="63" t="s">
        <v>14</v>
      </c>
      <c r="I2017" s="10"/>
    </row>
    <row r="2018" ht="14.25" customHeight="1">
      <c r="A2018" s="63" t="s">
        <v>18970</v>
      </c>
      <c r="B2018" s="63" t="s">
        <v>18971</v>
      </c>
      <c r="C2018" s="63" t="s">
        <v>18972</v>
      </c>
      <c r="D2018" s="63" t="s">
        <v>839</v>
      </c>
      <c r="E2018" s="63" t="s">
        <v>119</v>
      </c>
      <c r="F2018" s="63" t="s">
        <v>5876</v>
      </c>
      <c r="G2018" s="63" t="s">
        <v>14</v>
      </c>
      <c r="I2018" s="10"/>
    </row>
    <row r="2019" ht="14.25" customHeight="1">
      <c r="A2019" s="63" t="s">
        <v>18970</v>
      </c>
      <c r="B2019" s="63" t="s">
        <v>18971</v>
      </c>
      <c r="C2019" s="63" t="s">
        <v>18972</v>
      </c>
      <c r="D2019" s="63" t="s">
        <v>839</v>
      </c>
      <c r="E2019" s="63" t="s">
        <v>15</v>
      </c>
      <c r="F2019" s="63" t="s">
        <v>17966</v>
      </c>
      <c r="G2019" s="63" t="s">
        <v>14</v>
      </c>
      <c r="I2019" s="10"/>
    </row>
    <row r="2020" ht="14.25" customHeight="1">
      <c r="A2020" s="63" t="s">
        <v>18970</v>
      </c>
      <c r="B2020" s="63" t="s">
        <v>18971</v>
      </c>
      <c r="C2020" s="63" t="s">
        <v>18972</v>
      </c>
      <c r="D2020" s="63" t="s">
        <v>839</v>
      </c>
      <c r="E2020" s="63" t="s">
        <v>90</v>
      </c>
      <c r="F2020" s="63" t="s">
        <v>111</v>
      </c>
      <c r="G2020" s="63" t="s">
        <v>14</v>
      </c>
      <c r="I2020" s="10"/>
    </row>
    <row r="2021" ht="14.25" customHeight="1">
      <c r="A2021" s="63" t="s">
        <v>18970</v>
      </c>
      <c r="B2021" s="63" t="s">
        <v>18973</v>
      </c>
      <c r="C2021" s="63" t="s">
        <v>18974</v>
      </c>
      <c r="D2021" s="63" t="s">
        <v>311</v>
      </c>
      <c r="E2021" s="63" t="s">
        <v>119</v>
      </c>
      <c r="F2021" s="63" t="s">
        <v>18</v>
      </c>
      <c r="G2021" s="63" t="s">
        <v>14</v>
      </c>
      <c r="I2021" s="10"/>
    </row>
    <row r="2022" ht="14.25" customHeight="1">
      <c r="A2022" s="63" t="s">
        <v>18970</v>
      </c>
      <c r="B2022" s="63" t="s">
        <v>18973</v>
      </c>
      <c r="C2022" s="63" t="s">
        <v>18974</v>
      </c>
      <c r="D2022" s="63" t="s">
        <v>311</v>
      </c>
      <c r="E2022" s="63" t="s">
        <v>90</v>
      </c>
      <c r="F2022" s="63" t="s">
        <v>111</v>
      </c>
      <c r="G2022" s="63" t="s">
        <v>14</v>
      </c>
      <c r="I2022" s="10"/>
    </row>
    <row r="2023" ht="14.25" customHeight="1">
      <c r="A2023" s="63" t="s">
        <v>18970</v>
      </c>
      <c r="B2023" s="63" t="s">
        <v>18973</v>
      </c>
      <c r="C2023" s="63" t="s">
        <v>18974</v>
      </c>
      <c r="D2023" s="63" t="s">
        <v>311</v>
      </c>
      <c r="E2023" s="63" t="s">
        <v>6044</v>
      </c>
      <c r="F2023" s="63" t="s">
        <v>809</v>
      </c>
      <c r="G2023" s="63" t="s">
        <v>14</v>
      </c>
      <c r="I2023" s="10"/>
    </row>
    <row r="2024" ht="14.25" customHeight="1">
      <c r="A2024" s="63" t="s">
        <v>18975</v>
      </c>
      <c r="B2024" s="63" t="s">
        <v>18976</v>
      </c>
      <c r="C2024" s="63" t="s">
        <v>18977</v>
      </c>
      <c r="D2024" s="63" t="s">
        <v>11</v>
      </c>
      <c r="E2024" s="63" t="s">
        <v>119</v>
      </c>
      <c r="F2024" s="63" t="s">
        <v>917</v>
      </c>
      <c r="G2024" s="63" t="s">
        <v>14</v>
      </c>
      <c r="I2024" s="10"/>
    </row>
    <row r="2025" ht="14.25" customHeight="1">
      <c r="A2025" s="63" t="s">
        <v>18975</v>
      </c>
      <c r="B2025" s="63" t="s">
        <v>18978</v>
      </c>
      <c r="C2025" s="63" t="s">
        <v>18979</v>
      </c>
      <c r="D2025" s="63" t="s">
        <v>1410</v>
      </c>
      <c r="E2025" s="63" t="s">
        <v>420</v>
      </c>
      <c r="F2025" s="63" t="s">
        <v>5629</v>
      </c>
      <c r="G2025" s="63" t="s">
        <v>14</v>
      </c>
      <c r="I2025" s="10"/>
    </row>
    <row r="2026" ht="14.25" customHeight="1">
      <c r="A2026" s="63" t="s">
        <v>18975</v>
      </c>
      <c r="B2026" s="63" t="s">
        <v>18978</v>
      </c>
      <c r="C2026" s="63" t="s">
        <v>18979</v>
      </c>
      <c r="D2026" s="63" t="s">
        <v>1410</v>
      </c>
      <c r="E2026" s="63" t="s">
        <v>420</v>
      </c>
      <c r="F2026" s="63" t="s">
        <v>12631</v>
      </c>
      <c r="G2026" s="63" t="s">
        <v>14</v>
      </c>
      <c r="I2026" s="10"/>
    </row>
    <row r="2027" ht="14.25" customHeight="1">
      <c r="A2027" s="63" t="s">
        <v>18975</v>
      </c>
      <c r="B2027" s="63" t="s">
        <v>18978</v>
      </c>
      <c r="C2027" s="63" t="s">
        <v>18979</v>
      </c>
      <c r="D2027" s="63" t="s">
        <v>1410</v>
      </c>
      <c r="E2027" s="63" t="s">
        <v>90</v>
      </c>
      <c r="F2027" s="63" t="s">
        <v>111</v>
      </c>
      <c r="G2027" s="63" t="s">
        <v>14</v>
      </c>
      <c r="I2027" s="10"/>
    </row>
    <row r="2028" ht="14.25" customHeight="1">
      <c r="A2028" s="63" t="s">
        <v>18980</v>
      </c>
      <c r="B2028" s="63" t="s">
        <v>18978</v>
      </c>
      <c r="C2028" s="63" t="s">
        <v>18981</v>
      </c>
      <c r="D2028" s="63" t="s">
        <v>17739</v>
      </c>
      <c r="E2028" s="63" t="s">
        <v>15</v>
      </c>
      <c r="F2028" s="63" t="s">
        <v>1341</v>
      </c>
      <c r="G2028" s="63" t="s">
        <v>14</v>
      </c>
      <c r="I2028" s="10"/>
    </row>
    <row r="2029" ht="14.25" customHeight="1">
      <c r="A2029" s="63" t="s">
        <v>18980</v>
      </c>
      <c r="B2029" s="63" t="s">
        <v>18978</v>
      </c>
      <c r="C2029" s="63" t="s">
        <v>18982</v>
      </c>
      <c r="D2029" s="63" t="s">
        <v>26</v>
      </c>
      <c r="E2029" s="63" t="s">
        <v>5895</v>
      </c>
      <c r="F2029" s="63" t="s">
        <v>111</v>
      </c>
      <c r="G2029" s="63" t="s">
        <v>14</v>
      </c>
      <c r="I2029" s="10"/>
    </row>
    <row r="2030" ht="14.25" customHeight="1">
      <c r="A2030" s="63" t="s">
        <v>18980</v>
      </c>
      <c r="B2030" s="63" t="s">
        <v>18978</v>
      </c>
      <c r="C2030" s="63" t="s">
        <v>18982</v>
      </c>
      <c r="D2030" s="63" t="s">
        <v>26</v>
      </c>
      <c r="E2030" s="63" t="s">
        <v>18983</v>
      </c>
      <c r="F2030" s="63" t="s">
        <v>809</v>
      </c>
      <c r="G2030" s="63" t="s">
        <v>14</v>
      </c>
      <c r="I2030" s="10"/>
    </row>
    <row r="2031" ht="14.25" customHeight="1">
      <c r="A2031" s="63" t="s">
        <v>18980</v>
      </c>
      <c r="B2031" s="63" t="s">
        <v>18978</v>
      </c>
      <c r="C2031" s="63" t="s">
        <v>18982</v>
      </c>
      <c r="D2031" s="63" t="s">
        <v>26</v>
      </c>
      <c r="E2031" s="63" t="s">
        <v>259</v>
      </c>
      <c r="F2031" s="63" t="s">
        <v>330</v>
      </c>
      <c r="G2031" s="63" t="s">
        <v>14</v>
      </c>
      <c r="I2031" s="10"/>
    </row>
    <row r="2032" ht="14.25" customHeight="1">
      <c r="A2032" s="63" t="s">
        <v>18984</v>
      </c>
      <c r="B2032" s="63" t="s">
        <v>18985</v>
      </c>
      <c r="C2032" s="63" t="s">
        <v>18986</v>
      </c>
      <c r="D2032" s="63" t="s">
        <v>567</v>
      </c>
      <c r="E2032" s="63" t="s">
        <v>6684</v>
      </c>
      <c r="F2032" s="63" t="s">
        <v>18987</v>
      </c>
      <c r="G2032" s="63" t="s">
        <v>14</v>
      </c>
      <c r="I2032" s="10"/>
    </row>
    <row r="2033" ht="14.25" customHeight="1">
      <c r="A2033" s="63" t="s">
        <v>18984</v>
      </c>
      <c r="B2033" s="63" t="s">
        <v>18988</v>
      </c>
      <c r="C2033" s="63" t="s">
        <v>18989</v>
      </c>
      <c r="D2033" s="63" t="s">
        <v>540</v>
      </c>
      <c r="E2033" s="63" t="s">
        <v>119</v>
      </c>
      <c r="F2033" s="63" t="s">
        <v>917</v>
      </c>
      <c r="G2033" s="63" t="s">
        <v>14</v>
      </c>
      <c r="I2033" s="10"/>
    </row>
    <row r="2034" ht="14.25" customHeight="1">
      <c r="A2034" s="63" t="s">
        <v>18984</v>
      </c>
      <c r="B2034" s="63" t="s">
        <v>18988</v>
      </c>
      <c r="C2034" s="63" t="s">
        <v>18989</v>
      </c>
      <c r="D2034" s="63" t="s">
        <v>540</v>
      </c>
      <c r="E2034" s="63" t="s">
        <v>420</v>
      </c>
      <c r="F2034" s="63" t="s">
        <v>13</v>
      </c>
      <c r="G2034" s="63" t="s">
        <v>14</v>
      </c>
      <c r="I2034" s="10"/>
    </row>
    <row r="2035" ht="14.25" customHeight="1">
      <c r="A2035" s="63" t="s">
        <v>18990</v>
      </c>
      <c r="B2035" s="63" t="s">
        <v>18991</v>
      </c>
      <c r="C2035" s="63" t="s">
        <v>18992</v>
      </c>
      <c r="D2035" s="63" t="s">
        <v>311</v>
      </c>
      <c r="E2035" s="63" t="s">
        <v>90</v>
      </c>
      <c r="F2035" s="63" t="s">
        <v>111</v>
      </c>
      <c r="G2035" s="63" t="s">
        <v>14</v>
      </c>
      <c r="I2035" s="10"/>
    </row>
    <row r="2036" ht="14.25" customHeight="1">
      <c r="A2036" s="63" t="s">
        <v>18990</v>
      </c>
      <c r="B2036" s="63" t="s">
        <v>18993</v>
      </c>
      <c r="C2036" s="63" t="s">
        <v>18994</v>
      </c>
      <c r="D2036" s="63" t="s">
        <v>1242</v>
      </c>
      <c r="E2036" s="63" t="s">
        <v>119</v>
      </c>
      <c r="F2036" s="63" t="s">
        <v>132</v>
      </c>
      <c r="G2036" s="63" t="s">
        <v>14</v>
      </c>
      <c r="I2036" s="10"/>
    </row>
    <row r="2037" ht="14.25" customHeight="1">
      <c r="A2037" s="63" t="s">
        <v>18990</v>
      </c>
      <c r="B2037" s="63" t="s">
        <v>18993</v>
      </c>
      <c r="C2037" s="63" t="s">
        <v>18994</v>
      </c>
      <c r="D2037" s="63" t="s">
        <v>1242</v>
      </c>
      <c r="E2037" s="63" t="s">
        <v>5895</v>
      </c>
      <c r="F2037" s="63" t="s">
        <v>111</v>
      </c>
      <c r="G2037" s="63" t="s">
        <v>14</v>
      </c>
      <c r="I2037" s="10"/>
    </row>
    <row r="2038" ht="14.25" customHeight="1">
      <c r="A2038" s="63" t="s">
        <v>18995</v>
      </c>
      <c r="B2038" s="63" t="s">
        <v>18996</v>
      </c>
      <c r="C2038" s="63" t="s">
        <v>18997</v>
      </c>
      <c r="D2038" s="63" t="s">
        <v>17739</v>
      </c>
      <c r="E2038" s="63" t="s">
        <v>110</v>
      </c>
      <c r="F2038" s="63" t="s">
        <v>111</v>
      </c>
      <c r="G2038" s="63" t="s">
        <v>14</v>
      </c>
      <c r="I2038" s="10"/>
    </row>
    <row r="2039" ht="14.25" customHeight="1">
      <c r="A2039" s="63" t="s">
        <v>18995</v>
      </c>
      <c r="B2039" s="63" t="s">
        <v>18996</v>
      </c>
      <c r="C2039" s="63" t="s">
        <v>18997</v>
      </c>
      <c r="D2039" s="63" t="s">
        <v>17739</v>
      </c>
      <c r="E2039" s="63" t="s">
        <v>15</v>
      </c>
      <c r="F2039" s="63" t="s">
        <v>1341</v>
      </c>
      <c r="G2039" s="63" t="s">
        <v>14</v>
      </c>
      <c r="I2039" s="10"/>
    </row>
    <row r="2040" ht="14.25" customHeight="1">
      <c r="A2040" s="63" t="s">
        <v>18995</v>
      </c>
      <c r="B2040" s="63" t="s">
        <v>18998</v>
      </c>
      <c r="C2040" s="63" t="s">
        <v>18999</v>
      </c>
      <c r="D2040" s="63" t="s">
        <v>284</v>
      </c>
      <c r="E2040" s="63" t="s">
        <v>1287</v>
      </c>
      <c r="F2040" s="63" t="s">
        <v>350</v>
      </c>
      <c r="G2040" s="63" t="s">
        <v>14</v>
      </c>
      <c r="I2040" s="10"/>
    </row>
    <row r="2041" ht="14.25" customHeight="1">
      <c r="A2041" s="65">
        <v>44868.0</v>
      </c>
      <c r="B2041" s="63" t="s">
        <v>19000</v>
      </c>
      <c r="C2041" s="63" t="s">
        <v>19001</v>
      </c>
      <c r="D2041" s="63" t="s">
        <v>530</v>
      </c>
      <c r="E2041" s="63" t="s">
        <v>334</v>
      </c>
      <c r="F2041" s="63" t="s">
        <v>454</v>
      </c>
      <c r="G2041" s="63" t="s">
        <v>14</v>
      </c>
      <c r="I2041" s="10"/>
    </row>
    <row r="2042" ht="14.25" customHeight="1">
      <c r="A2042" s="65">
        <v>44868.0</v>
      </c>
      <c r="B2042" s="63" t="s">
        <v>19000</v>
      </c>
      <c r="C2042" s="63" t="s">
        <v>19001</v>
      </c>
      <c r="D2042" s="63" t="s">
        <v>530</v>
      </c>
      <c r="E2042" s="63" t="s">
        <v>119</v>
      </c>
      <c r="F2042" s="63" t="s">
        <v>18</v>
      </c>
      <c r="G2042" s="63" t="s">
        <v>14</v>
      </c>
      <c r="I2042" s="10"/>
    </row>
    <row r="2043" ht="14.25" customHeight="1">
      <c r="A2043" s="65">
        <v>44868.0</v>
      </c>
      <c r="B2043" s="63" t="s">
        <v>19000</v>
      </c>
      <c r="C2043" s="63" t="s">
        <v>19001</v>
      </c>
      <c r="D2043" s="63" t="s">
        <v>530</v>
      </c>
      <c r="E2043" s="63" t="s">
        <v>90</v>
      </c>
      <c r="F2043" s="63" t="s">
        <v>111</v>
      </c>
      <c r="G2043" s="63" t="s">
        <v>14</v>
      </c>
      <c r="I2043" s="10"/>
    </row>
    <row r="2044" ht="14.25" customHeight="1">
      <c r="A2044" s="65">
        <v>44745.0</v>
      </c>
      <c r="B2044" s="63" t="s">
        <v>19002</v>
      </c>
      <c r="C2044" s="63" t="s">
        <v>19003</v>
      </c>
      <c r="D2044" s="63" t="s">
        <v>114</v>
      </c>
      <c r="E2044" s="63" t="s">
        <v>119</v>
      </c>
      <c r="F2044" s="63" t="s">
        <v>19004</v>
      </c>
      <c r="G2044" s="63" t="s">
        <v>14</v>
      </c>
      <c r="I2044" s="10"/>
    </row>
    <row r="2045" ht="14.25" customHeight="1">
      <c r="A2045" s="65">
        <v>44745.0</v>
      </c>
      <c r="B2045" s="63" t="s">
        <v>19005</v>
      </c>
      <c r="C2045" s="63" t="s">
        <v>19006</v>
      </c>
      <c r="D2045" s="63" t="s">
        <v>1242</v>
      </c>
      <c r="E2045" s="63" t="s">
        <v>334</v>
      </c>
      <c r="F2045" s="63" t="s">
        <v>330</v>
      </c>
      <c r="G2045" s="63" t="s">
        <v>14</v>
      </c>
      <c r="I2045" s="10"/>
    </row>
    <row r="2046" ht="14.25" customHeight="1">
      <c r="A2046" s="65">
        <v>44654.0</v>
      </c>
      <c r="B2046" s="63" t="s">
        <v>19007</v>
      </c>
      <c r="C2046" s="63" t="s">
        <v>19008</v>
      </c>
      <c r="D2046" s="63" t="s">
        <v>839</v>
      </c>
      <c r="E2046" s="63" t="s">
        <v>38</v>
      </c>
      <c r="F2046" s="63" t="s">
        <v>18</v>
      </c>
      <c r="G2046" s="63" t="s">
        <v>14</v>
      </c>
      <c r="I2046" s="10"/>
    </row>
    <row r="2047" ht="14.25" customHeight="1">
      <c r="A2047" s="65">
        <v>44654.0</v>
      </c>
      <c r="B2047" s="63" t="s">
        <v>19007</v>
      </c>
      <c r="C2047" s="63" t="s">
        <v>19008</v>
      </c>
      <c r="D2047" s="63" t="s">
        <v>839</v>
      </c>
      <c r="E2047" s="63" t="s">
        <v>119</v>
      </c>
      <c r="F2047" s="63" t="s">
        <v>18</v>
      </c>
      <c r="G2047" s="63" t="s">
        <v>14</v>
      </c>
      <c r="I2047" s="10"/>
    </row>
    <row r="2048" ht="14.25" customHeight="1">
      <c r="A2048" s="65">
        <v>44654.0</v>
      </c>
      <c r="B2048" s="63" t="s">
        <v>19007</v>
      </c>
      <c r="C2048" s="63" t="s">
        <v>19008</v>
      </c>
      <c r="D2048" s="63" t="s">
        <v>839</v>
      </c>
      <c r="E2048" s="63" t="s">
        <v>90</v>
      </c>
      <c r="F2048" s="63" t="s">
        <v>111</v>
      </c>
      <c r="G2048" s="63" t="s">
        <v>14</v>
      </c>
      <c r="I2048" s="10"/>
    </row>
    <row r="2049" ht="14.25" customHeight="1">
      <c r="A2049" s="65">
        <v>44654.0</v>
      </c>
      <c r="B2049" s="63" t="s">
        <v>19009</v>
      </c>
      <c r="C2049" s="63" t="s">
        <v>19010</v>
      </c>
      <c r="D2049" s="63" t="s">
        <v>1849</v>
      </c>
      <c r="E2049" s="63" t="s">
        <v>119</v>
      </c>
      <c r="F2049" s="63" t="s">
        <v>454</v>
      </c>
      <c r="G2049" s="63" t="s">
        <v>14</v>
      </c>
      <c r="I2049" s="10"/>
    </row>
    <row r="2050" ht="14.25" customHeight="1">
      <c r="A2050" s="65">
        <v>44654.0</v>
      </c>
      <c r="B2050" s="63" t="s">
        <v>19009</v>
      </c>
      <c r="C2050" s="63" t="s">
        <v>19010</v>
      </c>
      <c r="D2050" s="63" t="s">
        <v>1849</v>
      </c>
      <c r="E2050" s="63" t="s">
        <v>19011</v>
      </c>
      <c r="F2050" s="63" t="s">
        <v>330</v>
      </c>
      <c r="G2050" s="63" t="s">
        <v>14</v>
      </c>
      <c r="I2050" s="10"/>
    </row>
    <row r="2051" ht="14.25" customHeight="1">
      <c r="A2051" s="65">
        <v>44623.0</v>
      </c>
      <c r="B2051" s="63" t="s">
        <v>19012</v>
      </c>
      <c r="C2051" s="63" t="s">
        <v>19013</v>
      </c>
      <c r="D2051" s="63" t="s">
        <v>19014</v>
      </c>
      <c r="E2051" s="63" t="s">
        <v>19015</v>
      </c>
      <c r="F2051" s="63" t="s">
        <v>350</v>
      </c>
      <c r="G2051" s="63" t="s">
        <v>14</v>
      </c>
      <c r="I2051" s="10"/>
    </row>
    <row r="2052" ht="14.25" customHeight="1">
      <c r="A2052" s="65">
        <v>44623.0</v>
      </c>
      <c r="B2052" s="63" t="s">
        <v>19012</v>
      </c>
      <c r="C2052" s="63" t="s">
        <v>19013</v>
      </c>
      <c r="D2052" s="63" t="s">
        <v>19014</v>
      </c>
      <c r="E2052" s="63" t="s">
        <v>38</v>
      </c>
      <c r="F2052" s="63" t="s">
        <v>13</v>
      </c>
      <c r="G2052" s="63" t="s">
        <v>14</v>
      </c>
      <c r="I2052" s="10"/>
    </row>
    <row r="2053" ht="14.25" customHeight="1">
      <c r="A2053" s="65">
        <v>44623.0</v>
      </c>
      <c r="B2053" s="63" t="s">
        <v>19016</v>
      </c>
      <c r="C2053" s="63" t="s">
        <v>19017</v>
      </c>
      <c r="D2053" s="63" t="s">
        <v>445</v>
      </c>
      <c r="E2053" s="63" t="s">
        <v>420</v>
      </c>
      <c r="F2053" s="63" t="s">
        <v>19018</v>
      </c>
      <c r="G2053" s="63" t="s">
        <v>14</v>
      </c>
      <c r="I2053" s="10"/>
    </row>
    <row r="2054" ht="14.25" customHeight="1">
      <c r="A2054" s="65">
        <v>44623.0</v>
      </c>
      <c r="B2054" s="63" t="s">
        <v>19016</v>
      </c>
      <c r="C2054" s="63" t="s">
        <v>19017</v>
      </c>
      <c r="D2054" s="63" t="s">
        <v>445</v>
      </c>
      <c r="E2054" s="63" t="s">
        <v>19019</v>
      </c>
      <c r="F2054" s="63" t="s">
        <v>1049</v>
      </c>
      <c r="G2054" s="63" t="s">
        <v>14</v>
      </c>
      <c r="I2054" s="10"/>
    </row>
    <row r="2055" ht="14.25" customHeight="1">
      <c r="A2055" s="65">
        <v>44623.0</v>
      </c>
      <c r="B2055" s="63" t="s">
        <v>19016</v>
      </c>
      <c r="C2055" s="63" t="s">
        <v>19017</v>
      </c>
      <c r="D2055" s="63" t="s">
        <v>445</v>
      </c>
      <c r="E2055" s="63" t="s">
        <v>90</v>
      </c>
      <c r="F2055" s="63" t="s">
        <v>111</v>
      </c>
      <c r="G2055" s="63" t="s">
        <v>14</v>
      </c>
      <c r="I2055" s="10"/>
    </row>
    <row r="2056" ht="14.25" customHeight="1">
      <c r="A2056" s="65">
        <v>44595.0</v>
      </c>
      <c r="B2056" s="63" t="s">
        <v>19016</v>
      </c>
      <c r="C2056" s="63" t="s">
        <v>19020</v>
      </c>
      <c r="D2056" s="63" t="s">
        <v>2651</v>
      </c>
      <c r="E2056" s="63" t="s">
        <v>334</v>
      </c>
      <c r="F2056" s="63" t="s">
        <v>132</v>
      </c>
      <c r="G2056" s="63" t="s">
        <v>14</v>
      </c>
      <c r="I2056" s="10"/>
    </row>
    <row r="2057" ht="14.25" customHeight="1">
      <c r="A2057" s="65">
        <v>44564.0</v>
      </c>
      <c r="B2057" s="63" t="s">
        <v>19021</v>
      </c>
      <c r="C2057" s="63" t="s">
        <v>19022</v>
      </c>
      <c r="D2057" s="63" t="s">
        <v>899</v>
      </c>
      <c r="E2057" s="63" t="s">
        <v>119</v>
      </c>
      <c r="F2057" s="63" t="s">
        <v>485</v>
      </c>
      <c r="G2057" s="63" t="s">
        <v>14</v>
      </c>
      <c r="I2057" s="10"/>
    </row>
    <row r="2058" ht="14.25" customHeight="1">
      <c r="A2058" s="65">
        <v>44564.0</v>
      </c>
      <c r="B2058" s="63" t="s">
        <v>19021</v>
      </c>
      <c r="C2058" s="63" t="s">
        <v>19022</v>
      </c>
      <c r="D2058" s="63" t="s">
        <v>899</v>
      </c>
      <c r="E2058" s="63" t="s">
        <v>19023</v>
      </c>
      <c r="F2058" s="63" t="s">
        <v>393</v>
      </c>
      <c r="G2058" s="63" t="s">
        <v>14</v>
      </c>
      <c r="I2058" s="10"/>
    </row>
    <row r="2059" ht="14.25" customHeight="1">
      <c r="A2059" s="65">
        <v>44564.0</v>
      </c>
      <c r="B2059" s="63" t="s">
        <v>19021</v>
      </c>
      <c r="C2059" s="63" t="s">
        <v>19022</v>
      </c>
      <c r="D2059" s="63" t="s">
        <v>899</v>
      </c>
      <c r="E2059" s="63" t="s">
        <v>4818</v>
      </c>
      <c r="F2059" s="63" t="s">
        <v>300</v>
      </c>
      <c r="G2059" s="63" t="s">
        <v>14</v>
      </c>
      <c r="I2059" s="10"/>
    </row>
    <row r="2060" ht="14.25" customHeight="1">
      <c r="A2060" s="65">
        <v>44564.0</v>
      </c>
      <c r="B2060" s="63" t="s">
        <v>19024</v>
      </c>
      <c r="C2060" s="63" t="s">
        <v>19025</v>
      </c>
      <c r="D2060" s="63" t="s">
        <v>838</v>
      </c>
      <c r="E2060" s="63" t="s">
        <v>6684</v>
      </c>
      <c r="F2060" s="63" t="s">
        <v>17571</v>
      </c>
      <c r="G2060" s="63" t="s">
        <v>14</v>
      </c>
      <c r="I2060" s="10"/>
    </row>
    <row r="2061" ht="14.25" customHeight="1">
      <c r="A2061" s="65">
        <v>44564.0</v>
      </c>
      <c r="B2061" s="63" t="s">
        <v>19024</v>
      </c>
      <c r="C2061" s="63" t="s">
        <v>19025</v>
      </c>
      <c r="D2061" s="63" t="s">
        <v>838</v>
      </c>
      <c r="E2061" s="63" t="s">
        <v>119</v>
      </c>
      <c r="F2061" s="63" t="s">
        <v>2840</v>
      </c>
      <c r="G2061" s="63" t="s">
        <v>14</v>
      </c>
      <c r="I2061" s="10"/>
    </row>
    <row r="2062" ht="14.25" customHeight="1">
      <c r="A2062" s="63" t="s">
        <v>19026</v>
      </c>
      <c r="B2062" s="63" t="s">
        <v>19027</v>
      </c>
      <c r="C2062" s="63" t="s">
        <v>19028</v>
      </c>
      <c r="D2062" s="63" t="s">
        <v>83</v>
      </c>
      <c r="E2062" s="63" t="s">
        <v>1293</v>
      </c>
      <c r="F2062" s="63" t="s">
        <v>19029</v>
      </c>
      <c r="G2062" s="63" t="s">
        <v>14</v>
      </c>
      <c r="I2062" s="10"/>
    </row>
    <row r="2063" ht="14.25" customHeight="1">
      <c r="A2063" s="63" t="s">
        <v>19026</v>
      </c>
      <c r="B2063" s="63" t="s">
        <v>19027</v>
      </c>
      <c r="C2063" s="63" t="s">
        <v>19028</v>
      </c>
      <c r="D2063" s="63" t="s">
        <v>83</v>
      </c>
      <c r="E2063" s="63" t="s">
        <v>119</v>
      </c>
      <c r="F2063" s="63" t="s">
        <v>330</v>
      </c>
      <c r="G2063" s="63" t="s">
        <v>14</v>
      </c>
      <c r="I2063" s="10"/>
    </row>
    <row r="2064" ht="14.25" customHeight="1">
      <c r="A2064" s="63" t="s">
        <v>19026</v>
      </c>
      <c r="B2064" s="63" t="s">
        <v>19027</v>
      </c>
      <c r="C2064" s="63" t="s">
        <v>19028</v>
      </c>
      <c r="D2064" s="63" t="s">
        <v>83</v>
      </c>
      <c r="E2064" s="63" t="s">
        <v>90</v>
      </c>
      <c r="F2064" s="63" t="s">
        <v>111</v>
      </c>
      <c r="G2064" s="63" t="s">
        <v>14</v>
      </c>
      <c r="I2064" s="10"/>
    </row>
    <row r="2065" ht="14.25" customHeight="1">
      <c r="A2065" s="63" t="s">
        <v>19026</v>
      </c>
      <c r="B2065" s="63" t="s">
        <v>19027</v>
      </c>
      <c r="C2065" s="63" t="s">
        <v>19028</v>
      </c>
      <c r="D2065" s="63" t="s">
        <v>83</v>
      </c>
      <c r="E2065" s="63" t="s">
        <v>15</v>
      </c>
      <c r="F2065" s="63" t="s">
        <v>1341</v>
      </c>
      <c r="G2065" s="63" t="s">
        <v>14</v>
      </c>
      <c r="I2065" s="10"/>
    </row>
    <row r="2066" ht="14.25" customHeight="1">
      <c r="A2066" s="63" t="s">
        <v>19026</v>
      </c>
      <c r="B2066" s="63" t="s">
        <v>19030</v>
      </c>
      <c r="C2066" s="63" t="s">
        <v>19031</v>
      </c>
      <c r="D2066" s="63" t="s">
        <v>812</v>
      </c>
      <c r="E2066" s="63" t="s">
        <v>5895</v>
      </c>
      <c r="F2066" s="63" t="s">
        <v>111</v>
      </c>
      <c r="G2066" s="63" t="s">
        <v>14</v>
      </c>
      <c r="I2066" s="10"/>
    </row>
    <row r="2067" ht="14.25" customHeight="1">
      <c r="A2067" s="63" t="s">
        <v>19026</v>
      </c>
      <c r="B2067" s="63" t="s">
        <v>19030</v>
      </c>
      <c r="C2067" s="63" t="s">
        <v>19031</v>
      </c>
      <c r="D2067" s="63" t="s">
        <v>812</v>
      </c>
      <c r="E2067" s="63" t="s">
        <v>119</v>
      </c>
      <c r="F2067" s="63" t="s">
        <v>917</v>
      </c>
      <c r="G2067" s="63" t="s">
        <v>14</v>
      </c>
      <c r="I2067" s="10"/>
    </row>
    <row r="2068" ht="14.25" customHeight="1">
      <c r="A2068" s="63" t="s">
        <v>19026</v>
      </c>
      <c r="B2068" s="63" t="s">
        <v>19030</v>
      </c>
      <c r="C2068" s="63" t="s">
        <v>19031</v>
      </c>
      <c r="D2068" s="63" t="s">
        <v>812</v>
      </c>
      <c r="E2068" s="63" t="s">
        <v>125</v>
      </c>
      <c r="F2068" s="63" t="s">
        <v>33</v>
      </c>
      <c r="G2068" s="63" t="s">
        <v>14</v>
      </c>
      <c r="I2068" s="10"/>
    </row>
    <row r="2069" ht="14.25" customHeight="1">
      <c r="A2069" s="63" t="s">
        <v>19026</v>
      </c>
      <c r="B2069" s="63" t="s">
        <v>19030</v>
      </c>
      <c r="C2069" s="63" t="s">
        <v>19031</v>
      </c>
      <c r="D2069" s="63" t="s">
        <v>812</v>
      </c>
      <c r="E2069" s="63" t="s">
        <v>19032</v>
      </c>
      <c r="F2069" s="63" t="s">
        <v>13</v>
      </c>
      <c r="G2069" s="63" t="s">
        <v>14</v>
      </c>
      <c r="I2069" s="10"/>
    </row>
    <row r="2070" ht="14.25" customHeight="1">
      <c r="A2070" s="63" t="s">
        <v>19033</v>
      </c>
      <c r="B2070" s="63" t="s">
        <v>19034</v>
      </c>
      <c r="C2070" s="63" t="s">
        <v>19035</v>
      </c>
      <c r="D2070" s="63" t="s">
        <v>1097</v>
      </c>
      <c r="E2070" s="63" t="s">
        <v>259</v>
      </c>
      <c r="F2070" s="63" t="s">
        <v>2501</v>
      </c>
      <c r="G2070" s="63" t="s">
        <v>14</v>
      </c>
      <c r="I2070" s="10"/>
    </row>
    <row r="2071" ht="14.25" customHeight="1">
      <c r="A2071" s="63" t="s">
        <v>19033</v>
      </c>
      <c r="B2071" s="63" t="s">
        <v>19034</v>
      </c>
      <c r="C2071" s="63" t="s">
        <v>19035</v>
      </c>
      <c r="D2071" s="63" t="s">
        <v>1097</v>
      </c>
      <c r="E2071" s="63" t="s">
        <v>119</v>
      </c>
      <c r="F2071" s="63" t="s">
        <v>498</v>
      </c>
      <c r="G2071" s="63" t="s">
        <v>14</v>
      </c>
      <c r="I2071" s="10"/>
    </row>
    <row r="2072" ht="14.25" customHeight="1">
      <c r="A2072" s="63" t="s">
        <v>19036</v>
      </c>
      <c r="B2072" s="63" t="s">
        <v>19037</v>
      </c>
      <c r="C2072" s="63" t="s">
        <v>19038</v>
      </c>
      <c r="D2072" s="63" t="s">
        <v>197</v>
      </c>
      <c r="E2072" s="63" t="s">
        <v>5895</v>
      </c>
      <c r="F2072" s="63" t="s">
        <v>111</v>
      </c>
      <c r="G2072" s="63" t="s">
        <v>14</v>
      </c>
      <c r="I2072" s="10"/>
    </row>
    <row r="2073" ht="14.25" customHeight="1">
      <c r="A2073" s="63" t="s">
        <v>19036</v>
      </c>
      <c r="B2073" s="63" t="s">
        <v>19037</v>
      </c>
      <c r="C2073" s="63" t="s">
        <v>19038</v>
      </c>
      <c r="D2073" s="63" t="s">
        <v>197</v>
      </c>
      <c r="E2073" s="63" t="s">
        <v>334</v>
      </c>
      <c r="F2073" s="63" t="s">
        <v>280</v>
      </c>
      <c r="G2073" s="63" t="s">
        <v>14</v>
      </c>
      <c r="I2073" s="10"/>
    </row>
    <row r="2074" ht="14.25" customHeight="1">
      <c r="A2074" s="63" t="s">
        <v>19036</v>
      </c>
      <c r="B2074" s="63" t="s">
        <v>19037</v>
      </c>
      <c r="C2074" s="63" t="s">
        <v>19038</v>
      </c>
      <c r="D2074" s="63" t="s">
        <v>197</v>
      </c>
      <c r="E2074" s="63" t="s">
        <v>119</v>
      </c>
      <c r="F2074" s="63" t="s">
        <v>2840</v>
      </c>
      <c r="G2074" s="63" t="s">
        <v>14</v>
      </c>
      <c r="I2074" s="10"/>
    </row>
    <row r="2075" ht="14.25" customHeight="1">
      <c r="A2075" s="63" t="s">
        <v>19039</v>
      </c>
      <c r="B2075" s="63" t="s">
        <v>19040</v>
      </c>
      <c r="C2075" s="63" t="s">
        <v>19041</v>
      </c>
      <c r="D2075" s="63" t="s">
        <v>839</v>
      </c>
      <c r="E2075" s="63" t="s">
        <v>119</v>
      </c>
      <c r="F2075" s="63" t="s">
        <v>485</v>
      </c>
      <c r="G2075" s="63" t="s">
        <v>14</v>
      </c>
      <c r="I2075" s="10"/>
    </row>
    <row r="2076" ht="14.25" customHeight="1">
      <c r="A2076" s="63" t="s">
        <v>19039</v>
      </c>
      <c r="B2076" s="63" t="s">
        <v>19040</v>
      </c>
      <c r="C2076" s="63" t="s">
        <v>19041</v>
      </c>
      <c r="D2076" s="63" t="s">
        <v>839</v>
      </c>
      <c r="E2076" s="63" t="s">
        <v>15</v>
      </c>
      <c r="F2076" s="63" t="s">
        <v>19042</v>
      </c>
      <c r="G2076" s="63" t="s">
        <v>14</v>
      </c>
      <c r="I2076" s="10"/>
    </row>
    <row r="2077" ht="14.25" customHeight="1">
      <c r="A2077" s="63" t="s">
        <v>19039</v>
      </c>
      <c r="B2077" s="63" t="s">
        <v>19040</v>
      </c>
      <c r="C2077" s="63" t="s">
        <v>19041</v>
      </c>
      <c r="D2077" s="63" t="s">
        <v>839</v>
      </c>
      <c r="E2077" s="63" t="s">
        <v>105</v>
      </c>
      <c r="F2077" s="63" t="s">
        <v>1341</v>
      </c>
      <c r="G2077" s="63" t="s">
        <v>14</v>
      </c>
      <c r="I2077" s="10"/>
    </row>
    <row r="2078" ht="14.25" customHeight="1">
      <c r="A2078" s="63" t="s">
        <v>19039</v>
      </c>
      <c r="B2078" s="63" t="s">
        <v>19043</v>
      </c>
      <c r="C2078" s="63" t="s">
        <v>19044</v>
      </c>
      <c r="D2078" s="63" t="s">
        <v>874</v>
      </c>
      <c r="E2078" s="63" t="s">
        <v>119</v>
      </c>
      <c r="F2078" s="63" t="s">
        <v>18</v>
      </c>
      <c r="G2078" s="63" t="s">
        <v>14</v>
      </c>
      <c r="I2078" s="10"/>
    </row>
    <row r="2079" ht="14.25" customHeight="1">
      <c r="A2079" s="63" t="s">
        <v>19039</v>
      </c>
      <c r="B2079" s="63" t="s">
        <v>19043</v>
      </c>
      <c r="C2079" s="63" t="s">
        <v>19044</v>
      </c>
      <c r="D2079" s="63" t="s">
        <v>874</v>
      </c>
      <c r="E2079" s="63" t="s">
        <v>90</v>
      </c>
      <c r="F2079" s="63" t="s">
        <v>111</v>
      </c>
      <c r="G2079" s="63" t="s">
        <v>14</v>
      </c>
      <c r="I2079" s="10"/>
    </row>
    <row r="2080" ht="14.25" customHeight="1">
      <c r="A2080" s="63" t="s">
        <v>19045</v>
      </c>
      <c r="B2080" s="63" t="s">
        <v>19046</v>
      </c>
      <c r="C2080" s="63" t="s">
        <v>19047</v>
      </c>
      <c r="D2080" s="63" t="s">
        <v>859</v>
      </c>
      <c r="E2080" s="63" t="s">
        <v>110</v>
      </c>
      <c r="F2080" s="63" t="s">
        <v>111</v>
      </c>
      <c r="G2080" s="63" t="s">
        <v>14</v>
      </c>
      <c r="I2080" s="10"/>
    </row>
    <row r="2081" ht="14.25" customHeight="1">
      <c r="A2081" s="63" t="s">
        <v>19045</v>
      </c>
      <c r="B2081" s="63" t="s">
        <v>19046</v>
      </c>
      <c r="C2081" s="63" t="s">
        <v>19047</v>
      </c>
      <c r="D2081" s="63" t="s">
        <v>859</v>
      </c>
      <c r="E2081" s="63" t="s">
        <v>119</v>
      </c>
      <c r="F2081" s="63" t="s">
        <v>2840</v>
      </c>
      <c r="G2081" s="63" t="s">
        <v>14</v>
      </c>
      <c r="I2081" s="10"/>
    </row>
    <row r="2082" ht="14.25" customHeight="1">
      <c r="A2082" s="63" t="s">
        <v>19045</v>
      </c>
      <c r="B2082" s="63" t="s">
        <v>19046</v>
      </c>
      <c r="C2082" s="63" t="s">
        <v>19047</v>
      </c>
      <c r="D2082" s="63" t="s">
        <v>859</v>
      </c>
      <c r="E2082" s="63" t="s">
        <v>119</v>
      </c>
      <c r="F2082" s="63" t="s">
        <v>817</v>
      </c>
      <c r="G2082" s="63" t="s">
        <v>14</v>
      </c>
      <c r="I2082" s="10"/>
    </row>
    <row r="2083" ht="14.25" customHeight="1">
      <c r="A2083" s="63" t="s">
        <v>19045</v>
      </c>
      <c r="B2083" s="63" t="s">
        <v>19048</v>
      </c>
      <c r="C2083" s="63" t="s">
        <v>19049</v>
      </c>
      <c r="D2083" s="63" t="s">
        <v>11</v>
      </c>
      <c r="E2083" s="63" t="s">
        <v>334</v>
      </c>
      <c r="F2083" s="63" t="s">
        <v>696</v>
      </c>
      <c r="G2083" s="63" t="s">
        <v>14</v>
      </c>
      <c r="I2083" s="10"/>
    </row>
    <row r="2084" ht="14.25" customHeight="1">
      <c r="A2084" s="63" t="s">
        <v>19045</v>
      </c>
      <c r="B2084" s="63" t="s">
        <v>19048</v>
      </c>
      <c r="C2084" s="63" t="s">
        <v>19049</v>
      </c>
      <c r="D2084" s="63" t="s">
        <v>11</v>
      </c>
      <c r="E2084" s="63" t="s">
        <v>90</v>
      </c>
      <c r="F2084" s="63" t="s">
        <v>111</v>
      </c>
      <c r="G2084" s="63" t="s">
        <v>14</v>
      </c>
      <c r="I2084" s="10"/>
    </row>
    <row r="2085" ht="14.25" customHeight="1">
      <c r="A2085" s="63" t="s">
        <v>19050</v>
      </c>
      <c r="B2085" s="63" t="s">
        <v>19051</v>
      </c>
      <c r="C2085" s="63" t="s">
        <v>19052</v>
      </c>
      <c r="D2085" s="63" t="s">
        <v>2369</v>
      </c>
      <c r="E2085" s="63" t="s">
        <v>5895</v>
      </c>
      <c r="F2085" s="63" t="s">
        <v>111</v>
      </c>
      <c r="G2085" s="63" t="s">
        <v>14</v>
      </c>
      <c r="I2085" s="10"/>
    </row>
    <row r="2086" ht="14.25" customHeight="1">
      <c r="A2086" s="63" t="s">
        <v>19050</v>
      </c>
      <c r="B2086" s="63" t="s">
        <v>19051</v>
      </c>
      <c r="C2086" s="63" t="s">
        <v>19052</v>
      </c>
      <c r="D2086" s="63" t="s">
        <v>2369</v>
      </c>
      <c r="E2086" s="63" t="s">
        <v>119</v>
      </c>
      <c r="F2086" s="63" t="s">
        <v>202</v>
      </c>
      <c r="G2086" s="63" t="s">
        <v>14</v>
      </c>
      <c r="I2086" s="10"/>
    </row>
    <row r="2087" ht="14.25" customHeight="1">
      <c r="A2087" s="63" t="s">
        <v>19050</v>
      </c>
      <c r="B2087" s="63" t="s">
        <v>19051</v>
      </c>
      <c r="C2087" s="63" t="s">
        <v>19052</v>
      </c>
      <c r="D2087" s="63" t="s">
        <v>2369</v>
      </c>
      <c r="E2087" s="63" t="s">
        <v>4965</v>
      </c>
      <c r="F2087" s="63" t="s">
        <v>809</v>
      </c>
      <c r="G2087" s="63" t="s">
        <v>14</v>
      </c>
      <c r="I2087" s="10"/>
    </row>
    <row r="2088" ht="14.25" customHeight="1">
      <c r="A2088" s="63" t="s">
        <v>19053</v>
      </c>
      <c r="B2088" s="63" t="s">
        <v>19054</v>
      </c>
      <c r="C2088" s="63" t="s">
        <v>19055</v>
      </c>
      <c r="D2088" s="63" t="s">
        <v>17739</v>
      </c>
      <c r="E2088" s="63" t="s">
        <v>119</v>
      </c>
      <c r="F2088" s="63" t="s">
        <v>2840</v>
      </c>
      <c r="G2088" s="63" t="s">
        <v>14</v>
      </c>
      <c r="I2088" s="10"/>
    </row>
    <row r="2089" ht="14.25" customHeight="1">
      <c r="A2089" s="63" t="s">
        <v>19053</v>
      </c>
      <c r="B2089" s="63" t="s">
        <v>19056</v>
      </c>
      <c r="C2089" s="63" t="s">
        <v>19057</v>
      </c>
      <c r="D2089" s="63" t="s">
        <v>1181</v>
      </c>
      <c r="E2089" s="63" t="s">
        <v>119</v>
      </c>
      <c r="F2089" s="63" t="s">
        <v>308</v>
      </c>
      <c r="G2089" s="63" t="s">
        <v>14</v>
      </c>
      <c r="I2089" s="10"/>
    </row>
    <row r="2090" ht="14.25" customHeight="1">
      <c r="A2090" s="63" t="s">
        <v>19058</v>
      </c>
      <c r="B2090" s="63" t="s">
        <v>19059</v>
      </c>
      <c r="C2090" s="63" t="s">
        <v>19060</v>
      </c>
      <c r="D2090" s="63" t="s">
        <v>18787</v>
      </c>
      <c r="E2090" s="63" t="s">
        <v>119</v>
      </c>
      <c r="F2090" s="63" t="s">
        <v>18</v>
      </c>
      <c r="G2090" s="63" t="s">
        <v>14</v>
      </c>
      <c r="I2090" s="10"/>
    </row>
    <row r="2091" ht="14.25" customHeight="1">
      <c r="A2091" s="63" t="s">
        <v>19058</v>
      </c>
      <c r="B2091" s="63" t="s">
        <v>19059</v>
      </c>
      <c r="C2091" s="63" t="s">
        <v>19060</v>
      </c>
      <c r="D2091" s="63" t="s">
        <v>18787</v>
      </c>
      <c r="E2091" s="63" t="s">
        <v>119</v>
      </c>
      <c r="F2091" s="63" t="s">
        <v>19061</v>
      </c>
      <c r="G2091" s="63" t="s">
        <v>14</v>
      </c>
      <c r="I2091" s="10"/>
    </row>
    <row r="2092" ht="14.25" customHeight="1">
      <c r="A2092" s="63" t="s">
        <v>19058</v>
      </c>
      <c r="B2092" s="63" t="s">
        <v>19062</v>
      </c>
      <c r="C2092" s="63" t="s">
        <v>19063</v>
      </c>
      <c r="D2092" s="63" t="s">
        <v>523</v>
      </c>
      <c r="E2092" s="63" t="s">
        <v>119</v>
      </c>
      <c r="F2092" s="63" t="s">
        <v>132</v>
      </c>
      <c r="G2092" s="63" t="s">
        <v>14</v>
      </c>
      <c r="I2092" s="10"/>
    </row>
    <row r="2093" ht="14.25" customHeight="1">
      <c r="A2093" s="63" t="s">
        <v>19058</v>
      </c>
      <c r="B2093" s="63" t="s">
        <v>19062</v>
      </c>
      <c r="C2093" s="63" t="s">
        <v>19063</v>
      </c>
      <c r="D2093" s="63" t="s">
        <v>523</v>
      </c>
      <c r="E2093" s="63" t="s">
        <v>90</v>
      </c>
      <c r="F2093" s="63" t="s">
        <v>111</v>
      </c>
      <c r="G2093" s="63" t="s">
        <v>14</v>
      </c>
      <c r="I2093" s="10"/>
    </row>
    <row r="2094" ht="14.25" customHeight="1">
      <c r="A2094" s="63" t="s">
        <v>19058</v>
      </c>
      <c r="B2094" s="63" t="s">
        <v>19062</v>
      </c>
      <c r="C2094" s="63" t="s">
        <v>19063</v>
      </c>
      <c r="D2094" s="63" t="s">
        <v>523</v>
      </c>
      <c r="E2094" s="63" t="s">
        <v>6044</v>
      </c>
      <c r="F2094" s="63" t="s">
        <v>809</v>
      </c>
      <c r="G2094" s="63" t="s">
        <v>14</v>
      </c>
      <c r="I2094" s="10"/>
    </row>
    <row r="2095" ht="14.25" customHeight="1">
      <c r="A2095" s="63" t="s">
        <v>19064</v>
      </c>
      <c r="B2095" s="63" t="s">
        <v>19065</v>
      </c>
      <c r="C2095" s="63" t="s">
        <v>19066</v>
      </c>
      <c r="D2095" s="63" t="s">
        <v>812</v>
      </c>
      <c r="E2095" s="63" t="s">
        <v>119</v>
      </c>
      <c r="F2095" s="63" t="s">
        <v>498</v>
      </c>
      <c r="G2095" s="63" t="s">
        <v>14</v>
      </c>
      <c r="I2095" s="10"/>
    </row>
    <row r="2096" ht="14.25" customHeight="1">
      <c r="A2096" s="63" t="s">
        <v>19064</v>
      </c>
      <c r="B2096" s="63" t="s">
        <v>19065</v>
      </c>
      <c r="C2096" s="63" t="s">
        <v>19066</v>
      </c>
      <c r="D2096" s="63" t="s">
        <v>812</v>
      </c>
      <c r="E2096" s="63" t="s">
        <v>110</v>
      </c>
      <c r="F2096" s="63" t="s">
        <v>111</v>
      </c>
      <c r="G2096" s="63" t="s">
        <v>14</v>
      </c>
      <c r="I2096" s="10"/>
    </row>
    <row r="2097" ht="14.25" customHeight="1">
      <c r="A2097" s="63" t="s">
        <v>19064</v>
      </c>
      <c r="B2097" s="63" t="s">
        <v>19067</v>
      </c>
      <c r="C2097" s="63" t="s">
        <v>19068</v>
      </c>
      <c r="D2097" s="63" t="s">
        <v>7450</v>
      </c>
      <c r="E2097" s="63" t="s">
        <v>119</v>
      </c>
      <c r="F2097" s="63" t="s">
        <v>2840</v>
      </c>
      <c r="G2097" s="63" t="s">
        <v>14</v>
      </c>
      <c r="I2097" s="10"/>
    </row>
    <row r="2098" ht="14.25" customHeight="1">
      <c r="A2098" s="63" t="s">
        <v>19064</v>
      </c>
      <c r="B2098" s="63" t="s">
        <v>19067</v>
      </c>
      <c r="C2098" s="63" t="s">
        <v>19068</v>
      </c>
      <c r="D2098" s="63" t="s">
        <v>7450</v>
      </c>
      <c r="E2098" s="63" t="s">
        <v>90</v>
      </c>
      <c r="F2098" s="63" t="s">
        <v>111</v>
      </c>
      <c r="G2098" s="63" t="s">
        <v>14</v>
      </c>
      <c r="I2098" s="10"/>
    </row>
    <row r="2099" ht="14.25" customHeight="1">
      <c r="A2099" s="63" t="s">
        <v>19069</v>
      </c>
      <c r="B2099" s="63" t="s">
        <v>19070</v>
      </c>
      <c r="C2099" s="63" t="s">
        <v>19071</v>
      </c>
      <c r="D2099" s="63" t="s">
        <v>1184</v>
      </c>
      <c r="E2099" s="63" t="s">
        <v>420</v>
      </c>
      <c r="F2099" s="63" t="s">
        <v>485</v>
      </c>
      <c r="G2099" s="63" t="s">
        <v>14</v>
      </c>
      <c r="I2099" s="10"/>
    </row>
    <row r="2100" ht="14.25" customHeight="1">
      <c r="A2100" s="63" t="s">
        <v>19069</v>
      </c>
      <c r="B2100" s="63" t="s">
        <v>19072</v>
      </c>
      <c r="C2100" s="63" t="s">
        <v>19073</v>
      </c>
      <c r="D2100" s="63" t="s">
        <v>1932</v>
      </c>
      <c r="E2100" s="63" t="s">
        <v>853</v>
      </c>
      <c r="F2100" s="63" t="s">
        <v>854</v>
      </c>
      <c r="G2100" s="63" t="s">
        <v>86</v>
      </c>
      <c r="I2100" s="10"/>
    </row>
    <row r="2101" ht="14.25" customHeight="1">
      <c r="A2101" s="63" t="s">
        <v>19074</v>
      </c>
      <c r="B2101" s="63" t="s">
        <v>19075</v>
      </c>
      <c r="C2101" s="63" t="s">
        <v>19076</v>
      </c>
      <c r="D2101" s="63" t="s">
        <v>677</v>
      </c>
      <c r="E2101" s="63" t="s">
        <v>334</v>
      </c>
      <c r="F2101" s="63" t="s">
        <v>280</v>
      </c>
      <c r="G2101" s="63" t="s">
        <v>14</v>
      </c>
      <c r="I2101" s="10"/>
    </row>
    <row r="2102" ht="14.25" customHeight="1">
      <c r="A2102" s="63" t="s">
        <v>19074</v>
      </c>
      <c r="B2102" s="63" t="s">
        <v>19077</v>
      </c>
      <c r="C2102" s="63" t="s">
        <v>19078</v>
      </c>
      <c r="D2102" s="63" t="s">
        <v>11</v>
      </c>
      <c r="E2102" s="63" t="s">
        <v>5895</v>
      </c>
      <c r="F2102" s="63" t="s">
        <v>111</v>
      </c>
      <c r="G2102" s="63" t="s">
        <v>14</v>
      </c>
      <c r="I2102" s="10"/>
    </row>
    <row r="2103" ht="14.25" customHeight="1">
      <c r="A2103" s="63" t="s">
        <v>19074</v>
      </c>
      <c r="B2103" s="63" t="s">
        <v>19077</v>
      </c>
      <c r="C2103" s="63" t="s">
        <v>19078</v>
      </c>
      <c r="D2103" s="63" t="s">
        <v>11</v>
      </c>
      <c r="E2103" s="63" t="s">
        <v>2236</v>
      </c>
      <c r="F2103" s="63" t="s">
        <v>13</v>
      </c>
      <c r="G2103" s="63" t="s">
        <v>14</v>
      </c>
      <c r="I2103" s="10"/>
    </row>
    <row r="2104" ht="14.25" customHeight="1">
      <c r="A2104" s="63" t="s">
        <v>19074</v>
      </c>
      <c r="B2104" s="63" t="s">
        <v>19077</v>
      </c>
      <c r="C2104" s="63" t="s">
        <v>19078</v>
      </c>
      <c r="D2104" s="63" t="s">
        <v>11</v>
      </c>
      <c r="E2104" s="63" t="s">
        <v>334</v>
      </c>
      <c r="F2104" s="63" t="s">
        <v>330</v>
      </c>
      <c r="G2104" s="63" t="s">
        <v>14</v>
      </c>
      <c r="I2104" s="10"/>
    </row>
    <row r="2105" ht="14.25" customHeight="1">
      <c r="A2105" s="65">
        <v>44867.0</v>
      </c>
      <c r="B2105" s="63" t="s">
        <v>19079</v>
      </c>
      <c r="C2105" s="63" t="s">
        <v>19080</v>
      </c>
      <c r="D2105" s="63" t="s">
        <v>17739</v>
      </c>
      <c r="E2105" s="63" t="s">
        <v>119</v>
      </c>
      <c r="F2105" s="63" t="s">
        <v>18</v>
      </c>
      <c r="G2105" s="63" t="s">
        <v>14</v>
      </c>
      <c r="I2105" s="10"/>
    </row>
    <row r="2106" ht="14.25" customHeight="1">
      <c r="A2106" s="65">
        <v>44867.0</v>
      </c>
      <c r="B2106" s="63" t="s">
        <v>19081</v>
      </c>
      <c r="C2106" s="63" t="s">
        <v>19082</v>
      </c>
      <c r="D2106" s="63" t="s">
        <v>899</v>
      </c>
      <c r="E2106" s="63" t="s">
        <v>119</v>
      </c>
      <c r="F2106" s="63" t="s">
        <v>485</v>
      </c>
      <c r="G2106" s="63" t="s">
        <v>14</v>
      </c>
      <c r="I2106" s="10"/>
    </row>
    <row r="2107" ht="14.25" customHeight="1">
      <c r="A2107" s="65">
        <v>44867.0</v>
      </c>
      <c r="B2107" s="63" t="s">
        <v>19081</v>
      </c>
      <c r="C2107" s="63" t="s">
        <v>19082</v>
      </c>
      <c r="D2107" s="63" t="s">
        <v>899</v>
      </c>
      <c r="E2107" s="63" t="s">
        <v>15</v>
      </c>
      <c r="F2107" s="63" t="s">
        <v>19083</v>
      </c>
      <c r="G2107" s="63" t="s">
        <v>14</v>
      </c>
      <c r="I2107" s="10"/>
    </row>
    <row r="2108" ht="14.25" customHeight="1">
      <c r="A2108" s="65">
        <v>44867.0</v>
      </c>
      <c r="B2108" s="63" t="s">
        <v>19081</v>
      </c>
      <c r="C2108" s="63" t="s">
        <v>19082</v>
      </c>
      <c r="D2108" s="63" t="s">
        <v>899</v>
      </c>
      <c r="E2108" s="63" t="s">
        <v>105</v>
      </c>
      <c r="F2108" s="63" t="s">
        <v>1341</v>
      </c>
      <c r="G2108" s="63" t="s">
        <v>14</v>
      </c>
      <c r="I2108" s="10"/>
    </row>
    <row r="2109" ht="14.25" customHeight="1">
      <c r="A2109" s="65">
        <v>44836.0</v>
      </c>
      <c r="B2109" s="63" t="s">
        <v>19084</v>
      </c>
      <c r="C2109" s="63" t="s">
        <v>19085</v>
      </c>
      <c r="D2109" s="63" t="s">
        <v>11</v>
      </c>
      <c r="E2109" s="63" t="s">
        <v>119</v>
      </c>
      <c r="F2109" s="63" t="s">
        <v>4963</v>
      </c>
      <c r="G2109" s="63" t="s">
        <v>14</v>
      </c>
      <c r="I2109" s="10"/>
    </row>
    <row r="2110" ht="14.25" customHeight="1">
      <c r="A2110" s="65">
        <v>44836.0</v>
      </c>
      <c r="B2110" s="63" t="s">
        <v>19086</v>
      </c>
      <c r="C2110" s="63" t="s">
        <v>19087</v>
      </c>
      <c r="D2110" s="63" t="s">
        <v>445</v>
      </c>
      <c r="E2110" s="63" t="s">
        <v>5895</v>
      </c>
      <c r="F2110" s="63" t="s">
        <v>111</v>
      </c>
      <c r="G2110" s="63" t="s">
        <v>14</v>
      </c>
      <c r="I2110" s="10"/>
    </row>
    <row r="2111" ht="14.25" customHeight="1">
      <c r="A2111" s="65">
        <v>44836.0</v>
      </c>
      <c r="B2111" s="63" t="s">
        <v>19086</v>
      </c>
      <c r="C2111" s="63" t="s">
        <v>19087</v>
      </c>
      <c r="D2111" s="63" t="s">
        <v>445</v>
      </c>
      <c r="E2111" s="63" t="s">
        <v>119</v>
      </c>
      <c r="F2111" s="63" t="s">
        <v>149</v>
      </c>
      <c r="G2111" s="63" t="s">
        <v>14</v>
      </c>
      <c r="I2111" s="10"/>
    </row>
    <row r="2112" ht="14.25" customHeight="1">
      <c r="A2112" s="65">
        <v>44806.0</v>
      </c>
      <c r="B2112" s="63" t="s">
        <v>19088</v>
      </c>
      <c r="C2112" s="63" t="s">
        <v>19089</v>
      </c>
      <c r="D2112" s="63" t="s">
        <v>3986</v>
      </c>
      <c r="E2112" s="63" t="s">
        <v>119</v>
      </c>
      <c r="F2112" s="63" t="s">
        <v>5876</v>
      </c>
      <c r="G2112" s="63" t="s">
        <v>14</v>
      </c>
      <c r="I2112" s="10"/>
    </row>
    <row r="2113" ht="14.25" customHeight="1">
      <c r="A2113" s="65">
        <v>44806.0</v>
      </c>
      <c r="B2113" s="63" t="s">
        <v>19090</v>
      </c>
      <c r="C2113" s="63" t="s">
        <v>19091</v>
      </c>
      <c r="D2113" s="63" t="s">
        <v>5386</v>
      </c>
      <c r="E2113" s="63" t="s">
        <v>119</v>
      </c>
      <c r="F2113" s="63" t="s">
        <v>2840</v>
      </c>
      <c r="G2113" s="63" t="s">
        <v>14</v>
      </c>
      <c r="I2113" s="10"/>
    </row>
    <row r="2114" ht="14.25" customHeight="1">
      <c r="A2114" s="65">
        <v>44775.0</v>
      </c>
      <c r="B2114" s="63" t="s">
        <v>19092</v>
      </c>
      <c r="C2114" s="63" t="s">
        <v>19093</v>
      </c>
      <c r="D2114" s="63" t="s">
        <v>321</v>
      </c>
      <c r="E2114" s="63" t="s">
        <v>334</v>
      </c>
      <c r="F2114" s="63" t="s">
        <v>2840</v>
      </c>
      <c r="G2114" s="63" t="s">
        <v>14</v>
      </c>
      <c r="I2114" s="10"/>
    </row>
    <row r="2115" ht="14.25" customHeight="1">
      <c r="A2115" s="65">
        <v>44775.0</v>
      </c>
      <c r="B2115" s="63" t="s">
        <v>19092</v>
      </c>
      <c r="C2115" s="63" t="s">
        <v>19093</v>
      </c>
      <c r="D2115" s="63" t="s">
        <v>321</v>
      </c>
      <c r="E2115" s="63" t="s">
        <v>1293</v>
      </c>
      <c r="F2115" s="63" t="s">
        <v>19029</v>
      </c>
      <c r="G2115" s="63" t="s">
        <v>14</v>
      </c>
      <c r="I2115" s="10"/>
    </row>
    <row r="2116" ht="14.25" customHeight="1">
      <c r="A2116" s="65">
        <v>44775.0</v>
      </c>
      <c r="B2116" s="63" t="s">
        <v>19094</v>
      </c>
      <c r="C2116" s="63" t="s">
        <v>19095</v>
      </c>
      <c r="D2116" s="63" t="s">
        <v>118</v>
      </c>
      <c r="E2116" s="63" t="s">
        <v>47</v>
      </c>
      <c r="F2116" s="63" t="s">
        <v>4635</v>
      </c>
      <c r="G2116" s="63" t="s">
        <v>14</v>
      </c>
      <c r="I2116" s="10"/>
    </row>
    <row r="2117" ht="14.25" customHeight="1">
      <c r="A2117" s="65">
        <v>44744.0</v>
      </c>
      <c r="B2117" s="63" t="s">
        <v>19096</v>
      </c>
      <c r="C2117" s="63" t="s">
        <v>19097</v>
      </c>
      <c r="D2117" s="63" t="s">
        <v>427</v>
      </c>
      <c r="E2117" s="63" t="s">
        <v>119</v>
      </c>
      <c r="F2117" s="63" t="s">
        <v>2840</v>
      </c>
      <c r="G2117" s="63" t="s">
        <v>14</v>
      </c>
      <c r="I2117" s="10"/>
    </row>
    <row r="2118" ht="14.25" customHeight="1">
      <c r="A2118" s="65">
        <v>44744.0</v>
      </c>
      <c r="B2118" s="63" t="s">
        <v>19098</v>
      </c>
      <c r="C2118" s="63" t="s">
        <v>19099</v>
      </c>
      <c r="D2118" s="63" t="s">
        <v>1020</v>
      </c>
      <c r="E2118" s="63" t="s">
        <v>119</v>
      </c>
      <c r="F2118" s="63" t="s">
        <v>3945</v>
      </c>
      <c r="G2118" s="63" t="s">
        <v>14</v>
      </c>
      <c r="I2118" s="10"/>
    </row>
    <row r="2119" ht="14.25" customHeight="1">
      <c r="A2119" s="65">
        <v>44744.0</v>
      </c>
      <c r="B2119" s="63" t="s">
        <v>19098</v>
      </c>
      <c r="C2119" s="63" t="s">
        <v>19099</v>
      </c>
      <c r="D2119" s="63" t="s">
        <v>1020</v>
      </c>
      <c r="E2119" s="63" t="s">
        <v>90</v>
      </c>
      <c r="F2119" s="63" t="s">
        <v>111</v>
      </c>
      <c r="G2119" s="63" t="s">
        <v>14</v>
      </c>
      <c r="I2119" s="10"/>
    </row>
    <row r="2120" ht="14.25" customHeight="1">
      <c r="A2120" s="65">
        <v>44653.0</v>
      </c>
      <c r="B2120" s="63" t="s">
        <v>19100</v>
      </c>
      <c r="C2120" s="63" t="s">
        <v>19101</v>
      </c>
      <c r="D2120" s="63" t="s">
        <v>18267</v>
      </c>
      <c r="E2120" s="63" t="s">
        <v>110</v>
      </c>
      <c r="F2120" s="63" t="s">
        <v>111</v>
      </c>
      <c r="G2120" s="63" t="s">
        <v>14</v>
      </c>
      <c r="I2120" s="10"/>
    </row>
    <row r="2121" ht="14.25" customHeight="1">
      <c r="A2121" s="65">
        <v>44653.0</v>
      </c>
      <c r="B2121" s="63" t="s">
        <v>19100</v>
      </c>
      <c r="C2121" s="63" t="s">
        <v>19101</v>
      </c>
      <c r="D2121" s="63" t="s">
        <v>18267</v>
      </c>
      <c r="E2121" s="63" t="s">
        <v>119</v>
      </c>
      <c r="F2121" s="63" t="s">
        <v>19102</v>
      </c>
      <c r="G2121" s="63" t="s">
        <v>14</v>
      </c>
      <c r="I2121" s="10"/>
    </row>
    <row r="2122" ht="14.25" customHeight="1">
      <c r="A2122" s="65">
        <v>44653.0</v>
      </c>
      <c r="B2122" s="63" t="s">
        <v>19100</v>
      </c>
      <c r="C2122" s="63" t="s">
        <v>19101</v>
      </c>
      <c r="D2122" s="63" t="s">
        <v>18267</v>
      </c>
      <c r="E2122" s="63" t="s">
        <v>420</v>
      </c>
      <c r="F2122" s="63" t="s">
        <v>393</v>
      </c>
      <c r="G2122" s="63" t="s">
        <v>14</v>
      </c>
      <c r="I2122" s="10"/>
    </row>
    <row r="2123" ht="14.25" customHeight="1">
      <c r="A2123" s="63" t="s">
        <v>19103</v>
      </c>
      <c r="B2123" s="63" t="s">
        <v>19104</v>
      </c>
      <c r="C2123" s="63" t="s">
        <v>19105</v>
      </c>
      <c r="D2123" s="63" t="s">
        <v>201</v>
      </c>
      <c r="E2123" s="63" t="s">
        <v>110</v>
      </c>
      <c r="F2123" s="63" t="s">
        <v>111</v>
      </c>
      <c r="G2123" s="63" t="s">
        <v>14</v>
      </c>
      <c r="I2123" s="10"/>
    </row>
    <row r="2124" ht="14.25" customHeight="1">
      <c r="A2124" s="65">
        <v>44622.0</v>
      </c>
      <c r="B2124" s="63" t="s">
        <v>19106</v>
      </c>
      <c r="C2124" s="63" t="s">
        <v>19107</v>
      </c>
      <c r="D2124" s="63" t="s">
        <v>445</v>
      </c>
      <c r="E2124" s="63" t="s">
        <v>110</v>
      </c>
      <c r="F2124" s="63" t="s">
        <v>111</v>
      </c>
      <c r="G2124" s="63" t="s">
        <v>14</v>
      </c>
      <c r="I2124" s="10"/>
    </row>
    <row r="2125" ht="14.25" customHeight="1">
      <c r="A2125" s="65">
        <v>44622.0</v>
      </c>
      <c r="B2125" s="63" t="s">
        <v>19106</v>
      </c>
      <c r="C2125" s="63" t="s">
        <v>19107</v>
      </c>
      <c r="D2125" s="63" t="s">
        <v>445</v>
      </c>
      <c r="E2125" s="63" t="s">
        <v>119</v>
      </c>
      <c r="F2125" s="63" t="s">
        <v>2840</v>
      </c>
      <c r="G2125" s="63" t="s">
        <v>14</v>
      </c>
      <c r="I2125" s="10"/>
    </row>
    <row r="2126" ht="14.25" customHeight="1">
      <c r="A2126" s="65">
        <v>44622.0</v>
      </c>
      <c r="B2126" s="63" t="s">
        <v>19108</v>
      </c>
      <c r="C2126" s="63" t="s">
        <v>19109</v>
      </c>
      <c r="D2126" s="63" t="s">
        <v>2224</v>
      </c>
      <c r="E2126" s="63" t="s">
        <v>259</v>
      </c>
      <c r="F2126" s="63" t="s">
        <v>3945</v>
      </c>
      <c r="G2126" s="63" t="s">
        <v>14</v>
      </c>
      <c r="I2126" s="10"/>
    </row>
    <row r="2127" ht="14.25" customHeight="1">
      <c r="A2127" s="65">
        <v>44594.0</v>
      </c>
      <c r="B2127" s="63" t="s">
        <v>19110</v>
      </c>
      <c r="C2127" s="63" t="s">
        <v>19111</v>
      </c>
      <c r="D2127" s="63" t="s">
        <v>2538</v>
      </c>
      <c r="E2127" s="63" t="s">
        <v>253</v>
      </c>
      <c r="F2127" s="63" t="s">
        <v>308</v>
      </c>
      <c r="G2127" s="63" t="s">
        <v>14</v>
      </c>
      <c r="I2127" s="10"/>
    </row>
    <row r="2128" ht="14.25" customHeight="1">
      <c r="A2128" s="65">
        <v>44594.0</v>
      </c>
      <c r="B2128" s="63" t="s">
        <v>19110</v>
      </c>
      <c r="C2128" s="63" t="s">
        <v>19111</v>
      </c>
      <c r="D2128" s="63" t="s">
        <v>2538</v>
      </c>
      <c r="E2128" s="63" t="s">
        <v>119</v>
      </c>
      <c r="F2128" s="63" t="s">
        <v>2840</v>
      </c>
      <c r="G2128" s="63" t="s">
        <v>14</v>
      </c>
      <c r="I2128" s="10"/>
    </row>
    <row r="2129" ht="14.25" customHeight="1">
      <c r="A2129" s="65">
        <v>44594.0</v>
      </c>
      <c r="B2129" s="63" t="s">
        <v>19112</v>
      </c>
      <c r="C2129" s="63" t="s">
        <v>19113</v>
      </c>
      <c r="D2129" s="63" t="s">
        <v>5528</v>
      </c>
      <c r="E2129" s="63" t="s">
        <v>1237</v>
      </c>
      <c r="F2129" s="63" t="s">
        <v>101</v>
      </c>
      <c r="G2129" s="63" t="s">
        <v>14</v>
      </c>
      <c r="I2129" s="10"/>
    </row>
    <row r="2130" ht="14.25" customHeight="1">
      <c r="A2130" s="65">
        <v>44563.0</v>
      </c>
      <c r="B2130" s="63" t="s">
        <v>19114</v>
      </c>
      <c r="C2130" s="63" t="s">
        <v>19115</v>
      </c>
      <c r="D2130" s="63" t="s">
        <v>427</v>
      </c>
      <c r="E2130" s="63" t="s">
        <v>8294</v>
      </c>
      <c r="F2130" s="63" t="s">
        <v>111</v>
      </c>
      <c r="G2130" s="63" t="s">
        <v>14</v>
      </c>
      <c r="I2130" s="10"/>
    </row>
    <row r="2131" ht="14.25" customHeight="1">
      <c r="A2131" s="65">
        <v>44563.0</v>
      </c>
      <c r="B2131" s="63" t="s">
        <v>19114</v>
      </c>
      <c r="C2131" s="63" t="s">
        <v>19115</v>
      </c>
      <c r="D2131" s="63" t="s">
        <v>427</v>
      </c>
      <c r="E2131" s="63" t="s">
        <v>15</v>
      </c>
      <c r="F2131" s="63" t="s">
        <v>1341</v>
      </c>
      <c r="G2131" s="63" t="s">
        <v>14</v>
      </c>
      <c r="I2131" s="10"/>
    </row>
    <row r="2132" ht="14.25" customHeight="1">
      <c r="A2132" s="65">
        <v>44563.0</v>
      </c>
      <c r="B2132" s="63" t="s">
        <v>19114</v>
      </c>
      <c r="C2132" s="63" t="s">
        <v>19115</v>
      </c>
      <c r="D2132" s="63" t="s">
        <v>427</v>
      </c>
      <c r="E2132" s="63" t="s">
        <v>6044</v>
      </c>
      <c r="F2132" s="63" t="s">
        <v>809</v>
      </c>
      <c r="G2132" s="63" t="s">
        <v>14</v>
      </c>
      <c r="I2132" s="10"/>
    </row>
    <row r="2133" ht="14.25" customHeight="1">
      <c r="A2133" s="65">
        <v>44563.0</v>
      </c>
      <c r="B2133" s="63" t="s">
        <v>19114</v>
      </c>
      <c r="C2133" s="63" t="s">
        <v>19115</v>
      </c>
      <c r="D2133" s="63" t="s">
        <v>427</v>
      </c>
      <c r="E2133" s="63" t="s">
        <v>119</v>
      </c>
      <c r="F2133" s="63" t="s">
        <v>2840</v>
      </c>
      <c r="G2133" s="63" t="s">
        <v>14</v>
      </c>
      <c r="I2133" s="10"/>
    </row>
    <row r="2134" ht="14.25" customHeight="1">
      <c r="A2134" s="65">
        <v>44563.0</v>
      </c>
      <c r="B2134" s="63" t="s">
        <v>19116</v>
      </c>
      <c r="C2134" s="63" t="s">
        <v>19117</v>
      </c>
      <c r="D2134" s="63" t="s">
        <v>2651</v>
      </c>
      <c r="E2134" s="63" t="s">
        <v>119</v>
      </c>
      <c r="F2134" s="63" t="s">
        <v>132</v>
      </c>
      <c r="G2134" s="63" t="s">
        <v>14</v>
      </c>
      <c r="I2134" s="10"/>
    </row>
    <row r="2135" ht="14.25" customHeight="1">
      <c r="A2135" s="63" t="s">
        <v>19118</v>
      </c>
      <c r="B2135" s="63" t="s">
        <v>19119</v>
      </c>
      <c r="C2135" s="63" t="s">
        <v>19120</v>
      </c>
      <c r="D2135" s="63" t="s">
        <v>2610</v>
      </c>
      <c r="E2135" s="63" t="s">
        <v>119</v>
      </c>
      <c r="F2135" s="63" t="s">
        <v>2840</v>
      </c>
      <c r="G2135" s="63" t="s">
        <v>14</v>
      </c>
      <c r="I2135" s="10"/>
    </row>
    <row r="2136" ht="14.25" customHeight="1">
      <c r="A2136" s="63" t="s">
        <v>19118</v>
      </c>
      <c r="B2136" s="63" t="s">
        <v>19121</v>
      </c>
      <c r="C2136" s="63" t="s">
        <v>19122</v>
      </c>
      <c r="D2136" s="63" t="s">
        <v>1290</v>
      </c>
      <c r="E2136" s="63" t="s">
        <v>119</v>
      </c>
      <c r="F2136" s="63" t="s">
        <v>132</v>
      </c>
      <c r="G2136" s="63" t="s">
        <v>14</v>
      </c>
      <c r="I2136" s="10"/>
    </row>
    <row r="2137" ht="14.25" customHeight="1">
      <c r="A2137" s="63" t="s">
        <v>19123</v>
      </c>
      <c r="B2137" s="63" t="s">
        <v>19124</v>
      </c>
      <c r="C2137" s="63" t="s">
        <v>19125</v>
      </c>
      <c r="D2137" s="63" t="s">
        <v>665</v>
      </c>
      <c r="E2137" s="63" t="s">
        <v>119</v>
      </c>
      <c r="F2137" s="63" t="s">
        <v>2840</v>
      </c>
      <c r="G2137" s="63" t="s">
        <v>14</v>
      </c>
      <c r="I2137" s="10"/>
    </row>
    <row r="2138" ht="14.25" customHeight="1">
      <c r="A2138" s="63" t="s">
        <v>19123</v>
      </c>
      <c r="B2138" s="63" t="s">
        <v>19126</v>
      </c>
      <c r="C2138" s="63" t="s">
        <v>19127</v>
      </c>
      <c r="D2138" s="63" t="s">
        <v>523</v>
      </c>
      <c r="E2138" s="63" t="s">
        <v>119</v>
      </c>
      <c r="F2138" s="63" t="s">
        <v>18</v>
      </c>
      <c r="G2138" s="63" t="s">
        <v>14</v>
      </c>
      <c r="I2138" s="10"/>
    </row>
    <row r="2139" ht="14.25" customHeight="1">
      <c r="A2139" s="63" t="s">
        <v>19128</v>
      </c>
      <c r="B2139" s="63" t="s">
        <v>19129</v>
      </c>
      <c r="C2139" s="63" t="s">
        <v>19130</v>
      </c>
      <c r="D2139" s="63" t="s">
        <v>307</v>
      </c>
      <c r="E2139" s="63" t="s">
        <v>119</v>
      </c>
      <c r="F2139" s="63" t="s">
        <v>18</v>
      </c>
      <c r="G2139" s="63" t="s">
        <v>14</v>
      </c>
      <c r="I2139" s="10"/>
    </row>
    <row r="2140" ht="14.25" customHeight="1">
      <c r="A2140" s="63" t="s">
        <v>19128</v>
      </c>
      <c r="B2140" s="63" t="s">
        <v>19129</v>
      </c>
      <c r="C2140" s="63" t="s">
        <v>19130</v>
      </c>
      <c r="D2140" s="63" t="s">
        <v>307</v>
      </c>
      <c r="E2140" s="63" t="s">
        <v>90</v>
      </c>
      <c r="F2140" s="63" t="s">
        <v>111</v>
      </c>
      <c r="G2140" s="63" t="s">
        <v>14</v>
      </c>
      <c r="I2140" s="10"/>
    </row>
    <row r="2141" ht="14.25" customHeight="1">
      <c r="A2141" s="63" t="s">
        <v>19128</v>
      </c>
      <c r="B2141" s="63" t="s">
        <v>19131</v>
      </c>
      <c r="C2141" s="63" t="s">
        <v>19132</v>
      </c>
      <c r="D2141" s="63" t="s">
        <v>2538</v>
      </c>
      <c r="E2141" s="63" t="s">
        <v>119</v>
      </c>
      <c r="F2141" s="63" t="s">
        <v>2840</v>
      </c>
      <c r="G2141" s="63" t="s">
        <v>14</v>
      </c>
      <c r="I2141" s="10"/>
    </row>
    <row r="2142" ht="14.25" customHeight="1">
      <c r="A2142" s="63" t="s">
        <v>19128</v>
      </c>
      <c r="B2142" s="63" t="s">
        <v>19131</v>
      </c>
      <c r="C2142" s="63" t="s">
        <v>19132</v>
      </c>
      <c r="D2142" s="63" t="s">
        <v>2538</v>
      </c>
      <c r="E2142" s="63" t="s">
        <v>90</v>
      </c>
      <c r="F2142" s="63" t="s">
        <v>111</v>
      </c>
      <c r="G2142" s="63" t="s">
        <v>14</v>
      </c>
      <c r="I2142" s="10"/>
    </row>
    <row r="2143" ht="14.25" customHeight="1">
      <c r="A2143" s="63" t="s">
        <v>19133</v>
      </c>
      <c r="B2143" s="63" t="s">
        <v>19134</v>
      </c>
      <c r="C2143" s="63" t="s">
        <v>19135</v>
      </c>
      <c r="D2143" s="63" t="s">
        <v>1746</v>
      </c>
      <c r="E2143" s="63" t="s">
        <v>5895</v>
      </c>
      <c r="F2143" s="63" t="s">
        <v>111</v>
      </c>
      <c r="G2143" s="63" t="s">
        <v>14</v>
      </c>
      <c r="I2143" s="10"/>
    </row>
    <row r="2144" ht="14.25" customHeight="1">
      <c r="A2144" s="63" t="s">
        <v>19133</v>
      </c>
      <c r="B2144" s="63" t="s">
        <v>19134</v>
      </c>
      <c r="C2144" s="63" t="s">
        <v>19135</v>
      </c>
      <c r="D2144" s="63" t="s">
        <v>1746</v>
      </c>
      <c r="E2144" s="63" t="s">
        <v>119</v>
      </c>
      <c r="F2144" s="63" t="s">
        <v>2840</v>
      </c>
      <c r="G2144" s="63" t="s">
        <v>14</v>
      </c>
      <c r="I2144" s="10"/>
    </row>
    <row r="2145" ht="14.25" customHeight="1">
      <c r="A2145" s="63" t="s">
        <v>19133</v>
      </c>
      <c r="B2145" s="63" t="s">
        <v>19136</v>
      </c>
      <c r="C2145" s="63" t="s">
        <v>19137</v>
      </c>
      <c r="D2145" s="63" t="s">
        <v>373</v>
      </c>
      <c r="E2145" s="63" t="s">
        <v>119</v>
      </c>
      <c r="F2145" s="63" t="s">
        <v>2840</v>
      </c>
      <c r="G2145" s="63" t="s">
        <v>14</v>
      </c>
      <c r="I2145" s="10"/>
    </row>
    <row r="2146" ht="14.25" customHeight="1">
      <c r="A2146" s="63" t="s">
        <v>19133</v>
      </c>
      <c r="B2146" s="63" t="s">
        <v>19136</v>
      </c>
      <c r="C2146" s="63" t="s">
        <v>19137</v>
      </c>
      <c r="D2146" s="63" t="s">
        <v>373</v>
      </c>
      <c r="E2146" s="63" t="s">
        <v>110</v>
      </c>
      <c r="F2146" s="63" t="s">
        <v>111</v>
      </c>
      <c r="G2146" s="63" t="s">
        <v>14</v>
      </c>
      <c r="I2146" s="10"/>
    </row>
    <row r="2147" ht="14.25" customHeight="1">
      <c r="A2147" s="63" t="s">
        <v>19138</v>
      </c>
      <c r="B2147" s="63" t="s">
        <v>19139</v>
      </c>
      <c r="C2147" s="63" t="s">
        <v>19140</v>
      </c>
      <c r="D2147" s="63" t="s">
        <v>118</v>
      </c>
      <c r="E2147" s="63" t="s">
        <v>110</v>
      </c>
      <c r="F2147" s="63" t="s">
        <v>111</v>
      </c>
      <c r="G2147" s="63" t="s">
        <v>14</v>
      </c>
      <c r="I2147" s="10"/>
    </row>
    <row r="2148" ht="14.25" customHeight="1">
      <c r="A2148" s="63" t="s">
        <v>19138</v>
      </c>
      <c r="B2148" s="63" t="s">
        <v>19141</v>
      </c>
      <c r="C2148" s="63" t="s">
        <v>19142</v>
      </c>
      <c r="D2148" s="63" t="s">
        <v>26</v>
      </c>
      <c r="E2148" s="63" t="s">
        <v>15</v>
      </c>
      <c r="F2148" s="63" t="s">
        <v>19143</v>
      </c>
      <c r="G2148" s="63" t="s">
        <v>14</v>
      </c>
      <c r="I2148" s="10"/>
    </row>
    <row r="2149" ht="14.25" customHeight="1">
      <c r="A2149" s="63" t="s">
        <v>19138</v>
      </c>
      <c r="B2149" s="63" t="s">
        <v>19141</v>
      </c>
      <c r="C2149" s="63" t="s">
        <v>19142</v>
      </c>
      <c r="D2149" s="63" t="s">
        <v>26</v>
      </c>
      <c r="E2149" s="63" t="s">
        <v>47</v>
      </c>
      <c r="F2149" s="63" t="s">
        <v>48</v>
      </c>
      <c r="G2149" s="63" t="s">
        <v>14</v>
      </c>
      <c r="I2149" s="10"/>
    </row>
    <row r="2150" ht="14.25" customHeight="1">
      <c r="A2150" s="63" t="s">
        <v>19138</v>
      </c>
      <c r="B2150" s="63" t="s">
        <v>19141</v>
      </c>
      <c r="C2150" s="63" t="s">
        <v>19142</v>
      </c>
      <c r="D2150" s="63" t="s">
        <v>26</v>
      </c>
      <c r="E2150" s="63" t="s">
        <v>6044</v>
      </c>
      <c r="F2150" s="63" t="s">
        <v>809</v>
      </c>
      <c r="G2150" s="63" t="s">
        <v>14</v>
      </c>
      <c r="I2150" s="10"/>
    </row>
    <row r="2151" ht="14.25" customHeight="1">
      <c r="A2151" s="63" t="s">
        <v>19138</v>
      </c>
      <c r="B2151" s="63" t="s">
        <v>19141</v>
      </c>
      <c r="C2151" s="63" t="s">
        <v>19142</v>
      </c>
      <c r="D2151" s="63" t="s">
        <v>26</v>
      </c>
      <c r="E2151" s="63" t="s">
        <v>90</v>
      </c>
      <c r="F2151" s="63" t="s">
        <v>111</v>
      </c>
      <c r="G2151" s="63" t="s">
        <v>14</v>
      </c>
      <c r="I2151" s="10"/>
    </row>
    <row r="2152" ht="14.25" customHeight="1">
      <c r="A2152" s="63" t="s">
        <v>19144</v>
      </c>
      <c r="B2152" s="63" t="s">
        <v>19145</v>
      </c>
      <c r="C2152" s="63" t="s">
        <v>19146</v>
      </c>
      <c r="D2152" s="63" t="s">
        <v>838</v>
      </c>
      <c r="E2152" s="63" t="s">
        <v>17618</v>
      </c>
      <c r="F2152" s="63" t="s">
        <v>4780</v>
      </c>
      <c r="G2152" s="63" t="s">
        <v>14</v>
      </c>
      <c r="I2152" s="10"/>
    </row>
    <row r="2153" ht="14.25" customHeight="1">
      <c r="A2153" s="63" t="s">
        <v>19144</v>
      </c>
      <c r="B2153" s="63" t="s">
        <v>19145</v>
      </c>
      <c r="C2153" s="63" t="s">
        <v>19146</v>
      </c>
      <c r="D2153" s="63" t="s">
        <v>838</v>
      </c>
      <c r="E2153" s="63" t="s">
        <v>1402</v>
      </c>
      <c r="F2153" s="63" t="s">
        <v>13</v>
      </c>
      <c r="G2153" s="63" t="s">
        <v>14</v>
      </c>
      <c r="I2153" s="10"/>
    </row>
    <row r="2154" ht="14.25" customHeight="1">
      <c r="A2154" s="63" t="s">
        <v>19144</v>
      </c>
      <c r="B2154" s="63" t="s">
        <v>19145</v>
      </c>
      <c r="C2154" s="63" t="s">
        <v>19146</v>
      </c>
      <c r="D2154" s="63" t="s">
        <v>838</v>
      </c>
      <c r="E2154" s="63" t="s">
        <v>436</v>
      </c>
      <c r="F2154" s="63" t="s">
        <v>542</v>
      </c>
      <c r="G2154" s="63" t="s">
        <v>14</v>
      </c>
      <c r="I2154" s="10"/>
    </row>
    <row r="2155" ht="14.25" customHeight="1">
      <c r="A2155" s="63" t="s">
        <v>19144</v>
      </c>
      <c r="B2155" s="63" t="s">
        <v>19147</v>
      </c>
      <c r="C2155" s="63" t="s">
        <v>19148</v>
      </c>
      <c r="D2155" s="63" t="s">
        <v>1184</v>
      </c>
      <c r="E2155" s="63" t="s">
        <v>5895</v>
      </c>
      <c r="F2155" s="63" t="s">
        <v>111</v>
      </c>
      <c r="G2155" s="63" t="s">
        <v>14</v>
      </c>
      <c r="I2155" s="10"/>
    </row>
    <row r="2156" ht="14.25" customHeight="1">
      <c r="A2156" s="63" t="s">
        <v>19149</v>
      </c>
      <c r="B2156" s="63" t="s">
        <v>19150</v>
      </c>
      <c r="C2156" s="63" t="s">
        <v>19151</v>
      </c>
      <c r="D2156" s="63" t="s">
        <v>11</v>
      </c>
      <c r="E2156" s="63" t="s">
        <v>119</v>
      </c>
      <c r="F2156" s="63" t="s">
        <v>18</v>
      </c>
      <c r="G2156" s="63" t="s">
        <v>14</v>
      </c>
      <c r="I2156" s="10"/>
    </row>
    <row r="2157" ht="14.25" customHeight="1">
      <c r="A2157" s="63" t="s">
        <v>19149</v>
      </c>
      <c r="B2157" s="63" t="s">
        <v>19152</v>
      </c>
      <c r="C2157" s="63" t="s">
        <v>19153</v>
      </c>
      <c r="D2157" s="63" t="s">
        <v>325</v>
      </c>
      <c r="E2157" s="63" t="s">
        <v>119</v>
      </c>
      <c r="F2157" s="63" t="s">
        <v>5873</v>
      </c>
      <c r="G2157" s="63" t="s">
        <v>14</v>
      </c>
      <c r="I2157" s="10"/>
    </row>
    <row r="2158" ht="14.25" customHeight="1">
      <c r="A2158" s="63" t="s">
        <v>19154</v>
      </c>
      <c r="B2158" s="63" t="s">
        <v>19155</v>
      </c>
      <c r="C2158" s="63" t="s">
        <v>19156</v>
      </c>
      <c r="D2158" s="63" t="s">
        <v>1136</v>
      </c>
      <c r="E2158" s="63" t="s">
        <v>119</v>
      </c>
      <c r="F2158" s="63" t="s">
        <v>917</v>
      </c>
      <c r="G2158" s="63" t="s">
        <v>14</v>
      </c>
      <c r="I2158" s="10"/>
    </row>
    <row r="2159" ht="14.25" customHeight="1">
      <c r="A2159" s="63" t="s">
        <v>19154</v>
      </c>
      <c r="B2159" s="63" t="s">
        <v>19155</v>
      </c>
      <c r="C2159" s="63" t="s">
        <v>19156</v>
      </c>
      <c r="D2159" s="63" t="s">
        <v>1136</v>
      </c>
      <c r="E2159" s="63" t="s">
        <v>90</v>
      </c>
      <c r="F2159" s="63" t="s">
        <v>111</v>
      </c>
      <c r="G2159" s="63" t="s">
        <v>14</v>
      </c>
      <c r="I2159" s="10"/>
    </row>
    <row r="2160" ht="14.25" customHeight="1">
      <c r="A2160" s="63" t="s">
        <v>19154</v>
      </c>
      <c r="B2160" s="63" t="s">
        <v>19157</v>
      </c>
      <c r="C2160" s="63" t="s">
        <v>19158</v>
      </c>
      <c r="D2160" s="63" t="s">
        <v>197</v>
      </c>
      <c r="E2160" s="63" t="s">
        <v>119</v>
      </c>
      <c r="F2160" s="63" t="s">
        <v>2840</v>
      </c>
      <c r="G2160" s="63" t="s">
        <v>14</v>
      </c>
      <c r="I2160" s="10"/>
    </row>
    <row r="2161" ht="14.25" customHeight="1">
      <c r="A2161" s="63" t="s">
        <v>19159</v>
      </c>
      <c r="B2161" s="63" t="s">
        <v>19160</v>
      </c>
      <c r="C2161" s="63" t="s">
        <v>19161</v>
      </c>
      <c r="D2161" s="63" t="s">
        <v>448</v>
      </c>
      <c r="E2161" s="63" t="s">
        <v>119</v>
      </c>
      <c r="F2161" s="63" t="s">
        <v>132</v>
      </c>
      <c r="G2161" s="63" t="s">
        <v>14</v>
      </c>
      <c r="I2161" s="10"/>
    </row>
    <row r="2162" ht="14.25" customHeight="1">
      <c r="A2162" s="63" t="s">
        <v>19159</v>
      </c>
      <c r="B2162" s="63" t="s">
        <v>19160</v>
      </c>
      <c r="C2162" s="63" t="s">
        <v>19161</v>
      </c>
      <c r="D2162" s="63" t="s">
        <v>448</v>
      </c>
      <c r="E2162" s="63" t="s">
        <v>90</v>
      </c>
      <c r="F2162" s="63" t="s">
        <v>111</v>
      </c>
      <c r="G2162" s="63" t="s">
        <v>14</v>
      </c>
      <c r="I2162" s="10"/>
    </row>
    <row r="2163" ht="14.25" customHeight="1">
      <c r="A2163" s="63" t="s">
        <v>19159</v>
      </c>
      <c r="B2163" s="63" t="s">
        <v>19162</v>
      </c>
      <c r="C2163" s="63" t="s">
        <v>19163</v>
      </c>
      <c r="D2163" s="63" t="s">
        <v>2224</v>
      </c>
      <c r="E2163" s="63" t="s">
        <v>19164</v>
      </c>
      <c r="F2163" s="63" t="s">
        <v>111</v>
      </c>
      <c r="G2163" s="63" t="s">
        <v>14</v>
      </c>
      <c r="I2163" s="10"/>
    </row>
    <row r="2164" ht="14.25" customHeight="1">
      <c r="A2164" s="63" t="s">
        <v>19165</v>
      </c>
      <c r="B2164" s="63" t="s">
        <v>19166</v>
      </c>
      <c r="C2164" s="63" t="s">
        <v>19167</v>
      </c>
      <c r="D2164" s="63" t="s">
        <v>970</v>
      </c>
      <c r="E2164" s="63" t="s">
        <v>119</v>
      </c>
      <c r="F2164" s="63" t="s">
        <v>917</v>
      </c>
      <c r="G2164" s="63" t="s">
        <v>14</v>
      </c>
      <c r="I2164" s="10"/>
    </row>
    <row r="2165" ht="14.25" customHeight="1">
      <c r="A2165" s="63" t="s">
        <v>19165</v>
      </c>
      <c r="B2165" s="63" t="s">
        <v>19166</v>
      </c>
      <c r="C2165" s="63" t="s">
        <v>19167</v>
      </c>
      <c r="D2165" s="63" t="s">
        <v>970</v>
      </c>
      <c r="E2165" s="63" t="s">
        <v>90</v>
      </c>
      <c r="F2165" s="63" t="s">
        <v>111</v>
      </c>
      <c r="G2165" s="63" t="s">
        <v>14</v>
      </c>
      <c r="I2165" s="10"/>
    </row>
    <row r="2166" ht="14.25" customHeight="1">
      <c r="A2166" s="63" t="s">
        <v>19165</v>
      </c>
      <c r="B2166" s="63" t="s">
        <v>19168</v>
      </c>
      <c r="C2166" s="63" t="s">
        <v>19169</v>
      </c>
      <c r="D2166" s="63" t="s">
        <v>677</v>
      </c>
      <c r="E2166" s="63" t="s">
        <v>334</v>
      </c>
      <c r="F2166" s="63" t="s">
        <v>19170</v>
      </c>
      <c r="G2166" s="63" t="s">
        <v>14</v>
      </c>
      <c r="I2166" s="10"/>
    </row>
    <row r="2167" ht="14.25" customHeight="1">
      <c r="A2167" s="63" t="s">
        <v>19165</v>
      </c>
      <c r="B2167" s="63" t="s">
        <v>19168</v>
      </c>
      <c r="C2167" s="63" t="s">
        <v>19169</v>
      </c>
      <c r="D2167" s="63" t="s">
        <v>677</v>
      </c>
      <c r="E2167" s="63" t="s">
        <v>239</v>
      </c>
      <c r="F2167" s="63" t="s">
        <v>240</v>
      </c>
      <c r="G2167" s="63" t="s">
        <v>14</v>
      </c>
      <c r="I2167" s="10"/>
    </row>
    <row r="2168" ht="14.25" customHeight="1">
      <c r="A2168" s="63" t="s">
        <v>19171</v>
      </c>
      <c r="B2168" s="63" t="s">
        <v>19172</v>
      </c>
      <c r="C2168" s="63" t="s">
        <v>19173</v>
      </c>
      <c r="D2168" s="63" t="s">
        <v>21</v>
      </c>
      <c r="E2168" s="63" t="s">
        <v>119</v>
      </c>
      <c r="F2168" s="63" t="s">
        <v>2840</v>
      </c>
      <c r="G2168" s="63" t="s">
        <v>14</v>
      </c>
      <c r="I2168" s="10"/>
    </row>
    <row r="2169" ht="14.25" customHeight="1">
      <c r="A2169" s="63" t="s">
        <v>19171</v>
      </c>
      <c r="B2169" s="63" t="s">
        <v>19174</v>
      </c>
      <c r="C2169" s="63" t="s">
        <v>19175</v>
      </c>
      <c r="D2169" s="63" t="s">
        <v>427</v>
      </c>
      <c r="E2169" s="63" t="s">
        <v>119</v>
      </c>
      <c r="F2169" s="63" t="s">
        <v>917</v>
      </c>
      <c r="G2169" s="63" t="s">
        <v>14</v>
      </c>
      <c r="I2169" s="10"/>
    </row>
    <row r="2170" ht="14.25" customHeight="1">
      <c r="A2170" s="63" t="s">
        <v>19171</v>
      </c>
      <c r="B2170" s="63" t="s">
        <v>19174</v>
      </c>
      <c r="C2170" s="63" t="s">
        <v>19175</v>
      </c>
      <c r="D2170" s="63" t="s">
        <v>427</v>
      </c>
      <c r="E2170" s="63" t="s">
        <v>90</v>
      </c>
      <c r="F2170" s="63" t="s">
        <v>111</v>
      </c>
      <c r="G2170" s="63" t="s">
        <v>14</v>
      </c>
      <c r="I2170" s="10"/>
    </row>
    <row r="2171" ht="14.25" customHeight="1">
      <c r="A2171" s="63" t="s">
        <v>19171</v>
      </c>
      <c r="B2171" s="63" t="s">
        <v>19174</v>
      </c>
      <c r="C2171" s="63" t="s">
        <v>19175</v>
      </c>
      <c r="D2171" s="63" t="s">
        <v>427</v>
      </c>
      <c r="E2171" s="63" t="s">
        <v>15</v>
      </c>
      <c r="F2171" s="63" t="s">
        <v>1341</v>
      </c>
      <c r="G2171" s="63" t="s">
        <v>14</v>
      </c>
      <c r="I2171" s="10"/>
    </row>
    <row r="2172" ht="14.25" customHeight="1">
      <c r="A2172" s="63" t="s">
        <v>19176</v>
      </c>
      <c r="B2172" s="63" t="s">
        <v>19177</v>
      </c>
      <c r="C2172" s="63" t="s">
        <v>19178</v>
      </c>
      <c r="D2172" s="63" t="s">
        <v>137</v>
      </c>
      <c r="E2172" s="63" t="s">
        <v>19164</v>
      </c>
      <c r="F2172" s="63" t="s">
        <v>111</v>
      </c>
      <c r="G2172" s="63" t="s">
        <v>14</v>
      </c>
      <c r="I2172" s="10"/>
    </row>
    <row r="2173" ht="14.25" customHeight="1">
      <c r="A2173" s="63" t="s">
        <v>19176</v>
      </c>
      <c r="B2173" s="63" t="s">
        <v>19177</v>
      </c>
      <c r="C2173" s="63" t="s">
        <v>19178</v>
      </c>
      <c r="D2173" s="63" t="s">
        <v>137</v>
      </c>
      <c r="E2173" s="63" t="s">
        <v>119</v>
      </c>
      <c r="F2173" s="63" t="s">
        <v>7461</v>
      </c>
      <c r="G2173" s="63" t="s">
        <v>14</v>
      </c>
      <c r="I2173" s="10"/>
    </row>
    <row r="2174" ht="14.25" customHeight="1">
      <c r="A2174" s="63" t="s">
        <v>19176</v>
      </c>
      <c r="B2174" s="63" t="s">
        <v>19177</v>
      </c>
      <c r="C2174" s="63" t="s">
        <v>19178</v>
      </c>
      <c r="D2174" s="63" t="s">
        <v>137</v>
      </c>
      <c r="E2174" s="63" t="s">
        <v>17618</v>
      </c>
      <c r="F2174" s="63" t="s">
        <v>240</v>
      </c>
      <c r="G2174" s="63" t="s">
        <v>14</v>
      </c>
      <c r="I2174" s="10"/>
    </row>
    <row r="2175" ht="14.25" customHeight="1">
      <c r="A2175" s="63" t="s">
        <v>19176</v>
      </c>
      <c r="B2175" s="63" t="s">
        <v>19179</v>
      </c>
      <c r="C2175" s="63" t="s">
        <v>19180</v>
      </c>
      <c r="D2175" s="63" t="s">
        <v>812</v>
      </c>
      <c r="E2175" s="63" t="s">
        <v>119</v>
      </c>
      <c r="F2175" s="63" t="s">
        <v>5876</v>
      </c>
      <c r="G2175" s="63" t="s">
        <v>14</v>
      </c>
      <c r="I2175" s="10"/>
    </row>
    <row r="2176" ht="14.25" customHeight="1">
      <c r="A2176" s="63" t="s">
        <v>19181</v>
      </c>
      <c r="B2176" s="63" t="s">
        <v>19182</v>
      </c>
      <c r="C2176" s="63" t="s">
        <v>19183</v>
      </c>
      <c r="D2176" s="63" t="s">
        <v>1176</v>
      </c>
      <c r="E2176" s="63" t="s">
        <v>125</v>
      </c>
      <c r="F2176" s="63" t="s">
        <v>374</v>
      </c>
      <c r="G2176" s="63" t="s">
        <v>14</v>
      </c>
      <c r="I2176" s="10"/>
    </row>
    <row r="2177" ht="14.25" customHeight="1">
      <c r="A2177" s="63" t="s">
        <v>19181</v>
      </c>
      <c r="B2177" s="63" t="s">
        <v>19184</v>
      </c>
      <c r="C2177" s="63" t="s">
        <v>19185</v>
      </c>
      <c r="D2177" s="63" t="s">
        <v>5710</v>
      </c>
      <c r="E2177" s="63" t="s">
        <v>119</v>
      </c>
      <c r="F2177" s="63" t="s">
        <v>917</v>
      </c>
      <c r="G2177" s="63" t="s">
        <v>14</v>
      </c>
      <c r="I2177" s="10"/>
    </row>
    <row r="2178" ht="14.25" customHeight="1">
      <c r="A2178" s="65">
        <v>44896.0</v>
      </c>
      <c r="B2178" s="63" t="s">
        <v>19186</v>
      </c>
      <c r="C2178" s="63" t="s">
        <v>19187</v>
      </c>
      <c r="D2178" s="63" t="s">
        <v>1993</v>
      </c>
      <c r="E2178" s="63" t="s">
        <v>119</v>
      </c>
      <c r="F2178" s="63" t="s">
        <v>330</v>
      </c>
      <c r="G2178" s="63" t="s">
        <v>14</v>
      </c>
      <c r="I2178" s="10"/>
    </row>
    <row r="2179" ht="14.25" customHeight="1">
      <c r="A2179" s="65">
        <v>44896.0</v>
      </c>
      <c r="B2179" s="63" t="s">
        <v>19186</v>
      </c>
      <c r="C2179" s="63" t="s">
        <v>19187</v>
      </c>
      <c r="D2179" s="63" t="s">
        <v>1993</v>
      </c>
      <c r="E2179" s="63" t="s">
        <v>90</v>
      </c>
      <c r="F2179" s="63" t="s">
        <v>111</v>
      </c>
      <c r="G2179" s="63" t="s">
        <v>14</v>
      </c>
      <c r="I2179" s="10"/>
    </row>
    <row r="2180" ht="14.25" customHeight="1">
      <c r="A2180" s="65">
        <v>44896.0</v>
      </c>
      <c r="B2180" s="63" t="s">
        <v>19188</v>
      </c>
      <c r="C2180" s="63" t="s">
        <v>19189</v>
      </c>
      <c r="D2180" s="63" t="s">
        <v>3948</v>
      </c>
      <c r="E2180" s="63" t="s">
        <v>119</v>
      </c>
      <c r="F2180" s="63" t="s">
        <v>132</v>
      </c>
      <c r="G2180" s="63" t="s">
        <v>14</v>
      </c>
      <c r="I2180" s="10"/>
    </row>
    <row r="2181" ht="14.25" customHeight="1">
      <c r="A2181" s="65">
        <v>44896.0</v>
      </c>
      <c r="B2181" s="63" t="s">
        <v>19188</v>
      </c>
      <c r="C2181" s="63" t="s">
        <v>19189</v>
      </c>
      <c r="D2181" s="63" t="s">
        <v>3948</v>
      </c>
      <c r="E2181" s="63" t="s">
        <v>125</v>
      </c>
      <c r="F2181" s="63" t="s">
        <v>280</v>
      </c>
      <c r="G2181" s="63" t="s">
        <v>14</v>
      </c>
      <c r="I2181" s="10"/>
    </row>
    <row r="2182" ht="14.25" customHeight="1">
      <c r="A2182" s="65">
        <v>44866.0</v>
      </c>
      <c r="B2182" s="63" t="s">
        <v>19190</v>
      </c>
      <c r="C2182" s="63" t="s">
        <v>19191</v>
      </c>
      <c r="D2182" s="63" t="s">
        <v>642</v>
      </c>
      <c r="E2182" s="63" t="s">
        <v>119</v>
      </c>
      <c r="F2182" s="63" t="s">
        <v>308</v>
      </c>
      <c r="G2182" s="63" t="s">
        <v>14</v>
      </c>
      <c r="I2182" s="10"/>
    </row>
    <row r="2183" ht="14.25" customHeight="1">
      <c r="A2183" s="65">
        <v>44866.0</v>
      </c>
      <c r="B2183" s="63" t="s">
        <v>19192</v>
      </c>
      <c r="C2183" s="63" t="s">
        <v>19193</v>
      </c>
      <c r="D2183" s="63" t="s">
        <v>633</v>
      </c>
      <c r="E2183" s="63" t="s">
        <v>5895</v>
      </c>
      <c r="F2183" s="63" t="s">
        <v>111</v>
      </c>
      <c r="G2183" s="63" t="s">
        <v>14</v>
      </c>
      <c r="I2183" s="10"/>
    </row>
    <row r="2184" ht="14.25" customHeight="1">
      <c r="A2184" s="65">
        <v>44866.0</v>
      </c>
      <c r="B2184" s="63" t="s">
        <v>19192</v>
      </c>
      <c r="C2184" s="63" t="s">
        <v>19193</v>
      </c>
      <c r="D2184" s="63" t="s">
        <v>633</v>
      </c>
      <c r="E2184" s="63" t="s">
        <v>119</v>
      </c>
      <c r="F2184" s="63" t="s">
        <v>18</v>
      </c>
      <c r="G2184" s="63" t="s">
        <v>14</v>
      </c>
      <c r="I2184" s="10"/>
    </row>
    <row r="2185" ht="14.25" customHeight="1">
      <c r="A2185" s="65">
        <v>44835.0</v>
      </c>
      <c r="B2185" s="63" t="s">
        <v>19194</v>
      </c>
      <c r="C2185" s="63" t="s">
        <v>19195</v>
      </c>
      <c r="D2185" s="63" t="s">
        <v>1242</v>
      </c>
      <c r="E2185" s="63" t="s">
        <v>259</v>
      </c>
      <c r="F2185" s="63" t="s">
        <v>1344</v>
      </c>
      <c r="G2185" s="63" t="s">
        <v>14</v>
      </c>
      <c r="I2185" s="10"/>
    </row>
    <row r="2186" ht="14.25" customHeight="1">
      <c r="A2186" s="65">
        <v>44835.0</v>
      </c>
      <c r="B2186" s="63" t="s">
        <v>19196</v>
      </c>
      <c r="C2186" s="63" t="s">
        <v>19197</v>
      </c>
      <c r="D2186" s="63" t="s">
        <v>109</v>
      </c>
      <c r="E2186" s="63" t="s">
        <v>119</v>
      </c>
      <c r="F2186" s="63" t="s">
        <v>2840</v>
      </c>
      <c r="G2186" s="63" t="s">
        <v>14</v>
      </c>
      <c r="I2186" s="10"/>
    </row>
    <row r="2187" ht="14.25" customHeight="1">
      <c r="A2187" s="65">
        <v>44835.0</v>
      </c>
      <c r="B2187" s="63" t="s">
        <v>19196</v>
      </c>
      <c r="C2187" s="63" t="s">
        <v>19197</v>
      </c>
      <c r="D2187" s="63" t="s">
        <v>109</v>
      </c>
      <c r="E2187" s="63" t="s">
        <v>17618</v>
      </c>
      <c r="F2187" s="63" t="s">
        <v>4780</v>
      </c>
      <c r="G2187" s="63" t="s">
        <v>14</v>
      </c>
      <c r="I2187" s="10"/>
    </row>
    <row r="2188" ht="14.25" customHeight="1">
      <c r="A2188" s="65">
        <v>44743.0</v>
      </c>
      <c r="B2188" s="63" t="s">
        <v>19198</v>
      </c>
      <c r="C2188" s="63" t="s">
        <v>19199</v>
      </c>
      <c r="D2188" s="63" t="s">
        <v>523</v>
      </c>
      <c r="E2188" s="63" t="s">
        <v>119</v>
      </c>
      <c r="F2188" s="63" t="s">
        <v>1344</v>
      </c>
      <c r="G2188" s="63" t="s">
        <v>14</v>
      </c>
      <c r="I2188" s="10"/>
    </row>
    <row r="2189" ht="14.25" customHeight="1">
      <c r="A2189" s="65">
        <v>44743.0</v>
      </c>
      <c r="B2189" s="63" t="s">
        <v>19198</v>
      </c>
      <c r="C2189" s="63" t="s">
        <v>19199</v>
      </c>
      <c r="D2189" s="63" t="s">
        <v>523</v>
      </c>
      <c r="E2189" s="63" t="s">
        <v>1287</v>
      </c>
      <c r="F2189" s="63" t="s">
        <v>350</v>
      </c>
      <c r="G2189" s="63" t="s">
        <v>14</v>
      </c>
      <c r="I2189" s="10"/>
    </row>
    <row r="2190" ht="14.25" customHeight="1">
      <c r="A2190" s="65">
        <v>44743.0</v>
      </c>
      <c r="B2190" s="63" t="s">
        <v>19200</v>
      </c>
      <c r="C2190" s="63" t="s">
        <v>19201</v>
      </c>
      <c r="D2190" s="63" t="s">
        <v>812</v>
      </c>
      <c r="E2190" s="63" t="s">
        <v>8294</v>
      </c>
      <c r="F2190" s="63" t="s">
        <v>111</v>
      </c>
      <c r="G2190" s="63" t="s">
        <v>14</v>
      </c>
      <c r="I2190" s="10"/>
    </row>
    <row r="2191" ht="14.25" customHeight="1">
      <c r="A2191" s="65">
        <v>44743.0</v>
      </c>
      <c r="B2191" s="63" t="s">
        <v>19200</v>
      </c>
      <c r="C2191" s="63" t="s">
        <v>19201</v>
      </c>
      <c r="D2191" s="63" t="s">
        <v>812</v>
      </c>
      <c r="E2191" s="63" t="s">
        <v>239</v>
      </c>
      <c r="F2191" s="63" t="s">
        <v>240</v>
      </c>
      <c r="G2191" s="63" t="s">
        <v>14</v>
      </c>
      <c r="I2191" s="10"/>
    </row>
    <row r="2192" ht="14.25" customHeight="1">
      <c r="A2192" s="65">
        <v>44743.0</v>
      </c>
      <c r="B2192" s="63" t="s">
        <v>19200</v>
      </c>
      <c r="C2192" s="63" t="s">
        <v>19201</v>
      </c>
      <c r="D2192" s="63" t="s">
        <v>812</v>
      </c>
      <c r="E2192" s="63" t="s">
        <v>119</v>
      </c>
      <c r="F2192" s="63" t="s">
        <v>3945</v>
      </c>
      <c r="G2192" s="63" t="s">
        <v>14</v>
      </c>
      <c r="I2192" s="10"/>
    </row>
    <row r="2193" ht="14.25" customHeight="1">
      <c r="A2193" s="65">
        <v>44713.0</v>
      </c>
      <c r="B2193" s="63" t="s">
        <v>19202</v>
      </c>
      <c r="C2193" s="63" t="s">
        <v>19203</v>
      </c>
      <c r="D2193" s="63" t="s">
        <v>427</v>
      </c>
      <c r="E2193" s="63" t="s">
        <v>8294</v>
      </c>
      <c r="F2193" s="63" t="s">
        <v>111</v>
      </c>
      <c r="G2193" s="63" t="s">
        <v>14</v>
      </c>
      <c r="I2193" s="10"/>
    </row>
    <row r="2194" ht="14.25" customHeight="1">
      <c r="A2194" s="65">
        <v>44713.0</v>
      </c>
      <c r="B2194" s="63" t="s">
        <v>19202</v>
      </c>
      <c r="C2194" s="63" t="s">
        <v>19203</v>
      </c>
      <c r="D2194" s="63" t="s">
        <v>427</v>
      </c>
      <c r="E2194" s="63" t="s">
        <v>15</v>
      </c>
      <c r="F2194" s="63" t="s">
        <v>1341</v>
      </c>
      <c r="G2194" s="63" t="s">
        <v>14</v>
      </c>
      <c r="I2194" s="10"/>
    </row>
    <row r="2195" ht="14.25" customHeight="1">
      <c r="A2195" s="65">
        <v>44713.0</v>
      </c>
      <c r="B2195" s="63" t="s">
        <v>19202</v>
      </c>
      <c r="C2195" s="63" t="s">
        <v>19203</v>
      </c>
      <c r="D2195" s="63" t="s">
        <v>427</v>
      </c>
      <c r="E2195" s="63" t="s">
        <v>6044</v>
      </c>
      <c r="F2195" s="63" t="s">
        <v>809</v>
      </c>
      <c r="G2195" s="63" t="s">
        <v>14</v>
      </c>
      <c r="I2195" s="10"/>
    </row>
    <row r="2196" ht="14.25" customHeight="1">
      <c r="A2196" s="65">
        <v>44714.0</v>
      </c>
      <c r="B2196" s="63" t="s">
        <v>19204</v>
      </c>
      <c r="C2196" s="63" t="s">
        <v>19205</v>
      </c>
      <c r="D2196" s="63" t="s">
        <v>899</v>
      </c>
      <c r="E2196" s="63" t="s">
        <v>119</v>
      </c>
      <c r="F2196" s="63" t="s">
        <v>18</v>
      </c>
      <c r="G2196" s="63" t="s">
        <v>14</v>
      </c>
      <c r="I2196" s="10"/>
    </row>
    <row r="2197" ht="14.25" customHeight="1">
      <c r="A2197" s="65">
        <v>44714.0</v>
      </c>
      <c r="B2197" s="63" t="s">
        <v>19204</v>
      </c>
      <c r="C2197" s="63" t="s">
        <v>19205</v>
      </c>
      <c r="D2197" s="63" t="s">
        <v>899</v>
      </c>
      <c r="E2197" s="63" t="s">
        <v>19023</v>
      </c>
      <c r="F2197" s="63" t="s">
        <v>393</v>
      </c>
      <c r="G2197" s="63" t="s">
        <v>14</v>
      </c>
      <c r="I2197" s="10"/>
    </row>
    <row r="2198" ht="14.25" customHeight="1">
      <c r="A2198" s="65">
        <v>44714.0</v>
      </c>
      <c r="B2198" s="63" t="s">
        <v>19204</v>
      </c>
      <c r="C2198" s="63" t="s">
        <v>19205</v>
      </c>
      <c r="D2198" s="63" t="s">
        <v>899</v>
      </c>
      <c r="E2198" s="63" t="s">
        <v>4818</v>
      </c>
      <c r="F2198" s="63" t="s">
        <v>300</v>
      </c>
      <c r="G2198" s="63" t="s">
        <v>14</v>
      </c>
      <c r="I2198" s="10"/>
    </row>
    <row r="2199" ht="14.25" customHeight="1">
      <c r="A2199" s="65">
        <v>44682.0</v>
      </c>
      <c r="B2199" s="63" t="s">
        <v>19206</v>
      </c>
      <c r="C2199" s="63" t="s">
        <v>19207</v>
      </c>
      <c r="D2199" s="63" t="s">
        <v>1952</v>
      </c>
      <c r="E2199" s="63" t="s">
        <v>119</v>
      </c>
      <c r="F2199" s="63" t="s">
        <v>18</v>
      </c>
      <c r="G2199" s="63" t="s">
        <v>14</v>
      </c>
      <c r="I2199" s="10"/>
    </row>
    <row r="2200" ht="14.25" customHeight="1">
      <c r="A2200" s="65">
        <v>44682.0</v>
      </c>
      <c r="B2200" s="63" t="s">
        <v>19206</v>
      </c>
      <c r="C2200" s="63" t="s">
        <v>19207</v>
      </c>
      <c r="D2200" s="63" t="s">
        <v>1952</v>
      </c>
      <c r="E2200" s="63" t="s">
        <v>90</v>
      </c>
      <c r="F2200" s="63" t="s">
        <v>111</v>
      </c>
      <c r="G2200" s="63" t="s">
        <v>14</v>
      </c>
      <c r="I2200" s="10"/>
    </row>
    <row r="2201" ht="14.25" customHeight="1">
      <c r="A2201" s="65">
        <v>44682.0</v>
      </c>
      <c r="B2201" s="63" t="s">
        <v>19208</v>
      </c>
      <c r="C2201" s="63" t="s">
        <v>19209</v>
      </c>
      <c r="D2201" s="63" t="s">
        <v>118</v>
      </c>
      <c r="E2201" s="63" t="s">
        <v>90</v>
      </c>
      <c r="F2201" s="63" t="s">
        <v>111</v>
      </c>
      <c r="G2201" s="63" t="s">
        <v>14</v>
      </c>
      <c r="I2201" s="10"/>
    </row>
    <row r="2202" ht="14.25" customHeight="1">
      <c r="A2202" s="65">
        <v>44652.0</v>
      </c>
      <c r="B2202" s="63" t="s">
        <v>19210</v>
      </c>
      <c r="C2202" s="63" t="s">
        <v>19211</v>
      </c>
      <c r="D2202" s="63" t="s">
        <v>1889</v>
      </c>
      <c r="E2202" s="63" t="s">
        <v>119</v>
      </c>
      <c r="F2202" s="63" t="s">
        <v>18</v>
      </c>
      <c r="G2202" s="63" t="s">
        <v>14</v>
      </c>
      <c r="I2202" s="10"/>
    </row>
    <row r="2203" ht="14.25" customHeight="1">
      <c r="A2203" s="65">
        <v>44652.0</v>
      </c>
      <c r="B2203" s="63" t="s">
        <v>19210</v>
      </c>
      <c r="C2203" s="63" t="s">
        <v>19211</v>
      </c>
      <c r="D2203" s="63" t="s">
        <v>1889</v>
      </c>
      <c r="E2203" s="63" t="s">
        <v>420</v>
      </c>
      <c r="F2203" s="63" t="s">
        <v>7727</v>
      </c>
      <c r="G2203" s="63" t="s">
        <v>14</v>
      </c>
      <c r="I2203" s="10"/>
    </row>
    <row r="2204" ht="14.25" customHeight="1">
      <c r="A2204" s="65">
        <v>44652.0</v>
      </c>
      <c r="B2204" s="63" t="s">
        <v>19212</v>
      </c>
      <c r="C2204" s="63" t="s">
        <v>19213</v>
      </c>
      <c r="D2204" s="63" t="s">
        <v>2610</v>
      </c>
      <c r="E2204" s="63" t="s">
        <v>119</v>
      </c>
      <c r="F2204" s="63" t="s">
        <v>5876</v>
      </c>
      <c r="G2204" s="63" t="s">
        <v>14</v>
      </c>
      <c r="I2204" s="10"/>
    </row>
    <row r="2205" ht="14.25" customHeight="1">
      <c r="A2205" s="63" t="s">
        <v>19214</v>
      </c>
      <c r="B2205" s="63" t="s">
        <v>19215</v>
      </c>
      <c r="C2205" s="63" t="s">
        <v>19216</v>
      </c>
      <c r="D2205" s="63" t="s">
        <v>457</v>
      </c>
      <c r="E2205" s="63" t="s">
        <v>119</v>
      </c>
      <c r="F2205" s="63" t="s">
        <v>136</v>
      </c>
      <c r="G2205" s="63" t="s">
        <v>14</v>
      </c>
      <c r="I2205" s="10"/>
    </row>
    <row r="2206" ht="14.25" customHeight="1">
      <c r="A2206" s="63" t="s">
        <v>19214</v>
      </c>
      <c r="B2206" s="63" t="s">
        <v>19215</v>
      </c>
      <c r="C2206" s="63" t="s">
        <v>19216</v>
      </c>
      <c r="D2206" s="63" t="s">
        <v>457</v>
      </c>
      <c r="E2206" s="63" t="s">
        <v>119</v>
      </c>
      <c r="F2206" s="63" t="s">
        <v>19217</v>
      </c>
      <c r="G2206" s="63" t="s">
        <v>14</v>
      </c>
      <c r="I2206" s="10"/>
    </row>
    <row r="2207" ht="14.25" customHeight="1">
      <c r="A2207" s="63" t="s">
        <v>19214</v>
      </c>
      <c r="B2207" s="63" t="s">
        <v>19215</v>
      </c>
      <c r="C2207" s="63" t="s">
        <v>19216</v>
      </c>
      <c r="D2207" s="63" t="s">
        <v>457</v>
      </c>
      <c r="E2207" s="63" t="s">
        <v>1412</v>
      </c>
      <c r="F2207" s="63" t="s">
        <v>111</v>
      </c>
      <c r="G2207" s="63" t="s">
        <v>14</v>
      </c>
      <c r="I2207" s="10"/>
    </row>
    <row r="2208" ht="14.25" customHeight="1">
      <c r="A2208" s="63" t="s">
        <v>19214</v>
      </c>
      <c r="B2208" s="63" t="s">
        <v>19218</v>
      </c>
      <c r="C2208" s="63" t="s">
        <v>19219</v>
      </c>
      <c r="D2208" s="63" t="s">
        <v>78</v>
      </c>
      <c r="E2208" s="63" t="s">
        <v>119</v>
      </c>
      <c r="F2208" s="63" t="s">
        <v>2840</v>
      </c>
      <c r="G2208" s="63" t="s">
        <v>14</v>
      </c>
      <c r="I2208" s="10"/>
    </row>
    <row r="2209" ht="14.25" customHeight="1">
      <c r="A2209" s="63" t="s">
        <v>19220</v>
      </c>
      <c r="B2209" s="63" t="s">
        <v>19221</v>
      </c>
      <c r="C2209" s="63" t="s">
        <v>19222</v>
      </c>
      <c r="D2209" s="63" t="s">
        <v>109</v>
      </c>
      <c r="E2209" s="63" t="s">
        <v>5895</v>
      </c>
      <c r="F2209" s="63" t="s">
        <v>111</v>
      </c>
      <c r="G2209" s="63" t="s">
        <v>14</v>
      </c>
      <c r="I2209" s="10"/>
    </row>
    <row r="2210" ht="14.25" customHeight="1">
      <c r="A2210" s="63" t="s">
        <v>19220</v>
      </c>
      <c r="B2210" s="63" t="s">
        <v>19221</v>
      </c>
      <c r="C2210" s="63" t="s">
        <v>19222</v>
      </c>
      <c r="D2210" s="63" t="s">
        <v>109</v>
      </c>
      <c r="E2210" s="63" t="s">
        <v>119</v>
      </c>
      <c r="F2210" s="63" t="s">
        <v>5876</v>
      </c>
      <c r="G2210" s="63" t="s">
        <v>14</v>
      </c>
      <c r="I2210" s="10"/>
    </row>
    <row r="2211" ht="14.25" customHeight="1">
      <c r="A2211" s="63" t="s">
        <v>19220</v>
      </c>
      <c r="B2211" s="63" t="s">
        <v>19223</v>
      </c>
      <c r="C2211" s="63" t="s">
        <v>19224</v>
      </c>
      <c r="D2211" s="63" t="s">
        <v>135</v>
      </c>
      <c r="E2211" s="63" t="s">
        <v>259</v>
      </c>
      <c r="F2211" s="63" t="s">
        <v>5876</v>
      </c>
      <c r="G2211" s="63" t="s">
        <v>14</v>
      </c>
      <c r="I2211" s="10"/>
    </row>
    <row r="2212" ht="14.25" customHeight="1">
      <c r="A2212" s="63" t="s">
        <v>19220</v>
      </c>
      <c r="B2212" s="63" t="s">
        <v>19223</v>
      </c>
      <c r="C2212" s="63" t="s">
        <v>19224</v>
      </c>
      <c r="D2212" s="63" t="s">
        <v>135</v>
      </c>
      <c r="E2212" s="63" t="s">
        <v>90</v>
      </c>
      <c r="F2212" s="63" t="s">
        <v>111</v>
      </c>
      <c r="G2212" s="63" t="s">
        <v>14</v>
      </c>
      <c r="I2212" s="10"/>
    </row>
    <row r="2213" ht="14.25" customHeight="1">
      <c r="A2213" s="63" t="s">
        <v>19225</v>
      </c>
      <c r="B2213" s="63" t="s">
        <v>19226</v>
      </c>
      <c r="C2213" s="63" t="s">
        <v>19227</v>
      </c>
      <c r="D2213" s="63" t="s">
        <v>970</v>
      </c>
      <c r="E2213" s="63" t="s">
        <v>15</v>
      </c>
      <c r="F2213" s="63" t="s">
        <v>18180</v>
      </c>
      <c r="G2213" s="63" t="s">
        <v>14</v>
      </c>
      <c r="I2213" s="10"/>
    </row>
    <row r="2214" ht="14.25" customHeight="1">
      <c r="A2214" s="63" t="s">
        <v>19225</v>
      </c>
      <c r="B2214" s="63" t="s">
        <v>19228</v>
      </c>
      <c r="C2214" s="63" t="s">
        <v>19229</v>
      </c>
      <c r="D2214" s="63" t="s">
        <v>677</v>
      </c>
      <c r="E2214" s="63" t="s">
        <v>19164</v>
      </c>
      <c r="F2214" s="63" t="s">
        <v>111</v>
      </c>
      <c r="G2214" s="63" t="s">
        <v>14</v>
      </c>
      <c r="I2214" s="10"/>
    </row>
    <row r="2215" ht="14.25" customHeight="1">
      <c r="A2215" s="63" t="s">
        <v>19225</v>
      </c>
      <c r="B2215" s="63" t="s">
        <v>19228</v>
      </c>
      <c r="C2215" s="63" t="s">
        <v>19229</v>
      </c>
      <c r="D2215" s="63" t="s">
        <v>677</v>
      </c>
      <c r="E2215" s="63" t="s">
        <v>8871</v>
      </c>
      <c r="F2215" s="63" t="s">
        <v>240</v>
      </c>
      <c r="G2215" s="63" t="s">
        <v>14</v>
      </c>
      <c r="I2215" s="10"/>
    </row>
    <row r="2216" ht="14.25" customHeight="1">
      <c r="A2216" s="63" t="s">
        <v>19225</v>
      </c>
      <c r="B2216" s="63" t="s">
        <v>19228</v>
      </c>
      <c r="C2216" s="63" t="s">
        <v>19229</v>
      </c>
      <c r="D2216" s="63" t="s">
        <v>677</v>
      </c>
      <c r="E2216" s="63" t="s">
        <v>119</v>
      </c>
      <c r="F2216" s="63" t="s">
        <v>2840</v>
      </c>
      <c r="G2216" s="63" t="s">
        <v>14</v>
      </c>
      <c r="I2216" s="10"/>
    </row>
    <row r="2217" ht="14.25" customHeight="1">
      <c r="A2217" s="63" t="s">
        <v>19230</v>
      </c>
      <c r="B2217" s="63" t="s">
        <v>19231</v>
      </c>
      <c r="C2217" s="63" t="s">
        <v>19232</v>
      </c>
      <c r="D2217" s="63" t="s">
        <v>118</v>
      </c>
      <c r="E2217" s="63" t="s">
        <v>15</v>
      </c>
      <c r="F2217" s="63" t="s">
        <v>17966</v>
      </c>
      <c r="G2217" s="63" t="s">
        <v>14</v>
      </c>
      <c r="I2217" s="10"/>
    </row>
    <row r="2218" ht="14.25" customHeight="1">
      <c r="A2218" s="63" t="s">
        <v>19230</v>
      </c>
      <c r="B2218" s="63" t="s">
        <v>19231</v>
      </c>
      <c r="C2218" s="63" t="s">
        <v>19232</v>
      </c>
      <c r="D2218" s="63" t="s">
        <v>118</v>
      </c>
      <c r="E2218" s="63" t="s">
        <v>119</v>
      </c>
      <c r="F2218" s="63" t="s">
        <v>330</v>
      </c>
      <c r="G2218" s="63" t="s">
        <v>14</v>
      </c>
      <c r="I2218" s="10"/>
    </row>
    <row r="2219" ht="14.25" customHeight="1">
      <c r="A2219" s="63" t="s">
        <v>19230</v>
      </c>
      <c r="B2219" s="63" t="s">
        <v>19233</v>
      </c>
      <c r="C2219" s="63" t="s">
        <v>19234</v>
      </c>
      <c r="D2219" s="63" t="s">
        <v>206</v>
      </c>
      <c r="E2219" s="63" t="s">
        <v>119</v>
      </c>
      <c r="F2219" s="63" t="s">
        <v>917</v>
      </c>
      <c r="G2219" s="63" t="s">
        <v>14</v>
      </c>
      <c r="I2219" s="10"/>
    </row>
    <row r="2220" ht="14.25" customHeight="1">
      <c r="A2220" s="63" t="s">
        <v>19235</v>
      </c>
      <c r="B2220" s="63" t="s">
        <v>19236</v>
      </c>
      <c r="C2220" s="63" t="s">
        <v>19237</v>
      </c>
      <c r="D2220" s="63" t="s">
        <v>325</v>
      </c>
      <c r="E2220" s="63" t="s">
        <v>334</v>
      </c>
      <c r="F2220" s="63" t="s">
        <v>473</v>
      </c>
      <c r="G2220" s="63" t="s">
        <v>29</v>
      </c>
      <c r="I2220" s="10"/>
    </row>
    <row r="2221" ht="14.25" customHeight="1">
      <c r="A2221" s="63" t="s">
        <v>19235</v>
      </c>
      <c r="B2221" s="63" t="s">
        <v>19236</v>
      </c>
      <c r="C2221" s="63" t="s">
        <v>19237</v>
      </c>
      <c r="D2221" s="63" t="s">
        <v>325</v>
      </c>
      <c r="E2221" s="63" t="s">
        <v>259</v>
      </c>
      <c r="F2221" s="63" t="s">
        <v>6180</v>
      </c>
      <c r="G2221" s="63" t="s">
        <v>29</v>
      </c>
      <c r="I2221" s="10"/>
    </row>
    <row r="2222" ht="14.25" customHeight="1">
      <c r="A2222" s="63" t="s">
        <v>19235</v>
      </c>
      <c r="B2222" s="63" t="s">
        <v>19238</v>
      </c>
      <c r="C2222" s="63" t="s">
        <v>19239</v>
      </c>
      <c r="D2222" s="63" t="s">
        <v>405</v>
      </c>
      <c r="E2222" s="63" t="s">
        <v>119</v>
      </c>
      <c r="F2222" s="63" t="s">
        <v>917</v>
      </c>
      <c r="G2222" s="63" t="s">
        <v>14</v>
      </c>
      <c r="I2222" s="10"/>
    </row>
    <row r="2223" ht="14.25" customHeight="1">
      <c r="A2223" s="63" t="s">
        <v>19235</v>
      </c>
      <c r="B2223" s="63" t="s">
        <v>19238</v>
      </c>
      <c r="C2223" s="63" t="s">
        <v>19239</v>
      </c>
      <c r="D2223" s="63" t="s">
        <v>405</v>
      </c>
      <c r="E2223" s="63" t="s">
        <v>90</v>
      </c>
      <c r="F2223" s="63" t="s">
        <v>111</v>
      </c>
      <c r="G2223" s="63" t="s">
        <v>14</v>
      </c>
      <c r="I2223" s="10"/>
    </row>
    <row r="2224" ht="14.25" customHeight="1">
      <c r="A2224" s="63" t="s">
        <v>19235</v>
      </c>
      <c r="B2224" s="63" t="s">
        <v>19238</v>
      </c>
      <c r="C2224" s="63" t="s">
        <v>19239</v>
      </c>
      <c r="D2224" s="63" t="s">
        <v>405</v>
      </c>
      <c r="E2224" s="63" t="s">
        <v>6044</v>
      </c>
      <c r="F2224" s="63" t="s">
        <v>809</v>
      </c>
      <c r="G2224" s="63" t="s">
        <v>14</v>
      </c>
      <c r="I2224" s="10"/>
    </row>
    <row r="2225" ht="14.25" customHeight="1">
      <c r="A2225" s="63" t="s">
        <v>19240</v>
      </c>
      <c r="B2225" s="63" t="s">
        <v>19241</v>
      </c>
      <c r="C2225" s="63" t="s">
        <v>19242</v>
      </c>
      <c r="D2225" s="63" t="s">
        <v>5710</v>
      </c>
      <c r="E2225" s="63" t="s">
        <v>119</v>
      </c>
      <c r="F2225" s="63" t="s">
        <v>18</v>
      </c>
      <c r="G2225" s="63" t="s">
        <v>14</v>
      </c>
      <c r="I2225" s="10"/>
    </row>
    <row r="2226" ht="14.25" customHeight="1">
      <c r="A2226" s="63" t="s">
        <v>19240</v>
      </c>
      <c r="B2226" s="63" t="s">
        <v>19243</v>
      </c>
      <c r="C2226" s="63" t="s">
        <v>19244</v>
      </c>
      <c r="D2226" s="63" t="s">
        <v>11</v>
      </c>
      <c r="E2226" s="63" t="s">
        <v>119</v>
      </c>
      <c r="F2226" s="63" t="s">
        <v>3593</v>
      </c>
      <c r="G2226" s="63" t="s">
        <v>14</v>
      </c>
      <c r="I2226" s="10"/>
    </row>
    <row r="2227" ht="14.25" customHeight="1">
      <c r="A2227" s="63" t="s">
        <v>19240</v>
      </c>
      <c r="B2227" s="63" t="s">
        <v>19243</v>
      </c>
      <c r="C2227" s="63" t="s">
        <v>19244</v>
      </c>
      <c r="D2227" s="63" t="s">
        <v>11</v>
      </c>
      <c r="E2227" s="63" t="s">
        <v>15</v>
      </c>
      <c r="F2227" s="63" t="s">
        <v>1341</v>
      </c>
      <c r="G2227" s="63" t="s">
        <v>14</v>
      </c>
      <c r="I2227" s="10"/>
    </row>
    <row r="2228" ht="14.25" customHeight="1">
      <c r="A2228" s="63" t="s">
        <v>19240</v>
      </c>
      <c r="B2228" s="63" t="s">
        <v>19243</v>
      </c>
      <c r="C2228" s="63" t="s">
        <v>19244</v>
      </c>
      <c r="D2228" s="63" t="s">
        <v>11</v>
      </c>
      <c r="E2228" s="63" t="s">
        <v>90</v>
      </c>
      <c r="F2228" s="63" t="s">
        <v>111</v>
      </c>
      <c r="G2228" s="63" t="s">
        <v>14</v>
      </c>
      <c r="I2228" s="10"/>
    </row>
    <row r="2229" ht="14.25" customHeight="1">
      <c r="A2229" s="63" t="s">
        <v>19245</v>
      </c>
      <c r="B2229" s="63" t="s">
        <v>19246</v>
      </c>
      <c r="C2229" s="63" t="s">
        <v>19247</v>
      </c>
      <c r="D2229" s="63" t="s">
        <v>432</v>
      </c>
      <c r="E2229" s="63" t="s">
        <v>334</v>
      </c>
      <c r="F2229" s="63" t="s">
        <v>18</v>
      </c>
      <c r="G2229" s="63" t="s">
        <v>14</v>
      </c>
      <c r="I2229" s="10"/>
    </row>
    <row r="2230" ht="14.25" customHeight="1">
      <c r="A2230" s="63" t="s">
        <v>19245</v>
      </c>
      <c r="B2230" s="63" t="s">
        <v>19246</v>
      </c>
      <c r="C2230" s="63" t="s">
        <v>19247</v>
      </c>
      <c r="D2230" s="63" t="s">
        <v>432</v>
      </c>
      <c r="E2230" s="63" t="s">
        <v>90</v>
      </c>
      <c r="F2230" s="63" t="s">
        <v>111</v>
      </c>
      <c r="G2230" s="63" t="s">
        <v>14</v>
      </c>
      <c r="I2230" s="10"/>
    </row>
    <row r="2231" ht="14.25" customHeight="1">
      <c r="A2231" s="63" t="s">
        <v>19245</v>
      </c>
      <c r="B2231" s="63" t="s">
        <v>19248</v>
      </c>
      <c r="C2231" s="63" t="s">
        <v>19249</v>
      </c>
      <c r="D2231" s="63" t="s">
        <v>874</v>
      </c>
      <c r="E2231" s="63" t="s">
        <v>5895</v>
      </c>
      <c r="F2231" s="63" t="s">
        <v>111</v>
      </c>
      <c r="G2231" s="63" t="s">
        <v>14</v>
      </c>
      <c r="I2231" s="10"/>
    </row>
    <row r="2232" ht="14.25" customHeight="1">
      <c r="A2232" s="63" t="s">
        <v>19245</v>
      </c>
      <c r="B2232" s="63" t="s">
        <v>19248</v>
      </c>
      <c r="C2232" s="63" t="s">
        <v>19249</v>
      </c>
      <c r="D2232" s="63" t="s">
        <v>874</v>
      </c>
      <c r="E2232" s="63" t="s">
        <v>119</v>
      </c>
      <c r="F2232" s="63" t="s">
        <v>485</v>
      </c>
      <c r="G2232" s="63" t="s">
        <v>14</v>
      </c>
      <c r="I2232" s="10"/>
    </row>
    <row r="2233" ht="14.25" customHeight="1">
      <c r="A2233" s="63" t="s">
        <v>19250</v>
      </c>
      <c r="B2233" s="63" t="s">
        <v>19251</v>
      </c>
      <c r="C2233" s="63" t="s">
        <v>19252</v>
      </c>
      <c r="D2233" s="63" t="s">
        <v>1977</v>
      </c>
      <c r="E2233" s="63" t="s">
        <v>4946</v>
      </c>
      <c r="F2233" s="63" t="s">
        <v>18</v>
      </c>
      <c r="G2233" s="63" t="s">
        <v>14</v>
      </c>
      <c r="I2233" s="10"/>
    </row>
    <row r="2234" ht="14.25" customHeight="1">
      <c r="A2234" s="63" t="s">
        <v>19250</v>
      </c>
      <c r="B2234" s="63" t="s">
        <v>19251</v>
      </c>
      <c r="C2234" s="63" t="s">
        <v>19252</v>
      </c>
      <c r="D2234" s="63" t="s">
        <v>1977</v>
      </c>
      <c r="E2234" s="63" t="s">
        <v>90</v>
      </c>
      <c r="F2234" s="63" t="s">
        <v>111</v>
      </c>
      <c r="G2234" s="63" t="s">
        <v>14</v>
      </c>
      <c r="I2234" s="10"/>
    </row>
    <row r="2235" ht="14.25" customHeight="1">
      <c r="A2235" s="63" t="s">
        <v>19250</v>
      </c>
      <c r="B2235" s="63" t="s">
        <v>19253</v>
      </c>
      <c r="C2235" s="63" t="s">
        <v>19254</v>
      </c>
      <c r="D2235" s="63" t="s">
        <v>1429</v>
      </c>
      <c r="E2235" s="63" t="s">
        <v>1122</v>
      </c>
      <c r="F2235" s="63" t="s">
        <v>18</v>
      </c>
      <c r="G2235" s="63" t="s">
        <v>14</v>
      </c>
      <c r="I2235" s="10"/>
    </row>
    <row r="2236" ht="14.25" customHeight="1">
      <c r="A2236" s="63" t="s">
        <v>19250</v>
      </c>
      <c r="B2236" s="63" t="s">
        <v>19253</v>
      </c>
      <c r="C2236" s="63" t="s">
        <v>19254</v>
      </c>
      <c r="D2236" s="63" t="s">
        <v>1429</v>
      </c>
      <c r="E2236" s="63" t="s">
        <v>17618</v>
      </c>
      <c r="F2236" s="63" t="s">
        <v>4780</v>
      </c>
      <c r="G2236" s="63" t="s">
        <v>14</v>
      </c>
      <c r="I2236" s="10"/>
    </row>
    <row r="2237" ht="14.25" customHeight="1">
      <c r="A2237" s="63" t="s">
        <v>19250</v>
      </c>
      <c r="B2237" s="63" t="s">
        <v>19253</v>
      </c>
      <c r="C2237" s="63" t="s">
        <v>19254</v>
      </c>
      <c r="D2237" s="63" t="s">
        <v>1429</v>
      </c>
      <c r="E2237" s="63" t="s">
        <v>90</v>
      </c>
      <c r="F2237" s="63" t="s">
        <v>111</v>
      </c>
      <c r="G2237" s="63" t="s">
        <v>14</v>
      </c>
      <c r="I2237" s="10"/>
    </row>
    <row r="2238" ht="14.25" customHeight="1">
      <c r="A2238" s="63" t="s">
        <v>19255</v>
      </c>
      <c r="B2238" s="63" t="s">
        <v>19256</v>
      </c>
      <c r="C2238" s="63" t="s">
        <v>19257</v>
      </c>
      <c r="D2238" s="63" t="s">
        <v>899</v>
      </c>
      <c r="E2238" s="63" t="s">
        <v>119</v>
      </c>
      <c r="F2238" s="63" t="s">
        <v>330</v>
      </c>
      <c r="G2238" s="63" t="s">
        <v>14</v>
      </c>
      <c r="I2238" s="10"/>
    </row>
    <row r="2239" ht="14.25" customHeight="1">
      <c r="A2239" s="63" t="s">
        <v>19255</v>
      </c>
      <c r="B2239" s="63" t="s">
        <v>19256</v>
      </c>
      <c r="C2239" s="63" t="s">
        <v>19257</v>
      </c>
      <c r="D2239" s="63" t="s">
        <v>899</v>
      </c>
      <c r="E2239" s="63" t="s">
        <v>90</v>
      </c>
      <c r="F2239" s="63" t="s">
        <v>111</v>
      </c>
      <c r="G2239" s="63" t="s">
        <v>14</v>
      </c>
      <c r="I2239" s="10"/>
    </row>
    <row r="2240" ht="14.25" customHeight="1">
      <c r="A2240" s="63" t="s">
        <v>19255</v>
      </c>
      <c r="B2240" s="63" t="s">
        <v>19258</v>
      </c>
      <c r="C2240" s="63" t="s">
        <v>19259</v>
      </c>
      <c r="D2240" s="63" t="s">
        <v>2369</v>
      </c>
      <c r="E2240" s="63" t="s">
        <v>110</v>
      </c>
      <c r="F2240" s="63" t="s">
        <v>111</v>
      </c>
      <c r="G2240" s="63" t="s">
        <v>14</v>
      </c>
      <c r="I2240" s="10"/>
    </row>
    <row r="2241" ht="14.25" customHeight="1">
      <c r="A2241" s="63" t="s">
        <v>19255</v>
      </c>
      <c r="B2241" s="63" t="s">
        <v>19258</v>
      </c>
      <c r="C2241" s="63" t="s">
        <v>19259</v>
      </c>
      <c r="D2241" s="63" t="s">
        <v>2369</v>
      </c>
      <c r="E2241" s="63" t="s">
        <v>119</v>
      </c>
      <c r="F2241" s="63" t="s">
        <v>18</v>
      </c>
      <c r="G2241" s="63" t="s">
        <v>14</v>
      </c>
      <c r="I2241" s="10"/>
    </row>
    <row r="2242" ht="14.25" customHeight="1">
      <c r="A2242" s="63" t="s">
        <v>19260</v>
      </c>
      <c r="B2242" s="63" t="s">
        <v>19261</v>
      </c>
      <c r="C2242" s="63" t="s">
        <v>19262</v>
      </c>
      <c r="D2242" s="63" t="s">
        <v>3948</v>
      </c>
      <c r="E2242" s="63" t="s">
        <v>119</v>
      </c>
      <c r="F2242" s="63" t="s">
        <v>132</v>
      </c>
      <c r="G2242" s="63" t="s">
        <v>14</v>
      </c>
      <c r="I2242" s="10"/>
    </row>
    <row r="2243" ht="14.25" customHeight="1">
      <c r="A2243" s="63" t="s">
        <v>19260</v>
      </c>
      <c r="B2243" s="63" t="s">
        <v>19261</v>
      </c>
      <c r="C2243" s="63" t="s">
        <v>19262</v>
      </c>
      <c r="D2243" s="63" t="s">
        <v>3948</v>
      </c>
      <c r="E2243" s="63" t="s">
        <v>125</v>
      </c>
      <c r="F2243" s="63" t="s">
        <v>280</v>
      </c>
      <c r="G2243" s="63" t="s">
        <v>14</v>
      </c>
      <c r="I2243" s="10"/>
    </row>
    <row r="2244" ht="14.25" customHeight="1">
      <c r="A2244" s="63" t="s">
        <v>19260</v>
      </c>
      <c r="B2244" s="63" t="s">
        <v>19263</v>
      </c>
      <c r="C2244" s="63" t="s">
        <v>19264</v>
      </c>
      <c r="D2244" s="63" t="s">
        <v>839</v>
      </c>
      <c r="E2244" s="63" t="s">
        <v>8294</v>
      </c>
      <c r="F2244" s="63" t="s">
        <v>111</v>
      </c>
      <c r="G2244" s="63" t="s">
        <v>14</v>
      </c>
      <c r="I2244" s="10"/>
    </row>
    <row r="2245" ht="14.25" customHeight="1">
      <c r="A2245" s="63" t="s">
        <v>19260</v>
      </c>
      <c r="B2245" s="63" t="s">
        <v>19263</v>
      </c>
      <c r="C2245" s="63" t="s">
        <v>19264</v>
      </c>
      <c r="D2245" s="63" t="s">
        <v>839</v>
      </c>
      <c r="E2245" s="63" t="s">
        <v>15</v>
      </c>
      <c r="F2245" s="63" t="s">
        <v>48</v>
      </c>
      <c r="G2245" s="63" t="s">
        <v>14</v>
      </c>
      <c r="I2245" s="10"/>
    </row>
    <row r="2246" ht="14.25" customHeight="1">
      <c r="A2246" s="63" t="s">
        <v>19260</v>
      </c>
      <c r="B2246" s="63" t="s">
        <v>19263</v>
      </c>
      <c r="C2246" s="63" t="s">
        <v>19264</v>
      </c>
      <c r="D2246" s="63" t="s">
        <v>839</v>
      </c>
      <c r="E2246" s="63" t="s">
        <v>119</v>
      </c>
      <c r="F2246" s="63" t="s">
        <v>330</v>
      </c>
      <c r="G2246" s="63" t="s">
        <v>14</v>
      </c>
      <c r="I2246" s="10"/>
    </row>
    <row r="2247" ht="14.25" customHeight="1">
      <c r="A2247" s="63" t="s">
        <v>19265</v>
      </c>
      <c r="B2247" s="63" t="s">
        <v>19266</v>
      </c>
      <c r="C2247" s="63" t="s">
        <v>19267</v>
      </c>
      <c r="D2247" s="63" t="s">
        <v>615</v>
      </c>
      <c r="E2247" s="63" t="s">
        <v>119</v>
      </c>
      <c r="F2247" s="63" t="s">
        <v>2840</v>
      </c>
      <c r="G2247" s="63" t="s">
        <v>14</v>
      </c>
      <c r="I2247" s="10"/>
    </row>
    <row r="2248" ht="14.25" customHeight="1">
      <c r="A2248" s="63" t="s">
        <v>19265</v>
      </c>
      <c r="B2248" s="63" t="s">
        <v>19266</v>
      </c>
      <c r="C2248" s="63" t="s">
        <v>19267</v>
      </c>
      <c r="D2248" s="63" t="s">
        <v>615</v>
      </c>
      <c r="E2248" s="63" t="s">
        <v>420</v>
      </c>
      <c r="F2248" s="63" t="s">
        <v>7727</v>
      </c>
      <c r="G2248" s="63" t="s">
        <v>14</v>
      </c>
      <c r="I2248" s="10"/>
    </row>
    <row r="2249" ht="14.25" customHeight="1">
      <c r="A2249" s="63" t="s">
        <v>19265</v>
      </c>
      <c r="B2249" s="63" t="s">
        <v>19268</v>
      </c>
      <c r="C2249" s="63" t="s">
        <v>19269</v>
      </c>
      <c r="D2249" s="63" t="s">
        <v>2651</v>
      </c>
      <c r="E2249" s="63" t="s">
        <v>17618</v>
      </c>
      <c r="F2249" s="63" t="s">
        <v>4780</v>
      </c>
      <c r="G2249" s="63" t="s">
        <v>14</v>
      </c>
      <c r="I2249" s="10"/>
    </row>
    <row r="2250" ht="14.25" customHeight="1">
      <c r="A2250" s="63" t="s">
        <v>19270</v>
      </c>
      <c r="B2250" s="63" t="s">
        <v>19271</v>
      </c>
      <c r="C2250" s="63" t="s">
        <v>19272</v>
      </c>
      <c r="D2250" s="63" t="s">
        <v>3123</v>
      </c>
      <c r="E2250" s="63" t="s">
        <v>119</v>
      </c>
      <c r="F2250" s="63" t="s">
        <v>917</v>
      </c>
      <c r="G2250" s="63" t="s">
        <v>14</v>
      </c>
      <c r="I2250" s="10"/>
    </row>
    <row r="2251" ht="14.25" customHeight="1">
      <c r="A2251" s="63" t="s">
        <v>19270</v>
      </c>
      <c r="B2251" s="63" t="s">
        <v>19273</v>
      </c>
      <c r="C2251" s="63" t="s">
        <v>19274</v>
      </c>
      <c r="D2251" s="63" t="s">
        <v>515</v>
      </c>
      <c r="E2251" s="63" t="s">
        <v>8871</v>
      </c>
      <c r="F2251" s="63" t="s">
        <v>240</v>
      </c>
      <c r="G2251" s="63" t="s">
        <v>14</v>
      </c>
      <c r="I2251" s="10"/>
    </row>
    <row r="2252" ht="14.25" customHeight="1">
      <c r="A2252" s="63" t="s">
        <v>19270</v>
      </c>
      <c r="B2252" s="63" t="s">
        <v>19273</v>
      </c>
      <c r="C2252" s="63" t="s">
        <v>19274</v>
      </c>
      <c r="D2252" s="63" t="s">
        <v>515</v>
      </c>
      <c r="E2252" s="63" t="s">
        <v>90</v>
      </c>
      <c r="F2252" s="63" t="s">
        <v>111</v>
      </c>
      <c r="G2252" s="63" t="s">
        <v>14</v>
      </c>
      <c r="I2252" s="10"/>
    </row>
    <row r="2253" ht="14.25" customHeight="1">
      <c r="A2253" s="63" t="s">
        <v>19275</v>
      </c>
      <c r="B2253" s="63" t="s">
        <v>19276</v>
      </c>
      <c r="C2253" s="67" t="s">
        <v>19277</v>
      </c>
      <c r="D2253" s="63" t="s">
        <v>642</v>
      </c>
      <c r="E2253" s="63" t="s">
        <v>19164</v>
      </c>
      <c r="F2253" s="63" t="s">
        <v>111</v>
      </c>
      <c r="G2253" s="63" t="s">
        <v>14</v>
      </c>
      <c r="I2253" s="10"/>
    </row>
    <row r="2254" ht="14.25" customHeight="1">
      <c r="A2254" s="63" t="s">
        <v>19275</v>
      </c>
      <c r="B2254" s="63" t="s">
        <v>19278</v>
      </c>
      <c r="C2254" s="63" t="s">
        <v>19279</v>
      </c>
      <c r="D2254" s="63" t="s">
        <v>385</v>
      </c>
      <c r="E2254" s="63" t="s">
        <v>19164</v>
      </c>
      <c r="F2254" s="63" t="s">
        <v>111</v>
      </c>
      <c r="G2254" s="63" t="s">
        <v>14</v>
      </c>
      <c r="I2254" s="10"/>
    </row>
    <row r="2255" ht="14.25" customHeight="1">
      <c r="A2255" s="63" t="s">
        <v>19275</v>
      </c>
      <c r="B2255" s="63" t="s">
        <v>19278</v>
      </c>
      <c r="C2255" s="63" t="s">
        <v>19279</v>
      </c>
      <c r="D2255" s="63" t="s">
        <v>385</v>
      </c>
      <c r="E2255" s="63" t="s">
        <v>119</v>
      </c>
      <c r="F2255" s="63" t="s">
        <v>18</v>
      </c>
      <c r="G2255" s="63" t="s">
        <v>14</v>
      </c>
      <c r="I2255" s="10"/>
    </row>
    <row r="2256" ht="14.25" customHeight="1">
      <c r="A2256" s="63" t="s">
        <v>19280</v>
      </c>
      <c r="B2256" s="63" t="s">
        <v>19281</v>
      </c>
      <c r="C2256" s="63" t="s">
        <v>19282</v>
      </c>
      <c r="D2256" s="63" t="s">
        <v>373</v>
      </c>
      <c r="E2256" s="63" t="s">
        <v>19164</v>
      </c>
      <c r="F2256" s="63" t="s">
        <v>111</v>
      </c>
      <c r="G2256" s="63" t="s">
        <v>14</v>
      </c>
      <c r="I2256" s="10"/>
    </row>
    <row r="2257" ht="14.25" customHeight="1">
      <c r="A2257" s="63" t="s">
        <v>19280</v>
      </c>
      <c r="B2257" s="63" t="s">
        <v>19281</v>
      </c>
      <c r="C2257" s="63" t="s">
        <v>19282</v>
      </c>
      <c r="D2257" s="63" t="s">
        <v>373</v>
      </c>
      <c r="E2257" s="63" t="s">
        <v>1293</v>
      </c>
      <c r="F2257" s="63" t="s">
        <v>19283</v>
      </c>
      <c r="G2257" s="63" t="s">
        <v>14</v>
      </c>
      <c r="I2257" s="10"/>
    </row>
    <row r="2258" ht="14.25" customHeight="1">
      <c r="A2258" s="63" t="s">
        <v>19280</v>
      </c>
      <c r="B2258" s="63" t="s">
        <v>19281</v>
      </c>
      <c r="C2258" s="63" t="s">
        <v>19282</v>
      </c>
      <c r="D2258" s="63" t="s">
        <v>373</v>
      </c>
      <c r="E2258" s="63" t="s">
        <v>119</v>
      </c>
      <c r="F2258" s="63" t="s">
        <v>2840</v>
      </c>
      <c r="G2258" s="63" t="s">
        <v>14</v>
      </c>
      <c r="I2258" s="10"/>
    </row>
    <row r="2259" ht="14.25" customHeight="1">
      <c r="A2259" s="63" t="s">
        <v>19280</v>
      </c>
      <c r="B2259" s="63" t="s">
        <v>19284</v>
      </c>
      <c r="C2259" s="63" t="s">
        <v>19285</v>
      </c>
      <c r="D2259" s="63" t="s">
        <v>11</v>
      </c>
      <c r="E2259" s="63" t="s">
        <v>119</v>
      </c>
      <c r="F2259" s="63" t="s">
        <v>280</v>
      </c>
      <c r="G2259" s="63" t="s">
        <v>14</v>
      </c>
      <c r="I2259" s="10"/>
    </row>
    <row r="2260" ht="14.25" customHeight="1">
      <c r="A2260" s="63" t="s">
        <v>19280</v>
      </c>
      <c r="B2260" s="63" t="s">
        <v>19284</v>
      </c>
      <c r="C2260" s="63" t="s">
        <v>19285</v>
      </c>
      <c r="D2260" s="63" t="s">
        <v>11</v>
      </c>
      <c r="E2260" s="63" t="s">
        <v>239</v>
      </c>
      <c r="F2260" s="63" t="s">
        <v>240</v>
      </c>
      <c r="G2260" s="63" t="s">
        <v>14</v>
      </c>
      <c r="I2260" s="10"/>
    </row>
    <row r="2261" ht="14.25" customHeight="1">
      <c r="A2261" s="65">
        <v>44451.0</v>
      </c>
      <c r="B2261" s="63" t="s">
        <v>19286</v>
      </c>
      <c r="C2261" s="63" t="s">
        <v>19287</v>
      </c>
      <c r="D2261" s="63" t="s">
        <v>1849</v>
      </c>
      <c r="E2261" s="63" t="s">
        <v>5895</v>
      </c>
      <c r="F2261" s="63" t="s">
        <v>111</v>
      </c>
      <c r="G2261" s="63" t="s">
        <v>14</v>
      </c>
      <c r="I2261" s="10"/>
    </row>
    <row r="2262" ht="14.25" customHeight="1">
      <c r="A2262" s="65">
        <v>44451.0</v>
      </c>
      <c r="B2262" s="63" t="s">
        <v>19286</v>
      </c>
      <c r="C2262" s="63" t="s">
        <v>19287</v>
      </c>
      <c r="D2262" s="63" t="s">
        <v>1849</v>
      </c>
      <c r="E2262" s="63" t="s">
        <v>119</v>
      </c>
      <c r="F2262" s="63" t="s">
        <v>4963</v>
      </c>
      <c r="G2262" s="63" t="s">
        <v>14</v>
      </c>
      <c r="I2262" s="10"/>
    </row>
    <row r="2263" ht="14.25" customHeight="1">
      <c r="A2263" s="65">
        <v>44451.0</v>
      </c>
      <c r="B2263" s="63" t="s">
        <v>19288</v>
      </c>
      <c r="C2263" s="63" t="s">
        <v>19289</v>
      </c>
      <c r="D2263" s="63" t="s">
        <v>838</v>
      </c>
      <c r="E2263" s="63" t="s">
        <v>90</v>
      </c>
      <c r="F2263" s="63" t="s">
        <v>111</v>
      </c>
      <c r="G2263" s="63" t="s">
        <v>14</v>
      </c>
      <c r="I2263" s="10"/>
    </row>
    <row r="2264" ht="14.25" customHeight="1">
      <c r="A2264" s="65">
        <v>44420.0</v>
      </c>
      <c r="B2264" s="63" t="s">
        <v>19290</v>
      </c>
      <c r="C2264" s="63" t="s">
        <v>19291</v>
      </c>
      <c r="D2264" s="63" t="s">
        <v>530</v>
      </c>
      <c r="E2264" s="63" t="s">
        <v>5895</v>
      </c>
      <c r="F2264" s="63" t="s">
        <v>111</v>
      </c>
      <c r="G2264" s="63" t="s">
        <v>14</v>
      </c>
      <c r="I2264" s="10"/>
    </row>
    <row r="2265" ht="14.25" customHeight="1">
      <c r="A2265" s="65">
        <v>44420.0</v>
      </c>
      <c r="B2265" s="63" t="s">
        <v>19290</v>
      </c>
      <c r="C2265" s="63" t="s">
        <v>19291</v>
      </c>
      <c r="D2265" s="63" t="s">
        <v>530</v>
      </c>
      <c r="E2265" s="63" t="s">
        <v>119</v>
      </c>
      <c r="F2265" s="63" t="s">
        <v>393</v>
      </c>
      <c r="G2265" s="63" t="s">
        <v>14</v>
      </c>
      <c r="I2265" s="10"/>
    </row>
    <row r="2266" ht="14.25" customHeight="1">
      <c r="A2266" s="65">
        <v>44389.0</v>
      </c>
      <c r="B2266" s="63" t="s">
        <v>19292</v>
      </c>
      <c r="C2266" s="63" t="s">
        <v>19293</v>
      </c>
      <c r="D2266" s="63" t="s">
        <v>1020</v>
      </c>
      <c r="E2266" s="63" t="s">
        <v>436</v>
      </c>
      <c r="F2266" s="63" t="s">
        <v>33</v>
      </c>
      <c r="G2266" s="63" t="s">
        <v>14</v>
      </c>
      <c r="I2266" s="10"/>
    </row>
    <row r="2267" ht="14.25" customHeight="1">
      <c r="A2267" s="65">
        <v>44389.0</v>
      </c>
      <c r="B2267" s="63" t="s">
        <v>19294</v>
      </c>
      <c r="C2267" s="63" t="s">
        <v>19295</v>
      </c>
      <c r="D2267" s="63" t="s">
        <v>2224</v>
      </c>
      <c r="E2267" s="63" t="s">
        <v>119</v>
      </c>
      <c r="F2267" s="63" t="s">
        <v>18</v>
      </c>
      <c r="G2267" s="63" t="s">
        <v>14</v>
      </c>
      <c r="I2267" s="10"/>
    </row>
    <row r="2268" ht="14.25" customHeight="1">
      <c r="A2268" s="65">
        <v>44267.0</v>
      </c>
      <c r="B2268" s="63" t="s">
        <v>19296</v>
      </c>
      <c r="C2268" s="63" t="s">
        <v>19297</v>
      </c>
      <c r="D2268" s="63" t="s">
        <v>615</v>
      </c>
      <c r="E2268" s="63" t="s">
        <v>119</v>
      </c>
      <c r="F2268" s="63" t="s">
        <v>18</v>
      </c>
      <c r="G2268" s="63" t="s">
        <v>14</v>
      </c>
      <c r="I2268" s="10"/>
    </row>
    <row r="2269" ht="14.25" customHeight="1">
      <c r="A2269" s="65">
        <v>44267.0</v>
      </c>
      <c r="B2269" s="63" t="s">
        <v>19296</v>
      </c>
      <c r="C2269" s="63" t="s">
        <v>19297</v>
      </c>
      <c r="D2269" s="63" t="s">
        <v>615</v>
      </c>
      <c r="E2269" s="63" t="s">
        <v>90</v>
      </c>
      <c r="F2269" s="63" t="s">
        <v>111</v>
      </c>
      <c r="G2269" s="63" t="s">
        <v>14</v>
      </c>
      <c r="I2269" s="10"/>
    </row>
    <row r="2270" ht="14.25" customHeight="1">
      <c r="A2270" s="65">
        <v>44267.0</v>
      </c>
      <c r="B2270" s="63" t="s">
        <v>19298</v>
      </c>
      <c r="C2270" s="63" t="s">
        <v>19299</v>
      </c>
      <c r="D2270" s="63" t="s">
        <v>17797</v>
      </c>
      <c r="E2270" s="63" t="s">
        <v>19164</v>
      </c>
      <c r="F2270" s="63" t="s">
        <v>111</v>
      </c>
      <c r="G2270" s="63" t="s">
        <v>14</v>
      </c>
      <c r="I2270" s="10"/>
    </row>
    <row r="2271" ht="14.25" customHeight="1">
      <c r="A2271" s="65">
        <v>44267.0</v>
      </c>
      <c r="B2271" s="63" t="s">
        <v>19298</v>
      </c>
      <c r="C2271" s="63" t="s">
        <v>19299</v>
      </c>
      <c r="D2271" s="63" t="s">
        <v>17797</v>
      </c>
      <c r="E2271" s="63" t="s">
        <v>239</v>
      </c>
      <c r="F2271" s="63" t="s">
        <v>240</v>
      </c>
      <c r="G2271" s="63" t="s">
        <v>14</v>
      </c>
      <c r="I2271" s="10"/>
    </row>
    <row r="2272" ht="14.25" customHeight="1">
      <c r="A2272" s="65">
        <v>44267.0</v>
      </c>
      <c r="B2272" s="63" t="s">
        <v>19298</v>
      </c>
      <c r="C2272" s="63" t="s">
        <v>19299</v>
      </c>
      <c r="D2272" s="63" t="s">
        <v>17797</v>
      </c>
      <c r="E2272" s="63" t="s">
        <v>420</v>
      </c>
      <c r="F2272" s="63" t="s">
        <v>2852</v>
      </c>
      <c r="G2272" s="63" t="s">
        <v>14</v>
      </c>
      <c r="I2272" s="10"/>
    </row>
    <row r="2273" ht="14.25" customHeight="1">
      <c r="A2273" s="65">
        <v>44267.0</v>
      </c>
      <c r="B2273" s="63" t="s">
        <v>19298</v>
      </c>
      <c r="C2273" s="63" t="s">
        <v>19299</v>
      </c>
      <c r="D2273" s="63" t="s">
        <v>17797</v>
      </c>
      <c r="E2273" s="63" t="s">
        <v>125</v>
      </c>
      <c r="F2273" s="63" t="s">
        <v>101</v>
      </c>
      <c r="G2273" s="63" t="s">
        <v>14</v>
      </c>
      <c r="I2273" s="10"/>
    </row>
    <row r="2274" ht="14.25" customHeight="1">
      <c r="A2274" s="65">
        <v>44239.0</v>
      </c>
      <c r="B2274" s="63" t="s">
        <v>19300</v>
      </c>
      <c r="C2274" s="63" t="s">
        <v>19301</v>
      </c>
      <c r="D2274" s="63" t="s">
        <v>2369</v>
      </c>
      <c r="E2274" s="63" t="s">
        <v>125</v>
      </c>
      <c r="F2274" s="63" t="s">
        <v>1049</v>
      </c>
      <c r="G2274" s="63" t="s">
        <v>14</v>
      </c>
      <c r="I2274" s="10"/>
    </row>
    <row r="2275" ht="14.25" customHeight="1">
      <c r="A2275" s="65">
        <v>44239.0</v>
      </c>
      <c r="B2275" s="63" t="s">
        <v>19302</v>
      </c>
      <c r="C2275" s="63" t="s">
        <v>19303</v>
      </c>
      <c r="D2275" s="63" t="s">
        <v>1618</v>
      </c>
      <c r="E2275" s="63" t="s">
        <v>5895</v>
      </c>
      <c r="F2275" s="63" t="s">
        <v>111</v>
      </c>
      <c r="G2275" s="63" t="s">
        <v>14</v>
      </c>
      <c r="I2275" s="10"/>
    </row>
    <row r="2276" ht="14.25" customHeight="1">
      <c r="A2276" s="65">
        <v>44239.0</v>
      </c>
      <c r="B2276" s="63" t="s">
        <v>19302</v>
      </c>
      <c r="C2276" s="63" t="s">
        <v>19303</v>
      </c>
      <c r="D2276" s="63" t="s">
        <v>1618</v>
      </c>
      <c r="E2276" s="63" t="s">
        <v>17618</v>
      </c>
      <c r="F2276" s="63" t="s">
        <v>4780</v>
      </c>
      <c r="G2276" s="63" t="s">
        <v>14</v>
      </c>
      <c r="I2276" s="10"/>
    </row>
    <row r="2277" ht="14.25" customHeight="1">
      <c r="A2277" s="65">
        <v>44208.0</v>
      </c>
      <c r="B2277" s="63" t="s">
        <v>19304</v>
      </c>
      <c r="C2277" s="63" t="s">
        <v>19305</v>
      </c>
      <c r="D2277" s="63" t="s">
        <v>432</v>
      </c>
      <c r="E2277" s="63" t="s">
        <v>15</v>
      </c>
      <c r="F2277" s="63" t="s">
        <v>19306</v>
      </c>
      <c r="G2277" s="63" t="s">
        <v>14</v>
      </c>
      <c r="I2277" s="10"/>
    </row>
    <row r="2278" ht="14.25" customHeight="1">
      <c r="A2278" s="65">
        <v>44208.0</v>
      </c>
      <c r="B2278" s="63" t="s">
        <v>19304</v>
      </c>
      <c r="C2278" s="63" t="s">
        <v>19305</v>
      </c>
      <c r="D2278" s="63" t="s">
        <v>432</v>
      </c>
      <c r="E2278" s="63" t="s">
        <v>119</v>
      </c>
      <c r="F2278" s="63" t="s">
        <v>2840</v>
      </c>
      <c r="G2278" s="63" t="s">
        <v>14</v>
      </c>
      <c r="I2278" s="10"/>
    </row>
    <row r="2279" ht="14.25" customHeight="1">
      <c r="A2279" s="65">
        <v>44208.0</v>
      </c>
      <c r="B2279" s="63" t="s">
        <v>19304</v>
      </c>
      <c r="C2279" s="63" t="s">
        <v>19305</v>
      </c>
      <c r="D2279" s="63" t="s">
        <v>432</v>
      </c>
      <c r="E2279" s="63" t="s">
        <v>90</v>
      </c>
      <c r="F2279" s="63" t="s">
        <v>111</v>
      </c>
      <c r="G2279" s="63" t="s">
        <v>14</v>
      </c>
      <c r="I2279" s="10"/>
    </row>
    <row r="2280" ht="14.25" customHeight="1">
      <c r="A2280" s="65">
        <v>44208.0</v>
      </c>
      <c r="B2280" s="63" t="s">
        <v>19307</v>
      </c>
      <c r="C2280" s="63" t="s">
        <v>19308</v>
      </c>
      <c r="D2280" s="63" t="s">
        <v>1746</v>
      </c>
      <c r="E2280" s="63" t="s">
        <v>119</v>
      </c>
      <c r="F2280" s="63" t="s">
        <v>817</v>
      </c>
      <c r="G2280" s="63" t="s">
        <v>14</v>
      </c>
      <c r="I2280" s="10"/>
    </row>
    <row r="2281" ht="14.25" customHeight="1">
      <c r="A2281" s="65">
        <v>44208.0</v>
      </c>
      <c r="B2281" s="63" t="s">
        <v>19307</v>
      </c>
      <c r="C2281" s="63" t="s">
        <v>19308</v>
      </c>
      <c r="D2281" s="63" t="s">
        <v>1746</v>
      </c>
      <c r="E2281" s="63" t="s">
        <v>2082</v>
      </c>
      <c r="F2281" s="63" t="s">
        <v>240</v>
      </c>
      <c r="G2281" s="63" t="s">
        <v>14</v>
      </c>
      <c r="I2281" s="10"/>
    </row>
    <row r="2282" ht="14.25" customHeight="1">
      <c r="A2282" s="63" t="s">
        <v>19309</v>
      </c>
      <c r="B2282" s="63" t="s">
        <v>19310</v>
      </c>
      <c r="C2282" s="63" t="s">
        <v>19311</v>
      </c>
      <c r="D2282" s="63" t="s">
        <v>118</v>
      </c>
      <c r="E2282" s="63" t="s">
        <v>15</v>
      </c>
      <c r="F2282" s="63" t="s">
        <v>19312</v>
      </c>
      <c r="G2282" s="63" t="s">
        <v>14</v>
      </c>
      <c r="I2282" s="10"/>
    </row>
    <row r="2283" ht="14.25" customHeight="1">
      <c r="A2283" s="63" t="s">
        <v>19309</v>
      </c>
      <c r="B2283" s="63" t="s">
        <v>19313</v>
      </c>
      <c r="C2283" s="63" t="s">
        <v>19314</v>
      </c>
      <c r="D2283" s="63" t="s">
        <v>1097</v>
      </c>
      <c r="E2283" s="63" t="s">
        <v>17618</v>
      </c>
      <c r="F2283" s="63" t="s">
        <v>4780</v>
      </c>
      <c r="G2283" s="63" t="s">
        <v>14</v>
      </c>
      <c r="I2283" s="10"/>
    </row>
    <row r="2284" ht="14.25" customHeight="1">
      <c r="A2284" s="63" t="s">
        <v>19315</v>
      </c>
      <c r="B2284" s="63" t="s">
        <v>19316</v>
      </c>
      <c r="C2284" s="63" t="s">
        <v>19317</v>
      </c>
      <c r="D2284" s="63" t="s">
        <v>432</v>
      </c>
      <c r="E2284" s="63" t="s">
        <v>17618</v>
      </c>
      <c r="F2284" s="63" t="s">
        <v>19318</v>
      </c>
      <c r="G2284" s="63" t="s">
        <v>14</v>
      </c>
      <c r="I2284" s="10"/>
    </row>
    <row r="2285" ht="14.25" customHeight="1">
      <c r="A2285" s="63" t="s">
        <v>19315</v>
      </c>
      <c r="B2285" s="63" t="s">
        <v>19316</v>
      </c>
      <c r="C2285" s="63" t="s">
        <v>19317</v>
      </c>
      <c r="D2285" s="63" t="s">
        <v>432</v>
      </c>
      <c r="E2285" s="63" t="s">
        <v>119</v>
      </c>
      <c r="F2285" s="63" t="s">
        <v>5876</v>
      </c>
      <c r="G2285" s="63" t="s">
        <v>14</v>
      </c>
      <c r="I2285" s="10"/>
    </row>
    <row r="2286" ht="14.25" customHeight="1">
      <c r="A2286" s="63" t="s">
        <v>19315</v>
      </c>
      <c r="B2286" s="63" t="s">
        <v>19319</v>
      </c>
      <c r="C2286" s="63" t="s">
        <v>19320</v>
      </c>
      <c r="D2286" s="63" t="s">
        <v>859</v>
      </c>
      <c r="E2286" s="63" t="s">
        <v>15</v>
      </c>
      <c r="F2286" s="63" t="s">
        <v>19306</v>
      </c>
      <c r="G2286" s="63" t="s">
        <v>14</v>
      </c>
      <c r="I2286" s="10"/>
    </row>
    <row r="2287" ht="14.25" customHeight="1">
      <c r="A2287" s="63" t="s">
        <v>19315</v>
      </c>
      <c r="B2287" s="63" t="s">
        <v>19319</v>
      </c>
      <c r="C2287" s="63" t="s">
        <v>19320</v>
      </c>
      <c r="D2287" s="63" t="s">
        <v>859</v>
      </c>
      <c r="E2287" s="63" t="s">
        <v>119</v>
      </c>
      <c r="F2287" s="63" t="s">
        <v>2840</v>
      </c>
      <c r="G2287" s="63" t="s">
        <v>14</v>
      </c>
      <c r="I2287" s="10"/>
    </row>
    <row r="2288" ht="14.25" customHeight="1">
      <c r="A2288" s="63" t="s">
        <v>19321</v>
      </c>
      <c r="B2288" s="63" t="s">
        <v>19322</v>
      </c>
      <c r="C2288" s="63" t="s">
        <v>19323</v>
      </c>
      <c r="D2288" s="63" t="s">
        <v>109</v>
      </c>
      <c r="E2288" s="63" t="s">
        <v>38</v>
      </c>
      <c r="F2288" s="63" t="s">
        <v>2840</v>
      </c>
      <c r="G2288" s="63" t="s">
        <v>14</v>
      </c>
      <c r="I2288" s="10"/>
    </row>
    <row r="2289" ht="14.25" customHeight="1">
      <c r="A2289" s="63" t="s">
        <v>19321</v>
      </c>
      <c r="B2289" s="63" t="s">
        <v>19322</v>
      </c>
      <c r="C2289" s="63" t="s">
        <v>19323</v>
      </c>
      <c r="D2289" s="63" t="s">
        <v>109</v>
      </c>
      <c r="E2289" s="63" t="s">
        <v>183</v>
      </c>
      <c r="F2289" s="63" t="s">
        <v>111</v>
      </c>
      <c r="G2289" s="63" t="s">
        <v>14</v>
      </c>
      <c r="I2289" s="10"/>
    </row>
    <row r="2290" ht="14.25" customHeight="1">
      <c r="A2290" s="63" t="s">
        <v>19321</v>
      </c>
      <c r="B2290" s="63" t="s">
        <v>19324</v>
      </c>
      <c r="C2290" s="63" t="s">
        <v>19325</v>
      </c>
      <c r="D2290" s="63" t="s">
        <v>2224</v>
      </c>
      <c r="E2290" s="63" t="s">
        <v>334</v>
      </c>
      <c r="F2290" s="63" t="s">
        <v>4963</v>
      </c>
      <c r="G2290" s="63" t="s">
        <v>14</v>
      </c>
      <c r="I2290" s="10"/>
    </row>
    <row r="2291" ht="14.25" customHeight="1">
      <c r="A2291" s="63" t="s">
        <v>19321</v>
      </c>
      <c r="B2291" s="63" t="s">
        <v>19324</v>
      </c>
      <c r="C2291" s="63" t="s">
        <v>19325</v>
      </c>
      <c r="D2291" s="63" t="s">
        <v>2224</v>
      </c>
      <c r="E2291" s="63" t="s">
        <v>183</v>
      </c>
      <c r="F2291" s="63" t="s">
        <v>111</v>
      </c>
      <c r="G2291" s="63" t="s">
        <v>14</v>
      </c>
      <c r="I2291" s="10"/>
    </row>
    <row r="2292" ht="14.25" customHeight="1">
      <c r="A2292" s="63" t="s">
        <v>19326</v>
      </c>
      <c r="B2292" s="63" t="s">
        <v>19327</v>
      </c>
      <c r="C2292" s="63" t="s">
        <v>19328</v>
      </c>
      <c r="D2292" s="63" t="s">
        <v>19329</v>
      </c>
      <c r="E2292" s="63" t="s">
        <v>5895</v>
      </c>
      <c r="F2292" s="63" t="s">
        <v>111</v>
      </c>
      <c r="G2292" s="63" t="s">
        <v>14</v>
      </c>
      <c r="I2292" s="10"/>
    </row>
    <row r="2293" ht="14.25" customHeight="1">
      <c r="A2293" s="63" t="s">
        <v>19326</v>
      </c>
      <c r="B2293" s="63" t="s">
        <v>19327</v>
      </c>
      <c r="C2293" s="63" t="s">
        <v>19328</v>
      </c>
      <c r="D2293" s="63" t="s">
        <v>19329</v>
      </c>
      <c r="E2293" s="63" t="s">
        <v>119</v>
      </c>
      <c r="F2293" s="63" t="s">
        <v>454</v>
      </c>
      <c r="G2293" s="63" t="s">
        <v>14</v>
      </c>
      <c r="I2293" s="10"/>
    </row>
    <row r="2294" ht="14.25" customHeight="1">
      <c r="A2294" s="63" t="s">
        <v>19326</v>
      </c>
      <c r="B2294" s="63" t="s">
        <v>19330</v>
      </c>
      <c r="C2294" s="63" t="s">
        <v>19331</v>
      </c>
      <c r="D2294" s="63" t="s">
        <v>1849</v>
      </c>
      <c r="E2294" s="63" t="s">
        <v>119</v>
      </c>
      <c r="F2294" s="63" t="s">
        <v>132</v>
      </c>
      <c r="G2294" s="63" t="s">
        <v>14</v>
      </c>
      <c r="I2294" s="10"/>
    </row>
    <row r="2295" ht="14.25" customHeight="1">
      <c r="A2295" s="63" t="s">
        <v>19326</v>
      </c>
      <c r="B2295" s="63" t="s">
        <v>19330</v>
      </c>
      <c r="C2295" s="63" t="s">
        <v>19331</v>
      </c>
      <c r="D2295" s="63" t="s">
        <v>1849</v>
      </c>
      <c r="E2295" s="63" t="s">
        <v>10452</v>
      </c>
      <c r="F2295" s="63" t="s">
        <v>809</v>
      </c>
      <c r="G2295" s="63" t="s">
        <v>14</v>
      </c>
      <c r="I2295" s="10"/>
    </row>
    <row r="2296" ht="14.25" customHeight="1">
      <c r="A2296" s="63" t="s">
        <v>19332</v>
      </c>
      <c r="B2296" s="63" t="s">
        <v>19333</v>
      </c>
      <c r="C2296" s="63" t="s">
        <v>19334</v>
      </c>
      <c r="D2296" s="63" t="s">
        <v>284</v>
      </c>
      <c r="E2296" s="63" t="s">
        <v>19164</v>
      </c>
      <c r="F2296" s="63" t="s">
        <v>111</v>
      </c>
      <c r="G2296" s="63" t="s">
        <v>14</v>
      </c>
      <c r="I2296" s="10"/>
    </row>
    <row r="2297" ht="14.25" customHeight="1">
      <c r="A2297" s="63" t="s">
        <v>19332</v>
      </c>
      <c r="B2297" s="63" t="s">
        <v>19335</v>
      </c>
      <c r="C2297" s="63" t="s">
        <v>19336</v>
      </c>
      <c r="D2297" s="63" t="s">
        <v>457</v>
      </c>
      <c r="E2297" s="63" t="s">
        <v>119</v>
      </c>
      <c r="F2297" s="63" t="s">
        <v>19337</v>
      </c>
      <c r="G2297" s="63" t="s">
        <v>14</v>
      </c>
      <c r="I2297" s="10"/>
    </row>
    <row r="2298" ht="14.25" customHeight="1">
      <c r="A2298" s="63" t="s">
        <v>19332</v>
      </c>
      <c r="B2298" s="63" t="s">
        <v>19335</v>
      </c>
      <c r="C2298" s="63" t="s">
        <v>19336</v>
      </c>
      <c r="D2298" s="63" t="s">
        <v>457</v>
      </c>
      <c r="E2298" s="63" t="s">
        <v>1287</v>
      </c>
      <c r="F2298" s="63" t="s">
        <v>350</v>
      </c>
      <c r="G2298" s="63" t="s">
        <v>14</v>
      </c>
      <c r="I2298" s="10"/>
    </row>
    <row r="2299" ht="14.25" customHeight="1">
      <c r="A2299" s="63" t="s">
        <v>19338</v>
      </c>
      <c r="B2299" s="63" t="s">
        <v>19339</v>
      </c>
      <c r="C2299" s="63" t="s">
        <v>19340</v>
      </c>
      <c r="D2299" s="63" t="s">
        <v>307</v>
      </c>
      <c r="E2299" s="63" t="s">
        <v>119</v>
      </c>
      <c r="F2299" s="63" t="s">
        <v>696</v>
      </c>
      <c r="G2299" s="63" t="s">
        <v>14</v>
      </c>
      <c r="I2299" s="10"/>
    </row>
    <row r="2300" ht="14.25" customHeight="1">
      <c r="A2300" s="63" t="s">
        <v>19338</v>
      </c>
      <c r="B2300" s="63" t="s">
        <v>19339</v>
      </c>
      <c r="C2300" s="63" t="s">
        <v>19340</v>
      </c>
      <c r="D2300" s="63" t="s">
        <v>307</v>
      </c>
      <c r="E2300" s="63" t="s">
        <v>17618</v>
      </c>
      <c r="F2300" s="63" t="s">
        <v>240</v>
      </c>
      <c r="G2300" s="63" t="s">
        <v>14</v>
      </c>
      <c r="I2300" s="10"/>
    </row>
    <row r="2301" ht="14.25" customHeight="1">
      <c r="A2301" s="63" t="s">
        <v>19338</v>
      </c>
      <c r="B2301" s="63" t="s">
        <v>19341</v>
      </c>
      <c r="C2301" s="63" t="s">
        <v>19342</v>
      </c>
      <c r="D2301" s="63" t="s">
        <v>1429</v>
      </c>
      <c r="E2301" s="63" t="s">
        <v>119</v>
      </c>
      <c r="F2301" s="63" t="s">
        <v>18</v>
      </c>
      <c r="G2301" s="63" t="s">
        <v>14</v>
      </c>
      <c r="I2301" s="10"/>
    </row>
    <row r="2302" ht="14.25" customHeight="1">
      <c r="A2302" s="63" t="s">
        <v>19338</v>
      </c>
      <c r="B2302" s="63" t="s">
        <v>19341</v>
      </c>
      <c r="C2302" s="63" t="s">
        <v>19342</v>
      </c>
      <c r="D2302" s="63" t="s">
        <v>1429</v>
      </c>
      <c r="E2302" s="63" t="s">
        <v>420</v>
      </c>
      <c r="F2302" s="63" t="s">
        <v>7727</v>
      </c>
      <c r="G2302" s="63" t="s">
        <v>14</v>
      </c>
      <c r="I2302" s="10"/>
    </row>
    <row r="2303" ht="14.25" customHeight="1">
      <c r="A2303" s="63" t="s">
        <v>19343</v>
      </c>
      <c r="B2303" s="63" t="s">
        <v>19344</v>
      </c>
      <c r="C2303" s="63" t="s">
        <v>19345</v>
      </c>
      <c r="D2303" s="63" t="s">
        <v>412</v>
      </c>
      <c r="E2303" s="63" t="s">
        <v>119</v>
      </c>
      <c r="F2303" s="63" t="s">
        <v>19346</v>
      </c>
      <c r="G2303" s="63" t="s">
        <v>14</v>
      </c>
      <c r="I2303" s="10"/>
    </row>
    <row r="2304" ht="14.25" customHeight="1">
      <c r="A2304" s="63" t="s">
        <v>19343</v>
      </c>
      <c r="B2304" s="63" t="s">
        <v>19347</v>
      </c>
      <c r="C2304" s="63" t="s">
        <v>19348</v>
      </c>
      <c r="D2304" s="63" t="s">
        <v>611</v>
      </c>
      <c r="E2304" s="63" t="s">
        <v>420</v>
      </c>
      <c r="F2304" s="63" t="s">
        <v>308</v>
      </c>
      <c r="G2304" s="63" t="s">
        <v>14</v>
      </c>
      <c r="I2304" s="10"/>
    </row>
    <row r="2305" ht="14.25" customHeight="1">
      <c r="A2305" s="63" t="s">
        <v>19349</v>
      </c>
      <c r="B2305" s="63" t="s">
        <v>19350</v>
      </c>
      <c r="C2305" s="63" t="s">
        <v>19351</v>
      </c>
      <c r="D2305" s="63" t="s">
        <v>1618</v>
      </c>
      <c r="E2305" s="63" t="s">
        <v>8281</v>
      </c>
      <c r="F2305" s="63" t="s">
        <v>19352</v>
      </c>
      <c r="G2305" s="63" t="s">
        <v>14</v>
      </c>
      <c r="I2305" s="10"/>
    </row>
    <row r="2306" ht="14.25" customHeight="1">
      <c r="A2306" s="63" t="s">
        <v>19349</v>
      </c>
      <c r="B2306" s="63" t="s">
        <v>19350</v>
      </c>
      <c r="C2306" s="63" t="s">
        <v>19351</v>
      </c>
      <c r="D2306" s="63" t="s">
        <v>1618</v>
      </c>
      <c r="E2306" s="63" t="s">
        <v>6044</v>
      </c>
      <c r="F2306" s="63" t="s">
        <v>809</v>
      </c>
      <c r="G2306" s="63" t="s">
        <v>14</v>
      </c>
      <c r="I2306" s="10"/>
    </row>
    <row r="2307" ht="14.25" customHeight="1">
      <c r="A2307" s="63" t="s">
        <v>19349</v>
      </c>
      <c r="B2307" s="63" t="s">
        <v>19353</v>
      </c>
      <c r="C2307" s="63" t="s">
        <v>19354</v>
      </c>
      <c r="D2307" s="63" t="s">
        <v>18267</v>
      </c>
      <c r="E2307" s="63" t="s">
        <v>119</v>
      </c>
      <c r="F2307" s="63" t="s">
        <v>393</v>
      </c>
      <c r="G2307" s="63" t="s">
        <v>14</v>
      </c>
      <c r="I2307" s="10"/>
    </row>
    <row r="2308" ht="14.25" customHeight="1">
      <c r="A2308" s="63" t="s">
        <v>19355</v>
      </c>
      <c r="B2308" s="63" t="s">
        <v>19356</v>
      </c>
      <c r="C2308" s="63" t="s">
        <v>19357</v>
      </c>
      <c r="D2308" s="63" t="s">
        <v>405</v>
      </c>
      <c r="E2308" s="63" t="s">
        <v>119</v>
      </c>
      <c r="F2308" s="63" t="s">
        <v>817</v>
      </c>
      <c r="G2308" s="63" t="s">
        <v>14</v>
      </c>
      <c r="I2308" s="10"/>
    </row>
    <row r="2309" ht="14.25" customHeight="1">
      <c r="A2309" s="63" t="s">
        <v>19355</v>
      </c>
      <c r="B2309" s="63" t="s">
        <v>19358</v>
      </c>
      <c r="C2309" s="63" t="s">
        <v>19359</v>
      </c>
      <c r="D2309" s="63" t="s">
        <v>2651</v>
      </c>
      <c r="E2309" s="63" t="s">
        <v>119</v>
      </c>
      <c r="F2309" s="63" t="s">
        <v>817</v>
      </c>
      <c r="G2309" s="63" t="s">
        <v>14</v>
      </c>
      <c r="I2309" s="10"/>
    </row>
    <row r="2310" ht="14.25" customHeight="1">
      <c r="A2310" s="63" t="s">
        <v>19355</v>
      </c>
      <c r="B2310" s="63" t="s">
        <v>19358</v>
      </c>
      <c r="C2310" s="63" t="s">
        <v>19359</v>
      </c>
      <c r="D2310" s="63" t="s">
        <v>2651</v>
      </c>
      <c r="E2310" s="63" t="s">
        <v>38</v>
      </c>
      <c r="F2310" s="63" t="s">
        <v>485</v>
      </c>
      <c r="G2310" s="63" t="s">
        <v>14</v>
      </c>
      <c r="I2310" s="10"/>
    </row>
    <row r="2311" ht="14.25" customHeight="1">
      <c r="A2311" s="63" t="s">
        <v>19360</v>
      </c>
      <c r="B2311" s="63" t="s">
        <v>19361</v>
      </c>
      <c r="C2311" s="63" t="s">
        <v>19362</v>
      </c>
      <c r="D2311" s="63" t="s">
        <v>11</v>
      </c>
      <c r="E2311" s="63" t="s">
        <v>119</v>
      </c>
      <c r="F2311" s="63" t="s">
        <v>3945</v>
      </c>
      <c r="G2311" s="63" t="s">
        <v>14</v>
      </c>
      <c r="I2311" s="10"/>
    </row>
    <row r="2312" ht="14.25" customHeight="1">
      <c r="A2312" s="63" t="s">
        <v>19360</v>
      </c>
      <c r="B2312" s="63" t="s">
        <v>19361</v>
      </c>
      <c r="C2312" s="63" t="s">
        <v>19362</v>
      </c>
      <c r="D2312" s="63" t="s">
        <v>11</v>
      </c>
      <c r="E2312" s="63" t="s">
        <v>100</v>
      </c>
      <c r="F2312" s="63" t="s">
        <v>1341</v>
      </c>
      <c r="G2312" s="63" t="s">
        <v>14</v>
      </c>
      <c r="I2312" s="10"/>
    </row>
    <row r="2313" ht="14.25" customHeight="1">
      <c r="A2313" s="63" t="s">
        <v>19360</v>
      </c>
      <c r="B2313" s="63" t="s">
        <v>19363</v>
      </c>
      <c r="C2313" s="63" t="s">
        <v>19364</v>
      </c>
      <c r="D2313" s="63" t="s">
        <v>754</v>
      </c>
      <c r="E2313" s="63" t="s">
        <v>19164</v>
      </c>
      <c r="F2313" s="63" t="s">
        <v>111</v>
      </c>
      <c r="G2313" s="63" t="s">
        <v>14</v>
      </c>
      <c r="I2313" s="10"/>
    </row>
    <row r="2314" ht="14.25" customHeight="1">
      <c r="A2314" s="63" t="s">
        <v>19360</v>
      </c>
      <c r="B2314" s="63" t="s">
        <v>19363</v>
      </c>
      <c r="C2314" s="63" t="s">
        <v>19364</v>
      </c>
      <c r="D2314" s="63" t="s">
        <v>754</v>
      </c>
      <c r="E2314" s="63" t="s">
        <v>119</v>
      </c>
      <c r="F2314" s="63" t="s">
        <v>280</v>
      </c>
      <c r="G2314" s="63" t="s">
        <v>14</v>
      </c>
      <c r="I2314" s="10"/>
    </row>
    <row r="2315" ht="14.25" customHeight="1">
      <c r="A2315" s="63" t="s">
        <v>19365</v>
      </c>
      <c r="B2315" s="63" t="s">
        <v>19366</v>
      </c>
      <c r="C2315" s="63" t="s">
        <v>19367</v>
      </c>
      <c r="D2315" s="63" t="s">
        <v>109</v>
      </c>
      <c r="E2315" s="63" t="s">
        <v>119</v>
      </c>
      <c r="F2315" s="63" t="s">
        <v>498</v>
      </c>
      <c r="G2315" s="63" t="s">
        <v>14</v>
      </c>
      <c r="I2315" s="10"/>
    </row>
    <row r="2316" ht="14.25" customHeight="1">
      <c r="A2316" s="63" t="s">
        <v>19368</v>
      </c>
      <c r="B2316" s="63" t="s">
        <v>19369</v>
      </c>
      <c r="C2316" s="63" t="s">
        <v>19370</v>
      </c>
      <c r="D2316" s="63" t="s">
        <v>3850</v>
      </c>
      <c r="E2316" s="63" t="s">
        <v>119</v>
      </c>
      <c r="F2316" s="63" t="s">
        <v>5876</v>
      </c>
      <c r="G2316" s="63" t="s">
        <v>14</v>
      </c>
      <c r="I2316" s="10"/>
    </row>
    <row r="2317" ht="14.25" customHeight="1">
      <c r="A2317" s="63" t="s">
        <v>19368</v>
      </c>
      <c r="B2317" s="63" t="s">
        <v>19369</v>
      </c>
      <c r="C2317" s="63" t="s">
        <v>19370</v>
      </c>
      <c r="D2317" s="63" t="s">
        <v>3850</v>
      </c>
      <c r="E2317" s="63" t="s">
        <v>90</v>
      </c>
      <c r="F2317" s="63" t="s">
        <v>111</v>
      </c>
      <c r="G2317" s="63" t="s">
        <v>14</v>
      </c>
      <c r="I2317" s="10"/>
    </row>
    <row r="2318" ht="14.25" customHeight="1">
      <c r="A2318" s="63" t="s">
        <v>19368</v>
      </c>
      <c r="B2318" s="63" t="s">
        <v>19371</v>
      </c>
      <c r="C2318" s="63" t="s">
        <v>19372</v>
      </c>
      <c r="D2318" s="63" t="s">
        <v>2538</v>
      </c>
      <c r="E2318" s="63" t="s">
        <v>119</v>
      </c>
      <c r="F2318" s="63" t="s">
        <v>308</v>
      </c>
      <c r="G2318" s="63" t="s">
        <v>14</v>
      </c>
      <c r="I2318" s="10"/>
    </row>
    <row r="2319" ht="14.25" customHeight="1">
      <c r="A2319" s="65">
        <v>44541.0</v>
      </c>
      <c r="B2319" s="63" t="s">
        <v>19373</v>
      </c>
      <c r="C2319" s="63" t="s">
        <v>19374</v>
      </c>
      <c r="D2319" s="63" t="s">
        <v>1290</v>
      </c>
      <c r="E2319" s="63" t="s">
        <v>119</v>
      </c>
      <c r="F2319" s="63" t="s">
        <v>132</v>
      </c>
      <c r="G2319" s="63" t="s">
        <v>14</v>
      </c>
      <c r="I2319" s="10"/>
    </row>
    <row r="2320" ht="14.25" customHeight="1">
      <c r="A2320" s="65">
        <v>44541.0</v>
      </c>
      <c r="B2320" s="63" t="s">
        <v>19375</v>
      </c>
      <c r="C2320" s="63" t="s">
        <v>19376</v>
      </c>
      <c r="D2320" s="63" t="s">
        <v>1849</v>
      </c>
      <c r="E2320" s="63" t="s">
        <v>119</v>
      </c>
      <c r="F2320" s="63" t="s">
        <v>917</v>
      </c>
      <c r="G2320" s="63" t="s">
        <v>14</v>
      </c>
      <c r="I2320" s="10"/>
    </row>
    <row r="2321" ht="14.25" customHeight="1">
      <c r="A2321" s="65">
        <v>44511.0</v>
      </c>
      <c r="B2321" s="63" t="s">
        <v>19377</v>
      </c>
      <c r="C2321" s="63" t="s">
        <v>19378</v>
      </c>
      <c r="D2321" s="63" t="s">
        <v>1097</v>
      </c>
      <c r="E2321" s="63" t="s">
        <v>119</v>
      </c>
      <c r="F2321" s="63" t="s">
        <v>330</v>
      </c>
      <c r="G2321" s="63" t="s">
        <v>14</v>
      </c>
      <c r="I2321" s="10"/>
    </row>
    <row r="2322" ht="14.25" customHeight="1">
      <c r="A2322" s="65">
        <v>44511.0</v>
      </c>
      <c r="B2322" s="63" t="s">
        <v>19377</v>
      </c>
      <c r="C2322" s="63" t="s">
        <v>19378</v>
      </c>
      <c r="D2322" s="63" t="s">
        <v>1097</v>
      </c>
      <c r="E2322" s="63" t="s">
        <v>13833</v>
      </c>
      <c r="F2322" s="63" t="s">
        <v>240</v>
      </c>
      <c r="G2322" s="63" t="s">
        <v>14</v>
      </c>
      <c r="I2322" s="10"/>
    </row>
    <row r="2323" ht="14.25" customHeight="1">
      <c r="A2323" s="65">
        <v>44511.0</v>
      </c>
      <c r="B2323" s="63" t="s">
        <v>19379</v>
      </c>
      <c r="C2323" s="63" t="s">
        <v>19380</v>
      </c>
      <c r="D2323" s="63" t="s">
        <v>859</v>
      </c>
      <c r="E2323" s="63" t="s">
        <v>119</v>
      </c>
      <c r="F2323" s="63" t="s">
        <v>5876</v>
      </c>
      <c r="G2323" s="63" t="s">
        <v>14</v>
      </c>
      <c r="I2323" s="10"/>
    </row>
    <row r="2324" ht="14.25" customHeight="1">
      <c r="A2324" s="65">
        <v>44511.0</v>
      </c>
      <c r="B2324" s="63" t="s">
        <v>19379</v>
      </c>
      <c r="C2324" s="63" t="s">
        <v>19380</v>
      </c>
      <c r="D2324" s="63" t="s">
        <v>859</v>
      </c>
      <c r="E2324" s="63" t="s">
        <v>90</v>
      </c>
      <c r="F2324" s="63" t="s">
        <v>111</v>
      </c>
      <c r="G2324" s="63" t="s">
        <v>14</v>
      </c>
      <c r="I2324" s="10"/>
    </row>
    <row r="2325" ht="14.25" customHeight="1">
      <c r="A2325" s="63" t="s">
        <v>19381</v>
      </c>
      <c r="B2325" s="63" t="s">
        <v>19382</v>
      </c>
      <c r="C2325" s="63" t="s">
        <v>19383</v>
      </c>
      <c r="D2325" s="63" t="s">
        <v>435</v>
      </c>
      <c r="E2325" s="63" t="s">
        <v>119</v>
      </c>
      <c r="F2325" s="63" t="s">
        <v>132</v>
      </c>
      <c r="G2325" s="63" t="s">
        <v>14</v>
      </c>
      <c r="I2325" s="10"/>
    </row>
    <row r="2326" ht="14.25" customHeight="1">
      <c r="A2326" s="65">
        <v>44480.0</v>
      </c>
      <c r="B2326" s="63" t="s">
        <v>19384</v>
      </c>
      <c r="C2326" s="63" t="s">
        <v>19385</v>
      </c>
      <c r="D2326" s="63" t="s">
        <v>665</v>
      </c>
      <c r="E2326" s="63" t="s">
        <v>119</v>
      </c>
      <c r="F2326" s="63" t="s">
        <v>5876</v>
      </c>
      <c r="G2326" s="63" t="s">
        <v>14</v>
      </c>
      <c r="I2326" s="10"/>
    </row>
    <row r="2327" ht="14.25" customHeight="1">
      <c r="A2327" s="65">
        <v>44450.0</v>
      </c>
      <c r="B2327" s="63" t="s">
        <v>19386</v>
      </c>
      <c r="C2327" s="63" t="s">
        <v>19387</v>
      </c>
      <c r="D2327" s="63" t="s">
        <v>405</v>
      </c>
      <c r="E2327" s="63" t="s">
        <v>259</v>
      </c>
      <c r="F2327" s="63" t="s">
        <v>5876</v>
      </c>
      <c r="G2327" s="63" t="s">
        <v>14</v>
      </c>
      <c r="I2327" s="10"/>
    </row>
    <row r="2328" ht="14.25" customHeight="1">
      <c r="A2328" s="65">
        <v>44450.0</v>
      </c>
      <c r="B2328" s="63" t="s">
        <v>19388</v>
      </c>
      <c r="C2328" s="63" t="s">
        <v>19389</v>
      </c>
      <c r="D2328" s="63" t="s">
        <v>18267</v>
      </c>
      <c r="E2328" s="63" t="s">
        <v>119</v>
      </c>
      <c r="F2328" s="63" t="s">
        <v>917</v>
      </c>
      <c r="G2328" s="63" t="s">
        <v>14</v>
      </c>
      <c r="I2328" s="10"/>
    </row>
    <row r="2329" ht="14.25" customHeight="1">
      <c r="A2329" s="65">
        <v>44419.0</v>
      </c>
      <c r="B2329" s="63" t="s">
        <v>19390</v>
      </c>
      <c r="C2329" s="63" t="s">
        <v>19391</v>
      </c>
      <c r="D2329" s="63" t="s">
        <v>21</v>
      </c>
      <c r="E2329" s="63" t="s">
        <v>110</v>
      </c>
      <c r="F2329" s="63" t="s">
        <v>111</v>
      </c>
      <c r="G2329" s="63" t="s">
        <v>14</v>
      </c>
      <c r="I2329" s="10"/>
    </row>
    <row r="2330" ht="14.25" customHeight="1">
      <c r="A2330" s="65">
        <v>44419.0</v>
      </c>
      <c r="B2330" s="63" t="s">
        <v>19392</v>
      </c>
      <c r="C2330" s="63" t="s">
        <v>19393</v>
      </c>
      <c r="D2330" s="63" t="s">
        <v>18787</v>
      </c>
      <c r="E2330" s="63" t="s">
        <v>119</v>
      </c>
      <c r="F2330" s="63" t="s">
        <v>202</v>
      </c>
      <c r="G2330" s="63" t="s">
        <v>14</v>
      </c>
      <c r="I2330" s="10"/>
    </row>
    <row r="2331" ht="14.25" customHeight="1">
      <c r="A2331" s="65">
        <v>44419.0</v>
      </c>
      <c r="B2331" s="63" t="s">
        <v>19392</v>
      </c>
      <c r="C2331" s="63" t="s">
        <v>19393</v>
      </c>
      <c r="D2331" s="63" t="s">
        <v>18787</v>
      </c>
      <c r="E2331" s="63" t="s">
        <v>90</v>
      </c>
      <c r="F2331" s="63" t="s">
        <v>111</v>
      </c>
      <c r="G2331" s="63" t="s">
        <v>14</v>
      </c>
      <c r="I2331" s="10"/>
    </row>
    <row r="2332" ht="14.25" customHeight="1">
      <c r="A2332" s="65">
        <v>44327.0</v>
      </c>
      <c r="B2332" s="63" t="s">
        <v>19394</v>
      </c>
      <c r="C2332" s="63" t="s">
        <v>19395</v>
      </c>
      <c r="D2332" s="63" t="s">
        <v>9173</v>
      </c>
      <c r="E2332" s="63" t="s">
        <v>119</v>
      </c>
      <c r="F2332" s="63" t="s">
        <v>2840</v>
      </c>
      <c r="G2332" s="63" t="s">
        <v>14</v>
      </c>
      <c r="I2332" s="10"/>
    </row>
    <row r="2333" ht="14.25" customHeight="1">
      <c r="A2333" s="65">
        <v>44327.0</v>
      </c>
      <c r="B2333" s="63" t="s">
        <v>19396</v>
      </c>
      <c r="C2333" s="63" t="s">
        <v>19397</v>
      </c>
      <c r="D2333" s="63" t="s">
        <v>114</v>
      </c>
      <c r="E2333" s="63" t="s">
        <v>334</v>
      </c>
      <c r="F2333" s="63" t="s">
        <v>917</v>
      </c>
      <c r="G2333" s="63" t="s">
        <v>14</v>
      </c>
      <c r="I2333" s="10"/>
    </row>
    <row r="2334" ht="14.25" customHeight="1">
      <c r="A2334" s="65">
        <v>44327.0</v>
      </c>
      <c r="B2334" s="63" t="s">
        <v>19396</v>
      </c>
      <c r="C2334" s="63" t="s">
        <v>19397</v>
      </c>
      <c r="D2334" s="63" t="s">
        <v>114</v>
      </c>
      <c r="E2334" s="63" t="s">
        <v>119</v>
      </c>
      <c r="F2334" s="63" t="s">
        <v>5876</v>
      </c>
      <c r="G2334" s="63" t="s">
        <v>14</v>
      </c>
      <c r="I2334" s="10"/>
    </row>
    <row r="2335" ht="14.25" customHeight="1">
      <c r="A2335" s="65">
        <v>44297.0</v>
      </c>
      <c r="B2335" s="63" t="s">
        <v>19398</v>
      </c>
      <c r="C2335" s="63" t="s">
        <v>19399</v>
      </c>
      <c r="D2335" s="63" t="s">
        <v>405</v>
      </c>
      <c r="E2335" s="63" t="s">
        <v>119</v>
      </c>
      <c r="F2335" s="63" t="s">
        <v>5876</v>
      </c>
      <c r="G2335" s="63" t="s">
        <v>14</v>
      </c>
      <c r="I2335" s="10"/>
    </row>
    <row r="2336" ht="14.25" customHeight="1">
      <c r="A2336" s="65">
        <v>44297.0</v>
      </c>
      <c r="B2336" s="63" t="s">
        <v>19398</v>
      </c>
      <c r="C2336" s="63" t="s">
        <v>19400</v>
      </c>
      <c r="D2336" s="63" t="s">
        <v>412</v>
      </c>
      <c r="E2336" s="63" t="s">
        <v>5895</v>
      </c>
      <c r="F2336" s="63" t="s">
        <v>111</v>
      </c>
      <c r="G2336" s="63" t="s">
        <v>14</v>
      </c>
      <c r="I2336" s="10"/>
    </row>
    <row r="2337" ht="14.25" customHeight="1">
      <c r="A2337" s="65">
        <v>44297.0</v>
      </c>
      <c r="B2337" s="63" t="s">
        <v>19398</v>
      </c>
      <c r="C2337" s="63" t="s">
        <v>19400</v>
      </c>
      <c r="D2337" s="63" t="s">
        <v>412</v>
      </c>
      <c r="E2337" s="63" t="s">
        <v>239</v>
      </c>
      <c r="F2337" s="63" t="s">
        <v>4780</v>
      </c>
      <c r="G2337" s="63" t="s">
        <v>14</v>
      </c>
      <c r="I2337" s="10"/>
    </row>
    <row r="2338" ht="14.25" customHeight="1">
      <c r="A2338" s="65">
        <v>44266.0</v>
      </c>
      <c r="B2338" s="63" t="s">
        <v>19401</v>
      </c>
      <c r="C2338" s="63" t="s">
        <v>19402</v>
      </c>
      <c r="D2338" s="63" t="s">
        <v>1932</v>
      </c>
      <c r="E2338" s="63" t="s">
        <v>119</v>
      </c>
      <c r="F2338" s="63" t="s">
        <v>18</v>
      </c>
      <c r="G2338" s="63" t="s">
        <v>14</v>
      </c>
      <c r="I2338" s="10"/>
    </row>
    <row r="2339" ht="14.25" customHeight="1">
      <c r="A2339" s="65">
        <v>44266.0</v>
      </c>
      <c r="B2339" s="63" t="s">
        <v>19403</v>
      </c>
      <c r="C2339" s="63" t="s">
        <v>19404</v>
      </c>
      <c r="D2339" s="63" t="s">
        <v>746</v>
      </c>
      <c r="E2339" s="63" t="s">
        <v>119</v>
      </c>
      <c r="F2339" s="63" t="s">
        <v>18</v>
      </c>
      <c r="G2339" s="63" t="s">
        <v>14</v>
      </c>
      <c r="I2339" s="10"/>
    </row>
    <row r="2340" ht="14.25" customHeight="1">
      <c r="A2340" s="65">
        <v>44266.0</v>
      </c>
      <c r="B2340" s="63" t="s">
        <v>19403</v>
      </c>
      <c r="C2340" s="63" t="s">
        <v>19404</v>
      </c>
      <c r="D2340" s="63" t="s">
        <v>746</v>
      </c>
      <c r="E2340" s="63" t="s">
        <v>420</v>
      </c>
      <c r="F2340" s="63" t="s">
        <v>4436</v>
      </c>
      <c r="G2340" s="63" t="s">
        <v>14</v>
      </c>
      <c r="I2340" s="10"/>
    </row>
    <row r="2341" ht="14.25" customHeight="1">
      <c r="A2341" s="65">
        <v>44238.0</v>
      </c>
      <c r="B2341" s="63" t="s">
        <v>19405</v>
      </c>
      <c r="C2341" s="63" t="s">
        <v>19406</v>
      </c>
      <c r="D2341" s="63" t="s">
        <v>7382</v>
      </c>
      <c r="E2341" s="63" t="s">
        <v>119</v>
      </c>
      <c r="F2341" s="63" t="s">
        <v>18</v>
      </c>
      <c r="G2341" s="63" t="s">
        <v>14</v>
      </c>
      <c r="I2341" s="10"/>
    </row>
    <row r="2342" ht="14.25" customHeight="1">
      <c r="A2342" s="65">
        <v>44238.0</v>
      </c>
      <c r="B2342" s="63" t="s">
        <v>19407</v>
      </c>
      <c r="C2342" s="63" t="s">
        <v>19408</v>
      </c>
      <c r="D2342" s="63" t="s">
        <v>7450</v>
      </c>
      <c r="E2342" s="63" t="s">
        <v>119</v>
      </c>
      <c r="F2342" s="63" t="s">
        <v>393</v>
      </c>
      <c r="G2342" s="63" t="s">
        <v>14</v>
      </c>
      <c r="I2342" s="10"/>
    </row>
    <row r="2343" ht="14.25" customHeight="1">
      <c r="A2343" s="65">
        <v>44207.0</v>
      </c>
      <c r="B2343" s="63" t="s">
        <v>19409</v>
      </c>
      <c r="C2343" s="63" t="s">
        <v>19410</v>
      </c>
      <c r="D2343" s="63" t="s">
        <v>1299</v>
      </c>
      <c r="E2343" s="63" t="s">
        <v>119</v>
      </c>
      <c r="F2343" s="63" t="s">
        <v>4436</v>
      </c>
      <c r="G2343" s="63" t="s">
        <v>14</v>
      </c>
      <c r="I2343" s="10"/>
    </row>
    <row r="2344" ht="14.25" customHeight="1">
      <c r="A2344" s="65">
        <v>44207.0</v>
      </c>
      <c r="B2344" s="63" t="s">
        <v>19409</v>
      </c>
      <c r="C2344" s="63" t="s">
        <v>19410</v>
      </c>
      <c r="D2344" s="63" t="s">
        <v>1299</v>
      </c>
      <c r="E2344" s="63" t="s">
        <v>1807</v>
      </c>
      <c r="F2344" s="63" t="s">
        <v>240</v>
      </c>
      <c r="G2344" s="63" t="s">
        <v>14</v>
      </c>
      <c r="I2344" s="10"/>
    </row>
    <row r="2345" ht="14.25" customHeight="1">
      <c r="A2345" s="65">
        <v>44207.0</v>
      </c>
      <c r="B2345" s="63" t="s">
        <v>19409</v>
      </c>
      <c r="C2345" s="63" t="s">
        <v>19410</v>
      </c>
      <c r="D2345" s="63" t="s">
        <v>1299</v>
      </c>
      <c r="E2345" s="63" t="s">
        <v>90</v>
      </c>
      <c r="F2345" s="63" t="s">
        <v>111</v>
      </c>
      <c r="G2345" s="63" t="s">
        <v>14</v>
      </c>
      <c r="I2345" s="10"/>
    </row>
    <row r="2346" ht="14.25" customHeight="1">
      <c r="A2346" s="65">
        <v>44207.0</v>
      </c>
      <c r="B2346" s="63" t="s">
        <v>19411</v>
      </c>
      <c r="C2346" s="63" t="s">
        <v>19412</v>
      </c>
      <c r="D2346" s="63" t="s">
        <v>1998</v>
      </c>
      <c r="E2346" s="63" t="s">
        <v>334</v>
      </c>
      <c r="F2346" s="63" t="s">
        <v>4436</v>
      </c>
      <c r="G2346" s="63" t="s">
        <v>14</v>
      </c>
      <c r="I2346" s="10"/>
    </row>
    <row r="2347" ht="14.25" customHeight="1">
      <c r="A2347" s="65">
        <v>44207.0</v>
      </c>
      <c r="B2347" s="63" t="s">
        <v>19411</v>
      </c>
      <c r="C2347" s="63" t="s">
        <v>19412</v>
      </c>
      <c r="D2347" s="63" t="s">
        <v>1998</v>
      </c>
      <c r="E2347" s="63" t="s">
        <v>90</v>
      </c>
      <c r="F2347" s="63" t="s">
        <v>111</v>
      </c>
      <c r="G2347" s="63" t="s">
        <v>14</v>
      </c>
      <c r="I2347" s="10"/>
    </row>
    <row r="2348" ht="14.25" customHeight="1">
      <c r="A2348" s="63" t="s">
        <v>19413</v>
      </c>
      <c r="B2348" s="63" t="s">
        <v>19414</v>
      </c>
      <c r="C2348" s="63" t="s">
        <v>19415</v>
      </c>
      <c r="D2348" s="63" t="s">
        <v>7450</v>
      </c>
      <c r="E2348" s="63" t="s">
        <v>119</v>
      </c>
      <c r="F2348" s="63" t="s">
        <v>18</v>
      </c>
      <c r="G2348" s="63" t="s">
        <v>14</v>
      </c>
      <c r="I2348" s="10"/>
    </row>
    <row r="2349" ht="14.25" customHeight="1">
      <c r="A2349" s="63" t="s">
        <v>19413</v>
      </c>
      <c r="B2349" s="63" t="s">
        <v>19416</v>
      </c>
      <c r="C2349" s="63" t="s">
        <v>19417</v>
      </c>
      <c r="D2349" s="63" t="s">
        <v>3850</v>
      </c>
      <c r="E2349" s="63" t="s">
        <v>119</v>
      </c>
      <c r="F2349" s="63" t="s">
        <v>18</v>
      </c>
      <c r="G2349" s="63" t="s">
        <v>14</v>
      </c>
      <c r="I2349" s="10"/>
    </row>
    <row r="2350" ht="14.25" customHeight="1">
      <c r="A2350" s="63" t="s">
        <v>19418</v>
      </c>
      <c r="B2350" s="63" t="s">
        <v>19419</v>
      </c>
      <c r="C2350" s="63" t="s">
        <v>19420</v>
      </c>
      <c r="D2350" s="63" t="s">
        <v>432</v>
      </c>
      <c r="E2350" s="63" t="s">
        <v>119</v>
      </c>
      <c r="F2350" s="63" t="s">
        <v>817</v>
      </c>
      <c r="G2350" s="63" t="s">
        <v>14</v>
      </c>
      <c r="I2350" s="10"/>
    </row>
    <row r="2351" ht="14.25" customHeight="1">
      <c r="A2351" s="63" t="s">
        <v>19418</v>
      </c>
      <c r="B2351" s="63" t="s">
        <v>19419</v>
      </c>
      <c r="C2351" s="63" t="s">
        <v>19420</v>
      </c>
      <c r="D2351" s="63" t="s">
        <v>432</v>
      </c>
      <c r="E2351" s="63" t="s">
        <v>239</v>
      </c>
      <c r="F2351" s="63" t="s">
        <v>240</v>
      </c>
      <c r="G2351" s="63" t="s">
        <v>14</v>
      </c>
      <c r="I2351" s="10"/>
    </row>
    <row r="2352" ht="14.25" customHeight="1">
      <c r="A2352" s="63" t="s">
        <v>19418</v>
      </c>
      <c r="B2352" s="63" t="s">
        <v>19421</v>
      </c>
      <c r="C2352" s="63" t="s">
        <v>19422</v>
      </c>
      <c r="D2352" s="63" t="s">
        <v>615</v>
      </c>
      <c r="E2352" s="63" t="s">
        <v>119</v>
      </c>
      <c r="F2352" s="63" t="s">
        <v>2840</v>
      </c>
      <c r="G2352" s="63" t="s">
        <v>14</v>
      </c>
      <c r="I2352" s="10"/>
    </row>
    <row r="2353" ht="14.25" customHeight="1">
      <c r="A2353" s="63" t="s">
        <v>19418</v>
      </c>
      <c r="B2353" s="63" t="s">
        <v>19421</v>
      </c>
      <c r="C2353" s="63" t="s">
        <v>19422</v>
      </c>
      <c r="D2353" s="63" t="s">
        <v>615</v>
      </c>
      <c r="E2353" s="63" t="s">
        <v>90</v>
      </c>
      <c r="F2353" s="63" t="s">
        <v>111</v>
      </c>
      <c r="G2353" s="63" t="s">
        <v>14</v>
      </c>
      <c r="I2353" s="10"/>
    </row>
    <row r="2354" ht="14.25" customHeight="1">
      <c r="A2354" s="63" t="s">
        <v>19423</v>
      </c>
      <c r="B2354" s="63" t="s">
        <v>19424</v>
      </c>
      <c r="C2354" s="63" t="s">
        <v>19425</v>
      </c>
      <c r="D2354" s="63" t="s">
        <v>435</v>
      </c>
      <c r="E2354" s="63" t="s">
        <v>119</v>
      </c>
      <c r="F2354" s="63" t="s">
        <v>498</v>
      </c>
      <c r="G2354" s="63" t="s">
        <v>14</v>
      </c>
      <c r="I2354" s="10"/>
    </row>
    <row r="2355" ht="14.25" customHeight="1">
      <c r="A2355" s="63" t="s">
        <v>19423</v>
      </c>
      <c r="B2355" s="63" t="s">
        <v>19426</v>
      </c>
      <c r="C2355" s="63" t="s">
        <v>19427</v>
      </c>
      <c r="D2355" s="63" t="s">
        <v>357</v>
      </c>
      <c r="E2355" s="63" t="s">
        <v>119</v>
      </c>
      <c r="F2355" s="63" t="s">
        <v>5876</v>
      </c>
      <c r="G2355" s="63" t="s">
        <v>14</v>
      </c>
      <c r="I2355" s="10"/>
    </row>
    <row r="2356" ht="14.25" customHeight="1">
      <c r="A2356" s="63" t="s">
        <v>19428</v>
      </c>
      <c r="B2356" s="63" t="s">
        <v>19429</v>
      </c>
      <c r="C2356" s="63" t="s">
        <v>19430</v>
      </c>
      <c r="D2356" s="63" t="s">
        <v>859</v>
      </c>
      <c r="E2356" s="63" t="s">
        <v>119</v>
      </c>
      <c r="F2356" s="63" t="s">
        <v>3593</v>
      </c>
      <c r="G2356" s="63" t="s">
        <v>14</v>
      </c>
      <c r="I2356" s="10"/>
    </row>
    <row r="2357" ht="14.25" customHeight="1">
      <c r="A2357" s="63" t="s">
        <v>19428</v>
      </c>
      <c r="B2357" s="63" t="s">
        <v>19429</v>
      </c>
      <c r="C2357" s="63" t="s">
        <v>19430</v>
      </c>
      <c r="D2357" s="63" t="s">
        <v>859</v>
      </c>
      <c r="E2357" s="63" t="s">
        <v>38</v>
      </c>
      <c r="F2357" s="63" t="s">
        <v>258</v>
      </c>
      <c r="G2357" s="63" t="s">
        <v>14</v>
      </c>
      <c r="I2357" s="10"/>
    </row>
    <row r="2358" ht="14.25" customHeight="1">
      <c r="A2358" s="63" t="s">
        <v>19428</v>
      </c>
      <c r="B2358" s="63" t="s">
        <v>19431</v>
      </c>
      <c r="C2358" s="63" t="s">
        <v>19432</v>
      </c>
      <c r="D2358" s="63" t="s">
        <v>201</v>
      </c>
      <c r="E2358" s="63" t="s">
        <v>10452</v>
      </c>
      <c r="F2358" s="63" t="s">
        <v>809</v>
      </c>
      <c r="G2358" s="63" t="s">
        <v>14</v>
      </c>
      <c r="I2358" s="10"/>
    </row>
    <row r="2359" ht="14.25" customHeight="1">
      <c r="A2359" s="63" t="s">
        <v>19433</v>
      </c>
      <c r="B2359" s="63" t="s">
        <v>19434</v>
      </c>
      <c r="C2359" s="63" t="s">
        <v>19435</v>
      </c>
      <c r="D2359" s="63" t="s">
        <v>1136</v>
      </c>
      <c r="E2359" s="63" t="s">
        <v>119</v>
      </c>
      <c r="F2359" s="63" t="s">
        <v>308</v>
      </c>
      <c r="G2359" s="63" t="s">
        <v>14</v>
      </c>
      <c r="I2359" s="10"/>
    </row>
    <row r="2360" ht="14.25" customHeight="1">
      <c r="A2360" s="63" t="s">
        <v>19433</v>
      </c>
      <c r="B2360" s="63" t="s">
        <v>19434</v>
      </c>
      <c r="C2360" s="63" t="s">
        <v>19435</v>
      </c>
      <c r="D2360" s="63" t="s">
        <v>1136</v>
      </c>
      <c r="E2360" s="63" t="s">
        <v>105</v>
      </c>
      <c r="F2360" s="63" t="s">
        <v>1341</v>
      </c>
      <c r="G2360" s="63" t="s">
        <v>14</v>
      </c>
      <c r="I2360" s="10"/>
    </row>
    <row r="2361" ht="14.25" customHeight="1">
      <c r="A2361" s="63" t="s">
        <v>19433</v>
      </c>
      <c r="B2361" s="63" t="s">
        <v>19436</v>
      </c>
      <c r="C2361" s="63" t="s">
        <v>19437</v>
      </c>
      <c r="D2361" s="63" t="s">
        <v>11</v>
      </c>
      <c r="E2361" s="63" t="s">
        <v>119</v>
      </c>
      <c r="F2361" s="63" t="s">
        <v>3945</v>
      </c>
      <c r="G2361" s="63" t="s">
        <v>14</v>
      </c>
      <c r="I2361" s="10"/>
    </row>
    <row r="2362" ht="14.25" customHeight="1">
      <c r="A2362" s="63" t="s">
        <v>19438</v>
      </c>
      <c r="B2362" s="63" t="s">
        <v>19439</v>
      </c>
      <c r="C2362" s="63" t="s">
        <v>19440</v>
      </c>
      <c r="D2362" s="63" t="s">
        <v>2651</v>
      </c>
      <c r="E2362" s="63" t="s">
        <v>119</v>
      </c>
      <c r="F2362" s="63" t="s">
        <v>5876</v>
      </c>
      <c r="G2362" s="63" t="s">
        <v>14</v>
      </c>
      <c r="I2362" s="10"/>
    </row>
    <row r="2363" ht="14.25" customHeight="1">
      <c r="A2363" s="63" t="s">
        <v>19438</v>
      </c>
      <c r="B2363" s="63" t="s">
        <v>19441</v>
      </c>
      <c r="C2363" s="63" t="s">
        <v>19442</v>
      </c>
      <c r="D2363" s="63" t="s">
        <v>839</v>
      </c>
      <c r="E2363" s="63" t="s">
        <v>119</v>
      </c>
      <c r="F2363" s="63" t="s">
        <v>917</v>
      </c>
      <c r="G2363" s="63" t="s">
        <v>14</v>
      </c>
      <c r="I2363" s="10"/>
    </row>
    <row r="2364" ht="14.25" customHeight="1">
      <c r="A2364" s="63" t="s">
        <v>19438</v>
      </c>
      <c r="B2364" s="63" t="s">
        <v>19441</v>
      </c>
      <c r="C2364" s="63" t="s">
        <v>19442</v>
      </c>
      <c r="D2364" s="63" t="s">
        <v>839</v>
      </c>
      <c r="E2364" s="63" t="s">
        <v>38</v>
      </c>
      <c r="F2364" s="63" t="s">
        <v>101</v>
      </c>
      <c r="G2364" s="63" t="s">
        <v>14</v>
      </c>
      <c r="I2364" s="10"/>
    </row>
    <row r="2365" ht="14.25" customHeight="1">
      <c r="A2365" s="63" t="s">
        <v>19443</v>
      </c>
      <c r="B2365" s="63" t="s">
        <v>19444</v>
      </c>
      <c r="C2365" s="63" t="s">
        <v>19445</v>
      </c>
      <c r="D2365" s="63" t="s">
        <v>5022</v>
      </c>
      <c r="E2365" s="63" t="s">
        <v>119</v>
      </c>
      <c r="F2365" s="63" t="s">
        <v>18</v>
      </c>
      <c r="G2365" s="63" t="s">
        <v>14</v>
      </c>
      <c r="I2365" s="10"/>
    </row>
    <row r="2366" ht="14.25" customHeight="1">
      <c r="A2366" s="63" t="s">
        <v>19443</v>
      </c>
      <c r="B2366" s="63" t="s">
        <v>19444</v>
      </c>
      <c r="C2366" s="63" t="s">
        <v>19445</v>
      </c>
      <c r="D2366" s="63" t="s">
        <v>5022</v>
      </c>
      <c r="E2366" s="63" t="s">
        <v>38</v>
      </c>
      <c r="F2366" s="63" t="s">
        <v>258</v>
      </c>
      <c r="G2366" s="63" t="s">
        <v>14</v>
      </c>
      <c r="I2366" s="10"/>
    </row>
    <row r="2367" ht="14.25" customHeight="1">
      <c r="A2367" s="63" t="s">
        <v>19443</v>
      </c>
      <c r="B2367" s="63" t="s">
        <v>19446</v>
      </c>
      <c r="C2367" s="63" t="s">
        <v>19447</v>
      </c>
      <c r="D2367" s="63" t="s">
        <v>722</v>
      </c>
      <c r="E2367" s="63" t="s">
        <v>119</v>
      </c>
      <c r="F2367" s="63" t="s">
        <v>132</v>
      </c>
      <c r="G2367" s="63" t="s">
        <v>14</v>
      </c>
      <c r="I2367" s="10"/>
    </row>
    <row r="2368" ht="14.25" customHeight="1">
      <c r="A2368" s="63" t="s">
        <v>19443</v>
      </c>
      <c r="B2368" s="63" t="s">
        <v>19446</v>
      </c>
      <c r="C2368" s="63" t="s">
        <v>19447</v>
      </c>
      <c r="D2368" s="63" t="s">
        <v>722</v>
      </c>
      <c r="E2368" s="63" t="s">
        <v>8281</v>
      </c>
      <c r="F2368" s="63" t="s">
        <v>18180</v>
      </c>
      <c r="G2368" s="63" t="s">
        <v>14</v>
      </c>
      <c r="I2368" s="10"/>
    </row>
    <row r="2369" ht="14.25" customHeight="1">
      <c r="A2369" s="63" t="s">
        <v>19448</v>
      </c>
      <c r="B2369" s="63" t="s">
        <v>19449</v>
      </c>
      <c r="C2369" s="63" t="s">
        <v>19450</v>
      </c>
      <c r="D2369" s="63" t="s">
        <v>19329</v>
      </c>
      <c r="E2369" s="63" t="s">
        <v>119</v>
      </c>
      <c r="F2369" s="63" t="s">
        <v>917</v>
      </c>
      <c r="G2369" s="63" t="s">
        <v>14</v>
      </c>
      <c r="I2369" s="10"/>
    </row>
    <row r="2370" ht="14.25" customHeight="1">
      <c r="A2370" s="63" t="s">
        <v>19448</v>
      </c>
      <c r="B2370" s="63" t="s">
        <v>19451</v>
      </c>
      <c r="C2370" s="63" t="s">
        <v>19452</v>
      </c>
      <c r="D2370" s="63" t="s">
        <v>1290</v>
      </c>
      <c r="E2370" s="63" t="s">
        <v>334</v>
      </c>
      <c r="F2370" s="63" t="s">
        <v>19453</v>
      </c>
      <c r="G2370" s="63" t="s">
        <v>14</v>
      </c>
      <c r="I2370" s="10"/>
    </row>
    <row r="2371" ht="14.25" customHeight="1">
      <c r="A2371" s="63" t="s">
        <v>19448</v>
      </c>
      <c r="B2371" s="63" t="s">
        <v>19451</v>
      </c>
      <c r="C2371" s="63" t="s">
        <v>19452</v>
      </c>
      <c r="D2371" s="63" t="s">
        <v>1290</v>
      </c>
      <c r="E2371" s="63" t="s">
        <v>119</v>
      </c>
      <c r="F2371" s="63" t="s">
        <v>917</v>
      </c>
      <c r="G2371" s="63" t="s">
        <v>14</v>
      </c>
      <c r="I2371" s="10"/>
    </row>
    <row r="2372" ht="14.25" customHeight="1">
      <c r="A2372" s="63" t="s">
        <v>19454</v>
      </c>
      <c r="B2372" s="63" t="s">
        <v>19455</v>
      </c>
      <c r="C2372" s="63" t="s">
        <v>19456</v>
      </c>
      <c r="D2372" s="63" t="s">
        <v>1998</v>
      </c>
      <c r="E2372" s="63" t="s">
        <v>119</v>
      </c>
      <c r="F2372" s="63" t="s">
        <v>917</v>
      </c>
      <c r="G2372" s="63" t="s">
        <v>14</v>
      </c>
      <c r="I2372" s="10"/>
    </row>
    <row r="2373" ht="14.25" customHeight="1">
      <c r="A2373" s="63" t="s">
        <v>19454</v>
      </c>
      <c r="B2373" s="63" t="s">
        <v>19457</v>
      </c>
      <c r="C2373" s="63" t="s">
        <v>19458</v>
      </c>
      <c r="D2373" s="63" t="s">
        <v>11</v>
      </c>
      <c r="E2373" s="63" t="s">
        <v>119</v>
      </c>
      <c r="F2373" s="63" t="s">
        <v>3945</v>
      </c>
      <c r="G2373" s="63" t="s">
        <v>14</v>
      </c>
      <c r="I2373" s="10"/>
    </row>
    <row r="2374" ht="14.25" customHeight="1">
      <c r="A2374" s="63" t="s">
        <v>19454</v>
      </c>
      <c r="B2374" s="63" t="s">
        <v>19457</v>
      </c>
      <c r="C2374" s="63" t="s">
        <v>19458</v>
      </c>
      <c r="D2374" s="63" t="s">
        <v>11</v>
      </c>
      <c r="E2374" s="63" t="s">
        <v>100</v>
      </c>
      <c r="F2374" s="63" t="s">
        <v>1341</v>
      </c>
      <c r="G2374" s="63" t="s">
        <v>14</v>
      </c>
      <c r="I2374" s="10"/>
    </row>
    <row r="2375" ht="14.25" customHeight="1">
      <c r="A2375" s="63" t="s">
        <v>19459</v>
      </c>
      <c r="B2375" s="63" t="s">
        <v>19460</v>
      </c>
      <c r="C2375" s="63" t="s">
        <v>19461</v>
      </c>
      <c r="D2375" s="63" t="s">
        <v>754</v>
      </c>
      <c r="E2375" s="63" t="s">
        <v>17618</v>
      </c>
      <c r="F2375" s="63" t="s">
        <v>4780</v>
      </c>
      <c r="G2375" s="63" t="s">
        <v>14</v>
      </c>
      <c r="I2375" s="10"/>
    </row>
    <row r="2376" ht="14.25" customHeight="1">
      <c r="A2376" s="63" t="s">
        <v>19459</v>
      </c>
      <c r="B2376" s="63" t="s">
        <v>19460</v>
      </c>
      <c r="C2376" s="63" t="s">
        <v>19461</v>
      </c>
      <c r="D2376" s="63" t="s">
        <v>754</v>
      </c>
      <c r="E2376" s="63" t="s">
        <v>2666</v>
      </c>
      <c r="F2376" s="63" t="s">
        <v>5592</v>
      </c>
      <c r="G2376" s="63" t="s">
        <v>14</v>
      </c>
      <c r="I2376" s="10"/>
    </row>
    <row r="2377" ht="14.25" customHeight="1">
      <c r="A2377" s="63" t="s">
        <v>19459</v>
      </c>
      <c r="B2377" s="63" t="s">
        <v>19462</v>
      </c>
      <c r="C2377" s="63" t="s">
        <v>19463</v>
      </c>
      <c r="D2377" s="63" t="s">
        <v>2035</v>
      </c>
      <c r="E2377" s="63" t="s">
        <v>17618</v>
      </c>
      <c r="F2377" s="63" t="s">
        <v>4780</v>
      </c>
      <c r="G2377" s="63" t="s">
        <v>14</v>
      </c>
      <c r="I2377" s="10"/>
    </row>
    <row r="2378" ht="14.25" customHeight="1">
      <c r="A2378" s="63" t="s">
        <v>19464</v>
      </c>
      <c r="B2378" s="63" t="s">
        <v>19465</v>
      </c>
      <c r="C2378" s="63" t="s">
        <v>19466</v>
      </c>
      <c r="D2378" s="63" t="s">
        <v>547</v>
      </c>
      <c r="E2378" s="63" t="s">
        <v>119</v>
      </c>
      <c r="F2378" s="63" t="s">
        <v>19467</v>
      </c>
      <c r="G2378" s="63" t="s">
        <v>14</v>
      </c>
      <c r="I2378" s="10"/>
    </row>
    <row r="2379" ht="14.25" customHeight="1">
      <c r="A2379" s="63" t="s">
        <v>19464</v>
      </c>
      <c r="B2379" s="63" t="s">
        <v>19468</v>
      </c>
      <c r="C2379" s="63" t="s">
        <v>19469</v>
      </c>
      <c r="D2379" s="63" t="s">
        <v>3735</v>
      </c>
      <c r="E2379" s="63" t="s">
        <v>119</v>
      </c>
      <c r="F2379" s="63" t="s">
        <v>718</v>
      </c>
      <c r="G2379" s="63" t="s">
        <v>14</v>
      </c>
      <c r="I2379" s="10"/>
    </row>
    <row r="2380" ht="14.25" customHeight="1">
      <c r="A2380" s="65">
        <v>44540.0</v>
      </c>
      <c r="B2380" s="63" t="s">
        <v>19470</v>
      </c>
      <c r="C2380" s="63" t="s">
        <v>19471</v>
      </c>
      <c r="D2380" s="63" t="s">
        <v>201</v>
      </c>
      <c r="E2380" s="63" t="s">
        <v>239</v>
      </c>
      <c r="F2380" s="63" t="s">
        <v>240</v>
      </c>
      <c r="G2380" s="63" t="s">
        <v>14</v>
      </c>
      <c r="I2380" s="10"/>
    </row>
    <row r="2381" ht="14.25" customHeight="1">
      <c r="A2381" s="65">
        <v>44540.0</v>
      </c>
      <c r="B2381" s="63" t="s">
        <v>19470</v>
      </c>
      <c r="C2381" s="63" t="s">
        <v>19471</v>
      </c>
      <c r="D2381" s="63" t="s">
        <v>201</v>
      </c>
      <c r="E2381" s="63" t="s">
        <v>119</v>
      </c>
      <c r="F2381" s="63" t="s">
        <v>19472</v>
      </c>
      <c r="G2381" s="63" t="s">
        <v>14</v>
      </c>
      <c r="I2381" s="10"/>
    </row>
    <row r="2382" ht="14.25" customHeight="1">
      <c r="A2382" s="65">
        <v>44540.0</v>
      </c>
      <c r="B2382" s="63" t="s">
        <v>19473</v>
      </c>
      <c r="C2382" s="63" t="s">
        <v>19474</v>
      </c>
      <c r="D2382" s="63" t="s">
        <v>445</v>
      </c>
      <c r="E2382" s="63" t="s">
        <v>239</v>
      </c>
      <c r="F2382" s="63" t="s">
        <v>240</v>
      </c>
      <c r="G2382" s="63" t="s">
        <v>14</v>
      </c>
      <c r="I2382" s="10"/>
    </row>
    <row r="2383" ht="14.25" customHeight="1">
      <c r="A2383" s="63" t="s">
        <v>19475</v>
      </c>
      <c r="B2383" s="63" t="s">
        <v>19476</v>
      </c>
      <c r="C2383" s="63" t="s">
        <v>19477</v>
      </c>
      <c r="D2383" s="63" t="s">
        <v>970</v>
      </c>
      <c r="E2383" s="63" t="s">
        <v>17618</v>
      </c>
      <c r="F2383" s="63" t="s">
        <v>4780</v>
      </c>
      <c r="G2383" s="63" t="s">
        <v>14</v>
      </c>
      <c r="I2383" s="10"/>
    </row>
    <row r="2384" ht="14.25" customHeight="1">
      <c r="A2384" s="63" t="s">
        <v>19475</v>
      </c>
      <c r="B2384" s="63" t="s">
        <v>19476</v>
      </c>
      <c r="C2384" s="63" t="s">
        <v>19477</v>
      </c>
      <c r="D2384" s="63" t="s">
        <v>970</v>
      </c>
      <c r="E2384" s="63" t="s">
        <v>1862</v>
      </c>
      <c r="F2384" s="63" t="s">
        <v>308</v>
      </c>
      <c r="G2384" s="63" t="s">
        <v>14</v>
      </c>
      <c r="I2384" s="10"/>
    </row>
    <row r="2385" ht="14.25" customHeight="1">
      <c r="A2385" s="63" t="s">
        <v>19475</v>
      </c>
      <c r="B2385" s="63" t="s">
        <v>19476</v>
      </c>
      <c r="C2385" s="63" t="s">
        <v>19477</v>
      </c>
      <c r="D2385" s="63" t="s">
        <v>970</v>
      </c>
      <c r="E2385" s="63" t="s">
        <v>119</v>
      </c>
      <c r="F2385" s="63" t="s">
        <v>917</v>
      </c>
      <c r="G2385" s="63" t="s">
        <v>14</v>
      </c>
      <c r="I2385" s="10"/>
    </row>
    <row r="2386" ht="14.25" customHeight="1">
      <c r="A2386" s="65">
        <v>44510.0</v>
      </c>
      <c r="B2386" s="63" t="s">
        <v>19478</v>
      </c>
      <c r="C2386" s="63" t="s">
        <v>19479</v>
      </c>
      <c r="D2386" s="63" t="s">
        <v>812</v>
      </c>
      <c r="E2386" s="63" t="s">
        <v>119</v>
      </c>
      <c r="F2386" s="63" t="s">
        <v>5876</v>
      </c>
      <c r="G2386" s="63" t="s">
        <v>14</v>
      </c>
      <c r="I2386" s="10"/>
    </row>
    <row r="2387" ht="14.25" customHeight="1">
      <c r="A2387" s="65">
        <v>44418.0</v>
      </c>
      <c r="B2387" s="63" t="s">
        <v>19480</v>
      </c>
      <c r="C2387" s="63" t="s">
        <v>19481</v>
      </c>
      <c r="D2387" s="63" t="s">
        <v>3986</v>
      </c>
      <c r="E2387" s="63" t="s">
        <v>119</v>
      </c>
      <c r="F2387" s="63" t="s">
        <v>817</v>
      </c>
      <c r="G2387" s="63" t="s">
        <v>14</v>
      </c>
      <c r="I2387" s="10"/>
    </row>
    <row r="2388" ht="14.25" customHeight="1">
      <c r="A2388" s="65">
        <v>44387.0</v>
      </c>
      <c r="B2388" s="63" t="s">
        <v>19482</v>
      </c>
      <c r="C2388" s="63" t="s">
        <v>19483</v>
      </c>
      <c r="D2388" s="63" t="s">
        <v>118</v>
      </c>
      <c r="E2388" s="63" t="s">
        <v>47</v>
      </c>
      <c r="F2388" s="63" t="s">
        <v>809</v>
      </c>
      <c r="G2388" s="63" t="s">
        <v>14</v>
      </c>
      <c r="I2388" s="10"/>
    </row>
    <row r="2389" ht="14.25" customHeight="1">
      <c r="A2389" s="65">
        <v>44387.0</v>
      </c>
      <c r="B2389" s="63" t="s">
        <v>19484</v>
      </c>
      <c r="C2389" s="63" t="s">
        <v>19485</v>
      </c>
      <c r="D2389" s="63" t="s">
        <v>206</v>
      </c>
      <c r="E2389" s="63" t="s">
        <v>334</v>
      </c>
      <c r="F2389" s="63" t="s">
        <v>18</v>
      </c>
      <c r="G2389" s="63" t="s">
        <v>14</v>
      </c>
      <c r="I2389" s="10"/>
    </row>
    <row r="2390" ht="14.25" customHeight="1">
      <c r="A2390" s="65">
        <v>44387.0</v>
      </c>
      <c r="B2390" s="63" t="s">
        <v>19484</v>
      </c>
      <c r="C2390" s="63" t="s">
        <v>19485</v>
      </c>
      <c r="D2390" s="63" t="s">
        <v>206</v>
      </c>
      <c r="E2390" s="63" t="s">
        <v>8281</v>
      </c>
      <c r="F2390" s="63" t="s">
        <v>17571</v>
      </c>
      <c r="G2390" s="63" t="s">
        <v>14</v>
      </c>
      <c r="I2390" s="10"/>
    </row>
    <row r="2391" ht="14.25" customHeight="1">
      <c r="A2391" s="65">
        <v>44387.0</v>
      </c>
      <c r="B2391" s="63" t="s">
        <v>19484</v>
      </c>
      <c r="C2391" s="63" t="s">
        <v>19485</v>
      </c>
      <c r="D2391" s="63" t="s">
        <v>970</v>
      </c>
      <c r="E2391" s="63" t="s">
        <v>334</v>
      </c>
      <c r="F2391" s="63" t="s">
        <v>18</v>
      </c>
      <c r="G2391" s="63" t="s">
        <v>14</v>
      </c>
      <c r="I2391" s="10"/>
    </row>
    <row r="2392" ht="14.25" customHeight="1">
      <c r="A2392" s="65">
        <v>44387.0</v>
      </c>
      <c r="B2392" s="63" t="s">
        <v>19484</v>
      </c>
      <c r="C2392" s="63" t="s">
        <v>19485</v>
      </c>
      <c r="D2392" s="63" t="s">
        <v>970</v>
      </c>
      <c r="E2392" s="63" t="s">
        <v>8281</v>
      </c>
      <c r="F2392" s="63" t="s">
        <v>17571</v>
      </c>
      <c r="G2392" s="63" t="s">
        <v>14</v>
      </c>
      <c r="I2392" s="10"/>
    </row>
    <row r="2393" ht="14.25" customHeight="1">
      <c r="A2393" s="65">
        <v>44357.0</v>
      </c>
      <c r="B2393" s="63" t="s">
        <v>19486</v>
      </c>
      <c r="C2393" s="63" t="s">
        <v>19487</v>
      </c>
      <c r="D2393" s="63" t="s">
        <v>1728</v>
      </c>
      <c r="E2393" s="63" t="s">
        <v>90</v>
      </c>
      <c r="F2393" s="63" t="s">
        <v>111</v>
      </c>
      <c r="G2393" s="63" t="s">
        <v>14</v>
      </c>
      <c r="I2393" s="10"/>
    </row>
    <row r="2394" ht="14.25" customHeight="1">
      <c r="A2394" s="65">
        <v>44357.0</v>
      </c>
      <c r="B2394" s="63" t="s">
        <v>19488</v>
      </c>
      <c r="C2394" s="63" t="s">
        <v>19489</v>
      </c>
      <c r="D2394" s="63" t="s">
        <v>5022</v>
      </c>
      <c r="E2394" s="63" t="s">
        <v>19164</v>
      </c>
      <c r="F2394" s="63" t="s">
        <v>111</v>
      </c>
      <c r="G2394" s="63" t="s">
        <v>14</v>
      </c>
      <c r="I2394" s="10"/>
    </row>
    <row r="2395" ht="14.25" customHeight="1">
      <c r="A2395" s="65">
        <v>44357.0</v>
      </c>
      <c r="B2395" s="63" t="s">
        <v>19488</v>
      </c>
      <c r="C2395" s="63" t="s">
        <v>19489</v>
      </c>
      <c r="D2395" s="63" t="s">
        <v>5022</v>
      </c>
      <c r="E2395" s="63" t="s">
        <v>239</v>
      </c>
      <c r="F2395" s="63" t="s">
        <v>240</v>
      </c>
      <c r="G2395" s="63" t="s">
        <v>14</v>
      </c>
      <c r="I2395" s="10"/>
    </row>
    <row r="2396" ht="14.25" customHeight="1">
      <c r="A2396" s="65">
        <v>44357.0</v>
      </c>
      <c r="B2396" s="63" t="s">
        <v>19488</v>
      </c>
      <c r="C2396" s="63" t="s">
        <v>19489</v>
      </c>
      <c r="D2396" s="63" t="s">
        <v>5022</v>
      </c>
      <c r="E2396" s="63" t="s">
        <v>2970</v>
      </c>
      <c r="F2396" s="63" t="s">
        <v>300</v>
      </c>
      <c r="G2396" s="63" t="s">
        <v>14</v>
      </c>
      <c r="I2396" s="10"/>
    </row>
    <row r="2397" ht="14.25" customHeight="1">
      <c r="A2397" s="65">
        <v>44326.0</v>
      </c>
      <c r="B2397" s="63" t="s">
        <v>19490</v>
      </c>
      <c r="C2397" s="63" t="s">
        <v>19491</v>
      </c>
      <c r="D2397" s="63" t="s">
        <v>238</v>
      </c>
      <c r="E2397" s="63" t="s">
        <v>119</v>
      </c>
      <c r="F2397" s="63" t="s">
        <v>18</v>
      </c>
      <c r="G2397" s="63" t="s">
        <v>14</v>
      </c>
      <c r="I2397" s="10"/>
    </row>
    <row r="2398" ht="14.25" customHeight="1">
      <c r="A2398" s="65">
        <v>44326.0</v>
      </c>
      <c r="B2398" s="63" t="s">
        <v>19490</v>
      </c>
      <c r="C2398" s="63" t="s">
        <v>19491</v>
      </c>
      <c r="D2398" s="63" t="s">
        <v>238</v>
      </c>
      <c r="E2398" s="63" t="s">
        <v>90</v>
      </c>
      <c r="F2398" s="63" t="s">
        <v>111</v>
      </c>
      <c r="G2398" s="63" t="s">
        <v>14</v>
      </c>
      <c r="I2398" s="10"/>
    </row>
    <row r="2399" ht="14.25" customHeight="1">
      <c r="A2399" s="65">
        <v>44326.0</v>
      </c>
      <c r="B2399" s="63" t="s">
        <v>19492</v>
      </c>
      <c r="C2399" s="63" t="s">
        <v>19493</v>
      </c>
      <c r="D2399" s="63" t="s">
        <v>839</v>
      </c>
      <c r="E2399" s="63" t="s">
        <v>1293</v>
      </c>
      <c r="F2399" s="63" t="s">
        <v>19029</v>
      </c>
      <c r="G2399" s="63" t="s">
        <v>14</v>
      </c>
      <c r="I2399" s="10"/>
    </row>
    <row r="2400" ht="14.25" customHeight="1">
      <c r="A2400" s="65">
        <v>44326.0</v>
      </c>
      <c r="B2400" s="63" t="s">
        <v>19492</v>
      </c>
      <c r="C2400" s="63" t="s">
        <v>19493</v>
      </c>
      <c r="D2400" s="63" t="s">
        <v>839</v>
      </c>
      <c r="E2400" s="63" t="s">
        <v>119</v>
      </c>
      <c r="F2400" s="63" t="s">
        <v>18</v>
      </c>
      <c r="G2400" s="63" t="s">
        <v>14</v>
      </c>
      <c r="I2400" s="10"/>
    </row>
    <row r="2401" ht="14.25" customHeight="1">
      <c r="A2401" s="65">
        <v>44296.0</v>
      </c>
      <c r="B2401" s="63" t="s">
        <v>19494</v>
      </c>
      <c r="C2401" s="63" t="s">
        <v>19495</v>
      </c>
      <c r="D2401" s="63" t="s">
        <v>432</v>
      </c>
      <c r="E2401" s="63" t="s">
        <v>119</v>
      </c>
      <c r="F2401" s="63" t="s">
        <v>5876</v>
      </c>
      <c r="G2401" s="63" t="s">
        <v>14</v>
      </c>
      <c r="I2401" s="10"/>
    </row>
    <row r="2402" ht="14.25" customHeight="1">
      <c r="A2402" s="65">
        <v>44296.0</v>
      </c>
      <c r="B2402" s="63" t="s">
        <v>19496</v>
      </c>
      <c r="C2402" s="63" t="s">
        <v>19497</v>
      </c>
      <c r="D2402" s="63" t="s">
        <v>930</v>
      </c>
      <c r="E2402" s="63" t="s">
        <v>119</v>
      </c>
      <c r="F2402" s="63" t="s">
        <v>498</v>
      </c>
      <c r="G2402" s="63" t="s">
        <v>14</v>
      </c>
      <c r="I2402" s="10"/>
    </row>
    <row r="2403" ht="14.25" customHeight="1">
      <c r="A2403" s="65">
        <v>44296.0</v>
      </c>
      <c r="B2403" s="63" t="s">
        <v>19496</v>
      </c>
      <c r="C2403" s="63" t="s">
        <v>19497</v>
      </c>
      <c r="D2403" s="63" t="s">
        <v>930</v>
      </c>
      <c r="E2403" s="63" t="s">
        <v>1293</v>
      </c>
      <c r="F2403" s="63" t="s">
        <v>749</v>
      </c>
      <c r="G2403" s="63" t="s">
        <v>86</v>
      </c>
      <c r="I2403" s="10"/>
    </row>
    <row r="2404" ht="14.25" customHeight="1">
      <c r="A2404" s="65">
        <v>44206.0</v>
      </c>
      <c r="B2404" s="63" t="s">
        <v>19498</v>
      </c>
      <c r="C2404" s="63" t="s">
        <v>19499</v>
      </c>
      <c r="D2404" s="63" t="s">
        <v>615</v>
      </c>
      <c r="E2404" s="63" t="s">
        <v>119</v>
      </c>
      <c r="F2404" s="63" t="s">
        <v>5876</v>
      </c>
      <c r="G2404" s="63" t="s">
        <v>14</v>
      </c>
      <c r="I2404" s="10"/>
    </row>
    <row r="2405" ht="14.25" customHeight="1">
      <c r="A2405" s="65">
        <v>44206.0</v>
      </c>
      <c r="B2405" s="63" t="s">
        <v>19500</v>
      </c>
      <c r="C2405" s="63" t="s">
        <v>19501</v>
      </c>
      <c r="D2405" s="63" t="s">
        <v>405</v>
      </c>
      <c r="E2405" s="63" t="s">
        <v>119</v>
      </c>
      <c r="F2405" s="63" t="s">
        <v>18</v>
      </c>
      <c r="G2405" s="63" t="s">
        <v>14</v>
      </c>
      <c r="I2405" s="10"/>
    </row>
    <row r="2406" ht="14.25" customHeight="1">
      <c r="A2406" s="65">
        <v>44206.0</v>
      </c>
      <c r="B2406" s="63" t="s">
        <v>19500</v>
      </c>
      <c r="C2406" s="63" t="s">
        <v>19501</v>
      </c>
      <c r="D2406" s="63" t="s">
        <v>405</v>
      </c>
      <c r="E2406" s="63" t="s">
        <v>1237</v>
      </c>
      <c r="F2406" s="63" t="s">
        <v>101</v>
      </c>
      <c r="G2406" s="63" t="s">
        <v>14</v>
      </c>
      <c r="I2406" s="10"/>
    </row>
    <row r="2407" ht="14.25" customHeight="1">
      <c r="A2407" s="65">
        <v>44206.0</v>
      </c>
      <c r="B2407" s="63" t="s">
        <v>19500</v>
      </c>
      <c r="C2407" s="63" t="s">
        <v>19501</v>
      </c>
      <c r="D2407" s="63" t="s">
        <v>405</v>
      </c>
      <c r="E2407" s="63" t="s">
        <v>90</v>
      </c>
      <c r="F2407" s="63" t="s">
        <v>111</v>
      </c>
      <c r="G2407" s="63" t="s">
        <v>14</v>
      </c>
      <c r="I2407" s="10"/>
    </row>
    <row r="2408" ht="14.25" customHeight="1">
      <c r="A2408" s="63" t="s">
        <v>19502</v>
      </c>
      <c r="B2408" s="63" t="s">
        <v>19503</v>
      </c>
      <c r="C2408" s="63" t="s">
        <v>19504</v>
      </c>
      <c r="D2408" s="63" t="s">
        <v>19329</v>
      </c>
      <c r="E2408" s="63" t="s">
        <v>1293</v>
      </c>
      <c r="F2408" s="63" t="s">
        <v>19029</v>
      </c>
      <c r="G2408" s="63" t="s">
        <v>14</v>
      </c>
      <c r="I2408" s="10"/>
    </row>
    <row r="2409" ht="14.25" customHeight="1">
      <c r="A2409" s="63" t="s">
        <v>19502</v>
      </c>
      <c r="B2409" s="63" t="s">
        <v>19503</v>
      </c>
      <c r="C2409" s="63" t="s">
        <v>19504</v>
      </c>
      <c r="D2409" s="63" t="s">
        <v>19329</v>
      </c>
      <c r="E2409" s="63" t="s">
        <v>119</v>
      </c>
      <c r="F2409" s="63" t="s">
        <v>3593</v>
      </c>
      <c r="G2409" s="63" t="s">
        <v>14</v>
      </c>
      <c r="I2409" s="10"/>
    </row>
    <row r="2410" ht="14.25" customHeight="1">
      <c r="A2410" s="63" t="s">
        <v>19502</v>
      </c>
      <c r="B2410" s="63" t="s">
        <v>19505</v>
      </c>
      <c r="C2410" s="63" t="s">
        <v>19506</v>
      </c>
      <c r="D2410" s="63" t="s">
        <v>284</v>
      </c>
      <c r="E2410" s="63" t="s">
        <v>119</v>
      </c>
      <c r="F2410" s="63" t="s">
        <v>120</v>
      </c>
      <c r="G2410" s="63" t="s">
        <v>14</v>
      </c>
      <c r="I2410" s="10"/>
    </row>
    <row r="2411" ht="14.25" customHeight="1">
      <c r="A2411" s="63" t="s">
        <v>19507</v>
      </c>
      <c r="B2411" s="63" t="s">
        <v>19508</v>
      </c>
      <c r="C2411" s="63" t="s">
        <v>19509</v>
      </c>
      <c r="D2411" s="63" t="s">
        <v>1918</v>
      </c>
      <c r="E2411" s="63" t="s">
        <v>17618</v>
      </c>
      <c r="F2411" s="63" t="s">
        <v>240</v>
      </c>
      <c r="G2411" s="63" t="s">
        <v>14</v>
      </c>
      <c r="I2411" s="10"/>
    </row>
    <row r="2412" ht="14.25" customHeight="1">
      <c r="A2412" s="63" t="s">
        <v>19507</v>
      </c>
      <c r="B2412" s="63" t="s">
        <v>19508</v>
      </c>
      <c r="C2412" s="63" t="s">
        <v>19509</v>
      </c>
      <c r="D2412" s="63" t="s">
        <v>1918</v>
      </c>
      <c r="E2412" s="63" t="s">
        <v>119</v>
      </c>
      <c r="F2412" s="63" t="s">
        <v>4436</v>
      </c>
      <c r="G2412" s="63" t="s">
        <v>14</v>
      </c>
      <c r="I2412" s="10"/>
    </row>
    <row r="2413" ht="14.25" customHeight="1">
      <c r="A2413" s="63" t="s">
        <v>19507</v>
      </c>
      <c r="B2413" s="63" t="s">
        <v>19510</v>
      </c>
      <c r="C2413" s="63" t="s">
        <v>19511</v>
      </c>
      <c r="D2413" s="63" t="s">
        <v>135</v>
      </c>
      <c r="E2413" s="63" t="s">
        <v>119</v>
      </c>
      <c r="F2413" s="63" t="s">
        <v>18</v>
      </c>
      <c r="G2413" s="63" t="s">
        <v>14</v>
      </c>
      <c r="I2413" s="10"/>
    </row>
    <row r="2414" ht="14.25" customHeight="1">
      <c r="A2414" s="63" t="s">
        <v>19512</v>
      </c>
      <c r="B2414" s="63" t="s">
        <v>19513</v>
      </c>
      <c r="C2414" s="63" t="s">
        <v>19514</v>
      </c>
      <c r="D2414" s="63" t="s">
        <v>1020</v>
      </c>
      <c r="E2414" s="63" t="s">
        <v>18514</v>
      </c>
      <c r="F2414" s="63" t="s">
        <v>171</v>
      </c>
      <c r="G2414" s="63" t="s">
        <v>14</v>
      </c>
      <c r="I2414" s="10"/>
    </row>
    <row r="2415" ht="14.25" customHeight="1">
      <c r="A2415" s="63" t="s">
        <v>19512</v>
      </c>
      <c r="B2415" s="63" t="s">
        <v>19515</v>
      </c>
      <c r="C2415" s="63" t="s">
        <v>19516</v>
      </c>
      <c r="D2415" s="63" t="s">
        <v>321</v>
      </c>
      <c r="E2415" s="63" t="s">
        <v>119</v>
      </c>
      <c r="F2415" s="63" t="s">
        <v>917</v>
      </c>
      <c r="G2415" s="63" t="s">
        <v>14</v>
      </c>
      <c r="I2415" s="10"/>
    </row>
    <row r="2416" ht="14.25" customHeight="1">
      <c r="A2416" s="63" t="s">
        <v>19512</v>
      </c>
      <c r="B2416" s="63" t="s">
        <v>19515</v>
      </c>
      <c r="C2416" s="63" t="s">
        <v>19516</v>
      </c>
      <c r="D2416" s="63" t="s">
        <v>321</v>
      </c>
      <c r="E2416" s="63" t="s">
        <v>436</v>
      </c>
      <c r="F2416" s="63" t="s">
        <v>330</v>
      </c>
      <c r="G2416" s="63" t="s">
        <v>14</v>
      </c>
      <c r="I2416" s="10"/>
    </row>
    <row r="2417" ht="14.25" customHeight="1">
      <c r="A2417" s="63" t="s">
        <v>19517</v>
      </c>
      <c r="B2417" s="63" t="s">
        <v>19518</v>
      </c>
      <c r="C2417" s="63" t="s">
        <v>19519</v>
      </c>
      <c r="D2417" s="63" t="s">
        <v>665</v>
      </c>
      <c r="E2417" s="63" t="s">
        <v>119</v>
      </c>
      <c r="F2417" s="63" t="s">
        <v>5876</v>
      </c>
      <c r="G2417" s="63" t="s">
        <v>14</v>
      </c>
      <c r="I2417" s="10"/>
    </row>
    <row r="2418" ht="14.25" customHeight="1">
      <c r="A2418" s="63" t="s">
        <v>19517</v>
      </c>
      <c r="B2418" s="63" t="s">
        <v>19520</v>
      </c>
      <c r="C2418" s="63" t="s">
        <v>19521</v>
      </c>
      <c r="D2418" s="63" t="s">
        <v>970</v>
      </c>
      <c r="E2418" s="63" t="s">
        <v>17618</v>
      </c>
      <c r="F2418" s="63" t="s">
        <v>4780</v>
      </c>
      <c r="G2418" s="63" t="s">
        <v>14</v>
      </c>
      <c r="I2418" s="10"/>
    </row>
    <row r="2419" ht="14.25" customHeight="1">
      <c r="A2419" s="63" t="s">
        <v>19517</v>
      </c>
      <c r="B2419" s="63" t="s">
        <v>19520</v>
      </c>
      <c r="C2419" s="63" t="s">
        <v>19521</v>
      </c>
      <c r="D2419" s="63" t="s">
        <v>970</v>
      </c>
      <c r="E2419" s="63" t="s">
        <v>17726</v>
      </c>
      <c r="F2419" s="63" t="s">
        <v>308</v>
      </c>
      <c r="G2419" s="63" t="s">
        <v>14</v>
      </c>
      <c r="I2419" s="10"/>
    </row>
    <row r="2420" ht="14.25" customHeight="1">
      <c r="A2420" s="63" t="s">
        <v>19522</v>
      </c>
      <c r="B2420" s="63" t="s">
        <v>19523</v>
      </c>
      <c r="C2420" s="63" t="s">
        <v>19524</v>
      </c>
      <c r="D2420" s="63" t="s">
        <v>457</v>
      </c>
      <c r="E2420" s="63" t="s">
        <v>119</v>
      </c>
      <c r="F2420" s="63" t="s">
        <v>2840</v>
      </c>
      <c r="G2420" s="63" t="s">
        <v>14</v>
      </c>
      <c r="I2420" s="10"/>
    </row>
    <row r="2421" ht="14.25" customHeight="1">
      <c r="A2421" s="63" t="s">
        <v>19522</v>
      </c>
      <c r="B2421" s="63" t="s">
        <v>19523</v>
      </c>
      <c r="C2421" s="63" t="s">
        <v>19524</v>
      </c>
      <c r="D2421" s="63" t="s">
        <v>457</v>
      </c>
      <c r="E2421" s="63" t="s">
        <v>1287</v>
      </c>
      <c r="F2421" s="63" t="s">
        <v>809</v>
      </c>
      <c r="G2421" s="63" t="s">
        <v>14</v>
      </c>
      <c r="I2421" s="10"/>
    </row>
    <row r="2422" ht="14.25" customHeight="1">
      <c r="A2422" s="63" t="s">
        <v>19522</v>
      </c>
      <c r="B2422" s="63" t="s">
        <v>19525</v>
      </c>
      <c r="C2422" s="63" t="s">
        <v>19526</v>
      </c>
      <c r="D2422" s="63" t="s">
        <v>570</v>
      </c>
      <c r="E2422" s="63" t="s">
        <v>119</v>
      </c>
      <c r="F2422" s="63" t="s">
        <v>19527</v>
      </c>
      <c r="G2422" s="63" t="s">
        <v>14</v>
      </c>
      <c r="I2422" s="10"/>
    </row>
    <row r="2423" ht="14.25" customHeight="1">
      <c r="A2423" s="63" t="s">
        <v>19528</v>
      </c>
      <c r="B2423" s="63" t="s">
        <v>19529</v>
      </c>
      <c r="C2423" s="63" t="s">
        <v>19530</v>
      </c>
      <c r="D2423" s="63" t="s">
        <v>839</v>
      </c>
      <c r="E2423" s="63" t="s">
        <v>119</v>
      </c>
      <c r="F2423" s="63" t="s">
        <v>917</v>
      </c>
      <c r="G2423" s="63" t="s">
        <v>14</v>
      </c>
      <c r="I2423" s="10"/>
    </row>
    <row r="2424" ht="14.25" customHeight="1">
      <c r="A2424" s="63" t="s">
        <v>19528</v>
      </c>
      <c r="B2424" s="63" t="s">
        <v>19529</v>
      </c>
      <c r="C2424" s="63" t="s">
        <v>19530</v>
      </c>
      <c r="D2424" s="63" t="s">
        <v>839</v>
      </c>
      <c r="E2424" s="63" t="s">
        <v>15</v>
      </c>
      <c r="F2424" s="63" t="s">
        <v>1341</v>
      </c>
      <c r="G2424" s="63" t="s">
        <v>14</v>
      </c>
      <c r="I2424" s="10"/>
    </row>
    <row r="2425" ht="14.25" customHeight="1">
      <c r="A2425" s="63" t="s">
        <v>19528</v>
      </c>
      <c r="B2425" s="63" t="s">
        <v>19531</v>
      </c>
      <c r="C2425" s="63" t="s">
        <v>19532</v>
      </c>
      <c r="D2425" s="63" t="s">
        <v>4116</v>
      </c>
      <c r="E2425" s="63" t="s">
        <v>19164</v>
      </c>
      <c r="F2425" s="63" t="s">
        <v>111</v>
      </c>
      <c r="G2425" s="63" t="s">
        <v>14</v>
      </c>
      <c r="I2425" s="10"/>
    </row>
    <row r="2426" ht="14.25" customHeight="1">
      <c r="A2426" s="63" t="s">
        <v>19528</v>
      </c>
      <c r="B2426" s="63" t="s">
        <v>19531</v>
      </c>
      <c r="C2426" s="63" t="s">
        <v>19532</v>
      </c>
      <c r="D2426" s="63" t="s">
        <v>4116</v>
      </c>
      <c r="E2426" s="63" t="s">
        <v>420</v>
      </c>
      <c r="F2426" s="63" t="s">
        <v>280</v>
      </c>
      <c r="G2426" s="63" t="s">
        <v>14</v>
      </c>
      <c r="I2426" s="10"/>
    </row>
    <row r="2427" ht="14.25" customHeight="1">
      <c r="A2427" s="63" t="s">
        <v>19533</v>
      </c>
      <c r="B2427" s="63" t="s">
        <v>19534</v>
      </c>
      <c r="C2427" s="63" t="s">
        <v>19535</v>
      </c>
      <c r="D2427" s="63" t="s">
        <v>432</v>
      </c>
      <c r="E2427" s="63" t="s">
        <v>119</v>
      </c>
      <c r="F2427" s="63" t="s">
        <v>393</v>
      </c>
      <c r="G2427" s="63" t="s">
        <v>14</v>
      </c>
      <c r="I2427" s="10"/>
    </row>
    <row r="2428" ht="14.25" customHeight="1">
      <c r="A2428" s="63" t="s">
        <v>19533</v>
      </c>
      <c r="B2428" s="63" t="s">
        <v>19534</v>
      </c>
      <c r="C2428" s="63" t="s">
        <v>19535</v>
      </c>
      <c r="D2428" s="63" t="s">
        <v>432</v>
      </c>
      <c r="E2428" s="63" t="s">
        <v>19164</v>
      </c>
      <c r="F2428" s="63" t="s">
        <v>111</v>
      </c>
      <c r="G2428" s="63" t="s">
        <v>14</v>
      </c>
      <c r="I2428" s="10"/>
    </row>
    <row r="2429" ht="14.25" customHeight="1">
      <c r="A2429" s="63" t="s">
        <v>19533</v>
      </c>
      <c r="B2429" s="63" t="s">
        <v>19536</v>
      </c>
      <c r="C2429" s="63" t="s">
        <v>19537</v>
      </c>
      <c r="D2429" s="63" t="s">
        <v>21</v>
      </c>
      <c r="E2429" s="63" t="s">
        <v>19164</v>
      </c>
      <c r="F2429" s="63" t="s">
        <v>111</v>
      </c>
      <c r="G2429" s="63" t="s">
        <v>14</v>
      </c>
      <c r="I2429" s="10"/>
    </row>
    <row r="2430" ht="14.25" customHeight="1">
      <c r="A2430" s="63" t="s">
        <v>19533</v>
      </c>
      <c r="B2430" s="63" t="s">
        <v>19536</v>
      </c>
      <c r="C2430" s="63" t="s">
        <v>19537</v>
      </c>
      <c r="D2430" s="63" t="s">
        <v>21</v>
      </c>
      <c r="E2430" s="63" t="s">
        <v>119</v>
      </c>
      <c r="F2430" s="63" t="s">
        <v>308</v>
      </c>
      <c r="G2430" s="63" t="s">
        <v>14</v>
      </c>
      <c r="I2430" s="10"/>
    </row>
    <row r="2431" ht="14.25" customHeight="1">
      <c r="A2431" s="63" t="s">
        <v>19533</v>
      </c>
      <c r="B2431" s="63" t="s">
        <v>19536</v>
      </c>
      <c r="C2431" s="63" t="s">
        <v>19537</v>
      </c>
      <c r="D2431" s="63" t="s">
        <v>21</v>
      </c>
      <c r="E2431" s="63" t="s">
        <v>19538</v>
      </c>
      <c r="F2431" s="63" t="s">
        <v>809</v>
      </c>
      <c r="G2431" s="63" t="s">
        <v>14</v>
      </c>
      <c r="I2431" s="10"/>
    </row>
    <row r="2432" ht="14.25" customHeight="1">
      <c r="A2432" s="63" t="s">
        <v>19539</v>
      </c>
      <c r="B2432" s="63" t="s">
        <v>19540</v>
      </c>
      <c r="C2432" s="63" t="s">
        <v>19541</v>
      </c>
      <c r="D2432" s="63" t="s">
        <v>665</v>
      </c>
      <c r="E2432" s="63" t="s">
        <v>1807</v>
      </c>
      <c r="F2432" s="63" t="s">
        <v>240</v>
      </c>
      <c r="G2432" s="63" t="s">
        <v>14</v>
      </c>
      <c r="I2432" s="10"/>
    </row>
    <row r="2433" ht="14.25" customHeight="1">
      <c r="A2433" s="63" t="s">
        <v>19539</v>
      </c>
      <c r="B2433" s="63" t="s">
        <v>19540</v>
      </c>
      <c r="C2433" s="63" t="s">
        <v>19541</v>
      </c>
      <c r="D2433" s="63" t="s">
        <v>665</v>
      </c>
      <c r="E2433" s="63" t="s">
        <v>119</v>
      </c>
      <c r="F2433" s="63" t="s">
        <v>5876</v>
      </c>
      <c r="G2433" s="63" t="s">
        <v>14</v>
      </c>
      <c r="I2433" s="10"/>
    </row>
    <row r="2434" ht="14.25" customHeight="1">
      <c r="A2434" s="63" t="s">
        <v>19539</v>
      </c>
      <c r="B2434" s="63" t="s">
        <v>19542</v>
      </c>
      <c r="C2434" s="63" t="s">
        <v>19543</v>
      </c>
      <c r="D2434" s="63" t="s">
        <v>4779</v>
      </c>
      <c r="E2434" s="63" t="s">
        <v>119</v>
      </c>
      <c r="F2434" s="63" t="s">
        <v>18</v>
      </c>
      <c r="G2434" s="63" t="s">
        <v>14</v>
      </c>
      <c r="I2434" s="10"/>
    </row>
    <row r="2435" ht="14.25" customHeight="1">
      <c r="A2435" s="63" t="s">
        <v>19539</v>
      </c>
      <c r="B2435" s="63" t="s">
        <v>19542</v>
      </c>
      <c r="C2435" s="63" t="s">
        <v>19543</v>
      </c>
      <c r="D2435" s="63" t="s">
        <v>4779</v>
      </c>
      <c r="E2435" s="63" t="s">
        <v>1287</v>
      </c>
      <c r="F2435" s="63" t="s">
        <v>350</v>
      </c>
      <c r="G2435" s="63" t="s">
        <v>14</v>
      </c>
      <c r="I2435" s="10"/>
    </row>
    <row r="2436" ht="14.25" customHeight="1">
      <c r="A2436" s="63" t="s">
        <v>19539</v>
      </c>
      <c r="B2436" s="63" t="s">
        <v>19542</v>
      </c>
      <c r="C2436" s="63" t="s">
        <v>19543</v>
      </c>
      <c r="D2436" s="63" t="s">
        <v>4779</v>
      </c>
      <c r="E2436" s="63" t="s">
        <v>5895</v>
      </c>
      <c r="F2436" s="63" t="s">
        <v>111</v>
      </c>
      <c r="G2436" s="63" t="s">
        <v>14</v>
      </c>
      <c r="I2436" s="10"/>
    </row>
    <row r="2437" ht="14.25" customHeight="1">
      <c r="A2437" s="63" t="s">
        <v>19539</v>
      </c>
      <c r="B2437" s="63" t="s">
        <v>19542</v>
      </c>
      <c r="C2437" s="63" t="s">
        <v>19543</v>
      </c>
      <c r="D2437" s="63" t="s">
        <v>4779</v>
      </c>
      <c r="E2437" s="63" t="s">
        <v>15</v>
      </c>
      <c r="F2437" s="63" t="s">
        <v>4011</v>
      </c>
      <c r="G2437" s="63" t="s">
        <v>14</v>
      </c>
      <c r="I2437" s="10"/>
    </row>
    <row r="2438" ht="14.25" customHeight="1">
      <c r="A2438" s="63" t="s">
        <v>19544</v>
      </c>
      <c r="B2438" s="63" t="s">
        <v>19545</v>
      </c>
      <c r="C2438" s="63" t="s">
        <v>19546</v>
      </c>
      <c r="D2438" s="63" t="s">
        <v>321</v>
      </c>
      <c r="E2438" s="63" t="s">
        <v>119</v>
      </c>
      <c r="F2438" s="63" t="s">
        <v>18</v>
      </c>
      <c r="G2438" s="63" t="s">
        <v>14</v>
      </c>
      <c r="I2438" s="10"/>
    </row>
    <row r="2439" ht="14.25" customHeight="1">
      <c r="A2439" s="63" t="s">
        <v>19544</v>
      </c>
      <c r="B2439" s="63" t="s">
        <v>19545</v>
      </c>
      <c r="C2439" s="63" t="s">
        <v>19546</v>
      </c>
      <c r="D2439" s="63" t="s">
        <v>321</v>
      </c>
      <c r="E2439" s="63" t="s">
        <v>436</v>
      </c>
      <c r="F2439" s="63" t="s">
        <v>330</v>
      </c>
      <c r="G2439" s="63" t="s">
        <v>14</v>
      </c>
      <c r="I2439" s="10"/>
    </row>
    <row r="2440" ht="14.25" customHeight="1">
      <c r="A2440" s="63" t="s">
        <v>19544</v>
      </c>
      <c r="B2440" s="63" t="s">
        <v>19547</v>
      </c>
      <c r="C2440" s="63" t="s">
        <v>19548</v>
      </c>
      <c r="D2440" s="63" t="s">
        <v>7450</v>
      </c>
      <c r="E2440" s="63" t="s">
        <v>17618</v>
      </c>
      <c r="F2440" s="63" t="s">
        <v>4780</v>
      </c>
      <c r="G2440" s="63" t="s">
        <v>14</v>
      </c>
      <c r="I2440" s="10"/>
    </row>
    <row r="2441" ht="14.25" customHeight="1">
      <c r="A2441" s="63" t="s">
        <v>19544</v>
      </c>
      <c r="B2441" s="63" t="s">
        <v>19547</v>
      </c>
      <c r="C2441" s="63" t="s">
        <v>19548</v>
      </c>
      <c r="D2441" s="63" t="s">
        <v>7450</v>
      </c>
      <c r="E2441" s="63" t="s">
        <v>119</v>
      </c>
      <c r="F2441" s="63" t="s">
        <v>2840</v>
      </c>
      <c r="G2441" s="63" t="s">
        <v>14</v>
      </c>
      <c r="I2441" s="10"/>
    </row>
    <row r="2442" ht="14.25" customHeight="1">
      <c r="A2442" s="63" t="s">
        <v>19549</v>
      </c>
      <c r="B2442" s="63" t="s">
        <v>19550</v>
      </c>
      <c r="C2442" s="63" t="s">
        <v>19551</v>
      </c>
      <c r="D2442" s="63" t="s">
        <v>147</v>
      </c>
      <c r="E2442" s="63" t="s">
        <v>420</v>
      </c>
      <c r="F2442" s="63" t="s">
        <v>11084</v>
      </c>
      <c r="G2442" s="63" t="s">
        <v>14</v>
      </c>
      <c r="I2442" s="10"/>
    </row>
    <row r="2443" ht="14.25" customHeight="1">
      <c r="A2443" s="63" t="s">
        <v>19549</v>
      </c>
      <c r="B2443" s="63" t="s">
        <v>19552</v>
      </c>
      <c r="C2443" s="63" t="s">
        <v>19553</v>
      </c>
      <c r="D2443" s="63" t="s">
        <v>109</v>
      </c>
      <c r="E2443" s="63" t="s">
        <v>119</v>
      </c>
      <c r="F2443" s="63" t="s">
        <v>1303</v>
      </c>
      <c r="G2443" s="63" t="s">
        <v>14</v>
      </c>
      <c r="I2443" s="10"/>
    </row>
    <row r="2444" ht="14.25" customHeight="1">
      <c r="A2444" s="63" t="s">
        <v>19549</v>
      </c>
      <c r="B2444" s="63" t="s">
        <v>19552</v>
      </c>
      <c r="C2444" s="63" t="s">
        <v>19553</v>
      </c>
      <c r="D2444" s="63" t="s">
        <v>109</v>
      </c>
      <c r="E2444" s="63" t="s">
        <v>90</v>
      </c>
      <c r="F2444" s="63" t="s">
        <v>111</v>
      </c>
      <c r="G2444" s="63" t="s">
        <v>14</v>
      </c>
      <c r="I2444" s="10"/>
    </row>
    <row r="2445" ht="14.25" customHeight="1">
      <c r="A2445" s="63" t="s">
        <v>19554</v>
      </c>
      <c r="B2445" s="63" t="s">
        <v>19555</v>
      </c>
      <c r="C2445" s="63" t="s">
        <v>19556</v>
      </c>
      <c r="D2445" s="63" t="s">
        <v>867</v>
      </c>
      <c r="E2445" s="63" t="s">
        <v>334</v>
      </c>
      <c r="F2445" s="63" t="s">
        <v>308</v>
      </c>
      <c r="G2445" s="63" t="s">
        <v>14</v>
      </c>
      <c r="I2445" s="10"/>
    </row>
    <row r="2446" ht="14.25" customHeight="1">
      <c r="A2446" s="63" t="s">
        <v>19554</v>
      </c>
      <c r="B2446" s="63" t="s">
        <v>19557</v>
      </c>
      <c r="C2446" s="63" t="s">
        <v>19558</v>
      </c>
      <c r="D2446" s="63" t="s">
        <v>2651</v>
      </c>
      <c r="E2446" s="63" t="s">
        <v>38</v>
      </c>
      <c r="F2446" s="63" t="s">
        <v>5876</v>
      </c>
      <c r="G2446" s="63" t="s">
        <v>14</v>
      </c>
      <c r="I2446" s="10"/>
    </row>
    <row r="2447" ht="14.25" customHeight="1">
      <c r="A2447" s="63" t="s">
        <v>19559</v>
      </c>
      <c r="B2447" s="63" t="s">
        <v>19560</v>
      </c>
      <c r="C2447" s="63" t="s">
        <v>19561</v>
      </c>
      <c r="D2447" s="63" t="s">
        <v>178</v>
      </c>
      <c r="E2447" s="63" t="s">
        <v>119</v>
      </c>
      <c r="F2447" s="63" t="s">
        <v>18</v>
      </c>
      <c r="G2447" s="63" t="s">
        <v>14</v>
      </c>
      <c r="I2447" s="10"/>
    </row>
    <row r="2448" ht="14.25" customHeight="1">
      <c r="A2448" s="63" t="s">
        <v>19559</v>
      </c>
      <c r="B2448" s="63" t="s">
        <v>19562</v>
      </c>
      <c r="C2448" s="63" t="s">
        <v>19563</v>
      </c>
      <c r="D2448" s="63" t="s">
        <v>1290</v>
      </c>
      <c r="E2448" s="63" t="s">
        <v>239</v>
      </c>
      <c r="F2448" s="63" t="s">
        <v>240</v>
      </c>
      <c r="G2448" s="63" t="s">
        <v>14</v>
      </c>
      <c r="I2448" s="10"/>
    </row>
    <row r="2449" ht="14.25" customHeight="1">
      <c r="A2449" s="63" t="s">
        <v>19559</v>
      </c>
      <c r="B2449" s="63" t="s">
        <v>19562</v>
      </c>
      <c r="C2449" s="63" t="s">
        <v>19563</v>
      </c>
      <c r="D2449" s="63" t="s">
        <v>1290</v>
      </c>
      <c r="E2449" s="63" t="s">
        <v>119</v>
      </c>
      <c r="F2449" s="63" t="s">
        <v>18</v>
      </c>
      <c r="G2449" s="63" t="s">
        <v>14</v>
      </c>
      <c r="I2449" s="10"/>
    </row>
    <row r="2450" ht="14.25" customHeight="1">
      <c r="A2450" s="63" t="s">
        <v>19564</v>
      </c>
      <c r="B2450" s="63" t="s">
        <v>19565</v>
      </c>
      <c r="C2450" s="63" t="s">
        <v>19566</v>
      </c>
      <c r="D2450" s="63" t="s">
        <v>1242</v>
      </c>
      <c r="E2450" s="63" t="s">
        <v>6</v>
      </c>
      <c r="F2450" s="63" t="s">
        <v>171</v>
      </c>
      <c r="G2450" s="63" t="s">
        <v>14</v>
      </c>
      <c r="I2450" s="10"/>
    </row>
    <row r="2451" ht="14.25" customHeight="1">
      <c r="A2451" s="63" t="s">
        <v>19564</v>
      </c>
      <c r="B2451" s="63" t="s">
        <v>19565</v>
      </c>
      <c r="C2451" s="63" t="s">
        <v>19566</v>
      </c>
      <c r="D2451" s="63" t="s">
        <v>1242</v>
      </c>
      <c r="E2451" s="63" t="s">
        <v>15</v>
      </c>
      <c r="F2451" s="63" t="s">
        <v>1341</v>
      </c>
      <c r="G2451" s="63" t="s">
        <v>14</v>
      </c>
      <c r="I2451" s="10"/>
    </row>
    <row r="2452" ht="14.25" customHeight="1">
      <c r="A2452" s="63" t="s">
        <v>19564</v>
      </c>
      <c r="B2452" s="63" t="s">
        <v>19567</v>
      </c>
      <c r="C2452" s="63" t="s">
        <v>19568</v>
      </c>
      <c r="D2452" s="63" t="s">
        <v>109</v>
      </c>
      <c r="E2452" s="63" t="s">
        <v>334</v>
      </c>
      <c r="F2452" s="63" t="s">
        <v>2840</v>
      </c>
      <c r="G2452" s="63" t="s">
        <v>14</v>
      </c>
      <c r="I2452" s="10"/>
    </row>
    <row r="2453" ht="14.25" customHeight="1">
      <c r="A2453" s="65">
        <v>44478.0</v>
      </c>
      <c r="B2453" s="63" t="s">
        <v>19569</v>
      </c>
      <c r="C2453" s="63" t="s">
        <v>19570</v>
      </c>
      <c r="D2453" s="63" t="s">
        <v>1072</v>
      </c>
      <c r="E2453" s="63" t="s">
        <v>119</v>
      </c>
      <c r="F2453" s="63" t="s">
        <v>18</v>
      </c>
      <c r="G2453" s="63" t="s">
        <v>14</v>
      </c>
      <c r="I2453" s="10"/>
    </row>
    <row r="2454" ht="14.25" customHeight="1">
      <c r="A2454" s="65">
        <v>44478.0</v>
      </c>
      <c r="B2454" s="63" t="s">
        <v>19569</v>
      </c>
      <c r="C2454" s="63" t="s">
        <v>19570</v>
      </c>
      <c r="D2454" s="63" t="s">
        <v>1072</v>
      </c>
      <c r="E2454" s="63" t="s">
        <v>17618</v>
      </c>
      <c r="F2454" s="63" t="s">
        <v>4780</v>
      </c>
      <c r="G2454" s="63" t="s">
        <v>14</v>
      </c>
      <c r="I2454" s="10"/>
    </row>
    <row r="2455" ht="14.25" customHeight="1">
      <c r="A2455" s="65">
        <v>44448.0</v>
      </c>
      <c r="B2455" s="63" t="s">
        <v>19571</v>
      </c>
      <c r="C2455" s="63" t="s">
        <v>19572</v>
      </c>
      <c r="D2455" s="63" t="s">
        <v>1429</v>
      </c>
      <c r="E2455" s="63" t="s">
        <v>119</v>
      </c>
      <c r="F2455" s="63" t="s">
        <v>18</v>
      </c>
      <c r="G2455" s="63" t="s">
        <v>14</v>
      </c>
      <c r="I2455" s="10"/>
    </row>
    <row r="2456" ht="14.25" customHeight="1">
      <c r="A2456" s="65">
        <v>44448.0</v>
      </c>
      <c r="B2456" s="63" t="s">
        <v>19573</v>
      </c>
      <c r="C2456" s="63" t="s">
        <v>19574</v>
      </c>
      <c r="D2456" s="63" t="s">
        <v>1728</v>
      </c>
      <c r="E2456" s="63" t="s">
        <v>17618</v>
      </c>
      <c r="F2456" s="63" t="s">
        <v>19318</v>
      </c>
      <c r="G2456" s="63" t="s">
        <v>14</v>
      </c>
      <c r="I2456" s="10"/>
    </row>
    <row r="2457" ht="14.25" customHeight="1">
      <c r="A2457" s="65">
        <v>44417.0</v>
      </c>
      <c r="B2457" s="63" t="s">
        <v>19575</v>
      </c>
      <c r="C2457" s="63" t="s">
        <v>19576</v>
      </c>
      <c r="D2457" s="63" t="s">
        <v>321</v>
      </c>
      <c r="E2457" s="63" t="s">
        <v>119</v>
      </c>
      <c r="F2457" s="63" t="s">
        <v>18935</v>
      </c>
      <c r="G2457" s="63" t="s">
        <v>14</v>
      </c>
      <c r="I2457" s="10"/>
    </row>
    <row r="2458" ht="14.25" customHeight="1">
      <c r="A2458" s="65">
        <v>44417.0</v>
      </c>
      <c r="B2458" s="63" t="s">
        <v>19577</v>
      </c>
      <c r="C2458" s="63" t="s">
        <v>19578</v>
      </c>
      <c r="D2458" s="63" t="s">
        <v>307</v>
      </c>
      <c r="E2458" s="63" t="s">
        <v>119</v>
      </c>
      <c r="F2458" s="63" t="s">
        <v>18</v>
      </c>
      <c r="G2458" s="63" t="s">
        <v>14</v>
      </c>
      <c r="I2458" s="10"/>
    </row>
    <row r="2459" ht="14.25" customHeight="1">
      <c r="A2459" s="65">
        <v>44386.0</v>
      </c>
      <c r="B2459" s="63" t="s">
        <v>19579</v>
      </c>
      <c r="C2459" s="63" t="s">
        <v>19580</v>
      </c>
      <c r="D2459" s="63" t="s">
        <v>7382</v>
      </c>
      <c r="E2459" s="63" t="s">
        <v>1293</v>
      </c>
      <c r="F2459" s="63" t="s">
        <v>19029</v>
      </c>
      <c r="G2459" s="63" t="s">
        <v>14</v>
      </c>
      <c r="I2459" s="10"/>
    </row>
    <row r="2460" ht="14.25" customHeight="1">
      <c r="A2460" s="65">
        <v>44386.0</v>
      </c>
      <c r="B2460" s="63" t="s">
        <v>19579</v>
      </c>
      <c r="C2460" s="63" t="s">
        <v>19580</v>
      </c>
      <c r="D2460" s="63" t="s">
        <v>7382</v>
      </c>
      <c r="E2460" s="63" t="s">
        <v>119</v>
      </c>
      <c r="F2460" s="63" t="s">
        <v>18</v>
      </c>
      <c r="G2460" s="63" t="s">
        <v>14</v>
      </c>
      <c r="I2460" s="10"/>
    </row>
    <row r="2461" ht="14.25" customHeight="1">
      <c r="A2461" s="65">
        <v>44356.0</v>
      </c>
      <c r="B2461" s="63" t="s">
        <v>19581</v>
      </c>
      <c r="C2461" s="63" t="s">
        <v>19582</v>
      </c>
      <c r="D2461" s="63" t="s">
        <v>567</v>
      </c>
      <c r="E2461" s="63" t="s">
        <v>119</v>
      </c>
      <c r="F2461" s="63" t="s">
        <v>18</v>
      </c>
      <c r="G2461" s="63" t="s">
        <v>14</v>
      </c>
      <c r="I2461" s="10"/>
    </row>
    <row r="2462" ht="14.25" customHeight="1">
      <c r="A2462" s="65">
        <v>44356.0</v>
      </c>
      <c r="B2462" s="63" t="s">
        <v>19581</v>
      </c>
      <c r="C2462" s="63" t="s">
        <v>19582</v>
      </c>
      <c r="D2462" s="63" t="s">
        <v>567</v>
      </c>
      <c r="E2462" s="63" t="s">
        <v>17618</v>
      </c>
      <c r="F2462" s="63" t="s">
        <v>4780</v>
      </c>
      <c r="G2462" s="63" t="s">
        <v>14</v>
      </c>
      <c r="I2462" s="10"/>
    </row>
    <row r="2463" ht="14.25" customHeight="1">
      <c r="A2463" s="65">
        <v>44356.0</v>
      </c>
      <c r="B2463" s="63" t="s">
        <v>19583</v>
      </c>
      <c r="C2463" s="63" t="s">
        <v>19584</v>
      </c>
      <c r="D2463" s="63" t="s">
        <v>2095</v>
      </c>
      <c r="E2463" s="63" t="s">
        <v>119</v>
      </c>
      <c r="F2463" s="63" t="s">
        <v>817</v>
      </c>
      <c r="G2463" s="63" t="s">
        <v>14</v>
      </c>
      <c r="I2463" s="10"/>
    </row>
    <row r="2464" ht="14.25" customHeight="1">
      <c r="A2464" s="65">
        <v>44264.0</v>
      </c>
      <c r="B2464" s="63" t="s">
        <v>19585</v>
      </c>
      <c r="C2464" s="63" t="s">
        <v>19586</v>
      </c>
      <c r="D2464" s="63" t="s">
        <v>7450</v>
      </c>
      <c r="E2464" s="63" t="s">
        <v>119</v>
      </c>
      <c r="F2464" s="63" t="s">
        <v>1246</v>
      </c>
      <c r="G2464" s="63" t="s">
        <v>14</v>
      </c>
      <c r="I2464" s="10"/>
    </row>
    <row r="2465" ht="14.25" customHeight="1">
      <c r="A2465" s="65">
        <v>44264.0</v>
      </c>
      <c r="B2465" s="63" t="s">
        <v>19587</v>
      </c>
      <c r="C2465" s="63" t="s">
        <v>19588</v>
      </c>
      <c r="D2465" s="63" t="s">
        <v>3712</v>
      </c>
      <c r="E2465" s="63" t="s">
        <v>334</v>
      </c>
      <c r="F2465" s="63" t="s">
        <v>308</v>
      </c>
      <c r="G2465" s="63" t="s">
        <v>14</v>
      </c>
      <c r="I2465" s="10"/>
    </row>
    <row r="2466" ht="14.25" customHeight="1">
      <c r="A2466" s="65">
        <v>44264.0</v>
      </c>
      <c r="B2466" s="63" t="s">
        <v>19587</v>
      </c>
      <c r="C2466" s="63" t="s">
        <v>19588</v>
      </c>
      <c r="D2466" s="63" t="s">
        <v>3712</v>
      </c>
      <c r="E2466" s="63" t="s">
        <v>119</v>
      </c>
      <c r="F2466" s="63" t="s">
        <v>5876</v>
      </c>
      <c r="G2466" s="63" t="s">
        <v>14</v>
      </c>
      <c r="I2466" s="10"/>
    </row>
    <row r="2467" ht="14.25" customHeight="1">
      <c r="A2467" s="65">
        <v>44236.0</v>
      </c>
      <c r="B2467" s="63" t="s">
        <v>19589</v>
      </c>
      <c r="C2467" s="63" t="s">
        <v>19590</v>
      </c>
      <c r="D2467" s="63" t="s">
        <v>1020</v>
      </c>
      <c r="E2467" s="63" t="s">
        <v>420</v>
      </c>
      <c r="F2467" s="63" t="s">
        <v>13719</v>
      </c>
      <c r="G2467" s="63" t="s">
        <v>14</v>
      </c>
      <c r="I2467" s="10"/>
    </row>
    <row r="2468" ht="14.25" customHeight="1">
      <c r="A2468" s="65">
        <v>44236.0</v>
      </c>
      <c r="B2468" s="63" t="s">
        <v>19589</v>
      </c>
      <c r="C2468" s="63" t="s">
        <v>19590</v>
      </c>
      <c r="D2468" s="63" t="s">
        <v>1020</v>
      </c>
      <c r="E2468" s="63" t="s">
        <v>15</v>
      </c>
      <c r="F2468" s="63" t="s">
        <v>48</v>
      </c>
      <c r="G2468" s="63" t="s">
        <v>14</v>
      </c>
      <c r="I2468" s="10"/>
    </row>
    <row r="2469" ht="14.25" customHeight="1">
      <c r="A2469" s="65">
        <v>44236.0</v>
      </c>
      <c r="B2469" s="63" t="s">
        <v>19591</v>
      </c>
      <c r="C2469" s="63" t="s">
        <v>19592</v>
      </c>
      <c r="D2469" s="63" t="s">
        <v>665</v>
      </c>
      <c r="E2469" s="63" t="s">
        <v>334</v>
      </c>
      <c r="F2469" s="63" t="s">
        <v>1246</v>
      </c>
      <c r="G2469" s="63" t="s">
        <v>14</v>
      </c>
      <c r="I2469" s="10"/>
    </row>
    <row r="2470" ht="14.25" customHeight="1">
      <c r="A2470" s="65">
        <v>44236.0</v>
      </c>
      <c r="B2470" s="63" t="s">
        <v>19591</v>
      </c>
      <c r="C2470" s="63" t="s">
        <v>19592</v>
      </c>
      <c r="D2470" s="63" t="s">
        <v>665</v>
      </c>
      <c r="E2470" s="63" t="s">
        <v>1807</v>
      </c>
      <c r="F2470" s="63" t="s">
        <v>240</v>
      </c>
      <c r="G2470" s="63" t="s">
        <v>14</v>
      </c>
      <c r="I2470" s="10"/>
    </row>
    <row r="2471" ht="14.25" customHeight="1">
      <c r="A2471" s="65">
        <v>44236.0</v>
      </c>
      <c r="B2471" s="63" t="s">
        <v>19591</v>
      </c>
      <c r="C2471" s="63" t="s">
        <v>19592</v>
      </c>
      <c r="D2471" s="63" t="s">
        <v>665</v>
      </c>
      <c r="E2471" s="63" t="s">
        <v>119</v>
      </c>
      <c r="F2471" s="63" t="s">
        <v>5876</v>
      </c>
      <c r="G2471" s="63" t="s">
        <v>14</v>
      </c>
      <c r="I2471" s="10"/>
    </row>
    <row r="2472" ht="14.25" customHeight="1">
      <c r="A2472" s="65">
        <v>44205.0</v>
      </c>
      <c r="B2472" s="63" t="s">
        <v>19593</v>
      </c>
      <c r="C2472" s="63" t="s">
        <v>19594</v>
      </c>
      <c r="D2472" s="63" t="s">
        <v>147</v>
      </c>
      <c r="E2472" s="63" t="s">
        <v>420</v>
      </c>
      <c r="F2472" s="63" t="s">
        <v>120</v>
      </c>
      <c r="G2472" s="63" t="s">
        <v>14</v>
      </c>
      <c r="I2472" s="10"/>
    </row>
    <row r="2473" ht="14.25" customHeight="1">
      <c r="A2473" s="65">
        <v>44205.0</v>
      </c>
      <c r="B2473" s="63" t="s">
        <v>19593</v>
      </c>
      <c r="C2473" s="63" t="s">
        <v>19594</v>
      </c>
      <c r="D2473" s="63" t="s">
        <v>147</v>
      </c>
      <c r="E2473" s="63" t="s">
        <v>119</v>
      </c>
      <c r="F2473" s="63" t="s">
        <v>917</v>
      </c>
      <c r="G2473" s="63" t="s">
        <v>14</v>
      </c>
      <c r="I2473" s="10"/>
    </row>
    <row r="2474" ht="14.25" customHeight="1">
      <c r="A2474" s="65">
        <v>44205.0</v>
      </c>
      <c r="B2474" s="63" t="s">
        <v>19595</v>
      </c>
      <c r="C2474" s="63" t="s">
        <v>19596</v>
      </c>
      <c r="D2474" s="63" t="s">
        <v>135</v>
      </c>
      <c r="E2474" s="63" t="s">
        <v>100</v>
      </c>
      <c r="F2474" s="63" t="s">
        <v>19597</v>
      </c>
      <c r="G2474" s="63" t="s">
        <v>14</v>
      </c>
      <c r="I2474" s="33" t="s">
        <v>19598</v>
      </c>
    </row>
    <row r="2475" ht="14.25" customHeight="1">
      <c r="A2475" s="65">
        <v>44205.0</v>
      </c>
      <c r="B2475" s="63" t="s">
        <v>19595</v>
      </c>
      <c r="C2475" s="63" t="s">
        <v>19596</v>
      </c>
      <c r="D2475" s="63" t="s">
        <v>135</v>
      </c>
      <c r="E2475" s="63" t="s">
        <v>100</v>
      </c>
      <c r="F2475" s="63" t="s">
        <v>1341</v>
      </c>
      <c r="G2475" s="63" t="s">
        <v>14</v>
      </c>
      <c r="I2475" s="10"/>
    </row>
    <row r="2476" ht="14.25" customHeight="1">
      <c r="A2476" s="65">
        <v>44205.0</v>
      </c>
      <c r="B2476" s="63" t="s">
        <v>19595</v>
      </c>
      <c r="C2476" s="63" t="s">
        <v>19596</v>
      </c>
      <c r="D2476" s="63" t="s">
        <v>135</v>
      </c>
      <c r="E2476" s="63" t="s">
        <v>119</v>
      </c>
      <c r="F2476" s="63" t="s">
        <v>917</v>
      </c>
      <c r="G2476" s="63" t="s">
        <v>14</v>
      </c>
      <c r="I2476" s="10"/>
    </row>
    <row r="2477" ht="14.25" customHeight="1">
      <c r="A2477" s="65">
        <v>44205.0</v>
      </c>
      <c r="B2477" s="63" t="s">
        <v>19595</v>
      </c>
      <c r="C2477" s="63" t="s">
        <v>19596</v>
      </c>
      <c r="D2477" s="63" t="s">
        <v>135</v>
      </c>
      <c r="E2477" s="63" t="s">
        <v>90</v>
      </c>
      <c r="F2477" s="63" t="s">
        <v>111</v>
      </c>
      <c r="G2477" s="63" t="s">
        <v>14</v>
      </c>
      <c r="I2477" s="10"/>
    </row>
    <row r="2478" ht="14.25" customHeight="1">
      <c r="A2478" s="63" t="s">
        <v>19599</v>
      </c>
      <c r="B2478" s="63" t="s">
        <v>19600</v>
      </c>
      <c r="C2478" s="63" t="s">
        <v>19601</v>
      </c>
      <c r="D2478" s="63" t="s">
        <v>1728</v>
      </c>
      <c r="E2478" s="63" t="s">
        <v>119</v>
      </c>
      <c r="F2478" s="63" t="s">
        <v>817</v>
      </c>
      <c r="G2478" s="63" t="s">
        <v>14</v>
      </c>
      <c r="I2478" s="10"/>
    </row>
    <row r="2479" ht="14.25" customHeight="1">
      <c r="A2479" s="63" t="s">
        <v>19599</v>
      </c>
      <c r="B2479" s="63" t="s">
        <v>19600</v>
      </c>
      <c r="C2479" s="63" t="s">
        <v>19601</v>
      </c>
      <c r="D2479" s="63" t="s">
        <v>1728</v>
      </c>
      <c r="E2479" s="63" t="s">
        <v>8281</v>
      </c>
      <c r="F2479" s="63" t="s">
        <v>17571</v>
      </c>
      <c r="G2479" s="63" t="s">
        <v>14</v>
      </c>
      <c r="I2479" s="10"/>
    </row>
    <row r="2480" ht="14.25" customHeight="1">
      <c r="A2480" s="63" t="s">
        <v>19599</v>
      </c>
      <c r="B2480" s="63" t="s">
        <v>19602</v>
      </c>
      <c r="C2480" s="63" t="s">
        <v>19603</v>
      </c>
      <c r="D2480" s="63" t="s">
        <v>118</v>
      </c>
      <c r="E2480" s="63" t="s">
        <v>19164</v>
      </c>
      <c r="F2480" s="63" t="s">
        <v>111</v>
      </c>
      <c r="G2480" s="63" t="s">
        <v>14</v>
      </c>
      <c r="I2480" s="10"/>
    </row>
    <row r="2481" ht="14.25" customHeight="1">
      <c r="A2481" s="63" t="s">
        <v>19599</v>
      </c>
      <c r="B2481" s="63" t="s">
        <v>19602</v>
      </c>
      <c r="C2481" s="63" t="s">
        <v>19603</v>
      </c>
      <c r="D2481" s="63" t="s">
        <v>118</v>
      </c>
      <c r="E2481" s="63" t="s">
        <v>15</v>
      </c>
      <c r="F2481" s="63" t="s">
        <v>19604</v>
      </c>
      <c r="G2481" s="63" t="s">
        <v>14</v>
      </c>
      <c r="I2481" s="10"/>
    </row>
    <row r="2482" ht="14.25" customHeight="1">
      <c r="A2482" s="63" t="s">
        <v>19599</v>
      </c>
      <c r="B2482" s="63" t="s">
        <v>19602</v>
      </c>
      <c r="C2482" s="63" t="s">
        <v>19603</v>
      </c>
      <c r="D2482" s="63" t="s">
        <v>118</v>
      </c>
      <c r="E2482" s="63" t="s">
        <v>47</v>
      </c>
      <c r="F2482" s="63" t="s">
        <v>809</v>
      </c>
      <c r="G2482" s="63" t="s">
        <v>14</v>
      </c>
      <c r="I2482" s="10"/>
    </row>
    <row r="2483" ht="14.25" customHeight="1">
      <c r="A2483" s="63" t="s">
        <v>19599</v>
      </c>
      <c r="B2483" s="63" t="s">
        <v>19602</v>
      </c>
      <c r="C2483" s="63" t="s">
        <v>19603</v>
      </c>
      <c r="D2483" s="63" t="s">
        <v>118</v>
      </c>
      <c r="E2483" s="63" t="s">
        <v>17618</v>
      </c>
      <c r="F2483" s="63" t="s">
        <v>4780</v>
      </c>
      <c r="G2483" s="63" t="s">
        <v>14</v>
      </c>
      <c r="I2483" s="10"/>
    </row>
    <row r="2484" ht="14.25" customHeight="1">
      <c r="A2484" s="63" t="s">
        <v>19605</v>
      </c>
      <c r="B2484" s="63" t="s">
        <v>19606</v>
      </c>
      <c r="C2484" s="63" t="s">
        <v>19607</v>
      </c>
      <c r="D2484" s="63" t="s">
        <v>839</v>
      </c>
      <c r="E2484" s="63" t="s">
        <v>334</v>
      </c>
      <c r="F2484" s="63" t="s">
        <v>917</v>
      </c>
      <c r="G2484" s="63" t="s">
        <v>14</v>
      </c>
      <c r="I2484" s="10"/>
    </row>
    <row r="2485" ht="14.25" customHeight="1">
      <c r="A2485" s="63" t="s">
        <v>19605</v>
      </c>
      <c r="B2485" s="63" t="s">
        <v>19606</v>
      </c>
      <c r="C2485" s="63" t="s">
        <v>19607</v>
      </c>
      <c r="D2485" s="63" t="s">
        <v>839</v>
      </c>
      <c r="E2485" s="63" t="s">
        <v>105</v>
      </c>
      <c r="F2485" s="63" t="s">
        <v>1341</v>
      </c>
      <c r="G2485" s="63" t="s">
        <v>14</v>
      </c>
      <c r="I2485" s="10"/>
    </row>
    <row r="2486" ht="14.25" customHeight="1">
      <c r="A2486" s="63" t="s">
        <v>19605</v>
      </c>
      <c r="B2486" s="63" t="s">
        <v>19606</v>
      </c>
      <c r="C2486" s="63" t="s">
        <v>19607</v>
      </c>
      <c r="D2486" s="63" t="s">
        <v>839</v>
      </c>
      <c r="E2486" s="63" t="s">
        <v>17618</v>
      </c>
      <c r="F2486" s="63" t="s">
        <v>4780</v>
      </c>
      <c r="G2486" s="63" t="s">
        <v>14</v>
      </c>
      <c r="I2486" s="10"/>
    </row>
    <row r="2487" ht="14.25" customHeight="1">
      <c r="A2487" s="63" t="s">
        <v>19605</v>
      </c>
      <c r="B2487" s="63" t="s">
        <v>19608</v>
      </c>
      <c r="C2487" s="63" t="s">
        <v>19609</v>
      </c>
      <c r="D2487" s="63" t="s">
        <v>321</v>
      </c>
      <c r="E2487" s="63" t="s">
        <v>119</v>
      </c>
      <c r="F2487" s="63" t="s">
        <v>917</v>
      </c>
      <c r="G2487" s="63" t="s">
        <v>14</v>
      </c>
      <c r="I2487" s="10"/>
    </row>
    <row r="2488" ht="14.25" customHeight="1">
      <c r="A2488" s="63" t="s">
        <v>19605</v>
      </c>
      <c r="B2488" s="63" t="s">
        <v>19608</v>
      </c>
      <c r="C2488" s="63" t="s">
        <v>19609</v>
      </c>
      <c r="D2488" s="63" t="s">
        <v>321</v>
      </c>
      <c r="E2488" s="63" t="s">
        <v>239</v>
      </c>
      <c r="F2488" s="63" t="s">
        <v>240</v>
      </c>
      <c r="G2488" s="63" t="s">
        <v>14</v>
      </c>
      <c r="I2488" s="10"/>
    </row>
    <row r="2489" ht="14.25" customHeight="1">
      <c r="A2489" s="63" t="s">
        <v>19605</v>
      </c>
      <c r="B2489" s="63" t="s">
        <v>19608</v>
      </c>
      <c r="C2489" s="63" t="s">
        <v>19609</v>
      </c>
      <c r="D2489" s="63" t="s">
        <v>321</v>
      </c>
      <c r="E2489" s="63" t="s">
        <v>90</v>
      </c>
      <c r="F2489" s="63" t="s">
        <v>111</v>
      </c>
      <c r="G2489" s="63" t="s">
        <v>14</v>
      </c>
      <c r="I2489" s="10"/>
    </row>
    <row r="2490" ht="14.25" customHeight="1">
      <c r="A2490" s="63" t="s">
        <v>19610</v>
      </c>
      <c r="B2490" s="63" t="s">
        <v>19611</v>
      </c>
      <c r="C2490" s="63" t="s">
        <v>19612</v>
      </c>
      <c r="D2490" s="63" t="s">
        <v>427</v>
      </c>
      <c r="E2490" s="63" t="s">
        <v>2125</v>
      </c>
      <c r="F2490" s="63" t="s">
        <v>934</v>
      </c>
      <c r="G2490" s="63" t="s">
        <v>14</v>
      </c>
      <c r="I2490" s="10"/>
    </row>
    <row r="2491" ht="14.25" customHeight="1">
      <c r="A2491" s="63" t="s">
        <v>19610</v>
      </c>
      <c r="B2491" s="63" t="s">
        <v>19613</v>
      </c>
      <c r="C2491" s="63" t="s">
        <v>19614</v>
      </c>
      <c r="D2491" s="63" t="s">
        <v>615</v>
      </c>
      <c r="E2491" s="63" t="s">
        <v>119</v>
      </c>
      <c r="F2491" s="63" t="s">
        <v>5876</v>
      </c>
      <c r="G2491" s="63" t="s">
        <v>14</v>
      </c>
      <c r="I2491" s="10"/>
    </row>
    <row r="2492" ht="14.25" customHeight="1">
      <c r="A2492" s="63" t="s">
        <v>19610</v>
      </c>
      <c r="B2492" s="63" t="s">
        <v>19613</v>
      </c>
      <c r="C2492" s="63" t="s">
        <v>19614</v>
      </c>
      <c r="D2492" s="63" t="s">
        <v>615</v>
      </c>
      <c r="E2492" s="63" t="s">
        <v>2082</v>
      </c>
      <c r="F2492" s="63" t="s">
        <v>240</v>
      </c>
      <c r="G2492" s="63" t="s">
        <v>14</v>
      </c>
      <c r="I2492" s="10"/>
    </row>
    <row r="2493" ht="14.25" customHeight="1">
      <c r="A2493" s="63" t="s">
        <v>19610</v>
      </c>
      <c r="B2493" s="63" t="s">
        <v>19613</v>
      </c>
      <c r="C2493" s="63" t="s">
        <v>19614</v>
      </c>
      <c r="D2493" s="63" t="s">
        <v>615</v>
      </c>
      <c r="E2493" s="63" t="s">
        <v>90</v>
      </c>
      <c r="F2493" s="63" t="s">
        <v>111</v>
      </c>
      <c r="G2493" s="63" t="s">
        <v>14</v>
      </c>
      <c r="I2493" s="10"/>
    </row>
    <row r="2494" ht="14.25" customHeight="1">
      <c r="A2494" s="63" t="s">
        <v>19615</v>
      </c>
      <c r="B2494" s="63" t="s">
        <v>19616</v>
      </c>
      <c r="C2494" s="63" t="s">
        <v>19617</v>
      </c>
      <c r="D2494" s="63" t="s">
        <v>5528</v>
      </c>
      <c r="E2494" s="63" t="s">
        <v>119</v>
      </c>
      <c r="F2494" s="63" t="s">
        <v>5876</v>
      </c>
      <c r="G2494" s="63" t="s">
        <v>14</v>
      </c>
      <c r="I2494" s="10"/>
    </row>
    <row r="2495" ht="14.25" customHeight="1">
      <c r="A2495" s="63" t="s">
        <v>19615</v>
      </c>
      <c r="B2495" s="63" t="s">
        <v>19616</v>
      </c>
      <c r="C2495" s="63" t="s">
        <v>19617</v>
      </c>
      <c r="D2495" s="63" t="s">
        <v>5528</v>
      </c>
      <c r="E2495" s="63" t="s">
        <v>47</v>
      </c>
      <c r="F2495" s="63" t="s">
        <v>48</v>
      </c>
      <c r="G2495" s="63" t="s">
        <v>14</v>
      </c>
      <c r="I2495" s="10"/>
    </row>
    <row r="2496" ht="14.25" customHeight="1">
      <c r="A2496" s="63" t="s">
        <v>19615</v>
      </c>
      <c r="B2496" s="63" t="s">
        <v>19616</v>
      </c>
      <c r="C2496" s="63" t="s">
        <v>19617</v>
      </c>
      <c r="D2496" s="63" t="s">
        <v>5528</v>
      </c>
      <c r="E2496" s="63" t="s">
        <v>6044</v>
      </c>
      <c r="F2496" s="63" t="s">
        <v>809</v>
      </c>
      <c r="G2496" s="63" t="s">
        <v>14</v>
      </c>
      <c r="I2496" s="10"/>
    </row>
    <row r="2497" ht="14.25" customHeight="1">
      <c r="A2497" s="63" t="s">
        <v>19618</v>
      </c>
      <c r="B2497" s="63" t="s">
        <v>19619</v>
      </c>
      <c r="C2497" s="63" t="s">
        <v>19620</v>
      </c>
      <c r="D2497" s="63" t="s">
        <v>457</v>
      </c>
      <c r="E2497" s="63" t="s">
        <v>239</v>
      </c>
      <c r="F2497" s="63" t="s">
        <v>240</v>
      </c>
      <c r="G2497" s="63" t="s">
        <v>14</v>
      </c>
      <c r="I2497" s="10"/>
    </row>
    <row r="2498" ht="14.25" customHeight="1">
      <c r="A2498" s="63" t="s">
        <v>19618</v>
      </c>
      <c r="B2498" s="63" t="s">
        <v>19621</v>
      </c>
      <c r="C2498" s="63" t="s">
        <v>19622</v>
      </c>
      <c r="D2498" s="63" t="s">
        <v>812</v>
      </c>
      <c r="E2498" s="63" t="s">
        <v>119</v>
      </c>
      <c r="F2498" s="63" t="s">
        <v>3945</v>
      </c>
      <c r="G2498" s="63" t="s">
        <v>14</v>
      </c>
      <c r="I2498" s="10"/>
    </row>
    <row r="2499" ht="14.25" customHeight="1">
      <c r="A2499" s="63" t="s">
        <v>19618</v>
      </c>
      <c r="B2499" s="63" t="s">
        <v>19621</v>
      </c>
      <c r="C2499" s="63" t="s">
        <v>19622</v>
      </c>
      <c r="D2499" s="63" t="s">
        <v>812</v>
      </c>
      <c r="E2499" s="63" t="s">
        <v>17618</v>
      </c>
      <c r="F2499" s="63" t="s">
        <v>4780</v>
      </c>
      <c r="G2499" s="63" t="s">
        <v>14</v>
      </c>
      <c r="I2499" s="10"/>
    </row>
    <row r="2500" ht="14.25" customHeight="1">
      <c r="A2500" s="63" t="s">
        <v>19623</v>
      </c>
      <c r="B2500" s="63" t="s">
        <v>19624</v>
      </c>
      <c r="C2500" s="63" t="s">
        <v>19625</v>
      </c>
      <c r="D2500" s="63" t="s">
        <v>3735</v>
      </c>
      <c r="E2500" s="63" t="s">
        <v>119</v>
      </c>
      <c r="F2500" s="63" t="s">
        <v>917</v>
      </c>
      <c r="G2500" s="63" t="s">
        <v>14</v>
      </c>
      <c r="I2500" s="10"/>
    </row>
    <row r="2501" ht="14.25" customHeight="1">
      <c r="A2501" s="63" t="s">
        <v>19623</v>
      </c>
      <c r="B2501" s="63" t="s">
        <v>19624</v>
      </c>
      <c r="C2501" s="63" t="s">
        <v>19625</v>
      </c>
      <c r="D2501" s="63" t="s">
        <v>3735</v>
      </c>
      <c r="E2501" s="63" t="s">
        <v>13833</v>
      </c>
      <c r="F2501" s="63" t="s">
        <v>240</v>
      </c>
      <c r="G2501" s="63" t="s">
        <v>14</v>
      </c>
      <c r="I2501" s="10"/>
    </row>
    <row r="2502" ht="14.25" customHeight="1">
      <c r="A2502" s="63" t="s">
        <v>19623</v>
      </c>
      <c r="B2502" s="63" t="s">
        <v>19624</v>
      </c>
      <c r="C2502" s="63" t="s">
        <v>19625</v>
      </c>
      <c r="D2502" s="63" t="s">
        <v>3735</v>
      </c>
      <c r="E2502" s="63" t="s">
        <v>119</v>
      </c>
      <c r="F2502" s="63" t="s">
        <v>18</v>
      </c>
      <c r="G2502" s="63" t="s">
        <v>14</v>
      </c>
      <c r="I2502" s="10"/>
    </row>
    <row r="2503" ht="14.25" customHeight="1">
      <c r="A2503" s="63" t="s">
        <v>19626</v>
      </c>
      <c r="B2503" s="63" t="s">
        <v>19624</v>
      </c>
      <c r="C2503" s="63" t="s">
        <v>19627</v>
      </c>
      <c r="D2503" s="63" t="s">
        <v>899</v>
      </c>
      <c r="E2503" s="63" t="s">
        <v>119</v>
      </c>
      <c r="F2503" s="63" t="s">
        <v>917</v>
      </c>
      <c r="G2503" s="63" t="s">
        <v>14</v>
      </c>
      <c r="I2503" s="10"/>
    </row>
    <row r="2504" ht="14.25" customHeight="1">
      <c r="A2504" s="63" t="s">
        <v>19626</v>
      </c>
      <c r="B2504" s="63" t="s">
        <v>19624</v>
      </c>
      <c r="C2504" s="63" t="s">
        <v>19627</v>
      </c>
      <c r="D2504" s="63" t="s">
        <v>899</v>
      </c>
      <c r="E2504" s="63" t="s">
        <v>239</v>
      </c>
      <c r="F2504" s="63" t="s">
        <v>240</v>
      </c>
      <c r="G2504" s="63" t="s">
        <v>14</v>
      </c>
      <c r="I2504" s="10"/>
    </row>
    <row r="2505" ht="14.25" customHeight="1">
      <c r="A2505" s="63" t="s">
        <v>19626</v>
      </c>
      <c r="B2505" s="63" t="s">
        <v>19628</v>
      </c>
      <c r="C2505" s="63" t="s">
        <v>19629</v>
      </c>
      <c r="D2505" s="63" t="s">
        <v>427</v>
      </c>
      <c r="E2505" s="63" t="s">
        <v>119</v>
      </c>
      <c r="F2505" s="63" t="s">
        <v>485</v>
      </c>
      <c r="G2505" s="63" t="s">
        <v>14</v>
      </c>
      <c r="I2505" s="10"/>
    </row>
    <row r="2506" ht="14.25" customHeight="1">
      <c r="A2506" s="63" t="s">
        <v>19630</v>
      </c>
      <c r="B2506" s="63" t="s">
        <v>19631</v>
      </c>
      <c r="C2506" s="63" t="s">
        <v>19632</v>
      </c>
      <c r="D2506" s="63" t="s">
        <v>385</v>
      </c>
      <c r="E2506" s="63" t="s">
        <v>119</v>
      </c>
      <c r="F2506" s="63" t="s">
        <v>917</v>
      </c>
      <c r="G2506" s="63" t="s">
        <v>14</v>
      </c>
      <c r="I2506" s="10"/>
    </row>
    <row r="2507" ht="14.25" customHeight="1">
      <c r="A2507" s="63" t="s">
        <v>19630</v>
      </c>
      <c r="B2507" s="63" t="s">
        <v>19631</v>
      </c>
      <c r="C2507" s="63" t="s">
        <v>19632</v>
      </c>
      <c r="D2507" s="63" t="s">
        <v>385</v>
      </c>
      <c r="E2507" s="63" t="s">
        <v>17618</v>
      </c>
      <c r="F2507" s="63" t="s">
        <v>4780</v>
      </c>
      <c r="G2507" s="63" t="s">
        <v>14</v>
      </c>
      <c r="I2507" s="10"/>
    </row>
    <row r="2508" ht="14.25" customHeight="1">
      <c r="A2508" s="63" t="s">
        <v>19630</v>
      </c>
      <c r="B2508" s="63" t="s">
        <v>19633</v>
      </c>
      <c r="C2508" s="63" t="s">
        <v>19634</v>
      </c>
      <c r="D2508" s="63" t="s">
        <v>5528</v>
      </c>
      <c r="E2508" s="63" t="s">
        <v>119</v>
      </c>
      <c r="F2508" s="63" t="s">
        <v>917</v>
      </c>
      <c r="G2508" s="63" t="s">
        <v>14</v>
      </c>
      <c r="I2508" s="10"/>
    </row>
    <row r="2509" ht="14.25" customHeight="1">
      <c r="A2509" s="63" t="s">
        <v>19630</v>
      </c>
      <c r="B2509" s="63" t="s">
        <v>19633</v>
      </c>
      <c r="C2509" s="63" t="s">
        <v>19634</v>
      </c>
      <c r="D2509" s="63" t="s">
        <v>5528</v>
      </c>
      <c r="E2509" s="63" t="s">
        <v>47</v>
      </c>
      <c r="F2509" s="63" t="s">
        <v>2843</v>
      </c>
      <c r="G2509" s="63" t="s">
        <v>14</v>
      </c>
      <c r="I2509" s="10"/>
    </row>
    <row r="2510" ht="14.25" customHeight="1">
      <c r="A2510" s="63" t="s">
        <v>19630</v>
      </c>
      <c r="B2510" s="63" t="s">
        <v>19633</v>
      </c>
      <c r="C2510" s="63" t="s">
        <v>19634</v>
      </c>
      <c r="D2510" s="63" t="s">
        <v>5528</v>
      </c>
      <c r="E2510" s="63" t="s">
        <v>6044</v>
      </c>
      <c r="F2510" s="63" t="s">
        <v>809</v>
      </c>
      <c r="G2510" s="63" t="s">
        <v>14</v>
      </c>
      <c r="I2510" s="10"/>
    </row>
    <row r="2511" ht="14.25" customHeight="1">
      <c r="A2511" s="63" t="s">
        <v>19635</v>
      </c>
      <c r="B2511" s="63" t="s">
        <v>19636</v>
      </c>
      <c r="C2511" s="63" t="s">
        <v>19637</v>
      </c>
      <c r="D2511" s="63" t="s">
        <v>715</v>
      </c>
      <c r="E2511" s="63" t="s">
        <v>420</v>
      </c>
      <c r="F2511" s="63" t="s">
        <v>923</v>
      </c>
      <c r="G2511" s="63" t="s">
        <v>14</v>
      </c>
      <c r="I2511" s="10"/>
    </row>
    <row r="2512" ht="14.25" customHeight="1">
      <c r="A2512" s="63" t="s">
        <v>19635</v>
      </c>
      <c r="B2512" s="63" t="s">
        <v>19636</v>
      </c>
      <c r="C2512" s="63" t="s">
        <v>19637</v>
      </c>
      <c r="D2512" s="63" t="s">
        <v>715</v>
      </c>
      <c r="E2512" s="63" t="s">
        <v>19538</v>
      </c>
      <c r="F2512" s="63" t="s">
        <v>809</v>
      </c>
      <c r="G2512" s="63" t="s">
        <v>14</v>
      </c>
      <c r="I2512" s="10"/>
    </row>
    <row r="2513" ht="14.25" customHeight="1">
      <c r="A2513" s="63" t="s">
        <v>19638</v>
      </c>
      <c r="B2513" s="63" t="s">
        <v>19639</v>
      </c>
      <c r="C2513" s="63" t="s">
        <v>19640</v>
      </c>
      <c r="D2513" s="63" t="s">
        <v>1746</v>
      </c>
      <c r="E2513" s="63" t="s">
        <v>119</v>
      </c>
      <c r="F2513" s="63" t="s">
        <v>2840</v>
      </c>
      <c r="G2513" s="63" t="s">
        <v>14</v>
      </c>
      <c r="I2513" s="10"/>
    </row>
    <row r="2514" ht="14.25" customHeight="1">
      <c r="A2514" s="63" t="s">
        <v>19641</v>
      </c>
      <c r="B2514" s="63" t="s">
        <v>19642</v>
      </c>
      <c r="C2514" s="63" t="s">
        <v>19643</v>
      </c>
      <c r="D2514" s="63" t="s">
        <v>18787</v>
      </c>
      <c r="E2514" s="63" t="s">
        <v>119</v>
      </c>
      <c r="F2514" s="63" t="s">
        <v>19644</v>
      </c>
      <c r="G2514" s="63" t="s">
        <v>14</v>
      </c>
      <c r="I2514" s="10"/>
    </row>
    <row r="2515" ht="14.25" customHeight="1">
      <c r="A2515" s="63" t="s">
        <v>19641</v>
      </c>
      <c r="B2515" s="63" t="s">
        <v>19645</v>
      </c>
      <c r="C2515" s="63" t="s">
        <v>19646</v>
      </c>
      <c r="D2515" s="63" t="s">
        <v>2369</v>
      </c>
      <c r="E2515" s="63" t="s">
        <v>119</v>
      </c>
      <c r="F2515" s="63" t="s">
        <v>132</v>
      </c>
      <c r="G2515" s="63" t="s">
        <v>14</v>
      </c>
      <c r="I2515" s="10"/>
    </row>
    <row r="2516" ht="14.25" customHeight="1">
      <c r="A2516" s="63" t="s">
        <v>19647</v>
      </c>
      <c r="B2516" s="63" t="s">
        <v>19648</v>
      </c>
      <c r="C2516" s="63" t="s">
        <v>19649</v>
      </c>
      <c r="D2516" s="63" t="s">
        <v>677</v>
      </c>
      <c r="E2516" s="63" t="s">
        <v>119</v>
      </c>
      <c r="F2516" s="63" t="s">
        <v>485</v>
      </c>
      <c r="G2516" s="63" t="s">
        <v>14</v>
      </c>
      <c r="I2516" s="10"/>
    </row>
    <row r="2517" ht="14.25" customHeight="1">
      <c r="A2517" s="63" t="s">
        <v>19647</v>
      </c>
      <c r="B2517" s="63" t="s">
        <v>19648</v>
      </c>
      <c r="C2517" s="63" t="s">
        <v>19649</v>
      </c>
      <c r="D2517" s="63" t="s">
        <v>677</v>
      </c>
      <c r="E2517" s="63" t="s">
        <v>90</v>
      </c>
      <c r="F2517" s="63" t="s">
        <v>111</v>
      </c>
      <c r="G2517" s="63" t="s">
        <v>14</v>
      </c>
      <c r="I2517" s="10"/>
    </row>
    <row r="2518" ht="14.25" customHeight="1">
      <c r="A2518" s="63" t="s">
        <v>19647</v>
      </c>
      <c r="B2518" s="63" t="s">
        <v>19650</v>
      </c>
      <c r="C2518" s="63" t="s">
        <v>19651</v>
      </c>
      <c r="D2518" s="63" t="s">
        <v>432</v>
      </c>
      <c r="E2518" s="63" t="s">
        <v>119</v>
      </c>
      <c r="F2518" s="63" t="s">
        <v>18935</v>
      </c>
      <c r="G2518" s="63" t="s">
        <v>14</v>
      </c>
      <c r="I2518" s="10"/>
    </row>
    <row r="2519" ht="14.25" customHeight="1">
      <c r="A2519" s="65">
        <v>44508.0</v>
      </c>
      <c r="B2519" s="63" t="s">
        <v>19652</v>
      </c>
      <c r="C2519" s="63" t="s">
        <v>19653</v>
      </c>
      <c r="D2519" s="63" t="s">
        <v>665</v>
      </c>
      <c r="E2519" s="63" t="s">
        <v>119</v>
      </c>
      <c r="F2519" s="63" t="s">
        <v>300</v>
      </c>
      <c r="G2519" s="63" t="s">
        <v>14</v>
      </c>
      <c r="I2519" s="10"/>
    </row>
    <row r="2520" ht="14.25" customHeight="1">
      <c r="A2520" s="65">
        <v>44508.0</v>
      </c>
      <c r="B2520" s="63" t="s">
        <v>19652</v>
      </c>
      <c r="C2520" s="63" t="s">
        <v>19653</v>
      </c>
      <c r="D2520" s="63" t="s">
        <v>665</v>
      </c>
      <c r="E2520" s="63" t="s">
        <v>1807</v>
      </c>
      <c r="F2520" s="63" t="s">
        <v>240</v>
      </c>
      <c r="G2520" s="63" t="s">
        <v>14</v>
      </c>
      <c r="I2520" s="10"/>
    </row>
    <row r="2521" ht="14.25" customHeight="1">
      <c r="A2521" s="65">
        <v>44508.0</v>
      </c>
      <c r="B2521" s="63" t="s">
        <v>19654</v>
      </c>
      <c r="C2521" s="63" t="s">
        <v>19655</v>
      </c>
      <c r="D2521" s="63" t="s">
        <v>3089</v>
      </c>
      <c r="E2521" s="63" t="s">
        <v>8294</v>
      </c>
      <c r="F2521" s="63" t="s">
        <v>111</v>
      </c>
      <c r="G2521" s="63" t="s">
        <v>14</v>
      </c>
      <c r="I2521" s="10"/>
    </row>
    <row r="2522" ht="14.25" customHeight="1">
      <c r="A2522" s="65">
        <v>44508.0</v>
      </c>
      <c r="B2522" s="63" t="s">
        <v>19654</v>
      </c>
      <c r="C2522" s="63" t="s">
        <v>19655</v>
      </c>
      <c r="D2522" s="63" t="s">
        <v>3089</v>
      </c>
      <c r="E2522" s="63" t="s">
        <v>259</v>
      </c>
      <c r="F2522" s="63" t="s">
        <v>2840</v>
      </c>
      <c r="G2522" s="63" t="s">
        <v>14</v>
      </c>
      <c r="I2522" s="10"/>
    </row>
    <row r="2523" ht="14.25" customHeight="1">
      <c r="A2523" s="65">
        <v>44508.0</v>
      </c>
      <c r="B2523" s="63" t="s">
        <v>19654</v>
      </c>
      <c r="C2523" s="63" t="s">
        <v>19655</v>
      </c>
      <c r="D2523" s="63" t="s">
        <v>3089</v>
      </c>
      <c r="E2523" s="63" t="s">
        <v>19656</v>
      </c>
      <c r="F2523" s="63" t="s">
        <v>809</v>
      </c>
      <c r="G2523" s="63" t="s">
        <v>14</v>
      </c>
      <c r="I2523" s="10"/>
    </row>
    <row r="2524" ht="14.25" customHeight="1">
      <c r="A2524" s="65">
        <v>44477.0</v>
      </c>
      <c r="B2524" s="63" t="s">
        <v>19657</v>
      </c>
      <c r="C2524" s="63" t="s">
        <v>19658</v>
      </c>
      <c r="D2524" s="63" t="s">
        <v>321</v>
      </c>
      <c r="E2524" s="63" t="s">
        <v>119</v>
      </c>
      <c r="F2524" s="63" t="s">
        <v>19659</v>
      </c>
      <c r="G2524" s="63" t="s">
        <v>14</v>
      </c>
      <c r="I2524" s="10"/>
    </row>
    <row r="2525" ht="14.25" customHeight="1">
      <c r="A2525" s="65">
        <v>44477.0</v>
      </c>
      <c r="B2525" s="63" t="s">
        <v>19657</v>
      </c>
      <c r="C2525" s="63" t="s">
        <v>19658</v>
      </c>
      <c r="D2525" s="63" t="s">
        <v>321</v>
      </c>
      <c r="E2525" s="63" t="s">
        <v>100</v>
      </c>
      <c r="F2525" s="63" t="s">
        <v>535</v>
      </c>
      <c r="G2525" s="63" t="s">
        <v>14</v>
      </c>
      <c r="I2525" s="10"/>
    </row>
    <row r="2526" ht="14.25" customHeight="1">
      <c r="A2526" s="65">
        <v>44477.0</v>
      </c>
      <c r="B2526" s="63" t="s">
        <v>19660</v>
      </c>
      <c r="C2526" s="63" t="s">
        <v>19661</v>
      </c>
      <c r="D2526" s="63" t="s">
        <v>859</v>
      </c>
      <c r="E2526" s="63" t="s">
        <v>19164</v>
      </c>
      <c r="F2526" s="63" t="s">
        <v>111</v>
      </c>
      <c r="G2526" s="63" t="s">
        <v>14</v>
      </c>
      <c r="I2526" s="10"/>
    </row>
    <row r="2527" ht="14.25" customHeight="1">
      <c r="A2527" s="65">
        <v>44477.0</v>
      </c>
      <c r="B2527" s="63" t="s">
        <v>19660</v>
      </c>
      <c r="C2527" s="63" t="s">
        <v>19661</v>
      </c>
      <c r="D2527" s="63" t="s">
        <v>859</v>
      </c>
      <c r="E2527" s="63" t="s">
        <v>259</v>
      </c>
      <c r="F2527" s="63" t="s">
        <v>19659</v>
      </c>
      <c r="G2527" s="63" t="s">
        <v>14</v>
      </c>
      <c r="I2527" s="10"/>
    </row>
    <row r="2528" ht="14.25" customHeight="1">
      <c r="A2528" s="65">
        <v>44447.0</v>
      </c>
      <c r="B2528" s="63" t="s">
        <v>19662</v>
      </c>
      <c r="C2528" s="63" t="s">
        <v>19663</v>
      </c>
      <c r="D2528" s="63" t="s">
        <v>18267</v>
      </c>
      <c r="E2528" s="63" t="s">
        <v>119</v>
      </c>
      <c r="F2528" s="63" t="s">
        <v>2840</v>
      </c>
      <c r="G2528" s="63" t="s">
        <v>14</v>
      </c>
      <c r="I2528" s="10"/>
    </row>
    <row r="2529" ht="14.25" customHeight="1">
      <c r="A2529" s="65">
        <v>44447.0</v>
      </c>
      <c r="B2529" s="63" t="s">
        <v>19662</v>
      </c>
      <c r="C2529" s="63" t="s">
        <v>19663</v>
      </c>
      <c r="D2529" s="63" t="s">
        <v>18267</v>
      </c>
      <c r="E2529" s="63" t="s">
        <v>420</v>
      </c>
      <c r="F2529" s="63" t="s">
        <v>304</v>
      </c>
      <c r="G2529" s="63" t="s">
        <v>14</v>
      </c>
      <c r="I2529" s="10"/>
    </row>
    <row r="2530" ht="14.25" customHeight="1">
      <c r="A2530" s="65">
        <v>44447.0</v>
      </c>
      <c r="B2530" s="63" t="s">
        <v>19664</v>
      </c>
      <c r="C2530" s="63" t="s">
        <v>19665</v>
      </c>
      <c r="D2530" s="63" t="s">
        <v>1932</v>
      </c>
      <c r="E2530" s="63" t="s">
        <v>119</v>
      </c>
      <c r="F2530" s="63" t="s">
        <v>2501</v>
      </c>
      <c r="G2530" s="63" t="s">
        <v>14</v>
      </c>
      <c r="I2530" s="10"/>
    </row>
    <row r="2531" ht="14.25" customHeight="1">
      <c r="A2531" s="65">
        <v>44355.0</v>
      </c>
      <c r="B2531" s="63" t="s">
        <v>19666</v>
      </c>
      <c r="C2531" s="63" t="s">
        <v>19667</v>
      </c>
      <c r="D2531" s="63" t="s">
        <v>7450</v>
      </c>
      <c r="E2531" s="63" t="s">
        <v>119</v>
      </c>
      <c r="F2531" s="63" t="s">
        <v>393</v>
      </c>
      <c r="G2531" s="63" t="s">
        <v>14</v>
      </c>
      <c r="I2531" s="10"/>
    </row>
    <row r="2532" ht="14.25" customHeight="1">
      <c r="A2532" s="65">
        <v>44355.0</v>
      </c>
      <c r="B2532" s="63" t="s">
        <v>19668</v>
      </c>
      <c r="C2532" s="63" t="s">
        <v>19669</v>
      </c>
      <c r="D2532" s="63" t="s">
        <v>5710</v>
      </c>
      <c r="E2532" s="63" t="s">
        <v>119</v>
      </c>
      <c r="F2532" s="63" t="s">
        <v>5876</v>
      </c>
      <c r="G2532" s="63" t="s">
        <v>14</v>
      </c>
      <c r="I2532" s="10"/>
    </row>
    <row r="2533" ht="14.25" customHeight="1">
      <c r="A2533" s="65">
        <v>44355.0</v>
      </c>
      <c r="B2533" s="63" t="s">
        <v>19668</v>
      </c>
      <c r="C2533" s="63" t="s">
        <v>19669</v>
      </c>
      <c r="D2533" s="63" t="s">
        <v>5710</v>
      </c>
      <c r="E2533" s="63" t="s">
        <v>1237</v>
      </c>
      <c r="F2533" s="63" t="s">
        <v>101</v>
      </c>
      <c r="G2533" s="63" t="s">
        <v>14</v>
      </c>
      <c r="I2533" s="10"/>
    </row>
    <row r="2534" ht="14.25" customHeight="1">
      <c r="A2534" s="65">
        <v>44324.0</v>
      </c>
      <c r="B2534" s="63" t="s">
        <v>19670</v>
      </c>
      <c r="C2534" s="63" t="s">
        <v>19671</v>
      </c>
      <c r="D2534" s="63" t="s">
        <v>427</v>
      </c>
      <c r="E2534" s="63" t="s">
        <v>119</v>
      </c>
      <c r="F2534" s="63" t="s">
        <v>18</v>
      </c>
      <c r="G2534" s="63" t="s">
        <v>14</v>
      </c>
      <c r="I2534" s="10"/>
    </row>
    <row r="2535" ht="14.25" customHeight="1">
      <c r="A2535" s="65">
        <v>44324.0</v>
      </c>
      <c r="B2535" s="63" t="s">
        <v>19672</v>
      </c>
      <c r="C2535" s="63" t="s">
        <v>19673</v>
      </c>
      <c r="D2535" s="63" t="s">
        <v>899</v>
      </c>
      <c r="E2535" s="63" t="s">
        <v>119</v>
      </c>
      <c r="F2535" s="63" t="s">
        <v>2840</v>
      </c>
      <c r="G2535" s="63" t="s">
        <v>14</v>
      </c>
      <c r="I2535" s="10"/>
    </row>
    <row r="2536" ht="14.25" customHeight="1">
      <c r="A2536" s="65">
        <v>44294.0</v>
      </c>
      <c r="B2536" s="63" t="s">
        <v>19674</v>
      </c>
      <c r="C2536" s="63" t="s">
        <v>19675</v>
      </c>
      <c r="D2536" s="63" t="s">
        <v>405</v>
      </c>
      <c r="E2536" s="63" t="s">
        <v>119</v>
      </c>
      <c r="F2536" s="63" t="s">
        <v>132</v>
      </c>
      <c r="G2536" s="63" t="s">
        <v>14</v>
      </c>
      <c r="I2536" s="10"/>
    </row>
    <row r="2537" ht="14.25" customHeight="1">
      <c r="A2537" s="65">
        <v>44294.0</v>
      </c>
      <c r="B2537" s="63" t="s">
        <v>19674</v>
      </c>
      <c r="C2537" s="63" t="s">
        <v>19675</v>
      </c>
      <c r="D2537" s="63" t="s">
        <v>405</v>
      </c>
      <c r="E2537" s="63" t="s">
        <v>1237</v>
      </c>
      <c r="F2537" s="63" t="s">
        <v>3687</v>
      </c>
      <c r="G2537" s="63" t="s">
        <v>14</v>
      </c>
      <c r="I2537" s="10"/>
    </row>
    <row r="2538" ht="14.25" customHeight="1">
      <c r="A2538" s="65">
        <v>44294.0</v>
      </c>
      <c r="B2538" s="63" t="s">
        <v>19676</v>
      </c>
      <c r="C2538" s="63" t="s">
        <v>19677</v>
      </c>
      <c r="D2538" s="63" t="s">
        <v>1849</v>
      </c>
      <c r="E2538" s="63" t="s">
        <v>119</v>
      </c>
      <c r="F2538" s="63" t="s">
        <v>817</v>
      </c>
      <c r="G2538" s="63" t="s">
        <v>14</v>
      </c>
      <c r="I2538" s="10"/>
    </row>
    <row r="2539" ht="14.25" customHeight="1">
      <c r="A2539" s="65">
        <v>44294.0</v>
      </c>
      <c r="B2539" s="63" t="s">
        <v>19676</v>
      </c>
      <c r="C2539" s="63" t="s">
        <v>19677</v>
      </c>
      <c r="D2539" s="63" t="s">
        <v>1849</v>
      </c>
      <c r="E2539" s="63" t="s">
        <v>436</v>
      </c>
      <c r="F2539" s="63" t="s">
        <v>393</v>
      </c>
      <c r="G2539" s="63" t="s">
        <v>14</v>
      </c>
      <c r="I2539" s="10"/>
    </row>
    <row r="2540" ht="14.25" customHeight="1">
      <c r="A2540" s="65">
        <v>44263.0</v>
      </c>
      <c r="B2540" s="63" t="s">
        <v>19678</v>
      </c>
      <c r="C2540" s="63" t="s">
        <v>19679</v>
      </c>
      <c r="D2540" s="63" t="s">
        <v>615</v>
      </c>
      <c r="E2540" s="63" t="s">
        <v>119</v>
      </c>
      <c r="F2540" s="63" t="s">
        <v>454</v>
      </c>
      <c r="G2540" s="63" t="s">
        <v>14</v>
      </c>
      <c r="I2540" s="10"/>
    </row>
    <row r="2541" ht="14.25" customHeight="1">
      <c r="A2541" s="65">
        <v>44235.0</v>
      </c>
      <c r="B2541" s="63" t="s">
        <v>19680</v>
      </c>
      <c r="C2541" s="63" t="s">
        <v>19681</v>
      </c>
      <c r="D2541" s="63" t="s">
        <v>2651</v>
      </c>
      <c r="E2541" s="63" t="s">
        <v>119</v>
      </c>
      <c r="F2541" s="63" t="s">
        <v>5876</v>
      </c>
      <c r="G2541" s="63" t="s">
        <v>14</v>
      </c>
      <c r="I2541" s="10"/>
    </row>
    <row r="2542" ht="14.25" customHeight="1">
      <c r="A2542" s="65">
        <v>44235.0</v>
      </c>
      <c r="B2542" s="63" t="s">
        <v>19682</v>
      </c>
      <c r="C2542" s="63" t="s">
        <v>19683</v>
      </c>
      <c r="D2542" s="63" t="s">
        <v>109</v>
      </c>
      <c r="E2542" s="63" t="s">
        <v>119</v>
      </c>
      <c r="F2542" s="63" t="s">
        <v>132</v>
      </c>
      <c r="G2542" s="63" t="s">
        <v>14</v>
      </c>
      <c r="I2542" s="10"/>
    </row>
    <row r="2543" ht="14.25" customHeight="1">
      <c r="A2543" s="63" t="s">
        <v>19684</v>
      </c>
      <c r="B2543" s="63" t="s">
        <v>19685</v>
      </c>
      <c r="C2543" s="63" t="s">
        <v>19686</v>
      </c>
      <c r="D2543" s="63" t="s">
        <v>295</v>
      </c>
      <c r="E2543" s="63" t="s">
        <v>119</v>
      </c>
      <c r="F2543" s="63" t="s">
        <v>18</v>
      </c>
      <c r="G2543" s="63" t="s">
        <v>14</v>
      </c>
      <c r="I2543" s="10"/>
    </row>
    <row r="2544" ht="14.25" customHeight="1">
      <c r="A2544" s="63" t="s">
        <v>19684</v>
      </c>
      <c r="B2544" s="63" t="s">
        <v>19685</v>
      </c>
      <c r="C2544" s="63" t="s">
        <v>19686</v>
      </c>
      <c r="D2544" s="63" t="s">
        <v>295</v>
      </c>
      <c r="E2544" s="63" t="s">
        <v>19164</v>
      </c>
      <c r="F2544" s="63" t="s">
        <v>111</v>
      </c>
      <c r="G2544" s="63" t="s">
        <v>14</v>
      </c>
      <c r="I2544" s="10"/>
    </row>
    <row r="2545" ht="14.25" customHeight="1">
      <c r="A2545" s="63" t="s">
        <v>19684</v>
      </c>
      <c r="B2545" s="63" t="s">
        <v>19685</v>
      </c>
      <c r="C2545" s="63" t="s">
        <v>19686</v>
      </c>
      <c r="D2545" s="63" t="s">
        <v>295</v>
      </c>
      <c r="E2545" s="63" t="s">
        <v>13833</v>
      </c>
      <c r="F2545" s="63" t="s">
        <v>240</v>
      </c>
      <c r="G2545" s="63" t="s">
        <v>14</v>
      </c>
      <c r="I2545" s="10"/>
    </row>
    <row r="2546" ht="14.25" customHeight="1">
      <c r="A2546" s="63" t="s">
        <v>19684</v>
      </c>
      <c r="B2546" s="63" t="s">
        <v>19687</v>
      </c>
      <c r="C2546" s="63" t="s">
        <v>19688</v>
      </c>
      <c r="D2546" s="63" t="s">
        <v>2710</v>
      </c>
      <c r="E2546" s="63" t="s">
        <v>17618</v>
      </c>
      <c r="F2546" s="63" t="s">
        <v>240</v>
      </c>
      <c r="G2546" s="63" t="s">
        <v>14</v>
      </c>
      <c r="I2546" s="10"/>
    </row>
    <row r="2547" ht="14.25" customHeight="1">
      <c r="A2547" s="63" t="s">
        <v>19689</v>
      </c>
      <c r="B2547" s="63" t="s">
        <v>19690</v>
      </c>
      <c r="C2547" s="63" t="s">
        <v>19691</v>
      </c>
      <c r="D2547" s="63" t="s">
        <v>715</v>
      </c>
      <c r="E2547" s="63" t="s">
        <v>436</v>
      </c>
      <c r="F2547" s="63" t="s">
        <v>48</v>
      </c>
      <c r="G2547" s="63" t="s">
        <v>14</v>
      </c>
      <c r="I2547" s="10"/>
    </row>
    <row r="2548" ht="14.25" customHeight="1">
      <c r="A2548" s="63" t="s">
        <v>19689</v>
      </c>
      <c r="B2548" s="63" t="s">
        <v>19692</v>
      </c>
      <c r="C2548" s="63" t="s">
        <v>19693</v>
      </c>
      <c r="D2548" s="63" t="s">
        <v>2538</v>
      </c>
      <c r="E2548" s="63" t="s">
        <v>119</v>
      </c>
      <c r="F2548" s="63" t="s">
        <v>917</v>
      </c>
      <c r="G2548" s="63" t="s">
        <v>14</v>
      </c>
      <c r="I2548" s="10"/>
    </row>
    <row r="2549" ht="14.25" customHeight="1">
      <c r="A2549" s="63" t="s">
        <v>19694</v>
      </c>
      <c r="B2549" s="63" t="s">
        <v>19695</v>
      </c>
      <c r="C2549" s="63" t="s">
        <v>19696</v>
      </c>
      <c r="D2549" s="63" t="s">
        <v>1031</v>
      </c>
      <c r="E2549" s="63" t="s">
        <v>1122</v>
      </c>
      <c r="F2549" s="63" t="s">
        <v>18</v>
      </c>
      <c r="G2549" s="63" t="s">
        <v>14</v>
      </c>
      <c r="I2549" s="10"/>
    </row>
    <row r="2550" ht="14.25" customHeight="1">
      <c r="A2550" s="63" t="s">
        <v>19694</v>
      </c>
      <c r="B2550" s="63" t="s">
        <v>19695</v>
      </c>
      <c r="C2550" s="63" t="s">
        <v>19696</v>
      </c>
      <c r="D2550" s="63" t="s">
        <v>1031</v>
      </c>
      <c r="E2550" s="63" t="s">
        <v>17618</v>
      </c>
      <c r="F2550" s="63" t="s">
        <v>4780</v>
      </c>
      <c r="G2550" s="63" t="s">
        <v>14</v>
      </c>
      <c r="I2550" s="10"/>
    </row>
    <row r="2551" ht="14.25" customHeight="1">
      <c r="A2551" s="63" t="s">
        <v>19694</v>
      </c>
      <c r="B2551" s="63" t="s">
        <v>19697</v>
      </c>
      <c r="C2551" s="63" t="s">
        <v>19698</v>
      </c>
      <c r="D2551" s="63" t="s">
        <v>382</v>
      </c>
      <c r="E2551" s="63" t="s">
        <v>119</v>
      </c>
      <c r="F2551" s="63" t="s">
        <v>18</v>
      </c>
      <c r="G2551" s="63" t="s">
        <v>14</v>
      </c>
      <c r="I2551" s="10"/>
    </row>
    <row r="2552" ht="14.25" customHeight="1">
      <c r="A2552" s="63" t="s">
        <v>19694</v>
      </c>
      <c r="B2552" s="63" t="s">
        <v>19697</v>
      </c>
      <c r="C2552" s="63" t="s">
        <v>19698</v>
      </c>
      <c r="D2552" s="63" t="s">
        <v>382</v>
      </c>
      <c r="E2552" s="63" t="s">
        <v>420</v>
      </c>
      <c r="F2552" s="63" t="s">
        <v>308</v>
      </c>
      <c r="G2552" s="63" t="s">
        <v>14</v>
      </c>
      <c r="I2552" s="10"/>
    </row>
    <row r="2553" ht="14.25" customHeight="1">
      <c r="A2553" s="63" t="s">
        <v>19699</v>
      </c>
      <c r="B2553" s="63" t="s">
        <v>19700</v>
      </c>
      <c r="C2553" s="63" t="s">
        <v>19701</v>
      </c>
      <c r="D2553" s="63" t="s">
        <v>427</v>
      </c>
      <c r="E2553" s="63" t="s">
        <v>119</v>
      </c>
      <c r="F2553" s="63" t="s">
        <v>917</v>
      </c>
      <c r="G2553" s="63" t="s">
        <v>14</v>
      </c>
      <c r="I2553" s="10"/>
    </row>
    <row r="2554" ht="14.25" customHeight="1">
      <c r="A2554" s="63" t="s">
        <v>19699</v>
      </c>
      <c r="B2554" s="63" t="s">
        <v>19702</v>
      </c>
      <c r="C2554" s="63" t="s">
        <v>19703</v>
      </c>
      <c r="D2554" s="63" t="s">
        <v>18267</v>
      </c>
      <c r="E2554" s="63" t="s">
        <v>119</v>
      </c>
      <c r="F2554" s="63" t="s">
        <v>917</v>
      </c>
      <c r="G2554" s="63" t="s">
        <v>14</v>
      </c>
      <c r="I2554" s="10"/>
    </row>
    <row r="2555" ht="14.25" customHeight="1">
      <c r="A2555" s="63" t="s">
        <v>19704</v>
      </c>
      <c r="B2555" s="63" t="s">
        <v>19705</v>
      </c>
      <c r="C2555" s="63" t="s">
        <v>19706</v>
      </c>
      <c r="D2555" s="63" t="s">
        <v>1935</v>
      </c>
      <c r="E2555" s="63" t="s">
        <v>119</v>
      </c>
      <c r="F2555" s="63" t="s">
        <v>6489</v>
      </c>
      <c r="G2555" s="63" t="s">
        <v>14</v>
      </c>
      <c r="I2555" s="10"/>
    </row>
    <row r="2556" ht="14.25" customHeight="1">
      <c r="A2556" s="63" t="s">
        <v>19707</v>
      </c>
      <c r="B2556" s="63" t="s">
        <v>19708</v>
      </c>
      <c r="C2556" s="63" t="s">
        <v>19709</v>
      </c>
      <c r="D2556" s="63" t="s">
        <v>1072</v>
      </c>
      <c r="E2556" s="63" t="s">
        <v>119</v>
      </c>
      <c r="F2556" s="63" t="s">
        <v>2840</v>
      </c>
      <c r="G2556" s="63" t="s">
        <v>14</v>
      </c>
      <c r="I2556" s="10"/>
    </row>
    <row r="2557" ht="14.25" customHeight="1">
      <c r="A2557" s="63" t="s">
        <v>19707</v>
      </c>
      <c r="B2557" s="63" t="s">
        <v>19708</v>
      </c>
      <c r="C2557" s="63" t="s">
        <v>19709</v>
      </c>
      <c r="D2557" s="63" t="s">
        <v>1072</v>
      </c>
      <c r="E2557" s="63" t="s">
        <v>13833</v>
      </c>
      <c r="F2557" s="63" t="s">
        <v>240</v>
      </c>
      <c r="G2557" s="63" t="s">
        <v>14</v>
      </c>
      <c r="I2557" s="10"/>
    </row>
    <row r="2558" ht="14.25" customHeight="1">
      <c r="A2558" s="63" t="s">
        <v>19707</v>
      </c>
      <c r="B2558" s="63" t="s">
        <v>19710</v>
      </c>
      <c r="C2558" s="63" t="s">
        <v>19711</v>
      </c>
      <c r="D2558" s="63" t="s">
        <v>2224</v>
      </c>
      <c r="E2558" s="63" t="s">
        <v>119</v>
      </c>
      <c r="F2558" s="63" t="s">
        <v>817</v>
      </c>
      <c r="G2558" s="63" t="s">
        <v>14</v>
      </c>
      <c r="I2558" s="10"/>
    </row>
    <row r="2559" ht="14.25" customHeight="1">
      <c r="A2559" s="63" t="s">
        <v>19712</v>
      </c>
      <c r="B2559" s="63" t="s">
        <v>19713</v>
      </c>
      <c r="C2559" s="63" t="s">
        <v>19714</v>
      </c>
      <c r="D2559" s="63" t="s">
        <v>1728</v>
      </c>
      <c r="E2559" s="63" t="s">
        <v>18166</v>
      </c>
      <c r="F2559" s="63" t="s">
        <v>101</v>
      </c>
      <c r="G2559" s="63" t="s">
        <v>14</v>
      </c>
      <c r="I2559" s="10"/>
    </row>
    <row r="2560" ht="14.25" customHeight="1">
      <c r="A2560" s="63" t="s">
        <v>19712</v>
      </c>
      <c r="B2560" s="63" t="s">
        <v>19715</v>
      </c>
      <c r="C2560" s="63" t="s">
        <v>19716</v>
      </c>
      <c r="D2560" s="63" t="s">
        <v>859</v>
      </c>
      <c r="E2560" s="63" t="s">
        <v>119</v>
      </c>
      <c r="F2560" s="63" t="s">
        <v>454</v>
      </c>
      <c r="G2560" s="63" t="s">
        <v>14</v>
      </c>
      <c r="I2560" s="10"/>
    </row>
    <row r="2561" ht="14.25" customHeight="1">
      <c r="A2561" s="63" t="s">
        <v>19717</v>
      </c>
      <c r="B2561" s="63" t="s">
        <v>19718</v>
      </c>
      <c r="C2561" s="63" t="s">
        <v>19719</v>
      </c>
      <c r="D2561" s="63" t="s">
        <v>147</v>
      </c>
      <c r="E2561" s="63" t="s">
        <v>1862</v>
      </c>
      <c r="F2561" s="63" t="s">
        <v>19720</v>
      </c>
      <c r="G2561" s="63" t="s">
        <v>14</v>
      </c>
      <c r="I2561" s="10"/>
    </row>
    <row r="2562" ht="14.25" customHeight="1">
      <c r="A2562" s="63" t="s">
        <v>19717</v>
      </c>
      <c r="B2562" s="63" t="s">
        <v>19718</v>
      </c>
      <c r="C2562" s="63" t="s">
        <v>19719</v>
      </c>
      <c r="D2562" s="63" t="s">
        <v>147</v>
      </c>
      <c r="E2562" s="63" t="s">
        <v>119</v>
      </c>
      <c r="F2562" s="63" t="s">
        <v>18</v>
      </c>
      <c r="G2562" s="63" t="s">
        <v>14</v>
      </c>
      <c r="I2562" s="10"/>
    </row>
    <row r="2563" ht="14.25" customHeight="1">
      <c r="A2563" s="63" t="s">
        <v>19717</v>
      </c>
      <c r="B2563" s="63" t="s">
        <v>19721</v>
      </c>
      <c r="C2563" s="63" t="s">
        <v>19722</v>
      </c>
      <c r="D2563" s="63" t="s">
        <v>109</v>
      </c>
      <c r="E2563" s="63" t="s">
        <v>119</v>
      </c>
      <c r="F2563" s="63" t="s">
        <v>19453</v>
      </c>
      <c r="G2563" s="63" t="s">
        <v>14</v>
      </c>
      <c r="I2563" s="10"/>
    </row>
    <row r="2564" ht="14.25" customHeight="1">
      <c r="A2564" s="63" t="s">
        <v>19723</v>
      </c>
      <c r="B2564" s="63" t="s">
        <v>19724</v>
      </c>
      <c r="C2564" s="63" t="s">
        <v>19725</v>
      </c>
      <c r="D2564" s="63" t="s">
        <v>1618</v>
      </c>
      <c r="E2564" s="63" t="s">
        <v>420</v>
      </c>
      <c r="F2564" s="63" t="s">
        <v>19726</v>
      </c>
      <c r="G2564" s="63" t="s">
        <v>14</v>
      </c>
      <c r="I2564" s="10"/>
    </row>
    <row r="2565" ht="14.25" customHeight="1">
      <c r="A2565" s="63" t="s">
        <v>19723</v>
      </c>
      <c r="B2565" s="63" t="s">
        <v>19724</v>
      </c>
      <c r="C2565" s="63" t="s">
        <v>19725</v>
      </c>
      <c r="D2565" s="63" t="s">
        <v>1618</v>
      </c>
      <c r="E2565" s="63" t="s">
        <v>119</v>
      </c>
      <c r="F2565" s="63" t="s">
        <v>485</v>
      </c>
      <c r="G2565" s="63" t="s">
        <v>14</v>
      </c>
      <c r="I2565" s="10"/>
    </row>
    <row r="2566" ht="14.25" customHeight="1">
      <c r="A2566" s="63" t="s">
        <v>19723</v>
      </c>
      <c r="B2566" s="63" t="s">
        <v>19727</v>
      </c>
      <c r="C2566" s="63" t="s">
        <v>19728</v>
      </c>
      <c r="D2566" s="63" t="s">
        <v>26</v>
      </c>
      <c r="E2566" s="63" t="s">
        <v>47</v>
      </c>
      <c r="F2566" s="63" t="s">
        <v>809</v>
      </c>
      <c r="G2566" s="63" t="s">
        <v>14</v>
      </c>
      <c r="I2566" s="10"/>
    </row>
    <row r="2567" ht="14.25" customHeight="1">
      <c r="A2567" s="63" t="s">
        <v>19729</v>
      </c>
      <c r="B2567" s="63" t="s">
        <v>19730</v>
      </c>
      <c r="C2567" s="63" t="s">
        <v>19731</v>
      </c>
      <c r="D2567" s="63" t="s">
        <v>1410</v>
      </c>
      <c r="E2567" s="63" t="s">
        <v>17618</v>
      </c>
      <c r="F2567" s="63" t="s">
        <v>240</v>
      </c>
      <c r="G2567" s="63" t="s">
        <v>14</v>
      </c>
      <c r="I2567" s="10"/>
    </row>
    <row r="2568" ht="14.25" customHeight="1">
      <c r="A2568" s="63" t="s">
        <v>19729</v>
      </c>
      <c r="B2568" s="63" t="s">
        <v>19732</v>
      </c>
      <c r="C2568" s="63" t="s">
        <v>19733</v>
      </c>
      <c r="D2568" s="63" t="s">
        <v>197</v>
      </c>
      <c r="E2568" s="63" t="s">
        <v>17618</v>
      </c>
      <c r="F2568" s="63" t="s">
        <v>4780</v>
      </c>
      <c r="G2568" s="63" t="s">
        <v>14</v>
      </c>
      <c r="I2568" s="10"/>
    </row>
    <row r="2569" ht="14.25" customHeight="1">
      <c r="A2569" s="63" t="s">
        <v>19729</v>
      </c>
      <c r="B2569" s="63" t="s">
        <v>19732</v>
      </c>
      <c r="C2569" s="63" t="s">
        <v>19733</v>
      </c>
      <c r="D2569" s="63" t="s">
        <v>197</v>
      </c>
      <c r="E2569" s="63" t="s">
        <v>1412</v>
      </c>
      <c r="F2569" s="63" t="s">
        <v>111</v>
      </c>
      <c r="G2569" s="63" t="s">
        <v>14</v>
      </c>
      <c r="I2569" s="10"/>
    </row>
    <row r="2570" ht="14.25" customHeight="1">
      <c r="A2570" s="63" t="s">
        <v>19734</v>
      </c>
      <c r="B2570" s="63" t="s">
        <v>19735</v>
      </c>
      <c r="C2570" s="63" t="s">
        <v>19736</v>
      </c>
      <c r="D2570" s="63" t="s">
        <v>1618</v>
      </c>
      <c r="E2570" s="63" t="s">
        <v>119</v>
      </c>
      <c r="F2570" s="63" t="s">
        <v>917</v>
      </c>
      <c r="G2570" s="63" t="s">
        <v>14</v>
      </c>
      <c r="I2570" s="10"/>
    </row>
    <row r="2571" ht="14.25" customHeight="1">
      <c r="A2571" s="63" t="s">
        <v>19734</v>
      </c>
      <c r="B2571" s="63" t="s">
        <v>19737</v>
      </c>
      <c r="C2571" s="63" t="s">
        <v>19738</v>
      </c>
      <c r="D2571" s="63" t="s">
        <v>899</v>
      </c>
      <c r="E2571" s="63" t="s">
        <v>420</v>
      </c>
      <c r="F2571" s="63" t="s">
        <v>2840</v>
      </c>
      <c r="G2571" s="63" t="s">
        <v>14</v>
      </c>
      <c r="I2571" s="10"/>
    </row>
    <row r="2572" ht="14.25" customHeight="1">
      <c r="A2572" s="63" t="s">
        <v>19739</v>
      </c>
      <c r="B2572" s="63" t="s">
        <v>19740</v>
      </c>
      <c r="C2572" s="63" t="s">
        <v>19741</v>
      </c>
      <c r="D2572" s="63" t="s">
        <v>385</v>
      </c>
      <c r="E2572" s="63" t="s">
        <v>119</v>
      </c>
      <c r="F2572" s="63" t="s">
        <v>917</v>
      </c>
      <c r="G2572" s="63" t="s">
        <v>14</v>
      </c>
      <c r="I2572" s="10"/>
    </row>
    <row r="2573" ht="14.25" customHeight="1">
      <c r="A2573" s="65">
        <v>44537.0</v>
      </c>
      <c r="B2573" s="63" t="s">
        <v>19742</v>
      </c>
      <c r="C2573" s="63" t="s">
        <v>19743</v>
      </c>
      <c r="D2573" s="63" t="s">
        <v>1410</v>
      </c>
      <c r="E2573" s="63" t="s">
        <v>119</v>
      </c>
      <c r="F2573" s="63" t="s">
        <v>5876</v>
      </c>
      <c r="G2573" s="63" t="s">
        <v>14</v>
      </c>
      <c r="I2573" s="10"/>
    </row>
    <row r="2574" ht="14.25" customHeight="1">
      <c r="A2574" s="65">
        <v>44537.0</v>
      </c>
      <c r="B2574" s="63" t="s">
        <v>19742</v>
      </c>
      <c r="C2574" s="63" t="s">
        <v>19743</v>
      </c>
      <c r="D2574" s="63" t="s">
        <v>1410</v>
      </c>
      <c r="E2574" s="63" t="s">
        <v>420</v>
      </c>
      <c r="F2574" s="63" t="s">
        <v>101</v>
      </c>
      <c r="G2574" s="63" t="s">
        <v>14</v>
      </c>
      <c r="I2574" s="10"/>
    </row>
    <row r="2575" ht="14.25" customHeight="1">
      <c r="A2575" s="65">
        <v>44537.0</v>
      </c>
      <c r="B2575" s="63" t="s">
        <v>19742</v>
      </c>
      <c r="C2575" s="63" t="s">
        <v>19743</v>
      </c>
      <c r="D2575" s="63" t="s">
        <v>1410</v>
      </c>
      <c r="E2575" s="63" t="s">
        <v>239</v>
      </c>
      <c r="F2575" s="63" t="s">
        <v>240</v>
      </c>
      <c r="G2575" s="63" t="s">
        <v>14</v>
      </c>
      <c r="I2575" s="10"/>
    </row>
    <row r="2576" ht="14.25" customHeight="1">
      <c r="A2576" s="65">
        <v>44537.0</v>
      </c>
      <c r="B2576" s="63" t="s">
        <v>19744</v>
      </c>
      <c r="C2576" s="63" t="s">
        <v>19745</v>
      </c>
      <c r="D2576" s="63" t="s">
        <v>1176</v>
      </c>
      <c r="E2576" s="63" t="s">
        <v>119</v>
      </c>
      <c r="F2576" s="63" t="s">
        <v>917</v>
      </c>
      <c r="G2576" s="63" t="s">
        <v>14</v>
      </c>
      <c r="I2576" s="10"/>
    </row>
    <row r="2577" ht="14.25" customHeight="1">
      <c r="A2577" s="65">
        <v>44537.0</v>
      </c>
      <c r="B2577" s="63" t="s">
        <v>19744</v>
      </c>
      <c r="C2577" s="63" t="s">
        <v>19745</v>
      </c>
      <c r="D2577" s="63" t="s">
        <v>1176</v>
      </c>
      <c r="E2577" s="63" t="s">
        <v>420</v>
      </c>
      <c r="F2577" s="63" t="s">
        <v>13</v>
      </c>
      <c r="G2577" s="63" t="s">
        <v>14</v>
      </c>
      <c r="I2577" s="10"/>
    </row>
    <row r="2578" ht="14.25" customHeight="1">
      <c r="A2578" s="65">
        <v>44446.0</v>
      </c>
      <c r="B2578" s="63" t="s">
        <v>19746</v>
      </c>
      <c r="C2578" s="63" t="s">
        <v>19747</v>
      </c>
      <c r="D2578" s="63" t="s">
        <v>321</v>
      </c>
      <c r="E2578" s="63" t="s">
        <v>436</v>
      </c>
      <c r="F2578" s="63" t="s">
        <v>280</v>
      </c>
      <c r="G2578" s="63" t="s">
        <v>14</v>
      </c>
      <c r="I2578" s="10"/>
    </row>
    <row r="2579" ht="14.25" customHeight="1">
      <c r="A2579" s="65">
        <v>44446.0</v>
      </c>
      <c r="B2579" s="63" t="s">
        <v>19748</v>
      </c>
      <c r="C2579" s="63" t="s">
        <v>19749</v>
      </c>
      <c r="D2579" s="63" t="s">
        <v>812</v>
      </c>
      <c r="E2579" s="63" t="s">
        <v>119</v>
      </c>
      <c r="F2579" s="63" t="s">
        <v>6489</v>
      </c>
      <c r="G2579" s="63" t="s">
        <v>14</v>
      </c>
      <c r="I2579" s="10"/>
    </row>
    <row r="2580" ht="14.25" customHeight="1">
      <c r="A2580" s="65">
        <v>44446.0</v>
      </c>
      <c r="B2580" s="63" t="s">
        <v>19748</v>
      </c>
      <c r="C2580" s="63" t="s">
        <v>19749</v>
      </c>
      <c r="D2580" s="63" t="s">
        <v>812</v>
      </c>
      <c r="E2580" s="63" t="s">
        <v>19750</v>
      </c>
      <c r="F2580" s="63" t="s">
        <v>1571</v>
      </c>
      <c r="G2580" s="63" t="s">
        <v>14</v>
      </c>
      <c r="I2580" s="10"/>
    </row>
    <row r="2581" ht="14.25" customHeight="1">
      <c r="A2581" s="65">
        <v>44384.0</v>
      </c>
      <c r="B2581" s="63" t="s">
        <v>19751</v>
      </c>
      <c r="C2581" s="63" t="s">
        <v>19752</v>
      </c>
      <c r="D2581" s="63" t="s">
        <v>432</v>
      </c>
      <c r="E2581" s="63" t="s">
        <v>119</v>
      </c>
      <c r="F2581" s="63" t="s">
        <v>917</v>
      </c>
      <c r="G2581" s="63" t="s">
        <v>14</v>
      </c>
      <c r="I2581" s="10"/>
    </row>
    <row r="2582" ht="14.25" customHeight="1">
      <c r="A2582" s="65">
        <v>44384.0</v>
      </c>
      <c r="B2582" s="63" t="s">
        <v>19753</v>
      </c>
      <c r="C2582" s="63" t="s">
        <v>19754</v>
      </c>
      <c r="D2582" s="63" t="s">
        <v>665</v>
      </c>
      <c r="E2582" s="63" t="s">
        <v>119</v>
      </c>
      <c r="F2582" s="63" t="s">
        <v>454</v>
      </c>
      <c r="G2582" s="63" t="s">
        <v>14</v>
      </c>
      <c r="I2582" s="10"/>
    </row>
    <row r="2583" ht="14.25" customHeight="1">
      <c r="A2583" s="65">
        <v>44384.0</v>
      </c>
      <c r="B2583" s="63" t="s">
        <v>19753</v>
      </c>
      <c r="C2583" s="63" t="s">
        <v>19754</v>
      </c>
      <c r="D2583" s="63" t="s">
        <v>665</v>
      </c>
      <c r="E2583" s="63" t="s">
        <v>239</v>
      </c>
      <c r="F2583" s="63" t="s">
        <v>240</v>
      </c>
      <c r="G2583" s="63" t="s">
        <v>14</v>
      </c>
      <c r="I2583" s="10"/>
    </row>
    <row r="2584" ht="14.25" customHeight="1">
      <c r="A2584" s="65">
        <v>44354.0</v>
      </c>
      <c r="B2584" s="63" t="s">
        <v>19755</v>
      </c>
      <c r="C2584" s="63" t="s">
        <v>19756</v>
      </c>
      <c r="D2584" s="63" t="s">
        <v>178</v>
      </c>
      <c r="E2584" s="63" t="s">
        <v>119</v>
      </c>
      <c r="F2584" s="63" t="s">
        <v>917</v>
      </c>
      <c r="G2584" s="63" t="s">
        <v>14</v>
      </c>
      <c r="I2584" s="10"/>
    </row>
    <row r="2585" ht="14.25" customHeight="1">
      <c r="A2585" s="65">
        <v>44354.0</v>
      </c>
      <c r="B2585" s="63" t="s">
        <v>19757</v>
      </c>
      <c r="C2585" s="63" t="s">
        <v>19758</v>
      </c>
      <c r="D2585" s="63" t="s">
        <v>1184</v>
      </c>
      <c r="E2585" s="63" t="s">
        <v>119</v>
      </c>
      <c r="F2585" s="63" t="s">
        <v>18935</v>
      </c>
      <c r="G2585" s="63" t="s">
        <v>14</v>
      </c>
      <c r="I2585" s="10"/>
    </row>
    <row r="2586" ht="14.25" customHeight="1">
      <c r="A2586" s="65">
        <v>44323.0</v>
      </c>
      <c r="B2586" s="63" t="s">
        <v>19759</v>
      </c>
      <c r="C2586" s="63" t="s">
        <v>19760</v>
      </c>
      <c r="D2586" s="63" t="s">
        <v>5710</v>
      </c>
      <c r="E2586" s="63" t="s">
        <v>119</v>
      </c>
      <c r="F2586" s="63" t="s">
        <v>485</v>
      </c>
      <c r="G2586" s="63" t="s">
        <v>14</v>
      </c>
      <c r="I2586" s="10"/>
    </row>
    <row r="2587" ht="14.25" customHeight="1">
      <c r="A2587" s="65">
        <v>44323.0</v>
      </c>
      <c r="B2587" s="63" t="s">
        <v>19759</v>
      </c>
      <c r="C2587" s="63" t="s">
        <v>19760</v>
      </c>
      <c r="D2587" s="63" t="s">
        <v>5710</v>
      </c>
      <c r="E2587" s="63" t="s">
        <v>1237</v>
      </c>
      <c r="F2587" s="63" t="s">
        <v>1049</v>
      </c>
      <c r="G2587" s="63" t="s">
        <v>14</v>
      </c>
      <c r="I2587" s="10"/>
    </row>
    <row r="2588" ht="14.25" customHeight="1">
      <c r="A2588" s="65">
        <v>44323.0</v>
      </c>
      <c r="B2588" s="63" t="s">
        <v>19761</v>
      </c>
      <c r="C2588" s="63" t="s">
        <v>19762</v>
      </c>
      <c r="D2588" s="63" t="s">
        <v>1429</v>
      </c>
      <c r="E2588" s="63" t="s">
        <v>119</v>
      </c>
      <c r="F2588" s="63" t="s">
        <v>18</v>
      </c>
      <c r="G2588" s="63" t="s">
        <v>14</v>
      </c>
      <c r="I2588" s="10"/>
    </row>
    <row r="2589" ht="14.25" customHeight="1">
      <c r="A2589" s="65">
        <v>44323.0</v>
      </c>
      <c r="B2589" s="63" t="s">
        <v>19761</v>
      </c>
      <c r="C2589" s="63" t="s">
        <v>19762</v>
      </c>
      <c r="D2589" s="63" t="s">
        <v>1429</v>
      </c>
      <c r="E2589" s="63" t="s">
        <v>17618</v>
      </c>
      <c r="F2589" s="63" t="s">
        <v>240</v>
      </c>
      <c r="G2589" s="63" t="s">
        <v>14</v>
      </c>
      <c r="I2589" s="10"/>
    </row>
    <row r="2590" ht="14.25" customHeight="1">
      <c r="A2590" s="65">
        <v>44234.0</v>
      </c>
      <c r="B2590" s="63" t="s">
        <v>19763</v>
      </c>
      <c r="C2590" s="63" t="s">
        <v>19764</v>
      </c>
      <c r="D2590" s="63" t="s">
        <v>312</v>
      </c>
      <c r="E2590" s="63" t="s">
        <v>119</v>
      </c>
      <c r="F2590" s="63" t="s">
        <v>202</v>
      </c>
      <c r="G2590" s="63" t="s">
        <v>14</v>
      </c>
      <c r="I2590" s="10"/>
    </row>
    <row r="2591" ht="14.25" customHeight="1">
      <c r="A2591" s="65">
        <v>44234.0</v>
      </c>
      <c r="B2591" s="63" t="s">
        <v>19765</v>
      </c>
      <c r="C2591" s="63" t="s">
        <v>19766</v>
      </c>
      <c r="D2591" s="63" t="s">
        <v>343</v>
      </c>
      <c r="E2591" s="63" t="s">
        <v>119</v>
      </c>
      <c r="F2591" s="63" t="s">
        <v>19527</v>
      </c>
      <c r="G2591" s="63" t="s">
        <v>14</v>
      </c>
      <c r="I2591" s="10"/>
    </row>
    <row r="2592" ht="14.25" customHeight="1">
      <c r="A2592" s="65">
        <v>44234.0</v>
      </c>
      <c r="B2592" s="63" t="s">
        <v>19765</v>
      </c>
      <c r="C2592" s="63" t="s">
        <v>19766</v>
      </c>
      <c r="D2592" s="63" t="s">
        <v>343</v>
      </c>
      <c r="E2592" s="63" t="s">
        <v>1412</v>
      </c>
      <c r="F2592" s="63" t="s">
        <v>111</v>
      </c>
      <c r="G2592" s="63" t="s">
        <v>14</v>
      </c>
      <c r="I2592" s="10"/>
    </row>
    <row r="2593" ht="14.25" customHeight="1">
      <c r="A2593" s="65">
        <v>44203.0</v>
      </c>
      <c r="B2593" s="63" t="s">
        <v>19767</v>
      </c>
      <c r="C2593" s="63" t="s">
        <v>19768</v>
      </c>
      <c r="D2593" s="63" t="s">
        <v>2654</v>
      </c>
      <c r="E2593" s="63" t="s">
        <v>119</v>
      </c>
      <c r="F2593" s="63" t="s">
        <v>18</v>
      </c>
      <c r="G2593" s="63" t="s">
        <v>14</v>
      </c>
      <c r="I2593" s="10"/>
    </row>
    <row r="2594" ht="14.25" customHeight="1">
      <c r="A2594" s="65">
        <v>44203.0</v>
      </c>
      <c r="B2594" s="63" t="s">
        <v>19767</v>
      </c>
      <c r="C2594" s="63" t="s">
        <v>19768</v>
      </c>
      <c r="D2594" s="63" t="s">
        <v>2654</v>
      </c>
      <c r="E2594" s="63" t="s">
        <v>420</v>
      </c>
      <c r="F2594" s="63" t="s">
        <v>48</v>
      </c>
      <c r="G2594" s="63" t="s">
        <v>14</v>
      </c>
      <c r="I2594" s="10"/>
    </row>
    <row r="2595" ht="14.25" customHeight="1">
      <c r="A2595" s="63" t="s">
        <v>19769</v>
      </c>
      <c r="B2595" s="63" t="s">
        <v>19770</v>
      </c>
      <c r="C2595" s="63" t="s">
        <v>19771</v>
      </c>
      <c r="D2595" s="63" t="s">
        <v>1562</v>
      </c>
      <c r="E2595" s="63" t="s">
        <v>334</v>
      </c>
      <c r="F2595" s="63" t="s">
        <v>190</v>
      </c>
      <c r="G2595" s="63" t="s">
        <v>14</v>
      </c>
      <c r="I2595" s="10"/>
    </row>
    <row r="2596" ht="14.25" customHeight="1">
      <c r="A2596" s="63" t="s">
        <v>19769</v>
      </c>
      <c r="B2596" s="63" t="s">
        <v>19772</v>
      </c>
      <c r="C2596" s="63" t="s">
        <v>19773</v>
      </c>
      <c r="D2596" s="63" t="s">
        <v>382</v>
      </c>
      <c r="E2596" s="63" t="s">
        <v>2125</v>
      </c>
      <c r="F2596" s="63" t="s">
        <v>588</v>
      </c>
      <c r="G2596" s="63" t="s">
        <v>14</v>
      </c>
      <c r="I2596" s="10"/>
    </row>
    <row r="2597" ht="14.25" customHeight="1">
      <c r="A2597" s="63" t="s">
        <v>19769</v>
      </c>
      <c r="B2597" s="63" t="s">
        <v>19772</v>
      </c>
      <c r="C2597" s="63" t="s">
        <v>19773</v>
      </c>
      <c r="D2597" s="63" t="s">
        <v>382</v>
      </c>
      <c r="E2597" s="63" t="s">
        <v>1807</v>
      </c>
      <c r="F2597" s="63" t="s">
        <v>5227</v>
      </c>
      <c r="G2597" s="63" t="s">
        <v>14</v>
      </c>
      <c r="I2597" s="10"/>
    </row>
    <row r="2598" ht="14.25" customHeight="1">
      <c r="A2598" s="63" t="s">
        <v>19774</v>
      </c>
      <c r="B2598" s="63" t="s">
        <v>19775</v>
      </c>
      <c r="C2598" s="63" t="s">
        <v>19776</v>
      </c>
      <c r="D2598" s="63" t="s">
        <v>307</v>
      </c>
      <c r="E2598" s="63" t="s">
        <v>239</v>
      </c>
      <c r="F2598" s="63" t="s">
        <v>240</v>
      </c>
      <c r="G2598" s="63" t="s">
        <v>14</v>
      </c>
      <c r="I2598" s="10"/>
    </row>
    <row r="2599" ht="14.25" customHeight="1">
      <c r="A2599" s="63" t="s">
        <v>19774</v>
      </c>
      <c r="B2599" s="63" t="s">
        <v>19775</v>
      </c>
      <c r="C2599" s="63" t="s">
        <v>19776</v>
      </c>
      <c r="D2599" s="63" t="s">
        <v>307</v>
      </c>
      <c r="E2599" s="63" t="s">
        <v>19777</v>
      </c>
      <c r="F2599" s="63" t="s">
        <v>101</v>
      </c>
      <c r="G2599" s="63" t="s">
        <v>14</v>
      </c>
      <c r="I2599" s="10"/>
    </row>
    <row r="2600" ht="14.25" customHeight="1">
      <c r="A2600" s="63" t="s">
        <v>19774</v>
      </c>
      <c r="B2600" s="63" t="s">
        <v>19775</v>
      </c>
      <c r="C2600" s="63" t="s">
        <v>19776</v>
      </c>
      <c r="D2600" s="63" t="s">
        <v>307</v>
      </c>
      <c r="E2600" s="63" t="s">
        <v>119</v>
      </c>
      <c r="F2600" s="63" t="s">
        <v>917</v>
      </c>
      <c r="G2600" s="63" t="s">
        <v>14</v>
      </c>
      <c r="I2600" s="10"/>
    </row>
    <row r="2601" ht="14.25" customHeight="1">
      <c r="A2601" s="63" t="s">
        <v>19774</v>
      </c>
      <c r="B2601" s="63" t="s">
        <v>19778</v>
      </c>
      <c r="C2601" s="63" t="s">
        <v>19779</v>
      </c>
      <c r="D2601" s="63" t="s">
        <v>2095</v>
      </c>
      <c r="E2601" s="63" t="s">
        <v>119</v>
      </c>
      <c r="F2601" s="63" t="s">
        <v>5876</v>
      </c>
      <c r="G2601" s="63" t="s">
        <v>14</v>
      </c>
      <c r="I2601" s="10"/>
    </row>
    <row r="2602" ht="14.25" customHeight="1">
      <c r="A2602" s="63" t="s">
        <v>19780</v>
      </c>
      <c r="B2602" s="63" t="s">
        <v>19781</v>
      </c>
      <c r="C2602" s="63" t="s">
        <v>19782</v>
      </c>
      <c r="D2602" s="63" t="s">
        <v>118</v>
      </c>
      <c r="E2602" s="63" t="s">
        <v>15</v>
      </c>
      <c r="F2602" s="63" t="s">
        <v>17966</v>
      </c>
      <c r="G2602" s="63" t="s">
        <v>14</v>
      </c>
      <c r="I2602" s="10"/>
    </row>
    <row r="2603" ht="14.25" customHeight="1">
      <c r="A2603" s="63" t="s">
        <v>19780</v>
      </c>
      <c r="B2603" s="63" t="s">
        <v>19781</v>
      </c>
      <c r="C2603" s="63" t="s">
        <v>19782</v>
      </c>
      <c r="D2603" s="63" t="s">
        <v>118</v>
      </c>
      <c r="E2603" s="63" t="s">
        <v>6044</v>
      </c>
      <c r="F2603" s="63" t="s">
        <v>809</v>
      </c>
      <c r="G2603" s="63" t="s">
        <v>14</v>
      </c>
      <c r="I2603" s="10"/>
    </row>
    <row r="2604" ht="14.25" customHeight="1">
      <c r="A2604" s="63" t="s">
        <v>19780</v>
      </c>
      <c r="B2604" s="63" t="s">
        <v>19783</v>
      </c>
      <c r="C2604" s="63" t="s">
        <v>19784</v>
      </c>
      <c r="D2604" s="63" t="s">
        <v>5528</v>
      </c>
      <c r="E2604" s="63" t="s">
        <v>119</v>
      </c>
      <c r="F2604" s="63" t="s">
        <v>18</v>
      </c>
      <c r="G2604" s="63" t="s">
        <v>14</v>
      </c>
      <c r="I2604" s="10"/>
    </row>
    <row r="2605" ht="14.25" customHeight="1">
      <c r="A2605" s="63" t="s">
        <v>19780</v>
      </c>
      <c r="B2605" s="63" t="s">
        <v>19783</v>
      </c>
      <c r="C2605" s="63" t="s">
        <v>19784</v>
      </c>
      <c r="D2605" s="63" t="s">
        <v>5528</v>
      </c>
      <c r="E2605" s="63" t="s">
        <v>6044</v>
      </c>
      <c r="F2605" s="63" t="s">
        <v>809</v>
      </c>
      <c r="G2605" s="63" t="s">
        <v>14</v>
      </c>
      <c r="I2605" s="10"/>
    </row>
    <row r="2606" ht="14.25" customHeight="1">
      <c r="A2606" s="63" t="s">
        <v>19785</v>
      </c>
      <c r="B2606" s="63" t="s">
        <v>19786</v>
      </c>
      <c r="C2606" s="63" t="s">
        <v>19787</v>
      </c>
      <c r="D2606" s="63" t="s">
        <v>1935</v>
      </c>
      <c r="E2606" s="63" t="s">
        <v>420</v>
      </c>
      <c r="F2606" s="63" t="s">
        <v>308</v>
      </c>
      <c r="G2606" s="63" t="s">
        <v>14</v>
      </c>
      <c r="I2606" s="10"/>
    </row>
    <row r="2607" ht="14.25" customHeight="1">
      <c r="A2607" s="63" t="s">
        <v>19785</v>
      </c>
      <c r="B2607" s="63" t="s">
        <v>19788</v>
      </c>
      <c r="C2607" s="63" t="s">
        <v>19789</v>
      </c>
      <c r="D2607" s="63" t="s">
        <v>303</v>
      </c>
      <c r="E2607" s="63" t="s">
        <v>6</v>
      </c>
      <c r="F2607" s="63" t="s">
        <v>171</v>
      </c>
      <c r="G2607" s="63" t="s">
        <v>14</v>
      </c>
      <c r="I2607" s="10"/>
    </row>
    <row r="2608" ht="14.25" customHeight="1">
      <c r="A2608" s="63" t="s">
        <v>19785</v>
      </c>
      <c r="B2608" s="63" t="s">
        <v>19788</v>
      </c>
      <c r="C2608" s="63" t="s">
        <v>19789</v>
      </c>
      <c r="D2608" s="63" t="s">
        <v>303</v>
      </c>
      <c r="E2608" s="63" t="s">
        <v>90</v>
      </c>
      <c r="F2608" s="63" t="s">
        <v>111</v>
      </c>
      <c r="G2608" s="63" t="s">
        <v>14</v>
      </c>
      <c r="I2608" s="10"/>
    </row>
    <row r="2609" ht="14.25" customHeight="1">
      <c r="A2609" s="63" t="s">
        <v>19790</v>
      </c>
      <c r="B2609" s="63" t="s">
        <v>19791</v>
      </c>
      <c r="C2609" s="63" t="s">
        <v>19792</v>
      </c>
      <c r="D2609" s="63" t="s">
        <v>839</v>
      </c>
      <c r="E2609" s="63" t="s">
        <v>119</v>
      </c>
      <c r="F2609" s="63" t="s">
        <v>4436</v>
      </c>
      <c r="G2609" s="63" t="s">
        <v>14</v>
      </c>
      <c r="I2609" s="10"/>
    </row>
    <row r="2610" ht="14.25" customHeight="1">
      <c r="A2610" s="63" t="s">
        <v>19790</v>
      </c>
      <c r="B2610" s="63" t="s">
        <v>19793</v>
      </c>
      <c r="C2610" s="63" t="s">
        <v>19794</v>
      </c>
      <c r="D2610" s="63" t="s">
        <v>307</v>
      </c>
      <c r="E2610" s="63" t="s">
        <v>119</v>
      </c>
      <c r="F2610" s="63" t="s">
        <v>917</v>
      </c>
      <c r="G2610" s="63" t="s">
        <v>14</v>
      </c>
      <c r="I2610" s="10"/>
    </row>
    <row r="2611" ht="14.25" customHeight="1">
      <c r="A2611" s="63" t="s">
        <v>19790</v>
      </c>
      <c r="B2611" s="63" t="s">
        <v>19793</v>
      </c>
      <c r="C2611" s="63" t="s">
        <v>19794</v>
      </c>
      <c r="D2611" s="63" t="s">
        <v>307</v>
      </c>
      <c r="E2611" s="63" t="s">
        <v>239</v>
      </c>
      <c r="F2611" s="63" t="s">
        <v>240</v>
      </c>
      <c r="G2611" s="63" t="s">
        <v>14</v>
      </c>
      <c r="I2611" s="10"/>
    </row>
    <row r="2612" ht="14.25" customHeight="1">
      <c r="A2612" s="63" t="s">
        <v>19795</v>
      </c>
      <c r="B2612" s="63" t="s">
        <v>19796</v>
      </c>
      <c r="C2612" s="63" t="s">
        <v>19797</v>
      </c>
      <c r="D2612" s="63" t="s">
        <v>468</v>
      </c>
      <c r="E2612" s="63" t="s">
        <v>5895</v>
      </c>
      <c r="F2612" s="63" t="s">
        <v>111</v>
      </c>
      <c r="G2612" s="63" t="s">
        <v>14</v>
      </c>
      <c r="I2612" s="10"/>
    </row>
    <row r="2613" ht="14.25" customHeight="1">
      <c r="A2613" s="63" t="s">
        <v>19795</v>
      </c>
      <c r="B2613" s="63" t="s">
        <v>19796</v>
      </c>
      <c r="C2613" s="63" t="s">
        <v>19797</v>
      </c>
      <c r="D2613" s="63" t="s">
        <v>468</v>
      </c>
      <c r="E2613" s="63" t="s">
        <v>119</v>
      </c>
      <c r="F2613" s="63" t="s">
        <v>18935</v>
      </c>
      <c r="G2613" s="63" t="s">
        <v>14</v>
      </c>
      <c r="I2613" s="10"/>
    </row>
    <row r="2614" ht="14.25" customHeight="1">
      <c r="A2614" s="63" t="s">
        <v>19798</v>
      </c>
      <c r="B2614" s="63" t="s">
        <v>19799</v>
      </c>
      <c r="C2614" s="63" t="s">
        <v>19800</v>
      </c>
      <c r="D2614" s="63" t="s">
        <v>178</v>
      </c>
      <c r="E2614" s="63" t="s">
        <v>5895</v>
      </c>
      <c r="F2614" s="63" t="s">
        <v>111</v>
      </c>
      <c r="G2614" s="63" t="s">
        <v>14</v>
      </c>
      <c r="I2614" s="10"/>
    </row>
    <row r="2615" ht="14.25" customHeight="1">
      <c r="A2615" s="63" t="s">
        <v>19798</v>
      </c>
      <c r="B2615" s="63" t="s">
        <v>19801</v>
      </c>
      <c r="C2615" s="63" t="s">
        <v>19802</v>
      </c>
      <c r="D2615" s="63" t="s">
        <v>3948</v>
      </c>
      <c r="E2615" s="63" t="s">
        <v>420</v>
      </c>
      <c r="F2615" s="63" t="s">
        <v>190</v>
      </c>
      <c r="G2615" s="63" t="s">
        <v>14</v>
      </c>
      <c r="I2615" s="10"/>
    </row>
    <row r="2616" ht="14.25" customHeight="1">
      <c r="A2616" s="63" t="s">
        <v>19798</v>
      </c>
      <c r="B2616" s="63" t="s">
        <v>19801</v>
      </c>
      <c r="C2616" s="63" t="s">
        <v>19802</v>
      </c>
      <c r="D2616" s="63" t="s">
        <v>3948</v>
      </c>
      <c r="E2616" s="63" t="s">
        <v>19164</v>
      </c>
      <c r="F2616" s="63" t="s">
        <v>111</v>
      </c>
      <c r="G2616" s="63" t="s">
        <v>14</v>
      </c>
      <c r="I2616" s="10"/>
    </row>
    <row r="2617" ht="14.25" customHeight="1">
      <c r="A2617" s="63" t="s">
        <v>19803</v>
      </c>
      <c r="B2617" s="63" t="s">
        <v>19804</v>
      </c>
      <c r="C2617" s="63" t="s">
        <v>19805</v>
      </c>
      <c r="D2617" s="63" t="s">
        <v>859</v>
      </c>
      <c r="E2617" s="63" t="s">
        <v>119</v>
      </c>
      <c r="F2617" s="63" t="s">
        <v>917</v>
      </c>
      <c r="G2617" s="63" t="s">
        <v>14</v>
      </c>
      <c r="I2617" s="10"/>
    </row>
    <row r="2618" ht="14.25" customHeight="1">
      <c r="A2618" s="63" t="s">
        <v>19803</v>
      </c>
      <c r="B2618" s="63" t="s">
        <v>19806</v>
      </c>
      <c r="C2618" s="63" t="s">
        <v>19807</v>
      </c>
      <c r="D2618" s="63" t="s">
        <v>2538</v>
      </c>
      <c r="E2618" s="63" t="s">
        <v>90</v>
      </c>
      <c r="F2618" s="63" t="s">
        <v>111</v>
      </c>
      <c r="G2618" s="63" t="s">
        <v>14</v>
      </c>
      <c r="I2618" s="10"/>
    </row>
    <row r="2619" ht="14.25" customHeight="1">
      <c r="A2619" s="63" t="s">
        <v>19808</v>
      </c>
      <c r="B2619" s="63" t="s">
        <v>19809</v>
      </c>
      <c r="C2619" s="63" t="s">
        <v>19810</v>
      </c>
      <c r="D2619" s="63" t="s">
        <v>385</v>
      </c>
      <c r="E2619" s="63" t="s">
        <v>119</v>
      </c>
      <c r="F2619" s="63" t="s">
        <v>308</v>
      </c>
      <c r="G2619" s="63" t="s">
        <v>14</v>
      </c>
      <c r="I2619" s="10"/>
    </row>
    <row r="2620" ht="14.25" customHeight="1">
      <c r="A2620" s="63" t="s">
        <v>19808</v>
      </c>
      <c r="B2620" s="63" t="s">
        <v>19811</v>
      </c>
      <c r="C2620" s="63" t="s">
        <v>19812</v>
      </c>
      <c r="D2620" s="63" t="s">
        <v>11</v>
      </c>
      <c r="E2620" s="63" t="s">
        <v>119</v>
      </c>
      <c r="F2620" s="63" t="s">
        <v>923</v>
      </c>
      <c r="G2620" s="63" t="s">
        <v>14</v>
      </c>
      <c r="I2620" s="10"/>
    </row>
    <row r="2621" ht="14.25" customHeight="1">
      <c r="A2621" s="63" t="s">
        <v>19813</v>
      </c>
      <c r="B2621" s="63" t="s">
        <v>19814</v>
      </c>
      <c r="C2621" s="63" t="s">
        <v>19815</v>
      </c>
      <c r="D2621" s="63" t="s">
        <v>312</v>
      </c>
      <c r="E2621" s="63" t="s">
        <v>119</v>
      </c>
      <c r="F2621" s="63" t="s">
        <v>308</v>
      </c>
      <c r="G2621" s="63" t="s">
        <v>14</v>
      </c>
      <c r="I2621" s="10"/>
    </row>
    <row r="2622" ht="14.25" customHeight="1">
      <c r="A2622" s="63" t="s">
        <v>19813</v>
      </c>
      <c r="B2622" s="63" t="s">
        <v>19816</v>
      </c>
      <c r="C2622" s="63" t="s">
        <v>19817</v>
      </c>
      <c r="D2622" s="63" t="s">
        <v>665</v>
      </c>
      <c r="E2622" s="63" t="s">
        <v>119</v>
      </c>
      <c r="F2622" s="63" t="s">
        <v>18</v>
      </c>
      <c r="G2622" s="63" t="s">
        <v>14</v>
      </c>
      <c r="I2622" s="10"/>
    </row>
    <row r="2623" ht="14.25" customHeight="1">
      <c r="A2623" s="63" t="s">
        <v>19818</v>
      </c>
      <c r="B2623" s="63" t="s">
        <v>19819</v>
      </c>
      <c r="C2623" s="63" t="s">
        <v>19820</v>
      </c>
      <c r="D2623" s="63" t="s">
        <v>432</v>
      </c>
      <c r="E2623" s="63" t="s">
        <v>119</v>
      </c>
      <c r="F2623" s="63" t="s">
        <v>1303</v>
      </c>
      <c r="G2623" s="63" t="s">
        <v>14</v>
      </c>
      <c r="I2623" s="10"/>
    </row>
    <row r="2624" ht="14.25" customHeight="1">
      <c r="A2624" s="63" t="s">
        <v>19818</v>
      </c>
      <c r="B2624" s="63" t="s">
        <v>19821</v>
      </c>
      <c r="C2624" s="63" t="s">
        <v>19822</v>
      </c>
      <c r="D2624" s="63" t="s">
        <v>567</v>
      </c>
      <c r="E2624" s="63" t="s">
        <v>119</v>
      </c>
      <c r="F2624" s="63" t="s">
        <v>498</v>
      </c>
      <c r="G2624" s="63" t="s">
        <v>14</v>
      </c>
      <c r="I2624" s="10"/>
    </row>
    <row r="2625" ht="14.25" customHeight="1">
      <c r="A2625" s="63" t="s">
        <v>19818</v>
      </c>
      <c r="B2625" s="63" t="s">
        <v>19821</v>
      </c>
      <c r="C2625" s="63" t="s">
        <v>19822</v>
      </c>
      <c r="D2625" s="63" t="s">
        <v>567</v>
      </c>
      <c r="E2625" s="63" t="s">
        <v>239</v>
      </c>
      <c r="F2625" s="63" t="s">
        <v>240</v>
      </c>
      <c r="G2625" s="63" t="s">
        <v>14</v>
      </c>
      <c r="I2625" s="10"/>
    </row>
    <row r="2626" ht="14.25" customHeight="1">
      <c r="A2626" s="63" t="s">
        <v>19823</v>
      </c>
      <c r="B2626" s="63" t="s">
        <v>19824</v>
      </c>
      <c r="C2626" s="63" t="s">
        <v>19825</v>
      </c>
      <c r="D2626" s="63" t="s">
        <v>7450</v>
      </c>
      <c r="E2626" s="63" t="s">
        <v>119</v>
      </c>
      <c r="F2626" s="63" t="s">
        <v>917</v>
      </c>
      <c r="G2626" s="63" t="s">
        <v>14</v>
      </c>
      <c r="I2626" s="10"/>
    </row>
    <row r="2627" ht="14.25" customHeight="1">
      <c r="A2627" s="63" t="s">
        <v>19823</v>
      </c>
      <c r="B2627" s="63" t="s">
        <v>19826</v>
      </c>
      <c r="C2627" s="63" t="s">
        <v>19827</v>
      </c>
      <c r="D2627" s="63" t="s">
        <v>677</v>
      </c>
      <c r="E2627" s="63" t="s">
        <v>119</v>
      </c>
      <c r="F2627" s="63" t="s">
        <v>454</v>
      </c>
      <c r="G2627" s="63" t="s">
        <v>14</v>
      </c>
      <c r="I2627" s="10"/>
    </row>
    <row r="2628" ht="14.25" customHeight="1">
      <c r="A2628" s="63" t="s">
        <v>19828</v>
      </c>
      <c r="B2628" s="63" t="s">
        <v>19829</v>
      </c>
      <c r="C2628" s="63" t="s">
        <v>19830</v>
      </c>
      <c r="D2628" s="63" t="s">
        <v>839</v>
      </c>
      <c r="E2628" s="63" t="s">
        <v>119</v>
      </c>
      <c r="F2628" s="63" t="s">
        <v>917</v>
      </c>
      <c r="G2628" s="63" t="s">
        <v>14</v>
      </c>
      <c r="I2628" s="10"/>
    </row>
    <row r="2629" ht="14.25" customHeight="1">
      <c r="A2629" s="63" t="s">
        <v>19828</v>
      </c>
      <c r="B2629" s="63" t="s">
        <v>19831</v>
      </c>
      <c r="C2629" s="63" t="s">
        <v>19832</v>
      </c>
      <c r="D2629" s="63" t="s">
        <v>14467</v>
      </c>
      <c r="E2629" s="63" t="s">
        <v>334</v>
      </c>
      <c r="F2629" s="63" t="s">
        <v>917</v>
      </c>
      <c r="G2629" s="63" t="s">
        <v>14</v>
      </c>
      <c r="I2629" s="10"/>
    </row>
    <row r="2630" ht="14.25" customHeight="1">
      <c r="A2630" s="63" t="s">
        <v>19828</v>
      </c>
      <c r="B2630" s="63" t="s">
        <v>19831</v>
      </c>
      <c r="C2630" s="63" t="s">
        <v>19832</v>
      </c>
      <c r="D2630" s="63" t="s">
        <v>14467</v>
      </c>
      <c r="E2630" s="63" t="s">
        <v>1287</v>
      </c>
      <c r="F2630" s="63" t="s">
        <v>350</v>
      </c>
      <c r="G2630" s="63" t="s">
        <v>14</v>
      </c>
      <c r="I2630" s="10"/>
    </row>
    <row r="2631" ht="14.25" customHeight="1">
      <c r="A2631" s="65">
        <v>44506.0</v>
      </c>
      <c r="B2631" s="63" t="s">
        <v>19833</v>
      </c>
      <c r="C2631" s="63" t="s">
        <v>19834</v>
      </c>
      <c r="D2631" s="63" t="s">
        <v>321</v>
      </c>
      <c r="E2631" s="63" t="s">
        <v>8294</v>
      </c>
      <c r="F2631" s="63" t="s">
        <v>111</v>
      </c>
      <c r="G2631" s="63" t="s">
        <v>14</v>
      </c>
      <c r="I2631" s="10"/>
    </row>
    <row r="2632" ht="14.25" customHeight="1">
      <c r="A2632" s="65">
        <v>44506.0</v>
      </c>
      <c r="B2632" s="63" t="s">
        <v>19833</v>
      </c>
      <c r="C2632" s="63" t="s">
        <v>19834</v>
      </c>
      <c r="D2632" s="63" t="s">
        <v>321</v>
      </c>
      <c r="E2632" s="63" t="s">
        <v>119</v>
      </c>
      <c r="F2632" s="63" t="s">
        <v>564</v>
      </c>
      <c r="G2632" s="63" t="s">
        <v>14</v>
      </c>
      <c r="I2632" s="10"/>
    </row>
    <row r="2633" ht="14.25" customHeight="1">
      <c r="A2633" s="65">
        <v>44506.0</v>
      </c>
      <c r="B2633" s="63" t="s">
        <v>19833</v>
      </c>
      <c r="C2633" s="63" t="s">
        <v>19834</v>
      </c>
      <c r="D2633" s="63" t="s">
        <v>321</v>
      </c>
      <c r="E2633" s="63" t="s">
        <v>420</v>
      </c>
      <c r="F2633" s="63" t="s">
        <v>13</v>
      </c>
      <c r="G2633" s="63" t="s">
        <v>14</v>
      </c>
      <c r="I2633" s="10"/>
    </row>
    <row r="2634" ht="14.25" customHeight="1">
      <c r="A2634" s="65">
        <v>44506.0</v>
      </c>
      <c r="B2634" s="63" t="s">
        <v>19835</v>
      </c>
      <c r="C2634" s="63" t="s">
        <v>19836</v>
      </c>
      <c r="D2634" s="63" t="s">
        <v>642</v>
      </c>
      <c r="E2634" s="63" t="s">
        <v>1293</v>
      </c>
      <c r="F2634" s="63" t="s">
        <v>171</v>
      </c>
      <c r="G2634" s="63" t="s">
        <v>14</v>
      </c>
      <c r="I2634" s="10"/>
    </row>
    <row r="2635" ht="14.25" customHeight="1">
      <c r="A2635" s="65">
        <v>44475.0</v>
      </c>
      <c r="B2635" s="63" t="s">
        <v>19837</v>
      </c>
      <c r="C2635" s="63" t="s">
        <v>19838</v>
      </c>
      <c r="D2635" s="63" t="s">
        <v>838</v>
      </c>
      <c r="E2635" s="63" t="s">
        <v>15</v>
      </c>
      <c r="F2635" s="63" t="s">
        <v>1341</v>
      </c>
      <c r="G2635" s="63" t="s">
        <v>14</v>
      </c>
      <c r="I2635" s="10"/>
    </row>
    <row r="2636" ht="14.25" customHeight="1">
      <c r="A2636" s="65">
        <v>44475.0</v>
      </c>
      <c r="B2636" s="63" t="s">
        <v>19837</v>
      </c>
      <c r="C2636" s="63" t="s">
        <v>19838</v>
      </c>
      <c r="D2636" s="63" t="s">
        <v>838</v>
      </c>
      <c r="E2636" s="63" t="s">
        <v>17618</v>
      </c>
      <c r="F2636" s="63" t="s">
        <v>4780</v>
      </c>
      <c r="G2636" s="63" t="s">
        <v>14</v>
      </c>
      <c r="I2636" s="10"/>
    </row>
    <row r="2637" ht="14.25" customHeight="1">
      <c r="A2637" s="65">
        <v>44475.0</v>
      </c>
      <c r="B2637" s="63" t="s">
        <v>19839</v>
      </c>
      <c r="C2637" s="63" t="s">
        <v>19840</v>
      </c>
      <c r="D2637" s="63" t="s">
        <v>859</v>
      </c>
      <c r="E2637" s="63" t="s">
        <v>119</v>
      </c>
      <c r="F2637" s="63" t="s">
        <v>2840</v>
      </c>
      <c r="G2637" s="63" t="s">
        <v>14</v>
      </c>
      <c r="I2637" s="10"/>
    </row>
    <row r="2638" ht="14.25" customHeight="1">
      <c r="A2638" s="65">
        <v>44475.0</v>
      </c>
      <c r="B2638" s="63" t="s">
        <v>19839</v>
      </c>
      <c r="C2638" s="63" t="s">
        <v>19840</v>
      </c>
      <c r="D2638" s="63" t="s">
        <v>859</v>
      </c>
      <c r="E2638" s="63" t="s">
        <v>239</v>
      </c>
      <c r="F2638" s="63" t="s">
        <v>240</v>
      </c>
      <c r="G2638" s="63" t="s">
        <v>14</v>
      </c>
      <c r="I2638" s="10"/>
    </row>
    <row r="2639" ht="14.25" customHeight="1">
      <c r="A2639" s="65">
        <v>44445.0</v>
      </c>
      <c r="B2639" s="63" t="s">
        <v>19841</v>
      </c>
      <c r="C2639" s="63" t="s">
        <v>19842</v>
      </c>
      <c r="D2639" s="63" t="s">
        <v>1379</v>
      </c>
      <c r="E2639" s="63" t="s">
        <v>334</v>
      </c>
      <c r="F2639" s="63" t="s">
        <v>190</v>
      </c>
      <c r="G2639" s="63" t="s">
        <v>14</v>
      </c>
      <c r="I2639" s="10"/>
    </row>
    <row r="2640" ht="14.25" customHeight="1">
      <c r="A2640" s="65">
        <v>44445.0</v>
      </c>
      <c r="B2640" s="63" t="s">
        <v>19841</v>
      </c>
      <c r="C2640" s="63" t="s">
        <v>19842</v>
      </c>
      <c r="D2640" s="63" t="s">
        <v>1379</v>
      </c>
      <c r="E2640" s="63" t="s">
        <v>420</v>
      </c>
      <c r="F2640" s="63" t="s">
        <v>308</v>
      </c>
      <c r="G2640" s="63" t="s">
        <v>14</v>
      </c>
      <c r="I2640" s="10"/>
    </row>
    <row r="2641" ht="14.25" customHeight="1">
      <c r="A2641" s="65">
        <v>44445.0</v>
      </c>
      <c r="B2641" s="63" t="s">
        <v>19843</v>
      </c>
      <c r="C2641" s="63" t="s">
        <v>19844</v>
      </c>
      <c r="D2641" s="63" t="s">
        <v>457</v>
      </c>
      <c r="E2641" s="63" t="s">
        <v>259</v>
      </c>
      <c r="F2641" s="63" t="s">
        <v>454</v>
      </c>
      <c r="G2641" s="63" t="s">
        <v>14</v>
      </c>
      <c r="I2641" s="10"/>
    </row>
    <row r="2642" ht="14.25" customHeight="1">
      <c r="A2642" s="65">
        <v>44445.0</v>
      </c>
      <c r="B2642" s="63" t="s">
        <v>19843</v>
      </c>
      <c r="C2642" s="63" t="s">
        <v>19844</v>
      </c>
      <c r="D2642" s="63" t="s">
        <v>457</v>
      </c>
      <c r="E2642" s="63" t="s">
        <v>90</v>
      </c>
      <c r="F2642" s="63" t="s">
        <v>111</v>
      </c>
      <c r="G2642" s="63" t="s">
        <v>14</v>
      </c>
      <c r="I2642" s="10"/>
    </row>
    <row r="2643" ht="14.25" customHeight="1">
      <c r="A2643" s="65">
        <v>44414.0</v>
      </c>
      <c r="B2643" s="63" t="s">
        <v>19845</v>
      </c>
      <c r="C2643" s="63" t="s">
        <v>19846</v>
      </c>
      <c r="D2643" s="63" t="s">
        <v>197</v>
      </c>
      <c r="E2643" s="63" t="s">
        <v>119</v>
      </c>
      <c r="F2643" s="63" t="s">
        <v>1901</v>
      </c>
      <c r="G2643" s="63" t="s">
        <v>14</v>
      </c>
      <c r="I2643" s="10"/>
    </row>
    <row r="2644" ht="14.25" customHeight="1">
      <c r="A2644" s="65">
        <v>44414.0</v>
      </c>
      <c r="B2644" s="63" t="s">
        <v>19845</v>
      </c>
      <c r="C2644" s="63" t="s">
        <v>19846</v>
      </c>
      <c r="D2644" s="63" t="s">
        <v>197</v>
      </c>
      <c r="E2644" s="63" t="s">
        <v>19847</v>
      </c>
      <c r="F2644" s="63" t="s">
        <v>18935</v>
      </c>
      <c r="G2644" s="63" t="s">
        <v>14</v>
      </c>
      <c r="I2644" s="10"/>
    </row>
    <row r="2645" ht="14.25" customHeight="1">
      <c r="A2645" s="65">
        <v>44414.0</v>
      </c>
      <c r="B2645" s="63" t="s">
        <v>19848</v>
      </c>
      <c r="C2645" s="63" t="s">
        <v>19849</v>
      </c>
      <c r="D2645" s="63" t="s">
        <v>216</v>
      </c>
      <c r="E2645" s="63" t="s">
        <v>119</v>
      </c>
      <c r="F2645" s="63" t="s">
        <v>308</v>
      </c>
      <c r="G2645" s="63" t="s">
        <v>14</v>
      </c>
      <c r="I2645" s="10"/>
    </row>
    <row r="2646" ht="14.25" customHeight="1">
      <c r="A2646" s="65">
        <v>44414.0</v>
      </c>
      <c r="B2646" s="63" t="s">
        <v>19848</v>
      </c>
      <c r="C2646" s="63" t="s">
        <v>19849</v>
      </c>
      <c r="D2646" s="63" t="s">
        <v>216</v>
      </c>
      <c r="E2646" s="63" t="s">
        <v>100</v>
      </c>
      <c r="F2646" s="63" t="s">
        <v>1341</v>
      </c>
      <c r="G2646" s="63" t="s">
        <v>14</v>
      </c>
      <c r="I2646" s="10"/>
    </row>
    <row r="2647" ht="14.25" customHeight="1">
      <c r="A2647" s="65">
        <v>44383.0</v>
      </c>
      <c r="B2647" s="63" t="s">
        <v>19850</v>
      </c>
      <c r="C2647" s="63" t="s">
        <v>19851</v>
      </c>
      <c r="D2647" s="63" t="s">
        <v>5528</v>
      </c>
      <c r="E2647" s="63" t="s">
        <v>119</v>
      </c>
      <c r="F2647" s="63" t="s">
        <v>917</v>
      </c>
      <c r="G2647" s="63" t="s">
        <v>14</v>
      </c>
      <c r="I2647" s="10"/>
    </row>
    <row r="2648" ht="14.25" customHeight="1">
      <c r="A2648" s="65">
        <v>44383.0</v>
      </c>
      <c r="B2648" s="63" t="s">
        <v>19850</v>
      </c>
      <c r="C2648" s="63" t="s">
        <v>19851</v>
      </c>
      <c r="D2648" s="63" t="s">
        <v>5528</v>
      </c>
      <c r="E2648" s="63" t="s">
        <v>1237</v>
      </c>
      <c r="F2648" s="63" t="s">
        <v>101</v>
      </c>
      <c r="G2648" s="63" t="s">
        <v>14</v>
      </c>
      <c r="I2648" s="10"/>
    </row>
    <row r="2649" ht="14.25" customHeight="1">
      <c r="A2649" s="65">
        <v>44383.0</v>
      </c>
      <c r="B2649" s="63" t="s">
        <v>19852</v>
      </c>
      <c r="C2649" s="63" t="s">
        <v>19853</v>
      </c>
      <c r="D2649" s="63" t="s">
        <v>731</v>
      </c>
      <c r="E2649" s="63" t="s">
        <v>38</v>
      </c>
      <c r="F2649" s="63" t="s">
        <v>149</v>
      </c>
      <c r="G2649" s="63" t="s">
        <v>14</v>
      </c>
      <c r="I2649" s="10"/>
    </row>
    <row r="2650" ht="14.25" customHeight="1">
      <c r="A2650" s="65">
        <v>44383.0</v>
      </c>
      <c r="B2650" s="63" t="s">
        <v>19852</v>
      </c>
      <c r="C2650" s="63" t="s">
        <v>19853</v>
      </c>
      <c r="D2650" s="63" t="s">
        <v>731</v>
      </c>
      <c r="E2650" s="63" t="s">
        <v>17545</v>
      </c>
      <c r="F2650" s="63" t="s">
        <v>350</v>
      </c>
      <c r="G2650" s="63" t="s">
        <v>14</v>
      </c>
      <c r="I2650" s="10"/>
    </row>
    <row r="2651" ht="14.25" customHeight="1">
      <c r="A2651" s="65">
        <v>44292.0</v>
      </c>
      <c r="B2651" s="63" t="s">
        <v>19854</v>
      </c>
      <c r="C2651" s="63" t="s">
        <v>19855</v>
      </c>
      <c r="D2651" s="63" t="s">
        <v>584</v>
      </c>
      <c r="E2651" s="63" t="s">
        <v>8294</v>
      </c>
      <c r="F2651" s="63" t="s">
        <v>111</v>
      </c>
      <c r="G2651" s="63" t="s">
        <v>14</v>
      </c>
      <c r="I2651" s="10"/>
    </row>
    <row r="2652" ht="14.25" customHeight="1">
      <c r="A2652" s="65">
        <v>44292.0</v>
      </c>
      <c r="B2652" s="63" t="s">
        <v>19856</v>
      </c>
      <c r="C2652" s="63" t="s">
        <v>19857</v>
      </c>
      <c r="D2652" s="63" t="s">
        <v>238</v>
      </c>
      <c r="E2652" s="63" t="s">
        <v>239</v>
      </c>
      <c r="F2652" s="63" t="s">
        <v>240</v>
      </c>
      <c r="G2652" s="63" t="s">
        <v>14</v>
      </c>
      <c r="I2652" s="10"/>
    </row>
    <row r="2653" ht="14.25" customHeight="1">
      <c r="A2653" s="65">
        <v>44292.0</v>
      </c>
      <c r="B2653" s="63" t="s">
        <v>19856</v>
      </c>
      <c r="C2653" s="63" t="s">
        <v>19857</v>
      </c>
      <c r="D2653" s="63" t="s">
        <v>238</v>
      </c>
      <c r="E2653" s="63" t="s">
        <v>119</v>
      </c>
      <c r="F2653" s="63" t="s">
        <v>917</v>
      </c>
      <c r="G2653" s="63" t="s">
        <v>14</v>
      </c>
      <c r="I2653" s="10"/>
    </row>
    <row r="2654" ht="14.25" customHeight="1">
      <c r="A2654" s="65">
        <v>44292.0</v>
      </c>
      <c r="B2654" s="63" t="s">
        <v>19856</v>
      </c>
      <c r="C2654" s="63" t="s">
        <v>19857</v>
      </c>
      <c r="D2654" s="63" t="s">
        <v>238</v>
      </c>
      <c r="E2654" s="63" t="s">
        <v>90</v>
      </c>
      <c r="F2654" s="63" t="s">
        <v>111</v>
      </c>
      <c r="G2654" s="63" t="s">
        <v>14</v>
      </c>
      <c r="I2654" s="10"/>
    </row>
    <row r="2655" ht="14.25" customHeight="1">
      <c r="A2655" s="65">
        <v>44233.0</v>
      </c>
      <c r="B2655" s="63" t="s">
        <v>19858</v>
      </c>
      <c r="C2655" s="63" t="s">
        <v>19859</v>
      </c>
      <c r="D2655" s="63" t="s">
        <v>385</v>
      </c>
      <c r="E2655" s="63" t="s">
        <v>119</v>
      </c>
      <c r="F2655" s="63" t="s">
        <v>330</v>
      </c>
      <c r="G2655" s="63" t="s">
        <v>14</v>
      </c>
      <c r="I2655" s="10"/>
    </row>
    <row r="2656" ht="14.25" customHeight="1">
      <c r="A2656" s="65">
        <v>44233.0</v>
      </c>
      <c r="B2656" s="63" t="s">
        <v>19858</v>
      </c>
      <c r="C2656" s="63" t="s">
        <v>19859</v>
      </c>
      <c r="D2656" s="63" t="s">
        <v>385</v>
      </c>
      <c r="E2656" s="63" t="s">
        <v>1807</v>
      </c>
      <c r="F2656" s="63" t="s">
        <v>240</v>
      </c>
      <c r="G2656" s="63" t="s">
        <v>14</v>
      </c>
      <c r="I2656" s="10"/>
    </row>
    <row r="2657" ht="14.25" customHeight="1">
      <c r="A2657" s="65">
        <v>44233.0</v>
      </c>
      <c r="B2657" s="63" t="s">
        <v>19860</v>
      </c>
      <c r="C2657" s="63" t="s">
        <v>19861</v>
      </c>
      <c r="D2657" s="63" t="s">
        <v>899</v>
      </c>
      <c r="E2657" s="63" t="s">
        <v>119</v>
      </c>
      <c r="F2657" s="63" t="s">
        <v>18</v>
      </c>
      <c r="G2657" s="63" t="s">
        <v>14</v>
      </c>
      <c r="I2657" s="10"/>
    </row>
    <row r="2658" ht="14.25" customHeight="1">
      <c r="A2658" s="65">
        <v>44233.0</v>
      </c>
      <c r="B2658" s="63" t="s">
        <v>19860</v>
      </c>
      <c r="C2658" s="63" t="s">
        <v>19861</v>
      </c>
      <c r="D2658" s="63" t="s">
        <v>899</v>
      </c>
      <c r="E2658" s="63" t="s">
        <v>90</v>
      </c>
      <c r="F2658" s="63" t="s">
        <v>111</v>
      </c>
      <c r="G2658" s="63" t="s">
        <v>14</v>
      </c>
      <c r="I2658" s="10"/>
    </row>
    <row r="2659" ht="14.25" customHeight="1">
      <c r="A2659" s="65">
        <v>44202.0</v>
      </c>
      <c r="B2659" s="63" t="s">
        <v>19862</v>
      </c>
      <c r="C2659" s="63" t="s">
        <v>19863</v>
      </c>
      <c r="D2659" s="63" t="s">
        <v>435</v>
      </c>
      <c r="E2659" s="63" t="s">
        <v>119</v>
      </c>
      <c r="F2659" s="63" t="s">
        <v>330</v>
      </c>
      <c r="G2659" s="63" t="s">
        <v>14</v>
      </c>
      <c r="I2659" s="10"/>
    </row>
    <row r="2660" ht="14.25" customHeight="1">
      <c r="A2660" s="65">
        <v>44202.0</v>
      </c>
      <c r="B2660" s="63" t="s">
        <v>19862</v>
      </c>
      <c r="C2660" s="63" t="s">
        <v>19863</v>
      </c>
      <c r="D2660" s="63" t="s">
        <v>435</v>
      </c>
      <c r="E2660" s="63" t="s">
        <v>90</v>
      </c>
      <c r="F2660" s="63" t="s">
        <v>111</v>
      </c>
      <c r="G2660" s="63" t="s">
        <v>14</v>
      </c>
      <c r="I2660" s="10"/>
    </row>
    <row r="2661" ht="14.25" customHeight="1">
      <c r="A2661" s="65">
        <v>44202.0</v>
      </c>
      <c r="B2661" s="63" t="s">
        <v>19864</v>
      </c>
      <c r="C2661" s="63" t="s">
        <v>19865</v>
      </c>
      <c r="D2661" s="63" t="s">
        <v>21</v>
      </c>
      <c r="E2661" s="63" t="s">
        <v>119</v>
      </c>
      <c r="F2661" s="63" t="s">
        <v>3593</v>
      </c>
      <c r="G2661" s="63" t="s">
        <v>14</v>
      </c>
      <c r="I2661" s="10"/>
    </row>
    <row r="2662" ht="14.25" customHeight="1">
      <c r="A2662" s="65">
        <v>44202.0</v>
      </c>
      <c r="B2662" s="63" t="s">
        <v>19864</v>
      </c>
      <c r="C2662" s="63" t="s">
        <v>19865</v>
      </c>
      <c r="D2662" s="63" t="s">
        <v>21</v>
      </c>
      <c r="E2662" s="63" t="s">
        <v>8294</v>
      </c>
      <c r="F2662" s="63" t="s">
        <v>111</v>
      </c>
      <c r="G2662" s="63" t="s">
        <v>14</v>
      </c>
      <c r="I2662" s="10"/>
    </row>
    <row r="2663" ht="14.25" customHeight="1">
      <c r="A2663" s="65">
        <v>44202.0</v>
      </c>
      <c r="B2663" s="63" t="s">
        <v>19864</v>
      </c>
      <c r="C2663" s="63" t="s">
        <v>19865</v>
      </c>
      <c r="D2663" s="63" t="s">
        <v>21</v>
      </c>
      <c r="E2663" s="63" t="s">
        <v>6044</v>
      </c>
      <c r="F2663" s="63" t="s">
        <v>809</v>
      </c>
      <c r="G2663" s="63" t="s">
        <v>14</v>
      </c>
      <c r="I2663" s="10"/>
    </row>
    <row r="2664" ht="14.25" customHeight="1">
      <c r="A2664" s="63" t="s">
        <v>19866</v>
      </c>
      <c r="B2664" s="63" t="s">
        <v>19867</v>
      </c>
      <c r="C2664" s="63" t="s">
        <v>19868</v>
      </c>
      <c r="D2664" s="63" t="s">
        <v>140</v>
      </c>
      <c r="E2664" s="63" t="s">
        <v>119</v>
      </c>
      <c r="F2664" s="63" t="s">
        <v>18</v>
      </c>
      <c r="G2664" s="63" t="s">
        <v>14</v>
      </c>
      <c r="I2664" s="10"/>
    </row>
    <row r="2665" ht="14.25" customHeight="1">
      <c r="A2665" s="63" t="s">
        <v>19866</v>
      </c>
      <c r="B2665" s="63" t="s">
        <v>19867</v>
      </c>
      <c r="C2665" s="63" t="s">
        <v>19868</v>
      </c>
      <c r="D2665" s="63" t="s">
        <v>140</v>
      </c>
      <c r="E2665" s="63" t="s">
        <v>19777</v>
      </c>
      <c r="F2665" s="63" t="s">
        <v>101</v>
      </c>
      <c r="G2665" s="63" t="s">
        <v>14</v>
      </c>
      <c r="I2665" s="10"/>
    </row>
    <row r="2666" ht="14.25" customHeight="1">
      <c r="A2666" s="63" t="s">
        <v>19866</v>
      </c>
      <c r="B2666" s="63" t="s">
        <v>19867</v>
      </c>
      <c r="C2666" s="63" t="s">
        <v>19868</v>
      </c>
      <c r="D2666" s="63" t="s">
        <v>140</v>
      </c>
      <c r="E2666" s="63" t="s">
        <v>344</v>
      </c>
      <c r="F2666" s="63" t="s">
        <v>450</v>
      </c>
      <c r="G2666" s="63" t="s">
        <v>14</v>
      </c>
      <c r="I2666" s="10"/>
    </row>
    <row r="2667" ht="14.25" customHeight="1">
      <c r="A2667" s="63" t="s">
        <v>19866</v>
      </c>
      <c r="B2667" s="63" t="s">
        <v>19869</v>
      </c>
      <c r="C2667" s="63" t="s">
        <v>19870</v>
      </c>
      <c r="D2667" s="63" t="s">
        <v>1020</v>
      </c>
      <c r="E2667" s="63" t="s">
        <v>119</v>
      </c>
      <c r="F2667" s="63" t="s">
        <v>2840</v>
      </c>
      <c r="G2667" s="63" t="s">
        <v>14</v>
      </c>
      <c r="I2667" s="10"/>
    </row>
    <row r="2668" ht="14.25" customHeight="1">
      <c r="A2668" s="63" t="s">
        <v>19866</v>
      </c>
      <c r="B2668" s="63" t="s">
        <v>19869</v>
      </c>
      <c r="C2668" s="63" t="s">
        <v>19870</v>
      </c>
      <c r="D2668" s="63" t="s">
        <v>1020</v>
      </c>
      <c r="E2668" s="63" t="s">
        <v>17726</v>
      </c>
      <c r="F2668" s="63" t="s">
        <v>308</v>
      </c>
      <c r="G2668" s="63" t="s">
        <v>14</v>
      </c>
      <c r="I2668" s="10"/>
    </row>
    <row r="2669" ht="14.25" customHeight="1">
      <c r="A2669" s="63" t="s">
        <v>19866</v>
      </c>
      <c r="B2669" s="63" t="s">
        <v>19869</v>
      </c>
      <c r="C2669" s="63" t="s">
        <v>19870</v>
      </c>
      <c r="D2669" s="63" t="s">
        <v>1020</v>
      </c>
      <c r="E2669" s="63" t="s">
        <v>90</v>
      </c>
      <c r="F2669" s="63" t="s">
        <v>111</v>
      </c>
      <c r="G2669" s="63" t="s">
        <v>14</v>
      </c>
      <c r="I2669" s="10"/>
    </row>
    <row r="2670" ht="14.25" customHeight="1">
      <c r="A2670" s="63" t="s">
        <v>19871</v>
      </c>
      <c r="B2670" s="63" t="s">
        <v>19872</v>
      </c>
      <c r="C2670" s="63" t="s">
        <v>19873</v>
      </c>
      <c r="D2670" s="63" t="s">
        <v>970</v>
      </c>
      <c r="E2670" s="63" t="s">
        <v>119</v>
      </c>
      <c r="F2670" s="63" t="s">
        <v>18798</v>
      </c>
      <c r="G2670" s="63" t="s">
        <v>14</v>
      </c>
      <c r="I2670" s="10"/>
    </row>
    <row r="2671" ht="14.25" customHeight="1">
      <c r="A2671" s="63" t="s">
        <v>19871</v>
      </c>
      <c r="B2671" s="63" t="s">
        <v>19872</v>
      </c>
      <c r="C2671" s="63" t="s">
        <v>19873</v>
      </c>
      <c r="D2671" s="63" t="s">
        <v>970</v>
      </c>
      <c r="E2671" s="63" t="s">
        <v>19164</v>
      </c>
      <c r="F2671" s="63" t="s">
        <v>111</v>
      </c>
      <c r="G2671" s="63" t="s">
        <v>14</v>
      </c>
      <c r="I2671" s="10"/>
    </row>
    <row r="2672" ht="14.25" customHeight="1">
      <c r="A2672" s="63" t="s">
        <v>19871</v>
      </c>
      <c r="B2672" s="63" t="s">
        <v>19874</v>
      </c>
      <c r="C2672" s="63" t="s">
        <v>19875</v>
      </c>
      <c r="D2672" s="63" t="s">
        <v>1849</v>
      </c>
      <c r="E2672" s="63" t="s">
        <v>334</v>
      </c>
      <c r="F2672" s="63" t="s">
        <v>2302</v>
      </c>
      <c r="G2672" s="63" t="s">
        <v>14</v>
      </c>
      <c r="I2672" s="10"/>
    </row>
    <row r="2673" ht="14.25" customHeight="1">
      <c r="A2673" s="63" t="s">
        <v>19871</v>
      </c>
      <c r="B2673" s="63" t="s">
        <v>19874</v>
      </c>
      <c r="C2673" s="63" t="s">
        <v>19875</v>
      </c>
      <c r="D2673" s="63" t="s">
        <v>1849</v>
      </c>
      <c r="E2673" s="63" t="s">
        <v>119</v>
      </c>
      <c r="F2673" s="63" t="s">
        <v>18</v>
      </c>
      <c r="G2673" s="63" t="s">
        <v>14</v>
      </c>
      <c r="I2673" s="10"/>
    </row>
    <row r="2674" ht="14.25" customHeight="1">
      <c r="A2674" s="63" t="s">
        <v>19876</v>
      </c>
      <c r="B2674" s="63" t="s">
        <v>19877</v>
      </c>
      <c r="C2674" s="63" t="s">
        <v>19878</v>
      </c>
      <c r="D2674" s="63" t="s">
        <v>284</v>
      </c>
      <c r="E2674" s="63" t="s">
        <v>119</v>
      </c>
      <c r="F2674" s="63" t="s">
        <v>4436</v>
      </c>
      <c r="G2674" s="63" t="s">
        <v>14</v>
      </c>
      <c r="I2674" s="10"/>
    </row>
    <row r="2675" ht="14.25" customHeight="1">
      <c r="A2675" s="63" t="s">
        <v>19876</v>
      </c>
      <c r="B2675" s="63" t="s">
        <v>19877</v>
      </c>
      <c r="C2675" s="63" t="s">
        <v>19878</v>
      </c>
      <c r="D2675" s="63" t="s">
        <v>284</v>
      </c>
      <c r="E2675" s="63" t="s">
        <v>90</v>
      </c>
      <c r="F2675" s="63" t="s">
        <v>111</v>
      </c>
      <c r="G2675" s="63" t="s">
        <v>14</v>
      </c>
      <c r="I2675" s="10"/>
    </row>
    <row r="2676" ht="14.25" customHeight="1">
      <c r="A2676" s="63" t="s">
        <v>19876</v>
      </c>
      <c r="B2676" s="63" t="s">
        <v>19879</v>
      </c>
      <c r="C2676" s="63" t="s">
        <v>19880</v>
      </c>
      <c r="D2676" s="63" t="s">
        <v>1918</v>
      </c>
      <c r="E2676" s="63" t="s">
        <v>119</v>
      </c>
      <c r="F2676" s="63" t="s">
        <v>330</v>
      </c>
      <c r="G2676" s="63" t="s">
        <v>14</v>
      </c>
      <c r="I2676" s="10"/>
    </row>
    <row r="2677" ht="14.25" customHeight="1">
      <c r="A2677" s="63" t="s">
        <v>19876</v>
      </c>
      <c r="B2677" s="63" t="s">
        <v>19879</v>
      </c>
      <c r="C2677" s="63" t="s">
        <v>19880</v>
      </c>
      <c r="D2677" s="63" t="s">
        <v>1918</v>
      </c>
      <c r="E2677" s="63" t="s">
        <v>90</v>
      </c>
      <c r="F2677" s="63" t="s">
        <v>111</v>
      </c>
      <c r="G2677" s="63" t="s">
        <v>14</v>
      </c>
      <c r="I2677" s="10"/>
    </row>
    <row r="2678" ht="14.25" customHeight="1">
      <c r="A2678" s="63" t="s">
        <v>19881</v>
      </c>
      <c r="B2678" s="63" t="s">
        <v>19882</v>
      </c>
      <c r="C2678" s="63" t="s">
        <v>19883</v>
      </c>
      <c r="D2678" s="63" t="s">
        <v>1998</v>
      </c>
      <c r="E2678" s="63" t="s">
        <v>119</v>
      </c>
      <c r="F2678" s="63" t="s">
        <v>18798</v>
      </c>
      <c r="G2678" s="63" t="s">
        <v>14</v>
      </c>
      <c r="I2678" s="10"/>
    </row>
    <row r="2679" ht="14.25" customHeight="1">
      <c r="A2679" s="63" t="s">
        <v>19881</v>
      </c>
      <c r="B2679" s="63" t="s">
        <v>19882</v>
      </c>
      <c r="C2679" s="63" t="s">
        <v>19883</v>
      </c>
      <c r="D2679" s="63" t="s">
        <v>1998</v>
      </c>
      <c r="E2679" s="63" t="s">
        <v>90</v>
      </c>
      <c r="F2679" s="63" t="s">
        <v>111</v>
      </c>
      <c r="G2679" s="63" t="s">
        <v>14</v>
      </c>
      <c r="I2679" s="10"/>
    </row>
    <row r="2680" ht="14.25" customHeight="1">
      <c r="A2680" s="63" t="s">
        <v>19881</v>
      </c>
      <c r="B2680" s="63" t="s">
        <v>19884</v>
      </c>
      <c r="C2680" s="63" t="s">
        <v>19885</v>
      </c>
      <c r="D2680" s="63" t="s">
        <v>1932</v>
      </c>
      <c r="E2680" s="63" t="s">
        <v>334</v>
      </c>
      <c r="F2680" s="63" t="s">
        <v>19527</v>
      </c>
      <c r="G2680" s="63" t="s">
        <v>14</v>
      </c>
      <c r="I2680" s="10"/>
    </row>
    <row r="2681" ht="14.25" customHeight="1">
      <c r="A2681" s="63" t="s">
        <v>19881</v>
      </c>
      <c r="B2681" s="63" t="s">
        <v>19884</v>
      </c>
      <c r="C2681" s="63" t="s">
        <v>19885</v>
      </c>
      <c r="D2681" s="63" t="s">
        <v>1932</v>
      </c>
      <c r="E2681" s="63" t="s">
        <v>90</v>
      </c>
      <c r="F2681" s="63" t="s">
        <v>111</v>
      </c>
      <c r="G2681" s="63" t="s">
        <v>14</v>
      </c>
      <c r="I2681" s="10"/>
    </row>
    <row r="2682" ht="14.25" customHeight="1">
      <c r="A2682" s="63" t="s">
        <v>19886</v>
      </c>
      <c r="B2682" s="63" t="s">
        <v>19887</v>
      </c>
      <c r="C2682" s="63" t="s">
        <v>19888</v>
      </c>
      <c r="D2682" s="63" t="s">
        <v>2527</v>
      </c>
      <c r="E2682" s="63" t="s">
        <v>119</v>
      </c>
      <c r="F2682" s="63" t="s">
        <v>917</v>
      </c>
      <c r="G2682" s="63" t="s">
        <v>14</v>
      </c>
      <c r="I2682" s="10"/>
    </row>
    <row r="2683" ht="14.25" customHeight="1">
      <c r="A2683" s="63" t="s">
        <v>19886</v>
      </c>
      <c r="B2683" s="63" t="s">
        <v>19887</v>
      </c>
      <c r="C2683" s="63" t="s">
        <v>19888</v>
      </c>
      <c r="D2683" s="63" t="s">
        <v>2527</v>
      </c>
      <c r="E2683" s="63" t="s">
        <v>420</v>
      </c>
      <c r="F2683" s="63" t="s">
        <v>33</v>
      </c>
      <c r="G2683" s="63" t="s">
        <v>14</v>
      </c>
      <c r="I2683" s="10"/>
    </row>
    <row r="2684" ht="14.25" customHeight="1">
      <c r="A2684" s="63" t="s">
        <v>19886</v>
      </c>
      <c r="B2684" s="63" t="s">
        <v>19889</v>
      </c>
      <c r="C2684" s="63" t="s">
        <v>19890</v>
      </c>
      <c r="D2684" s="63" t="s">
        <v>1235</v>
      </c>
      <c r="E2684" s="63" t="s">
        <v>19164</v>
      </c>
      <c r="F2684" s="63" t="s">
        <v>111</v>
      </c>
      <c r="G2684" s="63" t="s">
        <v>14</v>
      </c>
      <c r="I2684" s="10"/>
    </row>
    <row r="2685" ht="14.25" customHeight="1">
      <c r="A2685" s="63" t="s">
        <v>19891</v>
      </c>
      <c r="B2685" s="63" t="s">
        <v>19892</v>
      </c>
      <c r="C2685" s="63" t="s">
        <v>19893</v>
      </c>
      <c r="D2685" s="63" t="s">
        <v>432</v>
      </c>
      <c r="E2685" s="63" t="s">
        <v>1293</v>
      </c>
      <c r="F2685" s="63" t="s">
        <v>19029</v>
      </c>
      <c r="G2685" s="63" t="s">
        <v>14</v>
      </c>
      <c r="I2685" s="10"/>
    </row>
    <row r="2686" ht="14.25" customHeight="1">
      <c r="A2686" s="63" t="s">
        <v>19891</v>
      </c>
      <c r="B2686" s="63" t="s">
        <v>19892</v>
      </c>
      <c r="C2686" s="63" t="s">
        <v>19893</v>
      </c>
      <c r="D2686" s="63" t="s">
        <v>432</v>
      </c>
      <c r="E2686" s="63" t="s">
        <v>420</v>
      </c>
      <c r="F2686" s="63" t="s">
        <v>48</v>
      </c>
      <c r="G2686" s="63" t="s">
        <v>14</v>
      </c>
      <c r="I2686" s="10"/>
    </row>
    <row r="2687" ht="14.25" customHeight="1">
      <c r="A2687" s="63" t="s">
        <v>19891</v>
      </c>
      <c r="B2687" s="63" t="s">
        <v>19892</v>
      </c>
      <c r="C2687" s="63" t="s">
        <v>19893</v>
      </c>
      <c r="D2687" s="63" t="s">
        <v>432</v>
      </c>
      <c r="E2687" s="63" t="s">
        <v>90</v>
      </c>
      <c r="F2687" s="63" t="s">
        <v>111</v>
      </c>
      <c r="G2687" s="63" t="s">
        <v>14</v>
      </c>
      <c r="I2687" s="10"/>
    </row>
    <row r="2688" ht="14.25" customHeight="1">
      <c r="A2688" s="63" t="s">
        <v>19891</v>
      </c>
      <c r="B2688" s="63" t="s">
        <v>19894</v>
      </c>
      <c r="C2688" s="63" t="s">
        <v>19895</v>
      </c>
      <c r="D2688" s="63" t="s">
        <v>665</v>
      </c>
      <c r="E2688" s="63" t="s">
        <v>119</v>
      </c>
      <c r="F2688" s="63" t="s">
        <v>917</v>
      </c>
      <c r="G2688" s="63" t="s">
        <v>14</v>
      </c>
      <c r="I2688" s="10"/>
    </row>
    <row r="2689" ht="14.25" customHeight="1">
      <c r="A2689" s="63" t="s">
        <v>19891</v>
      </c>
      <c r="B2689" s="63" t="s">
        <v>19894</v>
      </c>
      <c r="C2689" s="63" t="s">
        <v>19895</v>
      </c>
      <c r="D2689" s="63" t="s">
        <v>665</v>
      </c>
      <c r="E2689" s="63" t="s">
        <v>90</v>
      </c>
      <c r="F2689" s="63" t="s">
        <v>111</v>
      </c>
      <c r="G2689" s="63" t="s">
        <v>14</v>
      </c>
      <c r="I2689" s="10"/>
    </row>
    <row r="2690" ht="14.25" customHeight="1">
      <c r="A2690" s="63" t="s">
        <v>19896</v>
      </c>
      <c r="B2690" s="63" t="s">
        <v>19897</v>
      </c>
      <c r="C2690" s="63" t="s">
        <v>19898</v>
      </c>
      <c r="D2690" s="63" t="s">
        <v>5528</v>
      </c>
      <c r="E2690" s="63" t="s">
        <v>119</v>
      </c>
      <c r="F2690" s="63" t="s">
        <v>5876</v>
      </c>
      <c r="G2690" s="63" t="s">
        <v>14</v>
      </c>
      <c r="I2690" s="10"/>
    </row>
    <row r="2691" ht="14.25" customHeight="1">
      <c r="A2691" s="63" t="s">
        <v>19896</v>
      </c>
      <c r="B2691" s="63" t="s">
        <v>19897</v>
      </c>
      <c r="C2691" s="63" t="s">
        <v>19898</v>
      </c>
      <c r="D2691" s="63" t="s">
        <v>5528</v>
      </c>
      <c r="E2691" s="63" t="s">
        <v>90</v>
      </c>
      <c r="F2691" s="63" t="s">
        <v>111</v>
      </c>
      <c r="G2691" s="63" t="s">
        <v>14</v>
      </c>
      <c r="I2691" s="10"/>
    </row>
    <row r="2692" ht="14.25" customHeight="1">
      <c r="A2692" s="63" t="s">
        <v>19896</v>
      </c>
      <c r="B2692" s="63" t="s">
        <v>19899</v>
      </c>
      <c r="C2692" s="63" t="s">
        <v>19900</v>
      </c>
      <c r="D2692" s="63" t="s">
        <v>540</v>
      </c>
      <c r="E2692" s="63" t="s">
        <v>19164</v>
      </c>
      <c r="F2692" s="63" t="s">
        <v>111</v>
      </c>
      <c r="G2692" s="63" t="s">
        <v>14</v>
      </c>
      <c r="I2692" s="10"/>
    </row>
    <row r="2693" ht="14.25" customHeight="1">
      <c r="A2693" s="63" t="s">
        <v>19901</v>
      </c>
      <c r="B2693" s="63" t="s">
        <v>19902</v>
      </c>
      <c r="C2693" s="63" t="s">
        <v>19903</v>
      </c>
      <c r="D2693" s="63" t="s">
        <v>567</v>
      </c>
      <c r="E2693" s="63" t="s">
        <v>334</v>
      </c>
      <c r="F2693" s="63" t="s">
        <v>18935</v>
      </c>
      <c r="G2693" s="63" t="s">
        <v>14</v>
      </c>
      <c r="I2693" s="10"/>
    </row>
    <row r="2694" ht="14.25" customHeight="1">
      <c r="A2694" s="63" t="s">
        <v>19901</v>
      </c>
      <c r="B2694" s="63" t="s">
        <v>19902</v>
      </c>
      <c r="C2694" s="63" t="s">
        <v>19903</v>
      </c>
      <c r="D2694" s="63" t="s">
        <v>567</v>
      </c>
      <c r="E2694" s="63" t="s">
        <v>90</v>
      </c>
      <c r="F2694" s="63" t="s">
        <v>111</v>
      </c>
      <c r="G2694" s="63" t="s">
        <v>14</v>
      </c>
      <c r="I2694" s="10"/>
    </row>
    <row r="2695" ht="14.25" customHeight="1">
      <c r="A2695" s="63" t="s">
        <v>19901</v>
      </c>
      <c r="B2695" s="63" t="s">
        <v>19904</v>
      </c>
      <c r="C2695" s="63" t="s">
        <v>19905</v>
      </c>
      <c r="D2695" s="63" t="s">
        <v>3541</v>
      </c>
      <c r="E2695" s="63" t="s">
        <v>334</v>
      </c>
      <c r="F2695" s="63" t="s">
        <v>498</v>
      </c>
      <c r="G2695" s="63" t="s">
        <v>14</v>
      </c>
      <c r="I2695" s="10"/>
    </row>
    <row r="2696" ht="14.25" customHeight="1">
      <c r="A2696" s="63" t="s">
        <v>19901</v>
      </c>
      <c r="B2696" s="63" t="s">
        <v>19904</v>
      </c>
      <c r="C2696" s="63" t="s">
        <v>19905</v>
      </c>
      <c r="D2696" s="63" t="s">
        <v>3541</v>
      </c>
      <c r="E2696" s="63" t="s">
        <v>15</v>
      </c>
      <c r="F2696" s="63" t="s">
        <v>1341</v>
      </c>
      <c r="G2696" s="63" t="s">
        <v>14</v>
      </c>
      <c r="I2696" s="10"/>
    </row>
    <row r="2697" ht="14.25" customHeight="1">
      <c r="A2697" s="63" t="s">
        <v>19901</v>
      </c>
      <c r="B2697" s="63" t="s">
        <v>19904</v>
      </c>
      <c r="C2697" s="63" t="s">
        <v>19905</v>
      </c>
      <c r="D2697" s="63" t="s">
        <v>3541</v>
      </c>
      <c r="E2697" s="63" t="s">
        <v>90</v>
      </c>
      <c r="F2697" s="63" t="s">
        <v>111</v>
      </c>
      <c r="G2697" s="63" t="s">
        <v>14</v>
      </c>
      <c r="I2697" s="10"/>
    </row>
    <row r="2698" ht="14.25" customHeight="1">
      <c r="A2698" s="63" t="s">
        <v>19906</v>
      </c>
      <c r="B2698" s="63" t="s">
        <v>19907</v>
      </c>
      <c r="C2698" s="63" t="s">
        <v>19908</v>
      </c>
      <c r="D2698" s="63" t="s">
        <v>7450</v>
      </c>
      <c r="E2698" s="63" t="s">
        <v>90</v>
      </c>
      <c r="F2698" s="63" t="s">
        <v>111</v>
      </c>
      <c r="G2698" s="63" t="s">
        <v>14</v>
      </c>
      <c r="I2698" s="10"/>
    </row>
    <row r="2699" ht="14.25" customHeight="1">
      <c r="A2699" s="63" t="s">
        <v>19906</v>
      </c>
      <c r="B2699" s="63" t="s">
        <v>19909</v>
      </c>
      <c r="C2699" s="63" t="s">
        <v>19910</v>
      </c>
      <c r="D2699" s="63" t="s">
        <v>256</v>
      </c>
      <c r="E2699" s="63" t="s">
        <v>119</v>
      </c>
      <c r="F2699" s="63" t="s">
        <v>917</v>
      </c>
      <c r="G2699" s="63" t="s">
        <v>14</v>
      </c>
      <c r="I2699" s="10"/>
    </row>
    <row r="2700" ht="14.25" customHeight="1">
      <c r="A2700" s="63" t="s">
        <v>19911</v>
      </c>
      <c r="B2700" s="63" t="s">
        <v>19912</v>
      </c>
      <c r="C2700" s="63" t="s">
        <v>19913</v>
      </c>
      <c r="D2700" s="63" t="s">
        <v>432</v>
      </c>
      <c r="E2700" s="63" t="s">
        <v>90</v>
      </c>
      <c r="F2700" s="63" t="s">
        <v>111</v>
      </c>
      <c r="G2700" s="63" t="s">
        <v>14</v>
      </c>
      <c r="I2700" s="10"/>
    </row>
    <row r="2701" ht="14.25" customHeight="1">
      <c r="A2701" s="63" t="s">
        <v>19914</v>
      </c>
      <c r="B2701" s="63" t="s">
        <v>19915</v>
      </c>
      <c r="C2701" s="63" t="s">
        <v>19916</v>
      </c>
      <c r="D2701" s="63" t="s">
        <v>385</v>
      </c>
      <c r="E2701" s="63" t="s">
        <v>344</v>
      </c>
      <c r="F2701" s="63" t="s">
        <v>33</v>
      </c>
      <c r="G2701" s="63" t="s">
        <v>14</v>
      </c>
      <c r="I2701" s="10"/>
    </row>
    <row r="2702" ht="14.25" customHeight="1">
      <c r="A2702" s="63" t="s">
        <v>19914</v>
      </c>
      <c r="B2702" s="63" t="s">
        <v>19917</v>
      </c>
      <c r="C2702" s="63" t="s">
        <v>19918</v>
      </c>
      <c r="D2702" s="63" t="s">
        <v>1181</v>
      </c>
      <c r="E2702" s="63" t="s">
        <v>90</v>
      </c>
      <c r="F2702" s="63" t="s">
        <v>111</v>
      </c>
      <c r="G2702" s="63" t="s">
        <v>14</v>
      </c>
      <c r="I2702" s="10"/>
    </row>
    <row r="2703" ht="14.25" customHeight="1">
      <c r="A2703" s="63" t="s">
        <v>19914</v>
      </c>
      <c r="B2703" s="63" t="s">
        <v>19919</v>
      </c>
      <c r="C2703" s="63" t="s">
        <v>19920</v>
      </c>
      <c r="D2703" s="63" t="s">
        <v>382</v>
      </c>
      <c r="E2703" s="63" t="s">
        <v>259</v>
      </c>
      <c r="F2703" s="63" t="s">
        <v>454</v>
      </c>
      <c r="G2703" s="63" t="s">
        <v>14</v>
      </c>
      <c r="I2703" s="10"/>
    </row>
    <row r="2704" ht="14.25" customHeight="1">
      <c r="A2704" s="63" t="s">
        <v>19914</v>
      </c>
      <c r="B2704" s="63" t="s">
        <v>19921</v>
      </c>
      <c r="C2704" s="63" t="s">
        <v>19922</v>
      </c>
      <c r="D2704" s="63" t="s">
        <v>385</v>
      </c>
      <c r="E2704" s="63" t="s">
        <v>119</v>
      </c>
      <c r="F2704" s="63" t="s">
        <v>17718</v>
      </c>
      <c r="G2704" s="63" t="s">
        <v>14</v>
      </c>
      <c r="I2704" s="10"/>
    </row>
    <row r="2705" ht="14.25" customHeight="1">
      <c r="A2705" s="63" t="s">
        <v>19923</v>
      </c>
      <c r="B2705" s="63" t="s">
        <v>19924</v>
      </c>
      <c r="C2705" s="63" t="s">
        <v>19925</v>
      </c>
      <c r="D2705" s="63" t="s">
        <v>2095</v>
      </c>
      <c r="E2705" s="63" t="s">
        <v>334</v>
      </c>
      <c r="F2705" s="63" t="s">
        <v>5876</v>
      </c>
      <c r="G2705" s="63" t="s">
        <v>14</v>
      </c>
      <c r="I2705" s="10"/>
    </row>
    <row r="2706" ht="14.25" customHeight="1">
      <c r="A2706" s="63" t="s">
        <v>19923</v>
      </c>
      <c r="B2706" s="63" t="s">
        <v>19926</v>
      </c>
      <c r="C2706" s="63" t="s">
        <v>19927</v>
      </c>
      <c r="D2706" s="63" t="s">
        <v>3036</v>
      </c>
      <c r="E2706" s="63" t="s">
        <v>119</v>
      </c>
      <c r="F2706" s="63" t="s">
        <v>132</v>
      </c>
      <c r="G2706" s="63" t="s">
        <v>14</v>
      </c>
      <c r="I2706" s="10"/>
    </row>
    <row r="2707" ht="14.25" customHeight="1">
      <c r="A2707" s="63" t="s">
        <v>19923</v>
      </c>
      <c r="B2707" s="63" t="s">
        <v>19926</v>
      </c>
      <c r="C2707" s="63" t="s">
        <v>19927</v>
      </c>
      <c r="D2707" s="63" t="s">
        <v>3036</v>
      </c>
      <c r="E2707" s="63" t="s">
        <v>1287</v>
      </c>
      <c r="F2707" s="63" t="s">
        <v>19928</v>
      </c>
      <c r="G2707" s="63" t="s">
        <v>14</v>
      </c>
      <c r="I2707" s="10"/>
    </row>
    <row r="2708" ht="14.25" customHeight="1">
      <c r="A2708" s="63" t="s">
        <v>19923</v>
      </c>
      <c r="B2708" s="63" t="s">
        <v>19926</v>
      </c>
      <c r="C2708" s="63" t="s">
        <v>19927</v>
      </c>
      <c r="D2708" s="63" t="s">
        <v>3036</v>
      </c>
      <c r="E2708" s="63" t="s">
        <v>90</v>
      </c>
      <c r="F2708" s="63" t="s">
        <v>111</v>
      </c>
      <c r="G2708" s="63" t="s">
        <v>14</v>
      </c>
      <c r="I2708" s="10"/>
    </row>
    <row r="2709" ht="14.25" customHeight="1">
      <c r="A2709" s="65">
        <v>44535.0</v>
      </c>
      <c r="B2709" s="63" t="s">
        <v>19929</v>
      </c>
      <c r="C2709" s="63" t="s">
        <v>19930</v>
      </c>
      <c r="D2709" s="63" t="s">
        <v>1181</v>
      </c>
      <c r="E2709" s="63" t="s">
        <v>90</v>
      </c>
      <c r="F2709" s="63" t="s">
        <v>111</v>
      </c>
      <c r="G2709" s="63" t="s">
        <v>14</v>
      </c>
      <c r="I2709" s="10"/>
    </row>
    <row r="2710" ht="14.25" customHeight="1">
      <c r="A2710" s="65">
        <v>44535.0</v>
      </c>
      <c r="B2710" s="63" t="s">
        <v>19929</v>
      </c>
      <c r="C2710" s="63" t="s">
        <v>19930</v>
      </c>
      <c r="D2710" s="63" t="s">
        <v>1181</v>
      </c>
      <c r="E2710" s="63" t="s">
        <v>15</v>
      </c>
      <c r="F2710" s="63" t="s">
        <v>17966</v>
      </c>
      <c r="G2710" s="63" t="s">
        <v>14</v>
      </c>
      <c r="I2710" s="10"/>
    </row>
    <row r="2711" ht="14.25" customHeight="1">
      <c r="A2711" s="65">
        <v>44535.0</v>
      </c>
      <c r="B2711" s="63" t="s">
        <v>19929</v>
      </c>
      <c r="C2711" s="63" t="s">
        <v>19930</v>
      </c>
      <c r="D2711" s="63" t="s">
        <v>1181</v>
      </c>
      <c r="E2711" s="63" t="s">
        <v>105</v>
      </c>
      <c r="F2711" s="63" t="s">
        <v>1341</v>
      </c>
      <c r="G2711" s="63" t="s">
        <v>14</v>
      </c>
      <c r="I2711" s="10"/>
    </row>
    <row r="2712" ht="14.25" customHeight="1">
      <c r="A2712" s="65">
        <v>44505.0</v>
      </c>
      <c r="B2712" s="63" t="s">
        <v>19931</v>
      </c>
      <c r="C2712" s="63" t="s">
        <v>19932</v>
      </c>
      <c r="D2712" s="63" t="s">
        <v>722</v>
      </c>
      <c r="E2712" s="63" t="s">
        <v>38</v>
      </c>
      <c r="F2712" s="63" t="s">
        <v>132</v>
      </c>
      <c r="G2712" s="63" t="s">
        <v>14</v>
      </c>
      <c r="I2712" s="10"/>
    </row>
    <row r="2713" ht="14.25" customHeight="1">
      <c r="A2713" s="65">
        <v>44505.0</v>
      </c>
      <c r="B2713" s="63" t="s">
        <v>19931</v>
      </c>
      <c r="C2713" s="63" t="s">
        <v>19932</v>
      </c>
      <c r="D2713" s="63" t="s">
        <v>722</v>
      </c>
      <c r="E2713" s="63" t="s">
        <v>119</v>
      </c>
      <c r="F2713" s="63" t="s">
        <v>2840</v>
      </c>
      <c r="G2713" s="63" t="s">
        <v>14</v>
      </c>
      <c r="I2713" s="10"/>
    </row>
    <row r="2714" ht="14.25" customHeight="1">
      <c r="A2714" s="65">
        <v>44505.0</v>
      </c>
      <c r="B2714" s="63" t="s">
        <v>19933</v>
      </c>
      <c r="C2714" s="63" t="s">
        <v>19934</v>
      </c>
      <c r="D2714" s="63" t="s">
        <v>65</v>
      </c>
      <c r="E2714" s="63" t="s">
        <v>38</v>
      </c>
      <c r="F2714" s="63" t="s">
        <v>18</v>
      </c>
      <c r="G2714" s="63" t="s">
        <v>14</v>
      </c>
      <c r="I2714" s="10"/>
    </row>
    <row r="2715" ht="14.25" customHeight="1">
      <c r="A2715" s="65">
        <v>44505.0</v>
      </c>
      <c r="B2715" s="63" t="s">
        <v>19933</v>
      </c>
      <c r="C2715" s="63" t="s">
        <v>19934</v>
      </c>
      <c r="D2715" s="63" t="s">
        <v>65</v>
      </c>
      <c r="E2715" s="63" t="s">
        <v>344</v>
      </c>
      <c r="F2715" s="63" t="s">
        <v>3945</v>
      </c>
      <c r="G2715" s="63" t="s">
        <v>14</v>
      </c>
      <c r="I2715" s="10"/>
    </row>
    <row r="2716" ht="14.25" customHeight="1">
      <c r="A2716" s="65">
        <v>44505.0</v>
      </c>
      <c r="B2716" s="63" t="s">
        <v>19935</v>
      </c>
      <c r="C2716" s="63" t="s">
        <v>19936</v>
      </c>
      <c r="D2716" s="63" t="s">
        <v>1728</v>
      </c>
      <c r="E2716" s="63" t="s">
        <v>119</v>
      </c>
      <c r="F2716" s="63" t="s">
        <v>18</v>
      </c>
      <c r="G2716" s="63" t="s">
        <v>14</v>
      </c>
      <c r="I2716" s="10"/>
    </row>
    <row r="2717" ht="14.25" customHeight="1">
      <c r="A2717" s="65">
        <v>44505.0</v>
      </c>
      <c r="B2717" s="63" t="s">
        <v>19935</v>
      </c>
      <c r="C2717" s="63" t="s">
        <v>19936</v>
      </c>
      <c r="D2717" s="63" t="s">
        <v>1728</v>
      </c>
      <c r="E2717" s="63" t="s">
        <v>334</v>
      </c>
      <c r="F2717" s="63" t="s">
        <v>393</v>
      </c>
      <c r="G2717" s="63" t="s">
        <v>14</v>
      </c>
      <c r="I2717" s="10"/>
    </row>
    <row r="2718" ht="14.25" customHeight="1">
      <c r="A2718" s="65">
        <v>44505.0</v>
      </c>
      <c r="B2718" s="63" t="s">
        <v>19935</v>
      </c>
      <c r="C2718" s="63" t="s">
        <v>19936</v>
      </c>
      <c r="D2718" s="63" t="s">
        <v>1728</v>
      </c>
      <c r="E2718" s="63" t="s">
        <v>90</v>
      </c>
      <c r="F2718" s="63" t="s">
        <v>111</v>
      </c>
      <c r="G2718" s="63" t="s">
        <v>14</v>
      </c>
      <c r="I2718" s="10"/>
    </row>
    <row r="2719" ht="14.25" customHeight="1">
      <c r="A2719" s="65">
        <v>44505.0</v>
      </c>
      <c r="B2719" s="63" t="s">
        <v>19937</v>
      </c>
      <c r="C2719" s="63" t="s">
        <v>19938</v>
      </c>
      <c r="D2719" s="63" t="s">
        <v>321</v>
      </c>
      <c r="E2719" s="63" t="s">
        <v>334</v>
      </c>
      <c r="F2719" s="63" t="s">
        <v>917</v>
      </c>
      <c r="G2719" s="63" t="s">
        <v>14</v>
      </c>
      <c r="I2719" s="10"/>
    </row>
    <row r="2720" ht="14.25" customHeight="1">
      <c r="A2720" s="65">
        <v>44505.0</v>
      </c>
      <c r="B2720" s="63" t="s">
        <v>19937</v>
      </c>
      <c r="C2720" s="63" t="s">
        <v>19938</v>
      </c>
      <c r="D2720" s="63" t="s">
        <v>321</v>
      </c>
      <c r="E2720" s="63" t="s">
        <v>90</v>
      </c>
      <c r="F2720" s="63" t="s">
        <v>111</v>
      </c>
      <c r="G2720" s="63" t="s">
        <v>14</v>
      </c>
      <c r="I2720" s="10"/>
    </row>
    <row r="2721" ht="14.25" customHeight="1">
      <c r="A2721" s="65">
        <v>44474.0</v>
      </c>
      <c r="B2721" s="63" t="s">
        <v>19939</v>
      </c>
      <c r="C2721" s="63" t="s">
        <v>19940</v>
      </c>
      <c r="D2721" s="63" t="s">
        <v>65</v>
      </c>
      <c r="E2721" s="63" t="s">
        <v>119</v>
      </c>
      <c r="F2721" s="63" t="s">
        <v>758</v>
      </c>
      <c r="G2721" s="63" t="s">
        <v>29</v>
      </c>
      <c r="I2721" s="10"/>
    </row>
    <row r="2722" ht="14.25" customHeight="1">
      <c r="A2722" s="65">
        <v>44474.0</v>
      </c>
      <c r="B2722" s="63" t="s">
        <v>19941</v>
      </c>
      <c r="C2722" s="63" t="s">
        <v>19942</v>
      </c>
      <c r="D2722" s="63" t="s">
        <v>1618</v>
      </c>
      <c r="E2722" s="63" t="s">
        <v>119</v>
      </c>
      <c r="F2722" s="63" t="s">
        <v>718</v>
      </c>
      <c r="G2722" s="63" t="s">
        <v>14</v>
      </c>
      <c r="I2722" s="10"/>
    </row>
    <row r="2723" ht="14.25" customHeight="1">
      <c r="A2723" s="65">
        <v>44474.0</v>
      </c>
      <c r="B2723" s="63" t="s">
        <v>19941</v>
      </c>
      <c r="C2723" s="63" t="s">
        <v>19942</v>
      </c>
      <c r="D2723" s="63" t="s">
        <v>1618</v>
      </c>
      <c r="E2723" s="63" t="s">
        <v>90</v>
      </c>
      <c r="F2723" s="63" t="s">
        <v>111</v>
      </c>
      <c r="G2723" s="63" t="s">
        <v>14</v>
      </c>
      <c r="I2723" s="10"/>
    </row>
    <row r="2724" ht="14.25" customHeight="1">
      <c r="A2724" s="65">
        <v>44474.0</v>
      </c>
      <c r="B2724" s="63" t="s">
        <v>19943</v>
      </c>
      <c r="C2724" s="63" t="s">
        <v>19944</v>
      </c>
      <c r="D2724" s="63" t="s">
        <v>1935</v>
      </c>
      <c r="E2724" s="63" t="s">
        <v>119</v>
      </c>
      <c r="F2724" s="63" t="s">
        <v>4436</v>
      </c>
      <c r="G2724" s="63" t="s">
        <v>14</v>
      </c>
      <c r="I2724" s="10"/>
    </row>
    <row r="2725" ht="14.25" customHeight="1">
      <c r="A2725" s="65">
        <v>44474.0</v>
      </c>
      <c r="B2725" s="63" t="s">
        <v>19943</v>
      </c>
      <c r="C2725" s="63" t="s">
        <v>19944</v>
      </c>
      <c r="D2725" s="63" t="s">
        <v>1935</v>
      </c>
      <c r="E2725" s="63" t="s">
        <v>90</v>
      </c>
      <c r="F2725" s="63" t="s">
        <v>111</v>
      </c>
      <c r="G2725" s="63" t="s">
        <v>14</v>
      </c>
      <c r="I2725" s="10"/>
    </row>
    <row r="2726" ht="14.25" customHeight="1">
      <c r="A2726" s="65">
        <v>44382.0</v>
      </c>
      <c r="B2726" s="63" t="s">
        <v>19945</v>
      </c>
      <c r="C2726" s="63" t="s">
        <v>19946</v>
      </c>
      <c r="D2726" s="63" t="s">
        <v>3569</v>
      </c>
      <c r="E2726" s="63" t="s">
        <v>38</v>
      </c>
      <c r="F2726" s="63" t="s">
        <v>18</v>
      </c>
      <c r="G2726" s="63" t="s">
        <v>14</v>
      </c>
      <c r="I2726" s="10"/>
    </row>
    <row r="2727" ht="14.25" customHeight="1">
      <c r="A2727" s="65">
        <v>44382.0</v>
      </c>
      <c r="B2727" s="63" t="s">
        <v>19945</v>
      </c>
      <c r="C2727" s="63" t="s">
        <v>19946</v>
      </c>
      <c r="D2727" s="63" t="s">
        <v>3569</v>
      </c>
      <c r="E2727" s="63" t="s">
        <v>90</v>
      </c>
      <c r="F2727" s="63" t="s">
        <v>111</v>
      </c>
      <c r="G2727" s="63" t="s">
        <v>14</v>
      </c>
      <c r="I2727" s="10"/>
    </row>
    <row r="2728" ht="14.25" customHeight="1">
      <c r="A2728" s="65">
        <v>44382.0</v>
      </c>
      <c r="B2728" s="63" t="s">
        <v>19947</v>
      </c>
      <c r="C2728" s="63" t="s">
        <v>19948</v>
      </c>
      <c r="D2728" s="63" t="s">
        <v>812</v>
      </c>
      <c r="E2728" s="63" t="s">
        <v>239</v>
      </c>
      <c r="F2728" s="63" t="s">
        <v>240</v>
      </c>
      <c r="G2728" s="63" t="s">
        <v>14</v>
      </c>
      <c r="I2728" s="10"/>
    </row>
    <row r="2729" ht="14.25" customHeight="1">
      <c r="A2729" s="65">
        <v>44382.0</v>
      </c>
      <c r="B2729" s="63" t="s">
        <v>19947</v>
      </c>
      <c r="C2729" s="63" t="s">
        <v>19948</v>
      </c>
      <c r="D2729" s="63" t="s">
        <v>812</v>
      </c>
      <c r="E2729" s="63" t="s">
        <v>18166</v>
      </c>
      <c r="F2729" s="63" t="s">
        <v>308</v>
      </c>
      <c r="G2729" s="63" t="s">
        <v>14</v>
      </c>
      <c r="I2729" s="10"/>
    </row>
    <row r="2730" ht="14.25" customHeight="1">
      <c r="A2730" s="65">
        <v>44382.0</v>
      </c>
      <c r="B2730" s="63" t="s">
        <v>19947</v>
      </c>
      <c r="C2730" s="63" t="s">
        <v>19948</v>
      </c>
      <c r="D2730" s="63" t="s">
        <v>812</v>
      </c>
      <c r="E2730" s="63" t="s">
        <v>90</v>
      </c>
      <c r="F2730" s="63" t="s">
        <v>111</v>
      </c>
      <c r="G2730" s="63" t="s">
        <v>14</v>
      </c>
      <c r="I2730" s="10"/>
    </row>
    <row r="2731" ht="14.25" customHeight="1">
      <c r="A2731" s="65">
        <v>44352.0</v>
      </c>
      <c r="B2731" s="63" t="s">
        <v>19949</v>
      </c>
      <c r="C2731" s="63" t="s">
        <v>19950</v>
      </c>
      <c r="D2731" s="63" t="s">
        <v>238</v>
      </c>
      <c r="E2731" s="63" t="s">
        <v>239</v>
      </c>
      <c r="F2731" s="63" t="s">
        <v>240</v>
      </c>
      <c r="G2731" s="63" t="s">
        <v>14</v>
      </c>
      <c r="I2731" s="10"/>
    </row>
    <row r="2732" ht="14.25" customHeight="1">
      <c r="A2732" s="65">
        <v>44352.0</v>
      </c>
      <c r="B2732" s="63" t="s">
        <v>19949</v>
      </c>
      <c r="C2732" s="63" t="s">
        <v>19950</v>
      </c>
      <c r="D2732" s="63" t="s">
        <v>238</v>
      </c>
      <c r="E2732" s="63" t="s">
        <v>259</v>
      </c>
      <c r="F2732" s="63" t="s">
        <v>19217</v>
      </c>
      <c r="G2732" s="63" t="s">
        <v>14</v>
      </c>
      <c r="I2732" s="10"/>
    </row>
    <row r="2733" ht="14.25" customHeight="1">
      <c r="A2733" s="65">
        <v>44352.0</v>
      </c>
      <c r="B2733" s="63" t="s">
        <v>19951</v>
      </c>
      <c r="C2733" s="63" t="s">
        <v>19952</v>
      </c>
      <c r="D2733" s="63" t="s">
        <v>547</v>
      </c>
      <c r="E2733" s="63" t="s">
        <v>119</v>
      </c>
      <c r="F2733" s="63" t="s">
        <v>5876</v>
      </c>
      <c r="G2733" s="63" t="s">
        <v>14</v>
      </c>
      <c r="I2733" s="10"/>
    </row>
    <row r="2734" ht="14.25" customHeight="1">
      <c r="A2734" s="65">
        <v>44352.0</v>
      </c>
      <c r="B2734" s="63" t="s">
        <v>19951</v>
      </c>
      <c r="C2734" s="63" t="s">
        <v>19952</v>
      </c>
      <c r="D2734" s="63" t="s">
        <v>547</v>
      </c>
      <c r="E2734" s="63" t="s">
        <v>90</v>
      </c>
      <c r="F2734" s="63" t="s">
        <v>111</v>
      </c>
      <c r="G2734" s="63" t="s">
        <v>14</v>
      </c>
      <c r="I2734" s="10"/>
    </row>
    <row r="2735" ht="14.25" customHeight="1">
      <c r="A2735" s="65">
        <v>44321.0</v>
      </c>
      <c r="B2735" s="63" t="s">
        <v>19953</v>
      </c>
      <c r="C2735" s="63" t="s">
        <v>19954</v>
      </c>
      <c r="D2735" s="63" t="s">
        <v>789</v>
      </c>
      <c r="E2735" s="63" t="s">
        <v>239</v>
      </c>
      <c r="F2735" s="63" t="s">
        <v>240</v>
      </c>
      <c r="G2735" s="63" t="s">
        <v>14</v>
      </c>
      <c r="I2735" s="10"/>
    </row>
    <row r="2736" ht="14.25" customHeight="1">
      <c r="A2736" s="65">
        <v>44321.0</v>
      </c>
      <c r="B2736" s="63" t="s">
        <v>19953</v>
      </c>
      <c r="C2736" s="63" t="s">
        <v>19954</v>
      </c>
      <c r="D2736" s="63" t="s">
        <v>789</v>
      </c>
      <c r="E2736" s="63" t="s">
        <v>90</v>
      </c>
      <c r="F2736" s="63" t="s">
        <v>111</v>
      </c>
      <c r="G2736" s="63" t="s">
        <v>14</v>
      </c>
      <c r="I2736" s="10"/>
    </row>
    <row r="2737" ht="14.25" customHeight="1">
      <c r="A2737" s="65">
        <v>44321.0</v>
      </c>
      <c r="B2737" s="63" t="s">
        <v>19955</v>
      </c>
      <c r="C2737" s="63" t="s">
        <v>19956</v>
      </c>
      <c r="D2737" s="63" t="s">
        <v>2538</v>
      </c>
      <c r="E2737" s="63" t="s">
        <v>2859</v>
      </c>
      <c r="F2737" s="63" t="s">
        <v>505</v>
      </c>
      <c r="G2737" s="63" t="s">
        <v>14</v>
      </c>
      <c r="I2737" s="10"/>
    </row>
    <row r="2738" ht="14.25" customHeight="1">
      <c r="A2738" s="65">
        <v>44321.0</v>
      </c>
      <c r="B2738" s="63" t="s">
        <v>19955</v>
      </c>
      <c r="C2738" s="63" t="s">
        <v>19956</v>
      </c>
      <c r="D2738" s="63" t="s">
        <v>2538</v>
      </c>
      <c r="E2738" s="63" t="s">
        <v>90</v>
      </c>
      <c r="F2738" s="63" t="s">
        <v>111</v>
      </c>
      <c r="G2738" s="63" t="s">
        <v>14</v>
      </c>
      <c r="I2738" s="10"/>
    </row>
    <row r="2739" ht="14.25" customHeight="1">
      <c r="A2739" s="63" t="s">
        <v>19957</v>
      </c>
      <c r="B2739" s="63" t="s">
        <v>19958</v>
      </c>
      <c r="C2739" s="63" t="s">
        <v>19959</v>
      </c>
      <c r="D2739" s="63" t="s">
        <v>3986</v>
      </c>
      <c r="E2739" s="63" t="s">
        <v>119</v>
      </c>
      <c r="F2739" s="63" t="s">
        <v>1303</v>
      </c>
      <c r="G2739" s="63" t="s">
        <v>14</v>
      </c>
      <c r="I2739" s="10"/>
    </row>
    <row r="2740" ht="14.25" customHeight="1">
      <c r="A2740" s="63" t="s">
        <v>19957</v>
      </c>
      <c r="B2740" s="63" t="s">
        <v>19958</v>
      </c>
      <c r="C2740" s="63" t="s">
        <v>19959</v>
      </c>
      <c r="D2740" s="63" t="s">
        <v>3986</v>
      </c>
      <c r="E2740" s="63" t="s">
        <v>5895</v>
      </c>
      <c r="F2740" s="63" t="s">
        <v>111</v>
      </c>
      <c r="G2740" s="63" t="s">
        <v>14</v>
      </c>
      <c r="I2740" s="10"/>
    </row>
    <row r="2741" ht="14.25" customHeight="1">
      <c r="A2741" s="63" t="s">
        <v>19957</v>
      </c>
      <c r="B2741" s="63" t="s">
        <v>19960</v>
      </c>
      <c r="C2741" s="63" t="s">
        <v>19961</v>
      </c>
      <c r="D2741" s="63" t="s">
        <v>295</v>
      </c>
      <c r="E2741" s="63" t="s">
        <v>5895</v>
      </c>
      <c r="F2741" s="63" t="s">
        <v>111</v>
      </c>
      <c r="G2741" s="63" t="s">
        <v>14</v>
      </c>
      <c r="I2741" s="10"/>
    </row>
    <row r="2742" ht="14.25" customHeight="1">
      <c r="A2742" s="63" t="s">
        <v>19962</v>
      </c>
      <c r="B2742" s="63" t="s">
        <v>19963</v>
      </c>
      <c r="C2742" s="63" t="s">
        <v>19964</v>
      </c>
      <c r="D2742" s="63" t="s">
        <v>1998</v>
      </c>
      <c r="E2742" s="63" t="s">
        <v>19164</v>
      </c>
      <c r="F2742" s="63" t="s">
        <v>111</v>
      </c>
      <c r="G2742" s="63" t="s">
        <v>14</v>
      </c>
      <c r="I2742" s="10"/>
    </row>
    <row r="2743" ht="14.25" customHeight="1">
      <c r="A2743" s="63" t="s">
        <v>19962</v>
      </c>
      <c r="B2743" s="63" t="s">
        <v>19963</v>
      </c>
      <c r="C2743" s="63" t="s">
        <v>19964</v>
      </c>
      <c r="D2743" s="63" t="s">
        <v>1998</v>
      </c>
      <c r="E2743" s="63" t="s">
        <v>119</v>
      </c>
      <c r="F2743" s="63" t="s">
        <v>4436</v>
      </c>
      <c r="G2743" s="63" t="s">
        <v>14</v>
      </c>
      <c r="I2743" s="10"/>
    </row>
    <row r="2744" ht="14.25" customHeight="1">
      <c r="A2744" s="63" t="s">
        <v>19962</v>
      </c>
      <c r="B2744" s="63" t="s">
        <v>19965</v>
      </c>
      <c r="C2744" s="63" t="s">
        <v>19966</v>
      </c>
      <c r="D2744" s="63" t="s">
        <v>382</v>
      </c>
      <c r="E2744" s="63" t="s">
        <v>119</v>
      </c>
      <c r="F2744" s="63" t="s">
        <v>1246</v>
      </c>
      <c r="G2744" s="63" t="s">
        <v>14</v>
      </c>
      <c r="I2744" s="10"/>
    </row>
    <row r="2745" ht="14.25" customHeight="1">
      <c r="A2745" s="63" t="s">
        <v>19967</v>
      </c>
      <c r="B2745" s="63" t="s">
        <v>19968</v>
      </c>
      <c r="C2745" s="63" t="s">
        <v>19969</v>
      </c>
      <c r="D2745" s="63" t="s">
        <v>178</v>
      </c>
      <c r="E2745" s="63" t="s">
        <v>119</v>
      </c>
      <c r="F2745" s="63" t="s">
        <v>1303</v>
      </c>
      <c r="G2745" s="63" t="s">
        <v>14</v>
      </c>
      <c r="I2745" s="10"/>
    </row>
    <row r="2746" ht="14.25" customHeight="1">
      <c r="A2746" s="63" t="s">
        <v>19967</v>
      </c>
      <c r="B2746" s="63" t="s">
        <v>19968</v>
      </c>
      <c r="C2746" s="63" t="s">
        <v>19969</v>
      </c>
      <c r="D2746" s="63" t="s">
        <v>178</v>
      </c>
      <c r="E2746" s="63" t="s">
        <v>90</v>
      </c>
      <c r="F2746" s="63" t="s">
        <v>111</v>
      </c>
      <c r="G2746" s="63" t="s">
        <v>14</v>
      </c>
      <c r="I2746" s="10"/>
    </row>
    <row r="2747" ht="14.25" customHeight="1">
      <c r="A2747" s="63" t="s">
        <v>19970</v>
      </c>
      <c r="B2747" s="63" t="s">
        <v>19971</v>
      </c>
      <c r="C2747" s="63" t="s">
        <v>19972</v>
      </c>
      <c r="D2747" s="63" t="s">
        <v>1849</v>
      </c>
      <c r="E2747" s="63" t="s">
        <v>119</v>
      </c>
      <c r="F2747" s="63" t="s">
        <v>308</v>
      </c>
      <c r="G2747" s="63" t="s">
        <v>14</v>
      </c>
      <c r="I2747" s="10"/>
    </row>
    <row r="2748" ht="14.25" customHeight="1">
      <c r="A2748" s="63" t="s">
        <v>19970</v>
      </c>
      <c r="B2748" s="63" t="s">
        <v>19971</v>
      </c>
      <c r="C2748" s="63" t="s">
        <v>19972</v>
      </c>
      <c r="D2748" s="63" t="s">
        <v>1849</v>
      </c>
      <c r="E2748" s="63" t="s">
        <v>90</v>
      </c>
      <c r="F2748" s="63" t="s">
        <v>111</v>
      </c>
      <c r="G2748" s="63" t="s">
        <v>14</v>
      </c>
      <c r="I2748" s="10"/>
    </row>
    <row r="2749" ht="14.25" customHeight="1">
      <c r="A2749" s="63" t="s">
        <v>19970</v>
      </c>
      <c r="B2749" s="63" t="s">
        <v>19973</v>
      </c>
      <c r="C2749" s="63" t="s">
        <v>19974</v>
      </c>
      <c r="D2749" s="63" t="s">
        <v>5528</v>
      </c>
      <c r="E2749" s="63" t="s">
        <v>119</v>
      </c>
      <c r="F2749" s="63" t="s">
        <v>917</v>
      </c>
      <c r="G2749" s="63" t="s">
        <v>14</v>
      </c>
      <c r="I2749" s="10"/>
    </row>
    <row r="2750" ht="14.25" customHeight="1">
      <c r="A2750" s="63" t="s">
        <v>19975</v>
      </c>
      <c r="B2750" s="63" t="s">
        <v>19976</v>
      </c>
      <c r="C2750" s="63" t="s">
        <v>19977</v>
      </c>
      <c r="D2750" s="63" t="s">
        <v>2651</v>
      </c>
      <c r="E2750" s="63" t="s">
        <v>334</v>
      </c>
      <c r="F2750" s="63" t="s">
        <v>917</v>
      </c>
      <c r="G2750" s="63" t="s">
        <v>14</v>
      </c>
      <c r="I2750" s="10"/>
    </row>
    <row r="2751" ht="14.25" customHeight="1">
      <c r="A2751" s="63" t="s">
        <v>19975</v>
      </c>
      <c r="B2751" s="63" t="s">
        <v>19976</v>
      </c>
      <c r="C2751" s="63" t="s">
        <v>19977</v>
      </c>
      <c r="D2751" s="63" t="s">
        <v>2651</v>
      </c>
      <c r="E2751" s="63" t="s">
        <v>1122</v>
      </c>
      <c r="F2751" s="63" t="s">
        <v>454</v>
      </c>
      <c r="G2751" s="63" t="s">
        <v>14</v>
      </c>
      <c r="I2751" s="10"/>
    </row>
    <row r="2752" ht="14.25" customHeight="1">
      <c r="A2752" s="63" t="s">
        <v>19975</v>
      </c>
      <c r="B2752" s="63" t="s">
        <v>19976</v>
      </c>
      <c r="C2752" s="63" t="s">
        <v>19977</v>
      </c>
      <c r="D2752" s="63" t="s">
        <v>2651</v>
      </c>
      <c r="E2752" s="63" t="s">
        <v>5895</v>
      </c>
      <c r="F2752" s="63" t="s">
        <v>111</v>
      </c>
      <c r="G2752" s="63" t="s">
        <v>14</v>
      </c>
      <c r="I2752" s="10"/>
    </row>
    <row r="2753" ht="14.25" customHeight="1">
      <c r="A2753" s="63" t="s">
        <v>19975</v>
      </c>
      <c r="B2753" s="63" t="s">
        <v>19978</v>
      </c>
      <c r="C2753" s="63" t="s">
        <v>19979</v>
      </c>
      <c r="D2753" s="63" t="s">
        <v>19980</v>
      </c>
      <c r="E2753" s="63" t="s">
        <v>5895</v>
      </c>
      <c r="F2753" s="63" t="s">
        <v>111</v>
      </c>
      <c r="G2753" s="63" t="s">
        <v>14</v>
      </c>
      <c r="I2753" s="10"/>
    </row>
    <row r="2754" ht="14.25" customHeight="1">
      <c r="A2754" s="63" t="s">
        <v>19981</v>
      </c>
      <c r="B2754" s="63" t="s">
        <v>19982</v>
      </c>
      <c r="C2754" s="63" t="s">
        <v>19983</v>
      </c>
      <c r="D2754" s="63" t="s">
        <v>2095</v>
      </c>
      <c r="E2754" s="63" t="s">
        <v>119</v>
      </c>
      <c r="F2754" s="63" t="s">
        <v>817</v>
      </c>
      <c r="G2754" s="63" t="s">
        <v>14</v>
      </c>
      <c r="I2754" s="10"/>
    </row>
    <row r="2755" ht="14.25" customHeight="1">
      <c r="A2755" s="63" t="s">
        <v>19981</v>
      </c>
      <c r="B2755" s="63" t="s">
        <v>19982</v>
      </c>
      <c r="C2755" s="63" t="s">
        <v>19983</v>
      </c>
      <c r="D2755" s="63" t="s">
        <v>2095</v>
      </c>
      <c r="E2755" s="63" t="s">
        <v>19164</v>
      </c>
      <c r="F2755" s="63" t="s">
        <v>111</v>
      </c>
      <c r="G2755" s="63" t="s">
        <v>14</v>
      </c>
      <c r="I2755" s="10"/>
    </row>
    <row r="2756" ht="14.25" customHeight="1">
      <c r="A2756" s="63" t="s">
        <v>19981</v>
      </c>
      <c r="B2756" s="63" t="s">
        <v>19984</v>
      </c>
      <c r="C2756" s="63" t="s">
        <v>19985</v>
      </c>
      <c r="D2756" s="63" t="s">
        <v>2239</v>
      </c>
      <c r="E2756" s="63" t="s">
        <v>119</v>
      </c>
      <c r="F2756" s="63" t="s">
        <v>498</v>
      </c>
      <c r="G2756" s="63" t="s">
        <v>14</v>
      </c>
      <c r="I2756" s="10"/>
    </row>
    <row r="2757" ht="14.25" customHeight="1">
      <c r="A2757" s="63" t="s">
        <v>19981</v>
      </c>
      <c r="B2757" s="63" t="s">
        <v>19984</v>
      </c>
      <c r="C2757" s="63" t="s">
        <v>19985</v>
      </c>
      <c r="D2757" s="63" t="s">
        <v>2239</v>
      </c>
      <c r="E2757" s="63" t="s">
        <v>90</v>
      </c>
      <c r="F2757" s="63" t="s">
        <v>111</v>
      </c>
      <c r="G2757" s="63" t="s">
        <v>14</v>
      </c>
      <c r="I2757" s="10"/>
    </row>
    <row r="2758" ht="14.25" customHeight="1">
      <c r="A2758" s="63" t="s">
        <v>19986</v>
      </c>
      <c r="B2758" s="63" t="s">
        <v>19987</v>
      </c>
      <c r="C2758" s="63" t="s">
        <v>19988</v>
      </c>
      <c r="D2758" s="63" t="s">
        <v>5528</v>
      </c>
      <c r="E2758" s="63" t="s">
        <v>6</v>
      </c>
      <c r="F2758" s="63" t="s">
        <v>171</v>
      </c>
      <c r="G2758" s="63" t="s">
        <v>14</v>
      </c>
      <c r="I2758" s="10"/>
    </row>
    <row r="2759" ht="14.25" customHeight="1">
      <c r="A2759" s="63" t="s">
        <v>19986</v>
      </c>
      <c r="B2759" s="63" t="s">
        <v>19987</v>
      </c>
      <c r="C2759" s="63" t="s">
        <v>19988</v>
      </c>
      <c r="D2759" s="63" t="s">
        <v>5528</v>
      </c>
      <c r="E2759" s="63" t="s">
        <v>90</v>
      </c>
      <c r="F2759" s="63" t="s">
        <v>111</v>
      </c>
      <c r="G2759" s="63" t="s">
        <v>14</v>
      </c>
      <c r="I2759" s="10"/>
    </row>
    <row r="2760" ht="14.25" customHeight="1">
      <c r="A2760" s="63" t="s">
        <v>19986</v>
      </c>
      <c r="B2760" s="63" t="s">
        <v>19989</v>
      </c>
      <c r="C2760" s="63" t="s">
        <v>19990</v>
      </c>
      <c r="D2760" s="63" t="s">
        <v>165</v>
      </c>
      <c r="E2760" s="63" t="s">
        <v>119</v>
      </c>
      <c r="F2760" s="63" t="s">
        <v>5876</v>
      </c>
      <c r="G2760" s="63" t="s">
        <v>14</v>
      </c>
      <c r="I2760" s="10"/>
    </row>
    <row r="2761" ht="14.25" customHeight="1">
      <c r="A2761" s="63" t="s">
        <v>19986</v>
      </c>
      <c r="B2761" s="63" t="s">
        <v>19989</v>
      </c>
      <c r="C2761" s="63" t="s">
        <v>19990</v>
      </c>
      <c r="D2761" s="63" t="s">
        <v>165</v>
      </c>
      <c r="E2761" s="63" t="s">
        <v>5895</v>
      </c>
      <c r="F2761" s="63" t="s">
        <v>111</v>
      </c>
      <c r="G2761" s="63" t="s">
        <v>14</v>
      </c>
      <c r="I2761" s="10"/>
    </row>
    <row r="2762" ht="14.25" customHeight="1">
      <c r="A2762" s="63" t="s">
        <v>19991</v>
      </c>
      <c r="B2762" s="63" t="s">
        <v>19992</v>
      </c>
      <c r="C2762" s="63" t="s">
        <v>19993</v>
      </c>
      <c r="D2762" s="63" t="s">
        <v>4018</v>
      </c>
      <c r="E2762" s="63" t="s">
        <v>334</v>
      </c>
      <c r="F2762" s="63" t="s">
        <v>4436</v>
      </c>
      <c r="G2762" s="63" t="s">
        <v>14</v>
      </c>
      <c r="I2762" s="10"/>
    </row>
    <row r="2763" ht="14.25" customHeight="1">
      <c r="A2763" s="63" t="s">
        <v>19991</v>
      </c>
      <c r="B2763" s="63" t="s">
        <v>19992</v>
      </c>
      <c r="C2763" s="63" t="s">
        <v>19993</v>
      </c>
      <c r="D2763" s="63" t="s">
        <v>4018</v>
      </c>
      <c r="E2763" s="63" t="s">
        <v>90</v>
      </c>
      <c r="F2763" s="63" t="s">
        <v>111</v>
      </c>
      <c r="G2763" s="63" t="s">
        <v>14</v>
      </c>
      <c r="I2763" s="10"/>
    </row>
    <row r="2764" ht="14.25" customHeight="1">
      <c r="A2764" s="63" t="s">
        <v>19991</v>
      </c>
      <c r="B2764" s="63" t="s">
        <v>19994</v>
      </c>
      <c r="C2764" s="63" t="s">
        <v>19995</v>
      </c>
      <c r="D2764" s="63" t="s">
        <v>2651</v>
      </c>
      <c r="E2764" s="63" t="s">
        <v>334</v>
      </c>
      <c r="F2764" s="63" t="s">
        <v>917</v>
      </c>
      <c r="G2764" s="63" t="s">
        <v>14</v>
      </c>
      <c r="I2764" s="10"/>
    </row>
    <row r="2765" ht="14.25" customHeight="1">
      <c r="A2765" s="63" t="s">
        <v>19991</v>
      </c>
      <c r="B2765" s="63" t="s">
        <v>19994</v>
      </c>
      <c r="C2765" s="63" t="s">
        <v>19995</v>
      </c>
      <c r="D2765" s="63" t="s">
        <v>2651</v>
      </c>
      <c r="E2765" s="63" t="s">
        <v>125</v>
      </c>
      <c r="F2765" s="63" t="s">
        <v>101</v>
      </c>
      <c r="G2765" s="63" t="s">
        <v>14</v>
      </c>
      <c r="I2765" s="10"/>
    </row>
    <row r="2766" ht="14.25" customHeight="1">
      <c r="A2766" s="63" t="s">
        <v>19991</v>
      </c>
      <c r="B2766" s="63" t="s">
        <v>19994</v>
      </c>
      <c r="C2766" s="63" t="s">
        <v>19995</v>
      </c>
      <c r="D2766" s="63" t="s">
        <v>2651</v>
      </c>
      <c r="E2766" s="63" t="s">
        <v>90</v>
      </c>
      <c r="F2766" s="63" t="s">
        <v>111</v>
      </c>
      <c r="G2766" s="63" t="s">
        <v>14</v>
      </c>
      <c r="I2766" s="10"/>
    </row>
    <row r="2767" ht="14.25" customHeight="1">
      <c r="A2767" s="63" t="s">
        <v>19996</v>
      </c>
      <c r="B2767" s="63" t="s">
        <v>19997</v>
      </c>
      <c r="C2767" s="63" t="s">
        <v>19998</v>
      </c>
      <c r="D2767" s="63" t="s">
        <v>147</v>
      </c>
      <c r="E2767" s="63" t="s">
        <v>119</v>
      </c>
      <c r="F2767" s="63" t="s">
        <v>19217</v>
      </c>
      <c r="G2767" s="63" t="s">
        <v>14</v>
      </c>
      <c r="I2767" s="10"/>
    </row>
    <row r="2768" ht="14.25" customHeight="1">
      <c r="A2768" s="63" t="s">
        <v>19996</v>
      </c>
      <c r="B2768" s="63" t="s">
        <v>19997</v>
      </c>
      <c r="C2768" s="63" t="s">
        <v>19998</v>
      </c>
      <c r="D2768" s="63" t="s">
        <v>147</v>
      </c>
      <c r="E2768" s="63" t="s">
        <v>90</v>
      </c>
      <c r="F2768" s="63" t="s">
        <v>111</v>
      </c>
      <c r="G2768" s="63" t="s">
        <v>14</v>
      </c>
      <c r="I2768" s="10"/>
    </row>
    <row r="2769" ht="14.25" customHeight="1">
      <c r="A2769" s="63" t="s">
        <v>19996</v>
      </c>
      <c r="B2769" s="63" t="s">
        <v>19999</v>
      </c>
      <c r="C2769" s="63" t="s">
        <v>20000</v>
      </c>
      <c r="D2769" s="63" t="s">
        <v>1290</v>
      </c>
      <c r="E2769" s="63" t="s">
        <v>119</v>
      </c>
      <c r="F2769" s="63" t="s">
        <v>330</v>
      </c>
      <c r="G2769" s="63" t="s">
        <v>14</v>
      </c>
      <c r="I2769" s="10"/>
    </row>
    <row r="2770" ht="14.25" customHeight="1">
      <c r="A2770" s="63" t="s">
        <v>19996</v>
      </c>
      <c r="B2770" s="63" t="s">
        <v>19999</v>
      </c>
      <c r="C2770" s="63" t="s">
        <v>20000</v>
      </c>
      <c r="D2770" s="63" t="s">
        <v>1290</v>
      </c>
      <c r="E2770" s="63" t="s">
        <v>125</v>
      </c>
      <c r="F2770" s="63" t="s">
        <v>101</v>
      </c>
      <c r="G2770" s="63" t="s">
        <v>14</v>
      </c>
      <c r="I2770" s="10"/>
    </row>
    <row r="2771" ht="14.25" customHeight="1">
      <c r="A2771" s="63" t="s">
        <v>19996</v>
      </c>
      <c r="B2771" s="63" t="s">
        <v>19999</v>
      </c>
      <c r="C2771" s="63" t="s">
        <v>20000</v>
      </c>
      <c r="D2771" s="63" t="s">
        <v>1290</v>
      </c>
      <c r="E2771" s="63" t="s">
        <v>90</v>
      </c>
      <c r="F2771" s="63" t="s">
        <v>111</v>
      </c>
      <c r="G2771" s="63" t="s">
        <v>14</v>
      </c>
      <c r="I2771" s="10"/>
    </row>
    <row r="2772" ht="14.25" customHeight="1">
      <c r="A2772" s="63" t="s">
        <v>20001</v>
      </c>
      <c r="B2772" s="63" t="s">
        <v>20002</v>
      </c>
      <c r="C2772" s="63" t="s">
        <v>20003</v>
      </c>
      <c r="D2772" s="63" t="s">
        <v>373</v>
      </c>
      <c r="E2772" s="63" t="s">
        <v>119</v>
      </c>
      <c r="F2772" s="63" t="s">
        <v>3593</v>
      </c>
      <c r="G2772" s="63" t="s">
        <v>14</v>
      </c>
      <c r="I2772" s="10"/>
    </row>
    <row r="2773" ht="14.25" customHeight="1">
      <c r="A2773" s="63" t="s">
        <v>20001</v>
      </c>
      <c r="B2773" s="63" t="s">
        <v>20002</v>
      </c>
      <c r="C2773" s="63" t="s">
        <v>20003</v>
      </c>
      <c r="D2773" s="63" t="s">
        <v>373</v>
      </c>
      <c r="E2773" s="63" t="s">
        <v>19164</v>
      </c>
      <c r="F2773" s="63" t="s">
        <v>111</v>
      </c>
      <c r="G2773" s="63" t="s">
        <v>14</v>
      </c>
      <c r="I2773" s="10"/>
    </row>
    <row r="2774" ht="14.25" customHeight="1">
      <c r="A2774" s="63" t="s">
        <v>20001</v>
      </c>
      <c r="B2774" s="63" t="s">
        <v>20004</v>
      </c>
      <c r="C2774" s="63" t="s">
        <v>20005</v>
      </c>
      <c r="D2774" s="63" t="s">
        <v>382</v>
      </c>
      <c r="E2774" s="63" t="s">
        <v>119</v>
      </c>
      <c r="F2774" s="63" t="s">
        <v>917</v>
      </c>
      <c r="G2774" s="63" t="s">
        <v>14</v>
      </c>
      <c r="I2774" s="10"/>
    </row>
    <row r="2775" ht="14.25" customHeight="1">
      <c r="A2775" s="63" t="s">
        <v>20001</v>
      </c>
      <c r="B2775" s="63" t="s">
        <v>20004</v>
      </c>
      <c r="C2775" s="63" t="s">
        <v>20005</v>
      </c>
      <c r="D2775" s="63" t="s">
        <v>382</v>
      </c>
      <c r="E2775" s="63" t="s">
        <v>8294</v>
      </c>
      <c r="F2775" s="63" t="s">
        <v>111</v>
      </c>
      <c r="G2775" s="63" t="s">
        <v>14</v>
      </c>
      <c r="I2775" s="10"/>
    </row>
    <row r="2776" ht="14.25" customHeight="1">
      <c r="A2776" s="63" t="s">
        <v>20006</v>
      </c>
      <c r="B2776" s="63" t="s">
        <v>20007</v>
      </c>
      <c r="C2776" s="63" t="s">
        <v>20008</v>
      </c>
      <c r="D2776" s="63" t="s">
        <v>1935</v>
      </c>
      <c r="E2776" s="63" t="s">
        <v>119</v>
      </c>
      <c r="F2776" s="63" t="s">
        <v>781</v>
      </c>
      <c r="G2776" s="63" t="s">
        <v>14</v>
      </c>
      <c r="I2776" s="10"/>
    </row>
    <row r="2777" ht="14.25" customHeight="1">
      <c r="A2777" s="63" t="s">
        <v>20006</v>
      </c>
      <c r="B2777" s="63" t="s">
        <v>20007</v>
      </c>
      <c r="C2777" s="63" t="s">
        <v>20008</v>
      </c>
      <c r="D2777" s="63" t="s">
        <v>1935</v>
      </c>
      <c r="E2777" s="63" t="s">
        <v>90</v>
      </c>
      <c r="F2777" s="63" t="s">
        <v>111</v>
      </c>
      <c r="G2777" s="63" t="s">
        <v>14</v>
      </c>
      <c r="I2777" s="10"/>
    </row>
    <row r="2778" ht="14.25" customHeight="1">
      <c r="A2778" s="65">
        <v>44534.0</v>
      </c>
      <c r="B2778" s="63" t="s">
        <v>20009</v>
      </c>
      <c r="C2778" s="63" t="s">
        <v>20010</v>
      </c>
      <c r="D2778" s="63" t="s">
        <v>225</v>
      </c>
      <c r="E2778" s="63" t="s">
        <v>436</v>
      </c>
      <c r="F2778" s="63" t="s">
        <v>149</v>
      </c>
      <c r="G2778" s="63" t="s">
        <v>14</v>
      </c>
      <c r="I2778" s="10"/>
    </row>
    <row r="2779" ht="14.25" customHeight="1">
      <c r="A2779" s="65">
        <v>44534.0</v>
      </c>
      <c r="B2779" s="63" t="s">
        <v>20011</v>
      </c>
      <c r="C2779" s="63" t="s">
        <v>20012</v>
      </c>
      <c r="D2779" s="63" t="s">
        <v>1181</v>
      </c>
      <c r="E2779" s="63" t="s">
        <v>6</v>
      </c>
      <c r="F2779" s="63" t="s">
        <v>171</v>
      </c>
      <c r="G2779" s="63" t="s">
        <v>14</v>
      </c>
      <c r="I2779" s="10"/>
    </row>
    <row r="2780" ht="14.25" customHeight="1">
      <c r="A2780" s="65">
        <v>44534.0</v>
      </c>
      <c r="B2780" s="63" t="s">
        <v>20011</v>
      </c>
      <c r="C2780" s="63" t="s">
        <v>20012</v>
      </c>
      <c r="D2780" s="63" t="s">
        <v>1181</v>
      </c>
      <c r="E2780" s="63" t="s">
        <v>90</v>
      </c>
      <c r="F2780" s="63" t="s">
        <v>111</v>
      </c>
      <c r="G2780" s="63" t="s">
        <v>14</v>
      </c>
      <c r="I2780" s="10"/>
    </row>
    <row r="2781" ht="14.25" customHeight="1">
      <c r="A2781" s="65">
        <v>44534.0</v>
      </c>
      <c r="B2781" s="63" t="s">
        <v>20013</v>
      </c>
      <c r="C2781" s="63" t="s">
        <v>20014</v>
      </c>
      <c r="D2781" s="63" t="s">
        <v>839</v>
      </c>
      <c r="E2781" s="63" t="s">
        <v>90</v>
      </c>
      <c r="F2781" s="63" t="s">
        <v>111</v>
      </c>
      <c r="G2781" s="63" t="s">
        <v>14</v>
      </c>
      <c r="I2781" s="10"/>
    </row>
    <row r="2782" ht="14.25" customHeight="1">
      <c r="A2782" s="65">
        <v>44534.0</v>
      </c>
      <c r="B2782" s="63" t="s">
        <v>20013</v>
      </c>
      <c r="C2782" s="63" t="s">
        <v>20014</v>
      </c>
      <c r="D2782" s="63" t="s">
        <v>839</v>
      </c>
      <c r="E2782" s="63" t="s">
        <v>15</v>
      </c>
      <c r="F2782" s="63" t="s">
        <v>1341</v>
      </c>
      <c r="G2782" s="63" t="s">
        <v>14</v>
      </c>
      <c r="I2782" s="10"/>
    </row>
    <row r="2783" ht="14.25" customHeight="1">
      <c r="A2783" s="65">
        <v>44443.0</v>
      </c>
      <c r="B2783" s="63" t="s">
        <v>20015</v>
      </c>
      <c r="C2783" s="63" t="s">
        <v>20016</v>
      </c>
      <c r="D2783" s="63" t="s">
        <v>1989</v>
      </c>
      <c r="E2783" s="63" t="s">
        <v>1287</v>
      </c>
      <c r="F2783" s="63" t="s">
        <v>350</v>
      </c>
      <c r="G2783" s="63" t="s">
        <v>14</v>
      </c>
      <c r="I2783" s="10"/>
    </row>
    <row r="2784" ht="14.25" customHeight="1">
      <c r="A2784" s="65">
        <v>44443.0</v>
      </c>
      <c r="B2784" s="63" t="s">
        <v>20015</v>
      </c>
      <c r="C2784" s="63" t="s">
        <v>20016</v>
      </c>
      <c r="D2784" s="63" t="s">
        <v>1989</v>
      </c>
      <c r="E2784" s="63" t="s">
        <v>90</v>
      </c>
      <c r="F2784" s="63" t="s">
        <v>111</v>
      </c>
      <c r="G2784" s="63" t="s">
        <v>14</v>
      </c>
      <c r="I2784" s="10"/>
    </row>
    <row r="2785" ht="14.25" customHeight="1">
      <c r="A2785" s="65">
        <v>44412.0</v>
      </c>
      <c r="B2785" s="63" t="s">
        <v>20017</v>
      </c>
      <c r="C2785" s="63" t="s">
        <v>20018</v>
      </c>
      <c r="D2785" s="63" t="s">
        <v>373</v>
      </c>
      <c r="E2785" s="63" t="s">
        <v>119</v>
      </c>
      <c r="F2785" s="63" t="s">
        <v>18</v>
      </c>
      <c r="G2785" s="63" t="s">
        <v>14</v>
      </c>
      <c r="I2785" s="10"/>
    </row>
    <row r="2786" ht="14.25" customHeight="1">
      <c r="A2786" s="65">
        <v>44412.0</v>
      </c>
      <c r="B2786" s="63" t="s">
        <v>20017</v>
      </c>
      <c r="C2786" s="63" t="s">
        <v>20018</v>
      </c>
      <c r="D2786" s="63" t="s">
        <v>373</v>
      </c>
      <c r="E2786" s="63" t="s">
        <v>90</v>
      </c>
      <c r="F2786" s="63" t="s">
        <v>111</v>
      </c>
      <c r="G2786" s="63" t="s">
        <v>14</v>
      </c>
      <c r="I2786" s="10"/>
    </row>
    <row r="2787" ht="14.25" customHeight="1">
      <c r="A2787" s="65">
        <v>44381.0</v>
      </c>
      <c r="B2787" s="63" t="s">
        <v>20019</v>
      </c>
      <c r="C2787" s="63" t="s">
        <v>20020</v>
      </c>
      <c r="D2787" s="63" t="s">
        <v>1935</v>
      </c>
      <c r="E2787" s="63" t="s">
        <v>119</v>
      </c>
      <c r="F2787" s="63" t="s">
        <v>132</v>
      </c>
      <c r="G2787" s="63" t="s">
        <v>14</v>
      </c>
      <c r="I2787" s="10"/>
    </row>
    <row r="2788" ht="14.25" customHeight="1">
      <c r="A2788" s="65">
        <v>44381.0</v>
      </c>
      <c r="B2788" s="63" t="s">
        <v>20019</v>
      </c>
      <c r="C2788" s="63" t="s">
        <v>20020</v>
      </c>
      <c r="D2788" s="63" t="s">
        <v>1935</v>
      </c>
      <c r="E2788" s="63" t="s">
        <v>90</v>
      </c>
      <c r="F2788" s="63" t="s">
        <v>111</v>
      </c>
      <c r="G2788" s="63" t="s">
        <v>14</v>
      </c>
      <c r="I2788" s="10"/>
    </row>
    <row r="2789" ht="14.25" customHeight="1">
      <c r="A2789" s="65">
        <v>44381.0</v>
      </c>
      <c r="B2789" s="63" t="s">
        <v>20019</v>
      </c>
      <c r="C2789" s="63" t="s">
        <v>20021</v>
      </c>
      <c r="D2789" s="63" t="s">
        <v>170</v>
      </c>
      <c r="E2789" s="63" t="s">
        <v>420</v>
      </c>
      <c r="F2789" s="63" t="s">
        <v>18935</v>
      </c>
      <c r="G2789" s="63" t="s">
        <v>14</v>
      </c>
      <c r="I2789" s="10"/>
    </row>
    <row r="2790" ht="14.25" customHeight="1">
      <c r="A2790" s="65">
        <v>44381.0</v>
      </c>
      <c r="B2790" s="63" t="s">
        <v>20019</v>
      </c>
      <c r="C2790" s="63" t="s">
        <v>20021</v>
      </c>
      <c r="D2790" s="63" t="s">
        <v>170</v>
      </c>
      <c r="E2790" s="63" t="s">
        <v>90</v>
      </c>
      <c r="F2790" s="63" t="s">
        <v>111</v>
      </c>
      <c r="G2790" s="63" t="s">
        <v>14</v>
      </c>
      <c r="I2790" s="10"/>
    </row>
    <row r="2791" ht="14.25" customHeight="1">
      <c r="A2791" s="65">
        <v>44320.0</v>
      </c>
      <c r="B2791" s="63" t="s">
        <v>20022</v>
      </c>
      <c r="C2791" s="63" t="s">
        <v>20023</v>
      </c>
      <c r="D2791" s="63" t="s">
        <v>9218</v>
      </c>
      <c r="E2791" s="63" t="s">
        <v>436</v>
      </c>
      <c r="F2791" s="63" t="s">
        <v>101</v>
      </c>
      <c r="G2791" s="63" t="s">
        <v>14</v>
      </c>
      <c r="I2791" s="10"/>
    </row>
    <row r="2792" ht="14.25" customHeight="1">
      <c r="A2792" s="65">
        <v>44320.0</v>
      </c>
      <c r="B2792" s="63" t="s">
        <v>20022</v>
      </c>
      <c r="C2792" s="63" t="s">
        <v>20023</v>
      </c>
      <c r="D2792" s="63" t="s">
        <v>9218</v>
      </c>
      <c r="E2792" s="63" t="s">
        <v>125</v>
      </c>
      <c r="F2792" s="63" t="s">
        <v>33</v>
      </c>
      <c r="G2792" s="63" t="s">
        <v>14</v>
      </c>
      <c r="I2792" s="10"/>
    </row>
    <row r="2793" ht="14.25" customHeight="1">
      <c r="A2793" s="65">
        <v>44320.0</v>
      </c>
      <c r="B2793" s="63" t="s">
        <v>20024</v>
      </c>
      <c r="C2793" s="63" t="s">
        <v>20025</v>
      </c>
      <c r="D2793" s="63" t="s">
        <v>4018</v>
      </c>
      <c r="E2793" s="63" t="s">
        <v>119</v>
      </c>
      <c r="F2793" s="63" t="s">
        <v>3945</v>
      </c>
      <c r="G2793" s="63" t="s">
        <v>14</v>
      </c>
      <c r="I2793" s="10"/>
    </row>
    <row r="2794" ht="14.25" customHeight="1">
      <c r="A2794" s="65">
        <v>44320.0</v>
      </c>
      <c r="B2794" s="63" t="s">
        <v>20024</v>
      </c>
      <c r="C2794" s="63" t="s">
        <v>20025</v>
      </c>
      <c r="D2794" s="63" t="s">
        <v>4018</v>
      </c>
      <c r="E2794" s="63" t="s">
        <v>100</v>
      </c>
      <c r="F2794" s="63" t="s">
        <v>1341</v>
      </c>
      <c r="G2794" s="63" t="s">
        <v>14</v>
      </c>
      <c r="I2794" s="10"/>
    </row>
    <row r="2795" ht="14.25" customHeight="1">
      <c r="A2795" s="65">
        <v>44320.0</v>
      </c>
      <c r="B2795" s="63" t="s">
        <v>20024</v>
      </c>
      <c r="C2795" s="63" t="s">
        <v>20025</v>
      </c>
      <c r="D2795" s="63" t="s">
        <v>4018</v>
      </c>
      <c r="E2795" s="63" t="s">
        <v>90</v>
      </c>
      <c r="F2795" s="63" t="s">
        <v>111</v>
      </c>
      <c r="G2795" s="63" t="s">
        <v>14</v>
      </c>
      <c r="I2795" s="10"/>
    </row>
    <row r="2796" ht="14.25" customHeight="1">
      <c r="A2796" s="65">
        <v>44320.0</v>
      </c>
      <c r="B2796" s="63" t="s">
        <v>20026</v>
      </c>
      <c r="C2796" s="63" t="s">
        <v>20027</v>
      </c>
      <c r="D2796" s="63" t="s">
        <v>468</v>
      </c>
      <c r="E2796" s="63" t="s">
        <v>1223</v>
      </c>
      <c r="F2796" s="63" t="s">
        <v>48</v>
      </c>
      <c r="G2796" s="63" t="s">
        <v>14</v>
      </c>
      <c r="I2796" s="10"/>
    </row>
    <row r="2797" ht="14.25" customHeight="1">
      <c r="A2797" s="65">
        <v>44320.0</v>
      </c>
      <c r="B2797" s="63" t="s">
        <v>20026</v>
      </c>
      <c r="C2797" s="63" t="s">
        <v>20027</v>
      </c>
      <c r="D2797" s="63" t="s">
        <v>468</v>
      </c>
      <c r="E2797" s="63" t="s">
        <v>119</v>
      </c>
      <c r="F2797" s="63" t="s">
        <v>18</v>
      </c>
      <c r="G2797" s="63" t="s">
        <v>14</v>
      </c>
      <c r="I2797" s="10"/>
    </row>
    <row r="2798" ht="14.25" customHeight="1">
      <c r="A2798" s="65">
        <v>44320.0</v>
      </c>
      <c r="B2798" s="63" t="s">
        <v>20026</v>
      </c>
      <c r="C2798" s="63" t="s">
        <v>20027</v>
      </c>
      <c r="D2798" s="63" t="s">
        <v>468</v>
      </c>
      <c r="E2798" s="63" t="s">
        <v>110</v>
      </c>
      <c r="F2798" s="63" t="s">
        <v>111</v>
      </c>
      <c r="G2798" s="63" t="s">
        <v>14</v>
      </c>
      <c r="I2798" s="10"/>
    </row>
    <row r="2799" ht="14.25" customHeight="1">
      <c r="A2799" s="65">
        <v>44231.0</v>
      </c>
      <c r="B2799" s="63" t="s">
        <v>20028</v>
      </c>
      <c r="C2799" s="63" t="s">
        <v>20029</v>
      </c>
      <c r="D2799" s="63" t="s">
        <v>238</v>
      </c>
      <c r="E2799" s="63" t="s">
        <v>119</v>
      </c>
      <c r="F2799" s="63" t="s">
        <v>917</v>
      </c>
      <c r="G2799" s="63" t="s">
        <v>14</v>
      </c>
      <c r="I2799" s="10"/>
    </row>
    <row r="2800" ht="14.25" customHeight="1">
      <c r="A2800" s="65">
        <v>44231.0</v>
      </c>
      <c r="B2800" s="63" t="s">
        <v>20028</v>
      </c>
      <c r="C2800" s="63" t="s">
        <v>20029</v>
      </c>
      <c r="D2800" s="63" t="s">
        <v>238</v>
      </c>
      <c r="E2800" s="63" t="s">
        <v>436</v>
      </c>
      <c r="F2800" s="63" t="s">
        <v>258</v>
      </c>
      <c r="G2800" s="63" t="s">
        <v>14</v>
      </c>
      <c r="I2800" s="10"/>
    </row>
    <row r="2801" ht="14.25" customHeight="1">
      <c r="A2801" s="65">
        <v>44231.0</v>
      </c>
      <c r="B2801" s="63" t="s">
        <v>20030</v>
      </c>
      <c r="C2801" s="63" t="s">
        <v>20031</v>
      </c>
      <c r="D2801" s="63" t="s">
        <v>135</v>
      </c>
      <c r="E2801" s="63" t="s">
        <v>90</v>
      </c>
      <c r="F2801" s="63" t="s">
        <v>111</v>
      </c>
      <c r="G2801" s="63" t="s">
        <v>14</v>
      </c>
      <c r="I2801" s="10"/>
    </row>
    <row r="2802" ht="14.25" customHeight="1">
      <c r="A2802" s="65">
        <v>44231.0</v>
      </c>
      <c r="B2802" s="63" t="s">
        <v>20032</v>
      </c>
      <c r="C2802" s="63" t="s">
        <v>20033</v>
      </c>
      <c r="D2802" s="63" t="s">
        <v>3089</v>
      </c>
      <c r="E2802" s="63" t="s">
        <v>119</v>
      </c>
      <c r="F2802" s="63" t="s">
        <v>2840</v>
      </c>
      <c r="G2802" s="63" t="s">
        <v>14</v>
      </c>
      <c r="I2802" s="10"/>
    </row>
    <row r="2803" ht="14.25" customHeight="1">
      <c r="A2803" s="65">
        <v>44231.0</v>
      </c>
      <c r="B2803" s="63" t="s">
        <v>20032</v>
      </c>
      <c r="C2803" s="63" t="s">
        <v>20033</v>
      </c>
      <c r="D2803" s="63" t="s">
        <v>3089</v>
      </c>
      <c r="E2803" s="63" t="s">
        <v>47</v>
      </c>
      <c r="F2803" s="63" t="s">
        <v>48</v>
      </c>
      <c r="G2803" s="63" t="s">
        <v>14</v>
      </c>
      <c r="I2803" s="10"/>
    </row>
    <row r="2804" ht="14.25" customHeight="1">
      <c r="A2804" s="65">
        <v>44231.0</v>
      </c>
      <c r="B2804" s="63" t="s">
        <v>20032</v>
      </c>
      <c r="C2804" s="63" t="s">
        <v>20033</v>
      </c>
      <c r="D2804" s="63" t="s">
        <v>3089</v>
      </c>
      <c r="E2804" s="63" t="s">
        <v>6044</v>
      </c>
      <c r="F2804" s="63" t="s">
        <v>809</v>
      </c>
      <c r="G2804" s="63" t="s">
        <v>14</v>
      </c>
      <c r="I2804" s="10"/>
    </row>
    <row r="2805" ht="14.25" customHeight="1">
      <c r="A2805" s="65">
        <v>44231.0</v>
      </c>
      <c r="B2805" s="63" t="s">
        <v>20032</v>
      </c>
      <c r="C2805" s="63" t="s">
        <v>20033</v>
      </c>
      <c r="D2805" s="63" t="s">
        <v>3089</v>
      </c>
      <c r="E2805" s="63" t="s">
        <v>90</v>
      </c>
      <c r="F2805" s="63" t="s">
        <v>111</v>
      </c>
      <c r="G2805" s="63" t="s">
        <v>14</v>
      </c>
      <c r="I2805" s="10"/>
    </row>
    <row r="2806" ht="14.25" customHeight="1">
      <c r="A2806" s="65">
        <v>44200.0</v>
      </c>
      <c r="B2806" s="63" t="s">
        <v>20034</v>
      </c>
      <c r="C2806" s="63" t="s">
        <v>20035</v>
      </c>
      <c r="D2806" s="63" t="s">
        <v>1952</v>
      </c>
      <c r="E2806" s="63" t="s">
        <v>420</v>
      </c>
      <c r="F2806" s="63" t="s">
        <v>3167</v>
      </c>
      <c r="G2806" s="63" t="s">
        <v>14</v>
      </c>
      <c r="I2806" s="10"/>
    </row>
    <row r="2807" ht="14.25" customHeight="1">
      <c r="A2807" s="63" t="s">
        <v>20036</v>
      </c>
      <c r="B2807" s="63" t="s">
        <v>20037</v>
      </c>
      <c r="C2807" s="63" t="s">
        <v>20038</v>
      </c>
      <c r="D2807" s="63" t="s">
        <v>11</v>
      </c>
      <c r="E2807" s="63" t="s">
        <v>239</v>
      </c>
      <c r="F2807" s="63" t="s">
        <v>240</v>
      </c>
      <c r="G2807" s="63" t="s">
        <v>14</v>
      </c>
      <c r="I2807" s="10"/>
    </row>
    <row r="2808" ht="14.25" customHeight="1">
      <c r="A2808" s="63" t="s">
        <v>20036</v>
      </c>
      <c r="B2808" s="63" t="s">
        <v>20037</v>
      </c>
      <c r="C2808" s="63" t="s">
        <v>20038</v>
      </c>
      <c r="D2808" s="63" t="s">
        <v>11</v>
      </c>
      <c r="E2808" s="63" t="s">
        <v>90</v>
      </c>
      <c r="F2808" s="63" t="s">
        <v>111</v>
      </c>
      <c r="G2808" s="63" t="s">
        <v>14</v>
      </c>
      <c r="I2808" s="10"/>
    </row>
    <row r="2809" ht="14.25" customHeight="1">
      <c r="A2809" s="63" t="s">
        <v>20036</v>
      </c>
      <c r="B2809" s="63" t="s">
        <v>20039</v>
      </c>
      <c r="C2809" s="63" t="s">
        <v>20040</v>
      </c>
      <c r="D2809" s="63" t="s">
        <v>1410</v>
      </c>
      <c r="E2809" s="63" t="s">
        <v>1386</v>
      </c>
      <c r="F2809" s="63" t="s">
        <v>18935</v>
      </c>
      <c r="G2809" s="63" t="s">
        <v>14</v>
      </c>
      <c r="I2809" s="10"/>
    </row>
    <row r="2810" ht="14.25" customHeight="1">
      <c r="A2810" s="63" t="s">
        <v>20036</v>
      </c>
      <c r="B2810" s="63" t="s">
        <v>20039</v>
      </c>
      <c r="C2810" s="63" t="s">
        <v>20040</v>
      </c>
      <c r="D2810" s="63" t="s">
        <v>1410</v>
      </c>
      <c r="E2810" s="63" t="s">
        <v>90</v>
      </c>
      <c r="F2810" s="63" t="s">
        <v>111</v>
      </c>
      <c r="G2810" s="63" t="s">
        <v>14</v>
      </c>
      <c r="I2810" s="10"/>
    </row>
    <row r="2811" ht="14.25" customHeight="1">
      <c r="A2811" s="63" t="s">
        <v>20041</v>
      </c>
      <c r="B2811" s="63" t="s">
        <v>20042</v>
      </c>
      <c r="C2811" s="63" t="s">
        <v>20043</v>
      </c>
      <c r="D2811" s="63" t="s">
        <v>238</v>
      </c>
      <c r="E2811" s="63" t="s">
        <v>119</v>
      </c>
      <c r="F2811" s="63" t="s">
        <v>1530</v>
      </c>
      <c r="G2811" s="63" t="s">
        <v>14</v>
      </c>
      <c r="I2811" s="10"/>
    </row>
    <row r="2812" ht="14.25" customHeight="1">
      <c r="A2812" s="63" t="s">
        <v>20041</v>
      </c>
      <c r="B2812" s="63" t="s">
        <v>20042</v>
      </c>
      <c r="C2812" s="63" t="s">
        <v>20043</v>
      </c>
      <c r="D2812" s="63" t="s">
        <v>238</v>
      </c>
      <c r="E2812" s="63" t="s">
        <v>90</v>
      </c>
      <c r="F2812" s="63" t="s">
        <v>111</v>
      </c>
      <c r="G2812" s="63" t="s">
        <v>14</v>
      </c>
      <c r="I2812" s="10"/>
    </row>
    <row r="2813" ht="14.25" customHeight="1">
      <c r="A2813" s="63" t="s">
        <v>20041</v>
      </c>
      <c r="B2813" s="63" t="s">
        <v>20044</v>
      </c>
      <c r="C2813" s="63" t="s">
        <v>20045</v>
      </c>
      <c r="D2813" s="63" t="s">
        <v>530</v>
      </c>
      <c r="E2813" s="63" t="s">
        <v>119</v>
      </c>
      <c r="F2813" s="63" t="s">
        <v>3945</v>
      </c>
      <c r="G2813" s="63" t="s">
        <v>14</v>
      </c>
      <c r="I2813" s="10"/>
    </row>
    <row r="2814" ht="14.25" customHeight="1">
      <c r="A2814" s="63" t="s">
        <v>20041</v>
      </c>
      <c r="B2814" s="63" t="s">
        <v>20044</v>
      </c>
      <c r="C2814" s="63" t="s">
        <v>20045</v>
      </c>
      <c r="D2814" s="63" t="s">
        <v>530</v>
      </c>
      <c r="E2814" s="63" t="s">
        <v>90</v>
      </c>
      <c r="F2814" s="63" t="s">
        <v>111</v>
      </c>
      <c r="G2814" s="63" t="s">
        <v>14</v>
      </c>
      <c r="I2814" s="10"/>
    </row>
    <row r="2815" ht="14.25" customHeight="1">
      <c r="A2815" s="63" t="s">
        <v>20046</v>
      </c>
      <c r="B2815" s="63" t="s">
        <v>20047</v>
      </c>
      <c r="C2815" s="63" t="s">
        <v>20048</v>
      </c>
      <c r="D2815" s="63" t="s">
        <v>311</v>
      </c>
      <c r="E2815" s="63" t="s">
        <v>90</v>
      </c>
      <c r="F2815" s="63" t="s">
        <v>111</v>
      </c>
      <c r="G2815" s="63" t="s">
        <v>14</v>
      </c>
      <c r="I2815" s="10"/>
    </row>
    <row r="2816" ht="14.25" customHeight="1">
      <c r="A2816" s="63" t="s">
        <v>20049</v>
      </c>
      <c r="B2816" s="63" t="s">
        <v>20050</v>
      </c>
      <c r="C2816" s="63" t="s">
        <v>20051</v>
      </c>
      <c r="D2816" s="63" t="s">
        <v>165</v>
      </c>
      <c r="E2816" s="63" t="s">
        <v>119</v>
      </c>
      <c r="F2816" s="63" t="s">
        <v>454</v>
      </c>
      <c r="G2816" s="63" t="s">
        <v>14</v>
      </c>
      <c r="I2816" s="10"/>
    </row>
    <row r="2817" ht="14.25" customHeight="1">
      <c r="A2817" s="63" t="s">
        <v>20049</v>
      </c>
      <c r="B2817" s="63" t="s">
        <v>20050</v>
      </c>
      <c r="C2817" s="63" t="s">
        <v>20051</v>
      </c>
      <c r="D2817" s="63" t="s">
        <v>165</v>
      </c>
      <c r="E2817" s="63" t="s">
        <v>90</v>
      </c>
      <c r="F2817" s="63" t="s">
        <v>111</v>
      </c>
      <c r="G2817" s="63" t="s">
        <v>14</v>
      </c>
      <c r="I2817" s="10"/>
    </row>
    <row r="2818" ht="14.25" customHeight="1">
      <c r="A2818" s="63" t="s">
        <v>20049</v>
      </c>
      <c r="B2818" s="63" t="s">
        <v>20052</v>
      </c>
      <c r="C2818" s="63" t="s">
        <v>20053</v>
      </c>
      <c r="D2818" s="63" t="s">
        <v>3036</v>
      </c>
      <c r="E2818" s="63" t="s">
        <v>119</v>
      </c>
      <c r="F2818" s="63" t="s">
        <v>542</v>
      </c>
      <c r="G2818" s="63" t="s">
        <v>14</v>
      </c>
      <c r="I2818" s="10"/>
    </row>
    <row r="2819" ht="14.25" customHeight="1">
      <c r="A2819" s="63" t="s">
        <v>20049</v>
      </c>
      <c r="B2819" s="63" t="s">
        <v>20052</v>
      </c>
      <c r="C2819" s="63" t="s">
        <v>20053</v>
      </c>
      <c r="D2819" s="63" t="s">
        <v>3036</v>
      </c>
      <c r="E2819" s="63" t="s">
        <v>90</v>
      </c>
      <c r="F2819" s="63" t="s">
        <v>111</v>
      </c>
      <c r="G2819" s="63" t="s">
        <v>14</v>
      </c>
      <c r="I2819" s="10"/>
    </row>
    <row r="2820" ht="14.25" customHeight="1">
      <c r="A2820" s="63" t="s">
        <v>20054</v>
      </c>
      <c r="B2820" s="63" t="s">
        <v>20055</v>
      </c>
      <c r="C2820" s="63" t="s">
        <v>20056</v>
      </c>
      <c r="D2820" s="63" t="s">
        <v>321</v>
      </c>
      <c r="E2820" s="63" t="s">
        <v>6</v>
      </c>
      <c r="F2820" s="63" t="s">
        <v>171</v>
      </c>
      <c r="G2820" s="63" t="s">
        <v>14</v>
      </c>
      <c r="I2820" s="10"/>
    </row>
    <row r="2821" ht="14.25" customHeight="1">
      <c r="A2821" s="63" t="s">
        <v>20054</v>
      </c>
      <c r="B2821" s="63" t="s">
        <v>20055</v>
      </c>
      <c r="C2821" s="63" t="s">
        <v>20056</v>
      </c>
      <c r="D2821" s="63" t="s">
        <v>321</v>
      </c>
      <c r="E2821" s="63" t="s">
        <v>90</v>
      </c>
      <c r="F2821" s="63" t="s">
        <v>111</v>
      </c>
      <c r="G2821" s="63" t="s">
        <v>14</v>
      </c>
      <c r="I2821" s="10"/>
    </row>
    <row r="2822" ht="14.25" customHeight="1">
      <c r="A2822" s="63" t="s">
        <v>20054</v>
      </c>
      <c r="B2822" s="63" t="s">
        <v>20057</v>
      </c>
      <c r="C2822" s="63" t="s">
        <v>20058</v>
      </c>
      <c r="D2822" s="63" t="s">
        <v>432</v>
      </c>
      <c r="E2822" s="63" t="s">
        <v>119</v>
      </c>
      <c r="F2822" s="63" t="s">
        <v>718</v>
      </c>
      <c r="G2822" s="63" t="s">
        <v>14</v>
      </c>
      <c r="I2822" s="10"/>
    </row>
    <row r="2823" ht="14.25" customHeight="1">
      <c r="A2823" s="63" t="s">
        <v>20054</v>
      </c>
      <c r="B2823" s="63" t="s">
        <v>20057</v>
      </c>
      <c r="C2823" s="63" t="s">
        <v>20058</v>
      </c>
      <c r="D2823" s="63" t="s">
        <v>432</v>
      </c>
      <c r="E2823" s="63" t="s">
        <v>38</v>
      </c>
      <c r="F2823" s="63" t="s">
        <v>13</v>
      </c>
      <c r="G2823" s="63" t="s">
        <v>14</v>
      </c>
      <c r="I2823" s="10"/>
    </row>
    <row r="2824" ht="14.25" customHeight="1">
      <c r="A2824" s="63" t="s">
        <v>20054</v>
      </c>
      <c r="B2824" s="63" t="s">
        <v>20057</v>
      </c>
      <c r="C2824" s="63" t="s">
        <v>20058</v>
      </c>
      <c r="D2824" s="63" t="s">
        <v>432</v>
      </c>
      <c r="E2824" s="63" t="s">
        <v>90</v>
      </c>
      <c r="F2824" s="63" t="s">
        <v>111</v>
      </c>
      <c r="G2824" s="63" t="s">
        <v>14</v>
      </c>
      <c r="I2824" s="10"/>
    </row>
    <row r="2825" ht="14.25" customHeight="1">
      <c r="A2825" s="63" t="s">
        <v>20059</v>
      </c>
      <c r="B2825" s="63" t="s">
        <v>20060</v>
      </c>
      <c r="C2825" s="63" t="s">
        <v>20061</v>
      </c>
      <c r="D2825" s="63" t="s">
        <v>3764</v>
      </c>
      <c r="E2825" s="63" t="s">
        <v>119</v>
      </c>
      <c r="F2825" s="63" t="s">
        <v>917</v>
      </c>
      <c r="G2825" s="63" t="s">
        <v>14</v>
      </c>
      <c r="I2825" s="10"/>
    </row>
    <row r="2826" ht="14.25" customHeight="1">
      <c r="A2826" s="63" t="s">
        <v>20059</v>
      </c>
      <c r="B2826" s="63" t="s">
        <v>20060</v>
      </c>
      <c r="C2826" s="63" t="s">
        <v>20061</v>
      </c>
      <c r="D2826" s="63" t="s">
        <v>3764</v>
      </c>
      <c r="E2826" s="63" t="s">
        <v>90</v>
      </c>
      <c r="F2826" s="63" t="s">
        <v>111</v>
      </c>
      <c r="G2826" s="63" t="s">
        <v>14</v>
      </c>
      <c r="I2826" s="10"/>
    </row>
    <row r="2827" ht="14.25" customHeight="1">
      <c r="A2827" s="63" t="s">
        <v>20059</v>
      </c>
      <c r="B2827" s="63" t="s">
        <v>20062</v>
      </c>
      <c r="C2827" s="63" t="s">
        <v>20063</v>
      </c>
      <c r="D2827" s="63" t="s">
        <v>5710</v>
      </c>
      <c r="E2827" s="63" t="s">
        <v>119</v>
      </c>
      <c r="F2827" s="63" t="s">
        <v>18</v>
      </c>
      <c r="G2827" s="63" t="s">
        <v>14</v>
      </c>
      <c r="I2827" s="10"/>
    </row>
    <row r="2828" ht="14.25" customHeight="1">
      <c r="A2828" s="63" t="s">
        <v>20059</v>
      </c>
      <c r="B2828" s="63" t="s">
        <v>20062</v>
      </c>
      <c r="C2828" s="63" t="s">
        <v>20063</v>
      </c>
      <c r="D2828" s="63" t="s">
        <v>5710</v>
      </c>
      <c r="E2828" s="63" t="s">
        <v>90</v>
      </c>
      <c r="F2828" s="63" t="s">
        <v>111</v>
      </c>
      <c r="G2828" s="63" t="s">
        <v>14</v>
      </c>
      <c r="I2828" s="10"/>
    </row>
    <row r="2829" ht="14.25" customHeight="1">
      <c r="A2829" s="63" t="s">
        <v>20064</v>
      </c>
      <c r="B2829" s="63" t="s">
        <v>20065</v>
      </c>
      <c r="C2829" s="63" t="s">
        <v>20066</v>
      </c>
      <c r="D2829" s="63" t="s">
        <v>235</v>
      </c>
      <c r="E2829" s="63" t="s">
        <v>90</v>
      </c>
      <c r="F2829" s="63" t="s">
        <v>111</v>
      </c>
      <c r="G2829" s="63" t="s">
        <v>14</v>
      </c>
      <c r="I2829" s="10"/>
    </row>
    <row r="2830" ht="14.25" customHeight="1">
      <c r="A2830" s="63" t="s">
        <v>20064</v>
      </c>
      <c r="B2830" s="63" t="s">
        <v>20067</v>
      </c>
      <c r="C2830" s="63" t="s">
        <v>20068</v>
      </c>
      <c r="D2830" s="63" t="s">
        <v>211</v>
      </c>
      <c r="E2830" s="63" t="s">
        <v>119</v>
      </c>
      <c r="F2830" s="63" t="s">
        <v>817</v>
      </c>
      <c r="G2830" s="63" t="s">
        <v>14</v>
      </c>
      <c r="I2830" s="10"/>
    </row>
    <row r="2831" ht="14.25" customHeight="1">
      <c r="A2831" s="63" t="s">
        <v>20064</v>
      </c>
      <c r="B2831" s="63" t="s">
        <v>20067</v>
      </c>
      <c r="C2831" s="63" t="s">
        <v>20068</v>
      </c>
      <c r="D2831" s="63" t="s">
        <v>211</v>
      </c>
      <c r="E2831" s="63" t="s">
        <v>90</v>
      </c>
      <c r="F2831" s="63" t="s">
        <v>111</v>
      </c>
      <c r="G2831" s="63" t="s">
        <v>14</v>
      </c>
      <c r="I2831" s="10"/>
    </row>
    <row r="2832" ht="14.25" customHeight="1">
      <c r="A2832" s="63" t="s">
        <v>20069</v>
      </c>
      <c r="B2832" s="63" t="s">
        <v>20070</v>
      </c>
      <c r="C2832" s="63" t="s">
        <v>20071</v>
      </c>
      <c r="D2832" s="63" t="s">
        <v>65</v>
      </c>
      <c r="E2832" s="63" t="s">
        <v>1465</v>
      </c>
      <c r="F2832" s="63" t="s">
        <v>564</v>
      </c>
      <c r="G2832" s="63" t="s">
        <v>14</v>
      </c>
      <c r="I2832" s="10"/>
    </row>
    <row r="2833" ht="14.25" customHeight="1">
      <c r="A2833" s="63" t="s">
        <v>20069</v>
      </c>
      <c r="B2833" s="63" t="s">
        <v>20072</v>
      </c>
      <c r="C2833" s="63" t="s">
        <v>20073</v>
      </c>
      <c r="D2833" s="63" t="s">
        <v>2527</v>
      </c>
      <c r="E2833" s="63" t="s">
        <v>5895</v>
      </c>
      <c r="F2833" s="63" t="s">
        <v>111</v>
      </c>
      <c r="G2833" s="63" t="s">
        <v>14</v>
      </c>
      <c r="I2833" s="10"/>
    </row>
    <row r="2834" ht="14.25" customHeight="1">
      <c r="A2834" s="63" t="s">
        <v>20069</v>
      </c>
      <c r="B2834" s="63" t="s">
        <v>20072</v>
      </c>
      <c r="C2834" s="63" t="s">
        <v>20073</v>
      </c>
      <c r="D2834" s="63" t="s">
        <v>2527</v>
      </c>
      <c r="E2834" s="63" t="s">
        <v>119</v>
      </c>
      <c r="F2834" s="63" t="s">
        <v>18</v>
      </c>
      <c r="G2834" s="63" t="s">
        <v>14</v>
      </c>
      <c r="I2834" s="10"/>
    </row>
    <row r="2835" ht="14.25" customHeight="1">
      <c r="A2835" s="63" t="s">
        <v>20069</v>
      </c>
      <c r="B2835" s="63" t="s">
        <v>20074</v>
      </c>
      <c r="C2835" s="63" t="s">
        <v>20075</v>
      </c>
      <c r="D2835" s="63" t="s">
        <v>1728</v>
      </c>
      <c r="E2835" s="63" t="s">
        <v>6</v>
      </c>
      <c r="F2835" s="63" t="s">
        <v>171</v>
      </c>
      <c r="G2835" s="63" t="s">
        <v>14</v>
      </c>
      <c r="I2835" s="10"/>
    </row>
    <row r="2836" ht="14.25" customHeight="1">
      <c r="A2836" s="63" t="s">
        <v>20069</v>
      </c>
      <c r="B2836" s="63" t="s">
        <v>20074</v>
      </c>
      <c r="C2836" s="63" t="s">
        <v>20075</v>
      </c>
      <c r="D2836" s="63" t="s">
        <v>1728</v>
      </c>
      <c r="E2836" s="63" t="s">
        <v>90</v>
      </c>
      <c r="F2836" s="63" t="s">
        <v>111</v>
      </c>
      <c r="G2836" s="63" t="s">
        <v>14</v>
      </c>
      <c r="I2836" s="10"/>
    </row>
    <row r="2837" ht="14.25" customHeight="1">
      <c r="A2837" s="63" t="s">
        <v>20069</v>
      </c>
      <c r="B2837" s="63" t="s">
        <v>20076</v>
      </c>
      <c r="C2837" s="63" t="s">
        <v>20077</v>
      </c>
      <c r="D2837" s="63" t="s">
        <v>65</v>
      </c>
      <c r="E2837" s="63" t="s">
        <v>1465</v>
      </c>
      <c r="F2837" s="63" t="s">
        <v>300</v>
      </c>
      <c r="G2837" s="63" t="s">
        <v>14</v>
      </c>
      <c r="I2837" s="10"/>
    </row>
    <row r="2838" ht="14.25" customHeight="1">
      <c r="A2838" s="63" t="s">
        <v>20069</v>
      </c>
      <c r="B2838" s="63" t="s">
        <v>20078</v>
      </c>
      <c r="C2838" s="63" t="s">
        <v>20079</v>
      </c>
      <c r="D2838" s="63" t="s">
        <v>65</v>
      </c>
      <c r="E2838" s="63" t="s">
        <v>1810</v>
      </c>
      <c r="F2838" s="63" t="s">
        <v>564</v>
      </c>
      <c r="G2838" s="63" t="s">
        <v>14</v>
      </c>
      <c r="I2838" s="10"/>
    </row>
    <row r="2839" ht="14.25" customHeight="1">
      <c r="A2839" s="63" t="s">
        <v>20069</v>
      </c>
      <c r="B2839" s="63" t="s">
        <v>20078</v>
      </c>
      <c r="C2839" s="63" t="s">
        <v>20079</v>
      </c>
      <c r="D2839" s="63" t="s">
        <v>65</v>
      </c>
      <c r="E2839" s="63" t="s">
        <v>843</v>
      </c>
      <c r="F2839" s="63" t="s">
        <v>20080</v>
      </c>
      <c r="G2839" s="63" t="s">
        <v>14</v>
      </c>
      <c r="I2839" s="10"/>
    </row>
    <row r="2840" ht="14.25" customHeight="1">
      <c r="A2840" s="63" t="s">
        <v>20081</v>
      </c>
      <c r="B2840" s="63" t="s">
        <v>20082</v>
      </c>
      <c r="C2840" s="63" t="s">
        <v>20083</v>
      </c>
      <c r="D2840" s="63" t="s">
        <v>65</v>
      </c>
      <c r="E2840" s="63" t="s">
        <v>15</v>
      </c>
      <c r="F2840" s="63" t="s">
        <v>136</v>
      </c>
      <c r="G2840" s="63" t="s">
        <v>14</v>
      </c>
      <c r="I2840" s="10"/>
    </row>
    <row r="2841" ht="14.25" customHeight="1">
      <c r="A2841" s="63" t="s">
        <v>20081</v>
      </c>
      <c r="B2841" s="63" t="s">
        <v>20082</v>
      </c>
      <c r="C2841" s="63" t="s">
        <v>20083</v>
      </c>
      <c r="D2841" s="63" t="s">
        <v>65</v>
      </c>
      <c r="E2841" s="63" t="s">
        <v>119</v>
      </c>
      <c r="F2841" s="63" t="s">
        <v>2840</v>
      </c>
      <c r="G2841" s="63" t="s">
        <v>14</v>
      </c>
      <c r="I2841" s="10"/>
    </row>
    <row r="2842" ht="14.25" customHeight="1">
      <c r="A2842" s="63" t="s">
        <v>20081</v>
      </c>
      <c r="B2842" s="63" t="s">
        <v>20082</v>
      </c>
      <c r="C2842" s="63" t="s">
        <v>20083</v>
      </c>
      <c r="D2842" s="63" t="s">
        <v>65</v>
      </c>
      <c r="E2842" s="63" t="s">
        <v>344</v>
      </c>
      <c r="F2842" s="63" t="s">
        <v>33</v>
      </c>
      <c r="G2842" s="63" t="s">
        <v>14</v>
      </c>
      <c r="I2842" s="10"/>
    </row>
    <row r="2843" ht="14.25" customHeight="1">
      <c r="A2843" s="63" t="s">
        <v>20081</v>
      </c>
      <c r="B2843" s="63" t="s">
        <v>20084</v>
      </c>
      <c r="C2843" s="63" t="s">
        <v>20085</v>
      </c>
      <c r="D2843" s="63" t="s">
        <v>1849</v>
      </c>
      <c r="E2843" s="63" t="s">
        <v>420</v>
      </c>
      <c r="F2843" s="63" t="s">
        <v>136</v>
      </c>
      <c r="G2843" s="63" t="s">
        <v>14</v>
      </c>
      <c r="I2843" s="10"/>
    </row>
    <row r="2844" ht="14.25" customHeight="1">
      <c r="A2844" s="63" t="s">
        <v>20081</v>
      </c>
      <c r="B2844" s="63" t="s">
        <v>20084</v>
      </c>
      <c r="C2844" s="63" t="s">
        <v>20085</v>
      </c>
      <c r="D2844" s="63" t="s">
        <v>1849</v>
      </c>
      <c r="E2844" s="63" t="s">
        <v>90</v>
      </c>
      <c r="F2844" s="63" t="s">
        <v>111</v>
      </c>
      <c r="G2844" s="63" t="s">
        <v>14</v>
      </c>
      <c r="I2844" s="10"/>
    </row>
    <row r="2845" ht="14.25" customHeight="1">
      <c r="A2845" s="63" t="s">
        <v>20081</v>
      </c>
      <c r="B2845" s="63" t="s">
        <v>20086</v>
      </c>
      <c r="C2845" s="63" t="s">
        <v>20087</v>
      </c>
      <c r="D2845" s="63" t="s">
        <v>1618</v>
      </c>
      <c r="E2845" s="63" t="s">
        <v>119</v>
      </c>
      <c r="F2845" s="63" t="s">
        <v>2302</v>
      </c>
      <c r="G2845" s="63" t="s">
        <v>14</v>
      </c>
      <c r="I2845" s="10"/>
    </row>
    <row r="2846" ht="14.25" customHeight="1">
      <c r="A2846" s="63" t="s">
        <v>20081</v>
      </c>
      <c r="B2846" s="63" t="s">
        <v>20086</v>
      </c>
      <c r="C2846" s="63" t="s">
        <v>20087</v>
      </c>
      <c r="D2846" s="63" t="s">
        <v>1618</v>
      </c>
      <c r="E2846" s="63" t="s">
        <v>90</v>
      </c>
      <c r="F2846" s="63" t="s">
        <v>111</v>
      </c>
      <c r="G2846" s="63" t="s">
        <v>14</v>
      </c>
      <c r="I2846" s="10"/>
    </row>
    <row r="2847" ht="14.25" customHeight="1">
      <c r="A2847" s="63" t="s">
        <v>20088</v>
      </c>
      <c r="B2847" s="63" t="s">
        <v>20089</v>
      </c>
      <c r="C2847" s="63" t="s">
        <v>20090</v>
      </c>
      <c r="D2847" s="63" t="s">
        <v>567</v>
      </c>
      <c r="E2847" s="63" t="s">
        <v>1206</v>
      </c>
      <c r="F2847" s="63" t="s">
        <v>454</v>
      </c>
      <c r="G2847" s="63" t="s">
        <v>14</v>
      </c>
      <c r="I2847" s="10"/>
    </row>
    <row r="2848" ht="14.25" customHeight="1">
      <c r="A2848" s="63" t="s">
        <v>20088</v>
      </c>
      <c r="B2848" s="63" t="s">
        <v>20089</v>
      </c>
      <c r="C2848" s="63" t="s">
        <v>20090</v>
      </c>
      <c r="D2848" s="63" t="s">
        <v>567</v>
      </c>
      <c r="E2848" s="63" t="s">
        <v>18166</v>
      </c>
      <c r="F2848" s="63" t="s">
        <v>101</v>
      </c>
      <c r="G2848" s="63" t="s">
        <v>14</v>
      </c>
      <c r="I2848" s="10"/>
    </row>
    <row r="2849" ht="14.25" customHeight="1">
      <c r="A2849" s="63" t="s">
        <v>20088</v>
      </c>
      <c r="B2849" s="63" t="s">
        <v>20089</v>
      </c>
      <c r="C2849" s="63" t="s">
        <v>20090</v>
      </c>
      <c r="D2849" s="63" t="s">
        <v>567</v>
      </c>
      <c r="E2849" s="63" t="s">
        <v>90</v>
      </c>
      <c r="F2849" s="63" t="s">
        <v>111</v>
      </c>
      <c r="G2849" s="63" t="s">
        <v>14</v>
      </c>
      <c r="I2849" s="10"/>
    </row>
    <row r="2850" ht="14.25" customHeight="1">
      <c r="A2850" s="63" t="s">
        <v>20088</v>
      </c>
      <c r="B2850" s="63" t="s">
        <v>20091</v>
      </c>
      <c r="C2850" s="63" t="s">
        <v>20092</v>
      </c>
      <c r="D2850" s="63" t="s">
        <v>18267</v>
      </c>
      <c r="E2850" s="63" t="s">
        <v>119</v>
      </c>
      <c r="F2850" s="63" t="s">
        <v>917</v>
      </c>
      <c r="G2850" s="63" t="s">
        <v>14</v>
      </c>
      <c r="I2850" s="10"/>
    </row>
    <row r="2851" ht="14.25" customHeight="1">
      <c r="A2851" s="63" t="s">
        <v>20088</v>
      </c>
      <c r="B2851" s="63" t="s">
        <v>20091</v>
      </c>
      <c r="C2851" s="63" t="s">
        <v>20092</v>
      </c>
      <c r="D2851" s="63" t="s">
        <v>18267</v>
      </c>
      <c r="E2851" s="63" t="s">
        <v>420</v>
      </c>
      <c r="F2851" s="63" t="s">
        <v>308</v>
      </c>
      <c r="G2851" s="63" t="s">
        <v>14</v>
      </c>
      <c r="I2851" s="10"/>
    </row>
    <row r="2852" ht="14.25" customHeight="1">
      <c r="A2852" s="63" t="s">
        <v>20088</v>
      </c>
      <c r="B2852" s="63" t="s">
        <v>20091</v>
      </c>
      <c r="C2852" s="63" t="s">
        <v>20092</v>
      </c>
      <c r="D2852" s="63" t="s">
        <v>18267</v>
      </c>
      <c r="E2852" s="63" t="s">
        <v>90</v>
      </c>
      <c r="F2852" s="63" t="s">
        <v>111</v>
      </c>
      <c r="G2852" s="63" t="s">
        <v>14</v>
      </c>
      <c r="I2852" s="10"/>
    </row>
    <row r="2853" ht="14.25" customHeight="1">
      <c r="A2853" s="63" t="s">
        <v>20093</v>
      </c>
      <c r="B2853" s="63" t="s">
        <v>20094</v>
      </c>
      <c r="C2853" s="63" t="s">
        <v>20095</v>
      </c>
      <c r="D2853" s="63" t="s">
        <v>1181</v>
      </c>
      <c r="E2853" s="63" t="s">
        <v>90</v>
      </c>
      <c r="F2853" s="63" t="s">
        <v>111</v>
      </c>
      <c r="G2853" s="63" t="s">
        <v>14</v>
      </c>
      <c r="I2853" s="10"/>
    </row>
    <row r="2854" ht="14.25" customHeight="1">
      <c r="A2854" s="63" t="s">
        <v>20093</v>
      </c>
      <c r="B2854" s="63" t="s">
        <v>20096</v>
      </c>
      <c r="C2854" s="63" t="s">
        <v>20097</v>
      </c>
      <c r="D2854" s="63" t="s">
        <v>312</v>
      </c>
      <c r="E2854" s="63" t="s">
        <v>119</v>
      </c>
      <c r="F2854" s="63" t="s">
        <v>18</v>
      </c>
      <c r="G2854" s="63" t="s">
        <v>14</v>
      </c>
      <c r="I2854" s="10"/>
    </row>
    <row r="2855" ht="14.25" customHeight="1">
      <c r="A2855" s="63" t="s">
        <v>20093</v>
      </c>
      <c r="B2855" s="63" t="s">
        <v>20096</v>
      </c>
      <c r="C2855" s="63" t="s">
        <v>20097</v>
      </c>
      <c r="D2855" s="63" t="s">
        <v>312</v>
      </c>
      <c r="E2855" s="63" t="s">
        <v>90</v>
      </c>
      <c r="F2855" s="63" t="s">
        <v>111</v>
      </c>
      <c r="G2855" s="63" t="s">
        <v>14</v>
      </c>
      <c r="I2855" s="10"/>
    </row>
    <row r="2856" ht="14.25" customHeight="1">
      <c r="A2856" s="63" t="s">
        <v>20098</v>
      </c>
      <c r="B2856" s="63" t="s">
        <v>20099</v>
      </c>
      <c r="C2856" s="63" t="s">
        <v>20100</v>
      </c>
      <c r="D2856" s="63" t="s">
        <v>201</v>
      </c>
      <c r="E2856" s="63" t="s">
        <v>334</v>
      </c>
      <c r="F2856" s="63" t="s">
        <v>171</v>
      </c>
      <c r="G2856" s="63" t="s">
        <v>14</v>
      </c>
      <c r="I2856" s="10"/>
    </row>
    <row r="2857" ht="14.25" customHeight="1">
      <c r="A2857" s="63" t="s">
        <v>20098</v>
      </c>
      <c r="B2857" s="63" t="s">
        <v>20101</v>
      </c>
      <c r="C2857" s="63" t="s">
        <v>20102</v>
      </c>
      <c r="D2857" s="63" t="s">
        <v>1699</v>
      </c>
      <c r="E2857" s="63" t="s">
        <v>15</v>
      </c>
      <c r="F2857" s="63" t="s">
        <v>300</v>
      </c>
      <c r="G2857" s="63" t="s">
        <v>14</v>
      </c>
      <c r="I2857" s="10"/>
    </row>
    <row r="2858" ht="14.25" customHeight="1">
      <c r="A2858" s="63" t="s">
        <v>20098</v>
      </c>
      <c r="B2858" s="63" t="s">
        <v>20101</v>
      </c>
      <c r="C2858" s="63" t="s">
        <v>20102</v>
      </c>
      <c r="D2858" s="63" t="s">
        <v>1699</v>
      </c>
      <c r="E2858" s="63" t="s">
        <v>105</v>
      </c>
      <c r="F2858" s="63" t="s">
        <v>1341</v>
      </c>
      <c r="G2858" s="63" t="s">
        <v>14</v>
      </c>
      <c r="I2858" s="10"/>
    </row>
    <row r="2859" ht="14.25" customHeight="1">
      <c r="A2859" s="63" t="s">
        <v>20098</v>
      </c>
      <c r="B2859" s="63" t="s">
        <v>20101</v>
      </c>
      <c r="C2859" s="63" t="s">
        <v>20102</v>
      </c>
      <c r="D2859" s="63" t="s">
        <v>1699</v>
      </c>
      <c r="E2859" s="63" t="s">
        <v>90</v>
      </c>
      <c r="F2859" s="63" t="s">
        <v>111</v>
      </c>
      <c r="G2859" s="63" t="s">
        <v>14</v>
      </c>
      <c r="I2859" s="10"/>
    </row>
    <row r="2860" ht="14.25" customHeight="1">
      <c r="A2860" s="63" t="s">
        <v>20103</v>
      </c>
      <c r="B2860" s="63" t="s">
        <v>20104</v>
      </c>
      <c r="C2860" s="63" t="s">
        <v>20105</v>
      </c>
      <c r="D2860" s="63" t="s">
        <v>435</v>
      </c>
      <c r="E2860" s="63" t="s">
        <v>1287</v>
      </c>
      <c r="F2860" s="63" t="s">
        <v>19928</v>
      </c>
      <c r="G2860" s="63" t="s">
        <v>14</v>
      </c>
      <c r="I2860" s="10"/>
    </row>
    <row r="2861" ht="14.25" customHeight="1">
      <c r="A2861" s="63" t="s">
        <v>20103</v>
      </c>
      <c r="B2861" s="63" t="s">
        <v>20104</v>
      </c>
      <c r="C2861" s="63" t="s">
        <v>20105</v>
      </c>
      <c r="D2861" s="63" t="s">
        <v>435</v>
      </c>
      <c r="E2861" s="63" t="s">
        <v>90</v>
      </c>
      <c r="F2861" s="63" t="s">
        <v>111</v>
      </c>
      <c r="G2861" s="63" t="s">
        <v>14</v>
      </c>
      <c r="I2861" s="10"/>
    </row>
    <row r="2862" ht="14.25" customHeight="1">
      <c r="A2862" s="63" t="s">
        <v>20103</v>
      </c>
      <c r="B2862" s="63" t="s">
        <v>20106</v>
      </c>
      <c r="C2862" s="63" t="s">
        <v>20107</v>
      </c>
      <c r="D2862" s="63" t="s">
        <v>1410</v>
      </c>
      <c r="E2862" s="63" t="s">
        <v>119</v>
      </c>
      <c r="F2862" s="63" t="s">
        <v>718</v>
      </c>
      <c r="G2862" s="63" t="s">
        <v>14</v>
      </c>
      <c r="I2862" s="10"/>
    </row>
    <row r="2863" ht="14.25" customHeight="1">
      <c r="A2863" s="63" t="s">
        <v>20103</v>
      </c>
      <c r="B2863" s="63" t="s">
        <v>20106</v>
      </c>
      <c r="C2863" s="63" t="s">
        <v>20107</v>
      </c>
      <c r="D2863" s="63" t="s">
        <v>1410</v>
      </c>
      <c r="E2863" s="63" t="s">
        <v>90</v>
      </c>
      <c r="F2863" s="63" t="s">
        <v>111</v>
      </c>
      <c r="G2863" s="63" t="s">
        <v>14</v>
      </c>
      <c r="I2863" s="10"/>
    </row>
    <row r="2864" ht="14.25" customHeight="1">
      <c r="A2864" s="65">
        <v>44533.0</v>
      </c>
      <c r="B2864" s="63" t="s">
        <v>20108</v>
      </c>
      <c r="C2864" s="63" t="s">
        <v>20109</v>
      </c>
      <c r="D2864" s="63" t="s">
        <v>970</v>
      </c>
      <c r="E2864" s="63" t="s">
        <v>90</v>
      </c>
      <c r="F2864" s="63" t="s">
        <v>111</v>
      </c>
      <c r="G2864" s="63" t="s">
        <v>14</v>
      </c>
      <c r="I2864" s="10"/>
    </row>
    <row r="2865" ht="14.25" customHeight="1">
      <c r="A2865" s="65">
        <v>44533.0</v>
      </c>
      <c r="B2865" s="63" t="s">
        <v>20110</v>
      </c>
      <c r="C2865" s="63" t="s">
        <v>20111</v>
      </c>
      <c r="D2865" s="63" t="s">
        <v>457</v>
      </c>
      <c r="E2865" s="63" t="s">
        <v>119</v>
      </c>
      <c r="F2865" s="63" t="s">
        <v>2302</v>
      </c>
      <c r="G2865" s="63" t="s">
        <v>14</v>
      </c>
      <c r="I2865" s="10"/>
    </row>
    <row r="2866" ht="14.25" customHeight="1">
      <c r="A2866" s="65">
        <v>44533.0</v>
      </c>
      <c r="B2866" s="63" t="s">
        <v>20110</v>
      </c>
      <c r="C2866" s="63" t="s">
        <v>20111</v>
      </c>
      <c r="D2866" s="63" t="s">
        <v>457</v>
      </c>
      <c r="E2866" s="63" t="s">
        <v>1287</v>
      </c>
      <c r="F2866" s="63" t="s">
        <v>350</v>
      </c>
      <c r="G2866" s="63" t="s">
        <v>14</v>
      </c>
      <c r="I2866" s="10"/>
    </row>
    <row r="2867" ht="14.25" customHeight="1">
      <c r="A2867" s="65">
        <v>44533.0</v>
      </c>
      <c r="B2867" s="63" t="s">
        <v>20110</v>
      </c>
      <c r="C2867" s="63" t="s">
        <v>20111</v>
      </c>
      <c r="D2867" s="63" t="s">
        <v>457</v>
      </c>
      <c r="E2867" s="63" t="s">
        <v>90</v>
      </c>
      <c r="F2867" s="63" t="s">
        <v>111</v>
      </c>
      <c r="G2867" s="63" t="s">
        <v>14</v>
      </c>
      <c r="I2867" s="10"/>
    </row>
    <row r="2868" ht="14.25" customHeight="1">
      <c r="A2868" s="65">
        <v>44503.0</v>
      </c>
      <c r="B2868" s="63" t="s">
        <v>20112</v>
      </c>
      <c r="C2868" s="63" t="s">
        <v>20113</v>
      </c>
      <c r="D2868" s="63" t="s">
        <v>3480</v>
      </c>
      <c r="E2868" s="63" t="s">
        <v>344</v>
      </c>
      <c r="F2868" s="63" t="s">
        <v>300</v>
      </c>
      <c r="G2868" s="63" t="s">
        <v>14</v>
      </c>
      <c r="I2868" s="10"/>
    </row>
    <row r="2869" ht="14.25" customHeight="1">
      <c r="A2869" s="65">
        <v>44503.0</v>
      </c>
      <c r="B2869" s="63" t="s">
        <v>20114</v>
      </c>
      <c r="C2869" s="63" t="s">
        <v>20115</v>
      </c>
      <c r="D2869" s="63" t="s">
        <v>3764</v>
      </c>
      <c r="E2869" s="63" t="s">
        <v>119</v>
      </c>
      <c r="F2869" s="63" t="s">
        <v>18</v>
      </c>
      <c r="G2869" s="63" t="s">
        <v>14</v>
      </c>
      <c r="I2869" s="10"/>
    </row>
    <row r="2870" ht="14.25" customHeight="1">
      <c r="A2870" s="65">
        <v>44503.0</v>
      </c>
      <c r="B2870" s="63" t="s">
        <v>20114</v>
      </c>
      <c r="C2870" s="63" t="s">
        <v>20115</v>
      </c>
      <c r="D2870" s="63" t="s">
        <v>3764</v>
      </c>
      <c r="E2870" s="63" t="s">
        <v>90</v>
      </c>
      <c r="F2870" s="63" t="s">
        <v>111</v>
      </c>
      <c r="G2870" s="63" t="s">
        <v>14</v>
      </c>
      <c r="I2870" s="10"/>
    </row>
    <row r="2871" ht="14.25" customHeight="1">
      <c r="A2871" s="65">
        <v>44472.0</v>
      </c>
      <c r="B2871" s="63" t="s">
        <v>20116</v>
      </c>
      <c r="C2871" s="63" t="s">
        <v>20117</v>
      </c>
      <c r="D2871" s="63" t="s">
        <v>321</v>
      </c>
      <c r="E2871" s="63" t="s">
        <v>119</v>
      </c>
      <c r="F2871" s="63" t="s">
        <v>454</v>
      </c>
      <c r="G2871" s="63" t="s">
        <v>14</v>
      </c>
      <c r="I2871" s="10"/>
    </row>
    <row r="2872" ht="14.25" customHeight="1">
      <c r="A2872" s="65">
        <v>44472.0</v>
      </c>
      <c r="B2872" s="63" t="s">
        <v>20116</v>
      </c>
      <c r="C2872" s="63" t="s">
        <v>20117</v>
      </c>
      <c r="D2872" s="63" t="s">
        <v>321</v>
      </c>
      <c r="E2872" s="63" t="s">
        <v>18166</v>
      </c>
      <c r="F2872" s="63" t="s">
        <v>809</v>
      </c>
      <c r="G2872" s="63" t="s">
        <v>14</v>
      </c>
      <c r="I2872" s="10"/>
    </row>
    <row r="2873" ht="14.25" customHeight="1">
      <c r="A2873" s="65">
        <v>44472.0</v>
      </c>
      <c r="B2873" s="63" t="s">
        <v>20116</v>
      </c>
      <c r="C2873" s="63" t="s">
        <v>20117</v>
      </c>
      <c r="D2873" s="63" t="s">
        <v>321</v>
      </c>
      <c r="E2873" s="63" t="s">
        <v>90</v>
      </c>
      <c r="F2873" s="63" t="s">
        <v>111</v>
      </c>
      <c r="G2873" s="63" t="s">
        <v>14</v>
      </c>
      <c r="I2873" s="10"/>
    </row>
    <row r="2874" ht="14.25" customHeight="1">
      <c r="A2874" s="65">
        <v>44472.0</v>
      </c>
      <c r="B2874" s="63" t="s">
        <v>20118</v>
      </c>
      <c r="C2874" s="63" t="s">
        <v>20119</v>
      </c>
      <c r="D2874" s="63" t="s">
        <v>109</v>
      </c>
      <c r="E2874" s="63" t="s">
        <v>239</v>
      </c>
      <c r="F2874" s="63" t="s">
        <v>240</v>
      </c>
      <c r="G2874" s="63" t="s">
        <v>14</v>
      </c>
      <c r="I2874" s="10"/>
    </row>
    <row r="2875" ht="14.25" customHeight="1">
      <c r="A2875" s="65">
        <v>44472.0</v>
      </c>
      <c r="B2875" s="63" t="s">
        <v>20118</v>
      </c>
      <c r="C2875" s="63" t="s">
        <v>20119</v>
      </c>
      <c r="D2875" s="63" t="s">
        <v>109</v>
      </c>
      <c r="E2875" s="63" t="s">
        <v>38</v>
      </c>
      <c r="F2875" s="63" t="s">
        <v>33</v>
      </c>
      <c r="G2875" s="63" t="s">
        <v>14</v>
      </c>
      <c r="I2875" s="10"/>
    </row>
    <row r="2876" ht="14.25" customHeight="1">
      <c r="A2876" s="65">
        <v>44472.0</v>
      </c>
      <c r="B2876" s="63" t="s">
        <v>20118</v>
      </c>
      <c r="C2876" s="63" t="s">
        <v>20119</v>
      </c>
      <c r="D2876" s="63" t="s">
        <v>109</v>
      </c>
      <c r="E2876" s="63" t="s">
        <v>90</v>
      </c>
      <c r="F2876" s="63" t="s">
        <v>111</v>
      </c>
      <c r="G2876" s="63" t="s">
        <v>14</v>
      </c>
      <c r="I2876" s="10"/>
    </row>
    <row r="2877" ht="14.25" customHeight="1">
      <c r="A2877" s="65">
        <v>44442.0</v>
      </c>
      <c r="B2877" s="63" t="s">
        <v>20120</v>
      </c>
      <c r="C2877" s="63" t="s">
        <v>20121</v>
      </c>
      <c r="D2877" s="63" t="s">
        <v>1181</v>
      </c>
      <c r="E2877" s="63" t="s">
        <v>6</v>
      </c>
      <c r="F2877" s="63" t="s">
        <v>171</v>
      </c>
      <c r="G2877" s="63" t="s">
        <v>14</v>
      </c>
      <c r="I2877" s="10"/>
    </row>
    <row r="2878" ht="14.25" customHeight="1">
      <c r="A2878" s="65">
        <v>44442.0</v>
      </c>
      <c r="B2878" s="63" t="s">
        <v>20120</v>
      </c>
      <c r="C2878" s="63" t="s">
        <v>20121</v>
      </c>
      <c r="D2878" s="63" t="s">
        <v>1181</v>
      </c>
      <c r="E2878" s="63" t="s">
        <v>90</v>
      </c>
      <c r="F2878" s="63" t="s">
        <v>111</v>
      </c>
      <c r="G2878" s="63" t="s">
        <v>14</v>
      </c>
      <c r="I2878" s="10"/>
    </row>
    <row r="2879" ht="14.25" customHeight="1">
      <c r="A2879" s="65">
        <v>44442.0</v>
      </c>
      <c r="B2879" s="63" t="s">
        <v>20122</v>
      </c>
      <c r="C2879" s="63" t="s">
        <v>20123</v>
      </c>
      <c r="D2879" s="63" t="s">
        <v>2369</v>
      </c>
      <c r="E2879" s="63" t="s">
        <v>119</v>
      </c>
      <c r="F2879" s="63" t="s">
        <v>4688</v>
      </c>
      <c r="G2879" s="63" t="s">
        <v>14</v>
      </c>
      <c r="I2879" s="10"/>
    </row>
    <row r="2880" ht="14.25" customHeight="1">
      <c r="A2880" s="65">
        <v>44442.0</v>
      </c>
      <c r="B2880" s="63" t="s">
        <v>20122</v>
      </c>
      <c r="C2880" s="63" t="s">
        <v>20123</v>
      </c>
      <c r="D2880" s="63" t="s">
        <v>2369</v>
      </c>
      <c r="E2880" s="63" t="s">
        <v>90</v>
      </c>
      <c r="F2880" s="63" t="s">
        <v>111</v>
      </c>
      <c r="G2880" s="63" t="s">
        <v>14</v>
      </c>
      <c r="I2880" s="10"/>
    </row>
    <row r="2881" ht="14.25" customHeight="1">
      <c r="A2881" s="65">
        <v>44411.0</v>
      </c>
      <c r="B2881" s="63" t="s">
        <v>20124</v>
      </c>
      <c r="C2881" s="63" t="s">
        <v>20125</v>
      </c>
      <c r="D2881" s="63" t="s">
        <v>651</v>
      </c>
      <c r="E2881" s="63" t="s">
        <v>90</v>
      </c>
      <c r="F2881" s="63" t="s">
        <v>111</v>
      </c>
      <c r="G2881" s="63" t="s">
        <v>14</v>
      </c>
      <c r="I2881" s="10"/>
    </row>
    <row r="2882" ht="14.25" customHeight="1">
      <c r="A2882" s="65">
        <v>44411.0</v>
      </c>
      <c r="B2882" s="63" t="s">
        <v>20126</v>
      </c>
      <c r="C2882" s="63" t="s">
        <v>20127</v>
      </c>
      <c r="D2882" s="63" t="s">
        <v>311</v>
      </c>
      <c r="E2882" s="63" t="s">
        <v>6</v>
      </c>
      <c r="F2882" s="63" t="s">
        <v>171</v>
      </c>
      <c r="G2882" s="63" t="s">
        <v>14</v>
      </c>
      <c r="I2882" s="10"/>
    </row>
    <row r="2883" ht="14.25" customHeight="1">
      <c r="A2883" s="65">
        <v>44411.0</v>
      </c>
      <c r="B2883" s="63" t="s">
        <v>20126</v>
      </c>
      <c r="C2883" s="63" t="s">
        <v>20127</v>
      </c>
      <c r="D2883" s="63" t="s">
        <v>311</v>
      </c>
      <c r="E2883" s="63" t="s">
        <v>90</v>
      </c>
      <c r="F2883" s="63" t="s">
        <v>111</v>
      </c>
      <c r="G2883" s="63" t="s">
        <v>14</v>
      </c>
      <c r="I2883" s="10"/>
    </row>
    <row r="2884" ht="14.25" customHeight="1">
      <c r="A2884" s="65">
        <v>44319.0</v>
      </c>
      <c r="B2884" s="63" t="s">
        <v>20128</v>
      </c>
      <c r="C2884" s="63" t="s">
        <v>20129</v>
      </c>
      <c r="D2884" s="63" t="s">
        <v>812</v>
      </c>
      <c r="E2884" s="63" t="s">
        <v>18514</v>
      </c>
      <c r="F2884" s="63" t="s">
        <v>171</v>
      </c>
      <c r="G2884" s="63" t="s">
        <v>14</v>
      </c>
      <c r="I2884" s="10"/>
    </row>
    <row r="2885" ht="14.25" customHeight="1">
      <c r="A2885" s="65">
        <v>44319.0</v>
      </c>
      <c r="B2885" s="63" t="s">
        <v>20128</v>
      </c>
      <c r="C2885" s="63" t="s">
        <v>20129</v>
      </c>
      <c r="D2885" s="63" t="s">
        <v>812</v>
      </c>
      <c r="E2885" s="63" t="s">
        <v>119</v>
      </c>
      <c r="F2885" s="63" t="s">
        <v>542</v>
      </c>
      <c r="G2885" s="63" t="s">
        <v>14</v>
      </c>
      <c r="I2885" s="10"/>
    </row>
    <row r="2886" ht="14.25" customHeight="1">
      <c r="A2886" s="65">
        <v>44319.0</v>
      </c>
      <c r="B2886" s="63" t="s">
        <v>20128</v>
      </c>
      <c r="C2886" s="63" t="s">
        <v>20129</v>
      </c>
      <c r="D2886" s="63" t="s">
        <v>812</v>
      </c>
      <c r="E2886" s="63" t="s">
        <v>90</v>
      </c>
      <c r="F2886" s="63" t="s">
        <v>111</v>
      </c>
      <c r="G2886" s="63" t="s">
        <v>14</v>
      </c>
      <c r="I2886" s="10"/>
    </row>
    <row r="2887" ht="14.25" customHeight="1">
      <c r="A2887" s="65">
        <v>44289.0</v>
      </c>
      <c r="B2887" s="63" t="s">
        <v>20130</v>
      </c>
      <c r="C2887" s="63" t="s">
        <v>20131</v>
      </c>
      <c r="D2887" s="63" t="s">
        <v>178</v>
      </c>
      <c r="E2887" s="63" t="s">
        <v>119</v>
      </c>
      <c r="F2887" s="63" t="s">
        <v>696</v>
      </c>
      <c r="G2887" s="63" t="s">
        <v>14</v>
      </c>
      <c r="I2887" s="10"/>
    </row>
    <row r="2888" ht="14.25" customHeight="1">
      <c r="A2888" s="65">
        <v>44289.0</v>
      </c>
      <c r="B2888" s="63" t="s">
        <v>20130</v>
      </c>
      <c r="C2888" s="63" t="s">
        <v>20131</v>
      </c>
      <c r="D2888" s="63" t="s">
        <v>178</v>
      </c>
      <c r="E2888" s="63" t="s">
        <v>100</v>
      </c>
      <c r="F2888" s="63" t="s">
        <v>1341</v>
      </c>
      <c r="G2888" s="63" t="s">
        <v>14</v>
      </c>
      <c r="I2888" s="10"/>
    </row>
    <row r="2889" ht="14.25" customHeight="1">
      <c r="A2889" s="65">
        <v>44289.0</v>
      </c>
      <c r="B2889" s="63" t="s">
        <v>20130</v>
      </c>
      <c r="C2889" s="63" t="s">
        <v>20131</v>
      </c>
      <c r="D2889" s="63" t="s">
        <v>178</v>
      </c>
      <c r="E2889" s="63" t="s">
        <v>90</v>
      </c>
      <c r="F2889" s="63" t="s">
        <v>111</v>
      </c>
      <c r="G2889" s="63" t="s">
        <v>14</v>
      </c>
      <c r="I2889" s="10"/>
    </row>
    <row r="2890" ht="14.25" customHeight="1">
      <c r="A2890" s="65">
        <v>44289.0</v>
      </c>
      <c r="B2890" s="63" t="s">
        <v>20132</v>
      </c>
      <c r="C2890" s="63" t="s">
        <v>20133</v>
      </c>
      <c r="D2890" s="63" t="s">
        <v>839</v>
      </c>
      <c r="E2890" s="63" t="s">
        <v>6</v>
      </c>
      <c r="F2890" s="63" t="s">
        <v>171</v>
      </c>
      <c r="G2890" s="63" t="s">
        <v>14</v>
      </c>
      <c r="I2890" s="10"/>
    </row>
    <row r="2891" ht="14.25" customHeight="1">
      <c r="A2891" s="65">
        <v>44289.0</v>
      </c>
      <c r="B2891" s="63" t="s">
        <v>20132</v>
      </c>
      <c r="C2891" s="63" t="s">
        <v>20133</v>
      </c>
      <c r="D2891" s="63" t="s">
        <v>839</v>
      </c>
      <c r="E2891" s="63" t="s">
        <v>38</v>
      </c>
      <c r="F2891" s="63" t="s">
        <v>374</v>
      </c>
      <c r="G2891" s="63" t="s">
        <v>14</v>
      </c>
      <c r="I2891" s="10"/>
    </row>
    <row r="2892" ht="14.25" customHeight="1">
      <c r="A2892" s="65">
        <v>44289.0</v>
      </c>
      <c r="B2892" s="63" t="s">
        <v>20132</v>
      </c>
      <c r="C2892" s="63" t="s">
        <v>20133</v>
      </c>
      <c r="D2892" s="63" t="s">
        <v>839</v>
      </c>
      <c r="E2892" s="63" t="s">
        <v>90</v>
      </c>
      <c r="F2892" s="63" t="s">
        <v>111</v>
      </c>
      <c r="G2892" s="63" t="s">
        <v>14</v>
      </c>
      <c r="I2892" s="10"/>
    </row>
    <row r="2893" ht="14.25" customHeight="1">
      <c r="A2893" s="65">
        <v>44258.0</v>
      </c>
      <c r="B2893" s="63" t="s">
        <v>20134</v>
      </c>
      <c r="C2893" s="63" t="s">
        <v>20135</v>
      </c>
      <c r="D2893" s="63" t="s">
        <v>1097</v>
      </c>
      <c r="E2893" s="63" t="s">
        <v>90</v>
      </c>
      <c r="F2893" s="63" t="s">
        <v>111</v>
      </c>
      <c r="G2893" s="63" t="s">
        <v>14</v>
      </c>
      <c r="I2893" s="10"/>
    </row>
    <row r="2894" ht="14.25" customHeight="1">
      <c r="A2894" s="65">
        <v>44230.0</v>
      </c>
      <c r="B2894" s="63" t="s">
        <v>20136</v>
      </c>
      <c r="C2894" s="63" t="s">
        <v>20137</v>
      </c>
      <c r="D2894" s="63" t="s">
        <v>307</v>
      </c>
      <c r="E2894" s="63" t="s">
        <v>119</v>
      </c>
      <c r="F2894" s="63" t="s">
        <v>917</v>
      </c>
      <c r="G2894" s="63" t="s">
        <v>14</v>
      </c>
      <c r="I2894" s="10"/>
    </row>
    <row r="2895" ht="14.25" customHeight="1">
      <c r="A2895" s="65">
        <v>44230.0</v>
      </c>
      <c r="B2895" s="63" t="s">
        <v>20136</v>
      </c>
      <c r="C2895" s="63" t="s">
        <v>20137</v>
      </c>
      <c r="D2895" s="63" t="s">
        <v>307</v>
      </c>
      <c r="E2895" s="63" t="s">
        <v>90</v>
      </c>
      <c r="F2895" s="63" t="s">
        <v>111</v>
      </c>
      <c r="G2895" s="63" t="s">
        <v>14</v>
      </c>
      <c r="I2895" s="10"/>
    </row>
    <row r="2896" ht="14.25" customHeight="1">
      <c r="A2896" s="65">
        <v>44230.0</v>
      </c>
      <c r="B2896" s="63" t="s">
        <v>20138</v>
      </c>
      <c r="C2896" s="63" t="s">
        <v>20139</v>
      </c>
      <c r="D2896" s="63" t="s">
        <v>1242</v>
      </c>
      <c r="E2896" s="63" t="s">
        <v>17726</v>
      </c>
      <c r="F2896" s="63" t="s">
        <v>308</v>
      </c>
      <c r="G2896" s="63" t="s">
        <v>14</v>
      </c>
      <c r="I2896" s="10"/>
    </row>
    <row r="2897" ht="14.25" customHeight="1">
      <c r="A2897" s="65">
        <v>44230.0</v>
      </c>
      <c r="B2897" s="63" t="s">
        <v>20138</v>
      </c>
      <c r="C2897" s="63" t="s">
        <v>20139</v>
      </c>
      <c r="D2897" s="63" t="s">
        <v>1242</v>
      </c>
      <c r="E2897" s="63" t="s">
        <v>90</v>
      </c>
      <c r="F2897" s="63" t="s">
        <v>111</v>
      </c>
      <c r="G2897" s="63" t="s">
        <v>14</v>
      </c>
      <c r="I2897" s="10"/>
    </row>
    <row r="2898" ht="14.25" customHeight="1">
      <c r="A2898" s="65">
        <v>44199.0</v>
      </c>
      <c r="B2898" s="63" t="s">
        <v>20140</v>
      </c>
      <c r="C2898" s="63" t="s">
        <v>20141</v>
      </c>
      <c r="D2898" s="63" t="s">
        <v>859</v>
      </c>
      <c r="E2898" s="63" t="s">
        <v>119</v>
      </c>
      <c r="F2898" s="63" t="s">
        <v>5876</v>
      </c>
      <c r="G2898" s="63" t="s">
        <v>14</v>
      </c>
      <c r="I2898" s="10"/>
    </row>
    <row r="2899" ht="14.25" customHeight="1">
      <c r="A2899" s="65">
        <v>44199.0</v>
      </c>
      <c r="B2899" s="63" t="s">
        <v>20140</v>
      </c>
      <c r="C2899" s="63" t="s">
        <v>20141</v>
      </c>
      <c r="D2899" s="63" t="s">
        <v>859</v>
      </c>
      <c r="E2899" s="63" t="s">
        <v>90</v>
      </c>
      <c r="F2899" s="63" t="s">
        <v>111</v>
      </c>
      <c r="G2899" s="63" t="s">
        <v>14</v>
      </c>
      <c r="I2899" s="10"/>
    </row>
    <row r="2900" ht="14.25" customHeight="1">
      <c r="A2900" s="63" t="s">
        <v>20142</v>
      </c>
      <c r="B2900" s="63" t="s">
        <v>20143</v>
      </c>
      <c r="C2900" s="63" t="s">
        <v>20144</v>
      </c>
      <c r="D2900" s="63" t="s">
        <v>26</v>
      </c>
      <c r="E2900" s="63" t="s">
        <v>6044</v>
      </c>
      <c r="F2900" s="63" t="s">
        <v>809</v>
      </c>
      <c r="G2900" s="63" t="s">
        <v>14</v>
      </c>
      <c r="I2900" s="10"/>
    </row>
    <row r="2901" ht="14.25" customHeight="1">
      <c r="A2901" s="63" t="s">
        <v>20142</v>
      </c>
      <c r="B2901" s="63" t="s">
        <v>20143</v>
      </c>
      <c r="C2901" s="63" t="s">
        <v>20144</v>
      </c>
      <c r="D2901" s="63" t="s">
        <v>26</v>
      </c>
      <c r="E2901" s="63" t="s">
        <v>90</v>
      </c>
      <c r="F2901" s="63" t="s">
        <v>111</v>
      </c>
      <c r="G2901" s="63" t="s">
        <v>14</v>
      </c>
      <c r="I2901" s="10"/>
    </row>
    <row r="2902" ht="14.25" customHeight="1">
      <c r="A2902" s="63" t="s">
        <v>20142</v>
      </c>
      <c r="B2902" s="63" t="s">
        <v>20145</v>
      </c>
      <c r="C2902" s="63" t="s">
        <v>20146</v>
      </c>
      <c r="D2902" s="63" t="s">
        <v>373</v>
      </c>
      <c r="E2902" s="63" t="s">
        <v>119</v>
      </c>
      <c r="F2902" s="63" t="s">
        <v>917</v>
      </c>
      <c r="G2902" s="63" t="s">
        <v>14</v>
      </c>
      <c r="I2902" s="10"/>
    </row>
    <row r="2903" ht="14.25" customHeight="1">
      <c r="A2903" s="63" t="s">
        <v>20142</v>
      </c>
      <c r="B2903" s="63" t="s">
        <v>20145</v>
      </c>
      <c r="C2903" s="63" t="s">
        <v>20146</v>
      </c>
      <c r="D2903" s="63" t="s">
        <v>373</v>
      </c>
      <c r="E2903" s="63" t="s">
        <v>90</v>
      </c>
      <c r="F2903" s="63" t="s">
        <v>111</v>
      </c>
      <c r="G2903" s="63" t="s">
        <v>14</v>
      </c>
      <c r="I2903" s="10"/>
    </row>
    <row r="2904" ht="14.25" customHeight="1">
      <c r="A2904" s="63" t="s">
        <v>20147</v>
      </c>
      <c r="B2904" s="63" t="s">
        <v>20148</v>
      </c>
      <c r="C2904" s="63" t="s">
        <v>20149</v>
      </c>
      <c r="D2904" s="63" t="s">
        <v>5528</v>
      </c>
      <c r="E2904" s="63" t="s">
        <v>119</v>
      </c>
      <c r="F2904" s="63" t="s">
        <v>2840</v>
      </c>
      <c r="G2904" s="63" t="s">
        <v>14</v>
      </c>
      <c r="I2904" s="10"/>
    </row>
    <row r="2905" ht="14.25" customHeight="1">
      <c r="A2905" s="63" t="s">
        <v>20147</v>
      </c>
      <c r="B2905" s="63" t="s">
        <v>20148</v>
      </c>
      <c r="C2905" s="63" t="s">
        <v>20149</v>
      </c>
      <c r="D2905" s="63" t="s">
        <v>5528</v>
      </c>
      <c r="E2905" s="63" t="s">
        <v>6044</v>
      </c>
      <c r="F2905" s="63" t="s">
        <v>809</v>
      </c>
      <c r="G2905" s="63" t="s">
        <v>14</v>
      </c>
      <c r="I2905" s="10"/>
    </row>
    <row r="2906" ht="14.25" customHeight="1">
      <c r="A2906" s="63" t="s">
        <v>20147</v>
      </c>
      <c r="B2906" s="63" t="s">
        <v>20148</v>
      </c>
      <c r="C2906" s="63" t="s">
        <v>20149</v>
      </c>
      <c r="D2906" s="63" t="s">
        <v>5528</v>
      </c>
      <c r="E2906" s="63" t="s">
        <v>90</v>
      </c>
      <c r="F2906" s="63" t="s">
        <v>111</v>
      </c>
      <c r="G2906" s="63" t="s">
        <v>14</v>
      </c>
      <c r="I2906" s="10"/>
    </row>
    <row r="2907" ht="14.25" customHeight="1">
      <c r="A2907" s="63" t="s">
        <v>20147</v>
      </c>
      <c r="B2907" s="63" t="s">
        <v>20150</v>
      </c>
      <c r="C2907" s="63" t="s">
        <v>20151</v>
      </c>
      <c r="D2907" s="63" t="s">
        <v>448</v>
      </c>
      <c r="E2907" s="63" t="s">
        <v>420</v>
      </c>
      <c r="F2907" s="63" t="s">
        <v>454</v>
      </c>
      <c r="G2907" s="63" t="s">
        <v>14</v>
      </c>
      <c r="I2907" s="10"/>
    </row>
    <row r="2908" ht="14.25" customHeight="1">
      <c r="A2908" s="63" t="s">
        <v>20147</v>
      </c>
      <c r="B2908" s="63" t="s">
        <v>20150</v>
      </c>
      <c r="C2908" s="63" t="s">
        <v>20151</v>
      </c>
      <c r="D2908" s="63" t="s">
        <v>448</v>
      </c>
      <c r="E2908" s="63" t="s">
        <v>38</v>
      </c>
      <c r="F2908" s="63" t="s">
        <v>18</v>
      </c>
      <c r="G2908" s="63" t="s">
        <v>14</v>
      </c>
      <c r="I2908" s="10"/>
    </row>
    <row r="2909" ht="14.25" customHeight="1">
      <c r="A2909" s="63" t="s">
        <v>20147</v>
      </c>
      <c r="B2909" s="63" t="s">
        <v>20150</v>
      </c>
      <c r="C2909" s="63" t="s">
        <v>20151</v>
      </c>
      <c r="D2909" s="63" t="s">
        <v>448</v>
      </c>
      <c r="E2909" s="63" t="s">
        <v>90</v>
      </c>
      <c r="F2909" s="63" t="s">
        <v>111</v>
      </c>
      <c r="G2909" s="63" t="s">
        <v>14</v>
      </c>
      <c r="I2909" s="10"/>
    </row>
    <row r="2910" ht="14.25" customHeight="1">
      <c r="A2910" s="63" t="s">
        <v>20152</v>
      </c>
      <c r="B2910" s="63" t="s">
        <v>20153</v>
      </c>
      <c r="C2910" s="63" t="s">
        <v>20154</v>
      </c>
      <c r="D2910" s="63" t="s">
        <v>20155</v>
      </c>
      <c r="E2910" s="63" t="s">
        <v>119</v>
      </c>
      <c r="F2910" s="63" t="s">
        <v>6489</v>
      </c>
      <c r="G2910" s="63" t="s">
        <v>14</v>
      </c>
      <c r="I2910" s="10"/>
    </row>
    <row r="2911" ht="14.25" customHeight="1">
      <c r="A2911" s="63" t="s">
        <v>20152</v>
      </c>
      <c r="B2911" s="63" t="s">
        <v>20153</v>
      </c>
      <c r="C2911" s="63" t="s">
        <v>20154</v>
      </c>
      <c r="D2911" s="63" t="s">
        <v>20155</v>
      </c>
      <c r="E2911" s="63" t="s">
        <v>47</v>
      </c>
      <c r="F2911" s="63" t="s">
        <v>8022</v>
      </c>
      <c r="G2911" s="63" t="s">
        <v>14</v>
      </c>
      <c r="I2911" s="10"/>
    </row>
    <row r="2912" ht="14.25" customHeight="1">
      <c r="A2912" s="63" t="s">
        <v>20152</v>
      </c>
      <c r="B2912" s="63" t="s">
        <v>20156</v>
      </c>
      <c r="C2912" s="63" t="s">
        <v>20157</v>
      </c>
      <c r="D2912" s="63" t="s">
        <v>321</v>
      </c>
      <c r="E2912" s="63" t="s">
        <v>90</v>
      </c>
      <c r="F2912" s="63" t="s">
        <v>111</v>
      </c>
      <c r="G2912" s="63" t="s">
        <v>14</v>
      </c>
      <c r="I2912" s="10"/>
    </row>
    <row r="2913" ht="14.25" customHeight="1">
      <c r="A2913" s="63" t="s">
        <v>20158</v>
      </c>
      <c r="B2913" s="63" t="s">
        <v>20159</v>
      </c>
      <c r="C2913" s="63" t="s">
        <v>20160</v>
      </c>
      <c r="D2913" s="63" t="s">
        <v>303</v>
      </c>
      <c r="E2913" s="63" t="s">
        <v>119</v>
      </c>
      <c r="F2913" s="63" t="s">
        <v>917</v>
      </c>
      <c r="G2913" s="63" t="s">
        <v>14</v>
      </c>
      <c r="I2913" s="10"/>
    </row>
    <row r="2914" ht="14.25" customHeight="1">
      <c r="A2914" s="63" t="s">
        <v>20158</v>
      </c>
      <c r="B2914" s="63" t="s">
        <v>20159</v>
      </c>
      <c r="C2914" s="63" t="s">
        <v>20160</v>
      </c>
      <c r="D2914" s="63" t="s">
        <v>303</v>
      </c>
      <c r="E2914" s="63" t="s">
        <v>90</v>
      </c>
      <c r="F2914" s="63" t="s">
        <v>111</v>
      </c>
      <c r="G2914" s="63" t="s">
        <v>14</v>
      </c>
      <c r="I2914" s="10"/>
    </row>
    <row r="2915" ht="14.25" customHeight="1">
      <c r="A2915" s="63" t="s">
        <v>20158</v>
      </c>
      <c r="B2915" s="63" t="s">
        <v>20161</v>
      </c>
      <c r="C2915" s="63" t="s">
        <v>20162</v>
      </c>
      <c r="D2915" s="63" t="s">
        <v>471</v>
      </c>
      <c r="E2915" s="63" t="s">
        <v>20163</v>
      </c>
      <c r="F2915" s="63" t="s">
        <v>588</v>
      </c>
      <c r="G2915" s="63" t="s">
        <v>14</v>
      </c>
      <c r="I2915" s="10"/>
    </row>
    <row r="2916" ht="14.25" customHeight="1">
      <c r="A2916" s="63" t="s">
        <v>20158</v>
      </c>
      <c r="B2916" s="63" t="s">
        <v>20161</v>
      </c>
      <c r="C2916" s="63" t="s">
        <v>20162</v>
      </c>
      <c r="D2916" s="63" t="s">
        <v>471</v>
      </c>
      <c r="E2916" s="63" t="s">
        <v>90</v>
      </c>
      <c r="F2916" s="63" t="s">
        <v>111</v>
      </c>
      <c r="G2916" s="63" t="s">
        <v>14</v>
      </c>
      <c r="I2916" s="10"/>
    </row>
    <row r="2917" ht="14.25" customHeight="1">
      <c r="A2917" s="63" t="s">
        <v>20164</v>
      </c>
      <c r="B2917" s="63" t="s">
        <v>20165</v>
      </c>
      <c r="C2917" s="63" t="s">
        <v>20166</v>
      </c>
      <c r="D2917" s="63" t="s">
        <v>1849</v>
      </c>
      <c r="E2917" s="63" t="s">
        <v>119</v>
      </c>
      <c r="F2917" s="63" t="s">
        <v>817</v>
      </c>
      <c r="G2917" s="63" t="s">
        <v>14</v>
      </c>
      <c r="I2917" s="10"/>
    </row>
    <row r="2918" ht="14.25" customHeight="1">
      <c r="A2918" s="63" t="s">
        <v>20164</v>
      </c>
      <c r="B2918" s="63" t="s">
        <v>20165</v>
      </c>
      <c r="C2918" s="63" t="s">
        <v>20166</v>
      </c>
      <c r="D2918" s="63" t="s">
        <v>1849</v>
      </c>
      <c r="E2918" s="63" t="s">
        <v>90</v>
      </c>
      <c r="F2918" s="63" t="s">
        <v>111</v>
      </c>
      <c r="G2918" s="63" t="s">
        <v>14</v>
      </c>
      <c r="I2918" s="10"/>
    </row>
    <row r="2919" ht="14.25" customHeight="1">
      <c r="A2919" s="63" t="s">
        <v>20164</v>
      </c>
      <c r="B2919" s="63" t="s">
        <v>20167</v>
      </c>
      <c r="C2919" s="63" t="s">
        <v>20168</v>
      </c>
      <c r="D2919" s="63" t="s">
        <v>1618</v>
      </c>
      <c r="E2919" s="63" t="s">
        <v>119</v>
      </c>
      <c r="F2919" s="63" t="s">
        <v>5876</v>
      </c>
      <c r="G2919" s="63" t="s">
        <v>14</v>
      </c>
      <c r="I2919" s="10"/>
    </row>
    <row r="2920" ht="14.25" customHeight="1">
      <c r="A2920" s="63" t="s">
        <v>20164</v>
      </c>
      <c r="B2920" s="63" t="s">
        <v>20167</v>
      </c>
      <c r="C2920" s="63" t="s">
        <v>20168</v>
      </c>
      <c r="D2920" s="63" t="s">
        <v>1618</v>
      </c>
      <c r="E2920" s="63" t="s">
        <v>5895</v>
      </c>
      <c r="F2920" s="63" t="s">
        <v>111</v>
      </c>
      <c r="G2920" s="63" t="s">
        <v>14</v>
      </c>
      <c r="I2920" s="10"/>
    </row>
    <row r="2921" ht="14.25" customHeight="1">
      <c r="A2921" s="63" t="s">
        <v>20169</v>
      </c>
      <c r="B2921" s="63" t="s">
        <v>20170</v>
      </c>
      <c r="C2921" s="63" t="s">
        <v>20171</v>
      </c>
      <c r="D2921" s="63" t="s">
        <v>1181</v>
      </c>
      <c r="E2921" s="63" t="s">
        <v>239</v>
      </c>
      <c r="F2921" s="63" t="s">
        <v>240</v>
      </c>
      <c r="G2921" s="63" t="s">
        <v>14</v>
      </c>
      <c r="I2921" s="10"/>
    </row>
    <row r="2922" ht="14.25" customHeight="1">
      <c r="A2922" s="63" t="s">
        <v>20169</v>
      </c>
      <c r="B2922" s="63" t="s">
        <v>20170</v>
      </c>
      <c r="C2922" s="63" t="s">
        <v>20171</v>
      </c>
      <c r="D2922" s="63" t="s">
        <v>1181</v>
      </c>
      <c r="E2922" s="63" t="s">
        <v>334</v>
      </c>
      <c r="F2922" s="63" t="s">
        <v>917</v>
      </c>
      <c r="G2922" s="63" t="s">
        <v>14</v>
      </c>
      <c r="I2922" s="10"/>
    </row>
    <row r="2923" ht="14.25" customHeight="1">
      <c r="A2923" s="63" t="s">
        <v>20169</v>
      </c>
      <c r="B2923" s="63" t="s">
        <v>20170</v>
      </c>
      <c r="C2923" s="63" t="s">
        <v>20171</v>
      </c>
      <c r="D2923" s="63" t="s">
        <v>1181</v>
      </c>
      <c r="E2923" s="63" t="s">
        <v>90</v>
      </c>
      <c r="F2923" s="63" t="s">
        <v>111</v>
      </c>
      <c r="G2923" s="63" t="s">
        <v>14</v>
      </c>
      <c r="I2923" s="10"/>
    </row>
    <row r="2924" ht="14.25" customHeight="1">
      <c r="A2924" s="63" t="s">
        <v>20172</v>
      </c>
      <c r="B2924" s="63" t="s">
        <v>20173</v>
      </c>
      <c r="C2924" s="63" t="s">
        <v>20174</v>
      </c>
      <c r="D2924" s="63" t="s">
        <v>665</v>
      </c>
      <c r="E2924" s="63" t="s">
        <v>259</v>
      </c>
      <c r="F2924" s="63" t="s">
        <v>2840</v>
      </c>
      <c r="G2924" s="63" t="s">
        <v>14</v>
      </c>
      <c r="I2924" s="10"/>
    </row>
    <row r="2925" ht="14.25" customHeight="1">
      <c r="A2925" s="63" t="s">
        <v>20172</v>
      </c>
      <c r="B2925" s="63" t="s">
        <v>20173</v>
      </c>
      <c r="C2925" s="63" t="s">
        <v>20174</v>
      </c>
      <c r="D2925" s="63" t="s">
        <v>665</v>
      </c>
      <c r="E2925" s="63" t="s">
        <v>90</v>
      </c>
      <c r="F2925" s="63" t="s">
        <v>111</v>
      </c>
      <c r="G2925" s="63" t="s">
        <v>14</v>
      </c>
      <c r="I2925" s="10"/>
    </row>
    <row r="2926" ht="14.25" customHeight="1">
      <c r="A2926" s="63" t="s">
        <v>20175</v>
      </c>
      <c r="B2926" s="63" t="s">
        <v>20176</v>
      </c>
      <c r="C2926" s="63" t="s">
        <v>20177</v>
      </c>
      <c r="D2926" s="63" t="s">
        <v>311</v>
      </c>
      <c r="E2926" s="63" t="s">
        <v>6</v>
      </c>
      <c r="F2926" s="63" t="s">
        <v>171</v>
      </c>
      <c r="G2926" s="63" t="s">
        <v>14</v>
      </c>
      <c r="I2926" s="10"/>
    </row>
    <row r="2927" ht="14.25" customHeight="1">
      <c r="A2927" s="63" t="s">
        <v>20175</v>
      </c>
      <c r="B2927" s="63" t="s">
        <v>20176</v>
      </c>
      <c r="C2927" s="63" t="s">
        <v>20177</v>
      </c>
      <c r="D2927" s="63" t="s">
        <v>311</v>
      </c>
      <c r="E2927" s="63" t="s">
        <v>90</v>
      </c>
      <c r="F2927" s="63" t="s">
        <v>111</v>
      </c>
      <c r="G2927" s="63" t="s">
        <v>14</v>
      </c>
      <c r="I2927" s="10"/>
    </row>
    <row r="2928" ht="14.25" customHeight="1">
      <c r="A2928" s="65">
        <v>44502.0</v>
      </c>
      <c r="B2928" s="63" t="s">
        <v>20178</v>
      </c>
      <c r="C2928" s="63" t="s">
        <v>20179</v>
      </c>
      <c r="D2928" s="63" t="s">
        <v>715</v>
      </c>
      <c r="E2928" s="63" t="s">
        <v>19164</v>
      </c>
      <c r="F2928" s="63" t="s">
        <v>111</v>
      </c>
      <c r="G2928" s="63" t="s">
        <v>14</v>
      </c>
      <c r="I2928" s="10"/>
    </row>
    <row r="2929" ht="14.25" customHeight="1">
      <c r="A2929" s="65">
        <v>44502.0</v>
      </c>
      <c r="B2929" s="63" t="s">
        <v>20178</v>
      </c>
      <c r="C2929" s="63" t="s">
        <v>20179</v>
      </c>
      <c r="D2929" s="63" t="s">
        <v>715</v>
      </c>
      <c r="E2929" s="63" t="s">
        <v>20180</v>
      </c>
      <c r="F2929" s="63" t="s">
        <v>809</v>
      </c>
      <c r="G2929" s="63" t="s">
        <v>14</v>
      </c>
      <c r="I2929" s="10"/>
    </row>
    <row r="2930" ht="14.25" customHeight="1">
      <c r="A2930" s="65">
        <v>44502.0</v>
      </c>
      <c r="B2930" s="63" t="s">
        <v>20181</v>
      </c>
      <c r="C2930" s="63" t="s">
        <v>20182</v>
      </c>
      <c r="D2930" s="63" t="s">
        <v>2527</v>
      </c>
      <c r="E2930" s="63" t="s">
        <v>19164</v>
      </c>
      <c r="F2930" s="63" t="s">
        <v>111</v>
      </c>
      <c r="G2930" s="63" t="s">
        <v>14</v>
      </c>
      <c r="I2930" s="10"/>
    </row>
    <row r="2931" ht="14.25" customHeight="1">
      <c r="A2931" s="65">
        <v>44502.0</v>
      </c>
      <c r="B2931" s="63" t="s">
        <v>20181</v>
      </c>
      <c r="C2931" s="63" t="s">
        <v>20182</v>
      </c>
      <c r="D2931" s="63" t="s">
        <v>2527</v>
      </c>
      <c r="E2931" s="63" t="s">
        <v>6044</v>
      </c>
      <c r="F2931" s="63" t="s">
        <v>809</v>
      </c>
      <c r="G2931" s="63" t="s">
        <v>14</v>
      </c>
      <c r="I2931" s="10"/>
    </row>
    <row r="2932" ht="14.25" customHeight="1">
      <c r="A2932" s="65">
        <v>44471.0</v>
      </c>
      <c r="B2932" s="63" t="s">
        <v>20183</v>
      </c>
      <c r="C2932" s="63" t="s">
        <v>20184</v>
      </c>
      <c r="D2932" s="63" t="s">
        <v>859</v>
      </c>
      <c r="E2932" s="63" t="s">
        <v>119</v>
      </c>
      <c r="F2932" s="63" t="s">
        <v>393</v>
      </c>
      <c r="G2932" s="63" t="s">
        <v>14</v>
      </c>
      <c r="I2932" s="10"/>
    </row>
    <row r="2933" ht="14.25" customHeight="1">
      <c r="A2933" s="65">
        <v>44471.0</v>
      </c>
      <c r="B2933" s="63" t="s">
        <v>20183</v>
      </c>
      <c r="C2933" s="63" t="s">
        <v>20184</v>
      </c>
      <c r="D2933" s="63" t="s">
        <v>859</v>
      </c>
      <c r="E2933" s="63" t="s">
        <v>119</v>
      </c>
      <c r="F2933" s="63" t="s">
        <v>4963</v>
      </c>
      <c r="G2933" s="63" t="s">
        <v>14</v>
      </c>
      <c r="I2933" s="10"/>
    </row>
    <row r="2934" ht="14.25" customHeight="1">
      <c r="A2934" s="65">
        <v>44471.0</v>
      </c>
      <c r="B2934" s="63" t="s">
        <v>20183</v>
      </c>
      <c r="C2934" s="63" t="s">
        <v>20184</v>
      </c>
      <c r="D2934" s="63" t="s">
        <v>859</v>
      </c>
      <c r="E2934" s="63" t="s">
        <v>90</v>
      </c>
      <c r="F2934" s="63" t="s">
        <v>111</v>
      </c>
      <c r="G2934" s="63" t="s">
        <v>14</v>
      </c>
      <c r="I2934" s="10"/>
    </row>
    <row r="2935" ht="14.25" customHeight="1">
      <c r="A2935" s="65">
        <v>44441.0</v>
      </c>
      <c r="B2935" s="63" t="s">
        <v>20185</v>
      </c>
      <c r="C2935" s="63" t="s">
        <v>20186</v>
      </c>
      <c r="D2935" s="63" t="s">
        <v>5528</v>
      </c>
      <c r="E2935" s="63" t="s">
        <v>17618</v>
      </c>
      <c r="F2935" s="63" t="s">
        <v>4780</v>
      </c>
      <c r="G2935" s="63" t="s">
        <v>14</v>
      </c>
      <c r="I2935" s="10"/>
    </row>
    <row r="2936" ht="14.25" customHeight="1">
      <c r="A2936" s="65">
        <v>44441.0</v>
      </c>
      <c r="B2936" s="63" t="s">
        <v>20185</v>
      </c>
      <c r="C2936" s="63" t="s">
        <v>20186</v>
      </c>
      <c r="D2936" s="63" t="s">
        <v>5528</v>
      </c>
      <c r="E2936" s="63" t="s">
        <v>90</v>
      </c>
      <c r="F2936" s="63" t="s">
        <v>111</v>
      </c>
      <c r="G2936" s="63" t="s">
        <v>14</v>
      </c>
      <c r="I2936" s="10"/>
    </row>
    <row r="2937" ht="14.25" customHeight="1">
      <c r="A2937" s="65">
        <v>44441.0</v>
      </c>
      <c r="B2937" s="63" t="s">
        <v>20187</v>
      </c>
      <c r="C2937" s="63" t="s">
        <v>20188</v>
      </c>
      <c r="D2937" s="63" t="s">
        <v>178</v>
      </c>
      <c r="E2937" s="63" t="s">
        <v>2125</v>
      </c>
      <c r="F2937" s="63" t="s">
        <v>696</v>
      </c>
      <c r="G2937" s="63" t="s">
        <v>14</v>
      </c>
      <c r="I2937" s="10"/>
    </row>
    <row r="2938" ht="14.25" customHeight="1">
      <c r="A2938" s="65">
        <v>44441.0</v>
      </c>
      <c r="B2938" s="63" t="s">
        <v>20187</v>
      </c>
      <c r="C2938" s="63" t="s">
        <v>20188</v>
      </c>
      <c r="D2938" s="63" t="s">
        <v>178</v>
      </c>
      <c r="E2938" s="63" t="s">
        <v>90</v>
      </c>
      <c r="F2938" s="63" t="s">
        <v>111</v>
      </c>
      <c r="G2938" s="63" t="s">
        <v>14</v>
      </c>
      <c r="I2938" s="10"/>
    </row>
    <row r="2939" ht="14.25" customHeight="1">
      <c r="A2939" s="65">
        <v>44410.0</v>
      </c>
      <c r="B2939" s="63" t="s">
        <v>20189</v>
      </c>
      <c r="C2939" s="63" t="s">
        <v>20190</v>
      </c>
      <c r="D2939" s="63" t="s">
        <v>4508</v>
      </c>
      <c r="E2939" s="63" t="s">
        <v>1293</v>
      </c>
      <c r="F2939" s="63" t="s">
        <v>13</v>
      </c>
      <c r="G2939" s="63" t="s">
        <v>14</v>
      </c>
      <c r="I2939" s="10"/>
    </row>
    <row r="2940" ht="14.25" customHeight="1">
      <c r="A2940" s="65">
        <v>44410.0</v>
      </c>
      <c r="B2940" s="63" t="s">
        <v>20189</v>
      </c>
      <c r="C2940" s="63" t="s">
        <v>20190</v>
      </c>
      <c r="D2940" s="63" t="s">
        <v>4508</v>
      </c>
      <c r="E2940" s="63" t="s">
        <v>2236</v>
      </c>
      <c r="F2940" s="63" t="s">
        <v>13</v>
      </c>
      <c r="G2940" s="63" t="s">
        <v>14</v>
      </c>
      <c r="I2940" s="10"/>
    </row>
    <row r="2941" ht="14.25" customHeight="1">
      <c r="A2941" s="65">
        <v>44410.0</v>
      </c>
      <c r="B2941" s="63" t="s">
        <v>20189</v>
      </c>
      <c r="C2941" s="63" t="s">
        <v>20190</v>
      </c>
      <c r="D2941" s="63" t="s">
        <v>4508</v>
      </c>
      <c r="E2941" s="63" t="s">
        <v>90</v>
      </c>
      <c r="F2941" s="63" t="s">
        <v>111</v>
      </c>
      <c r="G2941" s="63" t="s">
        <v>14</v>
      </c>
      <c r="I2941" s="10"/>
    </row>
    <row r="2942" ht="14.25" customHeight="1">
      <c r="A2942" s="65">
        <v>44410.0</v>
      </c>
      <c r="B2942" s="63" t="s">
        <v>20191</v>
      </c>
      <c r="C2942" s="63" t="s">
        <v>20192</v>
      </c>
      <c r="D2942" s="63" t="s">
        <v>754</v>
      </c>
      <c r="E2942" s="63" t="s">
        <v>90</v>
      </c>
      <c r="F2942" s="63" t="s">
        <v>111</v>
      </c>
      <c r="G2942" s="63" t="s">
        <v>14</v>
      </c>
      <c r="I2942" s="10"/>
    </row>
    <row r="2943" ht="14.25" customHeight="1">
      <c r="A2943" s="65">
        <v>44288.0</v>
      </c>
      <c r="B2943" s="63" t="s">
        <v>20193</v>
      </c>
      <c r="C2943" s="63" t="s">
        <v>20194</v>
      </c>
      <c r="D2943" s="63" t="s">
        <v>471</v>
      </c>
      <c r="E2943" s="63" t="s">
        <v>1293</v>
      </c>
      <c r="F2943" s="63" t="s">
        <v>171</v>
      </c>
      <c r="G2943" s="63" t="s">
        <v>14</v>
      </c>
      <c r="I2943" s="10"/>
    </row>
    <row r="2944" ht="14.25" customHeight="1">
      <c r="A2944" s="65">
        <v>44288.0</v>
      </c>
      <c r="B2944" s="63" t="s">
        <v>20193</v>
      </c>
      <c r="C2944" s="63" t="s">
        <v>20194</v>
      </c>
      <c r="D2944" s="63" t="s">
        <v>471</v>
      </c>
      <c r="E2944" s="63" t="s">
        <v>90</v>
      </c>
      <c r="F2944" s="63" t="s">
        <v>111</v>
      </c>
      <c r="G2944" s="63" t="s">
        <v>14</v>
      </c>
      <c r="I2944" s="10"/>
    </row>
    <row r="2945" ht="14.25" customHeight="1">
      <c r="A2945" s="65">
        <v>44288.0</v>
      </c>
      <c r="B2945" s="63" t="s">
        <v>20195</v>
      </c>
      <c r="C2945" s="63" t="s">
        <v>20196</v>
      </c>
      <c r="D2945" s="63" t="s">
        <v>432</v>
      </c>
      <c r="E2945" s="63" t="s">
        <v>119</v>
      </c>
      <c r="F2945" s="63" t="s">
        <v>2840</v>
      </c>
      <c r="G2945" s="63" t="s">
        <v>14</v>
      </c>
      <c r="I2945" s="10"/>
    </row>
    <row r="2946" ht="14.25" customHeight="1">
      <c r="A2946" s="65">
        <v>44288.0</v>
      </c>
      <c r="B2946" s="63" t="s">
        <v>20195</v>
      </c>
      <c r="C2946" s="63" t="s">
        <v>20196</v>
      </c>
      <c r="D2946" s="63" t="s">
        <v>432</v>
      </c>
      <c r="E2946" s="63" t="s">
        <v>38</v>
      </c>
      <c r="F2946" s="63" t="s">
        <v>393</v>
      </c>
      <c r="G2946" s="63" t="s">
        <v>14</v>
      </c>
      <c r="I2946" s="10"/>
    </row>
    <row r="2947" ht="14.25" customHeight="1">
      <c r="A2947" s="65">
        <v>44288.0</v>
      </c>
      <c r="B2947" s="63" t="s">
        <v>20195</v>
      </c>
      <c r="C2947" s="63" t="s">
        <v>20196</v>
      </c>
      <c r="D2947" s="63" t="s">
        <v>432</v>
      </c>
      <c r="E2947" s="63" t="s">
        <v>90</v>
      </c>
      <c r="F2947" s="63" t="s">
        <v>111</v>
      </c>
      <c r="G2947" s="63" t="s">
        <v>14</v>
      </c>
      <c r="I2947" s="10"/>
    </row>
    <row r="2948" ht="14.25" customHeight="1">
      <c r="A2948" s="65">
        <v>44257.0</v>
      </c>
      <c r="B2948" s="63" t="s">
        <v>20197</v>
      </c>
      <c r="C2948" s="63" t="s">
        <v>20198</v>
      </c>
      <c r="D2948" s="63" t="s">
        <v>20199</v>
      </c>
      <c r="E2948" s="63" t="s">
        <v>436</v>
      </c>
      <c r="F2948" s="63" t="s">
        <v>101</v>
      </c>
      <c r="G2948" s="63" t="s">
        <v>14</v>
      </c>
      <c r="I2948" s="10"/>
    </row>
    <row r="2949" ht="14.25" customHeight="1">
      <c r="A2949" s="65">
        <v>44257.0</v>
      </c>
      <c r="B2949" s="63" t="s">
        <v>20197</v>
      </c>
      <c r="C2949" s="63" t="s">
        <v>20198</v>
      </c>
      <c r="D2949" s="63" t="s">
        <v>20199</v>
      </c>
      <c r="E2949" s="63" t="s">
        <v>90</v>
      </c>
      <c r="F2949" s="63" t="s">
        <v>111</v>
      </c>
      <c r="G2949" s="63" t="s">
        <v>14</v>
      </c>
      <c r="I2949" s="10"/>
    </row>
    <row r="2950" ht="14.25" customHeight="1">
      <c r="A2950" s="65">
        <v>44257.0</v>
      </c>
      <c r="B2950" s="63" t="s">
        <v>20200</v>
      </c>
      <c r="C2950" s="63" t="s">
        <v>20201</v>
      </c>
      <c r="D2950" s="63" t="s">
        <v>311</v>
      </c>
      <c r="E2950" s="63" t="s">
        <v>6</v>
      </c>
      <c r="F2950" s="63" t="s">
        <v>171</v>
      </c>
      <c r="G2950" s="63" t="s">
        <v>14</v>
      </c>
      <c r="I2950" s="10"/>
    </row>
    <row r="2951" ht="14.25" customHeight="1">
      <c r="A2951" s="65">
        <v>44257.0</v>
      </c>
      <c r="B2951" s="63" t="s">
        <v>20200</v>
      </c>
      <c r="C2951" s="63" t="s">
        <v>20201</v>
      </c>
      <c r="D2951" s="63" t="s">
        <v>311</v>
      </c>
      <c r="E2951" s="63" t="s">
        <v>90</v>
      </c>
      <c r="F2951" s="63" t="s">
        <v>111</v>
      </c>
      <c r="G2951" s="63" t="s">
        <v>14</v>
      </c>
      <c r="I2951" s="10"/>
    </row>
    <row r="2952" ht="14.25" customHeight="1">
      <c r="A2952" s="65">
        <v>44229.0</v>
      </c>
      <c r="B2952" s="63" t="s">
        <v>20202</v>
      </c>
      <c r="C2952" s="63" t="s">
        <v>20203</v>
      </c>
      <c r="D2952" s="63" t="s">
        <v>970</v>
      </c>
      <c r="E2952" s="63" t="s">
        <v>119</v>
      </c>
      <c r="F2952" s="63" t="s">
        <v>18</v>
      </c>
      <c r="G2952" s="63" t="s">
        <v>14</v>
      </c>
      <c r="I2952" s="10"/>
    </row>
    <row r="2953" ht="14.25" customHeight="1">
      <c r="A2953" s="65">
        <v>44229.0</v>
      </c>
      <c r="B2953" s="63" t="s">
        <v>20202</v>
      </c>
      <c r="C2953" s="63" t="s">
        <v>20203</v>
      </c>
      <c r="D2953" s="63" t="s">
        <v>970</v>
      </c>
      <c r="E2953" s="63" t="s">
        <v>90</v>
      </c>
      <c r="F2953" s="63" t="s">
        <v>111</v>
      </c>
      <c r="G2953" s="63" t="s">
        <v>14</v>
      </c>
      <c r="I2953" s="10"/>
    </row>
    <row r="2954" ht="14.25" customHeight="1">
      <c r="A2954" s="65">
        <v>44229.0</v>
      </c>
      <c r="B2954" s="63" t="s">
        <v>20204</v>
      </c>
      <c r="C2954" s="63" t="s">
        <v>20205</v>
      </c>
      <c r="D2954" s="63" t="s">
        <v>1977</v>
      </c>
      <c r="E2954" s="63" t="s">
        <v>119</v>
      </c>
      <c r="F2954" s="63" t="s">
        <v>860</v>
      </c>
      <c r="G2954" s="63" t="s">
        <v>14</v>
      </c>
      <c r="I2954" s="10"/>
    </row>
    <row r="2955" ht="14.25" customHeight="1">
      <c r="A2955" s="65">
        <v>44229.0</v>
      </c>
      <c r="B2955" s="63" t="s">
        <v>20204</v>
      </c>
      <c r="C2955" s="63" t="s">
        <v>20205</v>
      </c>
      <c r="D2955" s="63" t="s">
        <v>1977</v>
      </c>
      <c r="E2955" s="63" t="s">
        <v>90</v>
      </c>
      <c r="F2955" s="63" t="s">
        <v>111</v>
      </c>
      <c r="G2955" s="63" t="s">
        <v>14</v>
      </c>
      <c r="I2955" s="10"/>
    </row>
    <row r="2956" ht="14.25" customHeight="1">
      <c r="A2956" s="65">
        <v>44198.0</v>
      </c>
      <c r="B2956" s="63" t="s">
        <v>20206</v>
      </c>
      <c r="C2956" s="63" t="s">
        <v>20207</v>
      </c>
      <c r="D2956" s="63" t="s">
        <v>1242</v>
      </c>
      <c r="E2956" s="63" t="s">
        <v>20208</v>
      </c>
      <c r="F2956" s="63" t="s">
        <v>13</v>
      </c>
      <c r="G2956" s="63" t="s">
        <v>14</v>
      </c>
      <c r="I2956" s="10"/>
    </row>
    <row r="2957" ht="14.25" customHeight="1">
      <c r="A2957" s="65">
        <v>44198.0</v>
      </c>
      <c r="B2957" s="63" t="s">
        <v>20206</v>
      </c>
      <c r="C2957" s="63" t="s">
        <v>20207</v>
      </c>
      <c r="D2957" s="63" t="s">
        <v>1242</v>
      </c>
      <c r="E2957" s="63" t="s">
        <v>2666</v>
      </c>
      <c r="F2957" s="63" t="s">
        <v>101</v>
      </c>
      <c r="G2957" s="63" t="s">
        <v>14</v>
      </c>
      <c r="I2957" s="10"/>
    </row>
    <row r="2958" ht="14.25" customHeight="1">
      <c r="A2958" s="65">
        <v>44198.0</v>
      </c>
      <c r="B2958" s="63" t="s">
        <v>20206</v>
      </c>
      <c r="C2958" s="63" t="s">
        <v>20207</v>
      </c>
      <c r="D2958" s="63" t="s">
        <v>1242</v>
      </c>
      <c r="E2958" s="63" t="s">
        <v>90</v>
      </c>
      <c r="F2958" s="63" t="s">
        <v>950</v>
      </c>
      <c r="G2958" s="63" t="s">
        <v>14</v>
      </c>
      <c r="I2958" s="10"/>
    </row>
    <row r="2959" ht="14.25" customHeight="1">
      <c r="A2959" s="63" t="s">
        <v>20209</v>
      </c>
      <c r="B2959" s="63" t="s">
        <v>20210</v>
      </c>
      <c r="C2959" s="63" t="s">
        <v>20211</v>
      </c>
      <c r="D2959" s="63" t="s">
        <v>1952</v>
      </c>
      <c r="E2959" s="63" t="s">
        <v>1386</v>
      </c>
      <c r="F2959" s="63" t="s">
        <v>19217</v>
      </c>
      <c r="G2959" s="63" t="s">
        <v>14</v>
      </c>
      <c r="I2959" s="10"/>
    </row>
    <row r="2960" ht="14.25" customHeight="1">
      <c r="A2960" s="63" t="s">
        <v>20209</v>
      </c>
      <c r="B2960" s="63" t="s">
        <v>20210</v>
      </c>
      <c r="C2960" s="63" t="s">
        <v>20211</v>
      </c>
      <c r="D2960" s="63" t="s">
        <v>1952</v>
      </c>
      <c r="E2960" s="63" t="s">
        <v>90</v>
      </c>
      <c r="F2960" s="63" t="s">
        <v>111</v>
      </c>
      <c r="G2960" s="63" t="s">
        <v>14</v>
      </c>
      <c r="I2960" s="10"/>
    </row>
    <row r="2961" ht="14.25" customHeight="1">
      <c r="A2961" s="63" t="s">
        <v>20209</v>
      </c>
      <c r="B2961" s="63" t="s">
        <v>20212</v>
      </c>
      <c r="C2961" s="63" t="s">
        <v>20213</v>
      </c>
      <c r="D2961" s="63" t="s">
        <v>3541</v>
      </c>
      <c r="E2961" s="63" t="s">
        <v>1293</v>
      </c>
      <c r="F2961" s="63" t="s">
        <v>19029</v>
      </c>
      <c r="G2961" s="63" t="s">
        <v>14</v>
      </c>
      <c r="I2961" s="10"/>
    </row>
    <row r="2962" ht="14.25" customHeight="1">
      <c r="A2962" s="63" t="s">
        <v>20209</v>
      </c>
      <c r="B2962" s="63" t="s">
        <v>20212</v>
      </c>
      <c r="C2962" s="63" t="s">
        <v>20213</v>
      </c>
      <c r="D2962" s="63" t="s">
        <v>3541</v>
      </c>
      <c r="E2962" s="63" t="s">
        <v>119</v>
      </c>
      <c r="F2962" s="63" t="s">
        <v>917</v>
      </c>
      <c r="G2962" s="63" t="s">
        <v>14</v>
      </c>
      <c r="I2962" s="10"/>
    </row>
    <row r="2963" ht="14.25" customHeight="1">
      <c r="A2963" s="63" t="s">
        <v>20209</v>
      </c>
      <c r="B2963" s="63" t="s">
        <v>20212</v>
      </c>
      <c r="C2963" s="63" t="s">
        <v>20213</v>
      </c>
      <c r="D2963" s="63" t="s">
        <v>3541</v>
      </c>
      <c r="E2963" s="63" t="s">
        <v>90</v>
      </c>
      <c r="F2963" s="63" t="s">
        <v>111</v>
      </c>
      <c r="G2963" s="63" t="s">
        <v>14</v>
      </c>
      <c r="I2963" s="10"/>
    </row>
    <row r="2964" ht="14.25" customHeight="1">
      <c r="A2964" s="63" t="s">
        <v>20214</v>
      </c>
      <c r="B2964" s="63" t="s">
        <v>20215</v>
      </c>
      <c r="C2964" s="63" t="s">
        <v>20216</v>
      </c>
      <c r="D2964" s="63" t="s">
        <v>448</v>
      </c>
      <c r="E2964" s="63" t="s">
        <v>420</v>
      </c>
      <c r="F2964" s="63" t="s">
        <v>454</v>
      </c>
      <c r="G2964" s="63" t="s">
        <v>14</v>
      </c>
      <c r="I2964" s="10"/>
    </row>
    <row r="2965" ht="14.25" customHeight="1">
      <c r="A2965" s="63" t="s">
        <v>20214</v>
      </c>
      <c r="B2965" s="63" t="s">
        <v>20215</v>
      </c>
      <c r="C2965" s="63" t="s">
        <v>20216</v>
      </c>
      <c r="D2965" s="63" t="s">
        <v>448</v>
      </c>
      <c r="E2965" s="63" t="s">
        <v>119</v>
      </c>
      <c r="F2965" s="63" t="s">
        <v>5876</v>
      </c>
      <c r="G2965" s="63" t="s">
        <v>14</v>
      </c>
      <c r="I2965" s="10"/>
    </row>
    <row r="2966" ht="14.25" customHeight="1">
      <c r="A2966" s="63" t="s">
        <v>20214</v>
      </c>
      <c r="B2966" s="63" t="s">
        <v>20215</v>
      </c>
      <c r="C2966" s="63" t="s">
        <v>20216</v>
      </c>
      <c r="D2966" s="63" t="s">
        <v>448</v>
      </c>
      <c r="E2966" s="63" t="s">
        <v>90</v>
      </c>
      <c r="F2966" s="63" t="s">
        <v>111</v>
      </c>
      <c r="G2966" s="63" t="s">
        <v>14</v>
      </c>
      <c r="I2966" s="10"/>
    </row>
    <row r="2967" ht="14.25" customHeight="1">
      <c r="A2967" s="63" t="s">
        <v>20214</v>
      </c>
      <c r="B2967" s="63" t="s">
        <v>20217</v>
      </c>
      <c r="C2967" s="63" t="s">
        <v>20218</v>
      </c>
      <c r="D2967" s="63" t="s">
        <v>211</v>
      </c>
      <c r="E2967" s="63" t="s">
        <v>119</v>
      </c>
      <c r="F2967" s="63" t="s">
        <v>393</v>
      </c>
      <c r="G2967" s="63" t="s">
        <v>14</v>
      </c>
      <c r="I2967" s="10"/>
    </row>
    <row r="2968" ht="14.25" customHeight="1">
      <c r="A2968" s="63" t="s">
        <v>20214</v>
      </c>
      <c r="B2968" s="63" t="s">
        <v>20217</v>
      </c>
      <c r="C2968" s="63" t="s">
        <v>20218</v>
      </c>
      <c r="D2968" s="63" t="s">
        <v>211</v>
      </c>
      <c r="E2968" s="63" t="s">
        <v>90</v>
      </c>
      <c r="F2968" s="63" t="s">
        <v>111</v>
      </c>
      <c r="G2968" s="63" t="s">
        <v>14</v>
      </c>
      <c r="I2968" s="10"/>
    </row>
    <row r="2969" ht="14.25" customHeight="1">
      <c r="A2969" s="63" t="s">
        <v>20219</v>
      </c>
      <c r="B2969" s="63" t="s">
        <v>20220</v>
      </c>
      <c r="C2969" s="63" t="s">
        <v>20221</v>
      </c>
      <c r="D2969" s="63" t="s">
        <v>373</v>
      </c>
      <c r="E2969" s="63" t="s">
        <v>119</v>
      </c>
      <c r="F2969" s="63" t="s">
        <v>5876</v>
      </c>
      <c r="G2969" s="63" t="s">
        <v>14</v>
      </c>
      <c r="I2969" s="10"/>
    </row>
    <row r="2970" ht="14.25" customHeight="1">
      <c r="A2970" s="63" t="s">
        <v>20219</v>
      </c>
      <c r="B2970" s="63" t="s">
        <v>20220</v>
      </c>
      <c r="C2970" s="63" t="s">
        <v>20221</v>
      </c>
      <c r="D2970" s="63" t="s">
        <v>373</v>
      </c>
      <c r="E2970" s="63" t="s">
        <v>90</v>
      </c>
      <c r="F2970" s="63" t="s">
        <v>111</v>
      </c>
      <c r="G2970" s="63" t="s">
        <v>14</v>
      </c>
      <c r="I2970" s="10"/>
    </row>
    <row r="2971" ht="14.25" customHeight="1">
      <c r="A2971" s="63" t="s">
        <v>20219</v>
      </c>
      <c r="B2971" s="63" t="s">
        <v>20222</v>
      </c>
      <c r="C2971" s="63" t="s">
        <v>20223</v>
      </c>
      <c r="D2971" s="63" t="s">
        <v>570</v>
      </c>
      <c r="E2971" s="63" t="s">
        <v>119</v>
      </c>
      <c r="F2971" s="63" t="s">
        <v>917</v>
      </c>
      <c r="G2971" s="63" t="s">
        <v>14</v>
      </c>
      <c r="I2971" s="10"/>
    </row>
    <row r="2972" ht="14.25" customHeight="1">
      <c r="A2972" s="63" t="s">
        <v>20219</v>
      </c>
      <c r="B2972" s="63" t="s">
        <v>20222</v>
      </c>
      <c r="C2972" s="63" t="s">
        <v>20223</v>
      </c>
      <c r="D2972" s="63" t="s">
        <v>570</v>
      </c>
      <c r="E2972" s="63" t="s">
        <v>90</v>
      </c>
      <c r="F2972" s="63" t="s">
        <v>111</v>
      </c>
      <c r="G2972" s="63" t="s">
        <v>14</v>
      </c>
      <c r="I2972" s="10"/>
    </row>
    <row r="2973" ht="14.25" customHeight="1">
      <c r="A2973" s="63" t="s">
        <v>20224</v>
      </c>
      <c r="B2973" s="63" t="s">
        <v>20225</v>
      </c>
      <c r="C2973" s="63" t="s">
        <v>20226</v>
      </c>
      <c r="D2973" s="63" t="s">
        <v>165</v>
      </c>
      <c r="E2973" s="63" t="s">
        <v>119</v>
      </c>
      <c r="F2973" s="63" t="s">
        <v>817</v>
      </c>
      <c r="G2973" s="63" t="s">
        <v>14</v>
      </c>
      <c r="I2973" s="10"/>
    </row>
    <row r="2974" ht="14.25" customHeight="1">
      <c r="A2974" s="63" t="s">
        <v>20224</v>
      </c>
      <c r="B2974" s="63" t="s">
        <v>20225</v>
      </c>
      <c r="C2974" s="63" t="s">
        <v>20226</v>
      </c>
      <c r="D2974" s="63" t="s">
        <v>165</v>
      </c>
      <c r="E2974" s="63" t="s">
        <v>183</v>
      </c>
      <c r="F2974" s="63" t="s">
        <v>111</v>
      </c>
      <c r="G2974" s="63" t="s">
        <v>14</v>
      </c>
      <c r="I2974" s="10"/>
    </row>
    <row r="2975" ht="14.25" customHeight="1">
      <c r="A2975" s="63" t="s">
        <v>20224</v>
      </c>
      <c r="B2975" s="63" t="s">
        <v>20227</v>
      </c>
      <c r="C2975" s="63" t="s">
        <v>20228</v>
      </c>
      <c r="D2975" s="63" t="s">
        <v>311</v>
      </c>
      <c r="E2975" s="63" t="s">
        <v>259</v>
      </c>
      <c r="F2975" s="63" t="s">
        <v>5876</v>
      </c>
      <c r="G2975" s="63" t="s">
        <v>14</v>
      </c>
      <c r="I2975" s="10"/>
    </row>
    <row r="2976" ht="14.25" customHeight="1">
      <c r="A2976" s="63" t="s">
        <v>20224</v>
      </c>
      <c r="B2976" s="63" t="s">
        <v>20227</v>
      </c>
      <c r="C2976" s="63" t="s">
        <v>20228</v>
      </c>
      <c r="D2976" s="63" t="s">
        <v>311</v>
      </c>
      <c r="E2976" s="63" t="s">
        <v>90</v>
      </c>
      <c r="F2976" s="63" t="s">
        <v>111</v>
      </c>
      <c r="G2976" s="63" t="s">
        <v>14</v>
      </c>
      <c r="I2976" s="10"/>
    </row>
    <row r="2977" ht="14.25" customHeight="1">
      <c r="A2977" s="63" t="s">
        <v>20229</v>
      </c>
      <c r="B2977" s="63" t="s">
        <v>20230</v>
      </c>
      <c r="C2977" s="63" t="s">
        <v>20231</v>
      </c>
      <c r="D2977" s="63" t="s">
        <v>312</v>
      </c>
      <c r="E2977" s="63" t="s">
        <v>119</v>
      </c>
      <c r="F2977" s="63" t="s">
        <v>18</v>
      </c>
      <c r="G2977" s="63" t="s">
        <v>14</v>
      </c>
      <c r="I2977" s="10"/>
    </row>
    <row r="2978" ht="14.25" customHeight="1">
      <c r="A2978" s="63" t="s">
        <v>20229</v>
      </c>
      <c r="B2978" s="63" t="s">
        <v>20230</v>
      </c>
      <c r="C2978" s="63" t="s">
        <v>20231</v>
      </c>
      <c r="D2978" s="63" t="s">
        <v>312</v>
      </c>
      <c r="E2978" s="63" t="s">
        <v>90</v>
      </c>
      <c r="F2978" s="63" t="s">
        <v>111</v>
      </c>
      <c r="G2978" s="63" t="s">
        <v>14</v>
      </c>
      <c r="I2978" s="10"/>
    </row>
    <row r="2979" ht="14.25" customHeight="1">
      <c r="A2979" s="63" t="s">
        <v>20229</v>
      </c>
      <c r="B2979" s="63" t="s">
        <v>20232</v>
      </c>
      <c r="C2979" s="63" t="s">
        <v>20233</v>
      </c>
      <c r="D2979" s="63" t="s">
        <v>147</v>
      </c>
      <c r="E2979" s="63" t="s">
        <v>119</v>
      </c>
      <c r="F2979" s="63" t="s">
        <v>19217</v>
      </c>
      <c r="G2979" s="63" t="s">
        <v>14</v>
      </c>
      <c r="I2979" s="10"/>
    </row>
    <row r="2980" ht="14.25" customHeight="1">
      <c r="A2980" s="63" t="s">
        <v>20229</v>
      </c>
      <c r="B2980" s="63" t="s">
        <v>20232</v>
      </c>
      <c r="C2980" s="63" t="s">
        <v>20233</v>
      </c>
      <c r="D2980" s="63" t="s">
        <v>147</v>
      </c>
      <c r="E2980" s="63" t="s">
        <v>90</v>
      </c>
      <c r="F2980" s="63" t="s">
        <v>111</v>
      </c>
      <c r="G2980" s="63" t="s">
        <v>14</v>
      </c>
      <c r="I2980" s="10"/>
    </row>
    <row r="2981" ht="14.25" customHeight="1">
      <c r="A2981" s="63" t="s">
        <v>20234</v>
      </c>
      <c r="B2981" s="63" t="s">
        <v>20235</v>
      </c>
      <c r="C2981" s="63" t="s">
        <v>20236</v>
      </c>
      <c r="D2981" s="63" t="s">
        <v>201</v>
      </c>
      <c r="E2981" s="63" t="s">
        <v>90</v>
      </c>
      <c r="F2981" s="63" t="s">
        <v>111</v>
      </c>
      <c r="G2981" s="63" t="s">
        <v>14</v>
      </c>
      <c r="I2981" s="10"/>
    </row>
    <row r="2982" ht="14.25" customHeight="1">
      <c r="A2982" s="63" t="s">
        <v>20237</v>
      </c>
      <c r="B2982" s="63" t="s">
        <v>20238</v>
      </c>
      <c r="C2982" s="63" t="s">
        <v>20239</v>
      </c>
      <c r="D2982" s="63" t="s">
        <v>135</v>
      </c>
      <c r="E2982" s="63" t="s">
        <v>259</v>
      </c>
      <c r="F2982" s="63" t="s">
        <v>20240</v>
      </c>
      <c r="G2982" s="63" t="s">
        <v>14</v>
      </c>
      <c r="I2982" s="10"/>
    </row>
    <row r="2983" ht="14.25" customHeight="1">
      <c r="A2983" s="63" t="s">
        <v>20237</v>
      </c>
      <c r="B2983" s="63" t="s">
        <v>20238</v>
      </c>
      <c r="C2983" s="63" t="s">
        <v>20239</v>
      </c>
      <c r="D2983" s="63" t="s">
        <v>135</v>
      </c>
      <c r="E2983" s="63" t="s">
        <v>90</v>
      </c>
      <c r="F2983" s="63" t="s">
        <v>111</v>
      </c>
      <c r="G2983" s="63" t="s">
        <v>14</v>
      </c>
      <c r="I2983" s="10"/>
    </row>
    <row r="2984" ht="14.25" customHeight="1">
      <c r="A2984" s="63" t="s">
        <v>20241</v>
      </c>
      <c r="B2984" s="63" t="s">
        <v>20242</v>
      </c>
      <c r="C2984" s="63" t="s">
        <v>20243</v>
      </c>
      <c r="D2984" s="63" t="s">
        <v>1849</v>
      </c>
      <c r="E2984" s="63" t="s">
        <v>119</v>
      </c>
      <c r="F2984" s="63" t="s">
        <v>817</v>
      </c>
      <c r="G2984" s="63" t="s">
        <v>14</v>
      </c>
      <c r="I2984" s="10"/>
    </row>
    <row r="2985" ht="14.25" customHeight="1">
      <c r="A2985" s="63" t="s">
        <v>20241</v>
      </c>
      <c r="B2985" s="63" t="s">
        <v>20242</v>
      </c>
      <c r="C2985" s="63" t="s">
        <v>20243</v>
      </c>
      <c r="D2985" s="63" t="s">
        <v>1849</v>
      </c>
      <c r="E2985" s="63" t="s">
        <v>19164</v>
      </c>
      <c r="F2985" s="63" t="s">
        <v>111</v>
      </c>
      <c r="G2985" s="63" t="s">
        <v>14</v>
      </c>
      <c r="I2985" s="10"/>
    </row>
    <row r="2986" ht="14.25" customHeight="1">
      <c r="A2986" s="63" t="s">
        <v>20244</v>
      </c>
      <c r="B2986" s="63" t="s">
        <v>20245</v>
      </c>
      <c r="C2986" s="63" t="s">
        <v>20246</v>
      </c>
      <c r="D2986" s="63" t="s">
        <v>7041</v>
      </c>
      <c r="E2986" s="63" t="s">
        <v>334</v>
      </c>
      <c r="F2986" s="63" t="s">
        <v>564</v>
      </c>
      <c r="G2986" s="63" t="s">
        <v>14</v>
      </c>
      <c r="I2986" s="10"/>
    </row>
    <row r="2987" ht="14.25" customHeight="1">
      <c r="A2987" s="63" t="s">
        <v>20244</v>
      </c>
      <c r="B2987" s="63" t="s">
        <v>20247</v>
      </c>
      <c r="C2987" s="63" t="s">
        <v>20248</v>
      </c>
      <c r="D2987" s="63" t="s">
        <v>1181</v>
      </c>
      <c r="E2987" s="63" t="s">
        <v>119</v>
      </c>
      <c r="F2987" s="63" t="s">
        <v>917</v>
      </c>
      <c r="G2987" s="63" t="s">
        <v>14</v>
      </c>
      <c r="I2987" s="10"/>
    </row>
    <row r="2988" ht="14.25" customHeight="1">
      <c r="A2988" s="63" t="s">
        <v>20244</v>
      </c>
      <c r="B2988" s="63" t="s">
        <v>20247</v>
      </c>
      <c r="C2988" s="63" t="s">
        <v>20248</v>
      </c>
      <c r="D2988" s="63" t="s">
        <v>1181</v>
      </c>
      <c r="E2988" s="63" t="s">
        <v>90</v>
      </c>
      <c r="F2988" s="63" t="s">
        <v>111</v>
      </c>
      <c r="G2988" s="63" t="s">
        <v>14</v>
      </c>
      <c r="I2988" s="10"/>
    </row>
    <row r="2989" ht="14.25" customHeight="1">
      <c r="A2989" s="63" t="s">
        <v>20244</v>
      </c>
      <c r="B2989" s="63" t="s">
        <v>20249</v>
      </c>
      <c r="C2989" s="63" t="s">
        <v>20250</v>
      </c>
      <c r="D2989" s="63" t="s">
        <v>295</v>
      </c>
      <c r="E2989" s="63" t="s">
        <v>259</v>
      </c>
      <c r="F2989" s="63" t="s">
        <v>19217</v>
      </c>
      <c r="G2989" s="63" t="s">
        <v>14</v>
      </c>
      <c r="I2989" s="10"/>
    </row>
    <row r="2990" ht="14.25" customHeight="1">
      <c r="A2990" s="63" t="s">
        <v>20244</v>
      </c>
      <c r="B2990" s="63" t="s">
        <v>20249</v>
      </c>
      <c r="C2990" s="63" t="s">
        <v>20250</v>
      </c>
      <c r="D2990" s="63" t="s">
        <v>295</v>
      </c>
      <c r="E2990" s="63" t="s">
        <v>2236</v>
      </c>
      <c r="F2990" s="63" t="s">
        <v>13</v>
      </c>
      <c r="G2990" s="63" t="s">
        <v>14</v>
      </c>
      <c r="I2990" s="10"/>
    </row>
    <row r="2991" ht="14.25" customHeight="1">
      <c r="A2991" s="63" t="s">
        <v>20251</v>
      </c>
      <c r="B2991" s="63" t="s">
        <v>20252</v>
      </c>
      <c r="C2991" s="63" t="s">
        <v>20253</v>
      </c>
      <c r="D2991" s="63" t="s">
        <v>343</v>
      </c>
      <c r="E2991" s="63" t="s">
        <v>19164</v>
      </c>
      <c r="F2991" s="63" t="s">
        <v>111</v>
      </c>
      <c r="G2991" s="63" t="s">
        <v>14</v>
      </c>
      <c r="I2991" s="10"/>
    </row>
    <row r="2992" ht="14.25" customHeight="1">
      <c r="A2992" s="63" t="s">
        <v>20251</v>
      </c>
      <c r="B2992" s="63" t="s">
        <v>20252</v>
      </c>
      <c r="C2992" s="63" t="s">
        <v>20253</v>
      </c>
      <c r="D2992" s="63" t="s">
        <v>343</v>
      </c>
      <c r="E2992" s="63" t="s">
        <v>239</v>
      </c>
      <c r="F2992" s="63" t="s">
        <v>240</v>
      </c>
      <c r="G2992" s="63" t="s">
        <v>14</v>
      </c>
      <c r="I2992" s="10"/>
    </row>
    <row r="2993" ht="14.25" customHeight="1">
      <c r="A2993" s="63" t="s">
        <v>20251</v>
      </c>
      <c r="B2993" s="63" t="s">
        <v>20254</v>
      </c>
      <c r="C2993" s="63" t="s">
        <v>20255</v>
      </c>
      <c r="D2993" s="63" t="s">
        <v>147</v>
      </c>
      <c r="E2993" s="63" t="s">
        <v>119</v>
      </c>
      <c r="F2993" s="63" t="s">
        <v>19217</v>
      </c>
      <c r="G2993" s="63" t="s">
        <v>14</v>
      </c>
      <c r="I2993" s="10"/>
    </row>
    <row r="2994" ht="14.25" customHeight="1">
      <c r="A2994" s="63" t="s">
        <v>20256</v>
      </c>
      <c r="B2994" s="63" t="s">
        <v>20257</v>
      </c>
      <c r="C2994" s="63" t="s">
        <v>20258</v>
      </c>
      <c r="D2994" s="63" t="s">
        <v>405</v>
      </c>
      <c r="E2994" s="63" t="s">
        <v>38</v>
      </c>
      <c r="F2994" s="63" t="s">
        <v>917</v>
      </c>
      <c r="G2994" s="63" t="s">
        <v>14</v>
      </c>
      <c r="I2994" s="10"/>
    </row>
    <row r="2995" ht="14.25" customHeight="1">
      <c r="A2995" s="63" t="s">
        <v>20256</v>
      </c>
      <c r="B2995" s="63" t="s">
        <v>20257</v>
      </c>
      <c r="C2995" s="63" t="s">
        <v>20258</v>
      </c>
      <c r="D2995" s="63" t="s">
        <v>405</v>
      </c>
      <c r="E2995" s="63" t="s">
        <v>344</v>
      </c>
      <c r="F2995" s="63" t="s">
        <v>308</v>
      </c>
      <c r="G2995" s="63" t="s">
        <v>14</v>
      </c>
      <c r="I2995" s="10"/>
    </row>
    <row r="2996" ht="14.25" customHeight="1">
      <c r="A2996" s="63" t="s">
        <v>20256</v>
      </c>
      <c r="B2996" s="63" t="s">
        <v>20257</v>
      </c>
      <c r="C2996" s="63" t="s">
        <v>20258</v>
      </c>
      <c r="D2996" s="63" t="s">
        <v>405</v>
      </c>
      <c r="E2996" s="63" t="s">
        <v>90</v>
      </c>
      <c r="F2996" s="63" t="s">
        <v>111</v>
      </c>
      <c r="G2996" s="63" t="s">
        <v>14</v>
      </c>
      <c r="I2996" s="10"/>
    </row>
    <row r="2997" ht="14.25" customHeight="1">
      <c r="A2997" s="63" t="s">
        <v>20259</v>
      </c>
      <c r="B2997" s="63" t="s">
        <v>20260</v>
      </c>
      <c r="C2997" s="63" t="s">
        <v>20261</v>
      </c>
      <c r="D2997" s="63" t="s">
        <v>5528</v>
      </c>
      <c r="E2997" s="63" t="s">
        <v>119</v>
      </c>
      <c r="F2997" s="63" t="s">
        <v>1901</v>
      </c>
      <c r="G2997" s="63" t="s">
        <v>14</v>
      </c>
      <c r="I2997" s="10"/>
    </row>
    <row r="2998" ht="14.25" customHeight="1">
      <c r="A2998" s="63" t="s">
        <v>20259</v>
      </c>
      <c r="B2998" s="63" t="s">
        <v>20260</v>
      </c>
      <c r="C2998" s="63" t="s">
        <v>20261</v>
      </c>
      <c r="D2998" s="63" t="s">
        <v>5528</v>
      </c>
      <c r="E2998" s="63" t="s">
        <v>90</v>
      </c>
      <c r="F2998" s="63" t="s">
        <v>111</v>
      </c>
      <c r="G2998" s="63" t="s">
        <v>14</v>
      </c>
      <c r="I2998" s="10"/>
    </row>
    <row r="2999" ht="14.25" customHeight="1">
      <c r="A2999" s="63" t="s">
        <v>20259</v>
      </c>
      <c r="B2999" s="63" t="s">
        <v>20262</v>
      </c>
      <c r="C2999" s="63" t="s">
        <v>20263</v>
      </c>
      <c r="D2999" s="63" t="s">
        <v>1849</v>
      </c>
      <c r="E2999" s="63" t="s">
        <v>119</v>
      </c>
      <c r="F2999" s="63" t="s">
        <v>917</v>
      </c>
      <c r="G2999" s="63" t="s">
        <v>14</v>
      </c>
      <c r="I2999" s="10"/>
    </row>
    <row r="3000" ht="14.25" customHeight="1">
      <c r="A3000" s="63" t="s">
        <v>20259</v>
      </c>
      <c r="B3000" s="63" t="s">
        <v>20262</v>
      </c>
      <c r="C3000" s="63" t="s">
        <v>20263</v>
      </c>
      <c r="D3000" s="63" t="s">
        <v>1849</v>
      </c>
      <c r="E3000" s="63" t="s">
        <v>17618</v>
      </c>
      <c r="F3000" s="63" t="s">
        <v>240</v>
      </c>
      <c r="G3000" s="63" t="s">
        <v>14</v>
      </c>
      <c r="I3000" s="10"/>
    </row>
    <row r="3001" ht="14.25" customHeight="1">
      <c r="A3001" s="63" t="s">
        <v>20259</v>
      </c>
      <c r="B3001" s="63" t="s">
        <v>20262</v>
      </c>
      <c r="C3001" s="63" t="s">
        <v>20263</v>
      </c>
      <c r="D3001" s="63" t="s">
        <v>1849</v>
      </c>
      <c r="E3001" s="63" t="s">
        <v>90</v>
      </c>
      <c r="F3001" s="63" t="s">
        <v>111</v>
      </c>
      <c r="G3001" s="63" t="s">
        <v>14</v>
      </c>
      <c r="I3001" s="10"/>
    </row>
    <row r="3002" ht="14.25" customHeight="1">
      <c r="A3002" s="63" t="s">
        <v>20264</v>
      </c>
      <c r="B3002" s="63" t="s">
        <v>20265</v>
      </c>
      <c r="C3002" s="63" t="s">
        <v>20266</v>
      </c>
      <c r="D3002" s="63" t="s">
        <v>448</v>
      </c>
      <c r="E3002" s="63" t="s">
        <v>38</v>
      </c>
      <c r="F3002" s="63" t="s">
        <v>2840</v>
      </c>
      <c r="G3002" s="63" t="s">
        <v>14</v>
      </c>
      <c r="I3002" s="10"/>
    </row>
    <row r="3003" ht="14.25" customHeight="1">
      <c r="A3003" s="63" t="s">
        <v>20264</v>
      </c>
      <c r="B3003" s="63" t="s">
        <v>20265</v>
      </c>
      <c r="C3003" s="63" t="s">
        <v>20266</v>
      </c>
      <c r="D3003" s="63" t="s">
        <v>448</v>
      </c>
      <c r="E3003" s="63" t="s">
        <v>8294</v>
      </c>
      <c r="F3003" s="63" t="s">
        <v>111</v>
      </c>
      <c r="G3003" s="63" t="s">
        <v>14</v>
      </c>
      <c r="I3003" s="10"/>
    </row>
    <row r="3004" ht="14.25" customHeight="1">
      <c r="A3004" s="65">
        <v>44531.0</v>
      </c>
      <c r="B3004" s="63" t="s">
        <v>20267</v>
      </c>
      <c r="C3004" s="63" t="s">
        <v>20268</v>
      </c>
      <c r="D3004" s="63" t="s">
        <v>3541</v>
      </c>
      <c r="E3004" s="63" t="s">
        <v>119</v>
      </c>
      <c r="F3004" s="63" t="s">
        <v>917</v>
      </c>
      <c r="G3004" s="63" t="s">
        <v>14</v>
      </c>
      <c r="I3004" s="10"/>
    </row>
    <row r="3005" ht="14.25" customHeight="1">
      <c r="A3005" s="65">
        <v>44531.0</v>
      </c>
      <c r="B3005" s="63" t="s">
        <v>20267</v>
      </c>
      <c r="C3005" s="63" t="s">
        <v>20268</v>
      </c>
      <c r="D3005" s="63" t="s">
        <v>3541</v>
      </c>
      <c r="E3005" s="63" t="s">
        <v>2666</v>
      </c>
      <c r="F3005" s="63" t="s">
        <v>33</v>
      </c>
      <c r="G3005" s="63" t="s">
        <v>14</v>
      </c>
      <c r="I3005" s="10"/>
    </row>
    <row r="3006" ht="14.25" customHeight="1">
      <c r="A3006" s="65">
        <v>44531.0</v>
      </c>
      <c r="B3006" s="63" t="s">
        <v>20267</v>
      </c>
      <c r="C3006" s="63" t="s">
        <v>20268</v>
      </c>
      <c r="D3006" s="63" t="s">
        <v>3541</v>
      </c>
      <c r="E3006" s="63" t="s">
        <v>90</v>
      </c>
      <c r="F3006" s="63" t="s">
        <v>111</v>
      </c>
      <c r="G3006" s="63" t="s">
        <v>14</v>
      </c>
      <c r="I3006" s="10"/>
    </row>
    <row r="3007" ht="14.25" customHeight="1">
      <c r="A3007" s="65">
        <v>44531.0</v>
      </c>
      <c r="B3007" s="63" t="s">
        <v>20269</v>
      </c>
      <c r="C3007" s="63" t="s">
        <v>20270</v>
      </c>
      <c r="D3007" s="63" t="s">
        <v>238</v>
      </c>
      <c r="E3007" s="63" t="s">
        <v>119</v>
      </c>
      <c r="F3007" s="63" t="s">
        <v>19217</v>
      </c>
      <c r="G3007" s="63" t="s">
        <v>14</v>
      </c>
      <c r="I3007" s="10"/>
    </row>
    <row r="3008" ht="14.25" customHeight="1">
      <c r="A3008" s="65">
        <v>44531.0</v>
      </c>
      <c r="B3008" s="63" t="s">
        <v>20269</v>
      </c>
      <c r="C3008" s="63" t="s">
        <v>20270</v>
      </c>
      <c r="D3008" s="63" t="s">
        <v>238</v>
      </c>
      <c r="E3008" s="63" t="s">
        <v>90</v>
      </c>
      <c r="F3008" s="63" t="s">
        <v>111</v>
      </c>
      <c r="G3008" s="63" t="s">
        <v>14</v>
      </c>
      <c r="I3008" s="10"/>
    </row>
    <row r="3009" ht="14.25" customHeight="1">
      <c r="A3009" s="65">
        <v>44501.0</v>
      </c>
      <c r="B3009" s="63" t="s">
        <v>20271</v>
      </c>
      <c r="C3009" s="63" t="s">
        <v>20272</v>
      </c>
      <c r="D3009" s="63" t="s">
        <v>295</v>
      </c>
      <c r="E3009" s="63" t="s">
        <v>5895</v>
      </c>
      <c r="F3009" s="63" t="s">
        <v>111</v>
      </c>
      <c r="G3009" s="63" t="s">
        <v>14</v>
      </c>
      <c r="I3009" s="10"/>
    </row>
    <row r="3010" ht="14.25" customHeight="1">
      <c r="A3010" s="65">
        <v>44501.0</v>
      </c>
      <c r="B3010" s="63" t="s">
        <v>20273</v>
      </c>
      <c r="C3010" s="63" t="s">
        <v>20274</v>
      </c>
      <c r="D3010" s="63" t="s">
        <v>615</v>
      </c>
      <c r="E3010" s="63" t="s">
        <v>1810</v>
      </c>
      <c r="F3010" s="63" t="s">
        <v>564</v>
      </c>
      <c r="G3010" s="63" t="s">
        <v>14</v>
      </c>
      <c r="I3010" s="10"/>
    </row>
    <row r="3011" ht="14.25" customHeight="1">
      <c r="A3011" s="65">
        <v>44501.0</v>
      </c>
      <c r="B3011" s="63" t="s">
        <v>20273</v>
      </c>
      <c r="C3011" s="63" t="s">
        <v>20274</v>
      </c>
      <c r="D3011" s="63" t="s">
        <v>615</v>
      </c>
      <c r="E3011" s="63" t="s">
        <v>90</v>
      </c>
      <c r="F3011" s="63" t="s">
        <v>111</v>
      </c>
      <c r="G3011" s="63" t="s">
        <v>14</v>
      </c>
      <c r="I3011" s="10"/>
    </row>
    <row r="3012" ht="14.25" customHeight="1">
      <c r="A3012" s="65">
        <v>44409.0</v>
      </c>
      <c r="B3012" s="63" t="s">
        <v>20275</v>
      </c>
      <c r="C3012" s="63" t="s">
        <v>20276</v>
      </c>
      <c r="D3012" s="63" t="s">
        <v>1097</v>
      </c>
      <c r="E3012" s="63" t="s">
        <v>119</v>
      </c>
      <c r="F3012" s="63" t="s">
        <v>393</v>
      </c>
      <c r="G3012" s="63" t="s">
        <v>14</v>
      </c>
      <c r="I3012" s="10"/>
    </row>
    <row r="3013" ht="14.25" customHeight="1">
      <c r="A3013" s="65">
        <v>44409.0</v>
      </c>
      <c r="B3013" s="63" t="s">
        <v>20275</v>
      </c>
      <c r="C3013" s="63" t="s">
        <v>20276</v>
      </c>
      <c r="D3013" s="63" t="s">
        <v>1097</v>
      </c>
      <c r="E3013" s="63" t="s">
        <v>90</v>
      </c>
      <c r="F3013" s="63" t="s">
        <v>111</v>
      </c>
      <c r="G3013" s="63" t="s">
        <v>14</v>
      </c>
      <c r="I3013" s="10"/>
    </row>
    <row r="3014" ht="14.25" customHeight="1">
      <c r="A3014" s="65">
        <v>44378.0</v>
      </c>
      <c r="B3014" s="63" t="s">
        <v>20277</v>
      </c>
      <c r="C3014" s="63" t="s">
        <v>20278</v>
      </c>
      <c r="D3014" s="63" t="s">
        <v>26</v>
      </c>
      <c r="E3014" s="63" t="s">
        <v>119</v>
      </c>
      <c r="F3014" s="63" t="s">
        <v>564</v>
      </c>
      <c r="G3014" s="63" t="s">
        <v>14</v>
      </c>
      <c r="I3014" s="10"/>
    </row>
    <row r="3015" ht="14.25" customHeight="1">
      <c r="A3015" s="65">
        <v>44378.0</v>
      </c>
      <c r="B3015" s="63" t="s">
        <v>20277</v>
      </c>
      <c r="C3015" s="63" t="s">
        <v>20278</v>
      </c>
      <c r="D3015" s="63" t="s">
        <v>26</v>
      </c>
      <c r="E3015" s="63" t="s">
        <v>15</v>
      </c>
      <c r="F3015" s="63" t="s">
        <v>17966</v>
      </c>
      <c r="G3015" s="63" t="s">
        <v>14</v>
      </c>
      <c r="I3015" s="10"/>
    </row>
    <row r="3016" ht="14.25" customHeight="1">
      <c r="A3016" s="65">
        <v>44378.0</v>
      </c>
      <c r="B3016" s="63" t="s">
        <v>20277</v>
      </c>
      <c r="C3016" s="63" t="s">
        <v>20278</v>
      </c>
      <c r="D3016" s="63" t="s">
        <v>26</v>
      </c>
      <c r="E3016" s="63" t="s">
        <v>90</v>
      </c>
      <c r="F3016" s="63" t="s">
        <v>111</v>
      </c>
      <c r="G3016" s="63" t="s">
        <v>14</v>
      </c>
      <c r="I3016" s="10"/>
    </row>
    <row r="3017" ht="14.25" customHeight="1">
      <c r="A3017" s="65">
        <v>44378.0</v>
      </c>
      <c r="B3017" s="63" t="s">
        <v>20279</v>
      </c>
      <c r="C3017" s="63" t="s">
        <v>20280</v>
      </c>
      <c r="D3017" s="63" t="s">
        <v>1935</v>
      </c>
      <c r="E3017" s="63" t="s">
        <v>119</v>
      </c>
      <c r="F3017" s="63" t="s">
        <v>5592</v>
      </c>
      <c r="G3017" s="63" t="s">
        <v>14</v>
      </c>
      <c r="I3017" s="10"/>
    </row>
    <row r="3018" ht="14.25" customHeight="1">
      <c r="A3018" s="65">
        <v>44378.0</v>
      </c>
      <c r="B3018" s="63" t="s">
        <v>20279</v>
      </c>
      <c r="C3018" s="63" t="s">
        <v>20280</v>
      </c>
      <c r="D3018" s="63" t="s">
        <v>1935</v>
      </c>
      <c r="E3018" s="63" t="s">
        <v>90</v>
      </c>
      <c r="F3018" s="63" t="s">
        <v>111</v>
      </c>
      <c r="G3018" s="63" t="s">
        <v>14</v>
      </c>
      <c r="I3018" s="10"/>
    </row>
    <row r="3019" ht="14.25" customHeight="1">
      <c r="A3019" s="65">
        <v>44348.0</v>
      </c>
      <c r="B3019" s="63" t="s">
        <v>20281</v>
      </c>
      <c r="C3019" s="63" t="s">
        <v>20282</v>
      </c>
      <c r="D3019" s="63" t="s">
        <v>812</v>
      </c>
      <c r="E3019" s="63" t="s">
        <v>119</v>
      </c>
      <c r="F3019" s="63" t="s">
        <v>860</v>
      </c>
      <c r="G3019" s="63" t="s">
        <v>14</v>
      </c>
      <c r="I3019" s="10"/>
    </row>
    <row r="3020" ht="14.25" customHeight="1">
      <c r="A3020" s="65">
        <v>44348.0</v>
      </c>
      <c r="B3020" s="63" t="s">
        <v>20281</v>
      </c>
      <c r="C3020" s="63" t="s">
        <v>20282</v>
      </c>
      <c r="D3020" s="63" t="s">
        <v>812</v>
      </c>
      <c r="E3020" s="63" t="s">
        <v>90</v>
      </c>
      <c r="F3020" s="63" t="s">
        <v>111</v>
      </c>
      <c r="G3020" s="63" t="s">
        <v>14</v>
      </c>
      <c r="I3020" s="10"/>
    </row>
    <row r="3021" ht="14.25" customHeight="1">
      <c r="A3021" s="65">
        <v>44348.0</v>
      </c>
      <c r="B3021" s="63" t="s">
        <v>20283</v>
      </c>
      <c r="C3021" s="63" t="s">
        <v>20284</v>
      </c>
      <c r="D3021" s="63" t="s">
        <v>18267</v>
      </c>
      <c r="E3021" s="63" t="s">
        <v>2125</v>
      </c>
      <c r="F3021" s="63" t="s">
        <v>17867</v>
      </c>
      <c r="G3021" s="63" t="s">
        <v>14</v>
      </c>
      <c r="I3021" s="10"/>
    </row>
    <row r="3022" ht="14.25" customHeight="1">
      <c r="A3022" s="65">
        <v>44348.0</v>
      </c>
      <c r="B3022" s="63" t="s">
        <v>20283</v>
      </c>
      <c r="C3022" s="63" t="s">
        <v>20284</v>
      </c>
      <c r="D3022" s="63" t="s">
        <v>18267</v>
      </c>
      <c r="E3022" s="63" t="s">
        <v>90</v>
      </c>
      <c r="F3022" s="63" t="s">
        <v>111</v>
      </c>
      <c r="G3022" s="63" t="s">
        <v>14</v>
      </c>
      <c r="I3022" s="10"/>
    </row>
    <row r="3023" ht="14.25" customHeight="1">
      <c r="A3023" s="65">
        <v>44317.0</v>
      </c>
      <c r="B3023" s="63" t="s">
        <v>20285</v>
      </c>
      <c r="C3023" s="63" t="s">
        <v>20286</v>
      </c>
      <c r="D3023" s="63" t="s">
        <v>325</v>
      </c>
      <c r="E3023" s="63" t="s">
        <v>6044</v>
      </c>
      <c r="F3023" s="63" t="s">
        <v>1303</v>
      </c>
      <c r="G3023" s="63" t="s">
        <v>14</v>
      </c>
      <c r="I3023" s="10"/>
    </row>
    <row r="3024" ht="14.25" customHeight="1">
      <c r="A3024" s="65">
        <v>44317.0</v>
      </c>
      <c r="B3024" s="63" t="s">
        <v>20285</v>
      </c>
      <c r="C3024" s="63" t="s">
        <v>20286</v>
      </c>
      <c r="D3024" s="63" t="s">
        <v>325</v>
      </c>
      <c r="E3024" s="63" t="s">
        <v>90</v>
      </c>
      <c r="F3024" s="63" t="s">
        <v>111</v>
      </c>
      <c r="G3024" s="63" t="s">
        <v>14</v>
      </c>
      <c r="I3024" s="10"/>
    </row>
    <row r="3025" ht="14.25" customHeight="1">
      <c r="A3025" s="65">
        <v>44317.0</v>
      </c>
      <c r="B3025" s="63" t="s">
        <v>20287</v>
      </c>
      <c r="C3025" s="63" t="s">
        <v>20288</v>
      </c>
      <c r="D3025" s="63" t="s">
        <v>147</v>
      </c>
      <c r="E3025" s="63" t="s">
        <v>119</v>
      </c>
      <c r="F3025" s="63" t="s">
        <v>19217</v>
      </c>
      <c r="G3025" s="63" t="s">
        <v>14</v>
      </c>
      <c r="I3025" s="10"/>
    </row>
    <row r="3026" ht="14.25" customHeight="1">
      <c r="A3026" s="65">
        <v>44317.0</v>
      </c>
      <c r="B3026" s="63" t="s">
        <v>20287</v>
      </c>
      <c r="C3026" s="63" t="s">
        <v>20288</v>
      </c>
      <c r="D3026" s="63" t="s">
        <v>147</v>
      </c>
      <c r="E3026" s="63" t="s">
        <v>90</v>
      </c>
      <c r="F3026" s="63" t="s">
        <v>111</v>
      </c>
      <c r="G3026" s="63" t="s">
        <v>14</v>
      </c>
      <c r="I3026" s="10"/>
    </row>
    <row r="3027" ht="14.25" customHeight="1">
      <c r="A3027" s="65">
        <v>44287.0</v>
      </c>
      <c r="B3027" s="63" t="s">
        <v>20289</v>
      </c>
      <c r="C3027" s="63" t="s">
        <v>20290</v>
      </c>
      <c r="D3027" s="63" t="s">
        <v>373</v>
      </c>
      <c r="E3027" s="63" t="s">
        <v>90</v>
      </c>
      <c r="F3027" s="63" t="s">
        <v>111</v>
      </c>
      <c r="G3027" s="63" t="s">
        <v>14</v>
      </c>
      <c r="I3027" s="10"/>
    </row>
    <row r="3028" ht="14.25" customHeight="1">
      <c r="A3028" s="65">
        <v>44287.0</v>
      </c>
      <c r="B3028" s="63" t="s">
        <v>20291</v>
      </c>
      <c r="C3028" s="63" t="s">
        <v>20292</v>
      </c>
      <c r="D3028" s="63" t="s">
        <v>2369</v>
      </c>
      <c r="E3028" s="63" t="s">
        <v>119</v>
      </c>
      <c r="F3028" s="63" t="s">
        <v>498</v>
      </c>
      <c r="G3028" s="63" t="s">
        <v>14</v>
      </c>
      <c r="I3028" s="10"/>
    </row>
    <row r="3029" ht="14.25" customHeight="1">
      <c r="A3029" s="65">
        <v>44287.0</v>
      </c>
      <c r="B3029" s="63" t="s">
        <v>20291</v>
      </c>
      <c r="C3029" s="63" t="s">
        <v>20292</v>
      </c>
      <c r="D3029" s="63" t="s">
        <v>2369</v>
      </c>
      <c r="E3029" s="63" t="s">
        <v>436</v>
      </c>
      <c r="F3029" s="63" t="s">
        <v>101</v>
      </c>
      <c r="G3029" s="63" t="s">
        <v>14</v>
      </c>
      <c r="I3029" s="10"/>
    </row>
    <row r="3030" ht="14.25" customHeight="1">
      <c r="A3030" s="65">
        <v>44287.0</v>
      </c>
      <c r="B3030" s="63" t="s">
        <v>20291</v>
      </c>
      <c r="C3030" s="63" t="s">
        <v>20292</v>
      </c>
      <c r="D3030" s="63" t="s">
        <v>2369</v>
      </c>
      <c r="E3030" s="63" t="s">
        <v>90</v>
      </c>
      <c r="F3030" s="63" t="s">
        <v>111</v>
      </c>
      <c r="G3030" s="63" t="s">
        <v>14</v>
      </c>
      <c r="I3030" s="10"/>
    </row>
    <row r="3031" ht="14.25" customHeight="1">
      <c r="A3031" s="63" t="s">
        <v>20293</v>
      </c>
      <c r="B3031" s="63" t="s">
        <v>20294</v>
      </c>
      <c r="C3031" s="63" t="s">
        <v>20295</v>
      </c>
      <c r="D3031" s="63" t="s">
        <v>135</v>
      </c>
      <c r="E3031" s="63" t="s">
        <v>259</v>
      </c>
      <c r="F3031" s="63" t="s">
        <v>330</v>
      </c>
      <c r="G3031" s="63" t="s">
        <v>14</v>
      </c>
      <c r="I3031" s="10"/>
    </row>
    <row r="3032" ht="14.25" customHeight="1">
      <c r="A3032" s="63" t="s">
        <v>20293</v>
      </c>
      <c r="B3032" s="63" t="s">
        <v>20294</v>
      </c>
      <c r="C3032" s="63" t="s">
        <v>20295</v>
      </c>
      <c r="D3032" s="63" t="s">
        <v>135</v>
      </c>
      <c r="E3032" s="63" t="s">
        <v>119</v>
      </c>
      <c r="F3032" s="63" t="s">
        <v>7461</v>
      </c>
      <c r="G3032" s="63" t="s">
        <v>14</v>
      </c>
      <c r="I3032" s="10"/>
    </row>
    <row r="3033" ht="14.25" customHeight="1">
      <c r="A3033" s="63" t="s">
        <v>20293</v>
      </c>
      <c r="B3033" s="63" t="s">
        <v>20294</v>
      </c>
      <c r="C3033" s="63" t="s">
        <v>20295</v>
      </c>
      <c r="D3033" s="63" t="s">
        <v>135</v>
      </c>
      <c r="E3033" s="63" t="s">
        <v>90</v>
      </c>
      <c r="F3033" s="63" t="s">
        <v>111</v>
      </c>
      <c r="G3033" s="63" t="s">
        <v>14</v>
      </c>
      <c r="I3033" s="10"/>
    </row>
    <row r="3034" ht="14.25" customHeight="1">
      <c r="A3034" s="63" t="s">
        <v>20293</v>
      </c>
      <c r="B3034" s="63" t="s">
        <v>20296</v>
      </c>
      <c r="C3034" s="63" t="s">
        <v>20297</v>
      </c>
      <c r="D3034" s="63" t="s">
        <v>10190</v>
      </c>
      <c r="E3034" s="63" t="s">
        <v>119</v>
      </c>
      <c r="F3034" s="63" t="s">
        <v>917</v>
      </c>
      <c r="G3034" s="63" t="s">
        <v>14</v>
      </c>
      <c r="I3034" s="10"/>
    </row>
    <row r="3035" ht="14.25" customHeight="1">
      <c r="A3035" s="63" t="s">
        <v>20293</v>
      </c>
      <c r="B3035" s="63" t="s">
        <v>20296</v>
      </c>
      <c r="C3035" s="63" t="s">
        <v>20297</v>
      </c>
      <c r="D3035" s="63" t="s">
        <v>10190</v>
      </c>
      <c r="E3035" s="63" t="s">
        <v>38</v>
      </c>
      <c r="F3035" s="63" t="s">
        <v>101</v>
      </c>
      <c r="G3035" s="63" t="s">
        <v>14</v>
      </c>
      <c r="I3035" s="10"/>
    </row>
    <row r="3036" ht="14.25" customHeight="1">
      <c r="A3036" s="63" t="s">
        <v>20293</v>
      </c>
      <c r="B3036" s="63" t="s">
        <v>20296</v>
      </c>
      <c r="C3036" s="63" t="s">
        <v>20297</v>
      </c>
      <c r="D3036" s="63" t="s">
        <v>10190</v>
      </c>
      <c r="E3036" s="63" t="s">
        <v>90</v>
      </c>
      <c r="F3036" s="63" t="s">
        <v>111</v>
      </c>
      <c r="G3036" s="63" t="s">
        <v>14</v>
      </c>
      <c r="I3036" s="10"/>
    </row>
    <row r="3037" ht="14.25" customHeight="1">
      <c r="A3037" s="63" t="s">
        <v>20298</v>
      </c>
      <c r="B3037" s="63" t="s">
        <v>20299</v>
      </c>
      <c r="C3037" s="63" t="s">
        <v>20300</v>
      </c>
      <c r="D3037" s="63" t="s">
        <v>3089</v>
      </c>
      <c r="E3037" s="63" t="s">
        <v>119</v>
      </c>
      <c r="F3037" s="63" t="s">
        <v>393</v>
      </c>
      <c r="G3037" s="63" t="s">
        <v>14</v>
      </c>
      <c r="I3037" s="10"/>
    </row>
    <row r="3038" ht="14.25" customHeight="1">
      <c r="A3038" s="63" t="s">
        <v>20298</v>
      </c>
      <c r="B3038" s="63" t="s">
        <v>20299</v>
      </c>
      <c r="C3038" s="63" t="s">
        <v>20300</v>
      </c>
      <c r="D3038" s="63" t="s">
        <v>3089</v>
      </c>
      <c r="E3038" s="63" t="s">
        <v>90</v>
      </c>
      <c r="F3038" s="63" t="s">
        <v>111</v>
      </c>
      <c r="G3038" s="63" t="s">
        <v>14</v>
      </c>
      <c r="I3038" s="10"/>
    </row>
    <row r="3039" ht="14.25" customHeight="1">
      <c r="A3039" s="63" t="s">
        <v>20298</v>
      </c>
      <c r="B3039" s="63" t="s">
        <v>20301</v>
      </c>
      <c r="C3039" s="63" t="s">
        <v>20302</v>
      </c>
      <c r="D3039" s="63" t="s">
        <v>2369</v>
      </c>
      <c r="E3039" s="63" t="s">
        <v>119</v>
      </c>
      <c r="F3039" s="63" t="s">
        <v>485</v>
      </c>
      <c r="G3039" s="63" t="s">
        <v>14</v>
      </c>
      <c r="I3039" s="10"/>
    </row>
    <row r="3040" ht="14.25" customHeight="1">
      <c r="A3040" s="63" t="s">
        <v>20298</v>
      </c>
      <c r="B3040" s="63" t="s">
        <v>20301</v>
      </c>
      <c r="C3040" s="63" t="s">
        <v>20302</v>
      </c>
      <c r="D3040" s="63" t="s">
        <v>2369</v>
      </c>
      <c r="E3040" s="63" t="s">
        <v>90</v>
      </c>
      <c r="F3040" s="63" t="s">
        <v>111</v>
      </c>
      <c r="G3040" s="63" t="s">
        <v>14</v>
      </c>
      <c r="I3040" s="10"/>
    </row>
    <row r="3041" ht="14.25" customHeight="1">
      <c r="A3041" s="63" t="s">
        <v>20303</v>
      </c>
      <c r="B3041" s="63" t="s">
        <v>20304</v>
      </c>
      <c r="C3041" s="63" t="s">
        <v>20305</v>
      </c>
      <c r="D3041" s="63" t="s">
        <v>812</v>
      </c>
      <c r="E3041" s="63" t="s">
        <v>334</v>
      </c>
      <c r="F3041" s="63" t="s">
        <v>917</v>
      </c>
      <c r="G3041" s="63" t="s">
        <v>14</v>
      </c>
      <c r="I3041" s="10"/>
    </row>
    <row r="3042" ht="14.25" customHeight="1">
      <c r="A3042" s="63" t="s">
        <v>20303</v>
      </c>
      <c r="B3042" s="63" t="s">
        <v>20304</v>
      </c>
      <c r="C3042" s="63" t="s">
        <v>20305</v>
      </c>
      <c r="D3042" s="63" t="s">
        <v>812</v>
      </c>
      <c r="E3042" s="63" t="s">
        <v>90</v>
      </c>
      <c r="F3042" s="63" t="s">
        <v>111</v>
      </c>
      <c r="G3042" s="63" t="s">
        <v>14</v>
      </c>
      <c r="I3042" s="10"/>
    </row>
    <row r="3043" ht="14.25" customHeight="1">
      <c r="A3043" s="63" t="s">
        <v>20303</v>
      </c>
      <c r="B3043" s="63" t="s">
        <v>20306</v>
      </c>
      <c r="C3043" s="63" t="s">
        <v>20307</v>
      </c>
      <c r="D3043" s="63" t="s">
        <v>1546</v>
      </c>
      <c r="E3043" s="63" t="s">
        <v>110</v>
      </c>
      <c r="F3043" s="63" t="s">
        <v>111</v>
      </c>
      <c r="G3043" s="63" t="s">
        <v>14</v>
      </c>
      <c r="I3043" s="10"/>
    </row>
    <row r="3044" ht="14.25" customHeight="1">
      <c r="A3044" s="63" t="s">
        <v>20303</v>
      </c>
      <c r="B3044" s="63" t="s">
        <v>20306</v>
      </c>
      <c r="C3044" s="63" t="s">
        <v>20307</v>
      </c>
      <c r="D3044" s="63" t="s">
        <v>1546</v>
      </c>
      <c r="E3044" s="63" t="s">
        <v>47</v>
      </c>
      <c r="F3044" s="63" t="s">
        <v>48</v>
      </c>
      <c r="G3044" s="63" t="s">
        <v>14</v>
      </c>
      <c r="I3044" s="10"/>
    </row>
    <row r="3045" ht="14.25" customHeight="1">
      <c r="A3045" s="63" t="s">
        <v>20303</v>
      </c>
      <c r="B3045" s="63" t="s">
        <v>20306</v>
      </c>
      <c r="C3045" s="63" t="s">
        <v>20307</v>
      </c>
      <c r="D3045" s="63" t="s">
        <v>1546</v>
      </c>
      <c r="E3045" s="63" t="s">
        <v>6044</v>
      </c>
      <c r="F3045" s="63" t="s">
        <v>809</v>
      </c>
      <c r="G3045" s="63" t="s">
        <v>14</v>
      </c>
      <c r="I3045" s="10"/>
    </row>
    <row r="3046" ht="14.25" customHeight="1">
      <c r="A3046" s="63" t="s">
        <v>20308</v>
      </c>
      <c r="B3046" s="63" t="s">
        <v>20309</v>
      </c>
      <c r="C3046" s="63" t="s">
        <v>20310</v>
      </c>
      <c r="D3046" s="63" t="s">
        <v>468</v>
      </c>
      <c r="E3046" s="63" t="s">
        <v>1122</v>
      </c>
      <c r="F3046" s="63" t="s">
        <v>33</v>
      </c>
      <c r="G3046" s="63" t="s">
        <v>14</v>
      </c>
      <c r="I3046" s="10"/>
    </row>
    <row r="3047" ht="14.25" customHeight="1">
      <c r="A3047" s="63" t="s">
        <v>20308</v>
      </c>
      <c r="B3047" s="63" t="s">
        <v>20309</v>
      </c>
      <c r="C3047" s="63" t="s">
        <v>20310</v>
      </c>
      <c r="D3047" s="63" t="s">
        <v>468</v>
      </c>
      <c r="E3047" s="63" t="s">
        <v>38</v>
      </c>
      <c r="F3047" s="63" t="s">
        <v>498</v>
      </c>
      <c r="G3047" s="63" t="s">
        <v>14</v>
      </c>
      <c r="I3047" s="10"/>
    </row>
    <row r="3048" ht="14.25" customHeight="1">
      <c r="A3048" s="63" t="s">
        <v>20308</v>
      </c>
      <c r="B3048" s="63" t="s">
        <v>20309</v>
      </c>
      <c r="C3048" s="63" t="s">
        <v>20310</v>
      </c>
      <c r="D3048" s="63" t="s">
        <v>468</v>
      </c>
      <c r="E3048" s="63" t="s">
        <v>90</v>
      </c>
      <c r="F3048" s="63" t="s">
        <v>111</v>
      </c>
      <c r="G3048" s="63" t="s">
        <v>14</v>
      </c>
      <c r="I3048" s="10"/>
    </row>
    <row r="3049" ht="14.25" customHeight="1">
      <c r="A3049" s="63" t="s">
        <v>20308</v>
      </c>
      <c r="B3049" s="63" t="s">
        <v>20311</v>
      </c>
      <c r="C3049" s="63" t="s">
        <v>20312</v>
      </c>
      <c r="D3049" s="63" t="s">
        <v>211</v>
      </c>
      <c r="E3049" s="63" t="s">
        <v>119</v>
      </c>
      <c r="F3049" s="63" t="s">
        <v>817</v>
      </c>
      <c r="G3049" s="63" t="s">
        <v>14</v>
      </c>
      <c r="I3049" s="10"/>
    </row>
    <row r="3050" ht="14.25" customHeight="1">
      <c r="A3050" s="63" t="s">
        <v>20308</v>
      </c>
      <c r="B3050" s="63" t="s">
        <v>20311</v>
      </c>
      <c r="C3050" s="63" t="s">
        <v>20312</v>
      </c>
      <c r="D3050" s="63" t="s">
        <v>211</v>
      </c>
      <c r="E3050" s="63" t="s">
        <v>90</v>
      </c>
      <c r="F3050" s="63" t="s">
        <v>111</v>
      </c>
      <c r="G3050" s="63" t="s">
        <v>14</v>
      </c>
      <c r="I3050" s="10"/>
    </row>
    <row r="3051" ht="14.25" customHeight="1">
      <c r="A3051" s="63" t="s">
        <v>20313</v>
      </c>
      <c r="B3051" s="63" t="s">
        <v>20314</v>
      </c>
      <c r="C3051" s="63" t="s">
        <v>20315</v>
      </c>
      <c r="D3051" s="63" t="s">
        <v>18267</v>
      </c>
      <c r="E3051" s="63" t="s">
        <v>119</v>
      </c>
      <c r="F3051" s="63" t="s">
        <v>17867</v>
      </c>
      <c r="G3051" s="63" t="s">
        <v>14</v>
      </c>
      <c r="I3051" s="10"/>
    </row>
    <row r="3052" ht="14.25" customHeight="1">
      <c r="A3052" s="63" t="s">
        <v>20313</v>
      </c>
      <c r="B3052" s="63" t="s">
        <v>20314</v>
      </c>
      <c r="C3052" s="63" t="s">
        <v>20315</v>
      </c>
      <c r="D3052" s="63" t="s">
        <v>18267</v>
      </c>
      <c r="E3052" s="63" t="s">
        <v>90</v>
      </c>
      <c r="F3052" s="63" t="s">
        <v>111</v>
      </c>
      <c r="G3052" s="63" t="s">
        <v>14</v>
      </c>
      <c r="I3052" s="10"/>
    </row>
    <row r="3053" ht="14.25" customHeight="1">
      <c r="A3053" s="63" t="s">
        <v>20316</v>
      </c>
      <c r="B3053" s="63" t="s">
        <v>20317</v>
      </c>
      <c r="C3053" s="63" t="s">
        <v>20318</v>
      </c>
      <c r="D3053" s="63" t="s">
        <v>1618</v>
      </c>
      <c r="E3053" s="63" t="s">
        <v>334</v>
      </c>
      <c r="F3053" s="63" t="s">
        <v>20319</v>
      </c>
      <c r="G3053" s="63" t="s">
        <v>14</v>
      </c>
      <c r="I3053" s="10"/>
    </row>
    <row r="3054" ht="14.25" customHeight="1">
      <c r="A3054" s="63" t="s">
        <v>20316</v>
      </c>
      <c r="B3054" s="63" t="s">
        <v>20317</v>
      </c>
      <c r="C3054" s="63" t="s">
        <v>20318</v>
      </c>
      <c r="D3054" s="63" t="s">
        <v>1618</v>
      </c>
      <c r="E3054" s="63" t="s">
        <v>90</v>
      </c>
      <c r="F3054" s="63" t="s">
        <v>111</v>
      </c>
      <c r="G3054" s="63" t="s">
        <v>14</v>
      </c>
      <c r="I3054" s="10"/>
    </row>
    <row r="3055" ht="14.25" customHeight="1">
      <c r="A3055" s="63" t="s">
        <v>20320</v>
      </c>
      <c r="B3055" s="63" t="s">
        <v>20321</v>
      </c>
      <c r="C3055" s="63" t="s">
        <v>20322</v>
      </c>
      <c r="D3055" s="63" t="s">
        <v>715</v>
      </c>
      <c r="E3055" s="63" t="s">
        <v>47</v>
      </c>
      <c r="F3055" s="63" t="s">
        <v>48</v>
      </c>
      <c r="G3055" s="63" t="s">
        <v>14</v>
      </c>
      <c r="I3055" s="10"/>
    </row>
    <row r="3056" ht="14.25" customHeight="1">
      <c r="A3056" s="63" t="s">
        <v>20320</v>
      </c>
      <c r="B3056" s="63" t="s">
        <v>20321</v>
      </c>
      <c r="C3056" s="63" t="s">
        <v>20322</v>
      </c>
      <c r="D3056" s="63" t="s">
        <v>715</v>
      </c>
      <c r="E3056" s="63" t="s">
        <v>90</v>
      </c>
      <c r="F3056" s="63" t="s">
        <v>111</v>
      </c>
      <c r="G3056" s="63" t="s">
        <v>14</v>
      </c>
      <c r="I3056" s="10"/>
    </row>
    <row r="3057" ht="14.25" customHeight="1">
      <c r="A3057" s="63" t="s">
        <v>20323</v>
      </c>
      <c r="B3057" s="63" t="s">
        <v>20324</v>
      </c>
      <c r="C3057" s="63" t="s">
        <v>20325</v>
      </c>
      <c r="D3057" s="63" t="s">
        <v>7382</v>
      </c>
      <c r="E3057" s="63" t="s">
        <v>90</v>
      </c>
      <c r="F3057" s="63" t="s">
        <v>111</v>
      </c>
      <c r="G3057" s="63" t="s">
        <v>14</v>
      </c>
      <c r="I3057" s="10"/>
    </row>
    <row r="3058" ht="14.25" customHeight="1">
      <c r="A3058" s="63" t="s">
        <v>20326</v>
      </c>
      <c r="B3058" s="63" t="s">
        <v>20327</v>
      </c>
      <c r="C3058" s="63" t="s">
        <v>20328</v>
      </c>
      <c r="D3058" s="63" t="s">
        <v>1849</v>
      </c>
      <c r="E3058" s="63" t="s">
        <v>17618</v>
      </c>
      <c r="F3058" s="63" t="s">
        <v>4780</v>
      </c>
      <c r="G3058" s="63" t="s">
        <v>14</v>
      </c>
      <c r="I3058" s="10"/>
    </row>
    <row r="3059" ht="14.25" customHeight="1">
      <c r="A3059" s="63" t="s">
        <v>20326</v>
      </c>
      <c r="B3059" s="63" t="s">
        <v>20327</v>
      </c>
      <c r="C3059" s="63" t="s">
        <v>20328</v>
      </c>
      <c r="D3059" s="63" t="s">
        <v>1849</v>
      </c>
      <c r="E3059" s="63" t="s">
        <v>90</v>
      </c>
      <c r="F3059" s="63" t="s">
        <v>111</v>
      </c>
      <c r="G3059" s="63" t="s">
        <v>14</v>
      </c>
      <c r="I3059" s="10"/>
    </row>
    <row r="3060" ht="14.25" customHeight="1">
      <c r="A3060" s="63" t="s">
        <v>20326</v>
      </c>
      <c r="B3060" s="63" t="s">
        <v>20329</v>
      </c>
      <c r="C3060" s="63" t="s">
        <v>20330</v>
      </c>
      <c r="D3060" s="63" t="s">
        <v>1618</v>
      </c>
      <c r="E3060" s="63" t="s">
        <v>259</v>
      </c>
      <c r="F3060" s="63" t="s">
        <v>4436</v>
      </c>
      <c r="G3060" s="63" t="s">
        <v>14</v>
      </c>
      <c r="I3060" s="10"/>
    </row>
    <row r="3061" ht="14.25" customHeight="1">
      <c r="A3061" s="63" t="s">
        <v>20331</v>
      </c>
      <c r="B3061" s="63" t="s">
        <v>20332</v>
      </c>
      <c r="C3061" s="63" t="s">
        <v>20333</v>
      </c>
      <c r="D3061" s="63" t="s">
        <v>468</v>
      </c>
      <c r="E3061" s="63" t="s">
        <v>299</v>
      </c>
      <c r="F3061" s="63" t="s">
        <v>14592</v>
      </c>
      <c r="G3061" s="63" t="s">
        <v>14</v>
      </c>
      <c r="I3061" s="10"/>
    </row>
    <row r="3062" ht="14.25" customHeight="1">
      <c r="A3062" s="63" t="s">
        <v>20331</v>
      </c>
      <c r="B3062" s="63" t="s">
        <v>20332</v>
      </c>
      <c r="C3062" s="63" t="s">
        <v>20333</v>
      </c>
      <c r="D3062" s="63" t="s">
        <v>468</v>
      </c>
      <c r="E3062" s="63" t="s">
        <v>90</v>
      </c>
      <c r="F3062" s="63" t="s">
        <v>111</v>
      </c>
      <c r="G3062" s="63" t="s">
        <v>14</v>
      </c>
      <c r="I3062" s="10"/>
    </row>
    <row r="3063" ht="14.25" customHeight="1">
      <c r="A3063" s="63" t="s">
        <v>20331</v>
      </c>
      <c r="B3063" s="63" t="s">
        <v>20334</v>
      </c>
      <c r="C3063" s="63" t="s">
        <v>20335</v>
      </c>
      <c r="D3063" s="63" t="s">
        <v>201</v>
      </c>
      <c r="E3063" s="63" t="s">
        <v>90</v>
      </c>
      <c r="F3063" s="63" t="s">
        <v>111</v>
      </c>
      <c r="G3063" s="63" t="s">
        <v>14</v>
      </c>
      <c r="I3063" s="10"/>
    </row>
    <row r="3064" ht="14.25" customHeight="1">
      <c r="A3064" s="63" t="s">
        <v>20336</v>
      </c>
      <c r="B3064" s="63" t="s">
        <v>20337</v>
      </c>
      <c r="C3064" s="63" t="s">
        <v>20338</v>
      </c>
      <c r="D3064" s="63" t="s">
        <v>530</v>
      </c>
      <c r="E3064" s="63" t="s">
        <v>119</v>
      </c>
      <c r="F3064" s="63" t="s">
        <v>20339</v>
      </c>
      <c r="G3064" s="63" t="s">
        <v>14</v>
      </c>
      <c r="I3064" s="10"/>
    </row>
    <row r="3065" ht="14.25" customHeight="1">
      <c r="A3065" s="63" t="s">
        <v>20336</v>
      </c>
      <c r="B3065" s="63" t="s">
        <v>20337</v>
      </c>
      <c r="C3065" s="63" t="s">
        <v>20338</v>
      </c>
      <c r="D3065" s="63" t="s">
        <v>530</v>
      </c>
      <c r="E3065" s="63" t="s">
        <v>90</v>
      </c>
      <c r="F3065" s="63" t="s">
        <v>111</v>
      </c>
      <c r="G3065" s="63" t="s">
        <v>14</v>
      </c>
      <c r="I3065" s="10"/>
    </row>
    <row r="3066" ht="14.25" customHeight="1">
      <c r="A3066" s="63" t="s">
        <v>20340</v>
      </c>
      <c r="B3066" s="63" t="s">
        <v>20341</v>
      </c>
      <c r="C3066" s="63" t="s">
        <v>20342</v>
      </c>
      <c r="D3066" s="63" t="s">
        <v>1952</v>
      </c>
      <c r="E3066" s="63" t="s">
        <v>239</v>
      </c>
      <c r="F3066" s="63" t="s">
        <v>240</v>
      </c>
      <c r="G3066" s="63" t="s">
        <v>14</v>
      </c>
      <c r="I3066" s="10"/>
    </row>
    <row r="3067" ht="14.25" customHeight="1">
      <c r="A3067" s="63" t="s">
        <v>20340</v>
      </c>
      <c r="B3067" s="63" t="s">
        <v>20341</v>
      </c>
      <c r="C3067" s="63" t="s">
        <v>20342</v>
      </c>
      <c r="D3067" s="63" t="s">
        <v>1952</v>
      </c>
      <c r="E3067" s="63" t="s">
        <v>90</v>
      </c>
      <c r="F3067" s="63" t="s">
        <v>111</v>
      </c>
      <c r="G3067" s="63" t="s">
        <v>14</v>
      </c>
      <c r="I3067" s="10"/>
    </row>
    <row r="3068" ht="14.25" customHeight="1">
      <c r="A3068" s="63" t="s">
        <v>20340</v>
      </c>
      <c r="B3068" s="63" t="s">
        <v>20343</v>
      </c>
      <c r="C3068" s="63" t="s">
        <v>20344</v>
      </c>
      <c r="D3068" s="63" t="s">
        <v>109</v>
      </c>
      <c r="E3068" s="63" t="s">
        <v>119</v>
      </c>
      <c r="F3068" s="63" t="s">
        <v>564</v>
      </c>
      <c r="G3068" s="63" t="s">
        <v>14</v>
      </c>
      <c r="I3068" s="10"/>
    </row>
    <row r="3069" ht="14.25" customHeight="1">
      <c r="A3069" s="63" t="s">
        <v>20340</v>
      </c>
      <c r="B3069" s="63" t="s">
        <v>20343</v>
      </c>
      <c r="C3069" s="63" t="s">
        <v>20344</v>
      </c>
      <c r="D3069" s="63" t="s">
        <v>109</v>
      </c>
      <c r="E3069" s="63" t="s">
        <v>13833</v>
      </c>
      <c r="F3069" s="63" t="s">
        <v>240</v>
      </c>
      <c r="G3069" s="63" t="s">
        <v>14</v>
      </c>
      <c r="I3069" s="10"/>
    </row>
    <row r="3070" ht="14.25" customHeight="1">
      <c r="A3070" s="63" t="s">
        <v>20340</v>
      </c>
      <c r="B3070" s="63" t="s">
        <v>20343</v>
      </c>
      <c r="C3070" s="63" t="s">
        <v>20344</v>
      </c>
      <c r="D3070" s="63" t="s">
        <v>109</v>
      </c>
      <c r="E3070" s="63" t="s">
        <v>183</v>
      </c>
      <c r="F3070" s="63" t="s">
        <v>111</v>
      </c>
      <c r="G3070" s="63" t="s">
        <v>14</v>
      </c>
      <c r="I3070" s="10"/>
    </row>
    <row r="3071" ht="14.25" customHeight="1">
      <c r="A3071" s="63" t="s">
        <v>20345</v>
      </c>
      <c r="B3071" s="63" t="s">
        <v>20346</v>
      </c>
      <c r="C3071" s="63" t="s">
        <v>20347</v>
      </c>
      <c r="D3071" s="63" t="s">
        <v>18267</v>
      </c>
      <c r="E3071" s="63" t="s">
        <v>2125</v>
      </c>
      <c r="F3071" s="63" t="s">
        <v>17867</v>
      </c>
      <c r="G3071" s="63" t="s">
        <v>14</v>
      </c>
      <c r="I3071" s="10"/>
    </row>
    <row r="3072" ht="14.25" customHeight="1">
      <c r="A3072" s="63" t="s">
        <v>20345</v>
      </c>
      <c r="B3072" s="63" t="s">
        <v>20346</v>
      </c>
      <c r="C3072" s="63" t="s">
        <v>20347</v>
      </c>
      <c r="D3072" s="63" t="s">
        <v>18267</v>
      </c>
      <c r="E3072" s="63" t="s">
        <v>90</v>
      </c>
      <c r="F3072" s="63" t="s">
        <v>111</v>
      </c>
      <c r="G3072" s="63" t="s">
        <v>14</v>
      </c>
      <c r="I3072" s="10"/>
    </row>
    <row r="3073" ht="14.25" customHeight="1">
      <c r="A3073" s="63" t="s">
        <v>20345</v>
      </c>
      <c r="B3073" s="63" t="s">
        <v>20348</v>
      </c>
      <c r="C3073" s="63" t="s">
        <v>20349</v>
      </c>
      <c r="D3073" s="63" t="s">
        <v>812</v>
      </c>
      <c r="E3073" s="63" t="s">
        <v>15</v>
      </c>
      <c r="F3073" s="63" t="s">
        <v>48</v>
      </c>
      <c r="G3073" s="63" t="s">
        <v>14</v>
      </c>
      <c r="I3073" s="10"/>
    </row>
    <row r="3074" ht="14.25" customHeight="1">
      <c r="A3074" s="63" t="s">
        <v>20345</v>
      </c>
      <c r="B3074" s="63" t="s">
        <v>20348</v>
      </c>
      <c r="C3074" s="63" t="s">
        <v>20349</v>
      </c>
      <c r="D3074" s="63" t="s">
        <v>812</v>
      </c>
      <c r="E3074" s="63" t="s">
        <v>90</v>
      </c>
      <c r="F3074" s="63" t="s">
        <v>111</v>
      </c>
      <c r="G3074" s="63" t="s">
        <v>14</v>
      </c>
      <c r="I3074" s="10"/>
    </row>
    <row r="3075" ht="14.25" customHeight="1">
      <c r="A3075" s="65">
        <v>44086.0</v>
      </c>
      <c r="B3075" s="63" t="s">
        <v>20350</v>
      </c>
      <c r="C3075" s="63" t="s">
        <v>20351</v>
      </c>
      <c r="D3075" s="63" t="s">
        <v>225</v>
      </c>
      <c r="E3075" s="63" t="s">
        <v>90</v>
      </c>
      <c r="F3075" s="63" t="s">
        <v>111</v>
      </c>
      <c r="G3075" s="63" t="s">
        <v>14</v>
      </c>
      <c r="I3075" s="10"/>
    </row>
    <row r="3076" ht="14.25" customHeight="1">
      <c r="A3076" s="65">
        <v>44086.0</v>
      </c>
      <c r="B3076" s="63" t="s">
        <v>20352</v>
      </c>
      <c r="C3076" s="63" t="s">
        <v>20353</v>
      </c>
      <c r="D3076" s="63" t="s">
        <v>118</v>
      </c>
      <c r="E3076" s="63" t="s">
        <v>15</v>
      </c>
      <c r="F3076" s="63" t="s">
        <v>19604</v>
      </c>
      <c r="G3076" s="63" t="s">
        <v>14</v>
      </c>
      <c r="I3076" s="10"/>
    </row>
    <row r="3077" ht="14.25" customHeight="1">
      <c r="A3077" s="65">
        <v>44086.0</v>
      </c>
      <c r="B3077" s="63" t="s">
        <v>20352</v>
      </c>
      <c r="C3077" s="63" t="s">
        <v>20353</v>
      </c>
      <c r="D3077" s="63" t="s">
        <v>118</v>
      </c>
      <c r="E3077" s="63" t="s">
        <v>90</v>
      </c>
      <c r="F3077" s="63" t="s">
        <v>111</v>
      </c>
      <c r="G3077" s="63" t="s">
        <v>14</v>
      </c>
      <c r="I3077" s="10"/>
    </row>
    <row r="3078" ht="14.25" customHeight="1">
      <c r="A3078" s="65">
        <v>44055.0</v>
      </c>
      <c r="B3078" s="63" t="s">
        <v>20354</v>
      </c>
      <c r="C3078" s="63" t="s">
        <v>20355</v>
      </c>
      <c r="D3078" s="63" t="s">
        <v>432</v>
      </c>
      <c r="E3078" s="63" t="s">
        <v>17618</v>
      </c>
      <c r="F3078" s="63" t="s">
        <v>4780</v>
      </c>
      <c r="G3078" s="63" t="s">
        <v>14</v>
      </c>
      <c r="I3078" s="10"/>
    </row>
    <row r="3079" ht="14.25" customHeight="1">
      <c r="A3079" s="65">
        <v>44055.0</v>
      </c>
      <c r="B3079" s="63" t="s">
        <v>20354</v>
      </c>
      <c r="C3079" s="63" t="s">
        <v>20355</v>
      </c>
      <c r="D3079" s="63" t="s">
        <v>432</v>
      </c>
      <c r="E3079" s="63" t="s">
        <v>90</v>
      </c>
      <c r="F3079" s="63" t="s">
        <v>111</v>
      </c>
      <c r="G3079" s="63" t="s">
        <v>14</v>
      </c>
      <c r="I3079" s="10"/>
    </row>
    <row r="3080" ht="14.25" customHeight="1">
      <c r="A3080" s="65">
        <v>43933.0</v>
      </c>
      <c r="B3080" s="63" t="s">
        <v>20356</v>
      </c>
      <c r="C3080" s="63" t="s">
        <v>20357</v>
      </c>
      <c r="D3080" s="63" t="s">
        <v>311</v>
      </c>
      <c r="E3080" s="63" t="s">
        <v>100</v>
      </c>
      <c r="F3080" s="63" t="s">
        <v>1341</v>
      </c>
      <c r="G3080" s="63" t="s">
        <v>14</v>
      </c>
      <c r="I3080" s="10"/>
    </row>
    <row r="3081" ht="14.25" customHeight="1">
      <c r="A3081" s="65">
        <v>43933.0</v>
      </c>
      <c r="B3081" s="63" t="s">
        <v>20356</v>
      </c>
      <c r="C3081" s="63" t="s">
        <v>20357</v>
      </c>
      <c r="D3081" s="63" t="s">
        <v>311</v>
      </c>
      <c r="E3081" s="63" t="s">
        <v>90</v>
      </c>
      <c r="F3081" s="63" t="s">
        <v>111</v>
      </c>
      <c r="G3081" s="63" t="s">
        <v>14</v>
      </c>
      <c r="I3081" s="10"/>
    </row>
    <row r="3082" ht="14.25" customHeight="1">
      <c r="A3082" s="65">
        <v>43933.0</v>
      </c>
      <c r="B3082" s="63" t="s">
        <v>20358</v>
      </c>
      <c r="C3082" s="63" t="s">
        <v>20359</v>
      </c>
      <c r="D3082" s="63" t="s">
        <v>147</v>
      </c>
      <c r="E3082" s="63" t="s">
        <v>119</v>
      </c>
      <c r="F3082" s="63" t="s">
        <v>393</v>
      </c>
      <c r="G3082" s="63" t="s">
        <v>14</v>
      </c>
      <c r="I3082" s="10"/>
    </row>
    <row r="3083" ht="14.25" customHeight="1">
      <c r="A3083" s="65">
        <v>43933.0</v>
      </c>
      <c r="B3083" s="63" t="s">
        <v>20358</v>
      </c>
      <c r="C3083" s="63" t="s">
        <v>20359</v>
      </c>
      <c r="D3083" s="63" t="s">
        <v>147</v>
      </c>
      <c r="E3083" s="63" t="s">
        <v>90</v>
      </c>
      <c r="F3083" s="63" t="s">
        <v>111</v>
      </c>
      <c r="G3083" s="63" t="s">
        <v>14</v>
      </c>
      <c r="I3083" s="10"/>
    </row>
    <row r="3084" ht="14.25" customHeight="1">
      <c r="A3084" s="65">
        <v>43873.0</v>
      </c>
      <c r="B3084" s="63" t="s">
        <v>20360</v>
      </c>
      <c r="C3084" s="63" t="s">
        <v>20361</v>
      </c>
      <c r="D3084" s="63" t="s">
        <v>611</v>
      </c>
      <c r="E3084" s="63" t="s">
        <v>119</v>
      </c>
      <c r="F3084" s="63" t="s">
        <v>132</v>
      </c>
      <c r="G3084" s="63" t="s">
        <v>14</v>
      </c>
      <c r="I3084" s="10"/>
    </row>
    <row r="3085" ht="14.25" customHeight="1">
      <c r="A3085" s="65">
        <v>43873.0</v>
      </c>
      <c r="B3085" s="63" t="s">
        <v>20360</v>
      </c>
      <c r="C3085" s="63" t="s">
        <v>20361</v>
      </c>
      <c r="D3085" s="63" t="s">
        <v>611</v>
      </c>
      <c r="E3085" s="63" t="s">
        <v>436</v>
      </c>
      <c r="F3085" s="63" t="s">
        <v>101</v>
      </c>
      <c r="G3085" s="63" t="s">
        <v>14</v>
      </c>
      <c r="I3085" s="10"/>
    </row>
    <row r="3086" ht="14.25" customHeight="1">
      <c r="A3086" s="65">
        <v>43873.0</v>
      </c>
      <c r="B3086" s="63" t="s">
        <v>20360</v>
      </c>
      <c r="C3086" s="63" t="s">
        <v>20361</v>
      </c>
      <c r="D3086" s="63" t="s">
        <v>611</v>
      </c>
      <c r="E3086" s="63" t="s">
        <v>90</v>
      </c>
      <c r="F3086" s="63" t="s">
        <v>111</v>
      </c>
      <c r="G3086" s="63" t="s">
        <v>14</v>
      </c>
      <c r="I3086" s="10"/>
    </row>
    <row r="3087" ht="14.25" customHeight="1">
      <c r="A3087" s="65">
        <v>43873.0</v>
      </c>
      <c r="B3087" s="63" t="s">
        <v>20362</v>
      </c>
      <c r="C3087" s="63" t="s">
        <v>20363</v>
      </c>
      <c r="D3087" s="63" t="s">
        <v>373</v>
      </c>
      <c r="E3087" s="63" t="s">
        <v>6</v>
      </c>
      <c r="F3087" s="63" t="s">
        <v>171</v>
      </c>
      <c r="G3087" s="63" t="s">
        <v>14</v>
      </c>
      <c r="I3087" s="10"/>
    </row>
    <row r="3088" ht="14.25" customHeight="1">
      <c r="A3088" s="65">
        <v>43873.0</v>
      </c>
      <c r="B3088" s="63" t="s">
        <v>20362</v>
      </c>
      <c r="C3088" s="63" t="s">
        <v>20363</v>
      </c>
      <c r="D3088" s="63" t="s">
        <v>373</v>
      </c>
      <c r="E3088" s="63" t="s">
        <v>17726</v>
      </c>
      <c r="F3088" s="63" t="s">
        <v>33</v>
      </c>
      <c r="G3088" s="63" t="s">
        <v>14</v>
      </c>
      <c r="I3088" s="10"/>
    </row>
    <row r="3089" ht="14.25" customHeight="1">
      <c r="A3089" s="65">
        <v>43873.0</v>
      </c>
      <c r="B3089" s="63" t="s">
        <v>20362</v>
      </c>
      <c r="C3089" s="63" t="s">
        <v>20363</v>
      </c>
      <c r="D3089" s="63" t="s">
        <v>373</v>
      </c>
      <c r="E3089" s="63" t="s">
        <v>125</v>
      </c>
      <c r="F3089" s="63" t="s">
        <v>101</v>
      </c>
      <c r="G3089" s="63" t="s">
        <v>14</v>
      </c>
      <c r="I3089" s="10"/>
    </row>
    <row r="3090" ht="14.25" customHeight="1">
      <c r="A3090" s="65">
        <v>43873.0</v>
      </c>
      <c r="B3090" s="63" t="s">
        <v>20362</v>
      </c>
      <c r="C3090" s="63" t="s">
        <v>20363</v>
      </c>
      <c r="D3090" s="63" t="s">
        <v>373</v>
      </c>
      <c r="E3090" s="63" t="s">
        <v>90</v>
      </c>
      <c r="F3090" s="63" t="s">
        <v>111</v>
      </c>
      <c r="G3090" s="63" t="s">
        <v>14</v>
      </c>
      <c r="I3090" s="10"/>
    </row>
    <row r="3091" ht="14.25" customHeight="1">
      <c r="A3091" s="65">
        <v>43842.0</v>
      </c>
      <c r="B3091" s="63" t="s">
        <v>20364</v>
      </c>
      <c r="C3091" s="63" t="s">
        <v>20365</v>
      </c>
      <c r="D3091" s="63" t="s">
        <v>20366</v>
      </c>
      <c r="E3091" s="63" t="s">
        <v>239</v>
      </c>
      <c r="F3091" s="63" t="s">
        <v>240</v>
      </c>
      <c r="G3091" s="63" t="s">
        <v>14</v>
      </c>
      <c r="I3091" s="10"/>
    </row>
    <row r="3092" ht="14.25" customHeight="1">
      <c r="A3092" s="65">
        <v>43842.0</v>
      </c>
      <c r="B3092" s="63" t="s">
        <v>20364</v>
      </c>
      <c r="C3092" s="63" t="s">
        <v>20365</v>
      </c>
      <c r="D3092" s="63" t="s">
        <v>20366</v>
      </c>
      <c r="E3092" s="63" t="s">
        <v>436</v>
      </c>
      <c r="F3092" s="63" t="s">
        <v>1049</v>
      </c>
      <c r="G3092" s="63" t="s">
        <v>14</v>
      </c>
      <c r="I3092" s="10"/>
    </row>
    <row r="3093" ht="14.25" customHeight="1">
      <c r="A3093" s="65">
        <v>43842.0</v>
      </c>
      <c r="B3093" s="63" t="s">
        <v>20364</v>
      </c>
      <c r="C3093" s="63" t="s">
        <v>20365</v>
      </c>
      <c r="D3093" s="63" t="s">
        <v>20366</v>
      </c>
      <c r="E3093" s="63" t="s">
        <v>90</v>
      </c>
      <c r="F3093" s="63" t="s">
        <v>111</v>
      </c>
      <c r="G3093" s="63" t="s">
        <v>14</v>
      </c>
      <c r="I3093" s="10"/>
    </row>
    <row r="3094" ht="14.25" customHeight="1">
      <c r="A3094" s="63" t="s">
        <v>20367</v>
      </c>
      <c r="B3094" s="63" t="s">
        <v>20368</v>
      </c>
      <c r="C3094" s="63" t="s">
        <v>20369</v>
      </c>
      <c r="D3094" s="63" t="s">
        <v>789</v>
      </c>
      <c r="E3094" s="63" t="s">
        <v>334</v>
      </c>
      <c r="F3094" s="63" t="s">
        <v>2605</v>
      </c>
      <c r="G3094" s="63" t="s">
        <v>14</v>
      </c>
      <c r="I3094" s="10"/>
    </row>
    <row r="3095" ht="14.25" customHeight="1">
      <c r="A3095" s="63" t="s">
        <v>20367</v>
      </c>
      <c r="B3095" s="63" t="s">
        <v>20368</v>
      </c>
      <c r="C3095" s="63" t="s">
        <v>20369</v>
      </c>
      <c r="D3095" s="63" t="s">
        <v>789</v>
      </c>
      <c r="E3095" s="63" t="s">
        <v>90</v>
      </c>
      <c r="F3095" s="63" t="s">
        <v>111</v>
      </c>
      <c r="G3095" s="63" t="s">
        <v>14</v>
      </c>
      <c r="I3095" s="10"/>
    </row>
    <row r="3096" ht="14.25" customHeight="1">
      <c r="A3096" s="63" t="s">
        <v>20370</v>
      </c>
      <c r="B3096" s="63" t="s">
        <v>20371</v>
      </c>
      <c r="C3096" s="63" t="s">
        <v>20372</v>
      </c>
      <c r="D3096" s="63" t="s">
        <v>611</v>
      </c>
      <c r="E3096" s="63" t="s">
        <v>90</v>
      </c>
      <c r="F3096" s="63" t="s">
        <v>111</v>
      </c>
      <c r="G3096" s="63" t="s">
        <v>14</v>
      </c>
      <c r="I3096" s="10"/>
    </row>
    <row r="3097" ht="14.25" customHeight="1">
      <c r="A3097" s="63" t="s">
        <v>20370</v>
      </c>
      <c r="B3097" s="63" t="s">
        <v>20373</v>
      </c>
      <c r="C3097" s="63" t="s">
        <v>20374</v>
      </c>
      <c r="D3097" s="63" t="s">
        <v>211</v>
      </c>
      <c r="E3097" s="63" t="s">
        <v>119</v>
      </c>
      <c r="F3097" s="63" t="s">
        <v>132</v>
      </c>
      <c r="G3097" s="63" t="s">
        <v>14</v>
      </c>
      <c r="I3097" s="10"/>
    </row>
    <row r="3098" ht="14.25" customHeight="1">
      <c r="A3098" s="63" t="s">
        <v>20370</v>
      </c>
      <c r="B3098" s="63" t="s">
        <v>20373</v>
      </c>
      <c r="C3098" s="63" t="s">
        <v>20374</v>
      </c>
      <c r="D3098" s="63" t="s">
        <v>211</v>
      </c>
      <c r="E3098" s="63" t="s">
        <v>90</v>
      </c>
      <c r="F3098" s="63" t="s">
        <v>111</v>
      </c>
      <c r="G3098" s="63" t="s">
        <v>14</v>
      </c>
      <c r="I3098" s="10"/>
    </row>
    <row r="3099" ht="14.25" customHeight="1">
      <c r="A3099" s="63" t="s">
        <v>20375</v>
      </c>
      <c r="B3099" s="63" t="s">
        <v>20376</v>
      </c>
      <c r="C3099" s="63" t="s">
        <v>20377</v>
      </c>
      <c r="D3099" s="63" t="s">
        <v>2175</v>
      </c>
      <c r="E3099" s="63" t="s">
        <v>8294</v>
      </c>
      <c r="F3099" s="63" t="s">
        <v>111</v>
      </c>
      <c r="G3099" s="63" t="s">
        <v>14</v>
      </c>
      <c r="I3099" s="10"/>
    </row>
    <row r="3100" ht="14.25" customHeight="1">
      <c r="A3100" s="63" t="s">
        <v>20375</v>
      </c>
      <c r="B3100" s="63" t="s">
        <v>20378</v>
      </c>
      <c r="C3100" s="63" t="s">
        <v>20379</v>
      </c>
      <c r="D3100" s="63" t="s">
        <v>307</v>
      </c>
      <c r="E3100" s="63" t="s">
        <v>119</v>
      </c>
      <c r="F3100" s="63" t="s">
        <v>917</v>
      </c>
      <c r="G3100" s="63" t="s">
        <v>14</v>
      </c>
      <c r="I3100" s="10"/>
    </row>
    <row r="3101" ht="14.25" customHeight="1">
      <c r="A3101" s="63" t="s">
        <v>20375</v>
      </c>
      <c r="B3101" s="63" t="s">
        <v>20378</v>
      </c>
      <c r="C3101" s="63" t="s">
        <v>20379</v>
      </c>
      <c r="D3101" s="63" t="s">
        <v>307</v>
      </c>
      <c r="E3101" s="63" t="s">
        <v>90</v>
      </c>
      <c r="F3101" s="63" t="s">
        <v>111</v>
      </c>
      <c r="G3101" s="63" t="s">
        <v>14</v>
      </c>
      <c r="I3101" s="10"/>
    </row>
    <row r="3102" ht="14.25" customHeight="1">
      <c r="A3102" s="63" t="s">
        <v>20380</v>
      </c>
      <c r="B3102" s="63" t="s">
        <v>20381</v>
      </c>
      <c r="C3102" s="63" t="s">
        <v>20382</v>
      </c>
      <c r="D3102" s="63" t="s">
        <v>311</v>
      </c>
      <c r="E3102" s="63" t="s">
        <v>6</v>
      </c>
      <c r="F3102" s="63" t="s">
        <v>171</v>
      </c>
      <c r="G3102" s="63" t="s">
        <v>14</v>
      </c>
      <c r="I3102" s="10"/>
    </row>
    <row r="3103" ht="14.25" customHeight="1">
      <c r="A3103" s="63" t="s">
        <v>20380</v>
      </c>
      <c r="B3103" s="63" t="s">
        <v>20381</v>
      </c>
      <c r="C3103" s="63" t="s">
        <v>20382</v>
      </c>
      <c r="D3103" s="63" t="s">
        <v>311</v>
      </c>
      <c r="E3103" s="63" t="s">
        <v>90</v>
      </c>
      <c r="F3103" s="63" t="s">
        <v>111</v>
      </c>
      <c r="G3103" s="63" t="s">
        <v>14</v>
      </c>
      <c r="I3103" s="10"/>
    </row>
    <row r="3104" ht="14.25" customHeight="1">
      <c r="A3104" s="63" t="s">
        <v>20380</v>
      </c>
      <c r="B3104" s="63" t="s">
        <v>20383</v>
      </c>
      <c r="C3104" s="63" t="s">
        <v>20384</v>
      </c>
      <c r="D3104" s="63" t="s">
        <v>20385</v>
      </c>
      <c r="E3104" s="63" t="s">
        <v>5895</v>
      </c>
      <c r="F3104" s="63" t="s">
        <v>111</v>
      </c>
      <c r="G3104" s="63" t="s">
        <v>14</v>
      </c>
      <c r="I3104" s="10"/>
    </row>
    <row r="3105" ht="14.25" customHeight="1">
      <c r="A3105" s="63" t="s">
        <v>20380</v>
      </c>
      <c r="B3105" s="63" t="s">
        <v>20383</v>
      </c>
      <c r="C3105" s="63" t="s">
        <v>20384</v>
      </c>
      <c r="D3105" s="63" t="s">
        <v>20385</v>
      </c>
      <c r="E3105" s="63" t="s">
        <v>47</v>
      </c>
      <c r="F3105" s="63" t="s">
        <v>300</v>
      </c>
      <c r="G3105" s="63" t="s">
        <v>14</v>
      </c>
      <c r="I3105" s="10"/>
    </row>
    <row r="3106" ht="14.25" customHeight="1">
      <c r="A3106" s="63" t="s">
        <v>20386</v>
      </c>
      <c r="B3106" s="63" t="s">
        <v>20387</v>
      </c>
      <c r="C3106" s="63" t="s">
        <v>20388</v>
      </c>
      <c r="D3106" s="63" t="s">
        <v>295</v>
      </c>
      <c r="E3106" s="63" t="s">
        <v>6</v>
      </c>
      <c r="F3106" s="63" t="s">
        <v>171</v>
      </c>
      <c r="G3106" s="63" t="s">
        <v>14</v>
      </c>
      <c r="I3106" s="10"/>
    </row>
    <row r="3107" ht="14.25" customHeight="1">
      <c r="A3107" s="63" t="s">
        <v>20386</v>
      </c>
      <c r="B3107" s="63" t="s">
        <v>20387</v>
      </c>
      <c r="C3107" s="63" t="s">
        <v>20388</v>
      </c>
      <c r="D3107" s="63" t="s">
        <v>295</v>
      </c>
      <c r="E3107" s="63" t="s">
        <v>90</v>
      </c>
      <c r="F3107" s="63" t="s">
        <v>111</v>
      </c>
      <c r="G3107" s="63" t="s">
        <v>14</v>
      </c>
      <c r="I3107" s="10"/>
    </row>
    <row r="3108" ht="14.25" customHeight="1">
      <c r="A3108" s="63" t="s">
        <v>20389</v>
      </c>
      <c r="B3108" s="63" t="s">
        <v>20390</v>
      </c>
      <c r="C3108" s="63" t="s">
        <v>20391</v>
      </c>
      <c r="D3108" s="63" t="s">
        <v>78</v>
      </c>
      <c r="E3108" s="63" t="s">
        <v>17618</v>
      </c>
      <c r="F3108" s="63" t="s">
        <v>4780</v>
      </c>
      <c r="G3108" s="63" t="s">
        <v>14</v>
      </c>
      <c r="I3108" s="10"/>
    </row>
    <row r="3109" ht="14.25" customHeight="1">
      <c r="A3109" s="63" t="s">
        <v>20389</v>
      </c>
      <c r="B3109" s="63" t="s">
        <v>20390</v>
      </c>
      <c r="C3109" s="63" t="s">
        <v>20391</v>
      </c>
      <c r="D3109" s="63" t="s">
        <v>78</v>
      </c>
      <c r="E3109" s="63" t="s">
        <v>90</v>
      </c>
      <c r="F3109" s="63" t="s">
        <v>111</v>
      </c>
      <c r="G3109" s="63" t="s">
        <v>14</v>
      </c>
      <c r="I3109" s="10"/>
    </row>
    <row r="3110" ht="14.25" customHeight="1">
      <c r="A3110" s="63" t="s">
        <v>20389</v>
      </c>
      <c r="B3110" s="63" t="s">
        <v>20390</v>
      </c>
      <c r="C3110" s="63" t="s">
        <v>20391</v>
      </c>
      <c r="D3110" s="63" t="s">
        <v>78</v>
      </c>
      <c r="E3110" s="63" t="s">
        <v>4965</v>
      </c>
      <c r="F3110" s="63" t="s">
        <v>20392</v>
      </c>
      <c r="G3110" s="63" t="s">
        <v>14</v>
      </c>
      <c r="I3110" s="10"/>
    </row>
    <row r="3111" ht="14.25" customHeight="1">
      <c r="A3111" s="63" t="s">
        <v>20389</v>
      </c>
      <c r="B3111" s="63" t="s">
        <v>20393</v>
      </c>
      <c r="C3111" s="63" t="s">
        <v>20394</v>
      </c>
      <c r="D3111" s="63" t="s">
        <v>106</v>
      </c>
      <c r="E3111" s="63" t="s">
        <v>90</v>
      </c>
      <c r="F3111" s="63" t="s">
        <v>111</v>
      </c>
      <c r="G3111" s="63" t="s">
        <v>14</v>
      </c>
      <c r="I3111" s="10"/>
    </row>
    <row r="3112" ht="14.25" customHeight="1">
      <c r="A3112" s="63" t="s">
        <v>20395</v>
      </c>
      <c r="B3112" s="63" t="s">
        <v>20396</v>
      </c>
      <c r="C3112" s="63" t="s">
        <v>20397</v>
      </c>
      <c r="D3112" s="63" t="s">
        <v>970</v>
      </c>
      <c r="E3112" s="63" t="s">
        <v>15</v>
      </c>
      <c r="F3112" s="63" t="s">
        <v>48</v>
      </c>
      <c r="G3112" s="63" t="s">
        <v>14</v>
      </c>
      <c r="I3112" s="10"/>
    </row>
    <row r="3113" ht="14.25" customHeight="1">
      <c r="A3113" s="63" t="s">
        <v>20395</v>
      </c>
      <c r="B3113" s="63" t="s">
        <v>20396</v>
      </c>
      <c r="C3113" s="63" t="s">
        <v>20397</v>
      </c>
      <c r="D3113" s="63" t="s">
        <v>970</v>
      </c>
      <c r="E3113" s="63" t="s">
        <v>90</v>
      </c>
      <c r="F3113" s="63" t="s">
        <v>111</v>
      </c>
      <c r="G3113" s="63" t="s">
        <v>14</v>
      </c>
      <c r="I3113" s="10"/>
    </row>
    <row r="3114" ht="14.25" customHeight="1">
      <c r="A3114" s="63" t="s">
        <v>20398</v>
      </c>
      <c r="B3114" s="63" t="s">
        <v>20399</v>
      </c>
      <c r="C3114" s="63" t="s">
        <v>20400</v>
      </c>
      <c r="D3114" s="63" t="s">
        <v>1849</v>
      </c>
      <c r="E3114" s="63" t="s">
        <v>239</v>
      </c>
      <c r="F3114" s="63" t="s">
        <v>240</v>
      </c>
      <c r="G3114" s="63" t="s">
        <v>14</v>
      </c>
      <c r="I3114" s="10"/>
    </row>
    <row r="3115" ht="14.25" customHeight="1">
      <c r="A3115" s="63" t="s">
        <v>20398</v>
      </c>
      <c r="B3115" s="63" t="s">
        <v>20399</v>
      </c>
      <c r="C3115" s="63" t="s">
        <v>20400</v>
      </c>
      <c r="D3115" s="63" t="s">
        <v>1849</v>
      </c>
      <c r="E3115" s="63" t="s">
        <v>90</v>
      </c>
      <c r="F3115" s="63" t="s">
        <v>111</v>
      </c>
      <c r="G3115" s="63" t="s">
        <v>14</v>
      </c>
      <c r="I3115" s="10"/>
    </row>
    <row r="3116" ht="14.25" customHeight="1">
      <c r="A3116" s="63" t="s">
        <v>20398</v>
      </c>
      <c r="B3116" s="63" t="s">
        <v>20401</v>
      </c>
      <c r="C3116" s="63" t="s">
        <v>20402</v>
      </c>
      <c r="D3116" s="63" t="s">
        <v>201</v>
      </c>
      <c r="E3116" s="63" t="s">
        <v>90</v>
      </c>
      <c r="F3116" s="63" t="s">
        <v>111</v>
      </c>
      <c r="G3116" s="63" t="s">
        <v>14</v>
      </c>
      <c r="I3116" s="10"/>
    </row>
    <row r="3117" ht="14.25" customHeight="1">
      <c r="A3117" s="63" t="s">
        <v>20403</v>
      </c>
      <c r="B3117" s="63" t="s">
        <v>20404</v>
      </c>
      <c r="C3117" s="63" t="s">
        <v>20405</v>
      </c>
      <c r="D3117" s="63" t="s">
        <v>427</v>
      </c>
      <c r="E3117" s="63" t="s">
        <v>119</v>
      </c>
      <c r="F3117" s="63" t="s">
        <v>498</v>
      </c>
      <c r="G3117" s="63" t="s">
        <v>14</v>
      </c>
      <c r="I3117" s="10"/>
    </row>
    <row r="3118" ht="14.25" customHeight="1">
      <c r="A3118" s="63" t="s">
        <v>20403</v>
      </c>
      <c r="B3118" s="63" t="s">
        <v>20404</v>
      </c>
      <c r="C3118" s="63" t="s">
        <v>20405</v>
      </c>
      <c r="D3118" s="63" t="s">
        <v>427</v>
      </c>
      <c r="E3118" s="63" t="s">
        <v>90</v>
      </c>
      <c r="F3118" s="63" t="s">
        <v>111</v>
      </c>
      <c r="G3118" s="63" t="s">
        <v>14</v>
      </c>
      <c r="I3118" s="10"/>
    </row>
    <row r="3119" ht="14.25" customHeight="1">
      <c r="A3119" s="63" t="s">
        <v>20403</v>
      </c>
      <c r="B3119" s="63" t="s">
        <v>20406</v>
      </c>
      <c r="C3119" s="63" t="s">
        <v>20407</v>
      </c>
      <c r="D3119" s="63" t="s">
        <v>325</v>
      </c>
      <c r="E3119" s="63" t="s">
        <v>6044</v>
      </c>
      <c r="F3119" s="63" t="s">
        <v>809</v>
      </c>
      <c r="G3119" s="63" t="s">
        <v>14</v>
      </c>
      <c r="I3119" s="10"/>
    </row>
    <row r="3120" ht="14.25" customHeight="1">
      <c r="A3120" s="63" t="s">
        <v>20403</v>
      </c>
      <c r="B3120" s="63" t="s">
        <v>20406</v>
      </c>
      <c r="C3120" s="63" t="s">
        <v>20407</v>
      </c>
      <c r="D3120" s="63" t="s">
        <v>325</v>
      </c>
      <c r="E3120" s="63" t="s">
        <v>90</v>
      </c>
      <c r="F3120" s="63" t="s">
        <v>111</v>
      </c>
      <c r="G3120" s="63" t="s">
        <v>14</v>
      </c>
      <c r="I3120" s="10"/>
    </row>
    <row r="3121" ht="14.25" customHeight="1">
      <c r="A3121" s="63" t="s">
        <v>20408</v>
      </c>
      <c r="B3121" s="63" t="s">
        <v>20409</v>
      </c>
      <c r="C3121" s="63" t="s">
        <v>20410</v>
      </c>
      <c r="D3121" s="63" t="s">
        <v>357</v>
      </c>
      <c r="E3121" s="63" t="s">
        <v>17726</v>
      </c>
      <c r="F3121" s="63" t="s">
        <v>308</v>
      </c>
      <c r="G3121" s="63" t="s">
        <v>14</v>
      </c>
      <c r="I3121" s="10"/>
    </row>
    <row r="3122" ht="14.25" customHeight="1">
      <c r="A3122" s="63" t="s">
        <v>20408</v>
      </c>
      <c r="B3122" s="63" t="s">
        <v>20409</v>
      </c>
      <c r="C3122" s="63" t="s">
        <v>20410</v>
      </c>
      <c r="D3122" s="63" t="s">
        <v>357</v>
      </c>
      <c r="E3122" s="63" t="s">
        <v>90</v>
      </c>
      <c r="F3122" s="63" t="s">
        <v>111</v>
      </c>
      <c r="G3122" s="63" t="s">
        <v>14</v>
      </c>
      <c r="I3122" s="10"/>
    </row>
    <row r="3123" ht="14.25" customHeight="1">
      <c r="A3123" s="63" t="s">
        <v>20408</v>
      </c>
      <c r="B3123" s="63" t="s">
        <v>20411</v>
      </c>
      <c r="C3123" s="63" t="s">
        <v>20412</v>
      </c>
      <c r="D3123" s="63" t="s">
        <v>471</v>
      </c>
      <c r="E3123" s="63" t="s">
        <v>1010</v>
      </c>
      <c r="F3123" s="63" t="s">
        <v>171</v>
      </c>
      <c r="G3123" s="63" t="s">
        <v>14</v>
      </c>
      <c r="I3123" s="10"/>
    </row>
    <row r="3124" ht="14.25" customHeight="1">
      <c r="A3124" s="63" t="s">
        <v>20408</v>
      </c>
      <c r="B3124" s="63" t="s">
        <v>20411</v>
      </c>
      <c r="C3124" s="63" t="s">
        <v>20412</v>
      </c>
      <c r="D3124" s="63" t="s">
        <v>471</v>
      </c>
      <c r="E3124" s="63" t="s">
        <v>90</v>
      </c>
      <c r="F3124" s="63" t="s">
        <v>111</v>
      </c>
      <c r="G3124" s="63" t="s">
        <v>14</v>
      </c>
      <c r="I3124" s="10"/>
    </row>
    <row r="3125" ht="14.25" customHeight="1">
      <c r="A3125" s="63" t="s">
        <v>20413</v>
      </c>
      <c r="B3125" s="63" t="s">
        <v>20414</v>
      </c>
      <c r="C3125" s="63" t="s">
        <v>20415</v>
      </c>
      <c r="D3125" s="63" t="s">
        <v>468</v>
      </c>
      <c r="E3125" s="63" t="s">
        <v>119</v>
      </c>
      <c r="F3125" s="63" t="s">
        <v>762</v>
      </c>
      <c r="G3125" s="63" t="s">
        <v>14</v>
      </c>
      <c r="I3125" s="10"/>
    </row>
    <row r="3126" ht="14.25" customHeight="1">
      <c r="A3126" s="63" t="s">
        <v>20413</v>
      </c>
      <c r="B3126" s="63" t="s">
        <v>20414</v>
      </c>
      <c r="C3126" s="63" t="s">
        <v>20415</v>
      </c>
      <c r="D3126" s="63" t="s">
        <v>468</v>
      </c>
      <c r="E3126" s="63" t="s">
        <v>90</v>
      </c>
      <c r="F3126" s="63" t="s">
        <v>111</v>
      </c>
      <c r="G3126" s="63" t="s">
        <v>14</v>
      </c>
      <c r="I3126" s="10"/>
    </row>
    <row r="3127" ht="14.25" customHeight="1">
      <c r="A3127" s="63" t="s">
        <v>20416</v>
      </c>
      <c r="B3127" s="63" t="s">
        <v>20417</v>
      </c>
      <c r="C3127" s="63" t="s">
        <v>20418</v>
      </c>
      <c r="D3127" s="63" t="s">
        <v>1410</v>
      </c>
      <c r="E3127" s="63" t="s">
        <v>119</v>
      </c>
      <c r="F3127" s="63" t="s">
        <v>5876</v>
      </c>
      <c r="G3127" s="63" t="s">
        <v>14</v>
      </c>
      <c r="I3127" s="10"/>
    </row>
    <row r="3128" ht="14.25" customHeight="1">
      <c r="A3128" s="63" t="s">
        <v>20416</v>
      </c>
      <c r="B3128" s="63" t="s">
        <v>20417</v>
      </c>
      <c r="C3128" s="63" t="s">
        <v>20418</v>
      </c>
      <c r="D3128" s="63" t="s">
        <v>1410</v>
      </c>
      <c r="E3128" s="63" t="s">
        <v>19164</v>
      </c>
      <c r="F3128" s="63" t="s">
        <v>111</v>
      </c>
      <c r="G3128" s="63" t="s">
        <v>14</v>
      </c>
      <c r="I3128" s="10"/>
    </row>
    <row r="3129" ht="14.25" customHeight="1">
      <c r="A3129" s="63" t="s">
        <v>20416</v>
      </c>
      <c r="B3129" s="63" t="s">
        <v>20419</v>
      </c>
      <c r="C3129" s="63" t="s">
        <v>20420</v>
      </c>
      <c r="D3129" s="63" t="s">
        <v>530</v>
      </c>
      <c r="E3129" s="63" t="s">
        <v>119</v>
      </c>
      <c r="F3129" s="63" t="s">
        <v>20421</v>
      </c>
      <c r="G3129" s="63" t="s">
        <v>14</v>
      </c>
      <c r="I3129" s="10"/>
    </row>
    <row r="3130" ht="14.25" customHeight="1">
      <c r="A3130" s="63" t="s">
        <v>20416</v>
      </c>
      <c r="B3130" s="63" t="s">
        <v>20419</v>
      </c>
      <c r="C3130" s="63" t="s">
        <v>20420</v>
      </c>
      <c r="D3130" s="63" t="s">
        <v>530</v>
      </c>
      <c r="E3130" s="63" t="s">
        <v>2082</v>
      </c>
      <c r="F3130" s="63" t="s">
        <v>240</v>
      </c>
      <c r="G3130" s="63" t="s">
        <v>14</v>
      </c>
      <c r="I3130" s="10"/>
    </row>
    <row r="3131" ht="14.25" customHeight="1">
      <c r="A3131" s="63" t="s">
        <v>20416</v>
      </c>
      <c r="B3131" s="63" t="s">
        <v>20419</v>
      </c>
      <c r="C3131" s="63" t="s">
        <v>20420</v>
      </c>
      <c r="D3131" s="63" t="s">
        <v>530</v>
      </c>
      <c r="E3131" s="63" t="s">
        <v>90</v>
      </c>
      <c r="F3131" s="63" t="s">
        <v>111</v>
      </c>
      <c r="G3131" s="63" t="s">
        <v>14</v>
      </c>
      <c r="I3131" s="10"/>
    </row>
    <row r="3132" ht="14.25" customHeight="1">
      <c r="A3132" s="65">
        <v>44176.0</v>
      </c>
      <c r="B3132" s="63" t="s">
        <v>20422</v>
      </c>
      <c r="C3132" s="63" t="s">
        <v>20423</v>
      </c>
      <c r="D3132" s="63" t="s">
        <v>1348</v>
      </c>
      <c r="E3132" s="63" t="s">
        <v>119</v>
      </c>
      <c r="F3132" s="63" t="s">
        <v>498</v>
      </c>
      <c r="G3132" s="63" t="s">
        <v>14</v>
      </c>
      <c r="I3132" s="10"/>
    </row>
    <row r="3133" ht="14.25" customHeight="1">
      <c r="A3133" s="65">
        <v>44146.0</v>
      </c>
      <c r="B3133" s="63" t="s">
        <v>20424</v>
      </c>
      <c r="C3133" s="63" t="s">
        <v>20425</v>
      </c>
      <c r="D3133" s="63" t="s">
        <v>135</v>
      </c>
      <c r="E3133" s="63" t="s">
        <v>90</v>
      </c>
      <c r="F3133" s="63" t="s">
        <v>111</v>
      </c>
      <c r="G3133" s="63" t="s">
        <v>14</v>
      </c>
      <c r="I3133" s="10"/>
    </row>
    <row r="3134" ht="14.25" customHeight="1">
      <c r="A3134" s="65">
        <v>44146.0</v>
      </c>
      <c r="B3134" s="63" t="s">
        <v>20426</v>
      </c>
      <c r="C3134" s="63" t="s">
        <v>20427</v>
      </c>
      <c r="D3134" s="63" t="s">
        <v>311</v>
      </c>
      <c r="E3134" s="63" t="s">
        <v>1010</v>
      </c>
      <c r="F3134" s="63" t="s">
        <v>171</v>
      </c>
      <c r="G3134" s="63" t="s">
        <v>14</v>
      </c>
      <c r="I3134" s="10"/>
    </row>
    <row r="3135" ht="14.25" customHeight="1">
      <c r="A3135" s="65">
        <v>44146.0</v>
      </c>
      <c r="B3135" s="63" t="s">
        <v>20426</v>
      </c>
      <c r="C3135" s="63" t="s">
        <v>20427</v>
      </c>
      <c r="D3135" s="63" t="s">
        <v>311</v>
      </c>
      <c r="E3135" s="63" t="s">
        <v>105</v>
      </c>
      <c r="F3135" s="63" t="s">
        <v>1341</v>
      </c>
      <c r="G3135" s="63" t="s">
        <v>14</v>
      </c>
      <c r="I3135" s="10"/>
    </row>
    <row r="3136" ht="14.25" customHeight="1">
      <c r="A3136" s="65">
        <v>44115.0</v>
      </c>
      <c r="B3136" s="63" t="s">
        <v>20428</v>
      </c>
      <c r="C3136" s="63" t="s">
        <v>20429</v>
      </c>
      <c r="D3136" s="63" t="s">
        <v>471</v>
      </c>
      <c r="E3136" s="63" t="s">
        <v>1010</v>
      </c>
      <c r="F3136" s="63" t="s">
        <v>171</v>
      </c>
      <c r="G3136" s="63" t="s">
        <v>14</v>
      </c>
      <c r="I3136" s="10"/>
    </row>
    <row r="3137" ht="14.25" customHeight="1">
      <c r="A3137" s="65">
        <v>44115.0</v>
      </c>
      <c r="B3137" s="63" t="s">
        <v>20428</v>
      </c>
      <c r="C3137" s="63" t="s">
        <v>20429</v>
      </c>
      <c r="D3137" s="63" t="s">
        <v>471</v>
      </c>
      <c r="E3137" s="63" t="s">
        <v>90</v>
      </c>
      <c r="F3137" s="63" t="s">
        <v>111</v>
      </c>
      <c r="G3137" s="63" t="s">
        <v>14</v>
      </c>
      <c r="I3137" s="10"/>
    </row>
    <row r="3138" ht="14.25" customHeight="1">
      <c r="A3138" s="65">
        <v>44115.0</v>
      </c>
      <c r="B3138" s="63" t="s">
        <v>20430</v>
      </c>
      <c r="C3138" s="63" t="s">
        <v>20431</v>
      </c>
      <c r="D3138" s="63" t="s">
        <v>357</v>
      </c>
      <c r="E3138" s="63" t="s">
        <v>90</v>
      </c>
      <c r="F3138" s="63" t="s">
        <v>111</v>
      </c>
      <c r="G3138" s="63" t="s">
        <v>14</v>
      </c>
      <c r="I3138" s="10"/>
    </row>
    <row r="3139" ht="14.25" customHeight="1">
      <c r="A3139" s="65">
        <v>44085.0</v>
      </c>
      <c r="B3139" s="63" t="s">
        <v>20432</v>
      </c>
      <c r="C3139" s="63" t="s">
        <v>20433</v>
      </c>
      <c r="D3139" s="63" t="s">
        <v>1184</v>
      </c>
      <c r="E3139" s="63" t="s">
        <v>299</v>
      </c>
      <c r="F3139" s="63" t="s">
        <v>393</v>
      </c>
      <c r="G3139" s="63" t="s">
        <v>14</v>
      </c>
      <c r="I3139" s="10"/>
    </row>
    <row r="3140" ht="14.25" customHeight="1">
      <c r="A3140" s="65">
        <v>44085.0</v>
      </c>
      <c r="B3140" s="63" t="s">
        <v>20432</v>
      </c>
      <c r="C3140" s="63" t="s">
        <v>20433</v>
      </c>
      <c r="D3140" s="63" t="s">
        <v>1184</v>
      </c>
      <c r="E3140" s="63" t="s">
        <v>90</v>
      </c>
      <c r="F3140" s="63" t="s">
        <v>111</v>
      </c>
      <c r="G3140" s="63" t="s">
        <v>14</v>
      </c>
      <c r="I3140" s="10"/>
    </row>
    <row r="3141" ht="14.25" customHeight="1">
      <c r="A3141" s="65">
        <v>44085.0</v>
      </c>
      <c r="B3141" s="63" t="s">
        <v>20434</v>
      </c>
      <c r="C3141" s="63" t="s">
        <v>20435</v>
      </c>
      <c r="D3141" s="63" t="s">
        <v>135</v>
      </c>
      <c r="E3141" s="63" t="s">
        <v>90</v>
      </c>
      <c r="F3141" s="63" t="s">
        <v>111</v>
      </c>
      <c r="G3141" s="63" t="s">
        <v>14</v>
      </c>
      <c r="I3141" s="10"/>
    </row>
    <row r="3142" ht="14.25" customHeight="1">
      <c r="A3142" s="65">
        <v>43993.0</v>
      </c>
      <c r="B3142" s="63" t="s">
        <v>20436</v>
      </c>
      <c r="C3142" s="63" t="s">
        <v>20437</v>
      </c>
      <c r="D3142" s="63" t="s">
        <v>611</v>
      </c>
      <c r="E3142" s="63" t="s">
        <v>119</v>
      </c>
      <c r="F3142" s="63" t="s">
        <v>18</v>
      </c>
      <c r="G3142" s="63" t="s">
        <v>14</v>
      </c>
      <c r="I3142" s="10"/>
    </row>
    <row r="3143" ht="14.25" customHeight="1">
      <c r="A3143" s="65">
        <v>43993.0</v>
      </c>
      <c r="B3143" s="63" t="s">
        <v>20436</v>
      </c>
      <c r="C3143" s="63" t="s">
        <v>20437</v>
      </c>
      <c r="D3143" s="63" t="s">
        <v>611</v>
      </c>
      <c r="E3143" s="63" t="s">
        <v>90</v>
      </c>
      <c r="F3143" s="63" t="s">
        <v>111</v>
      </c>
      <c r="G3143" s="63" t="s">
        <v>14</v>
      </c>
      <c r="I3143" s="10"/>
    </row>
    <row r="3144" ht="14.25" customHeight="1">
      <c r="A3144" s="65">
        <v>43993.0</v>
      </c>
      <c r="B3144" s="63" t="s">
        <v>20438</v>
      </c>
      <c r="C3144" s="63" t="s">
        <v>20439</v>
      </c>
      <c r="D3144" s="63" t="s">
        <v>18456</v>
      </c>
      <c r="E3144" s="63" t="s">
        <v>8294</v>
      </c>
      <c r="F3144" s="63" t="s">
        <v>111</v>
      </c>
      <c r="G3144" s="63" t="s">
        <v>14</v>
      </c>
      <c r="I3144" s="10"/>
    </row>
    <row r="3145" ht="14.25" customHeight="1">
      <c r="A3145" s="65">
        <v>43962.0</v>
      </c>
      <c r="B3145" s="63" t="s">
        <v>20440</v>
      </c>
      <c r="C3145" s="63" t="s">
        <v>20441</v>
      </c>
      <c r="D3145" s="63" t="s">
        <v>432</v>
      </c>
      <c r="E3145" s="63" t="s">
        <v>119</v>
      </c>
      <c r="F3145" s="63" t="s">
        <v>917</v>
      </c>
      <c r="G3145" s="63" t="s">
        <v>14</v>
      </c>
      <c r="I3145" s="10"/>
    </row>
    <row r="3146" ht="14.25" customHeight="1">
      <c r="A3146" s="65">
        <v>43962.0</v>
      </c>
      <c r="B3146" s="63" t="s">
        <v>20440</v>
      </c>
      <c r="C3146" s="63" t="s">
        <v>20441</v>
      </c>
      <c r="D3146" s="63" t="s">
        <v>432</v>
      </c>
      <c r="E3146" s="63" t="s">
        <v>38</v>
      </c>
      <c r="F3146" s="63" t="s">
        <v>7927</v>
      </c>
      <c r="G3146" s="63" t="s">
        <v>14</v>
      </c>
      <c r="I3146" s="10"/>
    </row>
    <row r="3147" ht="14.25" customHeight="1">
      <c r="A3147" s="65">
        <v>43962.0</v>
      </c>
      <c r="B3147" s="63" t="s">
        <v>20440</v>
      </c>
      <c r="C3147" s="63" t="s">
        <v>20441</v>
      </c>
      <c r="D3147" s="63" t="s">
        <v>432</v>
      </c>
      <c r="E3147" s="63" t="s">
        <v>90</v>
      </c>
      <c r="F3147" s="63" t="s">
        <v>111</v>
      </c>
      <c r="G3147" s="63" t="s">
        <v>14</v>
      </c>
      <c r="I3147" s="10"/>
    </row>
    <row r="3148" ht="14.25" customHeight="1">
      <c r="A3148" s="65">
        <v>43932.0</v>
      </c>
      <c r="B3148" s="63" t="s">
        <v>20442</v>
      </c>
      <c r="C3148" s="63" t="s">
        <v>20443</v>
      </c>
      <c r="D3148" s="63" t="s">
        <v>7450</v>
      </c>
      <c r="E3148" s="63" t="s">
        <v>334</v>
      </c>
      <c r="F3148" s="63" t="s">
        <v>4436</v>
      </c>
      <c r="G3148" s="63" t="s">
        <v>14</v>
      </c>
      <c r="I3148" s="10"/>
    </row>
    <row r="3149" ht="14.25" customHeight="1">
      <c r="A3149" s="65">
        <v>43932.0</v>
      </c>
      <c r="B3149" s="63" t="s">
        <v>20442</v>
      </c>
      <c r="C3149" s="63" t="s">
        <v>20443</v>
      </c>
      <c r="D3149" s="63" t="s">
        <v>7450</v>
      </c>
      <c r="E3149" s="63" t="s">
        <v>436</v>
      </c>
      <c r="F3149" s="63" t="s">
        <v>588</v>
      </c>
      <c r="G3149" s="63" t="s">
        <v>14</v>
      </c>
      <c r="I3149" s="10"/>
    </row>
    <row r="3150" ht="14.25" customHeight="1">
      <c r="A3150" s="65">
        <v>43932.0</v>
      </c>
      <c r="B3150" s="63" t="s">
        <v>20442</v>
      </c>
      <c r="C3150" s="63" t="s">
        <v>20443</v>
      </c>
      <c r="D3150" s="63" t="s">
        <v>7450</v>
      </c>
      <c r="E3150" s="63" t="s">
        <v>20444</v>
      </c>
      <c r="F3150" s="63" t="s">
        <v>588</v>
      </c>
      <c r="G3150" s="63" t="s">
        <v>14</v>
      </c>
      <c r="I3150" s="10"/>
    </row>
    <row r="3151" ht="14.25" customHeight="1">
      <c r="A3151" s="65">
        <v>43932.0</v>
      </c>
      <c r="B3151" s="63" t="s">
        <v>20442</v>
      </c>
      <c r="C3151" s="63" t="s">
        <v>20443</v>
      </c>
      <c r="D3151" s="63" t="s">
        <v>7450</v>
      </c>
      <c r="E3151" s="63" t="s">
        <v>90</v>
      </c>
      <c r="F3151" s="63" t="s">
        <v>111</v>
      </c>
      <c r="G3151" s="63" t="s">
        <v>14</v>
      </c>
      <c r="I3151" s="10"/>
    </row>
    <row r="3152" ht="14.25" customHeight="1">
      <c r="A3152" s="65">
        <v>43932.0</v>
      </c>
      <c r="B3152" s="63" t="s">
        <v>20445</v>
      </c>
      <c r="C3152" s="63" t="s">
        <v>20446</v>
      </c>
      <c r="D3152" s="63" t="s">
        <v>18267</v>
      </c>
      <c r="E3152" s="63" t="s">
        <v>119</v>
      </c>
      <c r="F3152" s="63" t="s">
        <v>2746</v>
      </c>
      <c r="G3152" s="63" t="s">
        <v>14</v>
      </c>
      <c r="I3152" s="10"/>
    </row>
    <row r="3153" ht="14.25" customHeight="1">
      <c r="A3153" s="65">
        <v>43932.0</v>
      </c>
      <c r="B3153" s="63" t="s">
        <v>20445</v>
      </c>
      <c r="C3153" s="63" t="s">
        <v>20446</v>
      </c>
      <c r="D3153" s="63" t="s">
        <v>18267</v>
      </c>
      <c r="E3153" s="63" t="s">
        <v>183</v>
      </c>
      <c r="F3153" s="63" t="s">
        <v>111</v>
      </c>
      <c r="G3153" s="63" t="s">
        <v>14</v>
      </c>
      <c r="I3153" s="10"/>
    </row>
    <row r="3154" ht="14.25" customHeight="1">
      <c r="A3154" s="65">
        <v>43901.0</v>
      </c>
      <c r="B3154" s="63" t="s">
        <v>20447</v>
      </c>
      <c r="C3154" s="63" t="s">
        <v>20448</v>
      </c>
      <c r="D3154" s="63" t="s">
        <v>835</v>
      </c>
      <c r="E3154" s="63" t="s">
        <v>119</v>
      </c>
      <c r="F3154" s="63" t="s">
        <v>564</v>
      </c>
      <c r="G3154" s="63" t="s">
        <v>14</v>
      </c>
      <c r="I3154" s="10"/>
    </row>
    <row r="3155" ht="14.25" customHeight="1">
      <c r="A3155" s="65">
        <v>43901.0</v>
      </c>
      <c r="B3155" s="63" t="s">
        <v>20447</v>
      </c>
      <c r="C3155" s="63" t="s">
        <v>20448</v>
      </c>
      <c r="D3155" s="63" t="s">
        <v>835</v>
      </c>
      <c r="E3155" s="63" t="s">
        <v>47</v>
      </c>
      <c r="F3155" s="63" t="s">
        <v>20449</v>
      </c>
      <c r="G3155" s="63" t="s">
        <v>14</v>
      </c>
      <c r="I3155" s="10"/>
    </row>
    <row r="3156" ht="14.25" customHeight="1">
      <c r="A3156" s="65">
        <v>43901.0</v>
      </c>
      <c r="B3156" s="63" t="s">
        <v>20447</v>
      </c>
      <c r="C3156" s="63" t="s">
        <v>20448</v>
      </c>
      <c r="D3156" s="63" t="s">
        <v>835</v>
      </c>
      <c r="E3156" s="63" t="s">
        <v>90</v>
      </c>
      <c r="F3156" s="63" t="s">
        <v>111</v>
      </c>
      <c r="G3156" s="63" t="s">
        <v>14</v>
      </c>
      <c r="I3156" s="10"/>
    </row>
    <row r="3157" ht="14.25" customHeight="1">
      <c r="A3157" s="65">
        <v>43901.0</v>
      </c>
      <c r="B3157" s="63" t="s">
        <v>20450</v>
      </c>
      <c r="C3157" s="63" t="s">
        <v>20451</v>
      </c>
      <c r="D3157" s="63" t="s">
        <v>1977</v>
      </c>
      <c r="E3157" s="63" t="s">
        <v>119</v>
      </c>
      <c r="F3157" s="63" t="s">
        <v>498</v>
      </c>
      <c r="G3157" s="63" t="s">
        <v>14</v>
      </c>
      <c r="I3157" s="10"/>
    </row>
    <row r="3158" ht="14.25" customHeight="1">
      <c r="A3158" s="65">
        <v>43901.0</v>
      </c>
      <c r="B3158" s="63" t="s">
        <v>20450</v>
      </c>
      <c r="C3158" s="63" t="s">
        <v>20451</v>
      </c>
      <c r="D3158" s="63" t="s">
        <v>1977</v>
      </c>
      <c r="E3158" s="63" t="s">
        <v>90</v>
      </c>
      <c r="F3158" s="63" t="s">
        <v>111</v>
      </c>
      <c r="G3158" s="63" t="s">
        <v>14</v>
      </c>
      <c r="I3158" s="10"/>
    </row>
    <row r="3159" ht="14.25" customHeight="1">
      <c r="A3159" s="65">
        <v>43872.0</v>
      </c>
      <c r="B3159" s="63" t="s">
        <v>20452</v>
      </c>
      <c r="C3159" s="63" t="s">
        <v>20453</v>
      </c>
      <c r="D3159" s="63" t="s">
        <v>165</v>
      </c>
      <c r="E3159" s="63" t="s">
        <v>334</v>
      </c>
      <c r="F3159" s="63" t="s">
        <v>762</v>
      </c>
      <c r="G3159" s="63" t="s">
        <v>14</v>
      </c>
      <c r="I3159" s="10"/>
    </row>
    <row r="3160" ht="14.25" customHeight="1">
      <c r="A3160" s="65">
        <v>43872.0</v>
      </c>
      <c r="B3160" s="63" t="s">
        <v>20452</v>
      </c>
      <c r="C3160" s="63" t="s">
        <v>20453</v>
      </c>
      <c r="D3160" s="63" t="s">
        <v>165</v>
      </c>
      <c r="E3160" s="63" t="s">
        <v>90</v>
      </c>
      <c r="F3160" s="63" t="s">
        <v>111</v>
      </c>
      <c r="G3160" s="63" t="s">
        <v>14</v>
      </c>
      <c r="I3160" s="10"/>
    </row>
    <row r="3161" ht="14.25" customHeight="1">
      <c r="A3161" s="63" t="s">
        <v>20454</v>
      </c>
      <c r="B3161" s="63" t="s">
        <v>20455</v>
      </c>
      <c r="C3161" s="63" t="s">
        <v>20456</v>
      </c>
      <c r="D3161" s="63" t="s">
        <v>722</v>
      </c>
      <c r="E3161" s="63" t="s">
        <v>119</v>
      </c>
      <c r="F3161" s="63" t="s">
        <v>817</v>
      </c>
      <c r="G3161" s="63" t="s">
        <v>14</v>
      </c>
      <c r="I3161" s="10"/>
    </row>
    <row r="3162" ht="14.25" customHeight="1">
      <c r="A3162" s="63" t="s">
        <v>20454</v>
      </c>
      <c r="B3162" s="63" t="s">
        <v>20455</v>
      </c>
      <c r="C3162" s="63" t="s">
        <v>20456</v>
      </c>
      <c r="D3162" s="63" t="s">
        <v>722</v>
      </c>
      <c r="E3162" s="63" t="s">
        <v>183</v>
      </c>
      <c r="F3162" s="63" t="s">
        <v>111</v>
      </c>
      <c r="G3162" s="63" t="s">
        <v>14</v>
      </c>
      <c r="I3162" s="10"/>
    </row>
    <row r="3163" ht="14.25" customHeight="1">
      <c r="A3163" s="63" t="s">
        <v>20457</v>
      </c>
      <c r="B3163" s="63" t="s">
        <v>20458</v>
      </c>
      <c r="C3163" s="63" t="s">
        <v>20459</v>
      </c>
      <c r="D3163" s="63" t="s">
        <v>329</v>
      </c>
      <c r="E3163" s="63" t="s">
        <v>6044</v>
      </c>
      <c r="F3163" s="63" t="s">
        <v>809</v>
      </c>
      <c r="G3163" s="63" t="s">
        <v>14</v>
      </c>
      <c r="I3163" s="10"/>
    </row>
    <row r="3164" ht="14.25" customHeight="1">
      <c r="A3164" s="63" t="s">
        <v>20457</v>
      </c>
      <c r="B3164" s="63" t="s">
        <v>20458</v>
      </c>
      <c r="C3164" s="63" t="s">
        <v>20459</v>
      </c>
      <c r="D3164" s="63" t="s">
        <v>329</v>
      </c>
      <c r="E3164" s="63" t="s">
        <v>90</v>
      </c>
      <c r="F3164" s="63" t="s">
        <v>111</v>
      </c>
      <c r="G3164" s="63" t="s">
        <v>14</v>
      </c>
      <c r="I3164" s="10"/>
    </row>
    <row r="3165" ht="14.25" customHeight="1">
      <c r="A3165" s="63" t="s">
        <v>20457</v>
      </c>
      <c r="B3165" s="63" t="s">
        <v>20460</v>
      </c>
      <c r="C3165" s="63" t="s">
        <v>20461</v>
      </c>
      <c r="D3165" s="63" t="s">
        <v>211</v>
      </c>
      <c r="E3165" s="63" t="s">
        <v>90</v>
      </c>
      <c r="F3165" s="63" t="s">
        <v>111</v>
      </c>
      <c r="G3165" s="63" t="s">
        <v>14</v>
      </c>
      <c r="I3165" s="10"/>
    </row>
    <row r="3166" ht="14.25" customHeight="1">
      <c r="A3166" s="63" t="s">
        <v>20462</v>
      </c>
      <c r="B3166" s="63" t="s">
        <v>20463</v>
      </c>
      <c r="C3166" s="63" t="s">
        <v>20464</v>
      </c>
      <c r="D3166" s="63" t="s">
        <v>1618</v>
      </c>
      <c r="E3166" s="63" t="s">
        <v>90</v>
      </c>
      <c r="F3166" s="63" t="s">
        <v>111</v>
      </c>
      <c r="G3166" s="63" t="s">
        <v>14</v>
      </c>
      <c r="I3166" s="10"/>
    </row>
    <row r="3167" ht="14.25" customHeight="1">
      <c r="A3167" s="63" t="s">
        <v>20462</v>
      </c>
      <c r="B3167" s="63" t="s">
        <v>20465</v>
      </c>
      <c r="C3167" s="63" t="s">
        <v>20466</v>
      </c>
      <c r="D3167" s="63" t="s">
        <v>547</v>
      </c>
      <c r="E3167" s="63" t="s">
        <v>119</v>
      </c>
      <c r="F3167" s="63" t="s">
        <v>860</v>
      </c>
      <c r="G3167" s="63" t="s">
        <v>14</v>
      </c>
      <c r="I3167" s="10"/>
    </row>
    <row r="3168" ht="14.25" customHeight="1">
      <c r="A3168" s="63" t="s">
        <v>20462</v>
      </c>
      <c r="B3168" s="63" t="s">
        <v>20465</v>
      </c>
      <c r="C3168" s="63" t="s">
        <v>20466</v>
      </c>
      <c r="D3168" s="63" t="s">
        <v>547</v>
      </c>
      <c r="E3168" s="63" t="s">
        <v>90</v>
      </c>
      <c r="F3168" s="63" t="s">
        <v>111</v>
      </c>
      <c r="G3168" s="63" t="s">
        <v>14</v>
      </c>
      <c r="I3168" s="10"/>
    </row>
    <row r="3169" ht="14.25" customHeight="1">
      <c r="A3169" s="63" t="s">
        <v>20467</v>
      </c>
      <c r="B3169" s="63" t="s">
        <v>20468</v>
      </c>
      <c r="C3169" s="63" t="s">
        <v>20469</v>
      </c>
      <c r="D3169" s="63" t="s">
        <v>5528</v>
      </c>
      <c r="E3169" s="63" t="s">
        <v>1010</v>
      </c>
      <c r="F3169" s="63" t="s">
        <v>171</v>
      </c>
      <c r="G3169" s="63" t="s">
        <v>14</v>
      </c>
      <c r="I3169" s="10"/>
    </row>
    <row r="3170" ht="14.25" customHeight="1">
      <c r="A3170" s="63" t="s">
        <v>20467</v>
      </c>
      <c r="B3170" s="63" t="s">
        <v>20468</v>
      </c>
      <c r="C3170" s="63" t="s">
        <v>20469</v>
      </c>
      <c r="D3170" s="63" t="s">
        <v>5528</v>
      </c>
      <c r="E3170" s="63" t="s">
        <v>90</v>
      </c>
      <c r="F3170" s="63" t="s">
        <v>111</v>
      </c>
      <c r="G3170" s="63" t="s">
        <v>14</v>
      </c>
      <c r="I3170" s="10"/>
    </row>
    <row r="3171" ht="14.25" customHeight="1">
      <c r="A3171" s="63" t="s">
        <v>20467</v>
      </c>
      <c r="B3171" s="63" t="s">
        <v>20470</v>
      </c>
      <c r="C3171" s="63" t="s">
        <v>20471</v>
      </c>
      <c r="D3171" s="63" t="s">
        <v>1410</v>
      </c>
      <c r="E3171" s="63" t="s">
        <v>119</v>
      </c>
      <c r="F3171" s="63" t="s">
        <v>3593</v>
      </c>
      <c r="G3171" s="63" t="s">
        <v>14</v>
      </c>
      <c r="I3171" s="10"/>
    </row>
    <row r="3172" ht="14.25" customHeight="1">
      <c r="A3172" s="63" t="s">
        <v>20467</v>
      </c>
      <c r="B3172" s="63" t="s">
        <v>20470</v>
      </c>
      <c r="C3172" s="63" t="s">
        <v>20471</v>
      </c>
      <c r="D3172" s="63" t="s">
        <v>1410</v>
      </c>
      <c r="E3172" s="63" t="s">
        <v>8294</v>
      </c>
      <c r="F3172" s="63" t="s">
        <v>111</v>
      </c>
      <c r="G3172" s="63" t="s">
        <v>14</v>
      </c>
      <c r="I3172" s="10"/>
    </row>
    <row r="3173" ht="14.25" customHeight="1">
      <c r="A3173" s="63" t="s">
        <v>20472</v>
      </c>
      <c r="B3173" s="63" t="s">
        <v>20473</v>
      </c>
      <c r="C3173" s="63" t="s">
        <v>20474</v>
      </c>
      <c r="D3173" s="63" t="s">
        <v>839</v>
      </c>
      <c r="E3173" s="63" t="s">
        <v>119</v>
      </c>
      <c r="F3173" s="63" t="s">
        <v>20475</v>
      </c>
      <c r="G3173" s="63" t="s">
        <v>14</v>
      </c>
      <c r="I3173" s="10"/>
    </row>
    <row r="3174" ht="14.25" customHeight="1">
      <c r="A3174" s="63" t="s">
        <v>20472</v>
      </c>
      <c r="B3174" s="63" t="s">
        <v>20473</v>
      </c>
      <c r="C3174" s="63" t="s">
        <v>20474</v>
      </c>
      <c r="D3174" s="63" t="s">
        <v>839</v>
      </c>
      <c r="E3174" s="63" t="s">
        <v>90</v>
      </c>
      <c r="F3174" s="63" t="s">
        <v>111</v>
      </c>
      <c r="G3174" s="63" t="s">
        <v>14</v>
      </c>
      <c r="I3174" s="10"/>
    </row>
    <row r="3175" ht="14.25" customHeight="1">
      <c r="A3175" s="63" t="s">
        <v>20472</v>
      </c>
      <c r="B3175" s="63" t="s">
        <v>20476</v>
      </c>
      <c r="C3175" s="63" t="s">
        <v>20477</v>
      </c>
      <c r="D3175" s="63" t="s">
        <v>1889</v>
      </c>
      <c r="E3175" s="63" t="s">
        <v>119</v>
      </c>
      <c r="F3175" s="63" t="s">
        <v>1615</v>
      </c>
      <c r="G3175" s="63" t="s">
        <v>14</v>
      </c>
      <c r="I3175" s="10"/>
    </row>
    <row r="3176" ht="14.25" customHeight="1">
      <c r="A3176" s="63" t="s">
        <v>20472</v>
      </c>
      <c r="B3176" s="63" t="s">
        <v>20476</v>
      </c>
      <c r="C3176" s="63" t="s">
        <v>20477</v>
      </c>
      <c r="D3176" s="63" t="s">
        <v>1889</v>
      </c>
      <c r="E3176" s="63" t="s">
        <v>90</v>
      </c>
      <c r="F3176" s="63" t="s">
        <v>111</v>
      </c>
      <c r="G3176" s="63" t="s">
        <v>14</v>
      </c>
      <c r="I3176" s="10"/>
    </row>
    <row r="3177" ht="14.25" customHeight="1">
      <c r="A3177" s="63" t="s">
        <v>20478</v>
      </c>
      <c r="B3177" s="63" t="s">
        <v>20479</v>
      </c>
      <c r="C3177" s="63" t="s">
        <v>20480</v>
      </c>
      <c r="D3177" s="63" t="s">
        <v>412</v>
      </c>
      <c r="E3177" s="63" t="s">
        <v>7586</v>
      </c>
      <c r="F3177" s="63" t="s">
        <v>809</v>
      </c>
      <c r="G3177" s="63" t="s">
        <v>14</v>
      </c>
      <c r="I3177" s="10"/>
    </row>
    <row r="3178" ht="14.25" customHeight="1">
      <c r="A3178" s="63" t="s">
        <v>20478</v>
      </c>
      <c r="B3178" s="63" t="s">
        <v>20479</v>
      </c>
      <c r="C3178" s="63" t="s">
        <v>20480</v>
      </c>
      <c r="D3178" s="63" t="s">
        <v>412</v>
      </c>
      <c r="E3178" s="63" t="s">
        <v>90</v>
      </c>
      <c r="F3178" s="63" t="s">
        <v>111</v>
      </c>
      <c r="G3178" s="63" t="s">
        <v>14</v>
      </c>
      <c r="I3178" s="10"/>
    </row>
    <row r="3179" ht="14.25" customHeight="1">
      <c r="A3179" s="63" t="s">
        <v>20478</v>
      </c>
      <c r="B3179" s="63" t="s">
        <v>20481</v>
      </c>
      <c r="C3179" s="63" t="s">
        <v>20482</v>
      </c>
      <c r="D3179" s="63" t="s">
        <v>427</v>
      </c>
      <c r="E3179" s="63" t="s">
        <v>259</v>
      </c>
      <c r="F3179" s="63" t="s">
        <v>20483</v>
      </c>
      <c r="G3179" s="63" t="s">
        <v>14</v>
      </c>
      <c r="I3179" s="10"/>
    </row>
    <row r="3180" ht="14.25" customHeight="1">
      <c r="A3180" s="63" t="s">
        <v>20478</v>
      </c>
      <c r="B3180" s="63" t="s">
        <v>20481</v>
      </c>
      <c r="C3180" s="63" t="s">
        <v>20482</v>
      </c>
      <c r="D3180" s="63" t="s">
        <v>427</v>
      </c>
      <c r="E3180" s="63" t="s">
        <v>90</v>
      </c>
      <c r="F3180" s="63" t="s">
        <v>111</v>
      </c>
      <c r="G3180" s="63" t="s">
        <v>14</v>
      </c>
      <c r="I3180" s="10"/>
    </row>
    <row r="3181" ht="14.25" customHeight="1">
      <c r="A3181" s="63" t="s">
        <v>20484</v>
      </c>
      <c r="B3181" s="63" t="s">
        <v>20485</v>
      </c>
      <c r="C3181" s="63" t="s">
        <v>20486</v>
      </c>
      <c r="D3181" s="63" t="s">
        <v>238</v>
      </c>
      <c r="E3181" s="63" t="s">
        <v>17618</v>
      </c>
      <c r="F3181" s="63" t="s">
        <v>4780</v>
      </c>
      <c r="G3181" s="63" t="s">
        <v>14</v>
      </c>
      <c r="I3181" s="10"/>
    </row>
    <row r="3182" ht="14.25" customHeight="1">
      <c r="A3182" s="63" t="s">
        <v>20484</v>
      </c>
      <c r="B3182" s="63" t="s">
        <v>20485</v>
      </c>
      <c r="C3182" s="63" t="s">
        <v>20486</v>
      </c>
      <c r="D3182" s="63" t="s">
        <v>238</v>
      </c>
      <c r="E3182" s="63" t="s">
        <v>119</v>
      </c>
      <c r="F3182" s="63" t="s">
        <v>132</v>
      </c>
      <c r="G3182" s="63" t="s">
        <v>14</v>
      </c>
      <c r="I3182" s="10"/>
    </row>
    <row r="3183" ht="14.25" customHeight="1">
      <c r="A3183" s="63" t="s">
        <v>20484</v>
      </c>
      <c r="B3183" s="63" t="s">
        <v>20485</v>
      </c>
      <c r="C3183" s="63" t="s">
        <v>20486</v>
      </c>
      <c r="D3183" s="63" t="s">
        <v>238</v>
      </c>
      <c r="E3183" s="63" t="s">
        <v>90</v>
      </c>
      <c r="F3183" s="63" t="s">
        <v>111</v>
      </c>
      <c r="G3183" s="63" t="s">
        <v>14</v>
      </c>
      <c r="I3183" s="10"/>
    </row>
    <row r="3184" ht="14.25" customHeight="1">
      <c r="A3184" s="63" t="s">
        <v>20484</v>
      </c>
      <c r="B3184" s="63" t="s">
        <v>20487</v>
      </c>
      <c r="C3184" s="63" t="s">
        <v>20488</v>
      </c>
      <c r="D3184" s="63" t="s">
        <v>5528</v>
      </c>
      <c r="E3184" s="63" t="s">
        <v>1010</v>
      </c>
      <c r="F3184" s="63" t="s">
        <v>171</v>
      </c>
      <c r="G3184" s="63" t="s">
        <v>14</v>
      </c>
      <c r="I3184" s="10"/>
    </row>
    <row r="3185" ht="14.25" customHeight="1">
      <c r="A3185" s="63" t="s">
        <v>20484</v>
      </c>
      <c r="B3185" s="63" t="s">
        <v>20487</v>
      </c>
      <c r="C3185" s="63" t="s">
        <v>20488</v>
      </c>
      <c r="D3185" s="63" t="s">
        <v>5528</v>
      </c>
      <c r="E3185" s="63" t="s">
        <v>90</v>
      </c>
      <c r="F3185" s="63" t="s">
        <v>111</v>
      </c>
      <c r="G3185" s="63" t="s">
        <v>14</v>
      </c>
      <c r="I3185" s="10"/>
    </row>
    <row r="3186" ht="14.25" customHeight="1">
      <c r="A3186" s="63" t="s">
        <v>20489</v>
      </c>
      <c r="B3186" s="63" t="s">
        <v>20490</v>
      </c>
      <c r="C3186" s="63" t="s">
        <v>20491</v>
      </c>
      <c r="D3186" s="63" t="s">
        <v>321</v>
      </c>
      <c r="E3186" s="63" t="s">
        <v>119</v>
      </c>
      <c r="F3186" s="63" t="s">
        <v>917</v>
      </c>
      <c r="G3186" s="63" t="s">
        <v>14</v>
      </c>
      <c r="I3186" s="10"/>
    </row>
    <row r="3187" ht="14.25" customHeight="1">
      <c r="A3187" s="63" t="s">
        <v>20489</v>
      </c>
      <c r="B3187" s="63" t="s">
        <v>20490</v>
      </c>
      <c r="C3187" s="63" t="s">
        <v>20491</v>
      </c>
      <c r="D3187" s="63" t="s">
        <v>321</v>
      </c>
      <c r="E3187" s="63" t="s">
        <v>90</v>
      </c>
      <c r="F3187" s="63" t="s">
        <v>111</v>
      </c>
      <c r="G3187" s="63" t="s">
        <v>14</v>
      </c>
      <c r="I3187" s="10"/>
    </row>
    <row r="3188" ht="14.25" customHeight="1">
      <c r="A3188" s="63" t="s">
        <v>20489</v>
      </c>
      <c r="B3188" s="63" t="s">
        <v>20492</v>
      </c>
      <c r="C3188" s="63" t="s">
        <v>20493</v>
      </c>
      <c r="D3188" s="63" t="s">
        <v>373</v>
      </c>
      <c r="E3188" s="63" t="s">
        <v>90</v>
      </c>
      <c r="F3188" s="63" t="s">
        <v>111</v>
      </c>
      <c r="G3188" s="63" t="s">
        <v>14</v>
      </c>
      <c r="I3188" s="10"/>
    </row>
    <row r="3189" ht="14.25" customHeight="1">
      <c r="A3189" s="63" t="s">
        <v>20494</v>
      </c>
      <c r="B3189" s="63" t="s">
        <v>20495</v>
      </c>
      <c r="C3189" s="63" t="s">
        <v>20496</v>
      </c>
      <c r="D3189" s="63" t="s">
        <v>18267</v>
      </c>
      <c r="E3189" s="63" t="s">
        <v>334</v>
      </c>
      <c r="F3189" s="63" t="s">
        <v>5592</v>
      </c>
      <c r="G3189" s="63" t="s">
        <v>14</v>
      </c>
      <c r="I3189" s="10"/>
    </row>
    <row r="3190" ht="14.25" customHeight="1">
      <c r="A3190" s="63" t="s">
        <v>20494</v>
      </c>
      <c r="B3190" s="63" t="s">
        <v>20495</v>
      </c>
      <c r="C3190" s="63" t="s">
        <v>20496</v>
      </c>
      <c r="D3190" s="63" t="s">
        <v>18267</v>
      </c>
      <c r="E3190" s="63" t="s">
        <v>90</v>
      </c>
      <c r="F3190" s="63" t="s">
        <v>111</v>
      </c>
      <c r="G3190" s="63" t="s">
        <v>14</v>
      </c>
      <c r="I3190" s="10"/>
    </row>
    <row r="3191" ht="14.25" customHeight="1">
      <c r="A3191" s="63" t="s">
        <v>20497</v>
      </c>
      <c r="B3191" s="63" t="s">
        <v>20498</v>
      </c>
      <c r="C3191" s="63" t="s">
        <v>20499</v>
      </c>
      <c r="D3191" s="63" t="s">
        <v>10190</v>
      </c>
      <c r="E3191" s="63" t="s">
        <v>1094</v>
      </c>
      <c r="F3191" s="63" t="s">
        <v>393</v>
      </c>
      <c r="G3191" s="63" t="s">
        <v>14</v>
      </c>
      <c r="I3191" s="10"/>
    </row>
    <row r="3192" ht="14.25" customHeight="1">
      <c r="A3192" s="63" t="s">
        <v>20497</v>
      </c>
      <c r="B3192" s="63" t="s">
        <v>20498</v>
      </c>
      <c r="C3192" s="63" t="s">
        <v>20499</v>
      </c>
      <c r="D3192" s="63" t="s">
        <v>10190</v>
      </c>
      <c r="E3192" s="63" t="s">
        <v>19164</v>
      </c>
      <c r="F3192" s="63" t="s">
        <v>111</v>
      </c>
      <c r="G3192" s="63" t="s">
        <v>14</v>
      </c>
      <c r="I3192" s="10"/>
    </row>
    <row r="3193" ht="14.25" customHeight="1">
      <c r="A3193" s="63" t="s">
        <v>20497</v>
      </c>
      <c r="B3193" s="63" t="s">
        <v>20500</v>
      </c>
      <c r="C3193" s="63" t="s">
        <v>20501</v>
      </c>
      <c r="D3193" s="63" t="s">
        <v>405</v>
      </c>
      <c r="E3193" s="63" t="s">
        <v>119</v>
      </c>
      <c r="F3193" s="63" t="s">
        <v>19453</v>
      </c>
      <c r="G3193" s="63" t="s">
        <v>14</v>
      </c>
      <c r="I3193" s="10"/>
    </row>
    <row r="3194" ht="14.25" customHeight="1">
      <c r="A3194" s="63" t="s">
        <v>20497</v>
      </c>
      <c r="B3194" s="63" t="s">
        <v>20500</v>
      </c>
      <c r="C3194" s="63" t="s">
        <v>20501</v>
      </c>
      <c r="D3194" s="63" t="s">
        <v>405</v>
      </c>
      <c r="E3194" s="63" t="s">
        <v>90</v>
      </c>
      <c r="F3194" s="63" t="s">
        <v>111</v>
      </c>
      <c r="G3194" s="63" t="s">
        <v>14</v>
      </c>
      <c r="I3194" s="10"/>
    </row>
    <row r="3195" ht="14.25" customHeight="1">
      <c r="A3195" s="63" t="s">
        <v>20502</v>
      </c>
      <c r="B3195" s="63" t="s">
        <v>20503</v>
      </c>
      <c r="C3195" s="63" t="s">
        <v>20504</v>
      </c>
      <c r="D3195" s="63" t="s">
        <v>812</v>
      </c>
      <c r="E3195" s="63" t="s">
        <v>90</v>
      </c>
      <c r="F3195" s="63" t="s">
        <v>111</v>
      </c>
      <c r="G3195" s="63" t="s">
        <v>14</v>
      </c>
      <c r="I3195" s="10"/>
    </row>
    <row r="3196" ht="14.25" customHeight="1">
      <c r="A3196" s="63" t="s">
        <v>20505</v>
      </c>
      <c r="B3196" s="63" t="s">
        <v>20506</v>
      </c>
      <c r="C3196" s="63" t="s">
        <v>20507</v>
      </c>
      <c r="D3196" s="63" t="s">
        <v>786</v>
      </c>
      <c r="E3196" s="63" t="s">
        <v>119</v>
      </c>
      <c r="F3196" s="63" t="s">
        <v>860</v>
      </c>
      <c r="G3196" s="63" t="s">
        <v>14</v>
      </c>
      <c r="I3196" s="10"/>
    </row>
    <row r="3197" ht="14.25" customHeight="1">
      <c r="A3197" s="63" t="s">
        <v>20505</v>
      </c>
      <c r="B3197" s="63" t="s">
        <v>20506</v>
      </c>
      <c r="C3197" s="63" t="s">
        <v>20507</v>
      </c>
      <c r="D3197" s="63" t="s">
        <v>786</v>
      </c>
      <c r="E3197" s="63" t="s">
        <v>90</v>
      </c>
      <c r="F3197" s="63" t="s">
        <v>111</v>
      </c>
      <c r="G3197" s="63" t="s">
        <v>14</v>
      </c>
      <c r="I3197" s="10"/>
    </row>
    <row r="3198" ht="14.25" customHeight="1">
      <c r="A3198" s="63" t="s">
        <v>20505</v>
      </c>
      <c r="B3198" s="63" t="s">
        <v>20508</v>
      </c>
      <c r="C3198" s="63" t="s">
        <v>20509</v>
      </c>
      <c r="D3198" s="63" t="s">
        <v>321</v>
      </c>
      <c r="E3198" s="63" t="s">
        <v>119</v>
      </c>
      <c r="F3198" s="63" t="s">
        <v>20510</v>
      </c>
      <c r="G3198" s="63" t="s">
        <v>14</v>
      </c>
      <c r="I3198" s="10"/>
    </row>
    <row r="3199" ht="14.25" customHeight="1">
      <c r="A3199" s="63" t="s">
        <v>20505</v>
      </c>
      <c r="B3199" s="63" t="s">
        <v>20508</v>
      </c>
      <c r="C3199" s="63" t="s">
        <v>20509</v>
      </c>
      <c r="D3199" s="63" t="s">
        <v>321</v>
      </c>
      <c r="E3199" s="63" t="s">
        <v>90</v>
      </c>
      <c r="F3199" s="63" t="s">
        <v>111</v>
      </c>
      <c r="G3199" s="63" t="s">
        <v>14</v>
      </c>
      <c r="I3199" s="10"/>
    </row>
    <row r="3200" ht="14.25" customHeight="1">
      <c r="A3200" s="65">
        <v>44175.0</v>
      </c>
      <c r="B3200" s="63" t="s">
        <v>20511</v>
      </c>
      <c r="C3200" s="63" t="s">
        <v>20512</v>
      </c>
      <c r="D3200" s="63" t="s">
        <v>26</v>
      </c>
      <c r="E3200" s="63" t="s">
        <v>47</v>
      </c>
      <c r="F3200" s="63" t="s">
        <v>48</v>
      </c>
      <c r="G3200" s="63" t="s">
        <v>14</v>
      </c>
      <c r="I3200" s="10"/>
    </row>
    <row r="3201" ht="14.25" customHeight="1">
      <c r="A3201" s="65">
        <v>44175.0</v>
      </c>
      <c r="B3201" s="63" t="s">
        <v>20511</v>
      </c>
      <c r="C3201" s="63" t="s">
        <v>20512</v>
      </c>
      <c r="D3201" s="63" t="s">
        <v>26</v>
      </c>
      <c r="E3201" s="63" t="s">
        <v>6044</v>
      </c>
      <c r="F3201" s="63" t="s">
        <v>809</v>
      </c>
      <c r="G3201" s="63" t="s">
        <v>14</v>
      </c>
      <c r="I3201" s="10"/>
    </row>
    <row r="3202" ht="14.25" customHeight="1">
      <c r="A3202" s="65">
        <v>44175.0</v>
      </c>
      <c r="B3202" s="63" t="s">
        <v>20511</v>
      </c>
      <c r="C3202" s="63" t="s">
        <v>20512</v>
      </c>
      <c r="D3202" s="63" t="s">
        <v>26</v>
      </c>
      <c r="E3202" s="63" t="s">
        <v>90</v>
      </c>
      <c r="F3202" s="63" t="s">
        <v>111</v>
      </c>
      <c r="G3202" s="63" t="s">
        <v>14</v>
      </c>
      <c r="I3202" s="10"/>
    </row>
    <row r="3203" ht="14.25" customHeight="1">
      <c r="A3203" s="65">
        <v>44175.0</v>
      </c>
      <c r="B3203" s="63" t="s">
        <v>20513</v>
      </c>
      <c r="C3203" s="63" t="s">
        <v>20514</v>
      </c>
      <c r="D3203" s="63" t="s">
        <v>5710</v>
      </c>
      <c r="E3203" s="63" t="s">
        <v>19164</v>
      </c>
      <c r="F3203" s="63" t="s">
        <v>111</v>
      </c>
      <c r="G3203" s="63" t="s">
        <v>14</v>
      </c>
      <c r="I3203" s="10"/>
    </row>
    <row r="3204" ht="14.25" customHeight="1">
      <c r="A3204" s="65">
        <v>44175.0</v>
      </c>
      <c r="B3204" s="63" t="s">
        <v>20513</v>
      </c>
      <c r="C3204" s="63" t="s">
        <v>20514</v>
      </c>
      <c r="D3204" s="63" t="s">
        <v>5710</v>
      </c>
      <c r="E3204" s="63" t="s">
        <v>119</v>
      </c>
      <c r="F3204" s="63" t="s">
        <v>19453</v>
      </c>
      <c r="G3204" s="63" t="s">
        <v>14</v>
      </c>
      <c r="I3204" s="10"/>
    </row>
    <row r="3205" ht="14.25" customHeight="1">
      <c r="A3205" s="65">
        <v>44084.0</v>
      </c>
      <c r="B3205" s="63" t="s">
        <v>20515</v>
      </c>
      <c r="C3205" s="63" t="s">
        <v>20516</v>
      </c>
      <c r="D3205" s="63" t="s">
        <v>311</v>
      </c>
      <c r="E3205" s="63" t="s">
        <v>119</v>
      </c>
      <c r="F3205" s="63" t="s">
        <v>18</v>
      </c>
      <c r="G3205" s="63" t="s">
        <v>14</v>
      </c>
      <c r="I3205" s="10"/>
    </row>
    <row r="3206" ht="14.25" customHeight="1">
      <c r="A3206" s="65">
        <v>44084.0</v>
      </c>
      <c r="B3206" s="63" t="s">
        <v>20515</v>
      </c>
      <c r="C3206" s="63" t="s">
        <v>20516</v>
      </c>
      <c r="D3206" s="63" t="s">
        <v>311</v>
      </c>
      <c r="E3206" s="63" t="s">
        <v>90</v>
      </c>
      <c r="F3206" s="63" t="s">
        <v>111</v>
      </c>
      <c r="G3206" s="63" t="s">
        <v>14</v>
      </c>
      <c r="I3206" s="10"/>
    </row>
    <row r="3207" ht="14.25" customHeight="1">
      <c r="A3207" s="65">
        <v>44084.0</v>
      </c>
      <c r="B3207" s="63" t="s">
        <v>20517</v>
      </c>
      <c r="C3207" s="63" t="s">
        <v>20518</v>
      </c>
      <c r="D3207" s="63" t="s">
        <v>2435</v>
      </c>
      <c r="E3207" s="63" t="s">
        <v>6</v>
      </c>
      <c r="F3207" s="63" t="s">
        <v>171</v>
      </c>
      <c r="G3207" s="63" t="s">
        <v>14</v>
      </c>
      <c r="I3207" s="10"/>
    </row>
    <row r="3208" ht="14.25" customHeight="1">
      <c r="A3208" s="65">
        <v>44084.0</v>
      </c>
      <c r="B3208" s="63" t="s">
        <v>20517</v>
      </c>
      <c r="C3208" s="63" t="s">
        <v>20518</v>
      </c>
      <c r="D3208" s="63" t="s">
        <v>2435</v>
      </c>
      <c r="E3208" s="63" t="s">
        <v>8294</v>
      </c>
      <c r="F3208" s="63" t="s">
        <v>111</v>
      </c>
      <c r="G3208" s="63" t="s">
        <v>14</v>
      </c>
      <c r="I3208" s="10"/>
    </row>
    <row r="3209" ht="14.25" customHeight="1">
      <c r="A3209" s="65">
        <v>44053.0</v>
      </c>
      <c r="B3209" s="63" t="s">
        <v>20519</v>
      </c>
      <c r="C3209" s="63" t="s">
        <v>20520</v>
      </c>
      <c r="D3209" s="63" t="s">
        <v>21</v>
      </c>
      <c r="E3209" s="63" t="s">
        <v>334</v>
      </c>
      <c r="F3209" s="63" t="s">
        <v>308</v>
      </c>
      <c r="G3209" s="63" t="s">
        <v>14</v>
      </c>
      <c r="I3209" s="10"/>
    </row>
    <row r="3210" ht="14.25" customHeight="1">
      <c r="A3210" s="65">
        <v>44053.0</v>
      </c>
      <c r="B3210" s="63" t="s">
        <v>20519</v>
      </c>
      <c r="C3210" s="63" t="s">
        <v>20520</v>
      </c>
      <c r="D3210" s="63" t="s">
        <v>21</v>
      </c>
      <c r="E3210" s="63" t="s">
        <v>8294</v>
      </c>
      <c r="F3210" s="63" t="s">
        <v>111</v>
      </c>
      <c r="G3210" s="63" t="s">
        <v>14</v>
      </c>
      <c r="I3210" s="10"/>
    </row>
    <row r="3211" ht="14.25" customHeight="1">
      <c r="A3211" s="65">
        <v>44053.0</v>
      </c>
      <c r="B3211" s="63" t="s">
        <v>20521</v>
      </c>
      <c r="C3211" s="63" t="s">
        <v>20522</v>
      </c>
      <c r="D3211" s="63" t="s">
        <v>1977</v>
      </c>
      <c r="E3211" s="63" t="s">
        <v>436</v>
      </c>
      <c r="F3211" s="63" t="s">
        <v>1246</v>
      </c>
      <c r="G3211" s="63" t="s">
        <v>14</v>
      </c>
      <c r="I3211" s="10"/>
    </row>
    <row r="3212" ht="14.25" customHeight="1">
      <c r="A3212" s="65">
        <v>44053.0</v>
      </c>
      <c r="B3212" s="63" t="s">
        <v>20521</v>
      </c>
      <c r="C3212" s="63" t="s">
        <v>20522</v>
      </c>
      <c r="D3212" s="63" t="s">
        <v>1977</v>
      </c>
      <c r="E3212" s="63" t="s">
        <v>420</v>
      </c>
      <c r="F3212" s="63" t="s">
        <v>20523</v>
      </c>
      <c r="G3212" s="63" t="s">
        <v>14</v>
      </c>
      <c r="I3212" s="10"/>
    </row>
    <row r="3213" ht="14.25" customHeight="1">
      <c r="A3213" s="65">
        <v>44053.0</v>
      </c>
      <c r="B3213" s="63" t="s">
        <v>20521</v>
      </c>
      <c r="C3213" s="63" t="s">
        <v>20522</v>
      </c>
      <c r="D3213" s="63" t="s">
        <v>1977</v>
      </c>
      <c r="E3213" s="63" t="s">
        <v>90</v>
      </c>
      <c r="F3213" s="63" t="s">
        <v>111</v>
      </c>
      <c r="G3213" s="63" t="s">
        <v>14</v>
      </c>
      <c r="I3213" s="10"/>
    </row>
    <row r="3214" ht="14.25" customHeight="1">
      <c r="A3214" s="65">
        <v>44022.0</v>
      </c>
      <c r="B3214" s="63" t="s">
        <v>20524</v>
      </c>
      <c r="C3214" s="63" t="s">
        <v>20525</v>
      </c>
      <c r="D3214" s="63" t="s">
        <v>5528</v>
      </c>
      <c r="E3214" s="63" t="s">
        <v>119</v>
      </c>
      <c r="F3214" s="63" t="s">
        <v>917</v>
      </c>
      <c r="G3214" s="63" t="s">
        <v>14</v>
      </c>
      <c r="I3214" s="10"/>
    </row>
    <row r="3215" ht="14.25" customHeight="1">
      <c r="A3215" s="65">
        <v>44022.0</v>
      </c>
      <c r="B3215" s="63" t="s">
        <v>20524</v>
      </c>
      <c r="C3215" s="63" t="s">
        <v>20525</v>
      </c>
      <c r="D3215" s="63" t="s">
        <v>5528</v>
      </c>
      <c r="E3215" s="63" t="s">
        <v>90</v>
      </c>
      <c r="F3215" s="63" t="s">
        <v>111</v>
      </c>
      <c r="G3215" s="63" t="s">
        <v>14</v>
      </c>
      <c r="I3215" s="10"/>
    </row>
    <row r="3216" ht="14.25" customHeight="1">
      <c r="A3216" s="65">
        <v>44022.0</v>
      </c>
      <c r="B3216" s="63" t="s">
        <v>20526</v>
      </c>
      <c r="C3216" s="63" t="s">
        <v>20527</v>
      </c>
      <c r="D3216" s="63" t="s">
        <v>18267</v>
      </c>
      <c r="E3216" s="63" t="s">
        <v>334</v>
      </c>
      <c r="F3216" s="63" t="s">
        <v>308</v>
      </c>
      <c r="G3216" s="63" t="s">
        <v>14</v>
      </c>
      <c r="I3216" s="10"/>
    </row>
    <row r="3217" ht="14.25" customHeight="1">
      <c r="A3217" s="65">
        <v>44022.0</v>
      </c>
      <c r="B3217" s="63" t="s">
        <v>20526</v>
      </c>
      <c r="C3217" s="63" t="s">
        <v>20527</v>
      </c>
      <c r="D3217" s="63" t="s">
        <v>18267</v>
      </c>
      <c r="E3217" s="63" t="s">
        <v>90</v>
      </c>
      <c r="F3217" s="63" t="s">
        <v>111</v>
      </c>
      <c r="G3217" s="63" t="s">
        <v>14</v>
      </c>
      <c r="I3217" s="10"/>
    </row>
    <row r="3218" ht="14.25" customHeight="1">
      <c r="A3218" s="65">
        <v>43992.0</v>
      </c>
      <c r="B3218" s="63" t="s">
        <v>20528</v>
      </c>
      <c r="C3218" s="63" t="s">
        <v>20529</v>
      </c>
      <c r="D3218" s="63" t="s">
        <v>468</v>
      </c>
      <c r="E3218" s="63" t="s">
        <v>119</v>
      </c>
      <c r="F3218" s="63" t="s">
        <v>917</v>
      </c>
      <c r="G3218" s="63" t="s">
        <v>14</v>
      </c>
      <c r="I3218" s="10"/>
    </row>
    <row r="3219" ht="14.25" customHeight="1">
      <c r="A3219" s="65">
        <v>43992.0</v>
      </c>
      <c r="B3219" s="63" t="s">
        <v>20528</v>
      </c>
      <c r="C3219" s="63" t="s">
        <v>20529</v>
      </c>
      <c r="D3219" s="63" t="s">
        <v>468</v>
      </c>
      <c r="E3219" s="63" t="s">
        <v>38</v>
      </c>
      <c r="F3219" s="63" t="s">
        <v>308</v>
      </c>
      <c r="G3219" s="63" t="s">
        <v>14</v>
      </c>
      <c r="I3219" s="10"/>
    </row>
    <row r="3220" ht="14.25" customHeight="1">
      <c r="A3220" s="65">
        <v>43992.0</v>
      </c>
      <c r="B3220" s="63" t="s">
        <v>20528</v>
      </c>
      <c r="C3220" s="63" t="s">
        <v>20529</v>
      </c>
      <c r="D3220" s="63" t="s">
        <v>468</v>
      </c>
      <c r="E3220" s="63" t="s">
        <v>90</v>
      </c>
      <c r="F3220" s="63" t="s">
        <v>111</v>
      </c>
      <c r="G3220" s="63" t="s">
        <v>14</v>
      </c>
      <c r="I3220" s="10"/>
    </row>
    <row r="3221" ht="14.25" customHeight="1">
      <c r="A3221" s="65">
        <v>43871.0</v>
      </c>
      <c r="B3221" s="63" t="s">
        <v>20530</v>
      </c>
      <c r="C3221" s="63" t="s">
        <v>20531</v>
      </c>
      <c r="D3221" s="63" t="s">
        <v>321</v>
      </c>
      <c r="E3221" s="63" t="s">
        <v>119</v>
      </c>
      <c r="F3221" s="63" t="s">
        <v>308</v>
      </c>
      <c r="G3221" s="63" t="s">
        <v>14</v>
      </c>
      <c r="I3221" s="10"/>
    </row>
    <row r="3222" ht="14.25" customHeight="1">
      <c r="A3222" s="65">
        <v>43871.0</v>
      </c>
      <c r="B3222" s="63" t="s">
        <v>20530</v>
      </c>
      <c r="C3222" s="63" t="s">
        <v>20531</v>
      </c>
      <c r="D3222" s="63" t="s">
        <v>321</v>
      </c>
      <c r="E3222" s="63" t="s">
        <v>90</v>
      </c>
      <c r="F3222" s="63" t="s">
        <v>111</v>
      </c>
      <c r="G3222" s="63" t="s">
        <v>14</v>
      </c>
      <c r="I3222" s="10"/>
    </row>
    <row r="3223" ht="14.25" customHeight="1">
      <c r="A3223" s="65">
        <v>43871.0</v>
      </c>
      <c r="B3223" s="63" t="s">
        <v>20532</v>
      </c>
      <c r="C3223" s="63" t="s">
        <v>20533</v>
      </c>
      <c r="D3223" s="63" t="s">
        <v>786</v>
      </c>
      <c r="E3223" s="63" t="s">
        <v>119</v>
      </c>
      <c r="F3223" s="63" t="s">
        <v>20534</v>
      </c>
      <c r="G3223" s="63" t="s">
        <v>14</v>
      </c>
      <c r="I3223" s="10"/>
    </row>
    <row r="3224" ht="14.25" customHeight="1">
      <c r="A3224" s="65">
        <v>43871.0</v>
      </c>
      <c r="B3224" s="63" t="s">
        <v>20532</v>
      </c>
      <c r="C3224" s="63" t="s">
        <v>20533</v>
      </c>
      <c r="D3224" s="63" t="s">
        <v>786</v>
      </c>
      <c r="E3224" s="63" t="s">
        <v>90</v>
      </c>
      <c r="F3224" s="63" t="s">
        <v>111</v>
      </c>
      <c r="G3224" s="63" t="s">
        <v>14</v>
      </c>
      <c r="I3224" s="10"/>
    </row>
    <row r="3225" ht="14.25" customHeight="1">
      <c r="A3225" s="65">
        <v>43840.0</v>
      </c>
      <c r="B3225" s="63" t="s">
        <v>20535</v>
      </c>
      <c r="C3225" s="63" t="s">
        <v>20536</v>
      </c>
      <c r="D3225" s="63" t="s">
        <v>1097</v>
      </c>
      <c r="E3225" s="63" t="s">
        <v>119</v>
      </c>
      <c r="F3225" s="63" t="s">
        <v>2840</v>
      </c>
      <c r="G3225" s="63" t="s">
        <v>14</v>
      </c>
      <c r="I3225" s="10"/>
    </row>
    <row r="3226" ht="14.25" customHeight="1">
      <c r="A3226" s="65">
        <v>43840.0</v>
      </c>
      <c r="B3226" s="63" t="s">
        <v>20535</v>
      </c>
      <c r="C3226" s="63" t="s">
        <v>20536</v>
      </c>
      <c r="D3226" s="63" t="s">
        <v>1097</v>
      </c>
      <c r="E3226" s="63" t="s">
        <v>90</v>
      </c>
      <c r="F3226" s="63" t="s">
        <v>111</v>
      </c>
      <c r="G3226" s="63" t="s">
        <v>14</v>
      </c>
      <c r="I3226" s="10"/>
    </row>
    <row r="3227" ht="14.25" customHeight="1">
      <c r="A3227" s="65">
        <v>43840.0</v>
      </c>
      <c r="B3227" s="63" t="s">
        <v>20537</v>
      </c>
      <c r="C3227" s="63" t="s">
        <v>20538</v>
      </c>
      <c r="D3227" s="63" t="s">
        <v>405</v>
      </c>
      <c r="E3227" s="63" t="s">
        <v>334</v>
      </c>
      <c r="F3227" s="63" t="s">
        <v>917</v>
      </c>
      <c r="G3227" s="63" t="s">
        <v>14</v>
      </c>
      <c r="I3227" s="10"/>
    </row>
    <row r="3228" ht="14.25" customHeight="1">
      <c r="A3228" s="65">
        <v>43840.0</v>
      </c>
      <c r="B3228" s="63" t="s">
        <v>20537</v>
      </c>
      <c r="C3228" s="63" t="s">
        <v>20538</v>
      </c>
      <c r="D3228" s="63" t="s">
        <v>405</v>
      </c>
      <c r="E3228" s="63" t="s">
        <v>90</v>
      </c>
      <c r="F3228" s="63" t="s">
        <v>111</v>
      </c>
      <c r="G3228" s="63" t="s">
        <v>14</v>
      </c>
      <c r="I3228" s="10"/>
    </row>
    <row r="3229" ht="14.25" customHeight="1">
      <c r="A3229" s="63" t="s">
        <v>20539</v>
      </c>
      <c r="B3229" s="63" t="s">
        <v>20540</v>
      </c>
      <c r="C3229" s="63" t="s">
        <v>20541</v>
      </c>
      <c r="D3229" s="63" t="s">
        <v>3541</v>
      </c>
      <c r="E3229" s="63" t="s">
        <v>2125</v>
      </c>
      <c r="F3229" s="63" t="s">
        <v>393</v>
      </c>
      <c r="G3229" s="63" t="s">
        <v>14</v>
      </c>
      <c r="I3229" s="10"/>
    </row>
    <row r="3230" ht="14.25" customHeight="1">
      <c r="A3230" s="63" t="s">
        <v>20539</v>
      </c>
      <c r="B3230" s="63" t="s">
        <v>20540</v>
      </c>
      <c r="C3230" s="63" t="s">
        <v>20541</v>
      </c>
      <c r="D3230" s="63" t="s">
        <v>3541</v>
      </c>
      <c r="E3230" s="63" t="s">
        <v>5895</v>
      </c>
      <c r="F3230" s="63" t="s">
        <v>111</v>
      </c>
      <c r="G3230" s="63" t="s">
        <v>14</v>
      </c>
      <c r="I3230" s="10"/>
    </row>
    <row r="3231" ht="14.25" customHeight="1">
      <c r="A3231" s="63" t="s">
        <v>20542</v>
      </c>
      <c r="B3231" s="63" t="s">
        <v>20543</v>
      </c>
      <c r="C3231" s="63" t="s">
        <v>20544</v>
      </c>
      <c r="D3231" s="63" t="s">
        <v>1410</v>
      </c>
      <c r="E3231" s="63" t="s">
        <v>105</v>
      </c>
      <c r="F3231" s="63" t="s">
        <v>1341</v>
      </c>
      <c r="G3231" s="63" t="s">
        <v>14</v>
      </c>
      <c r="I3231" s="10"/>
    </row>
    <row r="3232" ht="14.25" customHeight="1">
      <c r="A3232" s="63" t="s">
        <v>20542</v>
      </c>
      <c r="B3232" s="63" t="s">
        <v>20543</v>
      </c>
      <c r="C3232" s="63" t="s">
        <v>20544</v>
      </c>
      <c r="D3232" s="63" t="s">
        <v>1410</v>
      </c>
      <c r="E3232" s="63" t="s">
        <v>90</v>
      </c>
      <c r="F3232" s="63" t="s">
        <v>111</v>
      </c>
      <c r="G3232" s="63" t="s">
        <v>14</v>
      </c>
      <c r="I3232" s="10"/>
    </row>
    <row r="3233" ht="14.25" customHeight="1">
      <c r="A3233" s="63" t="s">
        <v>20542</v>
      </c>
      <c r="B3233" s="63" t="s">
        <v>20545</v>
      </c>
      <c r="C3233" s="63" t="s">
        <v>20546</v>
      </c>
      <c r="D3233" s="63" t="s">
        <v>170</v>
      </c>
      <c r="E3233" s="63" t="s">
        <v>259</v>
      </c>
      <c r="F3233" s="63" t="s">
        <v>308</v>
      </c>
      <c r="G3233" s="63" t="s">
        <v>14</v>
      </c>
      <c r="I3233" s="10"/>
    </row>
    <row r="3234" ht="14.25" customHeight="1">
      <c r="A3234" s="63" t="s">
        <v>20547</v>
      </c>
      <c r="B3234" s="63" t="s">
        <v>20548</v>
      </c>
      <c r="C3234" s="63" t="s">
        <v>20549</v>
      </c>
      <c r="D3234" s="63" t="s">
        <v>530</v>
      </c>
      <c r="E3234" s="63" t="s">
        <v>119</v>
      </c>
      <c r="F3234" s="63" t="s">
        <v>9816</v>
      </c>
      <c r="G3234" s="63" t="s">
        <v>14</v>
      </c>
      <c r="I3234" s="10"/>
    </row>
    <row r="3235" ht="14.25" customHeight="1">
      <c r="A3235" s="63" t="s">
        <v>20547</v>
      </c>
      <c r="B3235" s="63" t="s">
        <v>20548</v>
      </c>
      <c r="C3235" s="63" t="s">
        <v>20549</v>
      </c>
      <c r="D3235" s="63" t="s">
        <v>530</v>
      </c>
      <c r="E3235" s="63" t="s">
        <v>90</v>
      </c>
      <c r="F3235" s="63" t="s">
        <v>111</v>
      </c>
      <c r="G3235" s="63" t="s">
        <v>14</v>
      </c>
      <c r="I3235" s="10"/>
    </row>
    <row r="3236" ht="14.25" customHeight="1">
      <c r="A3236" s="63" t="s">
        <v>20547</v>
      </c>
      <c r="B3236" s="63" t="s">
        <v>20550</v>
      </c>
      <c r="C3236" s="63" t="s">
        <v>20551</v>
      </c>
      <c r="D3236" s="63" t="s">
        <v>2369</v>
      </c>
      <c r="E3236" s="63" t="s">
        <v>119</v>
      </c>
      <c r="F3236" s="63" t="s">
        <v>19467</v>
      </c>
      <c r="G3236" s="63" t="s">
        <v>14</v>
      </c>
      <c r="I3236" s="10"/>
    </row>
    <row r="3237" ht="14.25" customHeight="1">
      <c r="A3237" s="63" t="s">
        <v>20547</v>
      </c>
      <c r="B3237" s="63" t="s">
        <v>20550</v>
      </c>
      <c r="C3237" s="63" t="s">
        <v>20551</v>
      </c>
      <c r="D3237" s="63" t="s">
        <v>2369</v>
      </c>
      <c r="E3237" s="63" t="s">
        <v>90</v>
      </c>
      <c r="F3237" s="63" t="s">
        <v>111</v>
      </c>
      <c r="G3237" s="63" t="s">
        <v>14</v>
      </c>
      <c r="I3237" s="10"/>
    </row>
    <row r="3238" ht="14.25" customHeight="1">
      <c r="A3238" s="63" t="s">
        <v>20552</v>
      </c>
      <c r="B3238" s="63" t="s">
        <v>20553</v>
      </c>
      <c r="C3238" s="63" t="s">
        <v>20554</v>
      </c>
      <c r="D3238" s="63" t="s">
        <v>789</v>
      </c>
      <c r="E3238" s="63" t="s">
        <v>119</v>
      </c>
      <c r="F3238" s="63" t="s">
        <v>917</v>
      </c>
      <c r="G3238" s="63" t="s">
        <v>14</v>
      </c>
      <c r="I3238" s="10"/>
    </row>
    <row r="3239" ht="14.25" customHeight="1">
      <c r="A3239" s="63" t="s">
        <v>20552</v>
      </c>
      <c r="B3239" s="63" t="s">
        <v>20553</v>
      </c>
      <c r="C3239" s="63" t="s">
        <v>20554</v>
      </c>
      <c r="D3239" s="63" t="s">
        <v>789</v>
      </c>
      <c r="E3239" s="63" t="s">
        <v>90</v>
      </c>
      <c r="F3239" s="63" t="s">
        <v>111</v>
      </c>
      <c r="G3239" s="63" t="s">
        <v>14</v>
      </c>
      <c r="I3239" s="10"/>
    </row>
    <row r="3240" ht="14.25" customHeight="1">
      <c r="A3240" s="63" t="s">
        <v>20552</v>
      </c>
      <c r="B3240" s="63" t="s">
        <v>20555</v>
      </c>
      <c r="C3240" s="63" t="s">
        <v>20556</v>
      </c>
      <c r="D3240" s="63" t="s">
        <v>2485</v>
      </c>
      <c r="E3240" s="63" t="s">
        <v>420</v>
      </c>
      <c r="F3240" s="63" t="s">
        <v>308</v>
      </c>
      <c r="G3240" s="63" t="s">
        <v>14</v>
      </c>
      <c r="I3240" s="10"/>
    </row>
    <row r="3241" ht="14.25" customHeight="1">
      <c r="A3241" s="63" t="s">
        <v>20552</v>
      </c>
      <c r="B3241" s="63" t="s">
        <v>20555</v>
      </c>
      <c r="C3241" s="63" t="s">
        <v>20556</v>
      </c>
      <c r="D3241" s="63" t="s">
        <v>2485</v>
      </c>
      <c r="E3241" s="63" t="s">
        <v>90</v>
      </c>
      <c r="F3241" s="63" t="s">
        <v>111</v>
      </c>
      <c r="G3241" s="63" t="s">
        <v>14</v>
      </c>
      <c r="I3241" s="10"/>
    </row>
    <row r="3242" ht="14.25" customHeight="1">
      <c r="A3242" s="63" t="s">
        <v>20557</v>
      </c>
      <c r="B3242" s="63" t="s">
        <v>20558</v>
      </c>
      <c r="C3242" s="63" t="s">
        <v>20559</v>
      </c>
      <c r="D3242" s="63" t="s">
        <v>165</v>
      </c>
      <c r="E3242" s="63" t="s">
        <v>2326</v>
      </c>
      <c r="F3242" s="63" t="s">
        <v>917</v>
      </c>
      <c r="G3242" s="63" t="s">
        <v>14</v>
      </c>
      <c r="I3242" s="10"/>
    </row>
    <row r="3243" ht="14.25" customHeight="1">
      <c r="A3243" s="63" t="s">
        <v>20557</v>
      </c>
      <c r="B3243" s="63" t="s">
        <v>20558</v>
      </c>
      <c r="C3243" s="63" t="s">
        <v>20559</v>
      </c>
      <c r="D3243" s="63" t="s">
        <v>165</v>
      </c>
      <c r="E3243" s="63" t="s">
        <v>90</v>
      </c>
      <c r="F3243" s="63" t="s">
        <v>111</v>
      </c>
      <c r="G3243" s="63" t="s">
        <v>14</v>
      </c>
      <c r="I3243" s="10"/>
    </row>
    <row r="3244" ht="14.25" customHeight="1">
      <c r="A3244" s="63" t="s">
        <v>20557</v>
      </c>
      <c r="B3244" s="63" t="s">
        <v>20560</v>
      </c>
      <c r="C3244" s="63" t="s">
        <v>20561</v>
      </c>
      <c r="D3244" s="63" t="s">
        <v>26</v>
      </c>
      <c r="E3244" s="63" t="s">
        <v>90</v>
      </c>
      <c r="F3244" s="63" t="s">
        <v>111</v>
      </c>
      <c r="G3244" s="63" t="s">
        <v>14</v>
      </c>
      <c r="I3244" s="10"/>
    </row>
    <row r="3245" ht="14.25" customHeight="1">
      <c r="A3245" s="63" t="s">
        <v>20562</v>
      </c>
      <c r="B3245" s="63" t="s">
        <v>20563</v>
      </c>
      <c r="C3245" s="63" t="s">
        <v>20564</v>
      </c>
      <c r="D3245" s="63" t="s">
        <v>211</v>
      </c>
      <c r="E3245" s="63" t="s">
        <v>17618</v>
      </c>
      <c r="F3245" s="63" t="s">
        <v>4780</v>
      </c>
      <c r="G3245" s="63" t="s">
        <v>14</v>
      </c>
      <c r="I3245" s="10"/>
    </row>
    <row r="3246" ht="14.25" customHeight="1">
      <c r="A3246" s="63" t="s">
        <v>20562</v>
      </c>
      <c r="B3246" s="63" t="s">
        <v>20563</v>
      </c>
      <c r="C3246" s="63" t="s">
        <v>20564</v>
      </c>
      <c r="D3246" s="63" t="s">
        <v>211</v>
      </c>
      <c r="E3246" s="63" t="s">
        <v>119</v>
      </c>
      <c r="F3246" s="63" t="s">
        <v>498</v>
      </c>
      <c r="G3246" s="63" t="s">
        <v>14</v>
      </c>
      <c r="I3246" s="10"/>
    </row>
    <row r="3247" ht="14.25" customHeight="1">
      <c r="A3247" s="63" t="s">
        <v>20562</v>
      </c>
      <c r="B3247" s="63" t="s">
        <v>20563</v>
      </c>
      <c r="C3247" s="63" t="s">
        <v>20564</v>
      </c>
      <c r="D3247" s="63" t="s">
        <v>211</v>
      </c>
      <c r="E3247" s="63" t="s">
        <v>90</v>
      </c>
      <c r="F3247" s="63" t="s">
        <v>111</v>
      </c>
      <c r="G3247" s="63" t="s">
        <v>14</v>
      </c>
      <c r="I3247" s="10"/>
    </row>
    <row r="3248" ht="14.25" customHeight="1">
      <c r="A3248" s="63" t="s">
        <v>20562</v>
      </c>
      <c r="B3248" s="63" t="s">
        <v>20565</v>
      </c>
      <c r="C3248" s="63" t="s">
        <v>20566</v>
      </c>
      <c r="D3248" s="63" t="s">
        <v>611</v>
      </c>
      <c r="E3248" s="63" t="s">
        <v>119</v>
      </c>
      <c r="F3248" s="63" t="s">
        <v>917</v>
      </c>
      <c r="G3248" s="63" t="s">
        <v>14</v>
      </c>
      <c r="I3248" s="10"/>
    </row>
    <row r="3249" ht="14.25" customHeight="1">
      <c r="A3249" s="63" t="s">
        <v>20562</v>
      </c>
      <c r="B3249" s="63" t="s">
        <v>20565</v>
      </c>
      <c r="C3249" s="63" t="s">
        <v>20566</v>
      </c>
      <c r="D3249" s="63" t="s">
        <v>611</v>
      </c>
      <c r="E3249" s="63" t="s">
        <v>90</v>
      </c>
      <c r="F3249" s="63" t="s">
        <v>111</v>
      </c>
      <c r="G3249" s="63" t="s">
        <v>14</v>
      </c>
      <c r="I3249" s="10"/>
    </row>
    <row r="3250" ht="14.25" customHeight="1">
      <c r="A3250" s="63" t="s">
        <v>20567</v>
      </c>
      <c r="B3250" s="63" t="s">
        <v>20568</v>
      </c>
      <c r="C3250" s="63" t="s">
        <v>20569</v>
      </c>
      <c r="D3250" s="63" t="s">
        <v>412</v>
      </c>
      <c r="E3250" s="63" t="s">
        <v>1144</v>
      </c>
      <c r="F3250" s="63" t="s">
        <v>1524</v>
      </c>
      <c r="G3250" s="63" t="s">
        <v>14</v>
      </c>
      <c r="I3250" s="10"/>
    </row>
    <row r="3251" ht="14.25" customHeight="1">
      <c r="A3251" s="63" t="s">
        <v>20567</v>
      </c>
      <c r="B3251" s="63" t="s">
        <v>20568</v>
      </c>
      <c r="C3251" s="63" t="s">
        <v>20569</v>
      </c>
      <c r="D3251" s="63" t="s">
        <v>412</v>
      </c>
      <c r="E3251" s="63" t="s">
        <v>47</v>
      </c>
      <c r="F3251" s="63" t="s">
        <v>300</v>
      </c>
      <c r="G3251" s="63" t="s">
        <v>14</v>
      </c>
      <c r="I3251" s="10"/>
    </row>
    <row r="3252" ht="14.25" customHeight="1">
      <c r="A3252" s="63" t="s">
        <v>20567</v>
      </c>
      <c r="B3252" s="63" t="s">
        <v>20568</v>
      </c>
      <c r="C3252" s="63" t="s">
        <v>20569</v>
      </c>
      <c r="D3252" s="63" t="s">
        <v>412</v>
      </c>
      <c r="E3252" s="63" t="s">
        <v>90</v>
      </c>
      <c r="F3252" s="63" t="s">
        <v>111</v>
      </c>
      <c r="G3252" s="63" t="s">
        <v>14</v>
      </c>
      <c r="I3252" s="10"/>
    </row>
    <row r="3253" ht="14.25" customHeight="1">
      <c r="A3253" s="63" t="s">
        <v>20567</v>
      </c>
      <c r="B3253" s="63" t="s">
        <v>20570</v>
      </c>
      <c r="C3253" s="63" t="s">
        <v>20571</v>
      </c>
      <c r="D3253" s="63" t="s">
        <v>18267</v>
      </c>
      <c r="E3253" s="63" t="s">
        <v>2125</v>
      </c>
      <c r="F3253" s="63" t="s">
        <v>308</v>
      </c>
      <c r="G3253" s="63" t="s">
        <v>14</v>
      </c>
      <c r="I3253" s="10"/>
    </row>
    <row r="3254" ht="14.25" customHeight="1">
      <c r="A3254" s="63" t="s">
        <v>20567</v>
      </c>
      <c r="B3254" s="63" t="s">
        <v>20570</v>
      </c>
      <c r="C3254" s="63" t="s">
        <v>20571</v>
      </c>
      <c r="D3254" s="63" t="s">
        <v>18267</v>
      </c>
      <c r="E3254" s="63" t="s">
        <v>183</v>
      </c>
      <c r="F3254" s="63" t="s">
        <v>111</v>
      </c>
      <c r="G3254" s="63" t="s">
        <v>14</v>
      </c>
      <c r="I3254" s="10"/>
    </row>
    <row r="3255" ht="14.25" customHeight="1">
      <c r="A3255" s="63" t="s">
        <v>20572</v>
      </c>
      <c r="B3255" s="63" t="s">
        <v>20573</v>
      </c>
      <c r="C3255" s="63" t="s">
        <v>20574</v>
      </c>
      <c r="D3255" s="63" t="s">
        <v>1072</v>
      </c>
      <c r="E3255" s="63" t="s">
        <v>239</v>
      </c>
      <c r="F3255" s="63" t="s">
        <v>4780</v>
      </c>
      <c r="G3255" s="63" t="s">
        <v>14</v>
      </c>
      <c r="I3255" s="10"/>
    </row>
    <row r="3256" ht="14.25" customHeight="1">
      <c r="A3256" s="63" t="s">
        <v>20572</v>
      </c>
      <c r="B3256" s="63" t="s">
        <v>20573</v>
      </c>
      <c r="C3256" s="63" t="s">
        <v>20574</v>
      </c>
      <c r="D3256" s="63" t="s">
        <v>1072</v>
      </c>
      <c r="E3256" s="63" t="s">
        <v>90</v>
      </c>
      <c r="F3256" s="63" t="s">
        <v>111</v>
      </c>
      <c r="G3256" s="63" t="s">
        <v>14</v>
      </c>
      <c r="I3256" s="10"/>
    </row>
    <row r="3257" ht="14.25" customHeight="1">
      <c r="A3257" s="63" t="s">
        <v>20572</v>
      </c>
      <c r="B3257" s="63" t="s">
        <v>20575</v>
      </c>
      <c r="C3257" s="63" t="s">
        <v>20576</v>
      </c>
      <c r="D3257" s="63" t="s">
        <v>665</v>
      </c>
      <c r="E3257" s="63" t="s">
        <v>420</v>
      </c>
      <c r="F3257" s="63" t="s">
        <v>1749</v>
      </c>
      <c r="G3257" s="63" t="s">
        <v>14</v>
      </c>
      <c r="I3257" s="10"/>
    </row>
    <row r="3258" ht="14.25" customHeight="1">
      <c r="A3258" s="63" t="s">
        <v>20572</v>
      </c>
      <c r="B3258" s="63" t="s">
        <v>20575</v>
      </c>
      <c r="C3258" s="63" t="s">
        <v>20576</v>
      </c>
      <c r="D3258" s="63" t="s">
        <v>665</v>
      </c>
      <c r="E3258" s="63" t="s">
        <v>90</v>
      </c>
      <c r="F3258" s="63" t="s">
        <v>111</v>
      </c>
      <c r="G3258" s="63" t="s">
        <v>14</v>
      </c>
      <c r="I3258" s="10"/>
    </row>
    <row r="3259" ht="14.25" customHeight="1">
      <c r="A3259" s="63" t="s">
        <v>20577</v>
      </c>
      <c r="B3259" s="63" t="s">
        <v>20578</v>
      </c>
      <c r="C3259" s="63" t="s">
        <v>20579</v>
      </c>
      <c r="D3259" s="63" t="s">
        <v>321</v>
      </c>
      <c r="E3259" s="63" t="s">
        <v>119</v>
      </c>
      <c r="F3259" s="63" t="s">
        <v>1246</v>
      </c>
      <c r="G3259" s="63" t="s">
        <v>14</v>
      </c>
      <c r="I3259" s="10"/>
    </row>
    <row r="3260" ht="14.25" customHeight="1">
      <c r="A3260" s="63" t="s">
        <v>20577</v>
      </c>
      <c r="B3260" s="63" t="s">
        <v>20578</v>
      </c>
      <c r="C3260" s="63" t="s">
        <v>20579</v>
      </c>
      <c r="D3260" s="63" t="s">
        <v>321</v>
      </c>
      <c r="E3260" s="63" t="s">
        <v>90</v>
      </c>
      <c r="F3260" s="63" t="s">
        <v>111</v>
      </c>
      <c r="G3260" s="63" t="s">
        <v>14</v>
      </c>
      <c r="I3260" s="10"/>
    </row>
    <row r="3261" ht="14.25" customHeight="1">
      <c r="A3261" s="63" t="s">
        <v>20577</v>
      </c>
      <c r="B3261" s="63" t="s">
        <v>20580</v>
      </c>
      <c r="C3261" s="63" t="s">
        <v>20581</v>
      </c>
      <c r="D3261" s="63" t="s">
        <v>311</v>
      </c>
      <c r="E3261" s="63" t="s">
        <v>100</v>
      </c>
      <c r="F3261" s="63" t="s">
        <v>531</v>
      </c>
      <c r="G3261" s="63" t="s">
        <v>14</v>
      </c>
      <c r="I3261" s="10"/>
    </row>
    <row r="3262" ht="14.25" customHeight="1">
      <c r="A3262" s="63" t="s">
        <v>20577</v>
      </c>
      <c r="B3262" s="63" t="s">
        <v>20580</v>
      </c>
      <c r="C3262" s="63" t="s">
        <v>20581</v>
      </c>
      <c r="D3262" s="63" t="s">
        <v>311</v>
      </c>
      <c r="E3262" s="63" t="s">
        <v>6</v>
      </c>
      <c r="F3262" s="63" t="s">
        <v>171</v>
      </c>
      <c r="G3262" s="63" t="s">
        <v>14</v>
      </c>
      <c r="I3262" s="10"/>
    </row>
    <row r="3263" ht="14.25" customHeight="1">
      <c r="A3263" s="63" t="s">
        <v>20577</v>
      </c>
      <c r="B3263" s="63" t="s">
        <v>20580</v>
      </c>
      <c r="C3263" s="63" t="s">
        <v>20581</v>
      </c>
      <c r="D3263" s="63" t="s">
        <v>311</v>
      </c>
      <c r="E3263" s="63" t="s">
        <v>90</v>
      </c>
      <c r="F3263" s="63" t="s">
        <v>111</v>
      </c>
      <c r="G3263" s="63" t="s">
        <v>14</v>
      </c>
      <c r="I3263" s="10"/>
    </row>
    <row r="3264" ht="14.25" customHeight="1">
      <c r="A3264" s="63" t="s">
        <v>20582</v>
      </c>
      <c r="B3264" s="63" t="s">
        <v>20583</v>
      </c>
      <c r="C3264" s="63" t="s">
        <v>20584</v>
      </c>
      <c r="D3264" s="63" t="s">
        <v>295</v>
      </c>
      <c r="E3264" s="63" t="s">
        <v>6</v>
      </c>
      <c r="F3264" s="63" t="s">
        <v>171</v>
      </c>
      <c r="G3264" s="63" t="s">
        <v>14</v>
      </c>
      <c r="I3264" s="10"/>
    </row>
    <row r="3265" ht="14.25" customHeight="1">
      <c r="A3265" s="63" t="s">
        <v>20582</v>
      </c>
      <c r="B3265" s="63" t="s">
        <v>20583</v>
      </c>
      <c r="C3265" s="63" t="s">
        <v>20584</v>
      </c>
      <c r="D3265" s="63" t="s">
        <v>295</v>
      </c>
      <c r="E3265" s="63" t="s">
        <v>90</v>
      </c>
      <c r="F3265" s="63" t="s">
        <v>111</v>
      </c>
      <c r="G3265" s="63" t="s">
        <v>14</v>
      </c>
      <c r="I3265" s="10"/>
    </row>
    <row r="3266" ht="14.25" customHeight="1">
      <c r="A3266" s="63" t="s">
        <v>20582</v>
      </c>
      <c r="B3266" s="63" t="s">
        <v>20585</v>
      </c>
      <c r="C3266" s="63" t="s">
        <v>20586</v>
      </c>
      <c r="D3266" s="63" t="s">
        <v>839</v>
      </c>
      <c r="E3266" s="63" t="s">
        <v>90</v>
      </c>
      <c r="F3266" s="63" t="s">
        <v>111</v>
      </c>
      <c r="G3266" s="63" t="s">
        <v>14</v>
      </c>
      <c r="I3266" s="10"/>
    </row>
    <row r="3267" ht="14.25" customHeight="1">
      <c r="A3267" s="65">
        <v>44144.0</v>
      </c>
      <c r="B3267" s="63" t="s">
        <v>20587</v>
      </c>
      <c r="C3267" s="63" t="s">
        <v>20588</v>
      </c>
      <c r="D3267" s="63" t="s">
        <v>3444</v>
      </c>
      <c r="E3267" s="63" t="s">
        <v>119</v>
      </c>
      <c r="F3267" s="63" t="s">
        <v>19453</v>
      </c>
      <c r="G3267" s="63" t="s">
        <v>14</v>
      </c>
      <c r="I3267" s="10"/>
    </row>
    <row r="3268" ht="14.25" customHeight="1">
      <c r="A3268" s="65">
        <v>44144.0</v>
      </c>
      <c r="B3268" s="63" t="s">
        <v>20587</v>
      </c>
      <c r="C3268" s="63" t="s">
        <v>20588</v>
      </c>
      <c r="D3268" s="63" t="s">
        <v>3444</v>
      </c>
      <c r="E3268" s="63" t="s">
        <v>19164</v>
      </c>
      <c r="F3268" s="63" t="s">
        <v>111</v>
      </c>
      <c r="G3268" s="63" t="s">
        <v>14</v>
      </c>
      <c r="I3268" s="10"/>
    </row>
    <row r="3269" ht="14.25" customHeight="1">
      <c r="A3269" s="65">
        <v>44083.0</v>
      </c>
      <c r="B3269" s="63" t="s">
        <v>20589</v>
      </c>
      <c r="C3269" s="63" t="s">
        <v>20590</v>
      </c>
      <c r="D3269" s="63" t="s">
        <v>321</v>
      </c>
      <c r="E3269" s="63" t="s">
        <v>119</v>
      </c>
      <c r="F3269" s="63" t="s">
        <v>4436</v>
      </c>
      <c r="G3269" s="63" t="s">
        <v>14</v>
      </c>
      <c r="I3269" s="10"/>
    </row>
    <row r="3270" ht="14.25" customHeight="1">
      <c r="A3270" s="65">
        <v>44083.0</v>
      </c>
      <c r="B3270" s="63" t="s">
        <v>20589</v>
      </c>
      <c r="C3270" s="63" t="s">
        <v>20590</v>
      </c>
      <c r="D3270" s="63" t="s">
        <v>321</v>
      </c>
      <c r="E3270" s="63" t="s">
        <v>90</v>
      </c>
      <c r="F3270" s="63" t="s">
        <v>111</v>
      </c>
      <c r="G3270" s="63" t="s">
        <v>14</v>
      </c>
      <c r="I3270" s="10"/>
    </row>
    <row r="3271" ht="14.25" customHeight="1">
      <c r="A3271" s="65">
        <v>44083.0</v>
      </c>
      <c r="B3271" s="63" t="s">
        <v>20591</v>
      </c>
      <c r="C3271" s="63" t="s">
        <v>20592</v>
      </c>
      <c r="D3271" s="63" t="s">
        <v>295</v>
      </c>
      <c r="E3271" s="63" t="s">
        <v>6</v>
      </c>
      <c r="F3271" s="63" t="s">
        <v>171</v>
      </c>
      <c r="G3271" s="63" t="s">
        <v>14</v>
      </c>
      <c r="I3271" s="10"/>
    </row>
    <row r="3272" ht="14.25" customHeight="1">
      <c r="A3272" s="65">
        <v>44083.0</v>
      </c>
      <c r="B3272" s="63" t="s">
        <v>20591</v>
      </c>
      <c r="C3272" s="63" t="s">
        <v>20592</v>
      </c>
      <c r="D3272" s="63" t="s">
        <v>295</v>
      </c>
      <c r="E3272" s="63" t="s">
        <v>90</v>
      </c>
      <c r="F3272" s="63" t="s">
        <v>111</v>
      </c>
      <c r="G3272" s="63" t="s">
        <v>14</v>
      </c>
      <c r="I3272" s="10"/>
    </row>
    <row r="3273" ht="14.25" customHeight="1">
      <c r="A3273" s="65">
        <v>44052.0</v>
      </c>
      <c r="B3273" s="63" t="s">
        <v>20593</v>
      </c>
      <c r="C3273" s="63" t="s">
        <v>20594</v>
      </c>
      <c r="D3273" s="63" t="s">
        <v>1176</v>
      </c>
      <c r="E3273" s="63" t="s">
        <v>90</v>
      </c>
      <c r="F3273" s="63" t="s">
        <v>111</v>
      </c>
      <c r="G3273" s="63" t="s">
        <v>14</v>
      </c>
      <c r="I3273" s="10"/>
    </row>
    <row r="3274" ht="14.25" customHeight="1">
      <c r="A3274" s="65">
        <v>44052.0</v>
      </c>
      <c r="B3274" s="63" t="s">
        <v>20595</v>
      </c>
      <c r="C3274" s="63" t="s">
        <v>20596</v>
      </c>
      <c r="D3274" s="63" t="s">
        <v>722</v>
      </c>
      <c r="E3274" s="63" t="s">
        <v>420</v>
      </c>
      <c r="F3274" s="63" t="s">
        <v>454</v>
      </c>
      <c r="G3274" s="63" t="s">
        <v>14</v>
      </c>
      <c r="I3274" s="10"/>
    </row>
    <row r="3275" ht="14.25" customHeight="1">
      <c r="A3275" s="65">
        <v>44052.0</v>
      </c>
      <c r="B3275" s="63" t="s">
        <v>20595</v>
      </c>
      <c r="C3275" s="63" t="s">
        <v>20596</v>
      </c>
      <c r="D3275" s="63" t="s">
        <v>722</v>
      </c>
      <c r="E3275" s="63" t="s">
        <v>5895</v>
      </c>
      <c r="F3275" s="63" t="s">
        <v>111</v>
      </c>
      <c r="G3275" s="63" t="s">
        <v>14</v>
      </c>
      <c r="I3275" s="10"/>
    </row>
    <row r="3276" ht="14.25" customHeight="1">
      <c r="A3276" s="65">
        <v>43899.0</v>
      </c>
      <c r="B3276" s="63" t="s">
        <v>20597</v>
      </c>
      <c r="C3276" s="63" t="s">
        <v>20598</v>
      </c>
      <c r="D3276" s="63" t="s">
        <v>201</v>
      </c>
      <c r="E3276" s="63" t="s">
        <v>8294</v>
      </c>
      <c r="F3276" s="63" t="s">
        <v>111</v>
      </c>
      <c r="G3276" s="63" t="s">
        <v>14</v>
      </c>
      <c r="I3276" s="10"/>
    </row>
    <row r="3277" ht="14.25" customHeight="1">
      <c r="A3277" s="65">
        <v>43899.0</v>
      </c>
      <c r="B3277" s="63" t="s">
        <v>20599</v>
      </c>
      <c r="C3277" s="63" t="s">
        <v>20600</v>
      </c>
      <c r="D3277" s="63" t="s">
        <v>165</v>
      </c>
      <c r="E3277" s="63" t="s">
        <v>119</v>
      </c>
      <c r="F3277" s="63" t="s">
        <v>20339</v>
      </c>
      <c r="G3277" s="63" t="s">
        <v>14</v>
      </c>
      <c r="I3277" s="10"/>
    </row>
    <row r="3278" ht="14.25" customHeight="1">
      <c r="A3278" s="65">
        <v>43899.0</v>
      </c>
      <c r="B3278" s="63" t="s">
        <v>20599</v>
      </c>
      <c r="C3278" s="63" t="s">
        <v>20600</v>
      </c>
      <c r="D3278" s="63" t="s">
        <v>165</v>
      </c>
      <c r="E3278" s="63" t="s">
        <v>18166</v>
      </c>
      <c r="F3278" s="63" t="s">
        <v>101</v>
      </c>
      <c r="G3278" s="63" t="s">
        <v>14</v>
      </c>
      <c r="I3278" s="10"/>
    </row>
    <row r="3279" ht="14.25" customHeight="1">
      <c r="A3279" s="65">
        <v>43899.0</v>
      </c>
      <c r="B3279" s="63" t="s">
        <v>20599</v>
      </c>
      <c r="C3279" s="63" t="s">
        <v>20600</v>
      </c>
      <c r="D3279" s="63" t="s">
        <v>165</v>
      </c>
      <c r="E3279" s="63" t="s">
        <v>90</v>
      </c>
      <c r="F3279" s="63" t="s">
        <v>111</v>
      </c>
      <c r="G3279" s="63" t="s">
        <v>14</v>
      </c>
      <c r="I3279" s="10"/>
    </row>
    <row r="3280" ht="14.25" customHeight="1">
      <c r="A3280" s="65">
        <v>43870.0</v>
      </c>
      <c r="B3280" s="63" t="s">
        <v>20601</v>
      </c>
      <c r="C3280" s="63" t="s">
        <v>20602</v>
      </c>
      <c r="D3280" s="63" t="s">
        <v>907</v>
      </c>
      <c r="E3280" s="63" t="s">
        <v>2125</v>
      </c>
      <c r="F3280" s="63" t="s">
        <v>1749</v>
      </c>
      <c r="G3280" s="63" t="s">
        <v>14</v>
      </c>
      <c r="I3280" s="10"/>
    </row>
    <row r="3281" ht="14.25" customHeight="1">
      <c r="A3281" s="65">
        <v>43870.0</v>
      </c>
      <c r="B3281" s="63" t="s">
        <v>20601</v>
      </c>
      <c r="C3281" s="63" t="s">
        <v>20602</v>
      </c>
      <c r="D3281" s="63" t="s">
        <v>907</v>
      </c>
      <c r="E3281" s="63" t="s">
        <v>15</v>
      </c>
      <c r="F3281" s="63" t="s">
        <v>4741</v>
      </c>
      <c r="G3281" s="63" t="s">
        <v>14</v>
      </c>
      <c r="I3281" s="10"/>
    </row>
    <row r="3282" ht="14.25" customHeight="1">
      <c r="A3282" s="65">
        <v>43870.0</v>
      </c>
      <c r="B3282" s="63" t="s">
        <v>20601</v>
      </c>
      <c r="C3282" s="63" t="s">
        <v>20602</v>
      </c>
      <c r="D3282" s="63" t="s">
        <v>907</v>
      </c>
      <c r="E3282" s="63" t="s">
        <v>15</v>
      </c>
      <c r="F3282" s="63" t="s">
        <v>17966</v>
      </c>
      <c r="G3282" s="63" t="s">
        <v>14</v>
      </c>
      <c r="I3282" s="10"/>
    </row>
    <row r="3283" ht="14.25" customHeight="1">
      <c r="A3283" s="65">
        <v>43870.0</v>
      </c>
      <c r="B3283" s="63" t="s">
        <v>20601</v>
      </c>
      <c r="C3283" s="63" t="s">
        <v>20602</v>
      </c>
      <c r="D3283" s="63" t="s">
        <v>907</v>
      </c>
      <c r="E3283" s="63" t="s">
        <v>90</v>
      </c>
      <c r="F3283" s="63" t="s">
        <v>111</v>
      </c>
      <c r="G3283" s="63" t="s">
        <v>14</v>
      </c>
      <c r="I3283" s="10"/>
    </row>
    <row r="3284" ht="14.25" customHeight="1">
      <c r="A3284" s="65">
        <v>43870.0</v>
      </c>
      <c r="B3284" s="63" t="s">
        <v>20603</v>
      </c>
      <c r="C3284" s="63" t="s">
        <v>20604</v>
      </c>
      <c r="D3284" s="63" t="s">
        <v>405</v>
      </c>
      <c r="E3284" s="63" t="s">
        <v>8294</v>
      </c>
      <c r="F3284" s="63" t="s">
        <v>111</v>
      </c>
      <c r="G3284" s="63" t="s">
        <v>14</v>
      </c>
      <c r="I3284" s="10"/>
    </row>
    <row r="3285" ht="14.25" customHeight="1">
      <c r="A3285" s="65">
        <v>43839.0</v>
      </c>
      <c r="B3285" s="63" t="s">
        <v>20605</v>
      </c>
      <c r="C3285" s="63" t="s">
        <v>20606</v>
      </c>
      <c r="D3285" s="63" t="s">
        <v>5528</v>
      </c>
      <c r="E3285" s="63" t="s">
        <v>5895</v>
      </c>
      <c r="F3285" s="63" t="s">
        <v>111</v>
      </c>
      <c r="G3285" s="63" t="s">
        <v>14</v>
      </c>
      <c r="I3285" s="10"/>
    </row>
    <row r="3286" ht="14.25" customHeight="1">
      <c r="A3286" s="65">
        <v>43839.0</v>
      </c>
      <c r="B3286" s="63" t="s">
        <v>20605</v>
      </c>
      <c r="C3286" s="63" t="s">
        <v>20606</v>
      </c>
      <c r="D3286" s="63" t="s">
        <v>5528</v>
      </c>
      <c r="E3286" s="63" t="s">
        <v>17618</v>
      </c>
      <c r="F3286" s="63" t="s">
        <v>4780</v>
      </c>
      <c r="G3286" s="63" t="s">
        <v>14</v>
      </c>
      <c r="I3286" s="10"/>
    </row>
    <row r="3287" ht="14.25" customHeight="1">
      <c r="A3287" s="65">
        <v>43839.0</v>
      </c>
      <c r="B3287" s="63" t="s">
        <v>20605</v>
      </c>
      <c r="C3287" s="63" t="s">
        <v>20606</v>
      </c>
      <c r="D3287" s="63" t="s">
        <v>5528</v>
      </c>
      <c r="E3287" s="63" t="s">
        <v>6044</v>
      </c>
      <c r="F3287" s="63" t="s">
        <v>809</v>
      </c>
      <c r="G3287" s="63" t="s">
        <v>14</v>
      </c>
      <c r="I3287" s="10"/>
    </row>
    <row r="3288" ht="14.25" customHeight="1">
      <c r="A3288" s="63" t="s">
        <v>20607</v>
      </c>
      <c r="B3288" s="63" t="s">
        <v>20608</v>
      </c>
      <c r="C3288" s="63" t="s">
        <v>20609</v>
      </c>
      <c r="D3288" s="63" t="s">
        <v>3444</v>
      </c>
      <c r="E3288" s="63" t="s">
        <v>2125</v>
      </c>
      <c r="F3288" s="63" t="s">
        <v>202</v>
      </c>
      <c r="G3288" s="63" t="s">
        <v>14</v>
      </c>
      <c r="I3288" s="10"/>
    </row>
    <row r="3289" ht="14.25" customHeight="1">
      <c r="A3289" s="63" t="s">
        <v>20607</v>
      </c>
      <c r="B3289" s="63" t="s">
        <v>20608</v>
      </c>
      <c r="C3289" s="63" t="s">
        <v>20609</v>
      </c>
      <c r="D3289" s="63" t="s">
        <v>3444</v>
      </c>
      <c r="E3289" s="63" t="s">
        <v>90</v>
      </c>
      <c r="F3289" s="63" t="s">
        <v>111</v>
      </c>
      <c r="G3289" s="63" t="s">
        <v>14</v>
      </c>
      <c r="I3289" s="10"/>
    </row>
    <row r="3290" ht="14.25" customHeight="1">
      <c r="A3290" s="63" t="s">
        <v>20610</v>
      </c>
      <c r="B3290" s="63" t="s">
        <v>20611</v>
      </c>
      <c r="C3290" s="63" t="s">
        <v>20612</v>
      </c>
      <c r="D3290" s="63" t="s">
        <v>312</v>
      </c>
      <c r="E3290" s="63" t="s">
        <v>8294</v>
      </c>
      <c r="F3290" s="63" t="s">
        <v>111</v>
      </c>
      <c r="G3290" s="63" t="s">
        <v>14</v>
      </c>
      <c r="I3290" s="10"/>
    </row>
    <row r="3291" ht="14.25" customHeight="1">
      <c r="A3291" s="63" t="s">
        <v>20613</v>
      </c>
      <c r="B3291" s="63" t="s">
        <v>20614</v>
      </c>
      <c r="C3291" s="63" t="s">
        <v>20615</v>
      </c>
      <c r="D3291" s="63" t="s">
        <v>1184</v>
      </c>
      <c r="E3291" s="63" t="s">
        <v>119</v>
      </c>
      <c r="F3291" s="63" t="s">
        <v>20339</v>
      </c>
      <c r="G3291" s="63" t="s">
        <v>14</v>
      </c>
      <c r="I3291" s="10"/>
    </row>
    <row r="3292" ht="14.25" customHeight="1">
      <c r="A3292" s="63" t="s">
        <v>20613</v>
      </c>
      <c r="B3292" s="63" t="s">
        <v>20614</v>
      </c>
      <c r="C3292" s="63" t="s">
        <v>20615</v>
      </c>
      <c r="D3292" s="63" t="s">
        <v>1184</v>
      </c>
      <c r="E3292" s="63" t="s">
        <v>90</v>
      </c>
      <c r="F3292" s="63" t="s">
        <v>111</v>
      </c>
      <c r="G3292" s="63" t="s">
        <v>14</v>
      </c>
      <c r="I3292" s="10"/>
    </row>
    <row r="3293" ht="14.25" customHeight="1">
      <c r="A3293" s="63" t="s">
        <v>20613</v>
      </c>
      <c r="B3293" s="63" t="s">
        <v>20616</v>
      </c>
      <c r="C3293" s="63" t="s">
        <v>20617</v>
      </c>
      <c r="D3293" s="63" t="s">
        <v>2175</v>
      </c>
      <c r="E3293" s="63" t="s">
        <v>90</v>
      </c>
      <c r="F3293" s="63" t="s">
        <v>111</v>
      </c>
      <c r="G3293" s="63" t="s">
        <v>14</v>
      </c>
      <c r="I3293" s="10"/>
    </row>
    <row r="3294" ht="14.25" customHeight="1">
      <c r="A3294" s="63" t="s">
        <v>20618</v>
      </c>
      <c r="B3294" s="63" t="s">
        <v>20619</v>
      </c>
      <c r="C3294" s="63" t="s">
        <v>20620</v>
      </c>
      <c r="D3294" s="63" t="s">
        <v>343</v>
      </c>
      <c r="E3294" s="63" t="s">
        <v>420</v>
      </c>
      <c r="F3294" s="63" t="s">
        <v>4436</v>
      </c>
      <c r="G3294" s="63" t="s">
        <v>14</v>
      </c>
      <c r="I3294" s="10"/>
    </row>
    <row r="3295" ht="14.25" customHeight="1">
      <c r="A3295" s="63" t="s">
        <v>20618</v>
      </c>
      <c r="B3295" s="63" t="s">
        <v>20621</v>
      </c>
      <c r="C3295" s="63" t="s">
        <v>20622</v>
      </c>
      <c r="D3295" s="63" t="s">
        <v>1151</v>
      </c>
      <c r="E3295" s="63" t="s">
        <v>125</v>
      </c>
      <c r="F3295" s="63" t="s">
        <v>542</v>
      </c>
      <c r="G3295" s="63" t="s">
        <v>14</v>
      </c>
      <c r="I3295" s="10"/>
    </row>
    <row r="3296" ht="14.25" customHeight="1">
      <c r="A3296" s="63" t="s">
        <v>20618</v>
      </c>
      <c r="B3296" s="63" t="s">
        <v>20621</v>
      </c>
      <c r="C3296" s="63" t="s">
        <v>20622</v>
      </c>
      <c r="D3296" s="63" t="s">
        <v>1151</v>
      </c>
      <c r="E3296" s="63" t="s">
        <v>90</v>
      </c>
      <c r="F3296" s="63" t="s">
        <v>111</v>
      </c>
      <c r="G3296" s="63" t="s">
        <v>14</v>
      </c>
      <c r="I3296" s="10"/>
    </row>
    <row r="3297" ht="14.25" customHeight="1">
      <c r="A3297" s="63" t="s">
        <v>20623</v>
      </c>
      <c r="B3297" s="63" t="s">
        <v>20624</v>
      </c>
      <c r="C3297" s="63" t="s">
        <v>20625</v>
      </c>
      <c r="D3297" s="63" t="s">
        <v>321</v>
      </c>
      <c r="E3297" s="63" t="s">
        <v>119</v>
      </c>
      <c r="F3297" s="63" t="s">
        <v>498</v>
      </c>
      <c r="G3297" s="63" t="s">
        <v>14</v>
      </c>
      <c r="I3297" s="10"/>
    </row>
    <row r="3298" ht="14.25" customHeight="1">
      <c r="A3298" s="63" t="s">
        <v>20623</v>
      </c>
      <c r="B3298" s="63" t="s">
        <v>20624</v>
      </c>
      <c r="C3298" s="63" t="s">
        <v>20625</v>
      </c>
      <c r="D3298" s="63" t="s">
        <v>321</v>
      </c>
      <c r="E3298" s="63" t="s">
        <v>420</v>
      </c>
      <c r="F3298" s="63" t="s">
        <v>393</v>
      </c>
      <c r="G3298" s="63" t="s">
        <v>14</v>
      </c>
      <c r="I3298" s="10"/>
    </row>
    <row r="3299" ht="14.25" customHeight="1">
      <c r="A3299" s="63" t="s">
        <v>20623</v>
      </c>
      <c r="B3299" s="63" t="s">
        <v>20624</v>
      </c>
      <c r="C3299" s="63" t="s">
        <v>20625</v>
      </c>
      <c r="D3299" s="63" t="s">
        <v>321</v>
      </c>
      <c r="E3299" s="63" t="s">
        <v>90</v>
      </c>
      <c r="F3299" s="63" t="s">
        <v>111</v>
      </c>
      <c r="G3299" s="63" t="s">
        <v>14</v>
      </c>
      <c r="I3299" s="10"/>
    </row>
    <row r="3300" ht="14.25" customHeight="1">
      <c r="A3300" s="63" t="s">
        <v>20623</v>
      </c>
      <c r="B3300" s="63" t="s">
        <v>20626</v>
      </c>
      <c r="C3300" s="63" t="s">
        <v>20627</v>
      </c>
      <c r="D3300" s="63" t="s">
        <v>284</v>
      </c>
      <c r="E3300" s="63" t="s">
        <v>119</v>
      </c>
      <c r="F3300" s="63" t="s">
        <v>308</v>
      </c>
      <c r="G3300" s="63" t="s">
        <v>14</v>
      </c>
      <c r="I3300" s="10"/>
    </row>
    <row r="3301" ht="14.25" customHeight="1">
      <c r="A3301" s="63" t="s">
        <v>20623</v>
      </c>
      <c r="B3301" s="63" t="s">
        <v>20626</v>
      </c>
      <c r="C3301" s="63" t="s">
        <v>20627</v>
      </c>
      <c r="D3301" s="63" t="s">
        <v>284</v>
      </c>
      <c r="E3301" s="63" t="s">
        <v>90</v>
      </c>
      <c r="F3301" s="63" t="s">
        <v>111</v>
      </c>
      <c r="G3301" s="63" t="s">
        <v>14</v>
      </c>
      <c r="I3301" s="10"/>
    </row>
    <row r="3302" ht="14.25" customHeight="1">
      <c r="A3302" s="63" t="s">
        <v>20628</v>
      </c>
      <c r="B3302" s="63" t="s">
        <v>20629</v>
      </c>
      <c r="C3302" s="63" t="s">
        <v>20630</v>
      </c>
      <c r="D3302" s="63" t="s">
        <v>18267</v>
      </c>
      <c r="E3302" s="63" t="s">
        <v>420</v>
      </c>
      <c r="F3302" s="63" t="s">
        <v>308</v>
      </c>
      <c r="G3302" s="63" t="s">
        <v>14</v>
      </c>
      <c r="I3302" s="10"/>
    </row>
    <row r="3303" ht="14.25" customHeight="1">
      <c r="A3303" s="63" t="s">
        <v>20628</v>
      </c>
      <c r="B3303" s="63" t="s">
        <v>20629</v>
      </c>
      <c r="C3303" s="63" t="s">
        <v>20630</v>
      </c>
      <c r="D3303" s="63" t="s">
        <v>18267</v>
      </c>
      <c r="E3303" s="63" t="s">
        <v>18166</v>
      </c>
      <c r="F3303" s="63" t="s">
        <v>393</v>
      </c>
      <c r="G3303" s="63" t="s">
        <v>14</v>
      </c>
      <c r="I3303" s="10"/>
    </row>
    <row r="3304" ht="14.25" customHeight="1">
      <c r="A3304" s="63" t="s">
        <v>20628</v>
      </c>
      <c r="B3304" s="63" t="s">
        <v>20629</v>
      </c>
      <c r="C3304" s="63" t="s">
        <v>20630</v>
      </c>
      <c r="D3304" s="63" t="s">
        <v>18267</v>
      </c>
      <c r="E3304" s="63" t="s">
        <v>90</v>
      </c>
      <c r="F3304" s="63" t="s">
        <v>111</v>
      </c>
      <c r="G3304" s="63" t="s">
        <v>14</v>
      </c>
      <c r="I3304" s="10"/>
    </row>
    <row r="3305" ht="14.25" customHeight="1">
      <c r="A3305" s="63" t="s">
        <v>20628</v>
      </c>
      <c r="B3305" s="63" t="s">
        <v>20631</v>
      </c>
      <c r="C3305" s="63" t="s">
        <v>20632</v>
      </c>
      <c r="D3305" s="63" t="s">
        <v>1097</v>
      </c>
      <c r="E3305" s="63" t="s">
        <v>119</v>
      </c>
      <c r="F3305" s="63" t="s">
        <v>393</v>
      </c>
      <c r="G3305" s="63" t="s">
        <v>14</v>
      </c>
      <c r="I3305" s="10"/>
    </row>
    <row r="3306" ht="14.25" customHeight="1">
      <c r="A3306" s="63" t="s">
        <v>20628</v>
      </c>
      <c r="B3306" s="63" t="s">
        <v>20631</v>
      </c>
      <c r="C3306" s="63" t="s">
        <v>20632</v>
      </c>
      <c r="D3306" s="63" t="s">
        <v>1097</v>
      </c>
      <c r="E3306" s="63" t="s">
        <v>90</v>
      </c>
      <c r="F3306" s="63" t="s">
        <v>111</v>
      </c>
      <c r="G3306" s="63" t="s">
        <v>14</v>
      </c>
      <c r="I3306" s="10"/>
    </row>
    <row r="3307" ht="14.25" customHeight="1">
      <c r="A3307" s="63" t="s">
        <v>20633</v>
      </c>
      <c r="B3307" s="63" t="s">
        <v>20634</v>
      </c>
      <c r="C3307" s="63" t="s">
        <v>20635</v>
      </c>
      <c r="D3307" s="63" t="s">
        <v>651</v>
      </c>
      <c r="E3307" s="63" t="s">
        <v>105</v>
      </c>
      <c r="F3307" s="63" t="s">
        <v>531</v>
      </c>
      <c r="G3307" s="63" t="s">
        <v>14</v>
      </c>
      <c r="I3307" s="10"/>
    </row>
    <row r="3308" ht="14.25" customHeight="1">
      <c r="A3308" s="63" t="s">
        <v>20633</v>
      </c>
      <c r="B3308" s="63" t="s">
        <v>20636</v>
      </c>
      <c r="C3308" s="63" t="s">
        <v>20637</v>
      </c>
      <c r="D3308" s="63" t="s">
        <v>1952</v>
      </c>
      <c r="E3308" s="63" t="s">
        <v>420</v>
      </c>
      <c r="F3308" s="63" t="s">
        <v>2302</v>
      </c>
      <c r="G3308" s="63" t="s">
        <v>14</v>
      </c>
      <c r="I3308" s="10"/>
    </row>
    <row r="3309" ht="14.25" customHeight="1">
      <c r="A3309" s="63" t="s">
        <v>20633</v>
      </c>
      <c r="B3309" s="63" t="s">
        <v>20636</v>
      </c>
      <c r="C3309" s="63" t="s">
        <v>20637</v>
      </c>
      <c r="D3309" s="63" t="s">
        <v>1952</v>
      </c>
      <c r="E3309" s="63" t="s">
        <v>119</v>
      </c>
      <c r="F3309" s="63" t="s">
        <v>18</v>
      </c>
      <c r="G3309" s="63" t="s">
        <v>14</v>
      </c>
      <c r="I3309" s="10"/>
    </row>
    <row r="3310" ht="14.25" customHeight="1">
      <c r="A3310" s="63" t="s">
        <v>20633</v>
      </c>
      <c r="B3310" s="63" t="s">
        <v>20636</v>
      </c>
      <c r="C3310" s="63" t="s">
        <v>20637</v>
      </c>
      <c r="D3310" s="63" t="s">
        <v>1952</v>
      </c>
      <c r="E3310" s="63" t="s">
        <v>90</v>
      </c>
      <c r="F3310" s="63" t="s">
        <v>111</v>
      </c>
      <c r="G3310" s="63" t="s">
        <v>14</v>
      </c>
      <c r="I3310" s="10"/>
    </row>
    <row r="3311" ht="14.25" customHeight="1">
      <c r="A3311" s="63" t="s">
        <v>20638</v>
      </c>
      <c r="B3311" s="63" t="s">
        <v>20639</v>
      </c>
      <c r="C3311" s="63" t="s">
        <v>20640</v>
      </c>
      <c r="D3311" s="63" t="s">
        <v>1711</v>
      </c>
      <c r="E3311" s="63" t="s">
        <v>420</v>
      </c>
      <c r="F3311" s="63" t="s">
        <v>308</v>
      </c>
      <c r="G3311" s="63" t="s">
        <v>14</v>
      </c>
      <c r="I3311" s="10"/>
    </row>
    <row r="3312" ht="14.25" customHeight="1">
      <c r="A3312" s="63" t="s">
        <v>20638</v>
      </c>
      <c r="B3312" s="63" t="s">
        <v>20641</v>
      </c>
      <c r="C3312" s="63" t="s">
        <v>20642</v>
      </c>
      <c r="D3312" s="63" t="s">
        <v>7450</v>
      </c>
      <c r="E3312" s="63" t="s">
        <v>253</v>
      </c>
      <c r="F3312" s="63" t="s">
        <v>190</v>
      </c>
      <c r="G3312" s="63" t="s">
        <v>14</v>
      </c>
      <c r="I3312" s="10"/>
    </row>
    <row r="3313" ht="14.25" customHeight="1">
      <c r="A3313" s="63" t="s">
        <v>20638</v>
      </c>
      <c r="B3313" s="63" t="s">
        <v>20641</v>
      </c>
      <c r="C3313" s="63" t="s">
        <v>20642</v>
      </c>
      <c r="D3313" s="63" t="s">
        <v>7450</v>
      </c>
      <c r="E3313" s="63" t="s">
        <v>90</v>
      </c>
      <c r="F3313" s="63" t="s">
        <v>111</v>
      </c>
      <c r="G3313" s="63" t="s">
        <v>14</v>
      </c>
      <c r="I3313" s="10"/>
    </row>
    <row r="3314" ht="14.25" customHeight="1">
      <c r="A3314" s="63" t="s">
        <v>20643</v>
      </c>
      <c r="B3314" s="63" t="s">
        <v>20644</v>
      </c>
      <c r="C3314" s="63" t="s">
        <v>20645</v>
      </c>
      <c r="D3314" s="63" t="s">
        <v>584</v>
      </c>
      <c r="E3314" s="63" t="s">
        <v>334</v>
      </c>
      <c r="F3314" s="63" t="s">
        <v>330</v>
      </c>
      <c r="G3314" s="63" t="s">
        <v>14</v>
      </c>
      <c r="I3314" s="10"/>
    </row>
    <row r="3315" ht="14.25" customHeight="1">
      <c r="A3315" s="63" t="s">
        <v>20643</v>
      </c>
      <c r="B3315" s="63" t="s">
        <v>20644</v>
      </c>
      <c r="C3315" s="63" t="s">
        <v>20645</v>
      </c>
      <c r="D3315" s="63" t="s">
        <v>584</v>
      </c>
      <c r="E3315" s="63" t="s">
        <v>90</v>
      </c>
      <c r="F3315" s="63" t="s">
        <v>111</v>
      </c>
      <c r="G3315" s="63" t="s">
        <v>14</v>
      </c>
      <c r="I3315" s="10"/>
    </row>
    <row r="3316" ht="14.25" customHeight="1">
      <c r="A3316" s="63" t="s">
        <v>20643</v>
      </c>
      <c r="B3316" s="63" t="s">
        <v>20646</v>
      </c>
      <c r="C3316" s="63" t="s">
        <v>20647</v>
      </c>
      <c r="D3316" s="63" t="s">
        <v>3764</v>
      </c>
      <c r="E3316" s="63" t="s">
        <v>334</v>
      </c>
      <c r="F3316" s="63" t="s">
        <v>13719</v>
      </c>
      <c r="G3316" s="63" t="s">
        <v>14</v>
      </c>
      <c r="I3316" s="10"/>
    </row>
    <row r="3317" ht="14.25" customHeight="1">
      <c r="A3317" s="63" t="s">
        <v>20643</v>
      </c>
      <c r="B3317" s="63" t="s">
        <v>20646</v>
      </c>
      <c r="C3317" s="63" t="s">
        <v>20647</v>
      </c>
      <c r="D3317" s="63" t="s">
        <v>3764</v>
      </c>
      <c r="E3317" s="63" t="s">
        <v>90</v>
      </c>
      <c r="F3317" s="63" t="s">
        <v>111</v>
      </c>
      <c r="G3317" s="63" t="s">
        <v>14</v>
      </c>
      <c r="I3317" s="10"/>
    </row>
    <row r="3318" ht="14.25" customHeight="1">
      <c r="A3318" s="63" t="s">
        <v>20648</v>
      </c>
      <c r="B3318" s="63" t="s">
        <v>20649</v>
      </c>
      <c r="C3318" s="63" t="s">
        <v>20650</v>
      </c>
      <c r="D3318" s="63" t="s">
        <v>665</v>
      </c>
      <c r="E3318" s="63" t="s">
        <v>409</v>
      </c>
      <c r="F3318" s="63" t="s">
        <v>308</v>
      </c>
      <c r="G3318" s="63" t="s">
        <v>14</v>
      </c>
      <c r="I3318" s="10"/>
    </row>
    <row r="3319" ht="14.25" customHeight="1">
      <c r="A3319" s="63" t="s">
        <v>20648</v>
      </c>
      <c r="B3319" s="63" t="s">
        <v>20649</v>
      </c>
      <c r="C3319" s="63" t="s">
        <v>20650</v>
      </c>
      <c r="D3319" s="63" t="s">
        <v>665</v>
      </c>
      <c r="E3319" s="63" t="s">
        <v>90</v>
      </c>
      <c r="F3319" s="63" t="s">
        <v>111</v>
      </c>
      <c r="G3319" s="63" t="s">
        <v>14</v>
      </c>
      <c r="I3319" s="10"/>
    </row>
    <row r="3320" ht="14.25" customHeight="1">
      <c r="A3320" s="63" t="s">
        <v>20651</v>
      </c>
      <c r="B3320" s="63" t="s">
        <v>20652</v>
      </c>
      <c r="C3320" s="63" t="s">
        <v>20653</v>
      </c>
      <c r="D3320" s="63" t="s">
        <v>165</v>
      </c>
      <c r="E3320" s="63" t="s">
        <v>119</v>
      </c>
      <c r="F3320" s="63" t="s">
        <v>5876</v>
      </c>
      <c r="G3320" s="63" t="s">
        <v>14</v>
      </c>
      <c r="I3320" s="10"/>
    </row>
    <row r="3321" ht="14.25" customHeight="1">
      <c r="A3321" s="63" t="s">
        <v>20651</v>
      </c>
      <c r="B3321" s="63" t="s">
        <v>20652</v>
      </c>
      <c r="C3321" s="63" t="s">
        <v>20653</v>
      </c>
      <c r="D3321" s="63" t="s">
        <v>165</v>
      </c>
      <c r="E3321" s="63" t="s">
        <v>90</v>
      </c>
      <c r="F3321" s="63" t="s">
        <v>111</v>
      </c>
      <c r="G3321" s="63" t="s">
        <v>14</v>
      </c>
      <c r="I3321" s="10"/>
    </row>
    <row r="3322" ht="14.25" customHeight="1">
      <c r="A3322" s="63" t="s">
        <v>20654</v>
      </c>
      <c r="B3322" s="63" t="s">
        <v>20655</v>
      </c>
      <c r="C3322" s="63" t="s">
        <v>20656</v>
      </c>
      <c r="D3322" s="63" t="s">
        <v>427</v>
      </c>
      <c r="E3322" s="63" t="s">
        <v>90</v>
      </c>
      <c r="F3322" s="63" t="s">
        <v>111</v>
      </c>
      <c r="G3322" s="63" t="s">
        <v>14</v>
      </c>
      <c r="I3322" s="10"/>
    </row>
    <row r="3323" ht="14.25" customHeight="1">
      <c r="A3323" s="63" t="s">
        <v>20654</v>
      </c>
      <c r="B3323" s="63" t="s">
        <v>20657</v>
      </c>
      <c r="C3323" s="63" t="s">
        <v>20658</v>
      </c>
      <c r="D3323" s="63" t="s">
        <v>1121</v>
      </c>
      <c r="E3323" s="63" t="s">
        <v>90</v>
      </c>
      <c r="F3323" s="63" t="s">
        <v>111</v>
      </c>
      <c r="G3323" s="63" t="s">
        <v>14</v>
      </c>
      <c r="I3323" s="10"/>
    </row>
    <row r="3324" ht="14.25" customHeight="1">
      <c r="A3324" s="65">
        <v>44143.0</v>
      </c>
      <c r="B3324" s="63" t="s">
        <v>20659</v>
      </c>
      <c r="C3324" s="63" t="s">
        <v>20660</v>
      </c>
      <c r="D3324" s="63" t="s">
        <v>9655</v>
      </c>
      <c r="E3324" s="63" t="s">
        <v>119</v>
      </c>
      <c r="F3324" s="63" t="s">
        <v>19467</v>
      </c>
      <c r="G3324" s="63" t="s">
        <v>14</v>
      </c>
      <c r="I3324" s="10"/>
    </row>
    <row r="3325" ht="14.25" customHeight="1">
      <c r="A3325" s="65">
        <v>44143.0</v>
      </c>
      <c r="B3325" s="63" t="s">
        <v>20659</v>
      </c>
      <c r="C3325" s="63" t="s">
        <v>20660</v>
      </c>
      <c r="D3325" s="63" t="s">
        <v>9655</v>
      </c>
      <c r="E3325" s="63" t="s">
        <v>90</v>
      </c>
      <c r="F3325" s="63" t="s">
        <v>111</v>
      </c>
      <c r="G3325" s="63" t="s">
        <v>14</v>
      </c>
      <c r="I3325" s="10"/>
    </row>
    <row r="3326" ht="14.25" customHeight="1">
      <c r="A3326" s="65">
        <v>44143.0</v>
      </c>
      <c r="B3326" s="63" t="s">
        <v>20661</v>
      </c>
      <c r="C3326" s="63" t="s">
        <v>20662</v>
      </c>
      <c r="D3326" s="63" t="s">
        <v>1181</v>
      </c>
      <c r="E3326" s="63" t="s">
        <v>119</v>
      </c>
      <c r="F3326" s="63" t="s">
        <v>2840</v>
      </c>
      <c r="G3326" s="63" t="s">
        <v>14</v>
      </c>
      <c r="I3326" s="10"/>
    </row>
    <row r="3327" ht="14.25" customHeight="1">
      <c r="A3327" s="65">
        <v>44143.0</v>
      </c>
      <c r="B3327" s="63" t="s">
        <v>20661</v>
      </c>
      <c r="C3327" s="63" t="s">
        <v>20662</v>
      </c>
      <c r="D3327" s="63" t="s">
        <v>1181</v>
      </c>
      <c r="E3327" s="63" t="s">
        <v>90</v>
      </c>
      <c r="F3327" s="63" t="s">
        <v>111</v>
      </c>
      <c r="G3327" s="63" t="s">
        <v>14</v>
      </c>
      <c r="I3327" s="10"/>
    </row>
    <row r="3328" ht="14.25" customHeight="1">
      <c r="A3328" s="65">
        <v>44112.0</v>
      </c>
      <c r="B3328" s="63" t="s">
        <v>20663</v>
      </c>
      <c r="C3328" s="63" t="s">
        <v>20664</v>
      </c>
      <c r="D3328" s="63" t="s">
        <v>3541</v>
      </c>
      <c r="E3328" s="63" t="s">
        <v>119</v>
      </c>
      <c r="F3328" s="63" t="s">
        <v>762</v>
      </c>
      <c r="G3328" s="63" t="s">
        <v>14</v>
      </c>
      <c r="I3328" s="10"/>
    </row>
    <row r="3329" ht="14.25" customHeight="1">
      <c r="A3329" s="65">
        <v>44112.0</v>
      </c>
      <c r="B3329" s="63" t="s">
        <v>20663</v>
      </c>
      <c r="C3329" s="63" t="s">
        <v>20664</v>
      </c>
      <c r="D3329" s="63" t="s">
        <v>3541</v>
      </c>
      <c r="E3329" s="63" t="s">
        <v>90</v>
      </c>
      <c r="F3329" s="63" t="s">
        <v>111</v>
      </c>
      <c r="G3329" s="63" t="s">
        <v>14</v>
      </c>
      <c r="I3329" s="10"/>
    </row>
    <row r="3330" ht="14.25" customHeight="1">
      <c r="A3330" s="65">
        <v>44112.0</v>
      </c>
      <c r="B3330" s="63" t="s">
        <v>20665</v>
      </c>
      <c r="C3330" s="63" t="s">
        <v>20666</v>
      </c>
      <c r="D3330" s="63" t="s">
        <v>722</v>
      </c>
      <c r="E3330" s="63" t="s">
        <v>259</v>
      </c>
      <c r="F3330" s="63" t="s">
        <v>917</v>
      </c>
      <c r="G3330" s="63" t="s">
        <v>14</v>
      </c>
      <c r="I3330" s="10"/>
    </row>
    <row r="3331" ht="14.25" customHeight="1">
      <c r="A3331" s="65">
        <v>44112.0</v>
      </c>
      <c r="B3331" s="63" t="s">
        <v>20665</v>
      </c>
      <c r="C3331" s="63" t="s">
        <v>20666</v>
      </c>
      <c r="D3331" s="63" t="s">
        <v>722</v>
      </c>
      <c r="E3331" s="63" t="s">
        <v>7586</v>
      </c>
      <c r="F3331" s="63" t="s">
        <v>809</v>
      </c>
      <c r="G3331" s="63" t="s">
        <v>14</v>
      </c>
      <c r="I3331" s="10"/>
    </row>
    <row r="3332" ht="14.25" customHeight="1">
      <c r="A3332" s="65">
        <v>44112.0</v>
      </c>
      <c r="B3332" s="63" t="s">
        <v>20665</v>
      </c>
      <c r="C3332" s="63" t="s">
        <v>20666</v>
      </c>
      <c r="D3332" s="63" t="s">
        <v>722</v>
      </c>
      <c r="E3332" s="63" t="s">
        <v>90</v>
      </c>
      <c r="F3332" s="63" t="s">
        <v>111</v>
      </c>
      <c r="G3332" s="63" t="s">
        <v>14</v>
      </c>
      <c r="I3332" s="10"/>
    </row>
    <row r="3333" ht="14.25" customHeight="1">
      <c r="A3333" s="65">
        <v>44020.0</v>
      </c>
      <c r="B3333" s="63" t="s">
        <v>20667</v>
      </c>
      <c r="C3333" s="63" t="s">
        <v>20668</v>
      </c>
      <c r="D3333" s="63" t="s">
        <v>7450</v>
      </c>
      <c r="E3333" s="63" t="s">
        <v>90</v>
      </c>
      <c r="F3333" s="63" t="s">
        <v>111</v>
      </c>
      <c r="G3333" s="63" t="s">
        <v>14</v>
      </c>
      <c r="I3333" s="10"/>
    </row>
    <row r="3334" ht="14.25" customHeight="1">
      <c r="A3334" s="65">
        <v>44020.0</v>
      </c>
      <c r="B3334" s="63" t="s">
        <v>20669</v>
      </c>
      <c r="C3334" s="63" t="s">
        <v>20670</v>
      </c>
      <c r="D3334" s="63" t="s">
        <v>1849</v>
      </c>
      <c r="E3334" s="63" t="s">
        <v>119</v>
      </c>
      <c r="F3334" s="63" t="s">
        <v>19527</v>
      </c>
      <c r="G3334" s="63" t="s">
        <v>14</v>
      </c>
      <c r="I3334" s="10"/>
    </row>
    <row r="3335" ht="14.25" customHeight="1">
      <c r="A3335" s="65">
        <v>44020.0</v>
      </c>
      <c r="B3335" s="63" t="s">
        <v>20669</v>
      </c>
      <c r="C3335" s="63" t="s">
        <v>20670</v>
      </c>
      <c r="D3335" s="63" t="s">
        <v>1849</v>
      </c>
      <c r="E3335" s="63" t="s">
        <v>47</v>
      </c>
      <c r="F3335" s="63" t="s">
        <v>48</v>
      </c>
      <c r="G3335" s="63" t="s">
        <v>14</v>
      </c>
      <c r="I3335" s="10"/>
    </row>
    <row r="3336" ht="14.25" customHeight="1">
      <c r="A3336" s="65">
        <v>44020.0</v>
      </c>
      <c r="B3336" s="63" t="s">
        <v>20669</v>
      </c>
      <c r="C3336" s="63" t="s">
        <v>20670</v>
      </c>
      <c r="D3336" s="63" t="s">
        <v>1849</v>
      </c>
      <c r="E3336" s="63" t="s">
        <v>19164</v>
      </c>
      <c r="F3336" s="63" t="s">
        <v>111</v>
      </c>
      <c r="G3336" s="63" t="s">
        <v>14</v>
      </c>
      <c r="I3336" s="10"/>
    </row>
    <row r="3337" ht="14.25" customHeight="1">
      <c r="A3337" s="65">
        <v>43990.0</v>
      </c>
      <c r="B3337" s="63" t="s">
        <v>20671</v>
      </c>
      <c r="C3337" s="63" t="s">
        <v>20672</v>
      </c>
      <c r="D3337" s="63" t="s">
        <v>1290</v>
      </c>
      <c r="E3337" s="63" t="s">
        <v>119</v>
      </c>
      <c r="F3337" s="63" t="s">
        <v>19337</v>
      </c>
      <c r="G3337" s="63" t="s">
        <v>14</v>
      </c>
      <c r="I3337" s="10"/>
    </row>
    <row r="3338" ht="14.25" customHeight="1">
      <c r="A3338" s="65">
        <v>43990.0</v>
      </c>
      <c r="B3338" s="63" t="s">
        <v>20671</v>
      </c>
      <c r="C3338" s="63" t="s">
        <v>20672</v>
      </c>
      <c r="D3338" s="63" t="s">
        <v>1290</v>
      </c>
      <c r="E3338" s="63" t="s">
        <v>90</v>
      </c>
      <c r="F3338" s="63" t="s">
        <v>111</v>
      </c>
      <c r="G3338" s="63" t="s">
        <v>14</v>
      </c>
      <c r="I3338" s="10"/>
    </row>
    <row r="3339" ht="14.25" customHeight="1">
      <c r="A3339" s="65">
        <v>43990.0</v>
      </c>
      <c r="B3339" s="63" t="s">
        <v>20673</v>
      </c>
      <c r="C3339" s="63" t="s">
        <v>20674</v>
      </c>
      <c r="D3339" s="63" t="s">
        <v>427</v>
      </c>
      <c r="E3339" s="63" t="s">
        <v>334</v>
      </c>
      <c r="F3339" s="63" t="s">
        <v>4436</v>
      </c>
      <c r="G3339" s="63" t="s">
        <v>14</v>
      </c>
      <c r="I3339" s="10"/>
    </row>
    <row r="3340" ht="14.25" customHeight="1">
      <c r="A3340" s="65">
        <v>43990.0</v>
      </c>
      <c r="B3340" s="63" t="s">
        <v>20673</v>
      </c>
      <c r="C3340" s="63" t="s">
        <v>20674</v>
      </c>
      <c r="D3340" s="63" t="s">
        <v>427</v>
      </c>
      <c r="E3340" s="63" t="s">
        <v>90</v>
      </c>
      <c r="F3340" s="63" t="s">
        <v>111</v>
      </c>
      <c r="G3340" s="63" t="s">
        <v>14</v>
      </c>
      <c r="I3340" s="10"/>
    </row>
    <row r="3341" ht="14.25" customHeight="1">
      <c r="A3341" s="65">
        <v>43959.0</v>
      </c>
      <c r="B3341" s="63" t="s">
        <v>20675</v>
      </c>
      <c r="C3341" s="63" t="s">
        <v>20676</v>
      </c>
      <c r="D3341" s="63" t="s">
        <v>570</v>
      </c>
      <c r="E3341" s="63" t="s">
        <v>90</v>
      </c>
      <c r="F3341" s="63" t="s">
        <v>111</v>
      </c>
      <c r="G3341" s="63" t="s">
        <v>14</v>
      </c>
      <c r="I3341" s="10"/>
    </row>
    <row r="3342" ht="14.25" customHeight="1">
      <c r="A3342" s="65">
        <v>43929.0</v>
      </c>
      <c r="B3342" s="63" t="s">
        <v>20677</v>
      </c>
      <c r="C3342" s="63" t="s">
        <v>20678</v>
      </c>
      <c r="D3342" s="63" t="s">
        <v>311</v>
      </c>
      <c r="E3342" s="63" t="s">
        <v>90</v>
      </c>
      <c r="F3342" s="63" t="s">
        <v>111</v>
      </c>
      <c r="G3342" s="63" t="s">
        <v>14</v>
      </c>
      <c r="I3342" s="10"/>
    </row>
    <row r="3343" ht="14.25" customHeight="1">
      <c r="A3343" s="65">
        <v>43898.0</v>
      </c>
      <c r="B3343" s="63" t="s">
        <v>20679</v>
      </c>
      <c r="C3343" s="63" t="s">
        <v>20680</v>
      </c>
      <c r="D3343" s="63" t="s">
        <v>595</v>
      </c>
      <c r="E3343" s="63" t="s">
        <v>119</v>
      </c>
      <c r="F3343" s="63" t="s">
        <v>917</v>
      </c>
      <c r="G3343" s="63" t="s">
        <v>14</v>
      </c>
      <c r="I3343" s="10"/>
    </row>
    <row r="3344" ht="14.25" customHeight="1">
      <c r="A3344" s="65">
        <v>43898.0</v>
      </c>
      <c r="B3344" s="63" t="s">
        <v>20679</v>
      </c>
      <c r="C3344" s="63" t="s">
        <v>20680</v>
      </c>
      <c r="D3344" s="63" t="s">
        <v>595</v>
      </c>
      <c r="E3344" s="63" t="s">
        <v>7586</v>
      </c>
      <c r="F3344" s="63" t="s">
        <v>809</v>
      </c>
      <c r="G3344" s="63" t="s">
        <v>14</v>
      </c>
      <c r="I3344" s="10"/>
    </row>
    <row r="3345" ht="14.25" customHeight="1">
      <c r="A3345" s="63" t="s">
        <v>20681</v>
      </c>
      <c r="B3345" s="63" t="s">
        <v>20682</v>
      </c>
      <c r="C3345" s="63" t="s">
        <v>20683</v>
      </c>
      <c r="D3345" s="63" t="s">
        <v>1849</v>
      </c>
      <c r="E3345" s="63" t="s">
        <v>90</v>
      </c>
      <c r="F3345" s="63" t="s">
        <v>111</v>
      </c>
      <c r="G3345" s="63" t="s">
        <v>14</v>
      </c>
      <c r="I3345" s="10"/>
    </row>
    <row r="3346" ht="14.25" customHeight="1">
      <c r="A3346" s="63" t="s">
        <v>20681</v>
      </c>
      <c r="B3346" s="63" t="s">
        <v>20684</v>
      </c>
      <c r="C3346" s="63" t="s">
        <v>20685</v>
      </c>
      <c r="D3346" s="63" t="s">
        <v>3179</v>
      </c>
      <c r="E3346" s="63" t="s">
        <v>119</v>
      </c>
      <c r="F3346" s="63" t="s">
        <v>20686</v>
      </c>
      <c r="G3346" s="63" t="s">
        <v>14</v>
      </c>
      <c r="I3346" s="10"/>
    </row>
    <row r="3347" ht="14.25" customHeight="1">
      <c r="A3347" s="63" t="s">
        <v>20681</v>
      </c>
      <c r="B3347" s="63" t="s">
        <v>20684</v>
      </c>
      <c r="C3347" s="63" t="s">
        <v>20685</v>
      </c>
      <c r="D3347" s="63" t="s">
        <v>3179</v>
      </c>
      <c r="E3347" s="63" t="s">
        <v>110</v>
      </c>
      <c r="F3347" s="63" t="s">
        <v>111</v>
      </c>
      <c r="G3347" s="63" t="s">
        <v>14</v>
      </c>
      <c r="I3347" s="10"/>
    </row>
    <row r="3348" ht="14.25" customHeight="1">
      <c r="A3348" s="63" t="s">
        <v>20687</v>
      </c>
      <c r="B3348" s="63" t="s">
        <v>20688</v>
      </c>
      <c r="C3348" s="63" t="s">
        <v>20689</v>
      </c>
      <c r="D3348" s="63" t="s">
        <v>457</v>
      </c>
      <c r="E3348" s="63" t="s">
        <v>2859</v>
      </c>
      <c r="F3348" s="63" t="s">
        <v>144</v>
      </c>
      <c r="G3348" s="63" t="s">
        <v>14</v>
      </c>
      <c r="I3348" s="10"/>
    </row>
    <row r="3349" ht="14.25" customHeight="1">
      <c r="A3349" s="63" t="s">
        <v>20687</v>
      </c>
      <c r="B3349" s="63" t="s">
        <v>20688</v>
      </c>
      <c r="C3349" s="63" t="s">
        <v>20689</v>
      </c>
      <c r="D3349" s="63" t="s">
        <v>457</v>
      </c>
      <c r="E3349" s="63" t="s">
        <v>90</v>
      </c>
      <c r="F3349" s="63" t="s">
        <v>111</v>
      </c>
      <c r="G3349" s="63" t="s">
        <v>14</v>
      </c>
      <c r="I3349" s="10"/>
    </row>
    <row r="3350" ht="14.25" customHeight="1">
      <c r="A3350" s="63" t="s">
        <v>20690</v>
      </c>
      <c r="B3350" s="63" t="s">
        <v>20691</v>
      </c>
      <c r="C3350" s="63" t="s">
        <v>20692</v>
      </c>
      <c r="D3350" s="63" t="s">
        <v>1097</v>
      </c>
      <c r="E3350" s="63" t="s">
        <v>334</v>
      </c>
      <c r="F3350" s="63" t="s">
        <v>498</v>
      </c>
      <c r="G3350" s="63" t="s">
        <v>14</v>
      </c>
      <c r="I3350" s="10"/>
    </row>
    <row r="3351" ht="14.25" customHeight="1">
      <c r="A3351" s="63" t="s">
        <v>20690</v>
      </c>
      <c r="B3351" s="63" t="s">
        <v>20691</v>
      </c>
      <c r="C3351" s="63" t="s">
        <v>20692</v>
      </c>
      <c r="D3351" s="63" t="s">
        <v>1097</v>
      </c>
      <c r="E3351" s="63" t="s">
        <v>90</v>
      </c>
      <c r="F3351" s="63" t="s">
        <v>111</v>
      </c>
      <c r="G3351" s="63" t="s">
        <v>14</v>
      </c>
      <c r="I3351" s="10"/>
    </row>
    <row r="3352" ht="14.25" customHeight="1">
      <c r="A3352" s="63" t="s">
        <v>20693</v>
      </c>
      <c r="B3352" s="63" t="s">
        <v>20694</v>
      </c>
      <c r="C3352" s="63" t="s">
        <v>20695</v>
      </c>
      <c r="D3352" s="63" t="s">
        <v>147</v>
      </c>
      <c r="E3352" s="63" t="s">
        <v>119</v>
      </c>
      <c r="F3352" s="63" t="s">
        <v>7117</v>
      </c>
      <c r="G3352" s="63" t="s">
        <v>14</v>
      </c>
      <c r="I3352" s="10"/>
    </row>
    <row r="3353" ht="14.25" customHeight="1">
      <c r="A3353" s="63" t="s">
        <v>20693</v>
      </c>
      <c r="B3353" s="63" t="s">
        <v>20694</v>
      </c>
      <c r="C3353" s="63" t="s">
        <v>20695</v>
      </c>
      <c r="D3353" s="63" t="s">
        <v>147</v>
      </c>
      <c r="E3353" s="63" t="s">
        <v>90</v>
      </c>
      <c r="F3353" s="63" t="s">
        <v>111</v>
      </c>
      <c r="G3353" s="63" t="s">
        <v>14</v>
      </c>
      <c r="I3353" s="10"/>
    </row>
    <row r="3354" ht="14.25" customHeight="1">
      <c r="A3354" s="63" t="s">
        <v>20693</v>
      </c>
      <c r="B3354" s="63" t="s">
        <v>20696</v>
      </c>
      <c r="C3354" s="63" t="s">
        <v>20697</v>
      </c>
      <c r="D3354" s="63" t="s">
        <v>1151</v>
      </c>
      <c r="E3354" s="63" t="s">
        <v>110</v>
      </c>
      <c r="F3354" s="63" t="s">
        <v>111</v>
      </c>
      <c r="G3354" s="63" t="s">
        <v>14</v>
      </c>
      <c r="I3354" s="10"/>
    </row>
    <row r="3355" ht="14.25" customHeight="1">
      <c r="A3355" s="63" t="s">
        <v>20698</v>
      </c>
      <c r="B3355" s="63" t="s">
        <v>20699</v>
      </c>
      <c r="C3355" s="63" t="s">
        <v>20700</v>
      </c>
      <c r="D3355" s="63" t="s">
        <v>523</v>
      </c>
      <c r="E3355" s="63" t="s">
        <v>119</v>
      </c>
      <c r="F3355" s="63" t="s">
        <v>860</v>
      </c>
      <c r="G3355" s="63" t="s">
        <v>14</v>
      </c>
      <c r="I3355" s="10"/>
    </row>
    <row r="3356" ht="14.25" customHeight="1">
      <c r="A3356" s="63" t="s">
        <v>20698</v>
      </c>
      <c r="B3356" s="63" t="s">
        <v>20699</v>
      </c>
      <c r="C3356" s="63" t="s">
        <v>20700</v>
      </c>
      <c r="D3356" s="63" t="s">
        <v>523</v>
      </c>
      <c r="E3356" s="63" t="s">
        <v>6044</v>
      </c>
      <c r="F3356" s="63" t="s">
        <v>809</v>
      </c>
      <c r="G3356" s="63" t="s">
        <v>14</v>
      </c>
      <c r="I3356" s="10"/>
    </row>
    <row r="3357" ht="14.25" customHeight="1">
      <c r="A3357" s="63" t="s">
        <v>20698</v>
      </c>
      <c r="B3357" s="63" t="s">
        <v>20699</v>
      </c>
      <c r="C3357" s="63" t="s">
        <v>20700</v>
      </c>
      <c r="D3357" s="63" t="s">
        <v>523</v>
      </c>
      <c r="E3357" s="63" t="s">
        <v>90</v>
      </c>
      <c r="F3357" s="63" t="s">
        <v>111</v>
      </c>
      <c r="G3357" s="63" t="s">
        <v>14</v>
      </c>
      <c r="I3357" s="10"/>
    </row>
    <row r="3358" ht="14.25" customHeight="1">
      <c r="A3358" s="63" t="s">
        <v>20701</v>
      </c>
      <c r="B3358" s="63" t="s">
        <v>20702</v>
      </c>
      <c r="C3358" s="63" t="s">
        <v>20703</v>
      </c>
      <c r="D3358" s="63" t="s">
        <v>357</v>
      </c>
      <c r="E3358" s="63" t="s">
        <v>90</v>
      </c>
      <c r="F3358" s="63" t="s">
        <v>111</v>
      </c>
      <c r="G3358" s="63" t="s">
        <v>14</v>
      </c>
      <c r="I3358" s="10"/>
    </row>
    <row r="3359" ht="14.25" customHeight="1">
      <c r="A3359" s="63" t="s">
        <v>20701</v>
      </c>
      <c r="B3359" s="63" t="s">
        <v>20704</v>
      </c>
      <c r="C3359" s="63" t="s">
        <v>20705</v>
      </c>
      <c r="D3359" s="63" t="s">
        <v>838</v>
      </c>
      <c r="E3359" s="63" t="s">
        <v>6</v>
      </c>
      <c r="F3359" s="63" t="s">
        <v>171</v>
      </c>
      <c r="G3359" s="63" t="s">
        <v>14</v>
      </c>
      <c r="I3359" s="10"/>
    </row>
    <row r="3360" ht="14.25" customHeight="1">
      <c r="A3360" s="63" t="s">
        <v>20706</v>
      </c>
      <c r="B3360" s="63" t="s">
        <v>20707</v>
      </c>
      <c r="C3360" s="63" t="s">
        <v>20708</v>
      </c>
      <c r="D3360" s="63" t="s">
        <v>1242</v>
      </c>
      <c r="E3360" s="63" t="s">
        <v>119</v>
      </c>
      <c r="F3360" s="63" t="s">
        <v>762</v>
      </c>
      <c r="G3360" s="63" t="s">
        <v>14</v>
      </c>
      <c r="I3360" s="10"/>
    </row>
    <row r="3361" ht="14.25" customHeight="1">
      <c r="A3361" s="63" t="s">
        <v>20706</v>
      </c>
      <c r="B3361" s="63" t="s">
        <v>20707</v>
      </c>
      <c r="C3361" s="63" t="s">
        <v>20708</v>
      </c>
      <c r="D3361" s="63" t="s">
        <v>1242</v>
      </c>
      <c r="E3361" s="63" t="s">
        <v>90</v>
      </c>
      <c r="F3361" s="63" t="s">
        <v>111</v>
      </c>
      <c r="G3361" s="63" t="s">
        <v>14</v>
      </c>
      <c r="I3361" s="10"/>
    </row>
    <row r="3362" ht="14.25" customHeight="1">
      <c r="A3362" s="63" t="s">
        <v>20709</v>
      </c>
      <c r="B3362" s="63" t="s">
        <v>20710</v>
      </c>
      <c r="C3362" s="63" t="s">
        <v>20711</v>
      </c>
      <c r="D3362" s="63" t="s">
        <v>7302</v>
      </c>
      <c r="E3362" s="63" t="s">
        <v>2326</v>
      </c>
      <c r="F3362" s="63" t="s">
        <v>190</v>
      </c>
      <c r="G3362" s="63" t="s">
        <v>14</v>
      </c>
      <c r="I3362" s="10"/>
    </row>
    <row r="3363" ht="14.25" customHeight="1">
      <c r="A3363" s="63" t="s">
        <v>20709</v>
      </c>
      <c r="B3363" s="63" t="s">
        <v>20710</v>
      </c>
      <c r="C3363" s="63" t="s">
        <v>20711</v>
      </c>
      <c r="D3363" s="63" t="s">
        <v>7302</v>
      </c>
      <c r="E3363" s="63" t="s">
        <v>90</v>
      </c>
      <c r="F3363" s="63" t="s">
        <v>111</v>
      </c>
      <c r="G3363" s="63" t="s">
        <v>14</v>
      </c>
      <c r="I3363" s="10"/>
    </row>
    <row r="3364" ht="14.25" customHeight="1">
      <c r="A3364" s="63" t="s">
        <v>20712</v>
      </c>
      <c r="B3364" s="63" t="s">
        <v>20713</v>
      </c>
      <c r="C3364" s="63" t="s">
        <v>20714</v>
      </c>
      <c r="D3364" s="63" t="s">
        <v>321</v>
      </c>
      <c r="E3364" s="63" t="s">
        <v>119</v>
      </c>
      <c r="F3364" s="63" t="s">
        <v>1246</v>
      </c>
      <c r="G3364" s="63" t="s">
        <v>14</v>
      </c>
      <c r="I3364" s="10"/>
    </row>
    <row r="3365" ht="14.25" customHeight="1">
      <c r="A3365" s="63" t="s">
        <v>20712</v>
      </c>
      <c r="B3365" s="63" t="s">
        <v>20713</v>
      </c>
      <c r="C3365" s="63" t="s">
        <v>20714</v>
      </c>
      <c r="D3365" s="63" t="s">
        <v>321</v>
      </c>
      <c r="E3365" s="63" t="s">
        <v>90</v>
      </c>
      <c r="F3365" s="63" t="s">
        <v>111</v>
      </c>
      <c r="G3365" s="63" t="s">
        <v>14</v>
      </c>
      <c r="I3365" s="10"/>
    </row>
    <row r="3366" ht="14.25" customHeight="1">
      <c r="A3366" s="63" t="s">
        <v>20712</v>
      </c>
      <c r="B3366" s="63" t="s">
        <v>20715</v>
      </c>
      <c r="C3366" s="63" t="s">
        <v>20716</v>
      </c>
      <c r="D3366" s="63" t="s">
        <v>2369</v>
      </c>
      <c r="E3366" s="63" t="s">
        <v>119</v>
      </c>
      <c r="F3366" s="63" t="s">
        <v>132</v>
      </c>
      <c r="G3366" s="63" t="s">
        <v>14</v>
      </c>
      <c r="I3366" s="10"/>
    </row>
    <row r="3367" ht="14.25" customHeight="1">
      <c r="A3367" s="63" t="s">
        <v>20712</v>
      </c>
      <c r="B3367" s="63" t="s">
        <v>20715</v>
      </c>
      <c r="C3367" s="63" t="s">
        <v>20716</v>
      </c>
      <c r="D3367" s="63" t="s">
        <v>2369</v>
      </c>
      <c r="E3367" s="63" t="s">
        <v>90</v>
      </c>
      <c r="F3367" s="63" t="s">
        <v>111</v>
      </c>
      <c r="G3367" s="63" t="s">
        <v>14</v>
      </c>
      <c r="I3367" s="10"/>
    </row>
    <row r="3368" ht="14.25" customHeight="1">
      <c r="A3368" s="63" t="s">
        <v>20717</v>
      </c>
      <c r="B3368" s="63" t="s">
        <v>20718</v>
      </c>
      <c r="C3368" s="63" t="s">
        <v>20719</v>
      </c>
      <c r="D3368" s="63" t="s">
        <v>722</v>
      </c>
      <c r="E3368" s="63" t="s">
        <v>119</v>
      </c>
      <c r="F3368" s="63" t="s">
        <v>3593</v>
      </c>
      <c r="G3368" s="63" t="s">
        <v>14</v>
      </c>
      <c r="I3368" s="10"/>
    </row>
    <row r="3369" ht="14.25" customHeight="1">
      <c r="A3369" s="63" t="s">
        <v>20717</v>
      </c>
      <c r="B3369" s="63" t="s">
        <v>20720</v>
      </c>
      <c r="C3369" s="63" t="s">
        <v>20721</v>
      </c>
      <c r="D3369" s="63" t="s">
        <v>1935</v>
      </c>
      <c r="E3369" s="63" t="s">
        <v>125</v>
      </c>
      <c r="F3369" s="63" t="s">
        <v>542</v>
      </c>
      <c r="G3369" s="63" t="s">
        <v>14</v>
      </c>
      <c r="I3369" s="10"/>
    </row>
    <row r="3370" ht="14.25" customHeight="1">
      <c r="A3370" s="63" t="s">
        <v>20717</v>
      </c>
      <c r="B3370" s="63" t="s">
        <v>20720</v>
      </c>
      <c r="C3370" s="63" t="s">
        <v>20721</v>
      </c>
      <c r="D3370" s="63" t="s">
        <v>1935</v>
      </c>
      <c r="E3370" s="63" t="s">
        <v>90</v>
      </c>
      <c r="F3370" s="63" t="s">
        <v>111</v>
      </c>
      <c r="G3370" s="63" t="s">
        <v>14</v>
      </c>
      <c r="I3370" s="10"/>
    </row>
    <row r="3371" ht="14.25" customHeight="1">
      <c r="A3371" s="63" t="s">
        <v>20722</v>
      </c>
      <c r="B3371" s="63" t="s">
        <v>20723</v>
      </c>
      <c r="C3371" s="63" t="s">
        <v>20724</v>
      </c>
      <c r="D3371" s="63" t="s">
        <v>1176</v>
      </c>
      <c r="E3371" s="63" t="s">
        <v>119</v>
      </c>
      <c r="F3371" s="63" t="s">
        <v>300</v>
      </c>
      <c r="G3371" s="63" t="s">
        <v>14</v>
      </c>
      <c r="I3371" s="10"/>
    </row>
    <row r="3372" ht="14.25" customHeight="1">
      <c r="A3372" s="63" t="s">
        <v>20722</v>
      </c>
      <c r="B3372" s="63" t="s">
        <v>20723</v>
      </c>
      <c r="C3372" s="63" t="s">
        <v>20724</v>
      </c>
      <c r="D3372" s="63" t="s">
        <v>1176</v>
      </c>
      <c r="E3372" s="63" t="s">
        <v>90</v>
      </c>
      <c r="F3372" s="63" t="s">
        <v>111</v>
      </c>
      <c r="G3372" s="63" t="s">
        <v>14</v>
      </c>
      <c r="I3372" s="10"/>
    </row>
    <row r="3373" ht="14.25" customHeight="1">
      <c r="A3373" s="63" t="s">
        <v>20722</v>
      </c>
      <c r="B3373" s="63" t="s">
        <v>20725</v>
      </c>
      <c r="C3373" s="63" t="s">
        <v>20726</v>
      </c>
      <c r="D3373" s="63" t="s">
        <v>109</v>
      </c>
      <c r="E3373" s="63" t="s">
        <v>119</v>
      </c>
      <c r="F3373" s="63" t="s">
        <v>330</v>
      </c>
      <c r="G3373" s="63" t="s">
        <v>14</v>
      </c>
      <c r="I3373" s="10"/>
    </row>
    <row r="3374" ht="14.25" customHeight="1">
      <c r="A3374" s="63" t="s">
        <v>20722</v>
      </c>
      <c r="B3374" s="63" t="s">
        <v>20725</v>
      </c>
      <c r="C3374" s="63" t="s">
        <v>20726</v>
      </c>
      <c r="D3374" s="63" t="s">
        <v>109</v>
      </c>
      <c r="E3374" s="63" t="s">
        <v>20727</v>
      </c>
      <c r="F3374" s="63" t="s">
        <v>5227</v>
      </c>
      <c r="G3374" s="63" t="s">
        <v>14</v>
      </c>
      <c r="I3374" s="10"/>
    </row>
    <row r="3375" ht="14.25" customHeight="1">
      <c r="A3375" s="63" t="s">
        <v>20722</v>
      </c>
      <c r="B3375" s="63" t="s">
        <v>20725</v>
      </c>
      <c r="C3375" s="63" t="s">
        <v>20726</v>
      </c>
      <c r="D3375" s="63" t="s">
        <v>109</v>
      </c>
      <c r="E3375" s="63" t="s">
        <v>90</v>
      </c>
      <c r="F3375" s="63" t="s">
        <v>111</v>
      </c>
      <c r="G3375" s="63" t="s">
        <v>14</v>
      </c>
      <c r="I3375" s="10"/>
    </row>
    <row r="3376" ht="14.25" customHeight="1">
      <c r="A3376" s="63" t="s">
        <v>20728</v>
      </c>
      <c r="B3376" s="63" t="s">
        <v>20729</v>
      </c>
      <c r="C3376" s="63" t="s">
        <v>20730</v>
      </c>
      <c r="D3376" s="63" t="s">
        <v>1181</v>
      </c>
      <c r="E3376" s="63" t="s">
        <v>119</v>
      </c>
      <c r="F3376" s="63" t="s">
        <v>917</v>
      </c>
      <c r="G3376" s="63" t="s">
        <v>14</v>
      </c>
      <c r="I3376" s="10"/>
    </row>
    <row r="3377" ht="14.25" customHeight="1">
      <c r="A3377" s="63" t="s">
        <v>20728</v>
      </c>
      <c r="B3377" s="63" t="s">
        <v>20729</v>
      </c>
      <c r="C3377" s="63" t="s">
        <v>20730</v>
      </c>
      <c r="D3377" s="63" t="s">
        <v>1181</v>
      </c>
      <c r="E3377" s="63" t="s">
        <v>90</v>
      </c>
      <c r="F3377" s="63" t="s">
        <v>111</v>
      </c>
      <c r="G3377" s="63" t="s">
        <v>14</v>
      </c>
      <c r="I3377" s="10"/>
    </row>
    <row r="3378" ht="14.25" customHeight="1">
      <c r="A3378" s="63" t="s">
        <v>20731</v>
      </c>
      <c r="B3378" s="63" t="s">
        <v>20732</v>
      </c>
      <c r="C3378" s="63" t="s">
        <v>20733</v>
      </c>
      <c r="D3378" s="63" t="s">
        <v>786</v>
      </c>
      <c r="E3378" s="63" t="s">
        <v>259</v>
      </c>
      <c r="F3378" s="63" t="s">
        <v>4436</v>
      </c>
      <c r="G3378" s="63" t="s">
        <v>14</v>
      </c>
      <c r="I3378" s="10"/>
    </row>
    <row r="3379" ht="14.25" customHeight="1">
      <c r="A3379" s="63" t="s">
        <v>20731</v>
      </c>
      <c r="B3379" s="63" t="s">
        <v>20734</v>
      </c>
      <c r="C3379" s="63" t="s">
        <v>20735</v>
      </c>
      <c r="D3379" s="63" t="s">
        <v>1290</v>
      </c>
      <c r="E3379" s="63" t="s">
        <v>7624</v>
      </c>
      <c r="F3379" s="63" t="s">
        <v>101</v>
      </c>
      <c r="G3379" s="63" t="s">
        <v>14</v>
      </c>
      <c r="I3379" s="10"/>
    </row>
    <row r="3380" ht="14.25" customHeight="1">
      <c r="A3380" s="63" t="s">
        <v>20731</v>
      </c>
      <c r="B3380" s="63" t="s">
        <v>20734</v>
      </c>
      <c r="C3380" s="63" t="s">
        <v>20735</v>
      </c>
      <c r="D3380" s="63" t="s">
        <v>1290</v>
      </c>
      <c r="E3380" s="63" t="s">
        <v>259</v>
      </c>
      <c r="F3380" s="63" t="s">
        <v>132</v>
      </c>
      <c r="G3380" s="63" t="s">
        <v>14</v>
      </c>
      <c r="I3380" s="10"/>
    </row>
    <row r="3381" ht="14.25" customHeight="1">
      <c r="A3381" s="63" t="s">
        <v>20731</v>
      </c>
      <c r="B3381" s="63" t="s">
        <v>20734</v>
      </c>
      <c r="C3381" s="63" t="s">
        <v>20735</v>
      </c>
      <c r="D3381" s="63" t="s">
        <v>1290</v>
      </c>
      <c r="E3381" s="63" t="s">
        <v>90</v>
      </c>
      <c r="F3381" s="63" t="s">
        <v>111</v>
      </c>
      <c r="G3381" s="63" t="s">
        <v>14</v>
      </c>
      <c r="I3381" s="10"/>
    </row>
    <row r="3382" ht="14.25" customHeight="1">
      <c r="A3382" s="65">
        <v>44111.0</v>
      </c>
      <c r="B3382" s="63" t="s">
        <v>20736</v>
      </c>
      <c r="C3382" s="63" t="s">
        <v>20737</v>
      </c>
      <c r="D3382" s="63" t="s">
        <v>295</v>
      </c>
      <c r="E3382" s="63" t="s">
        <v>90</v>
      </c>
      <c r="F3382" s="63" t="s">
        <v>111</v>
      </c>
      <c r="G3382" s="63" t="s">
        <v>14</v>
      </c>
      <c r="I3382" s="10"/>
    </row>
    <row r="3383" ht="14.25" customHeight="1">
      <c r="A3383" s="65">
        <v>44081.0</v>
      </c>
      <c r="B3383" s="63" t="s">
        <v>20738</v>
      </c>
      <c r="C3383" s="63" t="s">
        <v>20739</v>
      </c>
      <c r="D3383" s="63" t="s">
        <v>109</v>
      </c>
      <c r="E3383" s="63" t="s">
        <v>119</v>
      </c>
      <c r="F3383" s="63" t="s">
        <v>20740</v>
      </c>
      <c r="G3383" s="63" t="s">
        <v>14</v>
      </c>
      <c r="I3383" s="10"/>
    </row>
    <row r="3384" ht="14.25" customHeight="1">
      <c r="A3384" s="65">
        <v>44081.0</v>
      </c>
      <c r="B3384" s="63" t="s">
        <v>20738</v>
      </c>
      <c r="C3384" s="63" t="s">
        <v>20739</v>
      </c>
      <c r="D3384" s="63" t="s">
        <v>109</v>
      </c>
      <c r="E3384" s="63" t="s">
        <v>90</v>
      </c>
      <c r="F3384" s="63" t="s">
        <v>111</v>
      </c>
      <c r="G3384" s="63" t="s">
        <v>14</v>
      </c>
      <c r="I3384" s="10"/>
    </row>
    <row r="3385" ht="14.25" customHeight="1">
      <c r="A3385" s="65">
        <v>44081.0</v>
      </c>
      <c r="B3385" s="63" t="s">
        <v>20741</v>
      </c>
      <c r="C3385" s="63" t="s">
        <v>20742</v>
      </c>
      <c r="D3385" s="63" t="s">
        <v>118</v>
      </c>
      <c r="E3385" s="63" t="s">
        <v>90</v>
      </c>
      <c r="F3385" s="63" t="s">
        <v>111</v>
      </c>
      <c r="G3385" s="63" t="s">
        <v>14</v>
      </c>
      <c r="I3385" s="10"/>
    </row>
    <row r="3386" ht="14.25" customHeight="1">
      <c r="A3386" s="65">
        <v>44050.0</v>
      </c>
      <c r="B3386" s="63" t="s">
        <v>20743</v>
      </c>
      <c r="C3386" s="63" t="s">
        <v>20744</v>
      </c>
      <c r="D3386" s="63" t="s">
        <v>182</v>
      </c>
      <c r="E3386" s="63" t="s">
        <v>6</v>
      </c>
      <c r="F3386" s="63" t="s">
        <v>171</v>
      </c>
      <c r="G3386" s="63" t="s">
        <v>14</v>
      </c>
      <c r="I3386" s="10"/>
    </row>
    <row r="3387" ht="14.25" customHeight="1">
      <c r="A3387" s="65">
        <v>44050.0</v>
      </c>
      <c r="B3387" s="63" t="s">
        <v>20743</v>
      </c>
      <c r="C3387" s="63" t="s">
        <v>20744</v>
      </c>
      <c r="D3387" s="63" t="s">
        <v>182</v>
      </c>
      <c r="E3387" s="63" t="s">
        <v>90</v>
      </c>
      <c r="F3387" s="63" t="s">
        <v>111</v>
      </c>
      <c r="G3387" s="63" t="s">
        <v>14</v>
      </c>
      <c r="I3387" s="10"/>
    </row>
    <row r="3388" ht="14.25" customHeight="1">
      <c r="A3388" s="65">
        <v>44050.0</v>
      </c>
      <c r="B3388" s="63" t="s">
        <v>20745</v>
      </c>
      <c r="C3388" s="63" t="s">
        <v>20746</v>
      </c>
      <c r="D3388" s="63" t="s">
        <v>321</v>
      </c>
      <c r="E3388" s="63" t="s">
        <v>334</v>
      </c>
      <c r="F3388" s="63" t="s">
        <v>762</v>
      </c>
      <c r="G3388" s="63" t="s">
        <v>14</v>
      </c>
      <c r="I3388" s="10"/>
    </row>
    <row r="3389" ht="14.25" customHeight="1">
      <c r="A3389" s="65">
        <v>44050.0</v>
      </c>
      <c r="B3389" s="63" t="s">
        <v>20745</v>
      </c>
      <c r="C3389" s="63" t="s">
        <v>20746</v>
      </c>
      <c r="D3389" s="63" t="s">
        <v>321</v>
      </c>
      <c r="E3389" s="63" t="s">
        <v>90</v>
      </c>
      <c r="F3389" s="63" t="s">
        <v>111</v>
      </c>
      <c r="G3389" s="63" t="s">
        <v>14</v>
      </c>
      <c r="I3389" s="10"/>
    </row>
    <row r="3390" ht="14.25" customHeight="1">
      <c r="A3390" s="65">
        <v>44019.0</v>
      </c>
      <c r="B3390" s="63" t="s">
        <v>20747</v>
      </c>
      <c r="C3390" s="63" t="s">
        <v>20748</v>
      </c>
      <c r="D3390" s="63" t="s">
        <v>2485</v>
      </c>
      <c r="E3390" s="63" t="s">
        <v>420</v>
      </c>
      <c r="F3390" s="63" t="s">
        <v>308</v>
      </c>
      <c r="G3390" s="63" t="s">
        <v>14</v>
      </c>
      <c r="I3390" s="10"/>
    </row>
    <row r="3391" ht="14.25" customHeight="1">
      <c r="A3391" s="65">
        <v>44019.0</v>
      </c>
      <c r="B3391" s="63" t="s">
        <v>20747</v>
      </c>
      <c r="C3391" s="63" t="s">
        <v>20748</v>
      </c>
      <c r="D3391" s="63" t="s">
        <v>2485</v>
      </c>
      <c r="E3391" s="63" t="s">
        <v>90</v>
      </c>
      <c r="F3391" s="63" t="s">
        <v>111</v>
      </c>
      <c r="G3391" s="63" t="s">
        <v>14</v>
      </c>
      <c r="I3391" s="10"/>
    </row>
    <row r="3392" ht="14.25" customHeight="1">
      <c r="A3392" s="65">
        <v>44019.0</v>
      </c>
      <c r="B3392" s="63" t="s">
        <v>20749</v>
      </c>
      <c r="C3392" s="63" t="s">
        <v>20750</v>
      </c>
      <c r="D3392" s="63" t="s">
        <v>357</v>
      </c>
      <c r="E3392" s="63" t="s">
        <v>90</v>
      </c>
      <c r="F3392" s="63" t="s">
        <v>111</v>
      </c>
      <c r="G3392" s="63" t="s">
        <v>14</v>
      </c>
      <c r="I3392" s="10"/>
    </row>
    <row r="3393" ht="14.25" customHeight="1">
      <c r="A3393" s="65">
        <v>43897.0</v>
      </c>
      <c r="B3393" s="63" t="s">
        <v>20751</v>
      </c>
      <c r="C3393" s="63" t="s">
        <v>20752</v>
      </c>
      <c r="D3393" s="63" t="s">
        <v>722</v>
      </c>
      <c r="E3393" s="63" t="s">
        <v>20753</v>
      </c>
      <c r="F3393" s="63" t="s">
        <v>2302</v>
      </c>
      <c r="G3393" s="63" t="s">
        <v>14</v>
      </c>
      <c r="I3393" s="10"/>
    </row>
    <row r="3394" ht="14.25" customHeight="1">
      <c r="A3394" s="65">
        <v>43897.0</v>
      </c>
      <c r="B3394" s="63" t="s">
        <v>20751</v>
      </c>
      <c r="C3394" s="63" t="s">
        <v>20752</v>
      </c>
      <c r="D3394" s="63" t="s">
        <v>722</v>
      </c>
      <c r="E3394" s="63" t="s">
        <v>90</v>
      </c>
      <c r="F3394" s="63" t="s">
        <v>111</v>
      </c>
      <c r="G3394" s="63" t="s">
        <v>14</v>
      </c>
      <c r="I3394" s="10"/>
    </row>
    <row r="3395" ht="14.25" customHeight="1">
      <c r="A3395" s="65">
        <v>43868.0</v>
      </c>
      <c r="B3395" s="63" t="s">
        <v>20754</v>
      </c>
      <c r="C3395" s="63" t="s">
        <v>20755</v>
      </c>
      <c r="D3395" s="63" t="s">
        <v>1935</v>
      </c>
      <c r="E3395" s="63" t="s">
        <v>125</v>
      </c>
      <c r="F3395" s="63" t="s">
        <v>542</v>
      </c>
      <c r="G3395" s="63" t="s">
        <v>14</v>
      </c>
      <c r="I3395" s="10"/>
    </row>
    <row r="3396" ht="14.25" customHeight="1">
      <c r="A3396" s="65">
        <v>43868.0</v>
      </c>
      <c r="B3396" s="63" t="s">
        <v>20754</v>
      </c>
      <c r="C3396" s="63" t="s">
        <v>20755</v>
      </c>
      <c r="D3396" s="63" t="s">
        <v>1935</v>
      </c>
      <c r="E3396" s="63" t="s">
        <v>90</v>
      </c>
      <c r="F3396" s="63" t="s">
        <v>111</v>
      </c>
      <c r="G3396" s="63" t="s">
        <v>14</v>
      </c>
      <c r="I3396" s="10"/>
    </row>
    <row r="3397" ht="14.25" customHeight="1">
      <c r="A3397" s="65">
        <v>43837.0</v>
      </c>
      <c r="B3397" s="63" t="s">
        <v>20756</v>
      </c>
      <c r="C3397" s="63" t="s">
        <v>20757</v>
      </c>
      <c r="D3397" s="63" t="s">
        <v>32</v>
      </c>
      <c r="E3397" s="63" t="s">
        <v>90</v>
      </c>
      <c r="F3397" s="63" t="s">
        <v>111</v>
      </c>
      <c r="G3397" s="63" t="s">
        <v>14</v>
      </c>
      <c r="I3397" s="10"/>
    </row>
    <row r="3398" ht="14.25" customHeight="1">
      <c r="A3398" s="65">
        <v>43837.0</v>
      </c>
      <c r="B3398" s="63" t="s">
        <v>20758</v>
      </c>
      <c r="C3398" s="63" t="s">
        <v>20759</v>
      </c>
      <c r="D3398" s="63" t="s">
        <v>109</v>
      </c>
      <c r="E3398" s="63" t="s">
        <v>6</v>
      </c>
      <c r="F3398" s="63" t="s">
        <v>171</v>
      </c>
      <c r="G3398" s="63" t="s">
        <v>14</v>
      </c>
      <c r="I3398" s="10"/>
    </row>
    <row r="3399" ht="14.25" customHeight="1">
      <c r="A3399" s="65">
        <v>43837.0</v>
      </c>
      <c r="B3399" s="63" t="s">
        <v>20758</v>
      </c>
      <c r="C3399" s="63" t="s">
        <v>20759</v>
      </c>
      <c r="D3399" s="63" t="s">
        <v>109</v>
      </c>
      <c r="E3399" s="63" t="s">
        <v>90</v>
      </c>
      <c r="F3399" s="63" t="s">
        <v>111</v>
      </c>
      <c r="G3399" s="63" t="s">
        <v>14</v>
      </c>
      <c r="I3399" s="10"/>
    </row>
    <row r="3400" ht="14.25" customHeight="1">
      <c r="A3400" s="63" t="s">
        <v>20760</v>
      </c>
      <c r="B3400" s="63" t="s">
        <v>20761</v>
      </c>
      <c r="C3400" s="63" t="s">
        <v>20762</v>
      </c>
      <c r="D3400" s="63" t="s">
        <v>1151</v>
      </c>
      <c r="E3400" s="63" t="s">
        <v>90</v>
      </c>
      <c r="F3400" s="63" t="s">
        <v>111</v>
      </c>
      <c r="G3400" s="63" t="s">
        <v>14</v>
      </c>
      <c r="I3400" s="10"/>
    </row>
    <row r="3401" ht="14.25" customHeight="1">
      <c r="A3401" s="63" t="s">
        <v>20760</v>
      </c>
      <c r="B3401" s="63" t="s">
        <v>20763</v>
      </c>
      <c r="C3401" s="63" t="s">
        <v>20764</v>
      </c>
      <c r="D3401" s="63" t="s">
        <v>3179</v>
      </c>
      <c r="E3401" s="63" t="s">
        <v>6</v>
      </c>
      <c r="F3401" s="63" t="s">
        <v>171</v>
      </c>
      <c r="G3401" s="63" t="s">
        <v>14</v>
      </c>
      <c r="I3401" s="10"/>
    </row>
    <row r="3402" ht="14.25" customHeight="1">
      <c r="A3402" s="63" t="s">
        <v>20760</v>
      </c>
      <c r="B3402" s="63" t="s">
        <v>20763</v>
      </c>
      <c r="C3402" s="63" t="s">
        <v>20764</v>
      </c>
      <c r="D3402" s="63" t="s">
        <v>3179</v>
      </c>
      <c r="E3402" s="63" t="s">
        <v>90</v>
      </c>
      <c r="F3402" s="63" t="s">
        <v>111</v>
      </c>
      <c r="G3402" s="63" t="s">
        <v>14</v>
      </c>
      <c r="I3402" s="10"/>
    </row>
    <row r="3403" ht="14.25" customHeight="1">
      <c r="A3403" s="63" t="s">
        <v>20765</v>
      </c>
      <c r="B3403" s="63" t="s">
        <v>20766</v>
      </c>
      <c r="C3403" s="63" t="s">
        <v>20767</v>
      </c>
      <c r="D3403" s="63" t="s">
        <v>1181</v>
      </c>
      <c r="E3403" s="63" t="s">
        <v>90</v>
      </c>
      <c r="F3403" s="63" t="s">
        <v>111</v>
      </c>
      <c r="G3403" s="63" t="s">
        <v>14</v>
      </c>
      <c r="I3403" s="10"/>
    </row>
    <row r="3404" ht="14.25" customHeight="1">
      <c r="A3404" s="63" t="s">
        <v>20765</v>
      </c>
      <c r="B3404" s="63" t="s">
        <v>20768</v>
      </c>
      <c r="C3404" s="63" t="s">
        <v>20769</v>
      </c>
      <c r="D3404" s="63" t="s">
        <v>284</v>
      </c>
      <c r="E3404" s="63" t="s">
        <v>90</v>
      </c>
      <c r="F3404" s="63" t="s">
        <v>111</v>
      </c>
      <c r="G3404" s="63" t="s">
        <v>14</v>
      </c>
      <c r="I3404" s="10"/>
    </row>
    <row r="3405" ht="14.25" customHeight="1">
      <c r="A3405" s="63" t="s">
        <v>20770</v>
      </c>
      <c r="B3405" s="63" t="s">
        <v>20771</v>
      </c>
      <c r="C3405" s="63" t="s">
        <v>20772</v>
      </c>
      <c r="D3405" s="63" t="s">
        <v>457</v>
      </c>
      <c r="E3405" s="63" t="s">
        <v>90</v>
      </c>
      <c r="F3405" s="63" t="s">
        <v>111</v>
      </c>
      <c r="G3405" s="63" t="s">
        <v>14</v>
      </c>
      <c r="I3405" s="10"/>
    </row>
    <row r="3406" ht="14.25" customHeight="1">
      <c r="A3406" s="63" t="s">
        <v>20770</v>
      </c>
      <c r="B3406" s="63" t="s">
        <v>20773</v>
      </c>
      <c r="C3406" s="63" t="s">
        <v>20774</v>
      </c>
      <c r="D3406" s="63" t="s">
        <v>109</v>
      </c>
      <c r="E3406" s="63" t="s">
        <v>90</v>
      </c>
      <c r="F3406" s="63" t="s">
        <v>111</v>
      </c>
      <c r="G3406" s="63" t="s">
        <v>14</v>
      </c>
      <c r="I3406" s="10"/>
    </row>
    <row r="3407" ht="14.25" customHeight="1">
      <c r="A3407" s="63" t="s">
        <v>20775</v>
      </c>
      <c r="B3407" s="63" t="s">
        <v>20776</v>
      </c>
      <c r="C3407" s="63" t="s">
        <v>20777</v>
      </c>
      <c r="D3407" s="63" t="s">
        <v>329</v>
      </c>
      <c r="E3407" s="63" t="s">
        <v>15</v>
      </c>
      <c r="F3407" s="63" t="s">
        <v>17966</v>
      </c>
      <c r="G3407" s="63" t="s">
        <v>14</v>
      </c>
      <c r="I3407" s="10"/>
    </row>
    <row r="3408" ht="14.25" customHeight="1">
      <c r="A3408" s="63" t="s">
        <v>20775</v>
      </c>
      <c r="B3408" s="63" t="s">
        <v>20776</v>
      </c>
      <c r="C3408" s="63" t="s">
        <v>20777</v>
      </c>
      <c r="D3408" s="63" t="s">
        <v>329</v>
      </c>
      <c r="E3408" s="63" t="s">
        <v>90</v>
      </c>
      <c r="F3408" s="63" t="s">
        <v>111</v>
      </c>
      <c r="G3408" s="63" t="s">
        <v>14</v>
      </c>
      <c r="I3408" s="10"/>
    </row>
    <row r="3409" ht="14.25" customHeight="1">
      <c r="A3409" s="63" t="s">
        <v>20775</v>
      </c>
      <c r="B3409" s="63" t="s">
        <v>20778</v>
      </c>
      <c r="C3409" s="63" t="s">
        <v>20779</v>
      </c>
      <c r="D3409" s="63" t="s">
        <v>286</v>
      </c>
      <c r="E3409" s="63" t="s">
        <v>1094</v>
      </c>
      <c r="F3409" s="63" t="s">
        <v>393</v>
      </c>
      <c r="G3409" s="63" t="s">
        <v>14</v>
      </c>
      <c r="I3409" s="10"/>
    </row>
    <row r="3410" ht="14.25" customHeight="1">
      <c r="A3410" s="63" t="s">
        <v>20775</v>
      </c>
      <c r="B3410" s="63" t="s">
        <v>20778</v>
      </c>
      <c r="C3410" s="63" t="s">
        <v>20779</v>
      </c>
      <c r="D3410" s="63" t="s">
        <v>286</v>
      </c>
      <c r="E3410" s="63" t="s">
        <v>90</v>
      </c>
      <c r="F3410" s="63" t="s">
        <v>111</v>
      </c>
      <c r="G3410" s="63" t="s">
        <v>14</v>
      </c>
      <c r="I3410" s="10"/>
    </row>
    <row r="3411" ht="14.25" customHeight="1">
      <c r="A3411" s="63" t="s">
        <v>20780</v>
      </c>
      <c r="B3411" s="63" t="s">
        <v>20781</v>
      </c>
      <c r="C3411" s="63" t="s">
        <v>20782</v>
      </c>
      <c r="D3411" s="63" t="s">
        <v>357</v>
      </c>
      <c r="E3411" s="63" t="s">
        <v>2326</v>
      </c>
      <c r="F3411" s="63" t="s">
        <v>190</v>
      </c>
      <c r="G3411" s="63" t="s">
        <v>14</v>
      </c>
      <c r="I3411" s="10"/>
    </row>
    <row r="3412" ht="14.25" customHeight="1">
      <c r="A3412" s="63" t="s">
        <v>20780</v>
      </c>
      <c r="B3412" s="63" t="s">
        <v>20781</v>
      </c>
      <c r="C3412" s="63" t="s">
        <v>20782</v>
      </c>
      <c r="D3412" s="63" t="s">
        <v>357</v>
      </c>
      <c r="E3412" s="63" t="s">
        <v>90</v>
      </c>
      <c r="F3412" s="63" t="s">
        <v>111</v>
      </c>
      <c r="G3412" s="63" t="s">
        <v>14</v>
      </c>
      <c r="I3412" s="10"/>
    </row>
    <row r="3413" ht="14.25" customHeight="1">
      <c r="A3413" s="63" t="s">
        <v>20780</v>
      </c>
      <c r="B3413" s="63" t="s">
        <v>20783</v>
      </c>
      <c r="C3413" s="63" t="s">
        <v>20784</v>
      </c>
      <c r="D3413" s="63" t="s">
        <v>1746</v>
      </c>
      <c r="E3413" s="63" t="s">
        <v>90</v>
      </c>
      <c r="F3413" s="63" t="s">
        <v>111</v>
      </c>
      <c r="G3413" s="63" t="s">
        <v>14</v>
      </c>
      <c r="I3413" s="10"/>
    </row>
    <row r="3414" ht="14.25" customHeight="1">
      <c r="A3414" s="63" t="s">
        <v>20785</v>
      </c>
      <c r="B3414" s="63" t="s">
        <v>20786</v>
      </c>
      <c r="C3414" s="63" t="s">
        <v>20787</v>
      </c>
      <c r="D3414" s="63" t="s">
        <v>1935</v>
      </c>
      <c r="E3414" s="63" t="s">
        <v>125</v>
      </c>
      <c r="F3414" s="63" t="s">
        <v>542</v>
      </c>
      <c r="G3414" s="63" t="s">
        <v>14</v>
      </c>
      <c r="I3414" s="10"/>
    </row>
    <row r="3415" ht="14.25" customHeight="1">
      <c r="A3415" s="63" t="s">
        <v>20785</v>
      </c>
      <c r="B3415" s="63" t="s">
        <v>20786</v>
      </c>
      <c r="C3415" s="63" t="s">
        <v>20787</v>
      </c>
      <c r="D3415" s="63" t="s">
        <v>1935</v>
      </c>
      <c r="E3415" s="63" t="s">
        <v>90</v>
      </c>
      <c r="F3415" s="63" t="s">
        <v>111</v>
      </c>
      <c r="G3415" s="63" t="s">
        <v>14</v>
      </c>
      <c r="I3415" s="10"/>
    </row>
    <row r="3416" ht="14.25" customHeight="1">
      <c r="A3416" s="63" t="s">
        <v>20785</v>
      </c>
      <c r="B3416" s="63" t="s">
        <v>20788</v>
      </c>
      <c r="C3416" s="63" t="s">
        <v>20789</v>
      </c>
      <c r="D3416" s="63" t="s">
        <v>457</v>
      </c>
      <c r="E3416" s="63" t="s">
        <v>17618</v>
      </c>
      <c r="F3416" s="63" t="s">
        <v>4780</v>
      </c>
      <c r="G3416" s="63" t="s">
        <v>14</v>
      </c>
      <c r="I3416" s="10"/>
    </row>
    <row r="3417" ht="14.25" customHeight="1">
      <c r="A3417" s="63" t="s">
        <v>20785</v>
      </c>
      <c r="B3417" s="63" t="s">
        <v>20788</v>
      </c>
      <c r="C3417" s="63" t="s">
        <v>20789</v>
      </c>
      <c r="D3417" s="63" t="s">
        <v>457</v>
      </c>
      <c r="E3417" s="63" t="s">
        <v>90</v>
      </c>
      <c r="F3417" s="63" t="s">
        <v>111</v>
      </c>
      <c r="G3417" s="63" t="s">
        <v>14</v>
      </c>
      <c r="I3417" s="10"/>
    </row>
    <row r="3418" ht="14.25" customHeight="1">
      <c r="A3418" s="63" t="s">
        <v>20790</v>
      </c>
      <c r="B3418" s="63" t="s">
        <v>20791</v>
      </c>
      <c r="C3418" s="63" t="s">
        <v>20792</v>
      </c>
      <c r="D3418" s="63" t="s">
        <v>118</v>
      </c>
      <c r="E3418" s="63" t="s">
        <v>19164</v>
      </c>
      <c r="F3418" s="63" t="s">
        <v>111</v>
      </c>
      <c r="G3418" s="63" t="s">
        <v>14</v>
      </c>
      <c r="I3418" s="10"/>
    </row>
    <row r="3419" ht="14.25" customHeight="1">
      <c r="A3419" s="63" t="s">
        <v>20790</v>
      </c>
      <c r="B3419" s="63" t="s">
        <v>20791</v>
      </c>
      <c r="C3419" s="63" t="s">
        <v>20792</v>
      </c>
      <c r="D3419" s="63" t="s">
        <v>118</v>
      </c>
      <c r="E3419" s="63" t="s">
        <v>1810</v>
      </c>
      <c r="F3419" s="63" t="s">
        <v>564</v>
      </c>
      <c r="G3419" s="63" t="s">
        <v>14</v>
      </c>
      <c r="I3419" s="10"/>
    </row>
    <row r="3420" ht="14.25" customHeight="1">
      <c r="A3420" s="63" t="s">
        <v>20793</v>
      </c>
      <c r="B3420" s="63" t="s">
        <v>20794</v>
      </c>
      <c r="C3420" s="63" t="s">
        <v>20795</v>
      </c>
      <c r="D3420" s="63" t="s">
        <v>715</v>
      </c>
      <c r="E3420" s="63" t="s">
        <v>1094</v>
      </c>
      <c r="F3420" s="63" t="s">
        <v>8384</v>
      </c>
      <c r="G3420" s="63" t="s">
        <v>14</v>
      </c>
      <c r="I3420" s="10"/>
    </row>
    <row r="3421" ht="14.25" customHeight="1">
      <c r="A3421" s="63" t="s">
        <v>20793</v>
      </c>
      <c r="B3421" s="63" t="s">
        <v>20794</v>
      </c>
      <c r="C3421" s="63" t="s">
        <v>20795</v>
      </c>
      <c r="D3421" s="63" t="s">
        <v>715</v>
      </c>
      <c r="E3421" s="63" t="s">
        <v>47</v>
      </c>
      <c r="F3421" s="63" t="s">
        <v>809</v>
      </c>
      <c r="G3421" s="63" t="s">
        <v>14</v>
      </c>
      <c r="I3421" s="10"/>
    </row>
    <row r="3422" ht="14.25" customHeight="1">
      <c r="A3422" s="63" t="s">
        <v>20793</v>
      </c>
      <c r="B3422" s="63" t="s">
        <v>20794</v>
      </c>
      <c r="C3422" s="63" t="s">
        <v>20795</v>
      </c>
      <c r="D3422" s="63" t="s">
        <v>715</v>
      </c>
      <c r="E3422" s="63" t="s">
        <v>90</v>
      </c>
      <c r="F3422" s="63" t="s">
        <v>111</v>
      </c>
      <c r="G3422" s="63" t="s">
        <v>14</v>
      </c>
      <c r="I3422" s="10"/>
    </row>
    <row r="3423" ht="14.25" customHeight="1">
      <c r="A3423" s="63" t="s">
        <v>20796</v>
      </c>
      <c r="B3423" s="63" t="s">
        <v>20797</v>
      </c>
      <c r="C3423" s="63" t="s">
        <v>20798</v>
      </c>
      <c r="D3423" s="63" t="s">
        <v>1181</v>
      </c>
      <c r="E3423" s="63" t="s">
        <v>90</v>
      </c>
      <c r="F3423" s="63" t="s">
        <v>111</v>
      </c>
      <c r="G3423" s="63" t="s">
        <v>14</v>
      </c>
      <c r="I3423" s="10"/>
    </row>
    <row r="3424" ht="14.25" customHeight="1">
      <c r="A3424" s="63" t="s">
        <v>20796</v>
      </c>
      <c r="B3424" s="63" t="s">
        <v>20799</v>
      </c>
      <c r="C3424" s="63" t="s">
        <v>20800</v>
      </c>
      <c r="D3424" s="63" t="s">
        <v>1184</v>
      </c>
      <c r="E3424" s="63" t="s">
        <v>17618</v>
      </c>
      <c r="F3424" s="63" t="s">
        <v>4780</v>
      </c>
      <c r="G3424" s="63" t="s">
        <v>14</v>
      </c>
      <c r="I3424" s="10"/>
    </row>
    <row r="3425" ht="14.25" customHeight="1">
      <c r="A3425" s="63" t="s">
        <v>20796</v>
      </c>
      <c r="B3425" s="63" t="s">
        <v>20799</v>
      </c>
      <c r="C3425" s="63" t="s">
        <v>20800</v>
      </c>
      <c r="D3425" s="63" t="s">
        <v>1184</v>
      </c>
      <c r="E3425" s="63" t="s">
        <v>90</v>
      </c>
      <c r="F3425" s="63" t="s">
        <v>111</v>
      </c>
      <c r="G3425" s="63" t="s">
        <v>14</v>
      </c>
      <c r="I3425" s="10"/>
    </row>
    <row r="3426" ht="14.25" customHeight="1">
      <c r="A3426" s="63" t="s">
        <v>20801</v>
      </c>
      <c r="B3426" s="63" t="s">
        <v>20802</v>
      </c>
      <c r="C3426" s="63" t="s">
        <v>20803</v>
      </c>
      <c r="D3426" s="63" t="s">
        <v>32</v>
      </c>
      <c r="E3426" s="63" t="s">
        <v>6</v>
      </c>
      <c r="F3426" s="63" t="s">
        <v>171</v>
      </c>
      <c r="G3426" s="63" t="s">
        <v>14</v>
      </c>
      <c r="I3426" s="10"/>
    </row>
    <row r="3427" ht="14.25" customHeight="1">
      <c r="A3427" s="63" t="s">
        <v>20801</v>
      </c>
      <c r="B3427" s="63" t="s">
        <v>20802</v>
      </c>
      <c r="C3427" s="63" t="s">
        <v>20803</v>
      </c>
      <c r="D3427" s="63" t="s">
        <v>32</v>
      </c>
      <c r="E3427" s="63" t="s">
        <v>90</v>
      </c>
      <c r="F3427" s="63" t="s">
        <v>111</v>
      </c>
      <c r="G3427" s="63" t="s">
        <v>14</v>
      </c>
      <c r="I3427" s="10"/>
    </row>
    <row r="3428" ht="14.25" customHeight="1">
      <c r="A3428" s="63" t="s">
        <v>20801</v>
      </c>
      <c r="B3428" s="63" t="s">
        <v>20804</v>
      </c>
      <c r="C3428" s="63" t="s">
        <v>20805</v>
      </c>
      <c r="D3428" s="63" t="s">
        <v>343</v>
      </c>
      <c r="E3428" s="63" t="s">
        <v>90</v>
      </c>
      <c r="F3428" s="63" t="s">
        <v>111</v>
      </c>
      <c r="G3428" s="63" t="s">
        <v>14</v>
      </c>
      <c r="I3428" s="10"/>
    </row>
    <row r="3429" ht="14.25" customHeight="1">
      <c r="A3429" s="63" t="s">
        <v>20806</v>
      </c>
      <c r="B3429" s="63" t="s">
        <v>20807</v>
      </c>
      <c r="C3429" s="63" t="s">
        <v>20808</v>
      </c>
      <c r="D3429" s="63" t="s">
        <v>238</v>
      </c>
      <c r="E3429" s="63" t="s">
        <v>436</v>
      </c>
      <c r="F3429" s="63" t="s">
        <v>18</v>
      </c>
      <c r="G3429" s="63" t="s">
        <v>14</v>
      </c>
      <c r="I3429" s="10"/>
    </row>
    <row r="3430" ht="14.25" customHeight="1">
      <c r="A3430" s="63" t="s">
        <v>20806</v>
      </c>
      <c r="B3430" s="63" t="s">
        <v>20807</v>
      </c>
      <c r="C3430" s="63" t="s">
        <v>20808</v>
      </c>
      <c r="D3430" s="63" t="s">
        <v>238</v>
      </c>
      <c r="E3430" s="63" t="s">
        <v>90</v>
      </c>
      <c r="F3430" s="63" t="s">
        <v>111</v>
      </c>
      <c r="G3430" s="63" t="s">
        <v>14</v>
      </c>
      <c r="I3430" s="10"/>
    </row>
    <row r="3431" ht="14.25" customHeight="1">
      <c r="A3431" s="63" t="s">
        <v>20806</v>
      </c>
      <c r="B3431" s="63" t="s">
        <v>20809</v>
      </c>
      <c r="C3431" s="63" t="s">
        <v>20810</v>
      </c>
      <c r="D3431" s="63" t="s">
        <v>651</v>
      </c>
      <c r="E3431" s="63" t="s">
        <v>6</v>
      </c>
      <c r="F3431" s="63" t="s">
        <v>171</v>
      </c>
      <c r="G3431" s="63" t="s">
        <v>14</v>
      </c>
      <c r="I3431" s="10"/>
    </row>
    <row r="3432" ht="14.25" customHeight="1">
      <c r="A3432" s="63" t="s">
        <v>20806</v>
      </c>
      <c r="B3432" s="63" t="s">
        <v>20809</v>
      </c>
      <c r="C3432" s="63" t="s">
        <v>20810</v>
      </c>
      <c r="D3432" s="63" t="s">
        <v>651</v>
      </c>
      <c r="E3432" s="63" t="s">
        <v>90</v>
      </c>
      <c r="F3432" s="63" t="s">
        <v>111</v>
      </c>
      <c r="G3432" s="63" t="s">
        <v>14</v>
      </c>
      <c r="I3432" s="10"/>
    </row>
    <row r="3433" ht="14.25" customHeight="1">
      <c r="A3433" s="63" t="s">
        <v>20811</v>
      </c>
      <c r="B3433" s="63" t="s">
        <v>20812</v>
      </c>
      <c r="C3433" s="63" t="s">
        <v>20813</v>
      </c>
      <c r="D3433" s="63" t="s">
        <v>189</v>
      </c>
      <c r="E3433" s="63" t="s">
        <v>6</v>
      </c>
      <c r="F3433" s="63" t="s">
        <v>171</v>
      </c>
      <c r="G3433" s="63" t="s">
        <v>14</v>
      </c>
      <c r="I3433" s="10"/>
    </row>
    <row r="3434" ht="14.25" customHeight="1">
      <c r="A3434" s="63" t="s">
        <v>20811</v>
      </c>
      <c r="B3434" s="63" t="s">
        <v>20814</v>
      </c>
      <c r="C3434" s="63" t="s">
        <v>20815</v>
      </c>
      <c r="D3434" s="63" t="s">
        <v>165</v>
      </c>
      <c r="E3434" s="63" t="s">
        <v>90</v>
      </c>
      <c r="F3434" s="63" t="s">
        <v>111</v>
      </c>
      <c r="G3434" s="63" t="s">
        <v>14</v>
      </c>
      <c r="I3434" s="10"/>
    </row>
    <row r="3435" ht="14.25" customHeight="1">
      <c r="A3435" s="65">
        <v>44171.0</v>
      </c>
      <c r="B3435" s="63" t="s">
        <v>20816</v>
      </c>
      <c r="C3435" s="63" t="s">
        <v>20817</v>
      </c>
      <c r="D3435" s="63" t="s">
        <v>1849</v>
      </c>
      <c r="E3435" s="63" t="s">
        <v>119</v>
      </c>
      <c r="F3435" s="63" t="s">
        <v>696</v>
      </c>
      <c r="G3435" s="63" t="s">
        <v>14</v>
      </c>
      <c r="I3435" s="10"/>
    </row>
    <row r="3436" ht="14.25" customHeight="1">
      <c r="A3436" s="65">
        <v>44171.0</v>
      </c>
      <c r="B3436" s="63" t="s">
        <v>20818</v>
      </c>
      <c r="C3436" s="63" t="s">
        <v>20819</v>
      </c>
      <c r="D3436" s="63" t="s">
        <v>867</v>
      </c>
      <c r="E3436" s="63" t="s">
        <v>15</v>
      </c>
      <c r="F3436" s="63" t="s">
        <v>19143</v>
      </c>
      <c r="G3436" s="63" t="s">
        <v>14</v>
      </c>
      <c r="I3436" s="10"/>
    </row>
    <row r="3437" ht="14.25" customHeight="1">
      <c r="A3437" s="65">
        <v>44171.0</v>
      </c>
      <c r="B3437" s="63" t="s">
        <v>20818</v>
      </c>
      <c r="C3437" s="63" t="s">
        <v>20819</v>
      </c>
      <c r="D3437" s="63" t="s">
        <v>867</v>
      </c>
      <c r="E3437" s="63" t="s">
        <v>47</v>
      </c>
      <c r="F3437" s="63" t="s">
        <v>809</v>
      </c>
      <c r="G3437" s="63" t="s">
        <v>14</v>
      </c>
      <c r="I3437" s="10"/>
    </row>
    <row r="3438" ht="14.25" customHeight="1">
      <c r="A3438" s="65">
        <v>44171.0</v>
      </c>
      <c r="B3438" s="63" t="s">
        <v>20818</v>
      </c>
      <c r="C3438" s="63" t="s">
        <v>20819</v>
      </c>
      <c r="D3438" s="63" t="s">
        <v>867</v>
      </c>
      <c r="E3438" s="63" t="s">
        <v>90</v>
      </c>
      <c r="F3438" s="63" t="s">
        <v>111</v>
      </c>
      <c r="G3438" s="63" t="s">
        <v>14</v>
      </c>
      <c r="I3438" s="10"/>
    </row>
    <row r="3439" ht="14.25" customHeight="1">
      <c r="A3439" s="65">
        <v>44141.0</v>
      </c>
      <c r="B3439" s="63" t="s">
        <v>20820</v>
      </c>
      <c r="C3439" s="63" t="s">
        <v>20821</v>
      </c>
      <c r="D3439" s="63" t="s">
        <v>457</v>
      </c>
      <c r="E3439" s="63" t="s">
        <v>5895</v>
      </c>
      <c r="F3439" s="63" t="s">
        <v>111</v>
      </c>
      <c r="G3439" s="63" t="s">
        <v>14</v>
      </c>
      <c r="I3439" s="10"/>
    </row>
    <row r="3440" ht="14.25" customHeight="1">
      <c r="A3440" s="65">
        <v>44110.0</v>
      </c>
      <c r="B3440" s="63" t="s">
        <v>20822</v>
      </c>
      <c r="C3440" s="63" t="s">
        <v>20823</v>
      </c>
      <c r="D3440" s="63" t="s">
        <v>1072</v>
      </c>
      <c r="E3440" s="63" t="s">
        <v>6</v>
      </c>
      <c r="F3440" s="63" t="s">
        <v>171</v>
      </c>
      <c r="G3440" s="63" t="s">
        <v>14</v>
      </c>
      <c r="I3440" s="10"/>
    </row>
    <row r="3441" ht="14.25" customHeight="1">
      <c r="A3441" s="65">
        <v>44110.0</v>
      </c>
      <c r="B3441" s="63" t="s">
        <v>20822</v>
      </c>
      <c r="C3441" s="63" t="s">
        <v>20823</v>
      </c>
      <c r="D3441" s="63" t="s">
        <v>1072</v>
      </c>
      <c r="E3441" s="63" t="s">
        <v>90</v>
      </c>
      <c r="F3441" s="63" t="s">
        <v>111</v>
      </c>
      <c r="G3441" s="63" t="s">
        <v>14</v>
      </c>
      <c r="I3441" s="10"/>
    </row>
    <row r="3442" ht="14.25" customHeight="1">
      <c r="A3442" s="65">
        <v>44110.0</v>
      </c>
      <c r="B3442" s="63" t="s">
        <v>20824</v>
      </c>
      <c r="C3442" s="63" t="s">
        <v>20825</v>
      </c>
      <c r="D3442" s="63" t="s">
        <v>325</v>
      </c>
      <c r="E3442" s="63" t="s">
        <v>334</v>
      </c>
      <c r="F3442" s="63" t="s">
        <v>13544</v>
      </c>
      <c r="G3442" s="63" t="s">
        <v>14</v>
      </c>
      <c r="I3442" s="10"/>
    </row>
    <row r="3443" ht="14.25" customHeight="1">
      <c r="A3443" s="65">
        <v>44110.0</v>
      </c>
      <c r="B3443" s="63" t="s">
        <v>20824</v>
      </c>
      <c r="C3443" s="63" t="s">
        <v>20825</v>
      </c>
      <c r="D3443" s="63" t="s">
        <v>325</v>
      </c>
      <c r="E3443" s="63" t="s">
        <v>90</v>
      </c>
      <c r="F3443" s="63" t="s">
        <v>111</v>
      </c>
      <c r="G3443" s="63" t="s">
        <v>14</v>
      </c>
      <c r="I3443" s="10"/>
    </row>
    <row r="3444" ht="14.25" customHeight="1">
      <c r="A3444" s="65">
        <v>44080.0</v>
      </c>
      <c r="B3444" s="63" t="s">
        <v>20826</v>
      </c>
      <c r="C3444" s="63" t="s">
        <v>20827</v>
      </c>
      <c r="D3444" s="63" t="s">
        <v>286</v>
      </c>
      <c r="E3444" s="63" t="s">
        <v>334</v>
      </c>
      <c r="F3444" s="63" t="s">
        <v>1749</v>
      </c>
      <c r="G3444" s="63" t="s">
        <v>14</v>
      </c>
      <c r="I3444" s="10"/>
    </row>
    <row r="3445" ht="14.25" customHeight="1">
      <c r="A3445" s="65">
        <v>44080.0</v>
      </c>
      <c r="B3445" s="63" t="s">
        <v>20828</v>
      </c>
      <c r="C3445" s="63" t="s">
        <v>20829</v>
      </c>
      <c r="D3445" s="63" t="s">
        <v>515</v>
      </c>
      <c r="E3445" s="63" t="s">
        <v>8294</v>
      </c>
      <c r="F3445" s="63" t="s">
        <v>111</v>
      </c>
      <c r="G3445" s="63" t="s">
        <v>14</v>
      </c>
      <c r="I3445" s="10"/>
    </row>
    <row r="3446" ht="14.25" customHeight="1">
      <c r="A3446" s="65">
        <v>44080.0</v>
      </c>
      <c r="B3446" s="63" t="s">
        <v>20828</v>
      </c>
      <c r="C3446" s="63" t="s">
        <v>20829</v>
      </c>
      <c r="D3446" s="63" t="s">
        <v>515</v>
      </c>
      <c r="E3446" s="63" t="s">
        <v>119</v>
      </c>
      <c r="F3446" s="63" t="s">
        <v>4436</v>
      </c>
      <c r="G3446" s="63" t="s">
        <v>14</v>
      </c>
      <c r="I3446" s="10"/>
    </row>
    <row r="3447" ht="14.25" customHeight="1">
      <c r="A3447" s="65">
        <v>44049.0</v>
      </c>
      <c r="B3447" s="63" t="s">
        <v>20830</v>
      </c>
      <c r="C3447" s="63" t="s">
        <v>20831</v>
      </c>
      <c r="D3447" s="63" t="s">
        <v>311</v>
      </c>
      <c r="E3447" s="63" t="s">
        <v>6</v>
      </c>
      <c r="F3447" s="63" t="s">
        <v>171</v>
      </c>
      <c r="G3447" s="63" t="s">
        <v>14</v>
      </c>
      <c r="I3447" s="10"/>
    </row>
    <row r="3448" ht="14.25" customHeight="1">
      <c r="A3448" s="65">
        <v>44049.0</v>
      </c>
      <c r="B3448" s="63" t="s">
        <v>20830</v>
      </c>
      <c r="C3448" s="63" t="s">
        <v>20831</v>
      </c>
      <c r="D3448" s="63" t="s">
        <v>311</v>
      </c>
      <c r="E3448" s="63" t="s">
        <v>90</v>
      </c>
      <c r="F3448" s="63" t="s">
        <v>111</v>
      </c>
      <c r="G3448" s="63" t="s">
        <v>14</v>
      </c>
      <c r="I3448" s="10"/>
    </row>
    <row r="3449" ht="14.25" customHeight="1">
      <c r="A3449" s="65">
        <v>44049.0</v>
      </c>
      <c r="B3449" s="63" t="s">
        <v>20832</v>
      </c>
      <c r="C3449" s="63" t="s">
        <v>20833</v>
      </c>
      <c r="D3449" s="63" t="s">
        <v>1963</v>
      </c>
      <c r="E3449" s="63" t="s">
        <v>90</v>
      </c>
      <c r="F3449" s="63" t="s">
        <v>111</v>
      </c>
      <c r="G3449" s="63" t="s">
        <v>14</v>
      </c>
      <c r="I3449" s="10"/>
    </row>
    <row r="3450" ht="14.25" customHeight="1">
      <c r="A3450" s="65">
        <v>43957.0</v>
      </c>
      <c r="B3450" s="63" t="s">
        <v>20834</v>
      </c>
      <c r="C3450" s="63" t="s">
        <v>20835</v>
      </c>
      <c r="D3450" s="63" t="s">
        <v>118</v>
      </c>
      <c r="E3450" s="63" t="s">
        <v>17618</v>
      </c>
      <c r="F3450" s="63" t="s">
        <v>4780</v>
      </c>
      <c r="G3450" s="63" t="s">
        <v>14</v>
      </c>
      <c r="I3450" s="10"/>
    </row>
    <row r="3451" ht="14.25" customHeight="1">
      <c r="A3451" s="65">
        <v>43957.0</v>
      </c>
      <c r="B3451" s="63" t="s">
        <v>20834</v>
      </c>
      <c r="C3451" s="63" t="s">
        <v>20835</v>
      </c>
      <c r="D3451" s="63" t="s">
        <v>118</v>
      </c>
      <c r="E3451" s="63" t="s">
        <v>90</v>
      </c>
      <c r="F3451" s="63" t="s">
        <v>111</v>
      </c>
      <c r="G3451" s="63" t="s">
        <v>14</v>
      </c>
      <c r="I3451" s="10"/>
    </row>
    <row r="3452" ht="14.25" customHeight="1">
      <c r="A3452" s="65">
        <v>43957.0</v>
      </c>
      <c r="B3452" s="63" t="s">
        <v>20836</v>
      </c>
      <c r="C3452" s="63" t="s">
        <v>20837</v>
      </c>
      <c r="D3452" s="63" t="s">
        <v>353</v>
      </c>
      <c r="E3452" s="63" t="s">
        <v>17618</v>
      </c>
      <c r="F3452" s="63" t="s">
        <v>4780</v>
      </c>
      <c r="G3452" s="63" t="s">
        <v>14</v>
      </c>
      <c r="I3452" s="10"/>
    </row>
    <row r="3453" ht="14.25" customHeight="1">
      <c r="A3453" s="65">
        <v>43957.0</v>
      </c>
      <c r="B3453" s="63" t="s">
        <v>20836</v>
      </c>
      <c r="C3453" s="63" t="s">
        <v>20837</v>
      </c>
      <c r="D3453" s="63" t="s">
        <v>353</v>
      </c>
      <c r="E3453" s="63" t="s">
        <v>100</v>
      </c>
      <c r="F3453" s="63" t="s">
        <v>1341</v>
      </c>
      <c r="G3453" s="63" t="s">
        <v>14</v>
      </c>
      <c r="I3453" s="10"/>
    </row>
    <row r="3454" ht="14.25" customHeight="1">
      <c r="A3454" s="65">
        <v>43957.0</v>
      </c>
      <c r="B3454" s="63" t="s">
        <v>20836</v>
      </c>
      <c r="C3454" s="63" t="s">
        <v>20837</v>
      </c>
      <c r="D3454" s="63" t="s">
        <v>353</v>
      </c>
      <c r="E3454" s="63" t="s">
        <v>90</v>
      </c>
      <c r="F3454" s="63" t="s">
        <v>111</v>
      </c>
      <c r="G3454" s="63" t="s">
        <v>14</v>
      </c>
      <c r="I3454" s="10"/>
    </row>
    <row r="3455" ht="14.25" customHeight="1">
      <c r="A3455" s="65">
        <v>43957.0</v>
      </c>
      <c r="B3455" s="63" t="s">
        <v>20838</v>
      </c>
      <c r="C3455" s="63" t="s">
        <v>20839</v>
      </c>
      <c r="D3455" s="63" t="s">
        <v>11</v>
      </c>
      <c r="E3455" s="63" t="s">
        <v>334</v>
      </c>
      <c r="F3455" s="63" t="s">
        <v>20840</v>
      </c>
      <c r="G3455" s="63" t="s">
        <v>14</v>
      </c>
      <c r="I3455" s="10"/>
    </row>
    <row r="3456" ht="14.25" customHeight="1">
      <c r="A3456" s="65">
        <v>43957.0</v>
      </c>
      <c r="B3456" s="63" t="s">
        <v>20838</v>
      </c>
      <c r="C3456" s="63" t="s">
        <v>20839</v>
      </c>
      <c r="D3456" s="63" t="s">
        <v>11</v>
      </c>
      <c r="E3456" s="63" t="s">
        <v>334</v>
      </c>
      <c r="F3456" s="63" t="s">
        <v>1749</v>
      </c>
      <c r="G3456" s="63" t="s">
        <v>14</v>
      </c>
      <c r="I3456" s="10"/>
    </row>
    <row r="3457" ht="14.25" customHeight="1">
      <c r="A3457" s="65">
        <v>43957.0</v>
      </c>
      <c r="B3457" s="63" t="s">
        <v>20838</v>
      </c>
      <c r="C3457" s="63" t="s">
        <v>20839</v>
      </c>
      <c r="D3457" s="63" t="s">
        <v>11</v>
      </c>
      <c r="E3457" s="63" t="s">
        <v>90</v>
      </c>
      <c r="F3457" s="63" t="s">
        <v>111</v>
      </c>
      <c r="G3457" s="63" t="s">
        <v>14</v>
      </c>
      <c r="I3457" s="10"/>
    </row>
    <row r="3458" ht="14.25" customHeight="1">
      <c r="A3458" s="65">
        <v>43867.0</v>
      </c>
      <c r="B3458" s="63" t="s">
        <v>20841</v>
      </c>
      <c r="C3458" s="63" t="s">
        <v>20842</v>
      </c>
      <c r="D3458" s="63" t="s">
        <v>135</v>
      </c>
      <c r="E3458" s="63" t="s">
        <v>5895</v>
      </c>
      <c r="F3458" s="63" t="s">
        <v>111</v>
      </c>
      <c r="G3458" s="63" t="s">
        <v>14</v>
      </c>
      <c r="I3458" s="10"/>
    </row>
    <row r="3459" ht="14.25" customHeight="1">
      <c r="A3459" s="65">
        <v>43867.0</v>
      </c>
      <c r="B3459" s="63" t="s">
        <v>20843</v>
      </c>
      <c r="C3459" s="63" t="s">
        <v>20844</v>
      </c>
      <c r="D3459" s="63" t="s">
        <v>1181</v>
      </c>
      <c r="E3459" s="63" t="s">
        <v>17618</v>
      </c>
      <c r="F3459" s="63" t="s">
        <v>4780</v>
      </c>
      <c r="G3459" s="63" t="s">
        <v>14</v>
      </c>
      <c r="I3459" s="10"/>
    </row>
    <row r="3460" ht="14.25" customHeight="1">
      <c r="A3460" s="65">
        <v>43867.0</v>
      </c>
      <c r="B3460" s="63" t="s">
        <v>20843</v>
      </c>
      <c r="C3460" s="63" t="s">
        <v>20844</v>
      </c>
      <c r="D3460" s="63" t="s">
        <v>1181</v>
      </c>
      <c r="E3460" s="63" t="s">
        <v>90</v>
      </c>
      <c r="F3460" s="63" t="s">
        <v>111</v>
      </c>
      <c r="G3460" s="63" t="s">
        <v>14</v>
      </c>
      <c r="I3460" s="10"/>
    </row>
    <row r="3461" ht="14.25" customHeight="1">
      <c r="A3461" s="65">
        <v>43836.0</v>
      </c>
      <c r="B3461" s="63" t="s">
        <v>20845</v>
      </c>
      <c r="C3461" s="63" t="s">
        <v>20846</v>
      </c>
      <c r="D3461" s="63" t="s">
        <v>651</v>
      </c>
      <c r="E3461" s="63" t="s">
        <v>90</v>
      </c>
      <c r="F3461" s="63" t="s">
        <v>111</v>
      </c>
      <c r="G3461" s="63" t="s">
        <v>14</v>
      </c>
      <c r="I3461" s="10"/>
    </row>
    <row r="3462" ht="14.25" customHeight="1">
      <c r="A3462" s="65">
        <v>43836.0</v>
      </c>
      <c r="B3462" s="63" t="s">
        <v>20847</v>
      </c>
      <c r="C3462" s="63" t="s">
        <v>20848</v>
      </c>
      <c r="D3462" s="63" t="s">
        <v>1587</v>
      </c>
      <c r="E3462" s="63" t="s">
        <v>90</v>
      </c>
      <c r="F3462" s="63" t="s">
        <v>111</v>
      </c>
      <c r="G3462" s="63" t="s">
        <v>14</v>
      </c>
      <c r="I3462" s="10"/>
    </row>
    <row r="3463" ht="14.25" customHeight="1">
      <c r="A3463" s="63" t="s">
        <v>20849</v>
      </c>
      <c r="B3463" s="63" t="s">
        <v>20850</v>
      </c>
      <c r="C3463" s="63" t="s">
        <v>20851</v>
      </c>
      <c r="D3463" s="63" t="s">
        <v>211</v>
      </c>
      <c r="E3463" s="63" t="s">
        <v>1293</v>
      </c>
      <c r="F3463" s="63" t="s">
        <v>171</v>
      </c>
      <c r="G3463" s="63" t="s">
        <v>14</v>
      </c>
      <c r="I3463" s="10"/>
    </row>
    <row r="3464" ht="14.25" customHeight="1">
      <c r="A3464" s="63" t="s">
        <v>20849</v>
      </c>
      <c r="B3464" s="63" t="s">
        <v>20850</v>
      </c>
      <c r="C3464" s="63" t="s">
        <v>20851</v>
      </c>
      <c r="D3464" s="63" t="s">
        <v>211</v>
      </c>
      <c r="E3464" s="63" t="s">
        <v>90</v>
      </c>
      <c r="F3464" s="63" t="s">
        <v>111</v>
      </c>
      <c r="G3464" s="63" t="s">
        <v>14</v>
      </c>
      <c r="I3464" s="10"/>
    </row>
    <row r="3465" ht="14.25" customHeight="1">
      <c r="A3465" s="63" t="s">
        <v>20849</v>
      </c>
      <c r="B3465" s="63" t="s">
        <v>20852</v>
      </c>
      <c r="C3465" s="63" t="s">
        <v>20853</v>
      </c>
      <c r="D3465" s="63" t="s">
        <v>427</v>
      </c>
      <c r="E3465" s="63" t="s">
        <v>15</v>
      </c>
      <c r="F3465" s="63" t="s">
        <v>17966</v>
      </c>
      <c r="G3465" s="63" t="s">
        <v>14</v>
      </c>
      <c r="I3465" s="10"/>
    </row>
    <row r="3466" ht="14.25" customHeight="1">
      <c r="A3466" s="63" t="s">
        <v>20849</v>
      </c>
      <c r="B3466" s="63" t="s">
        <v>20852</v>
      </c>
      <c r="C3466" s="63" t="s">
        <v>20853</v>
      </c>
      <c r="D3466" s="63" t="s">
        <v>427</v>
      </c>
      <c r="E3466" s="63" t="s">
        <v>47</v>
      </c>
      <c r="F3466" s="63" t="s">
        <v>48</v>
      </c>
      <c r="G3466" s="63" t="s">
        <v>14</v>
      </c>
      <c r="I3466" s="10"/>
    </row>
    <row r="3467" ht="14.25" customHeight="1">
      <c r="A3467" s="63" t="s">
        <v>20849</v>
      </c>
      <c r="B3467" s="63" t="s">
        <v>20852</v>
      </c>
      <c r="C3467" s="63" t="s">
        <v>20853</v>
      </c>
      <c r="D3467" s="63" t="s">
        <v>427</v>
      </c>
      <c r="E3467" s="63" t="s">
        <v>90</v>
      </c>
      <c r="F3467" s="63" t="s">
        <v>111</v>
      </c>
      <c r="G3467" s="63" t="s">
        <v>14</v>
      </c>
      <c r="I3467" s="10"/>
    </row>
    <row r="3468" ht="14.25" customHeight="1">
      <c r="A3468" s="63" t="s">
        <v>20854</v>
      </c>
      <c r="B3468" s="63" t="s">
        <v>20855</v>
      </c>
      <c r="C3468" s="63" t="s">
        <v>20856</v>
      </c>
      <c r="D3468" s="63" t="s">
        <v>118</v>
      </c>
      <c r="E3468" s="63" t="s">
        <v>17618</v>
      </c>
      <c r="F3468" s="63" t="s">
        <v>4780</v>
      </c>
      <c r="G3468" s="63" t="s">
        <v>14</v>
      </c>
      <c r="I3468" s="10"/>
    </row>
    <row r="3469" ht="14.25" customHeight="1">
      <c r="A3469" s="63" t="s">
        <v>20854</v>
      </c>
      <c r="B3469" s="63" t="s">
        <v>20855</v>
      </c>
      <c r="C3469" s="63" t="s">
        <v>20856</v>
      </c>
      <c r="D3469" s="63" t="s">
        <v>118</v>
      </c>
      <c r="E3469" s="63" t="s">
        <v>90</v>
      </c>
      <c r="F3469" s="63" t="s">
        <v>111</v>
      </c>
      <c r="G3469" s="63" t="s">
        <v>14</v>
      </c>
      <c r="I3469" s="10"/>
    </row>
    <row r="3470" ht="14.25" customHeight="1">
      <c r="A3470" s="63" t="s">
        <v>20854</v>
      </c>
      <c r="B3470" s="63" t="s">
        <v>20857</v>
      </c>
      <c r="C3470" s="63" t="s">
        <v>20858</v>
      </c>
      <c r="D3470" s="63" t="s">
        <v>1020</v>
      </c>
      <c r="E3470" s="63" t="s">
        <v>90</v>
      </c>
      <c r="F3470" s="63" t="s">
        <v>111</v>
      </c>
      <c r="G3470" s="63" t="s">
        <v>14</v>
      </c>
      <c r="I3470" s="10"/>
    </row>
    <row r="3471" ht="14.25" customHeight="1">
      <c r="A3471" s="63" t="s">
        <v>20859</v>
      </c>
      <c r="B3471" s="63" t="s">
        <v>20860</v>
      </c>
      <c r="C3471" s="63" t="s">
        <v>20861</v>
      </c>
      <c r="D3471" s="63" t="s">
        <v>170</v>
      </c>
      <c r="E3471" s="63" t="s">
        <v>17618</v>
      </c>
      <c r="F3471" s="63" t="s">
        <v>4780</v>
      </c>
      <c r="G3471" s="63" t="s">
        <v>14</v>
      </c>
      <c r="I3471" s="10"/>
    </row>
    <row r="3472" ht="14.25" customHeight="1">
      <c r="A3472" s="63" t="s">
        <v>20859</v>
      </c>
      <c r="B3472" s="63" t="s">
        <v>20860</v>
      </c>
      <c r="C3472" s="63" t="s">
        <v>20861</v>
      </c>
      <c r="D3472" s="63" t="s">
        <v>170</v>
      </c>
      <c r="E3472" s="63" t="s">
        <v>90</v>
      </c>
      <c r="F3472" s="63" t="s">
        <v>111</v>
      </c>
      <c r="G3472" s="63" t="s">
        <v>14</v>
      </c>
      <c r="I3472" s="10"/>
    </row>
    <row r="3473" ht="14.25" customHeight="1">
      <c r="A3473" s="63" t="s">
        <v>20862</v>
      </c>
      <c r="B3473" s="63" t="s">
        <v>20863</v>
      </c>
      <c r="C3473" s="63" t="s">
        <v>20864</v>
      </c>
      <c r="D3473" s="63" t="s">
        <v>1181</v>
      </c>
      <c r="E3473" s="63" t="s">
        <v>239</v>
      </c>
      <c r="F3473" s="63" t="s">
        <v>240</v>
      </c>
      <c r="G3473" s="63" t="s">
        <v>14</v>
      </c>
      <c r="I3473" s="10"/>
    </row>
    <row r="3474" ht="14.25" customHeight="1">
      <c r="A3474" s="63" t="s">
        <v>20862</v>
      </c>
      <c r="B3474" s="63" t="s">
        <v>20863</v>
      </c>
      <c r="C3474" s="63" t="s">
        <v>20864</v>
      </c>
      <c r="D3474" s="63" t="s">
        <v>1181</v>
      </c>
      <c r="E3474" s="63" t="s">
        <v>90</v>
      </c>
      <c r="F3474" s="63" t="s">
        <v>111</v>
      </c>
      <c r="G3474" s="63" t="s">
        <v>14</v>
      </c>
      <c r="I3474" s="10"/>
    </row>
    <row r="3475" ht="14.25" customHeight="1">
      <c r="A3475" s="63" t="s">
        <v>20862</v>
      </c>
      <c r="B3475" s="63" t="s">
        <v>20865</v>
      </c>
      <c r="C3475" s="63" t="s">
        <v>20866</v>
      </c>
      <c r="D3475" s="63" t="s">
        <v>651</v>
      </c>
      <c r="E3475" s="63" t="s">
        <v>90</v>
      </c>
      <c r="F3475" s="63" t="s">
        <v>111</v>
      </c>
      <c r="G3475" s="63" t="s">
        <v>14</v>
      </c>
      <c r="I3475" s="10"/>
    </row>
    <row r="3476" ht="14.25" customHeight="1">
      <c r="A3476" s="63" t="s">
        <v>20867</v>
      </c>
      <c r="B3476" s="63" t="s">
        <v>20868</v>
      </c>
      <c r="C3476" s="63" t="s">
        <v>20869</v>
      </c>
      <c r="D3476" s="63" t="s">
        <v>1184</v>
      </c>
      <c r="E3476" s="63" t="s">
        <v>17618</v>
      </c>
      <c r="F3476" s="63" t="s">
        <v>4780</v>
      </c>
      <c r="G3476" s="63" t="s">
        <v>14</v>
      </c>
      <c r="I3476" s="10"/>
    </row>
    <row r="3477" ht="14.25" customHeight="1">
      <c r="A3477" s="63" t="s">
        <v>20867</v>
      </c>
      <c r="B3477" s="63" t="s">
        <v>20868</v>
      </c>
      <c r="C3477" s="63" t="s">
        <v>20869</v>
      </c>
      <c r="D3477" s="63" t="s">
        <v>1184</v>
      </c>
      <c r="E3477" s="63" t="s">
        <v>90</v>
      </c>
      <c r="F3477" s="63" t="s">
        <v>111</v>
      </c>
      <c r="G3477" s="63" t="s">
        <v>14</v>
      </c>
      <c r="I3477" s="10"/>
    </row>
    <row r="3478" ht="14.25" customHeight="1">
      <c r="A3478" s="63" t="s">
        <v>20870</v>
      </c>
      <c r="B3478" s="63" t="s">
        <v>20871</v>
      </c>
      <c r="C3478" s="63" t="s">
        <v>20872</v>
      </c>
      <c r="D3478" s="63" t="s">
        <v>405</v>
      </c>
      <c r="E3478" s="63" t="s">
        <v>420</v>
      </c>
      <c r="F3478" s="63" t="s">
        <v>308</v>
      </c>
      <c r="G3478" s="63" t="s">
        <v>14</v>
      </c>
      <c r="I3478" s="10"/>
    </row>
    <row r="3479" ht="14.25" customHeight="1">
      <c r="A3479" s="63" t="s">
        <v>20870</v>
      </c>
      <c r="B3479" s="63" t="s">
        <v>20873</v>
      </c>
      <c r="C3479" s="63" t="s">
        <v>20874</v>
      </c>
      <c r="D3479" s="63" t="s">
        <v>3541</v>
      </c>
      <c r="E3479" s="63" t="s">
        <v>119</v>
      </c>
      <c r="F3479" s="63" t="s">
        <v>454</v>
      </c>
      <c r="G3479" s="63" t="s">
        <v>14</v>
      </c>
      <c r="I3479" s="10"/>
    </row>
    <row r="3480" ht="14.25" customHeight="1">
      <c r="A3480" s="63" t="s">
        <v>20870</v>
      </c>
      <c r="B3480" s="63" t="s">
        <v>20873</v>
      </c>
      <c r="C3480" s="63" t="s">
        <v>20874</v>
      </c>
      <c r="D3480" s="63" t="s">
        <v>3541</v>
      </c>
      <c r="E3480" s="63" t="s">
        <v>90</v>
      </c>
      <c r="F3480" s="63" t="s">
        <v>111</v>
      </c>
      <c r="G3480" s="63" t="s">
        <v>14</v>
      </c>
      <c r="I3480" s="10"/>
    </row>
    <row r="3481" ht="14.25" customHeight="1">
      <c r="A3481" s="63" t="s">
        <v>20870</v>
      </c>
      <c r="B3481" s="63" t="s">
        <v>20875</v>
      </c>
      <c r="C3481" s="63" t="s">
        <v>20876</v>
      </c>
      <c r="D3481" s="63" t="s">
        <v>104</v>
      </c>
      <c r="E3481" s="63" t="s">
        <v>90</v>
      </c>
      <c r="F3481" s="63" t="s">
        <v>111</v>
      </c>
      <c r="G3481" s="63" t="s">
        <v>14</v>
      </c>
      <c r="I3481" s="10"/>
    </row>
    <row r="3482" ht="14.25" customHeight="1">
      <c r="A3482" s="63" t="s">
        <v>20877</v>
      </c>
      <c r="B3482" s="63" t="s">
        <v>20878</v>
      </c>
      <c r="C3482" s="63" t="s">
        <v>20879</v>
      </c>
      <c r="D3482" s="63" t="s">
        <v>1849</v>
      </c>
      <c r="E3482" s="63" t="s">
        <v>19164</v>
      </c>
      <c r="F3482" s="63" t="s">
        <v>111</v>
      </c>
      <c r="G3482" s="63" t="s">
        <v>14</v>
      </c>
      <c r="I3482" s="10"/>
    </row>
    <row r="3483" ht="14.25" customHeight="1">
      <c r="A3483" s="63" t="s">
        <v>20877</v>
      </c>
      <c r="B3483" s="63" t="s">
        <v>20880</v>
      </c>
      <c r="C3483" s="63" t="s">
        <v>20881</v>
      </c>
      <c r="D3483" s="63" t="s">
        <v>722</v>
      </c>
      <c r="E3483" s="63" t="s">
        <v>239</v>
      </c>
      <c r="F3483" s="63" t="s">
        <v>240</v>
      </c>
      <c r="G3483" s="63" t="s">
        <v>14</v>
      </c>
      <c r="I3483" s="10"/>
    </row>
    <row r="3484" ht="14.25" customHeight="1">
      <c r="A3484" s="63" t="s">
        <v>20877</v>
      </c>
      <c r="B3484" s="63" t="s">
        <v>20880</v>
      </c>
      <c r="C3484" s="63" t="s">
        <v>20881</v>
      </c>
      <c r="D3484" s="63" t="s">
        <v>722</v>
      </c>
      <c r="E3484" s="63" t="s">
        <v>100</v>
      </c>
      <c r="F3484" s="63" t="s">
        <v>1341</v>
      </c>
      <c r="G3484" s="63" t="s">
        <v>14</v>
      </c>
      <c r="I3484" s="10"/>
    </row>
    <row r="3485" ht="14.25" customHeight="1">
      <c r="A3485" s="63" t="s">
        <v>20877</v>
      </c>
      <c r="B3485" s="63" t="s">
        <v>20880</v>
      </c>
      <c r="C3485" s="63" t="s">
        <v>20881</v>
      </c>
      <c r="D3485" s="63" t="s">
        <v>722</v>
      </c>
      <c r="E3485" s="63" t="s">
        <v>47</v>
      </c>
      <c r="F3485" s="63" t="s">
        <v>809</v>
      </c>
      <c r="G3485" s="63" t="s">
        <v>14</v>
      </c>
      <c r="I3485" s="10"/>
    </row>
    <row r="3486" ht="14.25" customHeight="1">
      <c r="A3486" s="63" t="s">
        <v>20877</v>
      </c>
      <c r="B3486" s="63" t="s">
        <v>20880</v>
      </c>
      <c r="C3486" s="63" t="s">
        <v>20881</v>
      </c>
      <c r="D3486" s="63" t="s">
        <v>722</v>
      </c>
      <c r="E3486" s="63" t="s">
        <v>90</v>
      </c>
      <c r="F3486" s="63" t="s">
        <v>111</v>
      </c>
      <c r="G3486" s="63" t="s">
        <v>14</v>
      </c>
      <c r="I3486" s="10"/>
    </row>
    <row r="3487" ht="14.25" customHeight="1">
      <c r="A3487" s="63" t="s">
        <v>20877</v>
      </c>
      <c r="B3487" s="63" t="s">
        <v>20882</v>
      </c>
      <c r="C3487" s="63" t="s">
        <v>20883</v>
      </c>
      <c r="D3487" s="63" t="s">
        <v>307</v>
      </c>
      <c r="E3487" s="63" t="s">
        <v>119</v>
      </c>
      <c r="F3487" s="63" t="s">
        <v>1303</v>
      </c>
      <c r="G3487" s="63" t="s">
        <v>14</v>
      </c>
      <c r="I3487" s="10"/>
    </row>
    <row r="3488" ht="14.25" customHeight="1">
      <c r="A3488" s="63" t="s">
        <v>20884</v>
      </c>
      <c r="B3488" s="63" t="s">
        <v>20885</v>
      </c>
      <c r="C3488" s="63" t="s">
        <v>20886</v>
      </c>
      <c r="D3488" s="63" t="s">
        <v>170</v>
      </c>
      <c r="E3488" s="63" t="s">
        <v>90</v>
      </c>
      <c r="F3488" s="63" t="s">
        <v>111</v>
      </c>
      <c r="G3488" s="63" t="s">
        <v>14</v>
      </c>
      <c r="I3488" s="10"/>
    </row>
    <row r="3489" ht="14.25" customHeight="1">
      <c r="A3489" s="63" t="s">
        <v>20887</v>
      </c>
      <c r="B3489" s="63" t="s">
        <v>20888</v>
      </c>
      <c r="C3489" s="63" t="s">
        <v>20889</v>
      </c>
      <c r="D3489" s="63" t="s">
        <v>311</v>
      </c>
      <c r="E3489" s="63" t="s">
        <v>90</v>
      </c>
      <c r="F3489" s="63" t="s">
        <v>111</v>
      </c>
      <c r="G3489" s="63" t="s">
        <v>14</v>
      </c>
      <c r="I3489" s="10"/>
    </row>
    <row r="3490" ht="14.25" customHeight="1">
      <c r="A3490" s="63" t="s">
        <v>20887</v>
      </c>
      <c r="B3490" s="63" t="s">
        <v>20890</v>
      </c>
      <c r="C3490" s="63" t="s">
        <v>20891</v>
      </c>
      <c r="D3490" s="63" t="s">
        <v>540</v>
      </c>
      <c r="E3490" s="63" t="s">
        <v>1223</v>
      </c>
      <c r="F3490" s="63" t="s">
        <v>48</v>
      </c>
      <c r="G3490" s="63" t="s">
        <v>14</v>
      </c>
      <c r="I3490" s="10"/>
    </row>
    <row r="3491" ht="14.25" customHeight="1">
      <c r="A3491" s="63" t="s">
        <v>20887</v>
      </c>
      <c r="B3491" s="63" t="s">
        <v>20890</v>
      </c>
      <c r="C3491" s="63" t="s">
        <v>20891</v>
      </c>
      <c r="D3491" s="63" t="s">
        <v>540</v>
      </c>
      <c r="E3491" s="63" t="s">
        <v>119</v>
      </c>
      <c r="F3491" s="63" t="s">
        <v>19337</v>
      </c>
      <c r="G3491" s="63" t="s">
        <v>14</v>
      </c>
      <c r="I3491" s="10"/>
    </row>
    <row r="3492" ht="14.25" customHeight="1">
      <c r="A3492" s="63" t="s">
        <v>20887</v>
      </c>
      <c r="B3492" s="63" t="s">
        <v>20890</v>
      </c>
      <c r="C3492" s="63" t="s">
        <v>20891</v>
      </c>
      <c r="D3492" s="63" t="s">
        <v>540</v>
      </c>
      <c r="E3492" s="63" t="s">
        <v>90</v>
      </c>
      <c r="F3492" s="63" t="s">
        <v>111</v>
      </c>
      <c r="G3492" s="63" t="s">
        <v>14</v>
      </c>
      <c r="I3492" s="10"/>
    </row>
    <row r="3493" ht="14.25" customHeight="1">
      <c r="A3493" s="63" t="s">
        <v>20892</v>
      </c>
      <c r="B3493" s="63" t="s">
        <v>20893</v>
      </c>
      <c r="C3493" s="63" t="s">
        <v>20894</v>
      </c>
      <c r="D3493" s="63" t="s">
        <v>468</v>
      </c>
      <c r="E3493" s="63" t="s">
        <v>119</v>
      </c>
      <c r="F3493" s="63" t="s">
        <v>917</v>
      </c>
      <c r="G3493" s="63" t="s">
        <v>14</v>
      </c>
      <c r="I3493" s="10"/>
    </row>
    <row r="3494" ht="14.25" customHeight="1">
      <c r="A3494" s="63" t="s">
        <v>20892</v>
      </c>
      <c r="B3494" s="63" t="s">
        <v>20893</v>
      </c>
      <c r="C3494" s="63" t="s">
        <v>20894</v>
      </c>
      <c r="D3494" s="63" t="s">
        <v>468</v>
      </c>
      <c r="E3494" s="63" t="s">
        <v>110</v>
      </c>
      <c r="F3494" s="63" t="s">
        <v>111</v>
      </c>
      <c r="G3494" s="63" t="s">
        <v>14</v>
      </c>
      <c r="I3494" s="10"/>
    </row>
    <row r="3495" ht="14.25" customHeight="1">
      <c r="A3495" s="63" t="s">
        <v>20895</v>
      </c>
      <c r="B3495" s="63" t="s">
        <v>20896</v>
      </c>
      <c r="C3495" s="63" t="s">
        <v>20897</v>
      </c>
      <c r="D3495" s="63" t="s">
        <v>615</v>
      </c>
      <c r="E3495" s="63" t="s">
        <v>119</v>
      </c>
      <c r="F3495" s="63" t="s">
        <v>762</v>
      </c>
      <c r="G3495" s="63" t="s">
        <v>14</v>
      </c>
      <c r="I3495" s="10"/>
    </row>
    <row r="3496" ht="14.25" customHeight="1">
      <c r="A3496" s="63" t="s">
        <v>20895</v>
      </c>
      <c r="B3496" s="63" t="s">
        <v>20896</v>
      </c>
      <c r="C3496" s="63" t="s">
        <v>20897</v>
      </c>
      <c r="D3496" s="63" t="s">
        <v>615</v>
      </c>
      <c r="E3496" s="63" t="s">
        <v>90</v>
      </c>
      <c r="F3496" s="63" t="s">
        <v>111</v>
      </c>
      <c r="G3496" s="63" t="s">
        <v>14</v>
      </c>
      <c r="I3496" s="10"/>
    </row>
    <row r="3497" ht="14.25" customHeight="1">
      <c r="A3497" s="63" t="s">
        <v>20898</v>
      </c>
      <c r="B3497" s="63" t="s">
        <v>20899</v>
      </c>
      <c r="C3497" s="63" t="s">
        <v>20900</v>
      </c>
      <c r="D3497" s="63" t="s">
        <v>570</v>
      </c>
      <c r="E3497" s="63" t="s">
        <v>5895</v>
      </c>
      <c r="F3497" s="63" t="s">
        <v>111</v>
      </c>
      <c r="G3497" s="63" t="s">
        <v>14</v>
      </c>
      <c r="I3497" s="10"/>
    </row>
    <row r="3498" ht="14.25" customHeight="1">
      <c r="A3498" s="63" t="s">
        <v>20898</v>
      </c>
      <c r="B3498" s="63" t="s">
        <v>20901</v>
      </c>
      <c r="C3498" s="63" t="s">
        <v>20902</v>
      </c>
      <c r="D3498" s="63" t="s">
        <v>839</v>
      </c>
      <c r="E3498" s="63" t="s">
        <v>119</v>
      </c>
      <c r="F3498" s="63" t="s">
        <v>762</v>
      </c>
      <c r="G3498" s="63" t="s">
        <v>14</v>
      </c>
      <c r="I3498" s="10"/>
    </row>
    <row r="3499" ht="14.25" customHeight="1">
      <c r="A3499" s="63" t="s">
        <v>20898</v>
      </c>
      <c r="B3499" s="63" t="s">
        <v>20901</v>
      </c>
      <c r="C3499" s="63" t="s">
        <v>20902</v>
      </c>
      <c r="D3499" s="63" t="s">
        <v>839</v>
      </c>
      <c r="E3499" s="63" t="s">
        <v>90</v>
      </c>
      <c r="F3499" s="63" t="s">
        <v>111</v>
      </c>
      <c r="G3499" s="63" t="s">
        <v>14</v>
      </c>
      <c r="I3499" s="10"/>
    </row>
    <row r="3500" ht="14.25" customHeight="1">
      <c r="A3500" s="63" t="s">
        <v>20903</v>
      </c>
      <c r="B3500" s="63" t="s">
        <v>20904</v>
      </c>
      <c r="C3500" s="63" t="s">
        <v>20905</v>
      </c>
      <c r="D3500" s="63" t="s">
        <v>1181</v>
      </c>
      <c r="E3500" s="63" t="s">
        <v>119</v>
      </c>
      <c r="F3500" s="63" t="s">
        <v>1303</v>
      </c>
      <c r="G3500" s="63" t="s">
        <v>14</v>
      </c>
      <c r="I3500" s="10"/>
    </row>
    <row r="3501" ht="14.25" customHeight="1">
      <c r="A3501" s="63" t="s">
        <v>20903</v>
      </c>
      <c r="B3501" s="63" t="s">
        <v>20904</v>
      </c>
      <c r="C3501" s="63" t="s">
        <v>20905</v>
      </c>
      <c r="D3501" s="63" t="s">
        <v>1181</v>
      </c>
      <c r="E3501" s="63" t="s">
        <v>90</v>
      </c>
      <c r="F3501" s="63" t="s">
        <v>111</v>
      </c>
      <c r="G3501" s="63" t="s">
        <v>14</v>
      </c>
      <c r="I3501" s="10"/>
    </row>
    <row r="3502" ht="14.25" customHeight="1">
      <c r="A3502" s="63" t="s">
        <v>20903</v>
      </c>
      <c r="B3502" s="63" t="s">
        <v>20906</v>
      </c>
      <c r="C3502" s="63" t="s">
        <v>20907</v>
      </c>
      <c r="D3502" s="63" t="s">
        <v>665</v>
      </c>
      <c r="E3502" s="63" t="s">
        <v>119</v>
      </c>
      <c r="F3502" s="63" t="s">
        <v>762</v>
      </c>
      <c r="G3502" s="63" t="s">
        <v>14</v>
      </c>
      <c r="I3502" s="10"/>
    </row>
    <row r="3503" ht="14.25" customHeight="1">
      <c r="A3503" s="63" t="s">
        <v>20903</v>
      </c>
      <c r="B3503" s="63" t="s">
        <v>20906</v>
      </c>
      <c r="C3503" s="63" t="s">
        <v>20907</v>
      </c>
      <c r="D3503" s="63" t="s">
        <v>665</v>
      </c>
      <c r="E3503" s="63" t="s">
        <v>90</v>
      </c>
      <c r="F3503" s="63" t="s">
        <v>111</v>
      </c>
      <c r="G3503" s="63" t="s">
        <v>14</v>
      </c>
      <c r="I3503" s="10"/>
    </row>
    <row r="3504" ht="14.25" customHeight="1">
      <c r="A3504" s="65">
        <v>44170.0</v>
      </c>
      <c r="B3504" s="63" t="s">
        <v>20908</v>
      </c>
      <c r="C3504" s="63" t="s">
        <v>20909</v>
      </c>
      <c r="D3504" s="63" t="s">
        <v>427</v>
      </c>
      <c r="E3504" s="63" t="s">
        <v>119</v>
      </c>
      <c r="F3504" s="63" t="s">
        <v>2501</v>
      </c>
      <c r="G3504" s="63" t="s">
        <v>14</v>
      </c>
      <c r="I3504" s="10"/>
    </row>
    <row r="3505" ht="14.25" customHeight="1">
      <c r="A3505" s="65">
        <v>44170.0</v>
      </c>
      <c r="B3505" s="63" t="s">
        <v>20908</v>
      </c>
      <c r="C3505" s="63" t="s">
        <v>20909</v>
      </c>
      <c r="D3505" s="63" t="s">
        <v>427</v>
      </c>
      <c r="E3505" s="63" t="s">
        <v>90</v>
      </c>
      <c r="F3505" s="63" t="s">
        <v>111</v>
      </c>
      <c r="G3505" s="63" t="s">
        <v>14</v>
      </c>
      <c r="I3505" s="10"/>
    </row>
    <row r="3506" ht="14.25" customHeight="1">
      <c r="A3506" s="65">
        <v>44170.0</v>
      </c>
      <c r="B3506" s="63" t="s">
        <v>20908</v>
      </c>
      <c r="C3506" s="63" t="s">
        <v>20909</v>
      </c>
      <c r="D3506" s="63" t="s">
        <v>427</v>
      </c>
      <c r="E3506" s="63" t="s">
        <v>15</v>
      </c>
      <c r="F3506" s="63" t="s">
        <v>17966</v>
      </c>
      <c r="G3506" s="63" t="s">
        <v>14</v>
      </c>
      <c r="I3506" s="10"/>
    </row>
    <row r="3507" ht="14.25" customHeight="1">
      <c r="A3507" s="65">
        <v>44140.0</v>
      </c>
      <c r="B3507" s="63" t="s">
        <v>20910</v>
      </c>
      <c r="C3507" s="63" t="s">
        <v>20911</v>
      </c>
      <c r="D3507" s="63" t="s">
        <v>1935</v>
      </c>
      <c r="E3507" s="63" t="s">
        <v>125</v>
      </c>
      <c r="F3507" s="63" t="s">
        <v>542</v>
      </c>
      <c r="G3507" s="63" t="s">
        <v>14</v>
      </c>
      <c r="I3507" s="10"/>
    </row>
    <row r="3508" ht="14.25" customHeight="1">
      <c r="A3508" s="65">
        <v>44140.0</v>
      </c>
      <c r="B3508" s="63" t="s">
        <v>20910</v>
      </c>
      <c r="C3508" s="63" t="s">
        <v>20911</v>
      </c>
      <c r="D3508" s="63" t="s">
        <v>1935</v>
      </c>
      <c r="E3508" s="63" t="s">
        <v>90</v>
      </c>
      <c r="F3508" s="63" t="s">
        <v>111</v>
      </c>
      <c r="G3508" s="63" t="s">
        <v>14</v>
      </c>
      <c r="I3508" s="10"/>
    </row>
    <row r="3509" ht="14.25" customHeight="1">
      <c r="A3509" s="65">
        <v>44140.0</v>
      </c>
      <c r="B3509" s="63" t="s">
        <v>20912</v>
      </c>
      <c r="C3509" s="63" t="s">
        <v>20913</v>
      </c>
      <c r="D3509" s="63" t="s">
        <v>611</v>
      </c>
      <c r="E3509" s="63" t="s">
        <v>119</v>
      </c>
      <c r="F3509" s="63" t="s">
        <v>762</v>
      </c>
      <c r="G3509" s="63" t="s">
        <v>14</v>
      </c>
      <c r="I3509" s="10"/>
    </row>
    <row r="3510" ht="14.25" customHeight="1">
      <c r="A3510" s="65">
        <v>44140.0</v>
      </c>
      <c r="B3510" s="63" t="s">
        <v>20912</v>
      </c>
      <c r="C3510" s="63" t="s">
        <v>20913</v>
      </c>
      <c r="D3510" s="63" t="s">
        <v>611</v>
      </c>
      <c r="E3510" s="63" t="s">
        <v>90</v>
      </c>
      <c r="F3510" s="63" t="s">
        <v>111</v>
      </c>
      <c r="G3510" s="63" t="s">
        <v>14</v>
      </c>
      <c r="I3510" s="10"/>
    </row>
    <row r="3511" ht="14.25" customHeight="1">
      <c r="A3511" s="65">
        <v>44048.0</v>
      </c>
      <c r="B3511" s="63" t="s">
        <v>20914</v>
      </c>
      <c r="C3511" s="63" t="s">
        <v>20915</v>
      </c>
      <c r="D3511" s="63" t="s">
        <v>642</v>
      </c>
      <c r="E3511" s="63" t="s">
        <v>183</v>
      </c>
      <c r="F3511" s="63" t="s">
        <v>111</v>
      </c>
      <c r="G3511" s="63" t="s">
        <v>14</v>
      </c>
      <c r="I3511" s="10"/>
    </row>
    <row r="3512" ht="14.25" customHeight="1">
      <c r="A3512" s="65">
        <v>44017.0</v>
      </c>
      <c r="B3512" s="63" t="s">
        <v>20916</v>
      </c>
      <c r="C3512" s="63" t="s">
        <v>20917</v>
      </c>
      <c r="D3512" s="63" t="s">
        <v>211</v>
      </c>
      <c r="E3512" s="63" t="s">
        <v>259</v>
      </c>
      <c r="F3512" s="63" t="s">
        <v>1530</v>
      </c>
      <c r="G3512" s="63" t="s">
        <v>14</v>
      </c>
      <c r="I3512" s="10"/>
    </row>
    <row r="3513" ht="14.25" customHeight="1">
      <c r="A3513" s="65">
        <v>44017.0</v>
      </c>
      <c r="B3513" s="63" t="s">
        <v>20916</v>
      </c>
      <c r="C3513" s="63" t="s">
        <v>20917</v>
      </c>
      <c r="D3513" s="63" t="s">
        <v>211</v>
      </c>
      <c r="E3513" s="63" t="s">
        <v>90</v>
      </c>
      <c r="F3513" s="63" t="s">
        <v>111</v>
      </c>
      <c r="G3513" s="63" t="s">
        <v>14</v>
      </c>
      <c r="I3513" s="10"/>
    </row>
    <row r="3514" ht="14.25" customHeight="1">
      <c r="A3514" s="65">
        <v>44017.0</v>
      </c>
      <c r="B3514" s="63" t="s">
        <v>20918</v>
      </c>
      <c r="C3514" s="63" t="s">
        <v>20919</v>
      </c>
      <c r="D3514" s="63" t="s">
        <v>1799</v>
      </c>
      <c r="E3514" s="63" t="s">
        <v>19164</v>
      </c>
      <c r="F3514" s="63" t="s">
        <v>111</v>
      </c>
      <c r="G3514" s="63" t="s">
        <v>14</v>
      </c>
      <c r="I3514" s="10"/>
    </row>
    <row r="3515" ht="14.25" customHeight="1">
      <c r="A3515" s="65">
        <v>43956.0</v>
      </c>
      <c r="B3515" s="63" t="s">
        <v>20920</v>
      </c>
      <c r="C3515" s="63" t="s">
        <v>20921</v>
      </c>
      <c r="D3515" s="63" t="s">
        <v>722</v>
      </c>
      <c r="E3515" s="63" t="s">
        <v>19164</v>
      </c>
      <c r="F3515" s="63" t="s">
        <v>111</v>
      </c>
      <c r="G3515" s="63" t="s">
        <v>14</v>
      </c>
      <c r="I3515" s="10"/>
    </row>
    <row r="3516" ht="14.25" customHeight="1">
      <c r="A3516" s="65">
        <v>43956.0</v>
      </c>
      <c r="B3516" s="63" t="s">
        <v>20920</v>
      </c>
      <c r="C3516" s="63" t="s">
        <v>20921</v>
      </c>
      <c r="D3516" s="63" t="s">
        <v>722</v>
      </c>
      <c r="E3516" s="63" t="s">
        <v>6044</v>
      </c>
      <c r="F3516" s="63" t="s">
        <v>809</v>
      </c>
      <c r="G3516" s="63" t="s">
        <v>14</v>
      </c>
      <c r="I3516" s="10"/>
    </row>
    <row r="3517" ht="14.25" customHeight="1">
      <c r="A3517" s="65">
        <v>43956.0</v>
      </c>
      <c r="B3517" s="63" t="s">
        <v>20922</v>
      </c>
      <c r="C3517" s="63" t="s">
        <v>20923</v>
      </c>
      <c r="D3517" s="63" t="s">
        <v>104</v>
      </c>
      <c r="E3517" s="63" t="s">
        <v>90</v>
      </c>
      <c r="F3517" s="63" t="s">
        <v>111</v>
      </c>
      <c r="G3517" s="63" t="s">
        <v>14</v>
      </c>
      <c r="I3517" s="10"/>
    </row>
    <row r="3518" ht="14.25" customHeight="1">
      <c r="A3518" s="63" t="s">
        <v>20924</v>
      </c>
      <c r="B3518" s="63" t="s">
        <v>20925</v>
      </c>
      <c r="C3518" s="63" t="s">
        <v>20926</v>
      </c>
      <c r="D3518" s="63" t="s">
        <v>812</v>
      </c>
      <c r="E3518" s="63" t="s">
        <v>420</v>
      </c>
      <c r="F3518" s="63" t="s">
        <v>308</v>
      </c>
      <c r="G3518" s="63" t="s">
        <v>14</v>
      </c>
      <c r="I3518" s="10"/>
    </row>
    <row r="3519" ht="14.25" customHeight="1">
      <c r="A3519" s="63" t="s">
        <v>20924</v>
      </c>
      <c r="B3519" s="63" t="s">
        <v>20925</v>
      </c>
      <c r="C3519" s="63" t="s">
        <v>20926</v>
      </c>
      <c r="D3519" s="63" t="s">
        <v>812</v>
      </c>
      <c r="E3519" s="63" t="s">
        <v>90</v>
      </c>
      <c r="F3519" s="63" t="s">
        <v>111</v>
      </c>
      <c r="G3519" s="63" t="s">
        <v>14</v>
      </c>
      <c r="I3519" s="10"/>
    </row>
    <row r="3520" ht="14.25" customHeight="1">
      <c r="A3520" s="63" t="s">
        <v>20924</v>
      </c>
      <c r="B3520" s="63" t="s">
        <v>20927</v>
      </c>
      <c r="C3520" s="63" t="s">
        <v>20928</v>
      </c>
      <c r="D3520" s="63" t="s">
        <v>665</v>
      </c>
      <c r="E3520" s="63" t="s">
        <v>119</v>
      </c>
      <c r="F3520" s="63" t="s">
        <v>10979</v>
      </c>
      <c r="G3520" s="63" t="s">
        <v>14</v>
      </c>
      <c r="I3520" s="10"/>
    </row>
    <row r="3521" ht="14.25" customHeight="1">
      <c r="A3521" s="63" t="s">
        <v>20924</v>
      </c>
      <c r="B3521" s="63" t="s">
        <v>20927</v>
      </c>
      <c r="C3521" s="63" t="s">
        <v>20928</v>
      </c>
      <c r="D3521" s="63" t="s">
        <v>665</v>
      </c>
      <c r="E3521" s="63" t="s">
        <v>183</v>
      </c>
      <c r="F3521" s="63" t="s">
        <v>111</v>
      </c>
      <c r="G3521" s="63" t="s">
        <v>14</v>
      </c>
      <c r="I3521" s="10"/>
    </row>
    <row r="3522" ht="14.25" customHeight="1">
      <c r="A3522" s="63" t="s">
        <v>20929</v>
      </c>
      <c r="B3522" s="63" t="s">
        <v>20930</v>
      </c>
      <c r="C3522" s="63" t="s">
        <v>20931</v>
      </c>
      <c r="D3522" s="63" t="s">
        <v>312</v>
      </c>
      <c r="E3522" s="63" t="s">
        <v>119</v>
      </c>
      <c r="F3522" s="63" t="s">
        <v>454</v>
      </c>
      <c r="G3522" s="63" t="s">
        <v>14</v>
      </c>
      <c r="I3522" s="10"/>
    </row>
    <row r="3523" ht="14.25" customHeight="1">
      <c r="A3523" s="63" t="s">
        <v>20929</v>
      </c>
      <c r="B3523" s="63" t="s">
        <v>20930</v>
      </c>
      <c r="C3523" s="63" t="s">
        <v>20931</v>
      </c>
      <c r="D3523" s="63" t="s">
        <v>312</v>
      </c>
      <c r="E3523" s="63" t="s">
        <v>90</v>
      </c>
      <c r="F3523" s="63" t="s">
        <v>111</v>
      </c>
      <c r="G3523" s="63" t="s">
        <v>14</v>
      </c>
      <c r="I3523" s="10"/>
    </row>
    <row r="3524" ht="14.25" customHeight="1">
      <c r="A3524" s="63" t="s">
        <v>20929</v>
      </c>
      <c r="B3524" s="63" t="s">
        <v>20932</v>
      </c>
      <c r="C3524" s="63" t="s">
        <v>20933</v>
      </c>
      <c r="D3524" s="63" t="s">
        <v>170</v>
      </c>
      <c r="E3524" s="63" t="s">
        <v>6</v>
      </c>
      <c r="F3524" s="63" t="s">
        <v>171</v>
      </c>
      <c r="G3524" s="63" t="s">
        <v>14</v>
      </c>
      <c r="I3524" s="10"/>
    </row>
    <row r="3525" ht="14.25" customHeight="1">
      <c r="A3525" s="63" t="s">
        <v>20929</v>
      </c>
      <c r="B3525" s="63" t="s">
        <v>20932</v>
      </c>
      <c r="C3525" s="63" t="s">
        <v>20933</v>
      </c>
      <c r="D3525" s="63" t="s">
        <v>170</v>
      </c>
      <c r="E3525" s="63" t="s">
        <v>90</v>
      </c>
      <c r="F3525" s="63" t="s">
        <v>111</v>
      </c>
      <c r="G3525" s="63" t="s">
        <v>14</v>
      </c>
      <c r="I3525" s="10"/>
    </row>
    <row r="3526" ht="14.25" customHeight="1">
      <c r="A3526" s="63" t="s">
        <v>20934</v>
      </c>
      <c r="B3526" s="63" t="s">
        <v>20935</v>
      </c>
      <c r="C3526" s="63" t="s">
        <v>20936</v>
      </c>
      <c r="D3526" s="63" t="s">
        <v>595</v>
      </c>
      <c r="E3526" s="63" t="s">
        <v>119</v>
      </c>
      <c r="F3526" s="63" t="s">
        <v>917</v>
      </c>
      <c r="G3526" s="63" t="s">
        <v>14</v>
      </c>
      <c r="I3526" s="10"/>
    </row>
    <row r="3527" ht="14.25" customHeight="1">
      <c r="A3527" s="63" t="s">
        <v>20934</v>
      </c>
      <c r="B3527" s="63" t="s">
        <v>20935</v>
      </c>
      <c r="C3527" s="63" t="s">
        <v>20936</v>
      </c>
      <c r="D3527" s="63" t="s">
        <v>595</v>
      </c>
      <c r="E3527" s="63" t="s">
        <v>90</v>
      </c>
      <c r="F3527" s="63" t="s">
        <v>111</v>
      </c>
      <c r="G3527" s="63" t="s">
        <v>14</v>
      </c>
      <c r="I3527" s="10"/>
    </row>
    <row r="3528" ht="14.25" customHeight="1">
      <c r="A3528" s="63" t="s">
        <v>20937</v>
      </c>
      <c r="B3528" s="63" t="s">
        <v>20938</v>
      </c>
      <c r="C3528" s="63" t="s">
        <v>20939</v>
      </c>
      <c r="D3528" s="63" t="s">
        <v>1799</v>
      </c>
      <c r="E3528" s="63" t="s">
        <v>119</v>
      </c>
      <c r="F3528" s="63" t="s">
        <v>1246</v>
      </c>
      <c r="G3528" s="63" t="s">
        <v>14</v>
      </c>
      <c r="I3528" s="10"/>
    </row>
    <row r="3529" ht="14.25" customHeight="1">
      <c r="A3529" s="63" t="s">
        <v>20937</v>
      </c>
      <c r="B3529" s="63" t="s">
        <v>20938</v>
      </c>
      <c r="C3529" s="63" t="s">
        <v>20939</v>
      </c>
      <c r="D3529" s="63" t="s">
        <v>1799</v>
      </c>
      <c r="E3529" s="63" t="s">
        <v>90</v>
      </c>
      <c r="F3529" s="63" t="s">
        <v>111</v>
      </c>
      <c r="G3529" s="63" t="s">
        <v>14</v>
      </c>
      <c r="I3529" s="10"/>
    </row>
    <row r="3530" ht="14.25" customHeight="1">
      <c r="A3530" s="63" t="s">
        <v>20937</v>
      </c>
      <c r="B3530" s="63" t="s">
        <v>20940</v>
      </c>
      <c r="C3530" s="63" t="s">
        <v>20941</v>
      </c>
      <c r="D3530" s="63" t="s">
        <v>559</v>
      </c>
      <c r="E3530" s="63" t="s">
        <v>119</v>
      </c>
      <c r="F3530" s="63" t="s">
        <v>934</v>
      </c>
      <c r="G3530" s="63" t="s">
        <v>14</v>
      </c>
      <c r="I3530" s="10"/>
    </row>
    <row r="3531" ht="14.25" customHeight="1">
      <c r="A3531" s="63" t="s">
        <v>20942</v>
      </c>
      <c r="B3531" s="63" t="s">
        <v>20943</v>
      </c>
      <c r="C3531" s="63" t="s">
        <v>20944</v>
      </c>
      <c r="D3531" s="63" t="s">
        <v>515</v>
      </c>
      <c r="E3531" s="63" t="s">
        <v>90</v>
      </c>
      <c r="F3531" s="63" t="s">
        <v>111</v>
      </c>
      <c r="G3531" s="63" t="s">
        <v>14</v>
      </c>
      <c r="I3531" s="10"/>
    </row>
    <row r="3532" ht="14.25" customHeight="1">
      <c r="A3532" s="63" t="s">
        <v>20945</v>
      </c>
      <c r="B3532" s="63" t="s">
        <v>20946</v>
      </c>
      <c r="C3532" s="63" t="s">
        <v>20947</v>
      </c>
      <c r="D3532" s="63" t="s">
        <v>3712</v>
      </c>
      <c r="E3532" s="63" t="s">
        <v>119</v>
      </c>
      <c r="F3532" s="63" t="s">
        <v>917</v>
      </c>
      <c r="G3532" s="63" t="s">
        <v>14</v>
      </c>
      <c r="I3532" s="10"/>
    </row>
    <row r="3533" ht="14.25" customHeight="1">
      <c r="A3533" s="63" t="s">
        <v>20945</v>
      </c>
      <c r="B3533" s="63" t="s">
        <v>20946</v>
      </c>
      <c r="C3533" s="63" t="s">
        <v>20947</v>
      </c>
      <c r="D3533" s="63" t="s">
        <v>3712</v>
      </c>
      <c r="E3533" s="63" t="s">
        <v>19164</v>
      </c>
      <c r="F3533" s="63" t="s">
        <v>111</v>
      </c>
      <c r="G3533" s="63" t="s">
        <v>14</v>
      </c>
      <c r="I3533" s="10"/>
    </row>
    <row r="3534" ht="14.25" customHeight="1">
      <c r="A3534" s="63" t="s">
        <v>20945</v>
      </c>
      <c r="B3534" s="63" t="s">
        <v>20948</v>
      </c>
      <c r="C3534" s="63" t="s">
        <v>20949</v>
      </c>
      <c r="D3534" s="63" t="s">
        <v>715</v>
      </c>
      <c r="E3534" s="63" t="s">
        <v>1412</v>
      </c>
      <c r="F3534" s="63" t="s">
        <v>950</v>
      </c>
      <c r="G3534" s="63" t="s">
        <v>14</v>
      </c>
      <c r="I3534" s="10"/>
    </row>
    <row r="3535" ht="14.25" customHeight="1">
      <c r="A3535" s="63" t="s">
        <v>20950</v>
      </c>
      <c r="B3535" s="63" t="s">
        <v>20951</v>
      </c>
      <c r="C3535" s="63" t="s">
        <v>20952</v>
      </c>
      <c r="D3535" s="63" t="s">
        <v>32</v>
      </c>
      <c r="E3535" s="63" t="s">
        <v>90</v>
      </c>
      <c r="F3535" s="63" t="s">
        <v>111</v>
      </c>
      <c r="G3535" s="63" t="s">
        <v>14</v>
      </c>
      <c r="I3535" s="10"/>
    </row>
    <row r="3536" ht="14.25" customHeight="1">
      <c r="A3536" s="63" t="s">
        <v>20950</v>
      </c>
      <c r="B3536" s="63" t="s">
        <v>20953</v>
      </c>
      <c r="C3536" s="63" t="s">
        <v>20954</v>
      </c>
      <c r="D3536" s="63" t="s">
        <v>373</v>
      </c>
      <c r="E3536" s="63" t="s">
        <v>705</v>
      </c>
      <c r="F3536" s="63" t="s">
        <v>668</v>
      </c>
      <c r="G3536" s="63" t="s">
        <v>14</v>
      </c>
      <c r="I3536" s="10"/>
    </row>
    <row r="3537" ht="14.25" customHeight="1">
      <c r="A3537" s="63" t="s">
        <v>20950</v>
      </c>
      <c r="B3537" s="63" t="s">
        <v>20953</v>
      </c>
      <c r="C3537" s="63" t="s">
        <v>20954</v>
      </c>
      <c r="D3537" s="63" t="s">
        <v>373</v>
      </c>
      <c r="E3537" s="63" t="s">
        <v>90</v>
      </c>
      <c r="F3537" s="63" t="s">
        <v>111</v>
      </c>
      <c r="G3537" s="63" t="s">
        <v>14</v>
      </c>
      <c r="I3537" s="10"/>
    </row>
    <row r="3538" ht="14.25" customHeight="1">
      <c r="A3538" s="63" t="s">
        <v>20955</v>
      </c>
      <c r="B3538" s="63" t="s">
        <v>20956</v>
      </c>
      <c r="C3538" s="63" t="s">
        <v>20957</v>
      </c>
      <c r="D3538" s="63" t="s">
        <v>715</v>
      </c>
      <c r="E3538" s="63" t="s">
        <v>19164</v>
      </c>
      <c r="F3538" s="63" t="s">
        <v>1856</v>
      </c>
      <c r="G3538" s="63" t="s">
        <v>14</v>
      </c>
      <c r="I3538" s="10"/>
    </row>
    <row r="3539" ht="14.25" customHeight="1">
      <c r="A3539" s="63" t="s">
        <v>20955</v>
      </c>
      <c r="B3539" s="63" t="s">
        <v>20958</v>
      </c>
      <c r="C3539" s="63" t="s">
        <v>20959</v>
      </c>
      <c r="D3539" s="63" t="s">
        <v>540</v>
      </c>
      <c r="E3539" s="63" t="s">
        <v>119</v>
      </c>
      <c r="F3539" s="63" t="s">
        <v>498</v>
      </c>
      <c r="G3539" s="63" t="s">
        <v>14</v>
      </c>
      <c r="I3539" s="10"/>
    </row>
    <row r="3540" ht="14.25" customHeight="1">
      <c r="A3540" s="63" t="s">
        <v>20955</v>
      </c>
      <c r="B3540" s="63" t="s">
        <v>20958</v>
      </c>
      <c r="C3540" s="63" t="s">
        <v>20959</v>
      </c>
      <c r="D3540" s="63" t="s">
        <v>540</v>
      </c>
      <c r="E3540" s="63" t="s">
        <v>90</v>
      </c>
      <c r="F3540" s="63" t="s">
        <v>111</v>
      </c>
      <c r="G3540" s="63" t="s">
        <v>14</v>
      </c>
      <c r="I3540" s="10"/>
    </row>
    <row r="3541" ht="14.25" customHeight="1">
      <c r="A3541" s="63" t="s">
        <v>20955</v>
      </c>
      <c r="B3541" s="63" t="s">
        <v>20960</v>
      </c>
      <c r="C3541" s="63" t="s">
        <v>20961</v>
      </c>
      <c r="D3541" s="63" t="s">
        <v>10190</v>
      </c>
      <c r="E3541" s="63" t="s">
        <v>119</v>
      </c>
      <c r="F3541" s="63" t="s">
        <v>18</v>
      </c>
      <c r="G3541" s="63" t="s">
        <v>14</v>
      </c>
      <c r="I3541" s="10"/>
    </row>
    <row r="3542" ht="14.25" customHeight="1">
      <c r="A3542" s="63" t="s">
        <v>20955</v>
      </c>
      <c r="B3542" s="63" t="s">
        <v>20960</v>
      </c>
      <c r="C3542" s="63" t="s">
        <v>20961</v>
      </c>
      <c r="D3542" s="63" t="s">
        <v>10190</v>
      </c>
      <c r="E3542" s="63" t="s">
        <v>38</v>
      </c>
      <c r="F3542" s="63" t="s">
        <v>374</v>
      </c>
      <c r="G3542" s="63" t="s">
        <v>14</v>
      </c>
      <c r="I3542" s="10"/>
    </row>
    <row r="3543" ht="14.25" customHeight="1">
      <c r="A3543" s="63" t="s">
        <v>20955</v>
      </c>
      <c r="B3543" s="63" t="s">
        <v>20960</v>
      </c>
      <c r="C3543" s="63" t="s">
        <v>20961</v>
      </c>
      <c r="D3543" s="63" t="s">
        <v>10190</v>
      </c>
      <c r="E3543" s="63" t="s">
        <v>90</v>
      </c>
      <c r="F3543" s="63" t="s">
        <v>111</v>
      </c>
      <c r="G3543" s="63" t="s">
        <v>14</v>
      </c>
      <c r="I3543" s="10"/>
    </row>
    <row r="3544" ht="14.25" customHeight="1">
      <c r="A3544" s="63" t="s">
        <v>20955</v>
      </c>
      <c r="B3544" s="63" t="s">
        <v>20962</v>
      </c>
      <c r="C3544" s="63" t="s">
        <v>20963</v>
      </c>
      <c r="D3544" s="63" t="s">
        <v>2252</v>
      </c>
      <c r="E3544" s="63" t="s">
        <v>90</v>
      </c>
      <c r="F3544" s="63" t="s">
        <v>111</v>
      </c>
      <c r="G3544" s="63" t="s">
        <v>14</v>
      </c>
      <c r="I3544" s="10"/>
    </row>
    <row r="3545" ht="14.25" customHeight="1">
      <c r="A3545" s="65">
        <v>44108.0</v>
      </c>
      <c r="B3545" s="63" t="s">
        <v>20964</v>
      </c>
      <c r="C3545" s="63" t="s">
        <v>20965</v>
      </c>
      <c r="D3545" s="63" t="s">
        <v>1181</v>
      </c>
      <c r="E3545" s="63" t="s">
        <v>119</v>
      </c>
      <c r="F3545" s="63" t="s">
        <v>20966</v>
      </c>
      <c r="G3545" s="63" t="s">
        <v>14</v>
      </c>
      <c r="I3545" s="10"/>
    </row>
    <row r="3546" ht="14.25" customHeight="1">
      <c r="A3546" s="65">
        <v>44108.0</v>
      </c>
      <c r="B3546" s="63" t="s">
        <v>20964</v>
      </c>
      <c r="C3546" s="63" t="s">
        <v>20965</v>
      </c>
      <c r="D3546" s="63" t="s">
        <v>1181</v>
      </c>
      <c r="E3546" s="63" t="s">
        <v>1293</v>
      </c>
      <c r="F3546" s="63" t="s">
        <v>171</v>
      </c>
      <c r="G3546" s="63" t="s">
        <v>14</v>
      </c>
      <c r="I3546" s="10"/>
    </row>
    <row r="3547" ht="14.25" customHeight="1">
      <c r="A3547" s="65">
        <v>44108.0</v>
      </c>
      <c r="B3547" s="63" t="s">
        <v>20964</v>
      </c>
      <c r="C3547" s="63" t="s">
        <v>20965</v>
      </c>
      <c r="D3547" s="63" t="s">
        <v>1181</v>
      </c>
      <c r="E3547" s="63" t="s">
        <v>90</v>
      </c>
      <c r="F3547" s="63" t="s">
        <v>111</v>
      </c>
      <c r="G3547" s="63" t="s">
        <v>14</v>
      </c>
      <c r="I3547" s="10"/>
    </row>
    <row r="3548" ht="14.25" customHeight="1">
      <c r="A3548" s="65">
        <v>44108.0</v>
      </c>
      <c r="B3548" s="63" t="s">
        <v>20967</v>
      </c>
      <c r="C3548" s="63" t="s">
        <v>20968</v>
      </c>
      <c r="D3548" s="63" t="s">
        <v>523</v>
      </c>
      <c r="E3548" s="63" t="s">
        <v>6044</v>
      </c>
      <c r="F3548" s="63" t="s">
        <v>809</v>
      </c>
      <c r="G3548" s="63" t="s">
        <v>14</v>
      </c>
      <c r="I3548" s="10"/>
    </row>
    <row r="3549" ht="14.25" customHeight="1">
      <c r="A3549" s="65">
        <v>44108.0</v>
      </c>
      <c r="B3549" s="63" t="s">
        <v>20967</v>
      </c>
      <c r="C3549" s="63" t="s">
        <v>20968</v>
      </c>
      <c r="D3549" s="63" t="s">
        <v>523</v>
      </c>
      <c r="E3549" s="63" t="s">
        <v>90</v>
      </c>
      <c r="F3549" s="63" t="s">
        <v>111</v>
      </c>
      <c r="G3549" s="63" t="s">
        <v>14</v>
      </c>
      <c r="I3549" s="10"/>
    </row>
    <row r="3550" ht="14.25" customHeight="1">
      <c r="A3550" s="65">
        <v>44078.0</v>
      </c>
      <c r="B3550" s="63" t="s">
        <v>20969</v>
      </c>
      <c r="C3550" s="63" t="s">
        <v>20970</v>
      </c>
      <c r="D3550" s="63" t="s">
        <v>286</v>
      </c>
      <c r="E3550" s="63" t="s">
        <v>90</v>
      </c>
      <c r="F3550" s="63" t="s">
        <v>111</v>
      </c>
      <c r="G3550" s="63" t="s">
        <v>14</v>
      </c>
      <c r="I3550" s="10"/>
    </row>
    <row r="3551" ht="14.25" customHeight="1">
      <c r="A3551" s="65">
        <v>44047.0</v>
      </c>
      <c r="B3551" s="63" t="s">
        <v>20971</v>
      </c>
      <c r="C3551" s="63" t="s">
        <v>20972</v>
      </c>
      <c r="D3551" s="63" t="s">
        <v>1121</v>
      </c>
      <c r="E3551" s="63" t="s">
        <v>1293</v>
      </c>
      <c r="F3551" s="63" t="s">
        <v>171</v>
      </c>
      <c r="G3551" s="63" t="s">
        <v>14</v>
      </c>
      <c r="I3551" s="10"/>
    </row>
    <row r="3552" ht="14.25" customHeight="1">
      <c r="A3552" s="65">
        <v>44047.0</v>
      </c>
      <c r="B3552" s="63" t="s">
        <v>20973</v>
      </c>
      <c r="C3552" s="63" t="s">
        <v>20974</v>
      </c>
      <c r="D3552" s="63" t="s">
        <v>211</v>
      </c>
      <c r="E3552" s="63" t="s">
        <v>2236</v>
      </c>
      <c r="F3552" s="63" t="s">
        <v>20975</v>
      </c>
      <c r="G3552" s="63" t="s">
        <v>14</v>
      </c>
      <c r="I3552" s="10"/>
    </row>
    <row r="3553" ht="14.25" customHeight="1">
      <c r="A3553" s="65">
        <v>44047.0</v>
      </c>
      <c r="B3553" s="63" t="s">
        <v>20973</v>
      </c>
      <c r="C3553" s="63" t="s">
        <v>20974</v>
      </c>
      <c r="D3553" s="63" t="s">
        <v>211</v>
      </c>
      <c r="E3553" s="63" t="s">
        <v>100</v>
      </c>
      <c r="F3553" s="63" t="s">
        <v>6953</v>
      </c>
      <c r="G3553" s="63" t="s">
        <v>14</v>
      </c>
      <c r="I3553" s="10"/>
    </row>
    <row r="3554" ht="14.25" customHeight="1">
      <c r="A3554" s="65">
        <v>44047.0</v>
      </c>
      <c r="B3554" s="63" t="s">
        <v>20973</v>
      </c>
      <c r="C3554" s="63" t="s">
        <v>20974</v>
      </c>
      <c r="D3554" s="63" t="s">
        <v>211</v>
      </c>
      <c r="E3554" s="63" t="s">
        <v>90</v>
      </c>
      <c r="F3554" s="63" t="s">
        <v>111</v>
      </c>
      <c r="G3554" s="63" t="s">
        <v>14</v>
      </c>
      <c r="I3554" s="10"/>
    </row>
    <row r="3555" ht="14.25" customHeight="1">
      <c r="A3555" s="65">
        <v>44047.0</v>
      </c>
      <c r="B3555" s="63" t="s">
        <v>20976</v>
      </c>
      <c r="C3555" s="63" t="s">
        <v>20977</v>
      </c>
      <c r="D3555" s="63" t="s">
        <v>311</v>
      </c>
      <c r="E3555" s="63" t="s">
        <v>90</v>
      </c>
      <c r="F3555" s="63" t="s">
        <v>111</v>
      </c>
      <c r="G3555" s="63" t="s">
        <v>14</v>
      </c>
      <c r="I3555" s="10"/>
    </row>
    <row r="3556" ht="14.25" customHeight="1">
      <c r="A3556" s="65">
        <v>43894.0</v>
      </c>
      <c r="B3556" s="63" t="s">
        <v>20978</v>
      </c>
      <c r="C3556" s="63" t="s">
        <v>20979</v>
      </c>
      <c r="D3556" s="63" t="s">
        <v>427</v>
      </c>
      <c r="E3556" s="63" t="s">
        <v>15</v>
      </c>
      <c r="F3556" s="63" t="s">
        <v>17966</v>
      </c>
      <c r="G3556" s="63" t="s">
        <v>14</v>
      </c>
      <c r="I3556" s="10"/>
    </row>
    <row r="3557" ht="14.25" customHeight="1">
      <c r="A3557" s="65">
        <v>43894.0</v>
      </c>
      <c r="B3557" s="63" t="s">
        <v>20978</v>
      </c>
      <c r="C3557" s="63" t="s">
        <v>20979</v>
      </c>
      <c r="D3557" s="63" t="s">
        <v>427</v>
      </c>
      <c r="E3557" s="63" t="s">
        <v>90</v>
      </c>
      <c r="F3557" s="63" t="s">
        <v>111</v>
      </c>
      <c r="G3557" s="63" t="s">
        <v>14</v>
      </c>
      <c r="I3557" s="10"/>
    </row>
    <row r="3558" ht="14.25" customHeight="1">
      <c r="A3558" s="65">
        <v>43894.0</v>
      </c>
      <c r="B3558" s="63" t="s">
        <v>20980</v>
      </c>
      <c r="C3558" s="63" t="s">
        <v>20981</v>
      </c>
      <c r="D3558" s="63" t="s">
        <v>839</v>
      </c>
      <c r="E3558" s="63" t="s">
        <v>183</v>
      </c>
      <c r="F3558" s="63" t="s">
        <v>111</v>
      </c>
      <c r="G3558" s="63" t="s">
        <v>14</v>
      </c>
      <c r="I3558" s="10"/>
    </row>
    <row r="3559" ht="14.25" customHeight="1">
      <c r="A3559" s="65">
        <v>43865.0</v>
      </c>
      <c r="B3559" s="63" t="s">
        <v>20982</v>
      </c>
      <c r="C3559" s="63" t="s">
        <v>20983</v>
      </c>
      <c r="D3559" s="63" t="s">
        <v>284</v>
      </c>
      <c r="E3559" s="63" t="s">
        <v>420</v>
      </c>
      <c r="F3559" s="63" t="s">
        <v>20984</v>
      </c>
      <c r="G3559" s="63" t="s">
        <v>14</v>
      </c>
      <c r="I3559" s="10"/>
    </row>
    <row r="3560" ht="14.25" customHeight="1">
      <c r="A3560" s="65">
        <v>43865.0</v>
      </c>
      <c r="B3560" s="63" t="s">
        <v>20982</v>
      </c>
      <c r="C3560" s="63" t="s">
        <v>20983</v>
      </c>
      <c r="D3560" s="63" t="s">
        <v>284</v>
      </c>
      <c r="E3560" s="63" t="s">
        <v>90</v>
      </c>
      <c r="F3560" s="63" t="s">
        <v>111</v>
      </c>
      <c r="G3560" s="63" t="s">
        <v>14</v>
      </c>
      <c r="I3560" s="10"/>
    </row>
    <row r="3561" ht="14.25" customHeight="1">
      <c r="A3561" s="65">
        <v>43865.0</v>
      </c>
      <c r="B3561" s="63" t="s">
        <v>20985</v>
      </c>
      <c r="C3561" s="63" t="s">
        <v>20986</v>
      </c>
      <c r="D3561" s="63" t="s">
        <v>74</v>
      </c>
      <c r="E3561" s="63" t="s">
        <v>19164</v>
      </c>
      <c r="F3561" s="63" t="s">
        <v>111</v>
      </c>
      <c r="G3561" s="63" t="s">
        <v>14</v>
      </c>
      <c r="I3561" s="10"/>
    </row>
    <row r="3562" ht="14.25" customHeight="1">
      <c r="A3562" s="65">
        <v>43865.0</v>
      </c>
      <c r="B3562" s="63" t="s">
        <v>20985</v>
      </c>
      <c r="C3562" s="63" t="s">
        <v>20986</v>
      </c>
      <c r="D3562" s="63" t="s">
        <v>74</v>
      </c>
      <c r="E3562" s="63" t="s">
        <v>15</v>
      </c>
      <c r="F3562" s="63" t="s">
        <v>20987</v>
      </c>
      <c r="G3562" s="63" t="s">
        <v>14</v>
      </c>
      <c r="I3562" s="10"/>
    </row>
    <row r="3563" ht="14.25" customHeight="1">
      <c r="A3563" s="65">
        <v>43865.0</v>
      </c>
      <c r="B3563" s="63" t="s">
        <v>20985</v>
      </c>
      <c r="C3563" s="63" t="s">
        <v>20986</v>
      </c>
      <c r="D3563" s="63" t="s">
        <v>74</v>
      </c>
      <c r="E3563" s="63" t="s">
        <v>19023</v>
      </c>
      <c r="F3563" s="63" t="s">
        <v>393</v>
      </c>
      <c r="G3563" s="63" t="s">
        <v>14</v>
      </c>
      <c r="I3563" s="10"/>
    </row>
    <row r="3564" ht="14.25" customHeight="1">
      <c r="A3564" s="65">
        <v>43834.0</v>
      </c>
      <c r="B3564" s="63" t="s">
        <v>20988</v>
      </c>
      <c r="C3564" s="63" t="s">
        <v>20989</v>
      </c>
      <c r="D3564" s="63" t="s">
        <v>1121</v>
      </c>
      <c r="E3564" s="63" t="s">
        <v>90</v>
      </c>
      <c r="F3564" s="63" t="s">
        <v>111</v>
      </c>
      <c r="G3564" s="63" t="s">
        <v>14</v>
      </c>
      <c r="I3564" s="10"/>
    </row>
    <row r="3565" ht="14.25" customHeight="1">
      <c r="A3565" s="65">
        <v>43834.0</v>
      </c>
      <c r="B3565" s="63" t="s">
        <v>20990</v>
      </c>
      <c r="C3565" s="63" t="s">
        <v>20991</v>
      </c>
      <c r="D3565" s="63" t="s">
        <v>1020</v>
      </c>
      <c r="E3565" s="63" t="s">
        <v>100</v>
      </c>
      <c r="F3565" s="63" t="s">
        <v>531</v>
      </c>
      <c r="G3565" s="63" t="s">
        <v>14</v>
      </c>
      <c r="I3565" s="10"/>
    </row>
    <row r="3566" ht="14.25" customHeight="1">
      <c r="A3566" s="65">
        <v>43834.0</v>
      </c>
      <c r="B3566" s="63" t="s">
        <v>20990</v>
      </c>
      <c r="C3566" s="63" t="s">
        <v>20991</v>
      </c>
      <c r="D3566" s="63" t="s">
        <v>1020</v>
      </c>
      <c r="E3566" s="63" t="s">
        <v>19164</v>
      </c>
      <c r="F3566" s="63" t="s">
        <v>111</v>
      </c>
      <c r="G3566" s="63" t="s">
        <v>14</v>
      </c>
      <c r="I3566" s="10"/>
    </row>
    <row r="3567" ht="14.25" customHeight="1">
      <c r="A3567" s="63" t="s">
        <v>20992</v>
      </c>
      <c r="B3567" s="63" t="s">
        <v>20993</v>
      </c>
      <c r="C3567" s="63" t="s">
        <v>20994</v>
      </c>
      <c r="D3567" s="63" t="s">
        <v>109</v>
      </c>
      <c r="E3567" s="63" t="s">
        <v>119</v>
      </c>
      <c r="F3567" s="63" t="s">
        <v>23</v>
      </c>
      <c r="G3567" s="63" t="s">
        <v>14</v>
      </c>
      <c r="I3567" s="10"/>
    </row>
    <row r="3568" ht="14.25" customHeight="1">
      <c r="A3568" s="63" t="s">
        <v>20992</v>
      </c>
      <c r="B3568" s="63" t="s">
        <v>20993</v>
      </c>
      <c r="C3568" s="63" t="s">
        <v>20994</v>
      </c>
      <c r="D3568" s="63" t="s">
        <v>109</v>
      </c>
      <c r="E3568" s="63" t="s">
        <v>90</v>
      </c>
      <c r="F3568" s="63" t="s">
        <v>111</v>
      </c>
      <c r="G3568" s="63" t="s">
        <v>14</v>
      </c>
      <c r="I3568" s="10"/>
    </row>
    <row r="3569" ht="14.25" customHeight="1">
      <c r="A3569" s="63" t="s">
        <v>20992</v>
      </c>
      <c r="B3569" s="63" t="s">
        <v>20995</v>
      </c>
      <c r="C3569" s="63" t="s">
        <v>20996</v>
      </c>
      <c r="D3569" s="63" t="s">
        <v>329</v>
      </c>
      <c r="E3569" s="63" t="s">
        <v>6044</v>
      </c>
      <c r="F3569" s="63" t="s">
        <v>809</v>
      </c>
      <c r="G3569" s="63" t="s">
        <v>14</v>
      </c>
      <c r="I3569" s="10"/>
    </row>
    <row r="3570" ht="14.25" customHeight="1">
      <c r="A3570" s="63" t="s">
        <v>20997</v>
      </c>
      <c r="B3570" s="63" t="s">
        <v>20998</v>
      </c>
      <c r="C3570" s="63" t="s">
        <v>20999</v>
      </c>
      <c r="D3570" s="63" t="s">
        <v>642</v>
      </c>
      <c r="E3570" s="63" t="s">
        <v>90</v>
      </c>
      <c r="F3570" s="63" t="s">
        <v>111</v>
      </c>
      <c r="G3570" s="63" t="s">
        <v>14</v>
      </c>
      <c r="I3570" s="10"/>
    </row>
    <row r="3571" ht="14.25" customHeight="1">
      <c r="A3571" s="63" t="s">
        <v>20997</v>
      </c>
      <c r="B3571" s="63" t="s">
        <v>21000</v>
      </c>
      <c r="C3571" s="63" t="s">
        <v>21001</v>
      </c>
      <c r="D3571" s="63" t="s">
        <v>325</v>
      </c>
      <c r="E3571" s="63" t="s">
        <v>100</v>
      </c>
      <c r="F3571" s="63" t="s">
        <v>531</v>
      </c>
      <c r="G3571" s="63" t="s">
        <v>14</v>
      </c>
      <c r="I3571" s="10"/>
    </row>
    <row r="3572" ht="14.25" customHeight="1">
      <c r="A3572" s="63" t="s">
        <v>20997</v>
      </c>
      <c r="B3572" s="63" t="s">
        <v>21000</v>
      </c>
      <c r="C3572" s="63" t="s">
        <v>21001</v>
      </c>
      <c r="D3572" s="63" t="s">
        <v>325</v>
      </c>
      <c r="E3572" s="63" t="s">
        <v>90</v>
      </c>
      <c r="F3572" s="63" t="s">
        <v>111</v>
      </c>
      <c r="G3572" s="63" t="s">
        <v>14</v>
      </c>
      <c r="I3572" s="10"/>
    </row>
    <row r="3573" ht="14.25" customHeight="1">
      <c r="A3573" s="63" t="s">
        <v>21002</v>
      </c>
      <c r="B3573" s="63" t="s">
        <v>21003</v>
      </c>
      <c r="C3573" s="63" t="s">
        <v>21004</v>
      </c>
      <c r="D3573" s="63" t="s">
        <v>286</v>
      </c>
      <c r="E3573" s="63" t="s">
        <v>1293</v>
      </c>
      <c r="F3573" s="63" t="s">
        <v>171</v>
      </c>
      <c r="G3573" s="63" t="s">
        <v>14</v>
      </c>
      <c r="I3573" s="10"/>
    </row>
    <row r="3574" ht="14.25" customHeight="1">
      <c r="A3574" s="63" t="s">
        <v>21002</v>
      </c>
      <c r="B3574" s="63" t="s">
        <v>21003</v>
      </c>
      <c r="C3574" s="63" t="s">
        <v>21004</v>
      </c>
      <c r="D3574" s="63" t="s">
        <v>286</v>
      </c>
      <c r="E3574" s="63" t="s">
        <v>90</v>
      </c>
      <c r="F3574" s="63" t="s">
        <v>111</v>
      </c>
      <c r="G3574" s="63" t="s">
        <v>14</v>
      </c>
      <c r="I3574" s="10"/>
    </row>
    <row r="3575" ht="14.25" customHeight="1">
      <c r="A3575" s="63" t="s">
        <v>21005</v>
      </c>
      <c r="B3575" s="63" t="s">
        <v>21006</v>
      </c>
      <c r="C3575" s="63" t="s">
        <v>21007</v>
      </c>
      <c r="D3575" s="63" t="s">
        <v>238</v>
      </c>
      <c r="E3575" s="63" t="s">
        <v>6130</v>
      </c>
      <c r="F3575" s="63" t="s">
        <v>18</v>
      </c>
      <c r="G3575" s="63" t="s">
        <v>14</v>
      </c>
      <c r="I3575" s="10"/>
    </row>
    <row r="3576" ht="14.25" customHeight="1">
      <c r="A3576" s="63" t="s">
        <v>21005</v>
      </c>
      <c r="B3576" s="63" t="s">
        <v>21006</v>
      </c>
      <c r="C3576" s="63" t="s">
        <v>21007</v>
      </c>
      <c r="D3576" s="63" t="s">
        <v>238</v>
      </c>
      <c r="E3576" s="63" t="s">
        <v>110</v>
      </c>
      <c r="F3576" s="63" t="s">
        <v>111</v>
      </c>
      <c r="G3576" s="63" t="s">
        <v>14</v>
      </c>
      <c r="I3576" s="10"/>
    </row>
    <row r="3577" ht="14.25" customHeight="1">
      <c r="A3577" s="63" t="s">
        <v>21008</v>
      </c>
      <c r="B3577" s="63" t="s">
        <v>21009</v>
      </c>
      <c r="C3577" s="63" t="s">
        <v>21010</v>
      </c>
      <c r="D3577" s="63" t="s">
        <v>642</v>
      </c>
      <c r="E3577" s="63" t="s">
        <v>8294</v>
      </c>
      <c r="F3577" s="63" t="s">
        <v>950</v>
      </c>
      <c r="G3577" s="63" t="s">
        <v>14</v>
      </c>
      <c r="I3577" s="10"/>
    </row>
    <row r="3578" ht="14.25" customHeight="1">
      <c r="A3578" s="63" t="s">
        <v>21008</v>
      </c>
      <c r="B3578" s="63" t="s">
        <v>21011</v>
      </c>
      <c r="C3578" s="63" t="s">
        <v>21012</v>
      </c>
      <c r="D3578" s="63" t="s">
        <v>746</v>
      </c>
      <c r="E3578" s="63" t="s">
        <v>19164</v>
      </c>
      <c r="F3578" s="63" t="s">
        <v>111</v>
      </c>
      <c r="G3578" s="63" t="s">
        <v>14</v>
      </c>
      <c r="I3578" s="10"/>
    </row>
    <row r="3579" ht="14.25" customHeight="1">
      <c r="A3579" s="63" t="s">
        <v>21013</v>
      </c>
      <c r="B3579" s="63" t="s">
        <v>21014</v>
      </c>
      <c r="C3579" s="63" t="s">
        <v>21015</v>
      </c>
      <c r="D3579" s="63" t="s">
        <v>321</v>
      </c>
      <c r="E3579" s="63" t="s">
        <v>183</v>
      </c>
      <c r="F3579" s="63" t="s">
        <v>111</v>
      </c>
      <c r="G3579" s="63" t="s">
        <v>14</v>
      </c>
      <c r="I3579" s="10"/>
    </row>
    <row r="3580" ht="14.25" customHeight="1">
      <c r="A3580" s="63" t="s">
        <v>21016</v>
      </c>
      <c r="B3580" s="63" t="s">
        <v>21017</v>
      </c>
      <c r="C3580" s="63" t="s">
        <v>21018</v>
      </c>
      <c r="D3580" s="63" t="s">
        <v>118</v>
      </c>
      <c r="E3580" s="63" t="s">
        <v>563</v>
      </c>
      <c r="F3580" s="63" t="s">
        <v>564</v>
      </c>
      <c r="G3580" s="63" t="s">
        <v>14</v>
      </c>
      <c r="I3580" s="10"/>
    </row>
    <row r="3581" ht="14.25" customHeight="1">
      <c r="A3581" s="63" t="s">
        <v>21016</v>
      </c>
      <c r="B3581" s="63" t="s">
        <v>21017</v>
      </c>
      <c r="C3581" s="63" t="s">
        <v>21018</v>
      </c>
      <c r="D3581" s="63" t="s">
        <v>118</v>
      </c>
      <c r="E3581" s="63" t="s">
        <v>90</v>
      </c>
      <c r="F3581" s="63" t="s">
        <v>111</v>
      </c>
      <c r="G3581" s="63" t="s">
        <v>14</v>
      </c>
      <c r="I3581" s="10"/>
    </row>
    <row r="3582" ht="14.25" customHeight="1">
      <c r="A3582" s="63" t="s">
        <v>21019</v>
      </c>
      <c r="B3582" s="63" t="s">
        <v>21020</v>
      </c>
      <c r="C3582" s="63" t="s">
        <v>21021</v>
      </c>
      <c r="D3582" s="63" t="s">
        <v>611</v>
      </c>
      <c r="E3582" s="63" t="s">
        <v>420</v>
      </c>
      <c r="F3582" s="63" t="s">
        <v>11084</v>
      </c>
      <c r="G3582" s="63" t="s">
        <v>14</v>
      </c>
      <c r="I3582" s="10"/>
    </row>
    <row r="3583" ht="14.25" customHeight="1">
      <c r="A3583" s="63" t="s">
        <v>21019</v>
      </c>
      <c r="B3583" s="63" t="s">
        <v>21020</v>
      </c>
      <c r="C3583" s="63" t="s">
        <v>21021</v>
      </c>
      <c r="D3583" s="63" t="s">
        <v>611</v>
      </c>
      <c r="E3583" s="63" t="s">
        <v>90</v>
      </c>
      <c r="F3583" s="63" t="s">
        <v>111</v>
      </c>
      <c r="G3583" s="63" t="s">
        <v>14</v>
      </c>
      <c r="I3583" s="10"/>
    </row>
    <row r="3584" ht="14.25" customHeight="1">
      <c r="A3584" s="63" t="s">
        <v>21022</v>
      </c>
      <c r="B3584" s="63" t="s">
        <v>21023</v>
      </c>
      <c r="C3584" s="63" t="s">
        <v>21024</v>
      </c>
      <c r="D3584" s="63" t="s">
        <v>329</v>
      </c>
      <c r="E3584" s="63" t="s">
        <v>90</v>
      </c>
      <c r="F3584" s="63" t="s">
        <v>111</v>
      </c>
      <c r="G3584" s="63" t="s">
        <v>14</v>
      </c>
      <c r="I3584" s="10"/>
    </row>
    <row r="3585" ht="14.25" customHeight="1">
      <c r="A3585" s="63" t="s">
        <v>21022</v>
      </c>
      <c r="B3585" s="63" t="s">
        <v>21025</v>
      </c>
      <c r="C3585" s="63" t="s">
        <v>21026</v>
      </c>
      <c r="D3585" s="63" t="s">
        <v>21027</v>
      </c>
      <c r="E3585" s="63" t="s">
        <v>19164</v>
      </c>
      <c r="F3585" s="63" t="s">
        <v>111</v>
      </c>
      <c r="G3585" s="63" t="s">
        <v>14</v>
      </c>
      <c r="I3585" s="10"/>
    </row>
    <row r="3586" ht="14.25" customHeight="1">
      <c r="A3586" s="63" t="s">
        <v>21028</v>
      </c>
      <c r="B3586" s="63" t="s">
        <v>21029</v>
      </c>
      <c r="C3586" s="63" t="s">
        <v>21030</v>
      </c>
      <c r="D3586" s="63" t="s">
        <v>746</v>
      </c>
      <c r="E3586" s="63" t="s">
        <v>1094</v>
      </c>
      <c r="F3586" s="63" t="s">
        <v>393</v>
      </c>
      <c r="G3586" s="63" t="s">
        <v>14</v>
      </c>
      <c r="I3586" s="10"/>
    </row>
    <row r="3587" ht="14.25" customHeight="1">
      <c r="A3587" s="63" t="s">
        <v>21028</v>
      </c>
      <c r="B3587" s="63" t="s">
        <v>21029</v>
      </c>
      <c r="C3587" s="63" t="s">
        <v>21030</v>
      </c>
      <c r="D3587" s="63" t="s">
        <v>746</v>
      </c>
      <c r="E3587" s="63" t="s">
        <v>90</v>
      </c>
      <c r="F3587" s="63" t="s">
        <v>111</v>
      </c>
      <c r="G3587" s="63" t="s">
        <v>14</v>
      </c>
      <c r="I3587" s="10"/>
    </row>
    <row r="3588" ht="14.25" customHeight="1">
      <c r="A3588" s="65">
        <v>44168.0</v>
      </c>
      <c r="B3588" s="63" t="s">
        <v>21031</v>
      </c>
      <c r="C3588" s="63" t="s">
        <v>21032</v>
      </c>
      <c r="D3588" s="63" t="s">
        <v>1299</v>
      </c>
      <c r="E3588" s="63" t="s">
        <v>90</v>
      </c>
      <c r="F3588" s="63" t="s">
        <v>111</v>
      </c>
      <c r="G3588" s="63" t="s">
        <v>14</v>
      </c>
      <c r="I3588" s="10"/>
    </row>
    <row r="3589" ht="14.25" customHeight="1">
      <c r="A3589" s="65">
        <v>44138.0</v>
      </c>
      <c r="B3589" s="63" t="s">
        <v>21033</v>
      </c>
      <c r="C3589" s="63" t="s">
        <v>21034</v>
      </c>
      <c r="D3589" s="63" t="s">
        <v>746</v>
      </c>
      <c r="E3589" s="63" t="s">
        <v>100</v>
      </c>
      <c r="F3589" s="63" t="s">
        <v>21035</v>
      </c>
      <c r="G3589" s="63" t="s">
        <v>14</v>
      </c>
      <c r="I3589" s="10"/>
    </row>
    <row r="3590" ht="14.25" customHeight="1">
      <c r="A3590" s="65">
        <v>44138.0</v>
      </c>
      <c r="B3590" s="63" t="s">
        <v>21033</v>
      </c>
      <c r="C3590" s="63" t="s">
        <v>21034</v>
      </c>
      <c r="D3590" s="63" t="s">
        <v>746</v>
      </c>
      <c r="E3590" s="63" t="s">
        <v>90</v>
      </c>
      <c r="F3590" s="63" t="s">
        <v>111</v>
      </c>
      <c r="G3590" s="63" t="s">
        <v>14</v>
      </c>
      <c r="I3590" s="10"/>
    </row>
    <row r="3591" ht="14.25" customHeight="1">
      <c r="A3591" s="65">
        <v>44138.0</v>
      </c>
      <c r="B3591" s="63" t="s">
        <v>21036</v>
      </c>
      <c r="C3591" s="63" t="s">
        <v>21037</v>
      </c>
      <c r="D3591" s="63" t="s">
        <v>1410</v>
      </c>
      <c r="E3591" s="63" t="s">
        <v>90</v>
      </c>
      <c r="F3591" s="63" t="s">
        <v>111</v>
      </c>
      <c r="G3591" s="63" t="s">
        <v>14</v>
      </c>
      <c r="I3591" s="10"/>
    </row>
    <row r="3592" ht="14.25" customHeight="1">
      <c r="A3592" s="65">
        <v>44107.0</v>
      </c>
      <c r="B3592" s="63" t="s">
        <v>21038</v>
      </c>
      <c r="C3592" s="63" t="s">
        <v>21039</v>
      </c>
      <c r="D3592" s="63" t="s">
        <v>165</v>
      </c>
      <c r="E3592" s="63" t="s">
        <v>90</v>
      </c>
      <c r="F3592" s="63" t="s">
        <v>111</v>
      </c>
      <c r="G3592" s="63" t="s">
        <v>14</v>
      </c>
      <c r="I3592" s="10"/>
    </row>
    <row r="3593" ht="14.25" customHeight="1">
      <c r="A3593" s="65">
        <v>44077.0</v>
      </c>
      <c r="B3593" s="63" t="s">
        <v>21040</v>
      </c>
      <c r="C3593" s="63" t="s">
        <v>21041</v>
      </c>
      <c r="D3593" s="63" t="s">
        <v>867</v>
      </c>
      <c r="E3593" s="63" t="s">
        <v>15</v>
      </c>
      <c r="F3593" s="63" t="s">
        <v>17966</v>
      </c>
      <c r="G3593" s="63" t="s">
        <v>14</v>
      </c>
      <c r="I3593" s="10"/>
    </row>
    <row r="3594" ht="14.25" customHeight="1">
      <c r="A3594" s="65">
        <v>44077.0</v>
      </c>
      <c r="B3594" s="63" t="s">
        <v>21040</v>
      </c>
      <c r="C3594" s="63" t="s">
        <v>21041</v>
      </c>
      <c r="D3594" s="63" t="s">
        <v>867</v>
      </c>
      <c r="E3594" s="63" t="s">
        <v>47</v>
      </c>
      <c r="F3594" s="63" t="s">
        <v>809</v>
      </c>
      <c r="G3594" s="63" t="s">
        <v>14</v>
      </c>
      <c r="I3594" s="10"/>
    </row>
    <row r="3595" ht="14.25" customHeight="1">
      <c r="A3595" s="65">
        <v>44077.0</v>
      </c>
      <c r="B3595" s="63" t="s">
        <v>21040</v>
      </c>
      <c r="C3595" s="63" t="s">
        <v>21041</v>
      </c>
      <c r="D3595" s="63" t="s">
        <v>867</v>
      </c>
      <c r="E3595" s="63" t="s">
        <v>90</v>
      </c>
      <c r="F3595" s="63" t="s">
        <v>111</v>
      </c>
      <c r="G3595" s="63" t="s">
        <v>14</v>
      </c>
      <c r="I3595" s="10"/>
    </row>
    <row r="3596" ht="14.25" customHeight="1">
      <c r="A3596" s="65">
        <v>44077.0</v>
      </c>
      <c r="B3596" s="63" t="s">
        <v>21042</v>
      </c>
      <c r="C3596" s="63" t="s">
        <v>21043</v>
      </c>
      <c r="D3596" s="63" t="s">
        <v>321</v>
      </c>
      <c r="E3596" s="63" t="s">
        <v>17618</v>
      </c>
      <c r="F3596" s="63" t="s">
        <v>4780</v>
      </c>
      <c r="G3596" s="63" t="s">
        <v>14</v>
      </c>
      <c r="I3596" s="10"/>
    </row>
    <row r="3597" ht="14.25" customHeight="1">
      <c r="A3597" s="65">
        <v>44077.0</v>
      </c>
      <c r="B3597" s="63" t="s">
        <v>21042</v>
      </c>
      <c r="C3597" s="63" t="s">
        <v>21043</v>
      </c>
      <c r="D3597" s="63" t="s">
        <v>321</v>
      </c>
      <c r="E3597" s="63" t="s">
        <v>90</v>
      </c>
      <c r="F3597" s="63" t="s">
        <v>111</v>
      </c>
      <c r="G3597" s="63" t="s">
        <v>14</v>
      </c>
      <c r="I3597" s="10"/>
    </row>
    <row r="3598" ht="14.25" customHeight="1">
      <c r="A3598" s="65">
        <v>43985.0</v>
      </c>
      <c r="B3598" s="63" t="s">
        <v>21044</v>
      </c>
      <c r="C3598" s="63" t="s">
        <v>21045</v>
      </c>
      <c r="D3598" s="63" t="s">
        <v>427</v>
      </c>
      <c r="E3598" s="63" t="s">
        <v>90</v>
      </c>
      <c r="F3598" s="63" t="s">
        <v>111</v>
      </c>
      <c r="G3598" s="63" t="s">
        <v>14</v>
      </c>
      <c r="I3598" s="10"/>
    </row>
    <row r="3599" ht="14.25" customHeight="1">
      <c r="A3599" s="65">
        <v>43985.0</v>
      </c>
      <c r="B3599" s="63" t="s">
        <v>21046</v>
      </c>
      <c r="C3599" s="63" t="s">
        <v>21047</v>
      </c>
      <c r="D3599" s="63" t="s">
        <v>432</v>
      </c>
      <c r="E3599" s="63" t="s">
        <v>1386</v>
      </c>
      <c r="F3599" s="63" t="s">
        <v>917</v>
      </c>
      <c r="G3599" s="63" t="s">
        <v>14</v>
      </c>
      <c r="I3599" s="10"/>
    </row>
    <row r="3600" ht="14.25" customHeight="1">
      <c r="A3600" s="65">
        <v>43985.0</v>
      </c>
      <c r="B3600" s="63" t="s">
        <v>21046</v>
      </c>
      <c r="C3600" s="63" t="s">
        <v>21047</v>
      </c>
      <c r="D3600" s="63" t="s">
        <v>432</v>
      </c>
      <c r="E3600" s="63" t="s">
        <v>90</v>
      </c>
      <c r="F3600" s="63" t="s">
        <v>111</v>
      </c>
      <c r="G3600" s="63" t="s">
        <v>14</v>
      </c>
      <c r="I3600" s="10"/>
    </row>
    <row r="3601" ht="14.25" customHeight="1">
      <c r="A3601" s="65">
        <v>43954.0</v>
      </c>
      <c r="B3601" s="63" t="s">
        <v>21048</v>
      </c>
      <c r="C3601" s="63" t="s">
        <v>21049</v>
      </c>
      <c r="D3601" s="63" t="s">
        <v>2252</v>
      </c>
      <c r="E3601" s="63" t="s">
        <v>15</v>
      </c>
      <c r="F3601" s="63" t="s">
        <v>4123</v>
      </c>
      <c r="G3601" s="63" t="s">
        <v>14</v>
      </c>
      <c r="I3601" s="10"/>
    </row>
    <row r="3602" ht="14.25" customHeight="1">
      <c r="A3602" s="65">
        <v>43954.0</v>
      </c>
      <c r="B3602" s="63" t="s">
        <v>21048</v>
      </c>
      <c r="C3602" s="63" t="s">
        <v>21049</v>
      </c>
      <c r="D3602" s="63" t="s">
        <v>2252</v>
      </c>
      <c r="E3602" s="63" t="s">
        <v>119</v>
      </c>
      <c r="F3602" s="63" t="s">
        <v>21050</v>
      </c>
      <c r="G3602" s="63" t="s">
        <v>14</v>
      </c>
      <c r="I3602" s="10"/>
    </row>
    <row r="3603" ht="14.25" customHeight="1">
      <c r="A3603" s="65">
        <v>43954.0</v>
      </c>
      <c r="B3603" s="63" t="s">
        <v>21051</v>
      </c>
      <c r="C3603" s="63" t="s">
        <v>21052</v>
      </c>
      <c r="D3603" s="63" t="s">
        <v>1963</v>
      </c>
      <c r="E3603" s="63" t="s">
        <v>90</v>
      </c>
      <c r="F3603" s="63" t="s">
        <v>111</v>
      </c>
      <c r="G3603" s="63" t="s">
        <v>14</v>
      </c>
      <c r="I3603" s="10"/>
    </row>
    <row r="3604" ht="14.25" customHeight="1">
      <c r="A3604" s="65">
        <v>43924.0</v>
      </c>
      <c r="B3604" s="63" t="s">
        <v>21053</v>
      </c>
      <c r="C3604" s="63" t="s">
        <v>21054</v>
      </c>
      <c r="D3604" s="63" t="s">
        <v>1799</v>
      </c>
      <c r="E3604" s="63" t="s">
        <v>436</v>
      </c>
      <c r="F3604" s="63" t="s">
        <v>3593</v>
      </c>
      <c r="G3604" s="63" t="s">
        <v>14</v>
      </c>
      <c r="I3604" s="10"/>
    </row>
    <row r="3605" ht="14.25" customHeight="1">
      <c r="A3605" s="65">
        <v>43924.0</v>
      </c>
      <c r="B3605" s="63" t="s">
        <v>21055</v>
      </c>
      <c r="C3605" s="63" t="s">
        <v>21056</v>
      </c>
      <c r="D3605" s="63" t="s">
        <v>311</v>
      </c>
      <c r="E3605" s="63" t="s">
        <v>90</v>
      </c>
      <c r="F3605" s="63" t="s">
        <v>111</v>
      </c>
      <c r="G3605" s="63" t="s">
        <v>14</v>
      </c>
      <c r="I3605" s="10"/>
    </row>
    <row r="3606" ht="14.25" customHeight="1">
      <c r="A3606" s="65">
        <v>43893.0</v>
      </c>
      <c r="B3606" s="63" t="s">
        <v>21057</v>
      </c>
      <c r="C3606" s="63" t="s">
        <v>21058</v>
      </c>
      <c r="D3606" s="63" t="s">
        <v>32</v>
      </c>
      <c r="E3606" s="63" t="s">
        <v>105</v>
      </c>
      <c r="F3606" s="63" t="s">
        <v>21059</v>
      </c>
      <c r="G3606" s="63" t="s">
        <v>14</v>
      </c>
      <c r="I3606" s="10"/>
    </row>
    <row r="3607" ht="14.25" customHeight="1">
      <c r="A3607" s="65">
        <v>43893.0</v>
      </c>
      <c r="B3607" s="63" t="s">
        <v>21057</v>
      </c>
      <c r="C3607" s="63" t="s">
        <v>21058</v>
      </c>
      <c r="D3607" s="63" t="s">
        <v>32</v>
      </c>
      <c r="E3607" s="63" t="s">
        <v>90</v>
      </c>
      <c r="F3607" s="63" t="s">
        <v>111</v>
      </c>
      <c r="G3607" s="63" t="s">
        <v>14</v>
      </c>
      <c r="I3607" s="10"/>
    </row>
    <row r="3608" ht="14.25" customHeight="1">
      <c r="A3608" s="65">
        <v>43893.0</v>
      </c>
      <c r="B3608" s="63" t="s">
        <v>21060</v>
      </c>
      <c r="C3608" s="63" t="s">
        <v>21061</v>
      </c>
      <c r="D3608" s="63" t="s">
        <v>642</v>
      </c>
      <c r="E3608" s="63" t="s">
        <v>119</v>
      </c>
      <c r="F3608" s="63" t="s">
        <v>917</v>
      </c>
      <c r="G3608" s="63" t="s">
        <v>14</v>
      </c>
      <c r="I3608" s="10"/>
    </row>
    <row r="3609" ht="14.25" customHeight="1">
      <c r="A3609" s="65">
        <v>43893.0</v>
      </c>
      <c r="B3609" s="63" t="s">
        <v>21060</v>
      </c>
      <c r="C3609" s="63" t="s">
        <v>21061</v>
      </c>
      <c r="D3609" s="63" t="s">
        <v>642</v>
      </c>
      <c r="E3609" s="63" t="s">
        <v>90</v>
      </c>
      <c r="F3609" s="63" t="s">
        <v>111</v>
      </c>
      <c r="G3609" s="63" t="s">
        <v>14</v>
      </c>
      <c r="I3609" s="10"/>
    </row>
    <row r="3610" ht="14.25" customHeight="1">
      <c r="A3610" s="65">
        <v>43864.0</v>
      </c>
      <c r="B3610" s="63" t="s">
        <v>21062</v>
      </c>
      <c r="C3610" s="63" t="s">
        <v>21063</v>
      </c>
      <c r="D3610" s="63" t="s">
        <v>286</v>
      </c>
      <c r="E3610" s="63" t="s">
        <v>8281</v>
      </c>
      <c r="F3610" s="63" t="s">
        <v>21064</v>
      </c>
      <c r="G3610" s="63" t="s">
        <v>14</v>
      </c>
      <c r="I3610" s="10"/>
    </row>
    <row r="3611" ht="14.25" customHeight="1">
      <c r="A3611" s="65">
        <v>43864.0</v>
      </c>
      <c r="B3611" s="63" t="s">
        <v>21065</v>
      </c>
      <c r="C3611" s="63" t="s">
        <v>21066</v>
      </c>
      <c r="D3611" s="63" t="s">
        <v>2485</v>
      </c>
      <c r="E3611" s="63" t="s">
        <v>100</v>
      </c>
      <c r="F3611" s="63" t="s">
        <v>1905</v>
      </c>
      <c r="G3611" s="63" t="s">
        <v>14</v>
      </c>
      <c r="I3611" s="10"/>
    </row>
    <row r="3612" ht="14.25" customHeight="1">
      <c r="A3612" s="65">
        <v>43864.0</v>
      </c>
      <c r="B3612" s="63" t="s">
        <v>21065</v>
      </c>
      <c r="C3612" s="63" t="s">
        <v>21066</v>
      </c>
      <c r="D3612" s="63" t="s">
        <v>2485</v>
      </c>
      <c r="E3612" s="63" t="s">
        <v>90</v>
      </c>
      <c r="F3612" s="63" t="s">
        <v>111</v>
      </c>
      <c r="G3612" s="63" t="s">
        <v>14</v>
      </c>
      <c r="I3612" s="10"/>
    </row>
    <row r="3613" ht="14.25" customHeight="1">
      <c r="A3613" s="63" t="s">
        <v>21067</v>
      </c>
      <c r="B3613" s="63" t="s">
        <v>21068</v>
      </c>
      <c r="C3613" s="63" t="s">
        <v>21069</v>
      </c>
      <c r="D3613" s="63" t="s">
        <v>3764</v>
      </c>
      <c r="E3613" s="63" t="s">
        <v>119</v>
      </c>
      <c r="F3613" s="63" t="s">
        <v>5876</v>
      </c>
      <c r="G3613" s="63" t="s">
        <v>14</v>
      </c>
      <c r="I3613" s="10"/>
    </row>
    <row r="3614" ht="14.25" customHeight="1">
      <c r="A3614" s="63" t="s">
        <v>21067</v>
      </c>
      <c r="B3614" s="63" t="s">
        <v>21068</v>
      </c>
      <c r="C3614" s="63" t="s">
        <v>21069</v>
      </c>
      <c r="D3614" s="63" t="s">
        <v>3764</v>
      </c>
      <c r="E3614" s="63" t="s">
        <v>90</v>
      </c>
      <c r="F3614" s="63" t="s">
        <v>111</v>
      </c>
      <c r="G3614" s="63" t="s">
        <v>14</v>
      </c>
      <c r="I3614" s="10"/>
    </row>
    <row r="3615" ht="14.25" customHeight="1">
      <c r="A3615" s="63" t="s">
        <v>21067</v>
      </c>
      <c r="B3615" s="63" t="s">
        <v>21070</v>
      </c>
      <c r="C3615" s="63" t="s">
        <v>21071</v>
      </c>
      <c r="D3615" s="63" t="s">
        <v>435</v>
      </c>
      <c r="E3615" s="63" t="s">
        <v>119</v>
      </c>
      <c r="F3615" s="63" t="s">
        <v>762</v>
      </c>
      <c r="G3615" s="63" t="s">
        <v>14</v>
      </c>
      <c r="I3615" s="10"/>
    </row>
    <row r="3616" ht="14.25" customHeight="1">
      <c r="A3616" s="63" t="s">
        <v>21067</v>
      </c>
      <c r="B3616" s="63" t="s">
        <v>21070</v>
      </c>
      <c r="C3616" s="63" t="s">
        <v>21071</v>
      </c>
      <c r="D3616" s="63" t="s">
        <v>435</v>
      </c>
      <c r="E3616" s="63" t="s">
        <v>2125</v>
      </c>
      <c r="F3616" s="63" t="s">
        <v>1749</v>
      </c>
      <c r="G3616" s="63" t="s">
        <v>14</v>
      </c>
      <c r="I3616" s="10"/>
    </row>
    <row r="3617" ht="14.25" customHeight="1">
      <c r="A3617" s="63" t="s">
        <v>21067</v>
      </c>
      <c r="B3617" s="63" t="s">
        <v>21070</v>
      </c>
      <c r="C3617" s="63" t="s">
        <v>21071</v>
      </c>
      <c r="D3617" s="63" t="s">
        <v>435</v>
      </c>
      <c r="E3617" s="63" t="s">
        <v>90</v>
      </c>
      <c r="F3617" s="63" t="s">
        <v>111</v>
      </c>
      <c r="G3617" s="63" t="s">
        <v>14</v>
      </c>
      <c r="I3617" s="10"/>
    </row>
    <row r="3618" ht="14.25" customHeight="1">
      <c r="A3618" s="63" t="s">
        <v>21072</v>
      </c>
      <c r="B3618" s="63" t="s">
        <v>21073</v>
      </c>
      <c r="C3618" s="63" t="s">
        <v>21074</v>
      </c>
      <c r="D3618" s="63" t="s">
        <v>468</v>
      </c>
      <c r="E3618" s="63" t="s">
        <v>90</v>
      </c>
      <c r="F3618" s="63" t="s">
        <v>111</v>
      </c>
      <c r="G3618" s="63" t="s">
        <v>14</v>
      </c>
      <c r="I3618" s="10"/>
    </row>
    <row r="3619" ht="14.25" customHeight="1">
      <c r="A3619" s="63" t="s">
        <v>21072</v>
      </c>
      <c r="B3619" s="63" t="s">
        <v>21075</v>
      </c>
      <c r="C3619" s="63" t="s">
        <v>21076</v>
      </c>
      <c r="D3619" s="63" t="s">
        <v>715</v>
      </c>
      <c r="E3619" s="63" t="s">
        <v>90</v>
      </c>
      <c r="F3619" s="63" t="s">
        <v>111</v>
      </c>
      <c r="G3619" s="63" t="s">
        <v>14</v>
      </c>
      <c r="I3619" s="10"/>
    </row>
    <row r="3620" ht="14.25" customHeight="1">
      <c r="A3620" s="63" t="s">
        <v>21077</v>
      </c>
      <c r="B3620" s="63" t="s">
        <v>21078</v>
      </c>
      <c r="C3620" s="63" t="s">
        <v>21079</v>
      </c>
      <c r="D3620" s="63" t="s">
        <v>1184</v>
      </c>
      <c r="E3620" s="63" t="s">
        <v>100</v>
      </c>
      <c r="F3620" s="63" t="s">
        <v>1905</v>
      </c>
      <c r="G3620" s="63" t="s">
        <v>14</v>
      </c>
      <c r="I3620" s="10"/>
    </row>
    <row r="3621" ht="14.25" customHeight="1">
      <c r="A3621" s="63" t="s">
        <v>21077</v>
      </c>
      <c r="B3621" s="63" t="s">
        <v>21078</v>
      </c>
      <c r="C3621" s="63" t="s">
        <v>21079</v>
      </c>
      <c r="D3621" s="63" t="s">
        <v>1184</v>
      </c>
      <c r="E3621" s="63" t="s">
        <v>183</v>
      </c>
      <c r="F3621" s="63" t="s">
        <v>111</v>
      </c>
      <c r="G3621" s="63" t="s">
        <v>14</v>
      </c>
      <c r="I3621" s="10"/>
    </row>
    <row r="3622" ht="14.25" customHeight="1">
      <c r="A3622" s="63" t="s">
        <v>21077</v>
      </c>
      <c r="B3622" s="63" t="s">
        <v>21080</v>
      </c>
      <c r="C3622" s="63" t="s">
        <v>21081</v>
      </c>
      <c r="D3622" s="63" t="s">
        <v>21082</v>
      </c>
      <c r="E3622" s="63" t="s">
        <v>17618</v>
      </c>
      <c r="F3622" s="63" t="s">
        <v>19318</v>
      </c>
      <c r="G3622" s="63" t="s">
        <v>14</v>
      </c>
      <c r="I3622" s="10"/>
    </row>
    <row r="3623" ht="14.25" customHeight="1">
      <c r="A3623" s="63" t="s">
        <v>21077</v>
      </c>
      <c r="B3623" s="63" t="s">
        <v>21080</v>
      </c>
      <c r="C3623" s="63" t="s">
        <v>21081</v>
      </c>
      <c r="D3623" s="63" t="s">
        <v>21082</v>
      </c>
      <c r="E3623" s="63" t="s">
        <v>90</v>
      </c>
      <c r="F3623" s="63" t="s">
        <v>111</v>
      </c>
      <c r="G3623" s="63" t="s">
        <v>14</v>
      </c>
      <c r="I3623" s="10"/>
    </row>
    <row r="3624" ht="14.25" customHeight="1">
      <c r="A3624" s="63" t="s">
        <v>21083</v>
      </c>
      <c r="B3624" s="63" t="s">
        <v>21084</v>
      </c>
      <c r="C3624" s="63" t="s">
        <v>21085</v>
      </c>
      <c r="D3624" s="63" t="s">
        <v>311</v>
      </c>
      <c r="E3624" s="63" t="s">
        <v>17618</v>
      </c>
      <c r="F3624" s="63" t="s">
        <v>4780</v>
      </c>
      <c r="G3624" s="63" t="s">
        <v>14</v>
      </c>
      <c r="I3624" s="10"/>
    </row>
    <row r="3625" ht="14.25" customHeight="1">
      <c r="A3625" s="63" t="s">
        <v>21083</v>
      </c>
      <c r="B3625" s="63" t="s">
        <v>21084</v>
      </c>
      <c r="C3625" s="63" t="s">
        <v>21085</v>
      </c>
      <c r="D3625" s="63" t="s">
        <v>311</v>
      </c>
      <c r="E3625" s="63" t="s">
        <v>90</v>
      </c>
      <c r="F3625" s="63" t="s">
        <v>111</v>
      </c>
      <c r="G3625" s="63" t="s">
        <v>14</v>
      </c>
      <c r="I3625" s="10"/>
    </row>
    <row r="3626" ht="14.25" customHeight="1">
      <c r="A3626" s="63" t="s">
        <v>21083</v>
      </c>
      <c r="B3626" s="63" t="s">
        <v>21086</v>
      </c>
      <c r="C3626" s="63" t="s">
        <v>21087</v>
      </c>
      <c r="D3626" s="63" t="s">
        <v>468</v>
      </c>
      <c r="E3626" s="63" t="s">
        <v>334</v>
      </c>
      <c r="F3626" s="63" t="s">
        <v>762</v>
      </c>
      <c r="G3626" s="63" t="s">
        <v>14</v>
      </c>
      <c r="I3626" s="10"/>
    </row>
    <row r="3627" ht="14.25" customHeight="1">
      <c r="A3627" s="63" t="s">
        <v>21083</v>
      </c>
      <c r="B3627" s="63" t="s">
        <v>21086</v>
      </c>
      <c r="C3627" s="63" t="s">
        <v>21087</v>
      </c>
      <c r="D3627" s="63" t="s">
        <v>468</v>
      </c>
      <c r="E3627" s="63" t="s">
        <v>5880</v>
      </c>
      <c r="F3627" s="63" t="s">
        <v>393</v>
      </c>
      <c r="G3627" s="63" t="s">
        <v>14</v>
      </c>
      <c r="I3627" s="10"/>
    </row>
    <row r="3628" ht="14.25" customHeight="1">
      <c r="A3628" s="63" t="s">
        <v>21083</v>
      </c>
      <c r="B3628" s="63" t="s">
        <v>21086</v>
      </c>
      <c r="C3628" s="63" t="s">
        <v>21087</v>
      </c>
      <c r="D3628" s="63" t="s">
        <v>468</v>
      </c>
      <c r="E3628" s="63" t="s">
        <v>90</v>
      </c>
      <c r="F3628" s="63" t="s">
        <v>111</v>
      </c>
      <c r="G3628" s="63" t="s">
        <v>14</v>
      </c>
      <c r="I3628" s="10"/>
    </row>
    <row r="3629" ht="14.25" customHeight="1">
      <c r="A3629" s="63" t="s">
        <v>21088</v>
      </c>
      <c r="B3629" s="63" t="s">
        <v>21089</v>
      </c>
      <c r="C3629" s="63" t="s">
        <v>21090</v>
      </c>
      <c r="D3629" s="63" t="s">
        <v>812</v>
      </c>
      <c r="E3629" s="63" t="s">
        <v>334</v>
      </c>
      <c r="F3629" s="63" t="s">
        <v>564</v>
      </c>
      <c r="G3629" s="63" t="s">
        <v>14</v>
      </c>
      <c r="I3629" s="10"/>
    </row>
    <row r="3630" ht="14.25" customHeight="1">
      <c r="A3630" s="63" t="s">
        <v>21088</v>
      </c>
      <c r="B3630" s="63" t="s">
        <v>21089</v>
      </c>
      <c r="C3630" s="63" t="s">
        <v>21090</v>
      </c>
      <c r="D3630" s="63" t="s">
        <v>812</v>
      </c>
      <c r="E3630" s="63" t="s">
        <v>90</v>
      </c>
      <c r="F3630" s="63" t="s">
        <v>111</v>
      </c>
      <c r="G3630" s="63" t="s">
        <v>14</v>
      </c>
      <c r="I3630" s="10"/>
    </row>
    <row r="3631" ht="14.25" customHeight="1">
      <c r="A3631" s="63" t="s">
        <v>21091</v>
      </c>
      <c r="B3631" s="63" t="s">
        <v>21092</v>
      </c>
      <c r="C3631" s="63" t="s">
        <v>21093</v>
      </c>
      <c r="D3631" s="63" t="s">
        <v>1181</v>
      </c>
      <c r="E3631" s="63" t="s">
        <v>90</v>
      </c>
      <c r="F3631" s="63" t="s">
        <v>111</v>
      </c>
      <c r="G3631" s="63" t="s">
        <v>14</v>
      </c>
      <c r="I3631" s="10"/>
    </row>
    <row r="3632" ht="14.25" customHeight="1">
      <c r="A3632" s="63" t="s">
        <v>21094</v>
      </c>
      <c r="B3632" s="63" t="s">
        <v>21095</v>
      </c>
      <c r="C3632" s="63" t="s">
        <v>21096</v>
      </c>
      <c r="D3632" s="63" t="s">
        <v>321</v>
      </c>
      <c r="E3632" s="63" t="s">
        <v>90</v>
      </c>
      <c r="F3632" s="63" t="s">
        <v>111</v>
      </c>
      <c r="G3632" s="63" t="s">
        <v>14</v>
      </c>
      <c r="I3632" s="10"/>
    </row>
    <row r="3633" ht="14.25" customHeight="1">
      <c r="A3633" s="63" t="s">
        <v>21094</v>
      </c>
      <c r="B3633" s="63" t="s">
        <v>21097</v>
      </c>
      <c r="C3633" s="63" t="s">
        <v>21098</v>
      </c>
      <c r="D3633" s="63" t="s">
        <v>432</v>
      </c>
      <c r="E3633" s="63" t="s">
        <v>119</v>
      </c>
      <c r="F3633" s="63" t="s">
        <v>21099</v>
      </c>
      <c r="G3633" s="63" t="s">
        <v>14</v>
      </c>
      <c r="I3633" s="10"/>
    </row>
    <row r="3634" ht="14.25" customHeight="1">
      <c r="A3634" s="63" t="s">
        <v>21094</v>
      </c>
      <c r="B3634" s="63" t="s">
        <v>21097</v>
      </c>
      <c r="C3634" s="63" t="s">
        <v>21098</v>
      </c>
      <c r="D3634" s="63" t="s">
        <v>432</v>
      </c>
      <c r="E3634" s="63" t="s">
        <v>90</v>
      </c>
      <c r="F3634" s="63" t="s">
        <v>111</v>
      </c>
      <c r="G3634" s="63" t="s">
        <v>14</v>
      </c>
      <c r="I3634" s="10"/>
    </row>
    <row r="3635" ht="14.25" customHeight="1">
      <c r="A3635" s="63" t="s">
        <v>21100</v>
      </c>
      <c r="B3635" s="63" t="s">
        <v>21101</v>
      </c>
      <c r="C3635" s="63" t="s">
        <v>21102</v>
      </c>
      <c r="D3635" s="63" t="s">
        <v>118</v>
      </c>
      <c r="E3635" s="63" t="s">
        <v>90</v>
      </c>
      <c r="F3635" s="63" t="s">
        <v>111</v>
      </c>
      <c r="G3635" s="63" t="s">
        <v>14</v>
      </c>
      <c r="I3635" s="10"/>
    </row>
    <row r="3636" ht="14.25" customHeight="1">
      <c r="A3636" s="63" t="s">
        <v>21100</v>
      </c>
      <c r="B3636" s="63" t="s">
        <v>21103</v>
      </c>
      <c r="C3636" s="63" t="s">
        <v>21104</v>
      </c>
      <c r="D3636" s="63" t="s">
        <v>812</v>
      </c>
      <c r="E3636" s="63" t="s">
        <v>119</v>
      </c>
      <c r="F3636" s="63" t="s">
        <v>21105</v>
      </c>
      <c r="G3636" s="63" t="s">
        <v>14</v>
      </c>
      <c r="I3636" s="10"/>
    </row>
    <row r="3637" ht="14.25" customHeight="1">
      <c r="A3637" s="63" t="s">
        <v>21100</v>
      </c>
      <c r="B3637" s="63" t="s">
        <v>21103</v>
      </c>
      <c r="C3637" s="63" t="s">
        <v>21104</v>
      </c>
      <c r="D3637" s="63" t="s">
        <v>812</v>
      </c>
      <c r="E3637" s="63" t="s">
        <v>90</v>
      </c>
      <c r="F3637" s="63" t="s">
        <v>111</v>
      </c>
      <c r="G3637" s="63" t="s">
        <v>14</v>
      </c>
      <c r="I3637" s="10"/>
    </row>
    <row r="3638" ht="14.25" customHeight="1">
      <c r="A3638" s="63" t="s">
        <v>21106</v>
      </c>
      <c r="B3638" s="63" t="s">
        <v>21107</v>
      </c>
      <c r="C3638" s="63" t="s">
        <v>21108</v>
      </c>
      <c r="D3638" s="63" t="s">
        <v>715</v>
      </c>
      <c r="E3638" s="63" t="s">
        <v>19164</v>
      </c>
      <c r="F3638" s="63" t="s">
        <v>111</v>
      </c>
      <c r="G3638" s="63" t="s">
        <v>14</v>
      </c>
      <c r="I3638" s="10"/>
    </row>
    <row r="3639" ht="14.25" customHeight="1">
      <c r="A3639" s="63" t="s">
        <v>21106</v>
      </c>
      <c r="B3639" s="63" t="s">
        <v>21109</v>
      </c>
      <c r="C3639" s="63" t="s">
        <v>21110</v>
      </c>
      <c r="D3639" s="63" t="s">
        <v>211</v>
      </c>
      <c r="E3639" s="63" t="s">
        <v>119</v>
      </c>
      <c r="F3639" s="63" t="s">
        <v>21050</v>
      </c>
      <c r="G3639" s="63" t="s">
        <v>14</v>
      </c>
      <c r="I3639" s="10"/>
    </row>
    <row r="3640" ht="14.25" customHeight="1">
      <c r="A3640" s="63" t="s">
        <v>21106</v>
      </c>
      <c r="B3640" s="63" t="s">
        <v>21109</v>
      </c>
      <c r="C3640" s="63" t="s">
        <v>21110</v>
      </c>
      <c r="D3640" s="63" t="s">
        <v>211</v>
      </c>
      <c r="E3640" s="63" t="s">
        <v>90</v>
      </c>
      <c r="F3640" s="63" t="s">
        <v>111</v>
      </c>
      <c r="G3640" s="63" t="s">
        <v>14</v>
      </c>
      <c r="I3640" s="10"/>
    </row>
    <row r="3641" ht="14.25" customHeight="1">
      <c r="A3641" s="63" t="s">
        <v>21111</v>
      </c>
      <c r="B3641" s="63" t="s">
        <v>21112</v>
      </c>
      <c r="C3641" s="63" t="s">
        <v>21113</v>
      </c>
      <c r="D3641" s="63" t="s">
        <v>540</v>
      </c>
      <c r="E3641" s="63" t="s">
        <v>119</v>
      </c>
      <c r="F3641" s="63" t="s">
        <v>18</v>
      </c>
      <c r="G3641" s="63" t="s">
        <v>14</v>
      </c>
      <c r="I3641" s="10"/>
    </row>
    <row r="3642" ht="14.25" customHeight="1">
      <c r="A3642" s="63" t="s">
        <v>21111</v>
      </c>
      <c r="B3642" s="63" t="s">
        <v>21112</v>
      </c>
      <c r="C3642" s="63" t="s">
        <v>21113</v>
      </c>
      <c r="D3642" s="63" t="s">
        <v>540</v>
      </c>
      <c r="E3642" s="63" t="s">
        <v>90</v>
      </c>
      <c r="F3642" s="63" t="s">
        <v>111</v>
      </c>
      <c r="G3642" s="63" t="s">
        <v>14</v>
      </c>
      <c r="I3642" s="10"/>
    </row>
    <row r="3643" ht="14.25" customHeight="1">
      <c r="A3643" s="63" t="s">
        <v>21111</v>
      </c>
      <c r="B3643" s="63" t="s">
        <v>21114</v>
      </c>
      <c r="C3643" s="63" t="s">
        <v>21115</v>
      </c>
      <c r="D3643" s="63" t="s">
        <v>1348</v>
      </c>
      <c r="E3643" s="63" t="s">
        <v>119</v>
      </c>
      <c r="F3643" s="63" t="s">
        <v>1530</v>
      </c>
      <c r="G3643" s="63" t="s">
        <v>14</v>
      </c>
      <c r="I3643" s="10"/>
    </row>
    <row r="3644" ht="14.25" customHeight="1">
      <c r="A3644" s="63" t="s">
        <v>21111</v>
      </c>
      <c r="B3644" s="63" t="s">
        <v>21114</v>
      </c>
      <c r="C3644" s="63" t="s">
        <v>21115</v>
      </c>
      <c r="D3644" s="63" t="s">
        <v>1348</v>
      </c>
      <c r="E3644" s="63" t="s">
        <v>90</v>
      </c>
      <c r="F3644" s="63" t="s">
        <v>111</v>
      </c>
      <c r="G3644" s="63" t="s">
        <v>14</v>
      </c>
      <c r="I3644" s="10"/>
    </row>
    <row r="3645" ht="14.25" customHeight="1">
      <c r="A3645" s="63" t="s">
        <v>21116</v>
      </c>
      <c r="B3645" s="63" t="s">
        <v>21117</v>
      </c>
      <c r="C3645" s="63" t="s">
        <v>21118</v>
      </c>
      <c r="D3645" s="63" t="s">
        <v>3764</v>
      </c>
      <c r="E3645" s="63" t="s">
        <v>119</v>
      </c>
      <c r="F3645" s="63" t="s">
        <v>1901</v>
      </c>
      <c r="G3645" s="63" t="s">
        <v>14</v>
      </c>
      <c r="I3645" s="10"/>
    </row>
    <row r="3646" ht="14.25" customHeight="1">
      <c r="A3646" s="63" t="s">
        <v>21116</v>
      </c>
      <c r="B3646" s="63" t="s">
        <v>21119</v>
      </c>
      <c r="C3646" s="63" t="s">
        <v>21120</v>
      </c>
      <c r="D3646" s="63" t="s">
        <v>1699</v>
      </c>
      <c r="E3646" s="63" t="s">
        <v>119</v>
      </c>
      <c r="F3646" s="63" t="s">
        <v>18</v>
      </c>
      <c r="G3646" s="63" t="s">
        <v>14</v>
      </c>
      <c r="I3646" s="10"/>
    </row>
    <row r="3647" ht="14.25" customHeight="1">
      <c r="A3647" s="65">
        <v>44137.0</v>
      </c>
      <c r="B3647" s="63" t="s">
        <v>21121</v>
      </c>
      <c r="C3647" s="63" t="s">
        <v>21122</v>
      </c>
      <c r="D3647" s="63" t="s">
        <v>104</v>
      </c>
      <c r="E3647" s="63" t="s">
        <v>1293</v>
      </c>
      <c r="F3647" s="63" t="s">
        <v>19029</v>
      </c>
      <c r="G3647" s="63" t="s">
        <v>14</v>
      </c>
      <c r="I3647" s="10"/>
    </row>
    <row r="3648" ht="14.25" customHeight="1">
      <c r="A3648" s="65">
        <v>44137.0</v>
      </c>
      <c r="B3648" s="63" t="s">
        <v>21121</v>
      </c>
      <c r="C3648" s="63" t="s">
        <v>21122</v>
      </c>
      <c r="D3648" s="63" t="s">
        <v>104</v>
      </c>
      <c r="E3648" s="63" t="s">
        <v>4965</v>
      </c>
      <c r="F3648" s="63" t="s">
        <v>48</v>
      </c>
      <c r="G3648" s="63" t="s">
        <v>14</v>
      </c>
      <c r="I3648" s="10"/>
    </row>
    <row r="3649" ht="14.25" customHeight="1">
      <c r="A3649" s="65">
        <v>44137.0</v>
      </c>
      <c r="B3649" s="63" t="s">
        <v>21121</v>
      </c>
      <c r="C3649" s="63" t="s">
        <v>21122</v>
      </c>
      <c r="D3649" s="63" t="s">
        <v>104</v>
      </c>
      <c r="E3649" s="63" t="s">
        <v>90</v>
      </c>
      <c r="F3649" s="63" t="s">
        <v>111</v>
      </c>
      <c r="G3649" s="63" t="s">
        <v>14</v>
      </c>
      <c r="I3649" s="10"/>
    </row>
    <row r="3650" ht="14.25" customHeight="1">
      <c r="A3650" s="65">
        <v>44137.0</v>
      </c>
      <c r="B3650" s="63" t="s">
        <v>21123</v>
      </c>
      <c r="C3650" s="63" t="s">
        <v>21124</v>
      </c>
      <c r="D3650" s="63" t="s">
        <v>165</v>
      </c>
      <c r="E3650" s="63" t="s">
        <v>259</v>
      </c>
      <c r="F3650" s="63" t="s">
        <v>917</v>
      </c>
      <c r="G3650" s="63" t="s">
        <v>14</v>
      </c>
      <c r="I3650" s="10"/>
    </row>
    <row r="3651" ht="14.25" customHeight="1">
      <c r="A3651" s="65">
        <v>44137.0</v>
      </c>
      <c r="B3651" s="63" t="s">
        <v>21123</v>
      </c>
      <c r="C3651" s="63" t="s">
        <v>21124</v>
      </c>
      <c r="D3651" s="63" t="s">
        <v>165</v>
      </c>
      <c r="E3651" s="63" t="s">
        <v>90</v>
      </c>
      <c r="F3651" s="63" t="s">
        <v>111</v>
      </c>
      <c r="G3651" s="63" t="s">
        <v>14</v>
      </c>
      <c r="I3651" s="10"/>
    </row>
    <row r="3652" ht="14.25" customHeight="1">
      <c r="A3652" s="65">
        <v>44014.0</v>
      </c>
      <c r="B3652" s="63" t="s">
        <v>21125</v>
      </c>
      <c r="C3652" s="63" t="s">
        <v>21126</v>
      </c>
      <c r="D3652" s="63" t="s">
        <v>812</v>
      </c>
      <c r="E3652" s="63" t="s">
        <v>4965</v>
      </c>
      <c r="F3652" s="63" t="s">
        <v>300</v>
      </c>
      <c r="G3652" s="63" t="s">
        <v>14</v>
      </c>
      <c r="I3652" s="10"/>
    </row>
    <row r="3653" ht="14.25" customHeight="1">
      <c r="A3653" s="65">
        <v>43984.0</v>
      </c>
      <c r="B3653" s="63" t="s">
        <v>21127</v>
      </c>
      <c r="C3653" s="63" t="s">
        <v>21128</v>
      </c>
      <c r="D3653" s="63" t="s">
        <v>32</v>
      </c>
      <c r="E3653" s="63" t="s">
        <v>2236</v>
      </c>
      <c r="F3653" s="63" t="s">
        <v>13</v>
      </c>
      <c r="G3653" s="63" t="s">
        <v>14</v>
      </c>
      <c r="I3653" s="10"/>
    </row>
    <row r="3654" ht="14.25" customHeight="1">
      <c r="A3654" s="65">
        <v>43984.0</v>
      </c>
      <c r="B3654" s="63" t="s">
        <v>21127</v>
      </c>
      <c r="C3654" s="63" t="s">
        <v>21128</v>
      </c>
      <c r="D3654" s="63" t="s">
        <v>32</v>
      </c>
      <c r="E3654" s="63" t="s">
        <v>183</v>
      </c>
      <c r="F3654" s="63" t="s">
        <v>111</v>
      </c>
      <c r="G3654" s="63" t="s">
        <v>14</v>
      </c>
      <c r="I3654" s="10"/>
    </row>
    <row r="3655" ht="14.25" customHeight="1">
      <c r="A3655" s="65">
        <v>43953.0</v>
      </c>
      <c r="B3655" s="63" t="s">
        <v>21129</v>
      </c>
      <c r="C3655" s="63" t="s">
        <v>21130</v>
      </c>
      <c r="D3655" s="63" t="s">
        <v>427</v>
      </c>
      <c r="E3655" s="63" t="s">
        <v>90</v>
      </c>
      <c r="F3655" s="63" t="s">
        <v>111</v>
      </c>
      <c r="G3655" s="63" t="s">
        <v>14</v>
      </c>
      <c r="I3655" s="10"/>
    </row>
    <row r="3656" ht="14.25" customHeight="1">
      <c r="A3656" s="65">
        <v>43953.0</v>
      </c>
      <c r="B3656" s="63" t="s">
        <v>21131</v>
      </c>
      <c r="C3656" s="63" t="s">
        <v>21132</v>
      </c>
      <c r="D3656" s="63" t="s">
        <v>7382</v>
      </c>
      <c r="E3656" s="63" t="s">
        <v>90</v>
      </c>
      <c r="F3656" s="63" t="s">
        <v>111</v>
      </c>
      <c r="G3656" s="63" t="s">
        <v>14</v>
      </c>
      <c r="I3656" s="10"/>
    </row>
    <row r="3657" ht="14.25" customHeight="1">
      <c r="A3657" s="65">
        <v>43923.0</v>
      </c>
      <c r="B3657" s="63" t="s">
        <v>21133</v>
      </c>
      <c r="C3657" s="63" t="s">
        <v>21134</v>
      </c>
      <c r="D3657" s="63" t="s">
        <v>211</v>
      </c>
      <c r="E3657" s="63" t="s">
        <v>119</v>
      </c>
      <c r="F3657" s="63" t="s">
        <v>18</v>
      </c>
      <c r="G3657" s="63" t="s">
        <v>14</v>
      </c>
      <c r="I3657" s="10"/>
    </row>
    <row r="3658" ht="14.25" customHeight="1">
      <c r="A3658" s="65">
        <v>43923.0</v>
      </c>
      <c r="B3658" s="63" t="s">
        <v>21133</v>
      </c>
      <c r="C3658" s="63" t="s">
        <v>21134</v>
      </c>
      <c r="D3658" s="63" t="s">
        <v>211</v>
      </c>
      <c r="E3658" s="63" t="s">
        <v>17618</v>
      </c>
      <c r="F3658" s="63" t="s">
        <v>4780</v>
      </c>
      <c r="G3658" s="63" t="s">
        <v>14</v>
      </c>
      <c r="I3658" s="10"/>
    </row>
    <row r="3659" ht="14.25" customHeight="1">
      <c r="A3659" s="65">
        <v>43923.0</v>
      </c>
      <c r="B3659" s="63" t="s">
        <v>21133</v>
      </c>
      <c r="C3659" s="63" t="s">
        <v>21134</v>
      </c>
      <c r="D3659" s="63" t="s">
        <v>211</v>
      </c>
      <c r="E3659" s="63" t="s">
        <v>90</v>
      </c>
      <c r="F3659" s="63" t="s">
        <v>111</v>
      </c>
      <c r="G3659" s="63" t="s">
        <v>14</v>
      </c>
      <c r="I3659" s="10"/>
    </row>
    <row r="3660" ht="14.25" customHeight="1">
      <c r="A3660" s="65">
        <v>43923.0</v>
      </c>
      <c r="B3660" s="63" t="s">
        <v>21135</v>
      </c>
      <c r="C3660" s="63" t="s">
        <v>21136</v>
      </c>
      <c r="D3660" s="63" t="s">
        <v>118</v>
      </c>
      <c r="E3660" s="63" t="s">
        <v>90</v>
      </c>
      <c r="F3660" s="63" t="s">
        <v>111</v>
      </c>
      <c r="G3660" s="63" t="s">
        <v>14</v>
      </c>
      <c r="I3660" s="10"/>
    </row>
    <row r="3661" ht="14.25" customHeight="1">
      <c r="A3661" s="65">
        <v>43923.0</v>
      </c>
      <c r="B3661" s="63" t="s">
        <v>21137</v>
      </c>
      <c r="C3661" s="63" t="s">
        <v>21134</v>
      </c>
      <c r="D3661" s="63" t="s">
        <v>211</v>
      </c>
      <c r="E3661" s="63" t="s">
        <v>119</v>
      </c>
      <c r="F3661" s="63" t="s">
        <v>18</v>
      </c>
      <c r="G3661" s="63" t="s">
        <v>14</v>
      </c>
      <c r="I3661" s="10"/>
    </row>
    <row r="3662" ht="14.25" customHeight="1">
      <c r="A3662" s="65">
        <v>43923.0</v>
      </c>
      <c r="B3662" s="63" t="s">
        <v>21137</v>
      </c>
      <c r="C3662" s="63" t="s">
        <v>21134</v>
      </c>
      <c r="D3662" s="63" t="s">
        <v>211</v>
      </c>
      <c r="E3662" s="63" t="s">
        <v>17618</v>
      </c>
      <c r="F3662" s="63" t="s">
        <v>4780</v>
      </c>
      <c r="G3662" s="63" t="s">
        <v>14</v>
      </c>
      <c r="I3662" s="10"/>
    </row>
    <row r="3663" ht="14.25" customHeight="1">
      <c r="A3663" s="65">
        <v>43923.0</v>
      </c>
      <c r="B3663" s="63" t="s">
        <v>21137</v>
      </c>
      <c r="C3663" s="63" t="s">
        <v>21134</v>
      </c>
      <c r="D3663" s="63" t="s">
        <v>211</v>
      </c>
      <c r="E3663" s="63" t="s">
        <v>90</v>
      </c>
      <c r="F3663" s="63" t="s">
        <v>111</v>
      </c>
      <c r="G3663" s="63" t="s">
        <v>14</v>
      </c>
      <c r="I3663" s="10"/>
    </row>
    <row r="3664" ht="14.25" customHeight="1">
      <c r="A3664" s="65">
        <v>43892.0</v>
      </c>
      <c r="B3664" s="63" t="s">
        <v>21138</v>
      </c>
      <c r="C3664" s="63" t="s">
        <v>21139</v>
      </c>
      <c r="D3664" s="63" t="s">
        <v>26</v>
      </c>
      <c r="E3664" s="63" t="s">
        <v>183</v>
      </c>
      <c r="F3664" s="63" t="s">
        <v>111</v>
      </c>
      <c r="G3664" s="63" t="s">
        <v>14</v>
      </c>
      <c r="I3664" s="10"/>
    </row>
    <row r="3665" ht="14.25" customHeight="1">
      <c r="A3665" s="65">
        <v>43892.0</v>
      </c>
      <c r="B3665" s="63" t="s">
        <v>21140</v>
      </c>
      <c r="C3665" s="63" t="s">
        <v>21141</v>
      </c>
      <c r="D3665" s="63" t="s">
        <v>1181</v>
      </c>
      <c r="E3665" s="63" t="s">
        <v>17618</v>
      </c>
      <c r="F3665" s="63" t="s">
        <v>4780</v>
      </c>
      <c r="G3665" s="63" t="s">
        <v>14</v>
      </c>
      <c r="I3665" s="10"/>
    </row>
    <row r="3666" ht="14.25" customHeight="1">
      <c r="A3666" s="65">
        <v>43892.0</v>
      </c>
      <c r="B3666" s="63" t="s">
        <v>21140</v>
      </c>
      <c r="C3666" s="63" t="s">
        <v>21141</v>
      </c>
      <c r="D3666" s="63" t="s">
        <v>1181</v>
      </c>
      <c r="E3666" s="63" t="s">
        <v>90</v>
      </c>
      <c r="F3666" s="63" t="s">
        <v>111</v>
      </c>
      <c r="G3666" s="63" t="s">
        <v>14</v>
      </c>
      <c r="I3666" s="10"/>
    </row>
    <row r="3667" ht="14.25" customHeight="1">
      <c r="A3667" s="63" t="s">
        <v>21142</v>
      </c>
      <c r="B3667" s="63" t="s">
        <v>21143</v>
      </c>
      <c r="C3667" s="63" t="s">
        <v>21144</v>
      </c>
      <c r="D3667" s="63" t="s">
        <v>311</v>
      </c>
      <c r="E3667" s="63" t="s">
        <v>334</v>
      </c>
      <c r="F3667" s="63" t="s">
        <v>393</v>
      </c>
      <c r="G3667" s="63" t="s">
        <v>14</v>
      </c>
      <c r="I3667" s="10"/>
    </row>
    <row r="3668" ht="14.25" customHeight="1">
      <c r="A3668" s="63" t="s">
        <v>21142</v>
      </c>
      <c r="B3668" s="63" t="s">
        <v>21143</v>
      </c>
      <c r="C3668" s="63" t="s">
        <v>21144</v>
      </c>
      <c r="D3668" s="63" t="s">
        <v>311</v>
      </c>
      <c r="E3668" s="63" t="s">
        <v>1237</v>
      </c>
      <c r="F3668" s="63" t="s">
        <v>101</v>
      </c>
      <c r="G3668" s="63" t="s">
        <v>14</v>
      </c>
      <c r="I3668" s="10"/>
    </row>
    <row r="3669" ht="14.25" customHeight="1">
      <c r="A3669" s="63" t="s">
        <v>21142</v>
      </c>
      <c r="B3669" s="63" t="s">
        <v>21143</v>
      </c>
      <c r="C3669" s="63" t="s">
        <v>21144</v>
      </c>
      <c r="D3669" s="63" t="s">
        <v>311</v>
      </c>
      <c r="E3669" s="63" t="s">
        <v>90</v>
      </c>
      <c r="F3669" s="63" t="s">
        <v>111</v>
      </c>
      <c r="G3669" s="63" t="s">
        <v>14</v>
      </c>
      <c r="I3669" s="10"/>
    </row>
    <row r="3670" ht="14.25" customHeight="1">
      <c r="A3670" s="63" t="s">
        <v>21142</v>
      </c>
      <c r="B3670" s="63" t="s">
        <v>21143</v>
      </c>
      <c r="C3670" s="63" t="s">
        <v>21144</v>
      </c>
      <c r="D3670" s="63" t="s">
        <v>311</v>
      </c>
      <c r="E3670" s="63" t="s">
        <v>4965</v>
      </c>
      <c r="F3670" s="63" t="s">
        <v>809</v>
      </c>
      <c r="G3670" s="63" t="s">
        <v>14</v>
      </c>
      <c r="I3670" s="10"/>
    </row>
    <row r="3671" ht="14.25" customHeight="1">
      <c r="A3671" s="63" t="s">
        <v>21142</v>
      </c>
      <c r="B3671" s="63" t="s">
        <v>21145</v>
      </c>
      <c r="C3671" s="63" t="s">
        <v>21146</v>
      </c>
      <c r="D3671" s="63" t="s">
        <v>1746</v>
      </c>
      <c r="E3671" s="63" t="s">
        <v>8294</v>
      </c>
      <c r="F3671" s="63" t="s">
        <v>111</v>
      </c>
      <c r="G3671" s="63" t="s">
        <v>14</v>
      </c>
      <c r="I3671" s="10"/>
    </row>
    <row r="3672" ht="14.25" customHeight="1">
      <c r="A3672" s="63" t="s">
        <v>21147</v>
      </c>
      <c r="B3672" s="63" t="s">
        <v>21148</v>
      </c>
      <c r="C3672" s="63" t="s">
        <v>21149</v>
      </c>
      <c r="D3672" s="63" t="s">
        <v>32</v>
      </c>
      <c r="E3672" s="63" t="s">
        <v>90</v>
      </c>
      <c r="F3672" s="63" t="s">
        <v>111</v>
      </c>
      <c r="G3672" s="63" t="s">
        <v>14</v>
      </c>
      <c r="I3672" s="10"/>
    </row>
    <row r="3673" ht="14.25" customHeight="1">
      <c r="A3673" s="63" t="s">
        <v>21147</v>
      </c>
      <c r="B3673" s="63" t="s">
        <v>21150</v>
      </c>
      <c r="C3673" s="63" t="s">
        <v>21151</v>
      </c>
      <c r="D3673" s="63" t="s">
        <v>1121</v>
      </c>
      <c r="E3673" s="63" t="s">
        <v>239</v>
      </c>
      <c r="F3673" s="63" t="s">
        <v>240</v>
      </c>
      <c r="G3673" s="63" t="s">
        <v>14</v>
      </c>
      <c r="I3673" s="10"/>
    </row>
    <row r="3674" ht="14.25" customHeight="1">
      <c r="A3674" s="63" t="s">
        <v>21147</v>
      </c>
      <c r="B3674" s="63" t="s">
        <v>21150</v>
      </c>
      <c r="C3674" s="63" t="s">
        <v>21151</v>
      </c>
      <c r="D3674" s="63" t="s">
        <v>1121</v>
      </c>
      <c r="E3674" s="63" t="s">
        <v>90</v>
      </c>
      <c r="F3674" s="63" t="s">
        <v>111</v>
      </c>
      <c r="G3674" s="63" t="s">
        <v>14</v>
      </c>
      <c r="I3674" s="10"/>
    </row>
    <row r="3675" ht="14.25" customHeight="1">
      <c r="A3675" s="63" t="s">
        <v>21152</v>
      </c>
      <c r="B3675" s="63" t="s">
        <v>21153</v>
      </c>
      <c r="C3675" s="63" t="s">
        <v>21154</v>
      </c>
      <c r="D3675" s="63" t="s">
        <v>812</v>
      </c>
      <c r="E3675" s="63" t="s">
        <v>90</v>
      </c>
      <c r="F3675" s="63" t="s">
        <v>111</v>
      </c>
      <c r="G3675" s="63" t="s">
        <v>14</v>
      </c>
      <c r="I3675" s="10"/>
    </row>
    <row r="3676" ht="14.25" customHeight="1">
      <c r="A3676" s="63" t="s">
        <v>21155</v>
      </c>
      <c r="B3676" s="63" t="s">
        <v>21156</v>
      </c>
      <c r="C3676" s="63" t="s">
        <v>21157</v>
      </c>
      <c r="D3676" s="63" t="s">
        <v>715</v>
      </c>
      <c r="E3676" s="63" t="s">
        <v>100</v>
      </c>
      <c r="F3676" s="63" t="s">
        <v>144</v>
      </c>
      <c r="G3676" s="63" t="s">
        <v>14</v>
      </c>
      <c r="I3676" s="10"/>
    </row>
    <row r="3677" ht="14.25" customHeight="1">
      <c r="A3677" s="63" t="s">
        <v>21155</v>
      </c>
      <c r="B3677" s="63" t="s">
        <v>21156</v>
      </c>
      <c r="C3677" s="63" t="s">
        <v>21157</v>
      </c>
      <c r="D3677" s="63" t="s">
        <v>715</v>
      </c>
      <c r="E3677" s="63" t="s">
        <v>90</v>
      </c>
      <c r="F3677" s="63" t="s">
        <v>111</v>
      </c>
      <c r="G3677" s="63" t="s">
        <v>14</v>
      </c>
      <c r="I3677" s="10"/>
    </row>
    <row r="3678" ht="14.25" customHeight="1">
      <c r="A3678" s="63" t="s">
        <v>21155</v>
      </c>
      <c r="B3678" s="63" t="s">
        <v>21156</v>
      </c>
      <c r="C3678" s="63" t="s">
        <v>21157</v>
      </c>
      <c r="D3678" s="63" t="s">
        <v>715</v>
      </c>
      <c r="E3678" s="63" t="s">
        <v>47</v>
      </c>
      <c r="F3678" s="63" t="s">
        <v>809</v>
      </c>
      <c r="G3678" s="63" t="s">
        <v>14</v>
      </c>
      <c r="I3678" s="10"/>
    </row>
    <row r="3679" ht="14.25" customHeight="1">
      <c r="A3679" s="63" t="s">
        <v>21155</v>
      </c>
      <c r="B3679" s="63" t="s">
        <v>21158</v>
      </c>
      <c r="C3679" s="63" t="s">
        <v>21159</v>
      </c>
      <c r="D3679" s="63" t="s">
        <v>321</v>
      </c>
      <c r="E3679" s="63" t="s">
        <v>90</v>
      </c>
      <c r="F3679" s="63" t="s">
        <v>111</v>
      </c>
      <c r="G3679" s="63" t="s">
        <v>14</v>
      </c>
      <c r="I3679" s="10"/>
    </row>
    <row r="3680" ht="14.25" customHeight="1">
      <c r="A3680" s="63" t="s">
        <v>21160</v>
      </c>
      <c r="B3680" s="63" t="s">
        <v>21161</v>
      </c>
      <c r="C3680" s="63" t="s">
        <v>21162</v>
      </c>
      <c r="D3680" s="63" t="s">
        <v>329</v>
      </c>
      <c r="E3680" s="63" t="s">
        <v>8281</v>
      </c>
      <c r="F3680" s="63" t="s">
        <v>950</v>
      </c>
      <c r="G3680" s="63" t="s">
        <v>14</v>
      </c>
      <c r="I3680" s="10"/>
    </row>
    <row r="3681" ht="14.25" customHeight="1">
      <c r="A3681" s="63" t="s">
        <v>21160</v>
      </c>
      <c r="B3681" s="63" t="s">
        <v>21161</v>
      </c>
      <c r="C3681" s="63" t="s">
        <v>21162</v>
      </c>
      <c r="D3681" s="63" t="s">
        <v>329</v>
      </c>
      <c r="E3681" s="63" t="s">
        <v>21163</v>
      </c>
      <c r="F3681" s="63" t="s">
        <v>809</v>
      </c>
      <c r="G3681" s="63" t="s">
        <v>14</v>
      </c>
      <c r="I3681" s="10"/>
    </row>
    <row r="3682" ht="14.25" customHeight="1">
      <c r="A3682" s="63" t="s">
        <v>21160</v>
      </c>
      <c r="B3682" s="63" t="s">
        <v>21161</v>
      </c>
      <c r="C3682" s="63" t="s">
        <v>21162</v>
      </c>
      <c r="D3682" s="63" t="s">
        <v>329</v>
      </c>
      <c r="E3682" s="63" t="s">
        <v>90</v>
      </c>
      <c r="F3682" s="63" t="s">
        <v>111</v>
      </c>
      <c r="G3682" s="63" t="s">
        <v>14</v>
      </c>
      <c r="I3682" s="10"/>
    </row>
    <row r="3683" ht="14.25" customHeight="1">
      <c r="A3683" s="63" t="s">
        <v>21160</v>
      </c>
      <c r="B3683" s="63" t="s">
        <v>21164</v>
      </c>
      <c r="C3683" s="63" t="s">
        <v>21165</v>
      </c>
      <c r="D3683" s="63" t="s">
        <v>839</v>
      </c>
      <c r="E3683" s="63" t="s">
        <v>239</v>
      </c>
      <c r="F3683" s="63" t="s">
        <v>240</v>
      </c>
      <c r="G3683" s="63" t="s">
        <v>14</v>
      </c>
      <c r="I3683" s="10"/>
    </row>
    <row r="3684" ht="14.25" customHeight="1">
      <c r="A3684" s="63" t="s">
        <v>21160</v>
      </c>
      <c r="B3684" s="63" t="s">
        <v>21164</v>
      </c>
      <c r="C3684" s="63" t="s">
        <v>21165</v>
      </c>
      <c r="D3684" s="63" t="s">
        <v>839</v>
      </c>
      <c r="E3684" s="63" t="s">
        <v>90</v>
      </c>
      <c r="F3684" s="63" t="s">
        <v>111</v>
      </c>
      <c r="G3684" s="63" t="s">
        <v>14</v>
      </c>
      <c r="I3684" s="10"/>
    </row>
    <row r="3685" ht="14.25" customHeight="1">
      <c r="A3685" s="63" t="s">
        <v>21166</v>
      </c>
      <c r="B3685" s="63" t="s">
        <v>21167</v>
      </c>
      <c r="C3685" s="63" t="s">
        <v>21168</v>
      </c>
      <c r="D3685" s="63" t="s">
        <v>74</v>
      </c>
      <c r="E3685" s="63" t="s">
        <v>105</v>
      </c>
      <c r="F3685" s="63" t="s">
        <v>1341</v>
      </c>
      <c r="G3685" s="63" t="s">
        <v>14</v>
      </c>
      <c r="I3685" s="10"/>
    </row>
    <row r="3686" ht="14.25" customHeight="1">
      <c r="A3686" s="63" t="s">
        <v>21166</v>
      </c>
      <c r="B3686" s="63" t="s">
        <v>21167</v>
      </c>
      <c r="C3686" s="63" t="s">
        <v>21168</v>
      </c>
      <c r="D3686" s="63" t="s">
        <v>74</v>
      </c>
      <c r="E3686" s="63" t="s">
        <v>119</v>
      </c>
      <c r="F3686" s="63" t="s">
        <v>21169</v>
      </c>
      <c r="G3686" s="63" t="s">
        <v>14</v>
      </c>
      <c r="I3686" s="10"/>
    </row>
    <row r="3687" ht="14.25" customHeight="1">
      <c r="A3687" s="63" t="s">
        <v>21166</v>
      </c>
      <c r="B3687" s="63" t="s">
        <v>21167</v>
      </c>
      <c r="C3687" s="63" t="s">
        <v>21168</v>
      </c>
      <c r="D3687" s="63" t="s">
        <v>74</v>
      </c>
      <c r="E3687" s="63" t="s">
        <v>90</v>
      </c>
      <c r="F3687" s="63" t="s">
        <v>111</v>
      </c>
      <c r="G3687" s="63" t="s">
        <v>14</v>
      </c>
      <c r="I3687" s="10"/>
    </row>
    <row r="3688" ht="14.25" customHeight="1">
      <c r="A3688" s="63" t="s">
        <v>21170</v>
      </c>
      <c r="B3688" s="63" t="s">
        <v>21171</v>
      </c>
      <c r="C3688" s="63" t="s">
        <v>21172</v>
      </c>
      <c r="D3688" s="63" t="s">
        <v>211</v>
      </c>
      <c r="E3688" s="63" t="s">
        <v>119</v>
      </c>
      <c r="F3688" s="63" t="s">
        <v>21173</v>
      </c>
      <c r="G3688" s="63" t="s">
        <v>14</v>
      </c>
      <c r="I3688" s="10"/>
    </row>
    <row r="3689" ht="14.25" customHeight="1">
      <c r="A3689" s="63" t="s">
        <v>21170</v>
      </c>
      <c r="B3689" s="63" t="s">
        <v>21171</v>
      </c>
      <c r="C3689" s="63" t="s">
        <v>21172</v>
      </c>
      <c r="D3689" s="63" t="s">
        <v>211</v>
      </c>
      <c r="E3689" s="63" t="s">
        <v>90</v>
      </c>
      <c r="F3689" s="63" t="s">
        <v>111</v>
      </c>
      <c r="G3689" s="63" t="s">
        <v>14</v>
      </c>
      <c r="I3689" s="10"/>
    </row>
    <row r="3690" ht="14.25" customHeight="1">
      <c r="A3690" s="63" t="s">
        <v>21174</v>
      </c>
      <c r="B3690" s="63" t="s">
        <v>21175</v>
      </c>
      <c r="C3690" s="63" t="s">
        <v>21176</v>
      </c>
      <c r="D3690" s="63" t="s">
        <v>611</v>
      </c>
      <c r="E3690" s="63" t="s">
        <v>119</v>
      </c>
      <c r="F3690" s="63" t="s">
        <v>18</v>
      </c>
      <c r="G3690" s="63" t="s">
        <v>14</v>
      </c>
      <c r="I3690" s="10"/>
    </row>
    <row r="3691" ht="14.25" customHeight="1">
      <c r="A3691" s="63" t="s">
        <v>21174</v>
      </c>
      <c r="B3691" s="63" t="s">
        <v>21175</v>
      </c>
      <c r="C3691" s="63" t="s">
        <v>21176</v>
      </c>
      <c r="D3691" s="63" t="s">
        <v>611</v>
      </c>
      <c r="E3691" s="63" t="s">
        <v>183</v>
      </c>
      <c r="F3691" s="63" t="s">
        <v>111</v>
      </c>
      <c r="G3691" s="63" t="s">
        <v>14</v>
      </c>
      <c r="I3691" s="10"/>
    </row>
    <row r="3692" ht="14.25" customHeight="1">
      <c r="A3692" s="63" t="s">
        <v>21177</v>
      </c>
      <c r="B3692" s="63" t="s">
        <v>21178</v>
      </c>
      <c r="C3692" s="63" t="s">
        <v>21179</v>
      </c>
      <c r="D3692" s="63" t="s">
        <v>722</v>
      </c>
      <c r="E3692" s="63" t="s">
        <v>19164</v>
      </c>
      <c r="F3692" s="63" t="s">
        <v>111</v>
      </c>
      <c r="G3692" s="63" t="s">
        <v>14</v>
      </c>
      <c r="I3692" s="10"/>
    </row>
    <row r="3693" ht="14.25" customHeight="1">
      <c r="A3693" s="63" t="s">
        <v>21177</v>
      </c>
      <c r="B3693" s="63" t="s">
        <v>21178</v>
      </c>
      <c r="C3693" s="63" t="s">
        <v>21179</v>
      </c>
      <c r="D3693" s="63" t="s">
        <v>722</v>
      </c>
      <c r="E3693" s="63" t="s">
        <v>10452</v>
      </c>
      <c r="F3693" s="63" t="s">
        <v>809</v>
      </c>
      <c r="G3693" s="63" t="s">
        <v>14</v>
      </c>
      <c r="I3693" s="10"/>
    </row>
    <row r="3694" ht="14.25" customHeight="1">
      <c r="A3694" s="63" t="s">
        <v>21177</v>
      </c>
      <c r="B3694" s="63" t="s">
        <v>21180</v>
      </c>
      <c r="C3694" s="63" t="s">
        <v>21181</v>
      </c>
      <c r="D3694" s="63" t="s">
        <v>311</v>
      </c>
      <c r="E3694" s="63" t="s">
        <v>17618</v>
      </c>
      <c r="F3694" s="63" t="s">
        <v>4780</v>
      </c>
      <c r="G3694" s="63" t="s">
        <v>14</v>
      </c>
      <c r="I3694" s="10"/>
    </row>
    <row r="3695" ht="14.25" customHeight="1">
      <c r="A3695" s="63" t="s">
        <v>21177</v>
      </c>
      <c r="B3695" s="63" t="s">
        <v>21180</v>
      </c>
      <c r="C3695" s="63" t="s">
        <v>21181</v>
      </c>
      <c r="D3695" s="63" t="s">
        <v>311</v>
      </c>
      <c r="E3695" s="63" t="s">
        <v>90</v>
      </c>
      <c r="F3695" s="63" t="s">
        <v>111</v>
      </c>
      <c r="G3695" s="63" t="s">
        <v>14</v>
      </c>
      <c r="I3695" s="10"/>
    </row>
    <row r="3696" ht="14.25" customHeight="1">
      <c r="A3696" s="63" t="s">
        <v>21182</v>
      </c>
      <c r="B3696" s="63" t="s">
        <v>21183</v>
      </c>
      <c r="C3696" s="63" t="s">
        <v>21184</v>
      </c>
      <c r="D3696" s="63" t="s">
        <v>427</v>
      </c>
      <c r="E3696" s="63" t="s">
        <v>105</v>
      </c>
      <c r="F3696" s="63" t="s">
        <v>1341</v>
      </c>
      <c r="G3696" s="63" t="s">
        <v>14</v>
      </c>
      <c r="I3696" s="10"/>
    </row>
    <row r="3697" ht="14.25" customHeight="1">
      <c r="A3697" s="63" t="s">
        <v>21182</v>
      </c>
      <c r="B3697" s="63" t="s">
        <v>21183</v>
      </c>
      <c r="C3697" s="63" t="s">
        <v>21184</v>
      </c>
      <c r="D3697" s="63" t="s">
        <v>427</v>
      </c>
      <c r="E3697" s="63" t="s">
        <v>47</v>
      </c>
      <c r="F3697" s="63" t="s">
        <v>809</v>
      </c>
      <c r="G3697" s="63" t="s">
        <v>14</v>
      </c>
      <c r="I3697" s="10"/>
    </row>
    <row r="3698" ht="14.25" customHeight="1">
      <c r="A3698" s="63" t="s">
        <v>21182</v>
      </c>
      <c r="B3698" s="63" t="s">
        <v>21183</v>
      </c>
      <c r="C3698" s="63" t="s">
        <v>21184</v>
      </c>
      <c r="D3698" s="63" t="s">
        <v>427</v>
      </c>
      <c r="E3698" s="63" t="s">
        <v>90</v>
      </c>
      <c r="F3698" s="63" t="s">
        <v>111</v>
      </c>
      <c r="G3698" s="63" t="s">
        <v>14</v>
      </c>
      <c r="I3698" s="10"/>
    </row>
    <row r="3699" ht="14.25" customHeight="1">
      <c r="A3699" s="63" t="s">
        <v>21182</v>
      </c>
      <c r="B3699" s="63" t="s">
        <v>21185</v>
      </c>
      <c r="C3699" s="63" t="s">
        <v>21186</v>
      </c>
      <c r="D3699" s="63" t="s">
        <v>78</v>
      </c>
      <c r="E3699" s="63" t="s">
        <v>239</v>
      </c>
      <c r="F3699" s="63" t="s">
        <v>240</v>
      </c>
      <c r="G3699" s="63" t="s">
        <v>14</v>
      </c>
      <c r="I3699" s="10"/>
    </row>
    <row r="3700" ht="14.25" customHeight="1">
      <c r="A3700" s="63" t="s">
        <v>21187</v>
      </c>
      <c r="B3700" s="63" t="s">
        <v>21188</v>
      </c>
      <c r="C3700" s="63" t="s">
        <v>21189</v>
      </c>
      <c r="D3700" s="63" t="s">
        <v>118</v>
      </c>
      <c r="E3700" s="63" t="s">
        <v>6</v>
      </c>
      <c r="F3700" s="63" t="s">
        <v>171</v>
      </c>
      <c r="G3700" s="63" t="s">
        <v>14</v>
      </c>
      <c r="I3700" s="10"/>
    </row>
    <row r="3701" ht="14.25" customHeight="1">
      <c r="A3701" s="63" t="s">
        <v>21187</v>
      </c>
      <c r="B3701" s="63" t="s">
        <v>21188</v>
      </c>
      <c r="C3701" s="63" t="s">
        <v>21189</v>
      </c>
      <c r="D3701" s="63" t="s">
        <v>118</v>
      </c>
      <c r="E3701" s="63" t="s">
        <v>90</v>
      </c>
      <c r="F3701" s="63" t="s">
        <v>111</v>
      </c>
      <c r="G3701" s="63" t="s">
        <v>14</v>
      </c>
      <c r="I3701" s="10"/>
    </row>
    <row r="3702" ht="14.25" customHeight="1">
      <c r="A3702" s="63" t="s">
        <v>21187</v>
      </c>
      <c r="B3702" s="63" t="s">
        <v>21190</v>
      </c>
      <c r="C3702" s="63" t="s">
        <v>21191</v>
      </c>
      <c r="D3702" s="63" t="s">
        <v>812</v>
      </c>
      <c r="E3702" s="63" t="s">
        <v>119</v>
      </c>
      <c r="F3702" s="63" t="s">
        <v>190</v>
      </c>
      <c r="G3702" s="63" t="s">
        <v>14</v>
      </c>
      <c r="I3702" s="10"/>
    </row>
    <row r="3703" ht="14.25" customHeight="1">
      <c r="A3703" s="63" t="s">
        <v>21187</v>
      </c>
      <c r="B3703" s="63" t="s">
        <v>21190</v>
      </c>
      <c r="C3703" s="63" t="s">
        <v>21191</v>
      </c>
      <c r="D3703" s="63" t="s">
        <v>812</v>
      </c>
      <c r="E3703" s="63" t="s">
        <v>90</v>
      </c>
      <c r="F3703" s="63" t="s">
        <v>111</v>
      </c>
      <c r="G3703" s="63" t="s">
        <v>14</v>
      </c>
      <c r="I3703" s="10"/>
    </row>
    <row r="3704" ht="14.25" customHeight="1">
      <c r="A3704" s="63" t="s">
        <v>21192</v>
      </c>
      <c r="B3704" s="63" t="s">
        <v>21193</v>
      </c>
      <c r="C3704" s="63" t="s">
        <v>21194</v>
      </c>
      <c r="D3704" s="63" t="s">
        <v>515</v>
      </c>
      <c r="E3704" s="63" t="s">
        <v>119</v>
      </c>
      <c r="F3704" s="63" t="s">
        <v>917</v>
      </c>
      <c r="G3704" s="63" t="s">
        <v>14</v>
      </c>
      <c r="I3704" s="10"/>
    </row>
    <row r="3705" ht="14.25" customHeight="1">
      <c r="A3705" s="63" t="s">
        <v>21192</v>
      </c>
      <c r="B3705" s="63" t="s">
        <v>21193</v>
      </c>
      <c r="C3705" s="63" t="s">
        <v>21194</v>
      </c>
      <c r="D3705" s="63" t="s">
        <v>515</v>
      </c>
      <c r="E3705" s="63" t="s">
        <v>90</v>
      </c>
      <c r="F3705" s="63" t="s">
        <v>111</v>
      </c>
      <c r="G3705" s="63" t="s">
        <v>14</v>
      </c>
      <c r="I3705" s="10"/>
    </row>
    <row r="3706" ht="14.25" customHeight="1">
      <c r="A3706" s="63" t="s">
        <v>21195</v>
      </c>
      <c r="B3706" s="63" t="s">
        <v>21196</v>
      </c>
      <c r="C3706" s="63" t="s">
        <v>21197</v>
      </c>
      <c r="D3706" s="63" t="s">
        <v>1181</v>
      </c>
      <c r="E3706" s="63" t="s">
        <v>334</v>
      </c>
      <c r="F3706" s="63" t="s">
        <v>454</v>
      </c>
      <c r="G3706" s="63" t="s">
        <v>14</v>
      </c>
      <c r="I3706" s="10"/>
    </row>
    <row r="3707" ht="14.25" customHeight="1">
      <c r="A3707" s="63" t="s">
        <v>21195</v>
      </c>
      <c r="B3707" s="63" t="s">
        <v>21196</v>
      </c>
      <c r="C3707" s="63" t="s">
        <v>21197</v>
      </c>
      <c r="D3707" s="63" t="s">
        <v>1181</v>
      </c>
      <c r="E3707" s="63" t="s">
        <v>90</v>
      </c>
      <c r="F3707" s="63" t="s">
        <v>111</v>
      </c>
      <c r="G3707" s="63" t="s">
        <v>14</v>
      </c>
      <c r="I3707" s="10"/>
    </row>
    <row r="3708" ht="14.25" customHeight="1">
      <c r="A3708" s="63" t="s">
        <v>21195</v>
      </c>
      <c r="B3708" s="63" t="s">
        <v>21198</v>
      </c>
      <c r="C3708" s="63" t="s">
        <v>21199</v>
      </c>
      <c r="D3708" s="63" t="s">
        <v>584</v>
      </c>
      <c r="E3708" s="63" t="s">
        <v>119</v>
      </c>
      <c r="F3708" s="63" t="s">
        <v>564</v>
      </c>
      <c r="G3708" s="63" t="s">
        <v>14</v>
      </c>
      <c r="I3708" s="10"/>
    </row>
    <row r="3709" ht="14.25" customHeight="1">
      <c r="A3709" s="63" t="s">
        <v>21195</v>
      </c>
      <c r="B3709" s="63" t="s">
        <v>21198</v>
      </c>
      <c r="C3709" s="63" t="s">
        <v>21199</v>
      </c>
      <c r="D3709" s="63" t="s">
        <v>584</v>
      </c>
      <c r="E3709" s="63" t="s">
        <v>21200</v>
      </c>
      <c r="F3709" s="63" t="s">
        <v>809</v>
      </c>
      <c r="G3709" s="63" t="s">
        <v>14</v>
      </c>
      <c r="I3709" s="10"/>
    </row>
    <row r="3710" ht="14.25" customHeight="1">
      <c r="A3710" s="63" t="s">
        <v>21195</v>
      </c>
      <c r="B3710" s="63" t="s">
        <v>21198</v>
      </c>
      <c r="C3710" s="63" t="s">
        <v>21199</v>
      </c>
      <c r="D3710" s="63" t="s">
        <v>584</v>
      </c>
      <c r="E3710" s="63" t="s">
        <v>90</v>
      </c>
      <c r="F3710" s="63" t="s">
        <v>111</v>
      </c>
      <c r="G3710" s="63" t="s">
        <v>14</v>
      </c>
      <c r="I3710" s="10"/>
    </row>
    <row r="3711" ht="14.25" customHeight="1">
      <c r="A3711" s="63" t="s">
        <v>21201</v>
      </c>
      <c r="B3711" s="63" t="s">
        <v>21202</v>
      </c>
      <c r="C3711" s="63" t="s">
        <v>21203</v>
      </c>
      <c r="D3711" s="63" t="s">
        <v>211</v>
      </c>
      <c r="E3711" s="63" t="s">
        <v>119</v>
      </c>
      <c r="F3711" s="63" t="s">
        <v>18</v>
      </c>
      <c r="G3711" s="63" t="s">
        <v>14</v>
      </c>
      <c r="I3711" s="10"/>
    </row>
    <row r="3712" ht="14.25" customHeight="1">
      <c r="A3712" s="63" t="s">
        <v>21201</v>
      </c>
      <c r="B3712" s="63" t="s">
        <v>21202</v>
      </c>
      <c r="C3712" s="63" t="s">
        <v>21203</v>
      </c>
      <c r="D3712" s="63" t="s">
        <v>211</v>
      </c>
      <c r="E3712" s="63" t="s">
        <v>21200</v>
      </c>
      <c r="F3712" s="63" t="s">
        <v>917</v>
      </c>
      <c r="G3712" s="63" t="s">
        <v>14</v>
      </c>
      <c r="I3712" s="10"/>
    </row>
    <row r="3713" ht="14.25" customHeight="1">
      <c r="A3713" s="63" t="s">
        <v>21201</v>
      </c>
      <c r="B3713" s="63" t="s">
        <v>21202</v>
      </c>
      <c r="C3713" s="63" t="s">
        <v>21203</v>
      </c>
      <c r="D3713" s="63" t="s">
        <v>211</v>
      </c>
      <c r="E3713" s="63" t="s">
        <v>90</v>
      </c>
      <c r="F3713" s="63" t="s">
        <v>111</v>
      </c>
      <c r="G3713" s="63" t="s">
        <v>14</v>
      </c>
      <c r="I3713" s="10"/>
    </row>
    <row r="3714" ht="14.25" customHeight="1">
      <c r="A3714" s="63" t="s">
        <v>21204</v>
      </c>
      <c r="B3714" s="63" t="s">
        <v>21205</v>
      </c>
      <c r="C3714" s="63" t="s">
        <v>21206</v>
      </c>
      <c r="D3714" s="63" t="s">
        <v>26</v>
      </c>
      <c r="E3714" s="63" t="s">
        <v>183</v>
      </c>
      <c r="F3714" s="63" t="s">
        <v>111</v>
      </c>
      <c r="G3714" s="63" t="s">
        <v>14</v>
      </c>
      <c r="I3714" s="10"/>
    </row>
    <row r="3715" ht="14.25" customHeight="1">
      <c r="A3715" s="63" t="s">
        <v>21204</v>
      </c>
      <c r="B3715" s="63" t="s">
        <v>21207</v>
      </c>
      <c r="C3715" s="63" t="s">
        <v>21208</v>
      </c>
      <c r="D3715" s="63" t="s">
        <v>104</v>
      </c>
      <c r="E3715" s="63" t="s">
        <v>66</v>
      </c>
      <c r="F3715" s="63" t="s">
        <v>917</v>
      </c>
      <c r="G3715" s="63" t="s">
        <v>14</v>
      </c>
      <c r="I3715" s="10"/>
    </row>
    <row r="3716" ht="14.25" customHeight="1">
      <c r="A3716" s="63" t="s">
        <v>21204</v>
      </c>
      <c r="B3716" s="63" t="s">
        <v>21207</v>
      </c>
      <c r="C3716" s="63" t="s">
        <v>21208</v>
      </c>
      <c r="D3716" s="63" t="s">
        <v>104</v>
      </c>
      <c r="E3716" s="63" t="s">
        <v>90</v>
      </c>
      <c r="F3716" s="63" t="s">
        <v>111</v>
      </c>
      <c r="G3716" s="63" t="s">
        <v>14</v>
      </c>
      <c r="I3716" s="10"/>
    </row>
    <row r="3717" ht="14.25" customHeight="1">
      <c r="A3717" s="65">
        <v>44105.0</v>
      </c>
      <c r="B3717" s="63" t="s">
        <v>21209</v>
      </c>
      <c r="C3717" s="63" t="s">
        <v>21210</v>
      </c>
      <c r="D3717" s="63" t="s">
        <v>3179</v>
      </c>
      <c r="E3717" s="63" t="s">
        <v>1293</v>
      </c>
      <c r="F3717" s="63" t="s">
        <v>19029</v>
      </c>
      <c r="G3717" s="63" t="s">
        <v>14</v>
      </c>
      <c r="I3717" s="10"/>
    </row>
    <row r="3718" ht="14.25" customHeight="1">
      <c r="A3718" s="65">
        <v>44105.0</v>
      </c>
      <c r="B3718" s="63" t="s">
        <v>21211</v>
      </c>
      <c r="C3718" s="63" t="s">
        <v>21212</v>
      </c>
      <c r="D3718" s="63" t="s">
        <v>74</v>
      </c>
      <c r="E3718" s="63" t="s">
        <v>15</v>
      </c>
      <c r="F3718" s="63" t="s">
        <v>21213</v>
      </c>
      <c r="G3718" s="63" t="s">
        <v>14</v>
      </c>
      <c r="I3718" s="10"/>
    </row>
    <row r="3719" ht="14.25" customHeight="1">
      <c r="A3719" s="65">
        <v>44105.0</v>
      </c>
      <c r="B3719" s="63" t="s">
        <v>21211</v>
      </c>
      <c r="C3719" s="63" t="s">
        <v>21212</v>
      </c>
      <c r="D3719" s="63" t="s">
        <v>74</v>
      </c>
      <c r="E3719" s="63" t="s">
        <v>90</v>
      </c>
      <c r="F3719" s="63" t="s">
        <v>111</v>
      </c>
      <c r="G3719" s="63" t="s">
        <v>14</v>
      </c>
      <c r="I3719" s="10"/>
    </row>
    <row r="3720" ht="14.25" customHeight="1">
      <c r="A3720" s="65">
        <v>44075.0</v>
      </c>
      <c r="B3720" s="63" t="s">
        <v>21214</v>
      </c>
      <c r="C3720" s="63" t="s">
        <v>21215</v>
      </c>
      <c r="D3720" s="63" t="s">
        <v>838</v>
      </c>
      <c r="E3720" s="63" t="s">
        <v>90</v>
      </c>
      <c r="F3720" s="63" t="s">
        <v>111</v>
      </c>
      <c r="G3720" s="63" t="s">
        <v>14</v>
      </c>
      <c r="I3720" s="10"/>
    </row>
    <row r="3721" ht="14.25" customHeight="1">
      <c r="A3721" s="65">
        <v>44044.0</v>
      </c>
      <c r="B3721" s="63" t="s">
        <v>21216</v>
      </c>
      <c r="C3721" s="63" t="s">
        <v>21217</v>
      </c>
      <c r="D3721" s="63" t="s">
        <v>329</v>
      </c>
      <c r="E3721" s="63" t="s">
        <v>15</v>
      </c>
      <c r="F3721" s="63" t="s">
        <v>19143</v>
      </c>
      <c r="G3721" s="63" t="s">
        <v>14</v>
      </c>
      <c r="I3721" s="10"/>
    </row>
    <row r="3722" ht="14.25" customHeight="1">
      <c r="A3722" s="65">
        <v>44044.0</v>
      </c>
      <c r="B3722" s="63" t="s">
        <v>21216</v>
      </c>
      <c r="C3722" s="63" t="s">
        <v>21217</v>
      </c>
      <c r="D3722" s="63" t="s">
        <v>329</v>
      </c>
      <c r="E3722" s="63" t="s">
        <v>344</v>
      </c>
      <c r="F3722" s="63" t="s">
        <v>10956</v>
      </c>
      <c r="G3722" s="63" t="s">
        <v>86</v>
      </c>
      <c r="I3722" s="10"/>
    </row>
    <row r="3723" ht="14.25" customHeight="1">
      <c r="A3723" s="65">
        <v>44044.0</v>
      </c>
      <c r="B3723" s="63" t="s">
        <v>21216</v>
      </c>
      <c r="C3723" s="63" t="s">
        <v>21217</v>
      </c>
      <c r="D3723" s="63" t="s">
        <v>329</v>
      </c>
      <c r="E3723" s="63" t="s">
        <v>10452</v>
      </c>
      <c r="F3723" s="63" t="s">
        <v>809</v>
      </c>
      <c r="G3723" s="63" t="s">
        <v>14</v>
      </c>
      <c r="I3723" s="10"/>
    </row>
    <row r="3724" ht="14.25" customHeight="1">
      <c r="A3724" s="65">
        <v>44044.0</v>
      </c>
      <c r="B3724" s="63" t="s">
        <v>21216</v>
      </c>
      <c r="C3724" s="63" t="s">
        <v>21217</v>
      </c>
      <c r="D3724" s="63" t="s">
        <v>329</v>
      </c>
      <c r="E3724" s="63" t="s">
        <v>90</v>
      </c>
      <c r="F3724" s="63" t="s">
        <v>111</v>
      </c>
      <c r="G3724" s="63" t="s">
        <v>14</v>
      </c>
      <c r="I3724" s="10"/>
    </row>
    <row r="3725" ht="14.25" customHeight="1">
      <c r="A3725" s="65">
        <v>44013.0</v>
      </c>
      <c r="B3725" s="63" t="s">
        <v>21218</v>
      </c>
      <c r="C3725" s="63" t="s">
        <v>21219</v>
      </c>
      <c r="D3725" s="63" t="s">
        <v>109</v>
      </c>
      <c r="E3725" s="63" t="s">
        <v>119</v>
      </c>
      <c r="F3725" s="63" t="s">
        <v>917</v>
      </c>
      <c r="G3725" s="63" t="s">
        <v>14</v>
      </c>
      <c r="I3725" s="10"/>
    </row>
    <row r="3726" ht="14.25" customHeight="1">
      <c r="A3726" s="65">
        <v>44013.0</v>
      </c>
      <c r="B3726" s="63" t="s">
        <v>21218</v>
      </c>
      <c r="C3726" s="63" t="s">
        <v>21219</v>
      </c>
      <c r="D3726" s="63" t="s">
        <v>109</v>
      </c>
      <c r="E3726" s="63" t="s">
        <v>90</v>
      </c>
      <c r="F3726" s="63" t="s">
        <v>111</v>
      </c>
      <c r="G3726" s="63" t="s">
        <v>14</v>
      </c>
      <c r="I3726" s="10"/>
    </row>
    <row r="3727" ht="14.25" customHeight="1">
      <c r="A3727" s="65">
        <v>43983.0</v>
      </c>
      <c r="B3727" s="63" t="s">
        <v>21220</v>
      </c>
      <c r="C3727" s="63" t="s">
        <v>21221</v>
      </c>
      <c r="D3727" s="63" t="s">
        <v>311</v>
      </c>
      <c r="E3727" s="63" t="s">
        <v>1293</v>
      </c>
      <c r="F3727" s="63" t="s">
        <v>19029</v>
      </c>
      <c r="G3727" s="63" t="s">
        <v>14</v>
      </c>
      <c r="I3727" s="10"/>
    </row>
    <row r="3728" ht="14.25" customHeight="1">
      <c r="A3728" s="65">
        <v>43983.0</v>
      </c>
      <c r="B3728" s="63" t="s">
        <v>21222</v>
      </c>
      <c r="C3728" s="63" t="s">
        <v>21223</v>
      </c>
      <c r="D3728" s="63" t="s">
        <v>118</v>
      </c>
      <c r="E3728" s="63" t="s">
        <v>119</v>
      </c>
      <c r="F3728" s="63" t="s">
        <v>917</v>
      </c>
      <c r="G3728" s="63" t="s">
        <v>14</v>
      </c>
      <c r="I3728" s="10"/>
    </row>
    <row r="3729" ht="14.25" customHeight="1">
      <c r="A3729" s="65">
        <v>43983.0</v>
      </c>
      <c r="B3729" s="63" t="s">
        <v>21222</v>
      </c>
      <c r="C3729" s="63" t="s">
        <v>21223</v>
      </c>
      <c r="D3729" s="63" t="s">
        <v>118</v>
      </c>
      <c r="E3729" s="63" t="s">
        <v>90</v>
      </c>
      <c r="F3729" s="63" t="s">
        <v>111</v>
      </c>
      <c r="G3729" s="63" t="s">
        <v>14</v>
      </c>
      <c r="I3729" s="10"/>
    </row>
    <row r="3730" ht="14.25" customHeight="1">
      <c r="A3730" s="65">
        <v>43891.0</v>
      </c>
      <c r="B3730" s="63" t="s">
        <v>21224</v>
      </c>
      <c r="C3730" s="63" t="s">
        <v>21225</v>
      </c>
      <c r="D3730" s="63" t="s">
        <v>135</v>
      </c>
      <c r="E3730" s="63" t="s">
        <v>15</v>
      </c>
      <c r="F3730" s="63" t="s">
        <v>48</v>
      </c>
      <c r="G3730" s="63" t="s">
        <v>14</v>
      </c>
      <c r="I3730" s="10"/>
    </row>
    <row r="3731" ht="14.25" customHeight="1">
      <c r="A3731" s="65">
        <v>43891.0</v>
      </c>
      <c r="B3731" s="63" t="s">
        <v>21224</v>
      </c>
      <c r="C3731" s="63" t="s">
        <v>21225</v>
      </c>
      <c r="D3731" s="63" t="s">
        <v>135</v>
      </c>
      <c r="E3731" s="63" t="s">
        <v>90</v>
      </c>
      <c r="F3731" s="63" t="s">
        <v>111</v>
      </c>
      <c r="G3731" s="63" t="s">
        <v>14</v>
      </c>
      <c r="I3731" s="10"/>
    </row>
    <row r="3732" ht="14.25" customHeight="1">
      <c r="A3732" s="65">
        <v>43891.0</v>
      </c>
      <c r="B3732" s="63" t="s">
        <v>21226</v>
      </c>
      <c r="C3732" s="63" t="s">
        <v>21227</v>
      </c>
      <c r="D3732" s="63" t="s">
        <v>1181</v>
      </c>
      <c r="E3732" s="63" t="s">
        <v>19164</v>
      </c>
      <c r="F3732" s="63" t="s">
        <v>111</v>
      </c>
      <c r="G3732" s="63" t="s">
        <v>14</v>
      </c>
      <c r="I3732" s="10"/>
    </row>
    <row r="3733" ht="14.25" customHeight="1">
      <c r="A3733" s="65">
        <v>43891.0</v>
      </c>
      <c r="B3733" s="63" t="s">
        <v>21226</v>
      </c>
      <c r="C3733" s="63" t="s">
        <v>21227</v>
      </c>
      <c r="D3733" s="63" t="s">
        <v>1181</v>
      </c>
      <c r="E3733" s="63" t="s">
        <v>119</v>
      </c>
      <c r="F3733" s="63" t="s">
        <v>454</v>
      </c>
      <c r="G3733" s="63" t="s">
        <v>14</v>
      </c>
      <c r="I3733" s="10"/>
    </row>
    <row r="3734" ht="14.25" customHeight="1">
      <c r="A3734" s="65">
        <v>43862.0</v>
      </c>
      <c r="B3734" s="63" t="s">
        <v>21228</v>
      </c>
      <c r="C3734" s="63" t="s">
        <v>21229</v>
      </c>
      <c r="D3734" s="63" t="s">
        <v>21027</v>
      </c>
      <c r="E3734" s="63" t="s">
        <v>90</v>
      </c>
      <c r="F3734" s="63" t="s">
        <v>111</v>
      </c>
      <c r="G3734" s="63" t="s">
        <v>14</v>
      </c>
      <c r="I3734" s="10"/>
    </row>
    <row r="3735" ht="14.25" customHeight="1">
      <c r="A3735" s="65">
        <v>43862.0</v>
      </c>
      <c r="B3735" s="63" t="s">
        <v>21230</v>
      </c>
      <c r="C3735" s="63" t="s">
        <v>21231</v>
      </c>
      <c r="D3735" s="63" t="s">
        <v>235</v>
      </c>
      <c r="E3735" s="63" t="s">
        <v>119</v>
      </c>
      <c r="F3735" s="63" t="s">
        <v>454</v>
      </c>
      <c r="G3735" s="63" t="s">
        <v>14</v>
      </c>
      <c r="I3735" s="10"/>
    </row>
    <row r="3736" ht="14.25" customHeight="1">
      <c r="A3736" s="65">
        <v>43862.0</v>
      </c>
      <c r="B3736" s="63" t="s">
        <v>21230</v>
      </c>
      <c r="C3736" s="63" t="s">
        <v>21231</v>
      </c>
      <c r="D3736" s="63" t="s">
        <v>235</v>
      </c>
      <c r="E3736" s="63" t="s">
        <v>90</v>
      </c>
      <c r="F3736" s="63" t="s">
        <v>111</v>
      </c>
      <c r="G3736" s="63" t="s">
        <v>14</v>
      </c>
      <c r="I3736" s="10"/>
    </row>
    <row r="3737" ht="14.25" customHeight="1">
      <c r="A3737" s="63" t="s">
        <v>21232</v>
      </c>
      <c r="B3737" s="63" t="s">
        <v>21233</v>
      </c>
      <c r="C3737" s="63" t="s">
        <v>21234</v>
      </c>
      <c r="D3737" s="63" t="s">
        <v>584</v>
      </c>
      <c r="E3737" s="63" t="s">
        <v>8294</v>
      </c>
      <c r="F3737" s="63" t="s">
        <v>1413</v>
      </c>
      <c r="G3737" s="63" t="s">
        <v>14</v>
      </c>
      <c r="I3737" s="10"/>
    </row>
    <row r="3738" ht="14.25" customHeight="1">
      <c r="A3738" s="63" t="s">
        <v>21232</v>
      </c>
      <c r="B3738" s="63" t="s">
        <v>21233</v>
      </c>
      <c r="C3738" s="63" t="s">
        <v>21234</v>
      </c>
      <c r="D3738" s="63" t="s">
        <v>584</v>
      </c>
      <c r="E3738" s="63" t="s">
        <v>119</v>
      </c>
      <c r="F3738" s="63" t="s">
        <v>498</v>
      </c>
      <c r="G3738" s="63" t="s">
        <v>14</v>
      </c>
      <c r="I3738" s="10"/>
    </row>
    <row r="3739" ht="14.25" customHeight="1">
      <c r="A3739" s="63" t="s">
        <v>21232</v>
      </c>
      <c r="B3739" s="63" t="s">
        <v>21235</v>
      </c>
      <c r="C3739" s="63" t="s">
        <v>21236</v>
      </c>
      <c r="D3739" s="63" t="s">
        <v>373</v>
      </c>
      <c r="E3739" s="63" t="s">
        <v>19164</v>
      </c>
      <c r="F3739" s="63" t="s">
        <v>111</v>
      </c>
      <c r="G3739" s="63" t="s">
        <v>14</v>
      </c>
      <c r="I3739" s="10"/>
    </row>
    <row r="3740" ht="14.25" customHeight="1">
      <c r="A3740" s="63" t="s">
        <v>21232</v>
      </c>
      <c r="B3740" s="63" t="s">
        <v>21235</v>
      </c>
      <c r="C3740" s="63" t="s">
        <v>21236</v>
      </c>
      <c r="D3740" s="63" t="s">
        <v>373</v>
      </c>
      <c r="E3740" s="63" t="s">
        <v>334</v>
      </c>
      <c r="F3740" s="63" t="s">
        <v>454</v>
      </c>
      <c r="G3740" s="63" t="s">
        <v>14</v>
      </c>
      <c r="I3740" s="10"/>
    </row>
    <row r="3741" ht="14.25" customHeight="1">
      <c r="A3741" s="63" t="s">
        <v>21237</v>
      </c>
      <c r="B3741" s="63" t="s">
        <v>21238</v>
      </c>
      <c r="C3741" s="63" t="s">
        <v>21239</v>
      </c>
      <c r="D3741" s="63" t="s">
        <v>295</v>
      </c>
      <c r="E3741" s="63" t="s">
        <v>15</v>
      </c>
      <c r="F3741" s="63" t="s">
        <v>48</v>
      </c>
      <c r="G3741" s="63" t="s">
        <v>14</v>
      </c>
      <c r="I3741" s="10"/>
    </row>
    <row r="3742" ht="14.25" customHeight="1">
      <c r="A3742" s="63" t="s">
        <v>21237</v>
      </c>
      <c r="B3742" s="63" t="s">
        <v>21238</v>
      </c>
      <c r="C3742" s="63" t="s">
        <v>21239</v>
      </c>
      <c r="D3742" s="63" t="s">
        <v>295</v>
      </c>
      <c r="E3742" s="63" t="s">
        <v>100</v>
      </c>
      <c r="F3742" s="63" t="s">
        <v>2145</v>
      </c>
      <c r="G3742" s="63" t="s">
        <v>14</v>
      </c>
      <c r="I3742" s="10"/>
    </row>
    <row r="3743" ht="14.25" customHeight="1">
      <c r="A3743" s="63" t="s">
        <v>21237</v>
      </c>
      <c r="B3743" s="63" t="s">
        <v>21238</v>
      </c>
      <c r="C3743" s="63" t="s">
        <v>21239</v>
      </c>
      <c r="D3743" s="63" t="s">
        <v>295</v>
      </c>
      <c r="E3743" s="63" t="s">
        <v>183</v>
      </c>
      <c r="F3743" s="63" t="s">
        <v>111</v>
      </c>
      <c r="G3743" s="63" t="s">
        <v>14</v>
      </c>
      <c r="I3743" s="10"/>
    </row>
    <row r="3744" ht="14.25" customHeight="1">
      <c r="A3744" s="63" t="s">
        <v>21240</v>
      </c>
      <c r="B3744" s="63" t="s">
        <v>21241</v>
      </c>
      <c r="C3744" s="63" t="s">
        <v>21242</v>
      </c>
      <c r="D3744" s="63" t="s">
        <v>311</v>
      </c>
      <c r="E3744" s="63" t="s">
        <v>17618</v>
      </c>
      <c r="F3744" s="63" t="s">
        <v>4780</v>
      </c>
      <c r="G3744" s="63" t="s">
        <v>14</v>
      </c>
      <c r="I3744" s="10"/>
    </row>
    <row r="3745" ht="14.25" customHeight="1">
      <c r="A3745" s="63" t="s">
        <v>21240</v>
      </c>
      <c r="B3745" s="63" t="s">
        <v>21241</v>
      </c>
      <c r="C3745" s="63" t="s">
        <v>21242</v>
      </c>
      <c r="D3745" s="63" t="s">
        <v>311</v>
      </c>
      <c r="E3745" s="63" t="s">
        <v>334</v>
      </c>
      <c r="F3745" s="63" t="s">
        <v>48</v>
      </c>
      <c r="G3745" s="63" t="s">
        <v>14</v>
      </c>
      <c r="I3745" s="10"/>
    </row>
    <row r="3746" ht="14.25" customHeight="1">
      <c r="A3746" s="63" t="s">
        <v>21240</v>
      </c>
      <c r="B3746" s="63" t="s">
        <v>21241</v>
      </c>
      <c r="C3746" s="63" t="s">
        <v>21242</v>
      </c>
      <c r="D3746" s="63" t="s">
        <v>311</v>
      </c>
      <c r="E3746" s="63" t="s">
        <v>90</v>
      </c>
      <c r="F3746" s="63" t="s">
        <v>111</v>
      </c>
      <c r="G3746" s="63" t="s">
        <v>14</v>
      </c>
      <c r="I3746" s="10"/>
    </row>
    <row r="3747" ht="14.25" customHeight="1">
      <c r="A3747" s="63" t="s">
        <v>21240</v>
      </c>
      <c r="B3747" s="63" t="s">
        <v>21243</v>
      </c>
      <c r="C3747" s="63" t="s">
        <v>21244</v>
      </c>
      <c r="D3747" s="63" t="s">
        <v>1181</v>
      </c>
      <c r="E3747" s="63" t="s">
        <v>334</v>
      </c>
      <c r="F3747" s="63" t="s">
        <v>454</v>
      </c>
      <c r="G3747" s="63" t="s">
        <v>14</v>
      </c>
      <c r="I3747" s="10"/>
    </row>
    <row r="3748" ht="14.25" customHeight="1">
      <c r="A3748" s="63" t="s">
        <v>21240</v>
      </c>
      <c r="B3748" s="63" t="s">
        <v>21243</v>
      </c>
      <c r="C3748" s="63" t="s">
        <v>21244</v>
      </c>
      <c r="D3748" s="63" t="s">
        <v>1181</v>
      </c>
      <c r="E3748" s="63" t="s">
        <v>90</v>
      </c>
      <c r="F3748" s="63" t="s">
        <v>111</v>
      </c>
      <c r="G3748" s="63" t="s">
        <v>14</v>
      </c>
      <c r="I3748" s="10"/>
    </row>
    <row r="3749" ht="14.25" customHeight="1">
      <c r="A3749" s="63" t="s">
        <v>21245</v>
      </c>
      <c r="B3749" s="63" t="s">
        <v>21246</v>
      </c>
      <c r="C3749" s="63" t="s">
        <v>21247</v>
      </c>
      <c r="D3749" s="63" t="s">
        <v>859</v>
      </c>
      <c r="E3749" s="63" t="s">
        <v>5880</v>
      </c>
      <c r="F3749" s="63" t="s">
        <v>136</v>
      </c>
      <c r="G3749" s="63" t="s">
        <v>14</v>
      </c>
      <c r="I3749" s="10"/>
    </row>
    <row r="3750" ht="14.25" customHeight="1">
      <c r="A3750" s="63" t="s">
        <v>21245</v>
      </c>
      <c r="B3750" s="63" t="s">
        <v>21246</v>
      </c>
      <c r="C3750" s="63" t="s">
        <v>21247</v>
      </c>
      <c r="D3750" s="63" t="s">
        <v>859</v>
      </c>
      <c r="E3750" s="63" t="s">
        <v>183</v>
      </c>
      <c r="F3750" s="63" t="s">
        <v>111</v>
      </c>
      <c r="G3750" s="63" t="s">
        <v>14</v>
      </c>
      <c r="I3750" s="10"/>
    </row>
    <row r="3751" ht="14.25" customHeight="1">
      <c r="A3751" s="63" t="s">
        <v>21248</v>
      </c>
      <c r="B3751" s="63" t="s">
        <v>21249</v>
      </c>
      <c r="C3751" s="63" t="s">
        <v>21250</v>
      </c>
      <c r="D3751" s="63" t="s">
        <v>468</v>
      </c>
      <c r="E3751" s="63" t="s">
        <v>100</v>
      </c>
      <c r="F3751" s="63" t="s">
        <v>1905</v>
      </c>
      <c r="G3751" s="63" t="s">
        <v>14</v>
      </c>
      <c r="I3751" s="10"/>
    </row>
    <row r="3752" ht="14.25" customHeight="1">
      <c r="A3752" s="63" t="s">
        <v>21248</v>
      </c>
      <c r="B3752" s="63" t="s">
        <v>21249</v>
      </c>
      <c r="C3752" s="63" t="s">
        <v>21250</v>
      </c>
      <c r="D3752" s="63" t="s">
        <v>468</v>
      </c>
      <c r="E3752" s="63" t="s">
        <v>90</v>
      </c>
      <c r="F3752" s="63" t="s">
        <v>111</v>
      </c>
      <c r="G3752" s="63" t="s">
        <v>14</v>
      </c>
      <c r="I3752" s="10"/>
    </row>
    <row r="3753" ht="14.25" customHeight="1">
      <c r="A3753" s="63" t="s">
        <v>21248</v>
      </c>
      <c r="B3753" s="63" t="s">
        <v>21251</v>
      </c>
      <c r="C3753" s="63" t="s">
        <v>21252</v>
      </c>
      <c r="D3753" s="63" t="s">
        <v>435</v>
      </c>
      <c r="E3753" s="63" t="s">
        <v>119</v>
      </c>
      <c r="F3753" s="63" t="s">
        <v>498</v>
      </c>
      <c r="G3753" s="63" t="s">
        <v>14</v>
      </c>
      <c r="I3753" s="10"/>
    </row>
    <row r="3754" ht="14.25" customHeight="1">
      <c r="A3754" s="63" t="s">
        <v>21248</v>
      </c>
      <c r="B3754" s="63" t="s">
        <v>21251</v>
      </c>
      <c r="C3754" s="63" t="s">
        <v>21252</v>
      </c>
      <c r="D3754" s="63" t="s">
        <v>435</v>
      </c>
      <c r="E3754" s="63" t="s">
        <v>90</v>
      </c>
      <c r="F3754" s="63" t="s">
        <v>111</v>
      </c>
      <c r="G3754" s="63" t="s">
        <v>14</v>
      </c>
      <c r="I3754" s="10"/>
    </row>
    <row r="3755" ht="14.25" customHeight="1">
      <c r="A3755" s="63" t="s">
        <v>21253</v>
      </c>
      <c r="B3755" s="63" t="s">
        <v>21254</v>
      </c>
      <c r="C3755" s="63" t="s">
        <v>21255</v>
      </c>
      <c r="D3755" s="63" t="s">
        <v>471</v>
      </c>
      <c r="E3755" s="63" t="s">
        <v>17618</v>
      </c>
      <c r="F3755" s="63" t="s">
        <v>4780</v>
      </c>
      <c r="G3755" s="63" t="s">
        <v>14</v>
      </c>
      <c r="I3755" s="10"/>
    </row>
    <row r="3756" ht="14.25" customHeight="1">
      <c r="A3756" s="63" t="s">
        <v>21253</v>
      </c>
      <c r="B3756" s="63" t="s">
        <v>21254</v>
      </c>
      <c r="C3756" s="63" t="s">
        <v>21255</v>
      </c>
      <c r="D3756" s="63" t="s">
        <v>471</v>
      </c>
      <c r="E3756" s="63" t="s">
        <v>90</v>
      </c>
      <c r="F3756" s="63" t="s">
        <v>111</v>
      </c>
      <c r="G3756" s="63" t="s">
        <v>14</v>
      </c>
      <c r="I3756" s="10"/>
    </row>
    <row r="3757" ht="14.25" customHeight="1">
      <c r="A3757" s="63" t="s">
        <v>21253</v>
      </c>
      <c r="B3757" s="63" t="s">
        <v>21256</v>
      </c>
      <c r="C3757" s="63" t="s">
        <v>21257</v>
      </c>
      <c r="D3757" s="63" t="s">
        <v>1998</v>
      </c>
      <c r="E3757" s="63" t="s">
        <v>90</v>
      </c>
      <c r="F3757" s="63" t="s">
        <v>111</v>
      </c>
      <c r="G3757" s="63" t="s">
        <v>14</v>
      </c>
      <c r="I3757" s="10"/>
    </row>
    <row r="3758" ht="14.25" customHeight="1">
      <c r="A3758" s="63" t="s">
        <v>21258</v>
      </c>
      <c r="B3758" s="63" t="s">
        <v>21259</v>
      </c>
      <c r="C3758" s="63" t="s">
        <v>21260</v>
      </c>
      <c r="D3758" s="63" t="s">
        <v>7382</v>
      </c>
      <c r="E3758" s="63" t="s">
        <v>90</v>
      </c>
      <c r="F3758" s="63" t="s">
        <v>111</v>
      </c>
      <c r="G3758" s="63" t="s">
        <v>14</v>
      </c>
      <c r="I3758" s="10"/>
    </row>
    <row r="3759" ht="14.25" customHeight="1">
      <c r="A3759" s="63" t="s">
        <v>21258</v>
      </c>
      <c r="B3759" s="63" t="s">
        <v>21261</v>
      </c>
      <c r="C3759" s="63" t="s">
        <v>21262</v>
      </c>
      <c r="D3759" s="63" t="s">
        <v>5528</v>
      </c>
      <c r="E3759" s="63" t="s">
        <v>17618</v>
      </c>
      <c r="F3759" s="63" t="s">
        <v>4780</v>
      </c>
      <c r="G3759" s="63" t="s">
        <v>14</v>
      </c>
      <c r="I3759" s="10"/>
    </row>
    <row r="3760" ht="14.25" customHeight="1">
      <c r="A3760" s="63" t="s">
        <v>21258</v>
      </c>
      <c r="B3760" s="63" t="s">
        <v>21261</v>
      </c>
      <c r="C3760" s="63" t="s">
        <v>21262</v>
      </c>
      <c r="D3760" s="63" t="s">
        <v>5528</v>
      </c>
      <c r="E3760" s="63" t="s">
        <v>90</v>
      </c>
      <c r="F3760" s="63" t="s">
        <v>111</v>
      </c>
      <c r="G3760" s="63" t="s">
        <v>14</v>
      </c>
      <c r="I3760" s="10"/>
    </row>
    <row r="3761" ht="14.25" customHeight="1">
      <c r="A3761" s="63" t="s">
        <v>21263</v>
      </c>
      <c r="B3761" s="63" t="s">
        <v>21264</v>
      </c>
      <c r="C3761" s="63" t="s">
        <v>21265</v>
      </c>
      <c r="D3761" s="63" t="s">
        <v>321</v>
      </c>
      <c r="E3761" s="63" t="s">
        <v>90</v>
      </c>
      <c r="F3761" s="63" t="s">
        <v>111</v>
      </c>
      <c r="G3761" s="63" t="s">
        <v>14</v>
      </c>
      <c r="I3761" s="10"/>
    </row>
    <row r="3762" ht="14.25" customHeight="1">
      <c r="A3762" s="63" t="s">
        <v>21266</v>
      </c>
      <c r="B3762" s="63" t="s">
        <v>21267</v>
      </c>
      <c r="C3762" s="63" t="s">
        <v>21268</v>
      </c>
      <c r="D3762" s="63" t="s">
        <v>118</v>
      </c>
      <c r="E3762" s="63" t="s">
        <v>420</v>
      </c>
      <c r="F3762" s="63" t="s">
        <v>718</v>
      </c>
      <c r="G3762" s="63" t="s">
        <v>14</v>
      </c>
      <c r="I3762" s="10"/>
    </row>
    <row r="3763" ht="14.25" customHeight="1">
      <c r="A3763" s="63" t="s">
        <v>21266</v>
      </c>
      <c r="B3763" s="63" t="s">
        <v>21267</v>
      </c>
      <c r="C3763" s="63" t="s">
        <v>21268</v>
      </c>
      <c r="D3763" s="63" t="s">
        <v>118</v>
      </c>
      <c r="E3763" s="63" t="s">
        <v>90</v>
      </c>
      <c r="F3763" s="63" t="s">
        <v>111</v>
      </c>
      <c r="G3763" s="63" t="s">
        <v>14</v>
      </c>
      <c r="I3763" s="10"/>
    </row>
    <row r="3764" ht="14.25" customHeight="1">
      <c r="A3764" s="63" t="s">
        <v>21269</v>
      </c>
      <c r="B3764" s="63" t="s">
        <v>21270</v>
      </c>
      <c r="C3764" s="63" t="s">
        <v>21271</v>
      </c>
      <c r="D3764" s="63" t="s">
        <v>311</v>
      </c>
      <c r="E3764" s="63" t="s">
        <v>17618</v>
      </c>
      <c r="F3764" s="63" t="s">
        <v>4780</v>
      </c>
      <c r="G3764" s="63" t="s">
        <v>14</v>
      </c>
      <c r="I3764" s="10"/>
    </row>
    <row r="3765" ht="14.25" customHeight="1">
      <c r="A3765" s="63" t="s">
        <v>21269</v>
      </c>
      <c r="B3765" s="63" t="s">
        <v>21270</v>
      </c>
      <c r="C3765" s="63" t="s">
        <v>21271</v>
      </c>
      <c r="D3765" s="63" t="s">
        <v>311</v>
      </c>
      <c r="E3765" s="63" t="s">
        <v>259</v>
      </c>
      <c r="F3765" s="63" t="s">
        <v>48</v>
      </c>
      <c r="G3765" s="63" t="s">
        <v>14</v>
      </c>
      <c r="I3765" s="10"/>
    </row>
    <row r="3766" ht="14.25" customHeight="1">
      <c r="A3766" s="63" t="s">
        <v>21269</v>
      </c>
      <c r="B3766" s="63" t="s">
        <v>21270</v>
      </c>
      <c r="C3766" s="63" t="s">
        <v>21271</v>
      </c>
      <c r="D3766" s="63" t="s">
        <v>311</v>
      </c>
      <c r="E3766" s="63" t="s">
        <v>90</v>
      </c>
      <c r="F3766" s="63" t="s">
        <v>111</v>
      </c>
      <c r="G3766" s="63" t="s">
        <v>14</v>
      </c>
      <c r="I3766" s="10"/>
    </row>
    <row r="3767" ht="14.25" customHeight="1">
      <c r="A3767" s="63" t="s">
        <v>21269</v>
      </c>
      <c r="B3767" s="63" t="s">
        <v>21272</v>
      </c>
      <c r="C3767" s="63" t="s">
        <v>21273</v>
      </c>
      <c r="D3767" s="63" t="s">
        <v>109</v>
      </c>
      <c r="E3767" s="63" t="s">
        <v>90</v>
      </c>
      <c r="F3767" s="63" t="s">
        <v>111</v>
      </c>
      <c r="G3767" s="63" t="s">
        <v>14</v>
      </c>
      <c r="I3767" s="10"/>
    </row>
    <row r="3768" ht="14.25" customHeight="1">
      <c r="A3768" s="63" t="s">
        <v>21274</v>
      </c>
      <c r="B3768" s="63" t="s">
        <v>21275</v>
      </c>
      <c r="C3768" s="63" t="s">
        <v>21276</v>
      </c>
      <c r="D3768" s="63" t="s">
        <v>3444</v>
      </c>
      <c r="E3768" s="63" t="s">
        <v>253</v>
      </c>
      <c r="F3768" s="63" t="s">
        <v>136</v>
      </c>
      <c r="G3768" s="63" t="s">
        <v>14</v>
      </c>
      <c r="I3768" s="10"/>
    </row>
    <row r="3769" ht="14.25" customHeight="1">
      <c r="A3769" s="63" t="s">
        <v>21274</v>
      </c>
      <c r="B3769" s="63" t="s">
        <v>21275</v>
      </c>
      <c r="C3769" s="63" t="s">
        <v>21276</v>
      </c>
      <c r="D3769" s="63" t="s">
        <v>3444</v>
      </c>
      <c r="E3769" s="63" t="s">
        <v>90</v>
      </c>
      <c r="F3769" s="63" t="s">
        <v>111</v>
      </c>
      <c r="G3769" s="63" t="s">
        <v>14</v>
      </c>
      <c r="I3769" s="10"/>
    </row>
    <row r="3770" ht="14.25" customHeight="1">
      <c r="A3770" s="63" t="s">
        <v>21277</v>
      </c>
      <c r="B3770" s="63" t="s">
        <v>21278</v>
      </c>
      <c r="C3770" s="63" t="s">
        <v>21279</v>
      </c>
      <c r="D3770" s="63" t="s">
        <v>435</v>
      </c>
      <c r="E3770" s="63" t="s">
        <v>17618</v>
      </c>
      <c r="F3770" s="63" t="s">
        <v>4780</v>
      </c>
      <c r="G3770" s="63" t="s">
        <v>14</v>
      </c>
      <c r="I3770" s="10"/>
    </row>
    <row r="3771" ht="14.25" customHeight="1">
      <c r="A3771" s="63" t="s">
        <v>21277</v>
      </c>
      <c r="B3771" s="63" t="s">
        <v>21278</v>
      </c>
      <c r="C3771" s="63" t="s">
        <v>21279</v>
      </c>
      <c r="D3771" s="63" t="s">
        <v>435</v>
      </c>
      <c r="E3771" s="63" t="s">
        <v>119</v>
      </c>
      <c r="F3771" s="63" t="s">
        <v>454</v>
      </c>
      <c r="G3771" s="63" t="s">
        <v>14</v>
      </c>
      <c r="I3771" s="10"/>
    </row>
    <row r="3772" ht="14.25" customHeight="1">
      <c r="A3772" s="63" t="s">
        <v>21277</v>
      </c>
      <c r="B3772" s="63" t="s">
        <v>21278</v>
      </c>
      <c r="C3772" s="63" t="s">
        <v>21279</v>
      </c>
      <c r="D3772" s="63" t="s">
        <v>435</v>
      </c>
      <c r="E3772" s="63" t="s">
        <v>90</v>
      </c>
      <c r="F3772" s="63" t="s">
        <v>111</v>
      </c>
      <c r="G3772" s="63" t="s">
        <v>14</v>
      </c>
      <c r="I3772" s="10"/>
    </row>
    <row r="3773" ht="14.25" customHeight="1">
      <c r="A3773" s="65">
        <v>44177.0</v>
      </c>
      <c r="B3773" s="63" t="s">
        <v>21280</v>
      </c>
      <c r="C3773" s="63" t="s">
        <v>21281</v>
      </c>
      <c r="D3773" s="63" t="s">
        <v>373</v>
      </c>
      <c r="E3773" s="63" t="s">
        <v>119</v>
      </c>
      <c r="F3773" s="63" t="s">
        <v>374</v>
      </c>
      <c r="G3773" s="63" t="s">
        <v>14</v>
      </c>
      <c r="I3773" s="10"/>
    </row>
    <row r="3774" ht="14.25" customHeight="1">
      <c r="A3774" s="65">
        <v>44177.0</v>
      </c>
      <c r="B3774" s="63" t="s">
        <v>21280</v>
      </c>
      <c r="C3774" s="63" t="s">
        <v>21281</v>
      </c>
      <c r="D3774" s="63" t="s">
        <v>373</v>
      </c>
      <c r="E3774" s="63" t="s">
        <v>90</v>
      </c>
      <c r="F3774" s="63" t="s">
        <v>111</v>
      </c>
      <c r="G3774" s="63" t="s">
        <v>14</v>
      </c>
      <c r="I3774" s="10"/>
    </row>
    <row r="3775" ht="14.25" customHeight="1">
      <c r="A3775" s="65">
        <v>44147.0</v>
      </c>
      <c r="B3775" s="63" t="s">
        <v>21282</v>
      </c>
      <c r="C3775" s="63" t="s">
        <v>21283</v>
      </c>
      <c r="D3775" s="63" t="s">
        <v>109</v>
      </c>
      <c r="E3775" s="63" t="s">
        <v>90</v>
      </c>
      <c r="F3775" s="63" t="s">
        <v>111</v>
      </c>
      <c r="G3775" s="63" t="s">
        <v>14</v>
      </c>
      <c r="I3775" s="10"/>
    </row>
    <row r="3776" ht="14.25" customHeight="1">
      <c r="A3776" s="65">
        <v>44147.0</v>
      </c>
      <c r="B3776" s="63" t="s">
        <v>21284</v>
      </c>
      <c r="C3776" s="63" t="s">
        <v>21285</v>
      </c>
      <c r="D3776" s="63" t="s">
        <v>311</v>
      </c>
      <c r="E3776" s="63" t="s">
        <v>90</v>
      </c>
      <c r="F3776" s="63" t="s">
        <v>111</v>
      </c>
      <c r="G3776" s="63" t="s">
        <v>14</v>
      </c>
      <c r="I3776" s="10"/>
    </row>
    <row r="3777" ht="14.25" customHeight="1">
      <c r="A3777" s="65">
        <v>43994.0</v>
      </c>
      <c r="B3777" s="63" t="s">
        <v>21286</v>
      </c>
      <c r="C3777" s="63" t="s">
        <v>21287</v>
      </c>
      <c r="D3777" s="63" t="s">
        <v>20366</v>
      </c>
      <c r="E3777" s="63" t="s">
        <v>119</v>
      </c>
      <c r="F3777" s="63" t="s">
        <v>2501</v>
      </c>
      <c r="G3777" s="63" t="s">
        <v>14</v>
      </c>
      <c r="I3777" s="10"/>
    </row>
    <row r="3778" ht="14.25" customHeight="1">
      <c r="A3778" s="65">
        <v>43933.0</v>
      </c>
      <c r="B3778" s="63" t="s">
        <v>21288</v>
      </c>
      <c r="C3778" s="63" t="s">
        <v>21289</v>
      </c>
      <c r="D3778" s="63" t="s">
        <v>83</v>
      </c>
      <c r="E3778" s="63" t="s">
        <v>119</v>
      </c>
      <c r="F3778" s="63" t="s">
        <v>21290</v>
      </c>
      <c r="G3778" s="63" t="s">
        <v>14</v>
      </c>
      <c r="I3778" s="10"/>
    </row>
    <row r="3779" ht="14.25" customHeight="1">
      <c r="A3779" s="65">
        <v>43933.0</v>
      </c>
      <c r="B3779" s="63" t="s">
        <v>21288</v>
      </c>
      <c r="C3779" s="63" t="s">
        <v>21289</v>
      </c>
      <c r="D3779" s="63" t="s">
        <v>83</v>
      </c>
      <c r="E3779" s="63" t="s">
        <v>90</v>
      </c>
      <c r="F3779" s="63" t="s">
        <v>111</v>
      </c>
      <c r="G3779" s="63" t="s">
        <v>14</v>
      </c>
      <c r="I3779" s="10"/>
    </row>
    <row r="3780" ht="14.25" customHeight="1">
      <c r="A3780" s="65">
        <v>43902.0</v>
      </c>
      <c r="B3780" s="63" t="s">
        <v>21291</v>
      </c>
      <c r="C3780" s="63" t="s">
        <v>21292</v>
      </c>
      <c r="D3780" s="63" t="s">
        <v>715</v>
      </c>
      <c r="E3780" s="63" t="s">
        <v>183</v>
      </c>
      <c r="F3780" s="63" t="s">
        <v>5069</v>
      </c>
      <c r="G3780" s="63" t="s">
        <v>14</v>
      </c>
      <c r="I3780" s="10"/>
    </row>
    <row r="3781" ht="14.25" customHeight="1">
      <c r="A3781" s="65">
        <v>43902.0</v>
      </c>
      <c r="B3781" s="63" t="s">
        <v>21293</v>
      </c>
      <c r="C3781" s="63" t="s">
        <v>21294</v>
      </c>
      <c r="D3781" s="63" t="s">
        <v>1072</v>
      </c>
      <c r="E3781" s="63" t="s">
        <v>90</v>
      </c>
      <c r="F3781" s="63" t="s">
        <v>111</v>
      </c>
      <c r="G3781" s="63" t="s">
        <v>14</v>
      </c>
      <c r="I3781" s="10"/>
    </row>
    <row r="3782" ht="14.25" customHeight="1">
      <c r="A3782" s="65">
        <v>43873.0</v>
      </c>
      <c r="B3782" s="63" t="s">
        <v>21295</v>
      </c>
      <c r="C3782" s="63" t="s">
        <v>21296</v>
      </c>
      <c r="D3782" s="63" t="s">
        <v>611</v>
      </c>
      <c r="E3782" s="63" t="s">
        <v>2125</v>
      </c>
      <c r="F3782" s="63" t="s">
        <v>4688</v>
      </c>
      <c r="G3782" s="63" t="s">
        <v>14</v>
      </c>
      <c r="I3782" s="10"/>
    </row>
    <row r="3783" ht="14.25" customHeight="1">
      <c r="A3783" s="65">
        <v>43873.0</v>
      </c>
      <c r="B3783" s="63" t="s">
        <v>21295</v>
      </c>
      <c r="C3783" s="63" t="s">
        <v>21296</v>
      </c>
      <c r="D3783" s="63" t="s">
        <v>611</v>
      </c>
      <c r="E3783" s="63" t="s">
        <v>90</v>
      </c>
      <c r="F3783" s="63" t="s">
        <v>111</v>
      </c>
      <c r="G3783" s="63" t="s">
        <v>14</v>
      </c>
      <c r="I3783" s="10"/>
    </row>
    <row r="3784" ht="14.25" customHeight="1">
      <c r="A3784" s="65">
        <v>43873.0</v>
      </c>
      <c r="B3784" s="63" t="s">
        <v>21297</v>
      </c>
      <c r="C3784" s="63" t="s">
        <v>21298</v>
      </c>
      <c r="D3784" s="63" t="s">
        <v>211</v>
      </c>
      <c r="E3784" s="63" t="s">
        <v>90</v>
      </c>
      <c r="F3784" s="63" t="s">
        <v>111</v>
      </c>
      <c r="G3784" s="63" t="s">
        <v>14</v>
      </c>
      <c r="I3784" s="10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13"/>
    <col customWidth="1" min="2" max="2" width="47.63"/>
    <col customWidth="1" min="3" max="3" width="78.5"/>
    <col customWidth="1" min="4" max="4" width="9.25"/>
    <col customWidth="1" min="5" max="5" width="16.63"/>
    <col customWidth="1" min="6" max="6" width="16.38"/>
    <col customWidth="1" min="7" max="7" width="9.88"/>
    <col customWidth="1" min="8" max="8" width="14.63"/>
  </cols>
  <sheetData>
    <row r="1">
      <c r="A1" s="68" t="s">
        <v>0</v>
      </c>
      <c r="B1" s="69" t="s">
        <v>1</v>
      </c>
      <c r="C1" s="69" t="s">
        <v>2</v>
      </c>
      <c r="D1" s="69" t="s">
        <v>3</v>
      </c>
      <c r="E1" s="69" t="s">
        <v>4</v>
      </c>
      <c r="F1" s="69" t="s">
        <v>5</v>
      </c>
      <c r="G1" s="69" t="s">
        <v>6</v>
      </c>
      <c r="H1" s="69" t="s">
        <v>5859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70">
        <v>45534.0</v>
      </c>
      <c r="B2" s="11" t="s">
        <v>21299</v>
      </c>
      <c r="C2" s="7" t="s">
        <v>21300</v>
      </c>
      <c r="D2" s="71" t="str">
        <f>IFERROR(__xludf.DUMMYFUNCTION("REGEXEXTRACT(C2,""[A-Z]{2,}"")"),"TOP")</f>
        <v>TOP</v>
      </c>
      <c r="E2" s="7" t="s">
        <v>21301</v>
      </c>
      <c r="F2" s="7" t="s">
        <v>47</v>
      </c>
      <c r="G2" s="7" t="s">
        <v>14</v>
      </c>
      <c r="H2" s="7"/>
      <c r="I2" s="12"/>
      <c r="J2" s="72" t="s">
        <v>21302</v>
      </c>
      <c r="K2" s="72" t="s">
        <v>1901</v>
      </c>
      <c r="L2" s="72" t="s">
        <v>14</v>
      </c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70">
        <v>45534.0</v>
      </c>
      <c r="B3" s="11" t="s">
        <v>21303</v>
      </c>
      <c r="C3" s="7" t="s">
        <v>21304</v>
      </c>
      <c r="D3" s="7" t="str">
        <f>IFERROR(__xludf.DUMMYFUNCTION("REGEXEXTRACT(C3,""[A-Z]{2,}"")"),"GPSC")</f>
        <v>GPSC</v>
      </c>
      <c r="E3" s="7" t="s">
        <v>21305</v>
      </c>
      <c r="F3" s="7" t="s">
        <v>21306</v>
      </c>
      <c r="G3" s="7" t="s">
        <v>29</v>
      </c>
      <c r="H3" s="7"/>
      <c r="I3" s="73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70">
        <v>45534.0</v>
      </c>
      <c r="B4" s="11" t="s">
        <v>21307</v>
      </c>
      <c r="C4" s="7" t="s">
        <v>21308</v>
      </c>
      <c r="D4" s="74" t="s">
        <v>311</v>
      </c>
      <c r="E4" s="7" t="s">
        <v>21305</v>
      </c>
      <c r="F4" s="7" t="s">
        <v>21306</v>
      </c>
      <c r="G4" s="7" t="s">
        <v>29</v>
      </c>
      <c r="H4" s="7"/>
      <c r="I4" s="73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70">
        <v>45534.0</v>
      </c>
      <c r="B5" s="11" t="s">
        <v>21309</v>
      </c>
      <c r="C5" s="7" t="s">
        <v>21310</v>
      </c>
      <c r="D5" s="71" t="str">
        <f>IFERROR(__xludf.DUMMYFUNCTION("REGEXEXTRACT(C5,""[A-Z]{2,}"")"),"IIG")</f>
        <v>IIG</v>
      </c>
      <c r="E5" s="7" t="s">
        <v>6936</v>
      </c>
      <c r="F5" s="7" t="s">
        <v>6937</v>
      </c>
      <c r="G5" s="7" t="s">
        <v>29</v>
      </c>
      <c r="H5" s="7"/>
      <c r="I5" s="73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70">
        <v>45534.0</v>
      </c>
      <c r="B6" s="11" t="s">
        <v>21309</v>
      </c>
      <c r="C6" s="7" t="s">
        <v>21310</v>
      </c>
      <c r="D6" s="71" t="str">
        <f>IFERROR(__xludf.DUMMYFUNCTION("REGEXEXTRACT(C6,""[A-Z]{2,}"")"),"IIG")</f>
        <v>IIG</v>
      </c>
      <c r="E6" s="7" t="s">
        <v>21311</v>
      </c>
      <c r="F6" s="7" t="s">
        <v>21312</v>
      </c>
      <c r="G6" s="7" t="s">
        <v>29</v>
      </c>
      <c r="H6" s="7"/>
      <c r="I6" s="12"/>
      <c r="J6" s="72" t="s">
        <v>4220</v>
      </c>
      <c r="K6" s="72" t="s">
        <v>21311</v>
      </c>
      <c r="L6" s="72" t="s">
        <v>21313</v>
      </c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70">
        <v>45534.0</v>
      </c>
      <c r="B7" s="11" t="s">
        <v>21314</v>
      </c>
      <c r="C7" s="7" t="s">
        <v>21315</v>
      </c>
      <c r="D7" s="71" t="str">
        <f>IFERROR(__xludf.DUMMYFUNCTION("REGEXEXTRACT(C7,""[A-Z]{2,}"")"),"SCGP")</f>
        <v>SCGP</v>
      </c>
      <c r="E7" s="7" t="s">
        <v>542</v>
      </c>
      <c r="F7" s="7" t="s">
        <v>3561</v>
      </c>
      <c r="G7" s="7" t="s">
        <v>14</v>
      </c>
      <c r="H7" s="7"/>
      <c r="I7" s="12"/>
      <c r="J7" s="72" t="s">
        <v>3561</v>
      </c>
      <c r="K7" s="72" t="s">
        <v>542</v>
      </c>
      <c r="L7" s="72" t="s">
        <v>29</v>
      </c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70">
        <v>45534.0</v>
      </c>
      <c r="B8" s="11" t="s">
        <v>21316</v>
      </c>
      <c r="C8" s="7" t="s">
        <v>21317</v>
      </c>
      <c r="D8" s="71" t="str">
        <f>IFERROR(__xludf.DUMMYFUNCTION("REGEXEXTRACT(C8,""[A-Z]{2,}"")"),"TRUE")</f>
        <v>TRUE</v>
      </c>
      <c r="E8" s="7" t="s">
        <v>184</v>
      </c>
      <c r="F8" s="7" t="s">
        <v>149</v>
      </c>
      <c r="G8" s="7" t="s">
        <v>14</v>
      </c>
      <c r="H8" s="7"/>
      <c r="I8" s="73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70">
        <v>45534.0</v>
      </c>
      <c r="B9" s="11" t="s">
        <v>21316</v>
      </c>
      <c r="C9" s="7" t="s">
        <v>21317</v>
      </c>
      <c r="D9" s="71" t="str">
        <f>IFERROR(__xludf.DUMMYFUNCTION("REGEXEXTRACT(C9,""[A-Z]{2,}"")"),"TRUE")</f>
        <v>TRUE</v>
      </c>
      <c r="E9" s="72" t="s">
        <v>7826</v>
      </c>
      <c r="F9" s="7" t="s">
        <v>450</v>
      </c>
      <c r="G9" s="7" t="s">
        <v>14</v>
      </c>
      <c r="H9" s="7"/>
      <c r="I9" s="73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70">
        <v>45534.0</v>
      </c>
      <c r="B10" s="11" t="s">
        <v>21318</v>
      </c>
      <c r="C10" s="7" t="s">
        <v>21319</v>
      </c>
      <c r="D10" s="71" t="str">
        <f>IFERROR(__xludf.DUMMYFUNCTION("REGEXEXTRACT(C10,""[A-Z]{2,}"")"),"ZIGA")</f>
        <v>ZIGA</v>
      </c>
      <c r="E10" s="7" t="s">
        <v>6155</v>
      </c>
      <c r="F10" s="7" t="s">
        <v>21320</v>
      </c>
      <c r="G10" s="7" t="s">
        <v>29</v>
      </c>
      <c r="H10" s="7"/>
      <c r="I10" s="73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70">
        <v>45534.0</v>
      </c>
      <c r="B11" s="11" t="s">
        <v>21321</v>
      </c>
      <c r="C11" s="7" t="s">
        <v>21322</v>
      </c>
      <c r="D11" s="71" t="str">
        <f>IFERROR(__xludf.DUMMYFUNCTION("REGEXEXTRACT(C11,""[A-Z]{2,}"")"),"DELTA")</f>
        <v>DELTA</v>
      </c>
      <c r="E11" s="7" t="s">
        <v>15</v>
      </c>
      <c r="F11" s="7" t="s">
        <v>21323</v>
      </c>
      <c r="G11" s="7" t="s">
        <v>14</v>
      </c>
      <c r="H11" s="7"/>
      <c r="I11" s="73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70">
        <v>45534.0</v>
      </c>
      <c r="B12" s="11" t="s">
        <v>21321</v>
      </c>
      <c r="C12" s="7" t="s">
        <v>21322</v>
      </c>
      <c r="D12" s="71" t="str">
        <f>IFERROR(__xludf.DUMMYFUNCTION("REGEXEXTRACT(C12,""[A-Z]{2,}"")"),"DELTA")</f>
        <v>DELTA</v>
      </c>
      <c r="E12" s="7" t="s">
        <v>38</v>
      </c>
      <c r="F12" s="7" t="s">
        <v>21323</v>
      </c>
      <c r="G12" s="7" t="s">
        <v>14</v>
      </c>
      <c r="H12" s="7"/>
      <c r="I12" s="73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70">
        <v>45534.0</v>
      </c>
      <c r="B13" s="11" t="s">
        <v>21321</v>
      </c>
      <c r="C13" s="7" t="s">
        <v>21322</v>
      </c>
      <c r="D13" s="71" t="str">
        <f>IFERROR(__xludf.DUMMYFUNCTION("REGEXEXTRACT(C13,""[A-Z]{2,}"")"),"DELTA")</f>
        <v>DELTA</v>
      </c>
      <c r="E13" s="7" t="s">
        <v>119</v>
      </c>
      <c r="F13" s="7" t="s">
        <v>21323</v>
      </c>
      <c r="G13" s="7" t="s">
        <v>14</v>
      </c>
      <c r="H13" s="7"/>
      <c r="I13" s="73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70"/>
      <c r="B14" s="11"/>
      <c r="C14" s="7"/>
      <c r="D14" s="71"/>
      <c r="E14" s="7"/>
      <c r="F14" s="7"/>
      <c r="G14" s="7"/>
      <c r="H14" s="7"/>
      <c r="I14" s="73"/>
      <c r="J14" s="72" t="s">
        <v>5760</v>
      </c>
      <c r="K14" s="7" t="s">
        <v>15</v>
      </c>
      <c r="L14" s="7" t="s">
        <v>21323</v>
      </c>
      <c r="M14" s="7" t="s">
        <v>14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70"/>
      <c r="B15" s="11"/>
      <c r="C15" s="7"/>
      <c r="D15" s="71"/>
      <c r="E15" s="7"/>
      <c r="F15" s="7"/>
      <c r="G15" s="7"/>
      <c r="H15" s="7"/>
      <c r="I15" s="73"/>
      <c r="J15" s="72" t="s">
        <v>5760</v>
      </c>
      <c r="K15" s="7" t="s">
        <v>38</v>
      </c>
      <c r="L15" s="7" t="s">
        <v>21323</v>
      </c>
      <c r="M15" s="7" t="s">
        <v>14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70"/>
      <c r="B16" s="11"/>
      <c r="C16" s="7"/>
      <c r="D16" s="71"/>
      <c r="E16" s="7"/>
      <c r="F16" s="7"/>
      <c r="G16" s="7"/>
      <c r="H16" s="7"/>
      <c r="I16" s="73"/>
      <c r="J16" s="72" t="s">
        <v>5760</v>
      </c>
      <c r="K16" s="7" t="s">
        <v>119</v>
      </c>
      <c r="L16" s="7" t="s">
        <v>21323</v>
      </c>
      <c r="M16" s="7" t="s">
        <v>14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0">
        <v>45534.0</v>
      </c>
      <c r="B17" s="11" t="s">
        <v>21324</v>
      </c>
      <c r="C17" s="7" t="s">
        <v>21325</v>
      </c>
      <c r="D17" s="71" t="str">
        <f>IFERROR(__xludf.DUMMYFUNCTION("REGEXEXTRACT(C17,""[A-Z]{2,}"")"),"WHA")</f>
        <v>WHA</v>
      </c>
      <c r="E17" s="7" t="s">
        <v>6517</v>
      </c>
      <c r="F17" s="7" t="s">
        <v>21326</v>
      </c>
      <c r="G17" s="7" t="s">
        <v>14</v>
      </c>
      <c r="H17" s="7"/>
      <c r="I17" s="12"/>
      <c r="J17" s="72" t="s">
        <v>29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70">
        <v>45534.0</v>
      </c>
      <c r="B18" s="11" t="s">
        <v>21324</v>
      </c>
      <c r="C18" s="7" t="s">
        <v>21325</v>
      </c>
      <c r="D18" s="71" t="str">
        <f>IFERROR(__xludf.DUMMYFUNCTION("REGEXEXTRACT(C18,""[A-Z]{2,}"")"),"WHA")</f>
        <v>WHA</v>
      </c>
      <c r="E18" s="7" t="s">
        <v>1730</v>
      </c>
      <c r="F18" s="7" t="s">
        <v>21327</v>
      </c>
      <c r="G18" s="7" t="s">
        <v>14</v>
      </c>
      <c r="H18" s="7"/>
      <c r="I18" s="12"/>
      <c r="J18" s="72" t="s">
        <v>9017</v>
      </c>
      <c r="K18" s="72" t="s">
        <v>21327</v>
      </c>
      <c r="L18" s="72" t="s">
        <v>29</v>
      </c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70"/>
      <c r="B19" s="11"/>
      <c r="C19" s="7"/>
      <c r="D19" s="71"/>
      <c r="E19" s="7"/>
      <c r="F19" s="7"/>
      <c r="G19" s="7"/>
      <c r="H19" s="7"/>
      <c r="I19" s="7"/>
      <c r="J19" s="72" t="s">
        <v>9017</v>
      </c>
      <c r="K19" s="72" t="s">
        <v>1730</v>
      </c>
      <c r="L19" s="72" t="s">
        <v>29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70">
        <v>45534.0</v>
      </c>
      <c r="B20" s="11" t="s">
        <v>21328</v>
      </c>
      <c r="C20" s="7" t="s">
        <v>21329</v>
      </c>
      <c r="D20" s="71" t="str">
        <f>IFERROR(__xludf.DUMMYFUNCTION("REGEXEXTRACT(C20,""[A-Z]{2,}"")"),"SABUY")</f>
        <v>SABUY</v>
      </c>
      <c r="E20" s="7" t="s">
        <v>6936</v>
      </c>
      <c r="F20" s="7" t="s">
        <v>4286</v>
      </c>
      <c r="G20" s="7" t="s">
        <v>29</v>
      </c>
      <c r="H20" s="7"/>
      <c r="I20" s="73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70">
        <v>45534.0</v>
      </c>
      <c r="B21" s="11" t="s">
        <v>21330</v>
      </c>
      <c r="C21" s="7" t="s">
        <v>21331</v>
      </c>
      <c r="D21" s="71" t="str">
        <f>IFERROR(__xludf.DUMMYFUNCTION("REGEXEXTRACT(C21,""[A-Z]{2,}"")"),"RCL")</f>
        <v>RCL</v>
      </c>
      <c r="E21" s="7" t="s">
        <v>15</v>
      </c>
      <c r="F21" s="7" t="s">
        <v>171</v>
      </c>
      <c r="G21" s="7" t="s">
        <v>14</v>
      </c>
      <c r="H21" s="7"/>
      <c r="I21" s="73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70">
        <v>45534.0</v>
      </c>
      <c r="B22" s="11" t="s">
        <v>21330</v>
      </c>
      <c r="C22" s="7" t="s">
        <v>21331</v>
      </c>
      <c r="D22" s="71" t="str">
        <f>IFERROR(__xludf.DUMMYFUNCTION("REGEXEXTRACT(C22,""[A-Z]{2,}"")"),"RCL")</f>
        <v>RCL</v>
      </c>
      <c r="E22" s="7" t="s">
        <v>15</v>
      </c>
      <c r="F22" s="7" t="s">
        <v>1771</v>
      </c>
      <c r="G22" s="7" t="s">
        <v>14</v>
      </c>
      <c r="H22" s="7"/>
      <c r="I22" s="73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70">
        <v>45534.0</v>
      </c>
      <c r="B23" s="11" t="s">
        <v>21330</v>
      </c>
      <c r="C23" s="7" t="s">
        <v>21331</v>
      </c>
      <c r="D23" s="71" t="str">
        <f>IFERROR(__xludf.DUMMYFUNCTION("REGEXEXTRACT(C23,""[A-Z]{2,}"")"),"RCL")</f>
        <v>RCL</v>
      </c>
      <c r="E23" s="7" t="s">
        <v>15</v>
      </c>
      <c r="F23" s="7" t="s">
        <v>101</v>
      </c>
      <c r="G23" s="7" t="s">
        <v>14</v>
      </c>
      <c r="H23" s="7"/>
      <c r="I23" s="73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70"/>
      <c r="B24" s="11"/>
      <c r="C24" s="7"/>
      <c r="D24" s="71"/>
      <c r="E24" s="7"/>
      <c r="F24" s="7"/>
      <c r="G24" s="7"/>
      <c r="H24" s="7"/>
      <c r="I24" s="7"/>
      <c r="J24" s="72" t="s">
        <v>1932</v>
      </c>
      <c r="K24" s="7" t="s">
        <v>15</v>
      </c>
      <c r="L24" s="7" t="s">
        <v>171</v>
      </c>
      <c r="M24" s="7" t="s">
        <v>14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70"/>
      <c r="B25" s="11"/>
      <c r="C25" s="7"/>
      <c r="D25" s="71"/>
      <c r="E25" s="7"/>
      <c r="F25" s="7"/>
      <c r="G25" s="7"/>
      <c r="H25" s="7"/>
      <c r="I25" s="7"/>
      <c r="J25" s="72" t="s">
        <v>1932</v>
      </c>
      <c r="K25" s="7" t="s">
        <v>15</v>
      </c>
      <c r="L25" s="7" t="s">
        <v>1771</v>
      </c>
      <c r="M25" s="7" t="s">
        <v>14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70"/>
      <c r="B26" s="11"/>
      <c r="C26" s="7"/>
      <c r="D26" s="71"/>
      <c r="E26" s="7"/>
      <c r="F26" s="7"/>
      <c r="G26" s="7"/>
      <c r="H26" s="7"/>
      <c r="I26" s="7"/>
      <c r="J26" s="72" t="s">
        <v>1932</v>
      </c>
      <c r="K26" s="7" t="s">
        <v>15</v>
      </c>
      <c r="L26" s="7" t="s">
        <v>101</v>
      </c>
      <c r="M26" s="7" t="s">
        <v>14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70">
        <v>45534.0</v>
      </c>
      <c r="B27" s="11" t="s">
        <v>21332</v>
      </c>
      <c r="C27" s="7" t="s">
        <v>21333</v>
      </c>
      <c r="D27" s="71" t="str">
        <f>IFERROR(__xludf.DUMMYFUNCTION("REGEXEXTRACT(C27,""[A-Z]{2,}"")"),"OR")</f>
        <v>OR</v>
      </c>
      <c r="E27" s="7" t="s">
        <v>38</v>
      </c>
      <c r="F27" s="7" t="s">
        <v>33</v>
      </c>
      <c r="G27" s="7" t="s">
        <v>14</v>
      </c>
      <c r="H27" s="7"/>
      <c r="I27" s="73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70">
        <v>45534.0</v>
      </c>
      <c r="B28" s="11" t="s">
        <v>21332</v>
      </c>
      <c r="C28" s="7" t="s">
        <v>21333</v>
      </c>
      <c r="D28" s="71" t="str">
        <f>IFERROR(__xludf.DUMMYFUNCTION("REGEXEXTRACT(C28,""[A-Z]{2,}"")"),"OR")</f>
        <v>OR</v>
      </c>
      <c r="E28" s="7" t="s">
        <v>240</v>
      </c>
      <c r="F28" s="7" t="s">
        <v>11188</v>
      </c>
      <c r="G28" s="7" t="s">
        <v>14</v>
      </c>
      <c r="H28" s="7"/>
      <c r="I28" s="12"/>
      <c r="J28" s="72" t="s">
        <v>11188</v>
      </c>
      <c r="K28" s="72" t="s">
        <v>240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70">
        <v>45534.0</v>
      </c>
      <c r="B29" s="11" t="s">
        <v>21332</v>
      </c>
      <c r="C29" s="7" t="s">
        <v>21333</v>
      </c>
      <c r="D29" s="71" t="str">
        <f>IFERROR(__xludf.DUMMYFUNCTION("REGEXEXTRACT(C29,""[A-Z]{2,}"")"),"OR")</f>
        <v>OR</v>
      </c>
      <c r="E29" s="7" t="s">
        <v>241</v>
      </c>
      <c r="F29" s="7" t="s">
        <v>13</v>
      </c>
      <c r="G29" s="7" t="s">
        <v>14</v>
      </c>
      <c r="H29" s="7"/>
      <c r="I29" s="12"/>
      <c r="J29" s="72" t="s">
        <v>11188</v>
      </c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70">
        <v>45534.0</v>
      </c>
      <c r="B30" s="11" t="s">
        <v>21334</v>
      </c>
      <c r="C30" s="7" t="s">
        <v>21335</v>
      </c>
      <c r="D30" s="71" t="str">
        <f>IFERROR(__xludf.DUMMYFUNCTION("REGEXEXTRACT(C30,""[A-Z]{2,}"")"),"JKN")</f>
        <v>JKN</v>
      </c>
      <c r="E30" s="7" t="s">
        <v>21336</v>
      </c>
      <c r="F30" s="7" t="s">
        <v>943</v>
      </c>
      <c r="G30" s="7" t="s">
        <v>29</v>
      </c>
      <c r="H30" s="7"/>
      <c r="I30" s="12"/>
      <c r="J30" s="72" t="s">
        <v>943</v>
      </c>
      <c r="K30" s="72" t="s">
        <v>21336</v>
      </c>
      <c r="L30" s="72" t="s">
        <v>29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70">
        <v>45534.0</v>
      </c>
      <c r="B31" s="11" t="s">
        <v>21337</v>
      </c>
      <c r="C31" s="7" t="s">
        <v>21338</v>
      </c>
      <c r="D31" s="71" t="str">
        <f>IFERROR(__xludf.DUMMYFUNCTION("REGEXEXTRACT(C31,""[A-Z]{2,}"")"),"SCI")</f>
        <v>SCI</v>
      </c>
      <c r="E31" s="7" t="s">
        <v>8085</v>
      </c>
      <c r="F31" s="7" t="s">
        <v>21339</v>
      </c>
      <c r="G31" s="7" t="s">
        <v>14</v>
      </c>
      <c r="H31" s="7"/>
      <c r="I31" s="73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70">
        <v>45533.0</v>
      </c>
      <c r="B32" s="11" t="s">
        <v>21340</v>
      </c>
      <c r="C32" s="7" t="s">
        <v>21341</v>
      </c>
      <c r="D32" s="71" t="str">
        <f>IFERROR(__xludf.DUMMYFUNCTION("REGEXEXTRACT(C32,""[A-Z]{2,}"")"),"EGCO")</f>
        <v>EGCO</v>
      </c>
      <c r="E32" s="7" t="s">
        <v>21301</v>
      </c>
      <c r="F32" s="7" t="s">
        <v>47</v>
      </c>
      <c r="G32" s="7" t="s">
        <v>14</v>
      </c>
      <c r="H32" s="7"/>
      <c r="I32" s="12"/>
      <c r="J32" s="72" t="s">
        <v>21302</v>
      </c>
      <c r="K32" s="72" t="s">
        <v>1901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70">
        <v>45533.0</v>
      </c>
      <c r="B33" s="11" t="s">
        <v>21342</v>
      </c>
      <c r="C33" s="7" t="s">
        <v>21343</v>
      </c>
      <c r="D33" s="71" t="str">
        <f>IFERROR(__xludf.DUMMYFUNCTION("REGEXEXTRACT(C33,""[A-Z]{2,}"")"),"DELTA")</f>
        <v>DELTA</v>
      </c>
      <c r="E33" s="7" t="s">
        <v>15</v>
      </c>
      <c r="F33" s="7" t="s">
        <v>747</v>
      </c>
      <c r="G33" s="7" t="s">
        <v>86</v>
      </c>
      <c r="H33" s="7"/>
      <c r="I33" s="73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70">
        <v>45533.0</v>
      </c>
      <c r="B34" s="11" t="s">
        <v>21342</v>
      </c>
      <c r="C34" s="7" t="s">
        <v>21343</v>
      </c>
      <c r="D34" s="71" t="str">
        <f>IFERROR(__xludf.DUMMYFUNCTION("REGEXEXTRACT(C34,""[A-Z]{2,}"")"),"DELTA")</f>
        <v>DELTA</v>
      </c>
      <c r="E34" s="7" t="s">
        <v>334</v>
      </c>
      <c r="F34" s="7" t="s">
        <v>21344</v>
      </c>
      <c r="G34" s="7" t="s">
        <v>86</v>
      </c>
      <c r="H34" s="7"/>
      <c r="I34" s="73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70"/>
      <c r="B35" s="11"/>
      <c r="C35" s="7"/>
      <c r="D35" s="71"/>
      <c r="E35" s="7"/>
      <c r="F35" s="7"/>
      <c r="G35" s="7"/>
      <c r="H35" s="7"/>
      <c r="I35" s="7"/>
      <c r="J35" s="72" t="s">
        <v>307</v>
      </c>
      <c r="K35" s="7" t="s">
        <v>15</v>
      </c>
      <c r="L35" s="7" t="s">
        <v>747</v>
      </c>
      <c r="M35" s="7" t="s">
        <v>86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0"/>
      <c r="B36" s="11"/>
      <c r="C36" s="7"/>
      <c r="D36" s="71"/>
      <c r="E36" s="7"/>
      <c r="F36" s="7"/>
      <c r="G36" s="7"/>
      <c r="H36" s="7"/>
      <c r="I36" s="7"/>
      <c r="J36" s="72" t="s">
        <v>307</v>
      </c>
      <c r="K36" s="7" t="s">
        <v>334</v>
      </c>
      <c r="L36" s="7" t="s">
        <v>21344</v>
      </c>
      <c r="M36" s="7" t="s">
        <v>86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0">
        <v>45533.0</v>
      </c>
      <c r="B37" s="11" t="s">
        <v>21345</v>
      </c>
      <c r="C37" s="7" t="s">
        <v>21346</v>
      </c>
      <c r="D37" s="71" t="str">
        <f>IFERROR(__xludf.DUMMYFUNCTION("REGEXEXTRACT(C37,""[A-Z]{2,}"")"),"ILINK")</f>
        <v>ILINK</v>
      </c>
      <c r="E37" s="7" t="s">
        <v>21347</v>
      </c>
      <c r="F37" s="7" t="s">
        <v>21348</v>
      </c>
      <c r="G37" s="7" t="s">
        <v>29</v>
      </c>
      <c r="H37" s="7"/>
      <c r="I37" s="73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0">
        <v>45532.0</v>
      </c>
      <c r="B38" s="11" t="s">
        <v>21349</v>
      </c>
      <c r="C38" s="7" t="s">
        <v>21350</v>
      </c>
      <c r="D38" s="71" t="str">
        <f>IFERROR(__xludf.DUMMYFUNCTION("REGEXEXTRACT(C38,""[A-Z]{2,}"")"),"PMC")</f>
        <v>PMC</v>
      </c>
      <c r="E38" s="7" t="s">
        <v>3275</v>
      </c>
      <c r="F38" s="7" t="s">
        <v>7675</v>
      </c>
      <c r="G38" s="7" t="s">
        <v>14</v>
      </c>
      <c r="H38" s="7"/>
      <c r="I38" s="12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0">
        <v>45532.0</v>
      </c>
      <c r="B39" s="11" t="s">
        <v>21351</v>
      </c>
      <c r="C39" s="7" t="s">
        <v>21352</v>
      </c>
      <c r="D39" s="71" t="str">
        <f>IFERROR(__xludf.DUMMYFUNCTION("REGEXEXTRACT(C39,""[A-Z]{2,}"")"),"PCE")</f>
        <v>PCE</v>
      </c>
      <c r="E39" s="7" t="s">
        <v>105</v>
      </c>
      <c r="F39" s="7" t="s">
        <v>11396</v>
      </c>
      <c r="G39" s="7" t="s">
        <v>14</v>
      </c>
      <c r="H39" s="7"/>
      <c r="I39" s="12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0">
        <v>45532.0</v>
      </c>
      <c r="B40" s="11" t="s">
        <v>21353</v>
      </c>
      <c r="C40" s="7" t="s">
        <v>21354</v>
      </c>
      <c r="D40" s="71" t="str">
        <f>IFERROR(__xludf.DUMMYFUNCTION("REGEXEXTRACT(C40,""[A-Z]{2,}"")"),"BAY")</f>
        <v>BAY</v>
      </c>
      <c r="E40" s="7" t="s">
        <v>21301</v>
      </c>
      <c r="F40" s="7" t="s">
        <v>47</v>
      </c>
      <c r="G40" s="7" t="s">
        <v>14</v>
      </c>
      <c r="H40" s="7"/>
      <c r="I40" s="12"/>
      <c r="J40" s="72" t="s">
        <v>21302</v>
      </c>
      <c r="K40" s="72" t="s">
        <v>1901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0">
        <v>45532.0</v>
      </c>
      <c r="B41" s="11" t="s">
        <v>21355</v>
      </c>
      <c r="C41" s="7" t="s">
        <v>21356</v>
      </c>
      <c r="D41" s="71" t="str">
        <f>IFERROR(__xludf.DUMMYFUNCTION("REGEXEXTRACT(C41,""[A-Z]{2,}"")"),"PTT")</f>
        <v>PTT</v>
      </c>
      <c r="E41" s="7" t="s">
        <v>21357</v>
      </c>
      <c r="F41" s="7" t="s">
        <v>741</v>
      </c>
      <c r="G41" s="7" t="s">
        <v>14</v>
      </c>
      <c r="H41" s="7"/>
      <c r="I41" s="12"/>
      <c r="J41" s="72" t="s">
        <v>29</v>
      </c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0">
        <v>45532.0</v>
      </c>
      <c r="B42" s="11" t="s">
        <v>21358</v>
      </c>
      <c r="C42" s="7" t="s">
        <v>21359</v>
      </c>
      <c r="D42" s="71" t="str">
        <f>IFERROR(__xludf.DUMMYFUNCTION("REGEXEXTRACT(C42,""[A-Z]{2,}"")"),"SET")</f>
        <v>SET</v>
      </c>
      <c r="E42" s="7" t="s">
        <v>21360</v>
      </c>
      <c r="F42" s="7" t="s">
        <v>5047</v>
      </c>
      <c r="G42" s="7" t="s">
        <v>14</v>
      </c>
      <c r="H42" s="7"/>
      <c r="I42" s="75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0">
        <v>45532.0</v>
      </c>
      <c r="B43" s="11" t="s">
        <v>21358</v>
      </c>
      <c r="C43" s="7" t="s">
        <v>21359</v>
      </c>
      <c r="D43" s="71" t="str">
        <f>IFERROR(__xludf.DUMMYFUNCTION("REGEXEXTRACT(C43,""[A-Z]{2,}"")"),"SET")</f>
        <v>SET</v>
      </c>
      <c r="E43" s="7" t="s">
        <v>259</v>
      </c>
      <c r="F43" s="7" t="s">
        <v>300</v>
      </c>
      <c r="G43" s="7" t="s">
        <v>14</v>
      </c>
      <c r="H43" s="7"/>
      <c r="I43" s="75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0">
        <v>45532.0</v>
      </c>
      <c r="B44" s="11" t="s">
        <v>21358</v>
      </c>
      <c r="C44" s="7" t="s">
        <v>21359</v>
      </c>
      <c r="D44" s="71" t="str">
        <f>IFERROR(__xludf.DUMMYFUNCTION("REGEXEXTRACT(C44,""[A-Z]{2,}"")"),"SET")</f>
        <v>SET</v>
      </c>
      <c r="E44" s="7" t="s">
        <v>105</v>
      </c>
      <c r="F44" s="7" t="s">
        <v>5872</v>
      </c>
      <c r="G44" s="7" t="s">
        <v>14</v>
      </c>
      <c r="H44" s="7"/>
      <c r="I44" s="75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0">
        <v>45532.0</v>
      </c>
      <c r="B45" s="11" t="s">
        <v>21361</v>
      </c>
      <c r="C45" s="7" t="s">
        <v>21362</v>
      </c>
      <c r="D45" s="71" t="str">
        <f>IFERROR(__xludf.DUMMYFUNCTION("REGEXEXTRACT(C45,""[A-Z]{2,}"")"),"RML")</f>
        <v>RML</v>
      </c>
      <c r="E45" s="7" t="s">
        <v>21363</v>
      </c>
      <c r="F45" s="7" t="s">
        <v>21364</v>
      </c>
      <c r="G45" s="7" t="s">
        <v>29</v>
      </c>
      <c r="H45" s="7"/>
      <c r="I45" s="73"/>
      <c r="J45" s="72"/>
      <c r="K45" s="72"/>
      <c r="L45" s="72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0">
        <v>45532.0</v>
      </c>
      <c r="B46" s="11" t="s">
        <v>21365</v>
      </c>
      <c r="C46" s="7" t="s">
        <v>21366</v>
      </c>
      <c r="D46" s="71" t="str">
        <f>IFERROR(__xludf.DUMMYFUNCTION("REGEXEXTRACT(C46,""[A-Z]{2,}"")"),"BDMS")</f>
        <v>BDMS</v>
      </c>
      <c r="E46" s="7" t="s">
        <v>21301</v>
      </c>
      <c r="F46" s="7" t="s">
        <v>47</v>
      </c>
      <c r="G46" s="7" t="s">
        <v>14</v>
      </c>
      <c r="H46" s="7"/>
      <c r="I46" s="12"/>
      <c r="J46" s="72" t="s">
        <v>21302</v>
      </c>
      <c r="K46" s="72" t="s">
        <v>21367</v>
      </c>
      <c r="L46" s="72" t="s">
        <v>21368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0">
        <v>45532.0</v>
      </c>
      <c r="B47" s="11" t="s">
        <v>21369</v>
      </c>
      <c r="C47" s="7" t="s">
        <v>21370</v>
      </c>
      <c r="D47" s="71" t="str">
        <f>IFERROR(__xludf.DUMMYFUNCTION("REGEXEXTRACT(C47,""[A-Z]{2,}"")"),"TISCO")</f>
        <v>TISCO</v>
      </c>
      <c r="E47" s="7" t="s">
        <v>21301</v>
      </c>
      <c r="F47" s="7" t="s">
        <v>47</v>
      </c>
      <c r="G47" s="7" t="s">
        <v>14</v>
      </c>
      <c r="H47" s="7"/>
      <c r="I47" s="12"/>
      <c r="J47" s="72" t="s">
        <v>21302</v>
      </c>
      <c r="K47" s="72" t="s">
        <v>21367</v>
      </c>
      <c r="L47" s="72" t="s">
        <v>21368</v>
      </c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0">
        <v>45532.0</v>
      </c>
      <c r="B48" s="11" t="s">
        <v>21371</v>
      </c>
      <c r="C48" s="7" t="s">
        <v>21372</v>
      </c>
      <c r="D48" s="71" t="str">
        <f>IFERROR(__xludf.DUMMYFUNCTION("REGEXEXTRACT(C48,""[A-Z]{2,}"")"),"BANPU")</f>
        <v>BANPU</v>
      </c>
      <c r="E48" s="7" t="s">
        <v>21301</v>
      </c>
      <c r="F48" s="7" t="s">
        <v>47</v>
      </c>
      <c r="G48" s="7" t="s">
        <v>14</v>
      </c>
      <c r="H48" s="7"/>
      <c r="I48" s="12"/>
      <c r="J48" s="72" t="s">
        <v>21302</v>
      </c>
      <c r="K48" s="72" t="s">
        <v>21367</v>
      </c>
      <c r="L48" s="72" t="s">
        <v>21368</v>
      </c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0">
        <v>45532.0</v>
      </c>
      <c r="B49" s="11" t="s">
        <v>21373</v>
      </c>
      <c r="C49" s="7" t="s">
        <v>21374</v>
      </c>
      <c r="D49" s="71" t="str">
        <f>IFERROR(__xludf.DUMMYFUNCTION("REGEXEXTRACT(C49,""[A-Z]{2,}"")"),"MGI")</f>
        <v>MGI</v>
      </c>
      <c r="E49" s="7" t="s">
        <v>8979</v>
      </c>
      <c r="F49" s="7" t="s">
        <v>7513</v>
      </c>
      <c r="G49" s="7" t="s">
        <v>14</v>
      </c>
      <c r="H49" s="7"/>
      <c r="I49" s="73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0">
        <v>45532.0</v>
      </c>
      <c r="B50" s="11" t="s">
        <v>21375</v>
      </c>
      <c r="C50" s="7" t="s">
        <v>21376</v>
      </c>
      <c r="D50" s="71" t="str">
        <f>IFERROR(__xludf.DUMMYFUNCTION("REGEXEXTRACT(C50,""[A-Z]{2,}"")"),"ZIGA")</f>
        <v>ZIGA</v>
      </c>
      <c r="E50" s="7" t="s">
        <v>15</v>
      </c>
      <c r="F50" s="7" t="s">
        <v>4561</v>
      </c>
      <c r="G50" s="7" t="s">
        <v>86</v>
      </c>
      <c r="H50" s="7"/>
      <c r="I50" s="73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0">
        <v>45532.0</v>
      </c>
      <c r="B51" s="11" t="s">
        <v>21375</v>
      </c>
      <c r="C51" s="7" t="s">
        <v>21376</v>
      </c>
      <c r="D51" s="71" t="str">
        <f>IFERROR(__xludf.DUMMYFUNCTION("REGEXEXTRACT(C51,""[A-Z]{2,}"")"),"ZIGA")</f>
        <v>ZIGA</v>
      </c>
      <c r="E51" s="7" t="s">
        <v>9404</v>
      </c>
      <c r="F51" s="7" t="s">
        <v>9405</v>
      </c>
      <c r="G51" s="7" t="s">
        <v>86</v>
      </c>
      <c r="H51" s="7"/>
      <c r="I51" s="73"/>
      <c r="J51" s="72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0">
        <v>45532.0</v>
      </c>
      <c r="B52" s="11" t="s">
        <v>21377</v>
      </c>
      <c r="C52" s="7" t="s">
        <v>21378</v>
      </c>
      <c r="D52" s="71" t="str">
        <f>IFERROR(__xludf.DUMMYFUNCTION("REGEXEXTRACT(C52,""[A-Z]{2,}"")"),"EA")</f>
        <v>EA</v>
      </c>
      <c r="E52" s="7" t="s">
        <v>493</v>
      </c>
      <c r="F52" s="7" t="s">
        <v>21379</v>
      </c>
      <c r="G52" s="7" t="s">
        <v>14</v>
      </c>
      <c r="H52" s="7"/>
      <c r="I52" s="73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0">
        <v>45532.0</v>
      </c>
      <c r="B53" s="11" t="s">
        <v>21380</v>
      </c>
      <c r="C53" s="7" t="s">
        <v>21381</v>
      </c>
      <c r="D53" s="71" t="str">
        <f>IFERROR(__xludf.DUMMYFUNCTION("REGEXEXTRACT(C53,""[A-Z]{2,}"")"),"DITTO")</f>
        <v>DITTO</v>
      </c>
      <c r="E53" s="7" t="s">
        <v>15</v>
      </c>
      <c r="F53" s="7" t="s">
        <v>171</v>
      </c>
      <c r="G53" s="7" t="s">
        <v>14</v>
      </c>
      <c r="H53" s="7"/>
      <c r="I53" s="73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0">
        <v>45532.0</v>
      </c>
      <c r="B54" s="11" t="s">
        <v>21380</v>
      </c>
      <c r="C54" s="7" t="s">
        <v>21381</v>
      </c>
      <c r="D54" s="71" t="str">
        <f>IFERROR(__xludf.DUMMYFUNCTION("REGEXEXTRACT(C54,""[A-Z]{2,}"")"),"DITTO")</f>
        <v>DITTO</v>
      </c>
      <c r="E54" s="7" t="s">
        <v>15</v>
      </c>
      <c r="F54" s="7" t="s">
        <v>101</v>
      </c>
      <c r="G54" s="7" t="s">
        <v>14</v>
      </c>
      <c r="H54" s="7"/>
      <c r="I54" s="73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0">
        <v>45532.0</v>
      </c>
      <c r="B55" s="11" t="s">
        <v>21380</v>
      </c>
      <c r="C55" s="7" t="s">
        <v>21381</v>
      </c>
      <c r="D55" s="71" t="str">
        <f>IFERROR(__xludf.DUMMYFUNCTION("REGEXEXTRACT(C55,""[A-Z]{2,}"")"),"DITTO")</f>
        <v>DITTO</v>
      </c>
      <c r="E55" s="7" t="s">
        <v>119</v>
      </c>
      <c r="F55" s="7" t="s">
        <v>18</v>
      </c>
      <c r="G55" s="7" t="s">
        <v>14</v>
      </c>
      <c r="H55" s="7"/>
      <c r="I55" s="73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0">
        <v>45532.0</v>
      </c>
      <c r="B56" s="11" t="s">
        <v>21380</v>
      </c>
      <c r="C56" s="7" t="s">
        <v>21381</v>
      </c>
      <c r="D56" s="71" t="str">
        <f>IFERROR(__xludf.DUMMYFUNCTION("REGEXEXTRACT(C56,""[A-Z]{2,}"")"),"DITTO")</f>
        <v>DITTO</v>
      </c>
      <c r="E56" s="7" t="s">
        <v>119</v>
      </c>
      <c r="F56" s="7" t="s">
        <v>564</v>
      </c>
      <c r="G56" s="7" t="s">
        <v>14</v>
      </c>
      <c r="H56" s="7"/>
      <c r="I56" s="73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0">
        <v>45532.0</v>
      </c>
      <c r="B57" s="11" t="s">
        <v>21380</v>
      </c>
      <c r="C57" s="7" t="s">
        <v>21381</v>
      </c>
      <c r="D57" s="71" t="str">
        <f>IFERROR(__xludf.DUMMYFUNCTION("REGEXEXTRACT(C57,""[A-Z]{2,}"")"),"DITTO")</f>
        <v>DITTO</v>
      </c>
      <c r="E57" s="7" t="s">
        <v>47</v>
      </c>
      <c r="F57" s="7" t="s">
        <v>21382</v>
      </c>
      <c r="G57" s="7" t="s">
        <v>14</v>
      </c>
      <c r="H57" s="7"/>
      <c r="I57" s="73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0">
        <v>45532.0</v>
      </c>
      <c r="B58" s="11" t="s">
        <v>21380</v>
      </c>
      <c r="C58" s="7" t="s">
        <v>21381</v>
      </c>
      <c r="D58" s="71" t="str">
        <f>IFERROR(__xludf.DUMMYFUNCTION("REGEXEXTRACT(C58,""[A-Z]{2,}"")"),"DITTO")</f>
        <v>DITTO</v>
      </c>
      <c r="E58" s="7" t="s">
        <v>950</v>
      </c>
      <c r="F58" s="7" t="s">
        <v>13</v>
      </c>
      <c r="G58" s="7" t="s">
        <v>14</v>
      </c>
      <c r="H58" s="7"/>
      <c r="I58" s="12"/>
      <c r="J58" s="72" t="s">
        <v>808</v>
      </c>
      <c r="K58" s="72" t="s">
        <v>240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0">
        <v>45532.0</v>
      </c>
      <c r="B59" s="11" t="s">
        <v>21383</v>
      </c>
      <c r="C59" s="7" t="s">
        <v>21384</v>
      </c>
      <c r="D59" s="71" t="str">
        <f>IFERROR(__xludf.DUMMYFUNCTION("REGEXEXTRACT(C59,""[A-Z]{2,}"")"),"SET")</f>
        <v>SET</v>
      </c>
      <c r="E59" s="7" t="s">
        <v>47</v>
      </c>
      <c r="F59" s="7" t="s">
        <v>809</v>
      </c>
      <c r="G59" s="7" t="s">
        <v>14</v>
      </c>
      <c r="H59" s="7"/>
      <c r="I59" s="75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0">
        <v>45532.0</v>
      </c>
      <c r="B60" s="11" t="s">
        <v>21383</v>
      </c>
      <c r="C60" s="7" t="s">
        <v>21384</v>
      </c>
      <c r="D60" s="71" t="str">
        <f>IFERROR(__xludf.DUMMYFUNCTION("REGEXEXTRACT(C60,""[A-Z]{2,}"")"),"SET")</f>
        <v>SET</v>
      </c>
      <c r="E60" s="7" t="s">
        <v>334</v>
      </c>
      <c r="F60" s="7" t="s">
        <v>300</v>
      </c>
      <c r="G60" s="7" t="s">
        <v>14</v>
      </c>
      <c r="H60" s="7"/>
      <c r="I60" s="75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0">
        <v>45532.0</v>
      </c>
      <c r="B61" s="11" t="s">
        <v>21383</v>
      </c>
      <c r="C61" s="7" t="s">
        <v>21384</v>
      </c>
      <c r="D61" s="71" t="str">
        <f>IFERROR(__xludf.DUMMYFUNCTION("REGEXEXTRACT(C61,""[A-Z]{2,}"")"),"SET")</f>
        <v>SET</v>
      </c>
      <c r="E61" s="7" t="s">
        <v>334</v>
      </c>
      <c r="F61" s="7" t="s">
        <v>136</v>
      </c>
      <c r="G61" s="7" t="s">
        <v>14</v>
      </c>
      <c r="H61" s="7"/>
      <c r="I61" s="75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0">
        <v>45532.0</v>
      </c>
      <c r="B62" s="11" t="s">
        <v>21385</v>
      </c>
      <c r="C62" s="7" t="s">
        <v>21386</v>
      </c>
      <c r="D62" s="71" t="str">
        <f>IFERROR(__xludf.DUMMYFUNCTION("REGEXEXTRACT(C62,""[A-Z]{2,}"")"),"SHR")</f>
        <v>SHR</v>
      </c>
      <c r="E62" s="7" t="s">
        <v>38</v>
      </c>
      <c r="F62" s="7" t="s">
        <v>18</v>
      </c>
      <c r="G62" s="7" t="s">
        <v>14</v>
      </c>
      <c r="H62" s="7"/>
      <c r="I62" s="76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0">
        <v>45532.0</v>
      </c>
      <c r="B63" s="11" t="s">
        <v>21385</v>
      </c>
      <c r="C63" s="7" t="s">
        <v>21386</v>
      </c>
      <c r="D63" s="71" t="str">
        <f>IFERROR(__xludf.DUMMYFUNCTION("REGEXEXTRACT(C63,""[A-Z]{2,}"")"),"SHR")</f>
        <v>SHR</v>
      </c>
      <c r="E63" s="7" t="s">
        <v>241</v>
      </c>
      <c r="F63" s="7" t="s">
        <v>13</v>
      </c>
      <c r="G63" s="7" t="s">
        <v>14</v>
      </c>
      <c r="H63" s="7"/>
      <c r="I63" s="7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0">
        <v>45532.0</v>
      </c>
      <c r="B64" s="11" t="s">
        <v>21385</v>
      </c>
      <c r="C64" s="7" t="s">
        <v>21386</v>
      </c>
      <c r="D64" s="71" t="str">
        <f>IFERROR(__xludf.DUMMYFUNCTION("REGEXEXTRACT(C64,""[A-Z]{2,}"")"),"SHR")</f>
        <v>SHR</v>
      </c>
      <c r="E64" s="7" t="s">
        <v>420</v>
      </c>
      <c r="F64" s="7" t="s">
        <v>11188</v>
      </c>
      <c r="G64" s="7" t="s">
        <v>14</v>
      </c>
      <c r="H64" s="7"/>
      <c r="I64" s="7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0">
        <v>45531.0</v>
      </c>
      <c r="B65" s="11" t="s">
        <v>21387</v>
      </c>
      <c r="C65" s="7" t="s">
        <v>21388</v>
      </c>
      <c r="D65" s="71" t="str">
        <f>IFERROR(__xludf.DUMMYFUNCTION("REGEXEXTRACT(C65,""[A-Z]{2,}"")"),"ZIGA")</f>
        <v>ZIGA</v>
      </c>
      <c r="E65" s="7" t="s">
        <v>9404</v>
      </c>
      <c r="F65" s="7" t="s">
        <v>21389</v>
      </c>
      <c r="G65" s="7" t="s">
        <v>86</v>
      </c>
      <c r="H65" s="7"/>
      <c r="I65" s="73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0">
        <v>45531.0</v>
      </c>
      <c r="B66" s="11" t="s">
        <v>21390</v>
      </c>
      <c r="C66" s="7" t="s">
        <v>21391</v>
      </c>
      <c r="D66" s="71" t="str">
        <f>IFERROR(__xludf.DUMMYFUNCTION("REGEXEXTRACT(C66,""[A-Z]{2,}"")"),"SSC")</f>
        <v>SSC</v>
      </c>
      <c r="E66" s="7" t="s">
        <v>10530</v>
      </c>
      <c r="F66" s="7" t="s">
        <v>7157</v>
      </c>
      <c r="G66" s="7" t="s">
        <v>29</v>
      </c>
      <c r="H66" s="7"/>
      <c r="I66" s="12"/>
      <c r="J66" s="72" t="s">
        <v>86</v>
      </c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0">
        <v>45531.0</v>
      </c>
      <c r="B67" s="11" t="s">
        <v>21392</v>
      </c>
      <c r="C67" s="7" t="s">
        <v>21393</v>
      </c>
      <c r="D67" s="71" t="str">
        <f>IFERROR(__xludf.DUMMYFUNCTION("REGEXEXTRACT(C67,""[A-Z]{2,}"")"),"CGD")</f>
        <v>CGD</v>
      </c>
      <c r="E67" s="72" t="s">
        <v>21394</v>
      </c>
      <c r="F67" s="7" t="s">
        <v>21395</v>
      </c>
      <c r="G67" s="7" t="s">
        <v>29</v>
      </c>
      <c r="H67" s="7"/>
      <c r="I67" s="73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0">
        <v>45531.0</v>
      </c>
      <c r="B68" s="11" t="s">
        <v>21396</v>
      </c>
      <c r="C68" s="7" t="s">
        <v>21397</v>
      </c>
      <c r="D68" s="71" t="str">
        <f>IFERROR(__xludf.DUMMYFUNCTION("REGEXEXTRACT(C68,""[A-Z]{2,}"")"),"HMPRO")</f>
        <v>HMPRO</v>
      </c>
      <c r="E68" s="7" t="s">
        <v>21301</v>
      </c>
      <c r="F68" s="7" t="s">
        <v>47</v>
      </c>
      <c r="G68" s="7" t="s">
        <v>14</v>
      </c>
      <c r="H68" s="7"/>
      <c r="I68" s="12"/>
      <c r="J68" s="72" t="s">
        <v>21302</v>
      </c>
      <c r="K68" s="72" t="s">
        <v>1901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0">
        <v>45531.0</v>
      </c>
      <c r="B69" s="11" t="s">
        <v>21398</v>
      </c>
      <c r="C69" s="7" t="s">
        <v>21399</v>
      </c>
      <c r="D69" s="71" t="str">
        <f>IFERROR(__xludf.DUMMYFUNCTION("REGEXEXTRACT(C69,""[A-Z]{2,}"")"),"GULF")</f>
        <v>GULF</v>
      </c>
      <c r="E69" s="7" t="s">
        <v>105</v>
      </c>
      <c r="F69" s="7" t="s">
        <v>4286</v>
      </c>
      <c r="G69" s="7" t="s">
        <v>86</v>
      </c>
      <c r="H69" s="7"/>
      <c r="I69" s="12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0"/>
      <c r="B70" s="11"/>
      <c r="C70" s="7"/>
      <c r="D70" s="71"/>
      <c r="E70" s="7"/>
      <c r="F70" s="7"/>
      <c r="G70" s="7"/>
      <c r="H70" s="7"/>
      <c r="I70" s="7"/>
      <c r="J70" s="72" t="s">
        <v>329</v>
      </c>
      <c r="K70" s="72" t="s">
        <v>21400</v>
      </c>
      <c r="L70" s="72" t="s">
        <v>4286</v>
      </c>
      <c r="M70" s="72" t="s">
        <v>29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0">
        <v>45531.0</v>
      </c>
      <c r="B71" s="11" t="s">
        <v>21401</v>
      </c>
      <c r="C71" s="7" t="s">
        <v>21402</v>
      </c>
      <c r="D71" s="71" t="str">
        <f>IFERROR(__xludf.DUMMYFUNCTION("REGEXEXTRACT(C71,""[A-Z]{2,}"")"),"ZIGA")</f>
        <v>ZIGA</v>
      </c>
      <c r="E71" s="7" t="s">
        <v>15</v>
      </c>
      <c r="F71" s="7" t="s">
        <v>1419</v>
      </c>
      <c r="G71" s="7" t="s">
        <v>14</v>
      </c>
      <c r="H71" s="7"/>
      <c r="I71" s="73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0">
        <v>45531.0</v>
      </c>
      <c r="B72" s="11" t="s">
        <v>21401</v>
      </c>
      <c r="C72" s="7" t="s">
        <v>21402</v>
      </c>
      <c r="D72" s="71" t="str">
        <f>IFERROR(__xludf.DUMMYFUNCTION("REGEXEXTRACT(C72,""[A-Z]{2,}"")"),"ZIGA")</f>
        <v>ZIGA</v>
      </c>
      <c r="E72" s="7" t="s">
        <v>15</v>
      </c>
      <c r="F72" s="7" t="s">
        <v>101</v>
      </c>
      <c r="G72" s="7" t="s">
        <v>14</v>
      </c>
      <c r="H72" s="7"/>
      <c r="I72" s="73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0">
        <v>45531.0</v>
      </c>
      <c r="B73" s="11" t="s">
        <v>21403</v>
      </c>
      <c r="C73" s="7" t="s">
        <v>21404</v>
      </c>
      <c r="D73" s="71" t="str">
        <f>IFERROR(__xludf.DUMMYFUNCTION("REGEXEXTRACT(C73,""[A-Z]{2,}"")"),"SPVI")</f>
        <v>SPVI</v>
      </c>
      <c r="E73" s="7" t="s">
        <v>15</v>
      </c>
      <c r="F73" s="7" t="s">
        <v>48</v>
      </c>
      <c r="G73" s="7" t="s">
        <v>14</v>
      </c>
      <c r="H73" s="7"/>
      <c r="I73" s="73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0"/>
      <c r="B74" s="11"/>
      <c r="C74" s="7"/>
      <c r="D74" s="71"/>
      <c r="E74" s="7"/>
      <c r="F74" s="7"/>
      <c r="G74" s="7"/>
      <c r="H74" s="7"/>
      <c r="I74" s="7"/>
      <c r="J74" s="72" t="s">
        <v>1720</v>
      </c>
      <c r="K74" s="7" t="s">
        <v>15</v>
      </c>
      <c r="L74" s="7" t="s">
        <v>48</v>
      </c>
      <c r="M74" s="7" t="s">
        <v>14</v>
      </c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0"/>
      <c r="B75" s="11"/>
      <c r="C75" s="7"/>
      <c r="D75" s="71"/>
      <c r="E75" s="7"/>
      <c r="F75" s="7"/>
      <c r="G75" s="7"/>
      <c r="H75" s="7"/>
      <c r="I75" s="7"/>
      <c r="J75" s="72" t="s">
        <v>1097</v>
      </c>
      <c r="K75" s="7" t="s">
        <v>15</v>
      </c>
      <c r="L75" s="7" t="s">
        <v>48</v>
      </c>
      <c r="M75" s="7" t="s">
        <v>14</v>
      </c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0"/>
      <c r="B76" s="11"/>
      <c r="C76" s="7"/>
      <c r="D76" s="71"/>
      <c r="E76" s="7"/>
      <c r="F76" s="7"/>
      <c r="G76" s="7"/>
      <c r="H76" s="7"/>
      <c r="I76" s="7"/>
      <c r="J76" s="72" t="s">
        <v>1147</v>
      </c>
      <c r="K76" s="7" t="s">
        <v>15</v>
      </c>
      <c r="L76" s="7" t="s">
        <v>48</v>
      </c>
      <c r="M76" s="7" t="s">
        <v>14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0"/>
      <c r="B77" s="11"/>
      <c r="C77" s="7"/>
      <c r="D77" s="71"/>
      <c r="E77" s="7"/>
      <c r="F77" s="7"/>
      <c r="G77" s="7"/>
      <c r="H77" s="7"/>
      <c r="I77" s="7"/>
      <c r="J77" s="72" t="s">
        <v>118</v>
      </c>
      <c r="K77" s="7" t="s">
        <v>15</v>
      </c>
      <c r="L77" s="7" t="s">
        <v>48</v>
      </c>
      <c r="M77" s="7" t="s">
        <v>14</v>
      </c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0"/>
      <c r="B78" s="11"/>
      <c r="C78" s="7"/>
      <c r="D78" s="71"/>
      <c r="E78" s="7"/>
      <c r="F78" s="7"/>
      <c r="G78" s="7"/>
      <c r="H78" s="7"/>
      <c r="I78" s="7"/>
      <c r="J78" s="78" t="b">
        <v>1</v>
      </c>
      <c r="K78" s="7" t="s">
        <v>15</v>
      </c>
      <c r="L78" s="7" t="s">
        <v>48</v>
      </c>
      <c r="M78" s="7" t="s">
        <v>14</v>
      </c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0">
        <v>45531.0</v>
      </c>
      <c r="B79" s="11" t="s">
        <v>21405</v>
      </c>
      <c r="C79" s="7" t="s">
        <v>21406</v>
      </c>
      <c r="D79" s="71" t="str">
        <f>IFERROR(__xludf.DUMMYFUNCTION("REGEXEXTRACT(C79,""[A-Z]{2,}"")"),"MC")</f>
        <v>MC</v>
      </c>
      <c r="E79" s="7" t="s">
        <v>15</v>
      </c>
      <c r="F79" s="7" t="s">
        <v>132</v>
      </c>
      <c r="G79" s="7" t="s">
        <v>14</v>
      </c>
      <c r="H79" s="7"/>
      <c r="I79" s="73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0">
        <v>45531.0</v>
      </c>
      <c r="B80" s="11" t="s">
        <v>21405</v>
      </c>
      <c r="C80" s="7" t="s">
        <v>21406</v>
      </c>
      <c r="D80" s="71" t="str">
        <f>IFERROR(__xludf.DUMMYFUNCTION("REGEXEXTRACT(C80,""[A-Z]{2,}"")"),"MC")</f>
        <v>MC</v>
      </c>
      <c r="E80" s="7" t="s">
        <v>21407</v>
      </c>
      <c r="F80" s="7" t="s">
        <v>47</v>
      </c>
      <c r="G80" s="7" t="s">
        <v>14</v>
      </c>
      <c r="H80" s="7"/>
      <c r="I80" s="12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0">
        <v>45531.0</v>
      </c>
      <c r="B81" s="11" t="s">
        <v>21405</v>
      </c>
      <c r="C81" s="7" t="s">
        <v>21406</v>
      </c>
      <c r="D81" s="71" t="str">
        <f>IFERROR(__xludf.DUMMYFUNCTION("REGEXEXTRACT(C81,""[A-Z]{2,}"")"),"MC")</f>
        <v>MC</v>
      </c>
      <c r="E81" s="7" t="s">
        <v>119</v>
      </c>
      <c r="F81" s="7" t="s">
        <v>18</v>
      </c>
      <c r="G81" s="7" t="s">
        <v>14</v>
      </c>
      <c r="H81" s="7"/>
      <c r="I81" s="73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0">
        <v>45531.0</v>
      </c>
      <c r="B82" s="11" t="s">
        <v>21408</v>
      </c>
      <c r="C82" s="7" t="s">
        <v>21409</v>
      </c>
      <c r="D82" s="71" t="str">
        <f>IFERROR(__xludf.DUMMYFUNCTION("REGEXEXTRACT(C82,""[A-Z]{2,}"")"),"TAKUNI")</f>
        <v>TAKUNI</v>
      </c>
      <c r="E82" s="7" t="s">
        <v>21410</v>
      </c>
      <c r="F82" s="7" t="s">
        <v>21411</v>
      </c>
      <c r="G82" s="7" t="s">
        <v>29</v>
      </c>
      <c r="H82" s="7"/>
      <c r="I82" s="12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0">
        <v>45531.0</v>
      </c>
      <c r="B83" s="11" t="s">
        <v>21412</v>
      </c>
      <c r="C83" s="7" t="s">
        <v>21413</v>
      </c>
      <c r="D83" s="71" t="str">
        <f>IFERROR(__xludf.DUMMYFUNCTION("REGEXEXTRACT(C83,""[A-Z]{2,}"")"),"ANAN")</f>
        <v>ANAN</v>
      </c>
      <c r="E83" s="7" t="s">
        <v>15</v>
      </c>
      <c r="F83" s="7" t="s">
        <v>101</v>
      </c>
      <c r="G83" s="7" t="s">
        <v>14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0">
        <v>45531.0</v>
      </c>
      <c r="B84" s="11" t="s">
        <v>21414</v>
      </c>
      <c r="C84" s="7" t="s">
        <v>21415</v>
      </c>
      <c r="D84" s="71" t="str">
        <f>IFERROR(__xludf.DUMMYFUNCTION("REGEXEXTRACT(C84,""[A-Z]{2,}"")"),"UVAN")</f>
        <v>UVAN</v>
      </c>
      <c r="E84" s="7" t="s">
        <v>21357</v>
      </c>
      <c r="F84" s="7" t="s">
        <v>21416</v>
      </c>
      <c r="G84" s="7" t="s">
        <v>29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0">
        <v>45531.0</v>
      </c>
      <c r="B85" s="11" t="s">
        <v>21417</v>
      </c>
      <c r="C85" s="7" t="s">
        <v>21418</v>
      </c>
      <c r="D85" s="71" t="str">
        <f>IFERROR(__xludf.DUMMYFUNCTION("REGEXEXTRACT(C85,""[A-Z]{2,}"")"),"TAKUNI")</f>
        <v>TAKUNI</v>
      </c>
      <c r="E85" s="7" t="s">
        <v>2476</v>
      </c>
      <c r="F85" s="7" t="s">
        <v>21419</v>
      </c>
      <c r="G85" s="7" t="s">
        <v>86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0">
        <v>45531.0</v>
      </c>
      <c r="B86" s="11" t="s">
        <v>21420</v>
      </c>
      <c r="C86" s="7" t="s">
        <v>21421</v>
      </c>
      <c r="D86" s="71" t="str">
        <f>IFERROR(__xludf.DUMMYFUNCTION("REGEXEXTRACT(C86,""[A-Z]{2,}"")"),"WARRIX")</f>
        <v>WARRIX</v>
      </c>
      <c r="E86" s="7" t="s">
        <v>15</v>
      </c>
      <c r="F86" s="7" t="s">
        <v>184</v>
      </c>
      <c r="G86" s="7" t="s">
        <v>29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0">
        <v>45531.0</v>
      </c>
      <c r="B87" s="11" t="s">
        <v>21422</v>
      </c>
      <c r="C87" s="7" t="s">
        <v>21423</v>
      </c>
      <c r="D87" s="71" t="str">
        <f>IFERROR(__xludf.DUMMYFUNCTION("REGEXEXTRACT(C87,""[A-Z]{2,}"")"),"TAKUNI")</f>
        <v>TAKUNI</v>
      </c>
      <c r="E87" s="7" t="s">
        <v>21424</v>
      </c>
      <c r="F87" s="7" t="s">
        <v>602</v>
      </c>
      <c r="G87" s="7" t="s">
        <v>29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0">
        <v>45531.0</v>
      </c>
      <c r="B88" s="11" t="s">
        <v>21425</v>
      </c>
      <c r="C88" s="7" t="s">
        <v>21426</v>
      </c>
      <c r="D88" s="71" t="str">
        <f>IFERROR(__xludf.DUMMYFUNCTION("REGEXEXTRACT(C88,""[A-Z]{2,}"")"),"WARRIX")</f>
        <v>WARRIX</v>
      </c>
      <c r="E88" s="7" t="s">
        <v>21427</v>
      </c>
      <c r="F88" s="7" t="s">
        <v>560</v>
      </c>
      <c r="G88" s="7" t="s">
        <v>29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0">
        <v>45531.0</v>
      </c>
      <c r="B89" s="11" t="s">
        <v>21425</v>
      </c>
      <c r="C89" s="7" t="s">
        <v>21426</v>
      </c>
      <c r="D89" s="71" t="str">
        <f>IFERROR(__xludf.DUMMYFUNCTION("REGEXEXTRACT(C89,""[A-Z]{2,}"")"),"WARRIX")</f>
        <v>WARRIX</v>
      </c>
      <c r="E89" s="7" t="s">
        <v>21428</v>
      </c>
      <c r="F89" s="7" t="s">
        <v>21429</v>
      </c>
      <c r="G89" s="7" t="s">
        <v>29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0">
        <v>45531.0</v>
      </c>
      <c r="B90" s="11" t="s">
        <v>21430</v>
      </c>
      <c r="C90" s="7" t="s">
        <v>21431</v>
      </c>
      <c r="D90" s="71" t="str">
        <f>IFERROR(__xludf.DUMMYFUNCTION("REGEXEXTRACT(C90,""[A-Z]{2,}"")"),"JKN")</f>
        <v>JKN</v>
      </c>
      <c r="E90" s="7" t="s">
        <v>2338</v>
      </c>
      <c r="F90" s="7" t="s">
        <v>2476</v>
      </c>
      <c r="G90" s="7" t="s">
        <v>14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0">
        <v>45530.0</v>
      </c>
      <c r="B91" s="11" t="s">
        <v>21432</v>
      </c>
      <c r="C91" s="7" t="s">
        <v>21433</v>
      </c>
      <c r="D91" s="71" t="str">
        <f>IFERROR(__xludf.DUMMYFUNCTION("REGEXEXTRACT(C91,""[A-Z]{2,}"")"),"LANNA")</f>
        <v>LANNA</v>
      </c>
      <c r="E91" s="7" t="s">
        <v>7285</v>
      </c>
      <c r="F91" s="7" t="s">
        <v>47</v>
      </c>
      <c r="G91" s="7" t="s">
        <v>14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0">
        <v>45530.0</v>
      </c>
      <c r="B92" s="11" t="s">
        <v>21434</v>
      </c>
      <c r="C92" s="7" t="s">
        <v>21435</v>
      </c>
      <c r="D92" s="71" t="str">
        <f>IFERROR(__xludf.DUMMYFUNCTION("REGEXEXTRACT(C92,""[A-Z]{2,}"")"),"IFA")</f>
        <v>IFA</v>
      </c>
      <c r="E92" s="7" t="s">
        <v>6936</v>
      </c>
      <c r="F92" s="7" t="s">
        <v>21436</v>
      </c>
      <c r="G92" s="7" t="s">
        <v>86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0">
        <v>45530.0</v>
      </c>
      <c r="B93" s="11" t="s">
        <v>21437</v>
      </c>
      <c r="C93" s="7" t="s">
        <v>21438</v>
      </c>
      <c r="D93" s="71" t="str">
        <f>IFERROR(__xludf.DUMMYFUNCTION("REGEXEXTRACT(C93,""[A-Z]{2,}"")"),"BLA")</f>
        <v>BLA</v>
      </c>
      <c r="E93" s="7" t="s">
        <v>7157</v>
      </c>
      <c r="F93" s="7" t="s">
        <v>220</v>
      </c>
      <c r="G93" s="7" t="s">
        <v>29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0">
        <v>45530.0</v>
      </c>
      <c r="B94" s="11" t="s">
        <v>21439</v>
      </c>
      <c r="C94" s="7" t="s">
        <v>21440</v>
      </c>
      <c r="D94" s="71" t="str">
        <f>IFERROR(__xludf.DUMMYFUNCTION("REGEXEXTRACT(C94,""[A-Z]{2,}"")"),"BEM")</f>
        <v>BEM</v>
      </c>
      <c r="E94" s="7" t="s">
        <v>15</v>
      </c>
      <c r="F94" s="7" t="s">
        <v>171</v>
      </c>
      <c r="G94" s="7" t="s">
        <v>14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0">
        <v>45530.0</v>
      </c>
      <c r="B95" s="11" t="s">
        <v>21441</v>
      </c>
      <c r="C95" s="7" t="s">
        <v>21442</v>
      </c>
      <c r="D95" s="71" t="str">
        <f>IFERROR(__xludf.DUMMYFUNCTION("REGEXEXTRACT(C95,""[A-Z]{2,}"")"),"IIG")</f>
        <v>IIG</v>
      </c>
      <c r="E95" s="7" t="s">
        <v>6454</v>
      </c>
      <c r="F95" s="7" t="s">
        <v>542</v>
      </c>
      <c r="G95" s="7" t="s">
        <v>29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0">
        <v>45530.0</v>
      </c>
      <c r="B96" s="11" t="s">
        <v>21441</v>
      </c>
      <c r="C96" s="7" t="s">
        <v>21442</v>
      </c>
      <c r="D96" s="71" t="str">
        <f>IFERROR(__xludf.DUMMYFUNCTION("REGEXEXTRACT(C96,""[A-Z]{2,}"")"),"IIG")</f>
        <v>IIG</v>
      </c>
      <c r="E96" s="7" t="s">
        <v>15</v>
      </c>
      <c r="F96" s="7" t="s">
        <v>184</v>
      </c>
      <c r="G96" s="7" t="s">
        <v>29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0">
        <v>45529.0</v>
      </c>
      <c r="B97" s="11" t="s">
        <v>21443</v>
      </c>
      <c r="C97" s="7" t="s">
        <v>21444</v>
      </c>
      <c r="D97" s="71" t="str">
        <f>IFERROR(__xludf.DUMMYFUNCTION("REGEXEXTRACT(C97,""[A-Z]{2,}"")"),"TFG")</f>
        <v>TFG</v>
      </c>
      <c r="E97" s="7" t="s">
        <v>15</v>
      </c>
      <c r="F97" s="7" t="s">
        <v>119</v>
      </c>
      <c r="G97" s="7" t="s">
        <v>14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0">
        <v>45529.0</v>
      </c>
      <c r="B98" s="11" t="s">
        <v>21443</v>
      </c>
      <c r="C98" s="7" t="s">
        <v>21444</v>
      </c>
      <c r="D98" s="71" t="str">
        <f>IFERROR(__xludf.DUMMYFUNCTION("REGEXEXTRACT(C98,""[A-Z]{2,}"")"),"TFG")</f>
        <v>TFG</v>
      </c>
      <c r="E98" s="7" t="s">
        <v>119</v>
      </c>
      <c r="F98" s="7" t="s">
        <v>33</v>
      </c>
      <c r="G98" s="7" t="s">
        <v>14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0">
        <v>45529.0</v>
      </c>
      <c r="B99" s="11" t="s">
        <v>21443</v>
      </c>
      <c r="C99" s="7" t="s">
        <v>21444</v>
      </c>
      <c r="D99" s="71" t="str">
        <f>IFERROR(__xludf.DUMMYFUNCTION("REGEXEXTRACT(C99,""[A-Z]{2,}"")"),"TFG")</f>
        <v>TFG</v>
      </c>
      <c r="E99" s="7" t="s">
        <v>119</v>
      </c>
      <c r="F99" s="7" t="s">
        <v>119</v>
      </c>
      <c r="G99" s="7" t="s">
        <v>14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0">
        <v>45529.0</v>
      </c>
      <c r="B100" s="11" t="s">
        <v>21443</v>
      </c>
      <c r="C100" s="7" t="s">
        <v>21444</v>
      </c>
      <c r="D100" s="71" t="str">
        <f>IFERROR(__xludf.DUMMYFUNCTION("REGEXEXTRACT(C100,""[A-Z]{2,}"")"),"TFG")</f>
        <v>TFG</v>
      </c>
      <c r="E100" s="7" t="s">
        <v>1810</v>
      </c>
      <c r="F100" s="7" t="s">
        <v>11325</v>
      </c>
      <c r="G100" s="7" t="s">
        <v>14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0">
        <v>45528.0</v>
      </c>
      <c r="B101" s="11" t="s">
        <v>21445</v>
      </c>
      <c r="C101" s="7" t="s">
        <v>21446</v>
      </c>
      <c r="D101" s="71" t="str">
        <f>IFERROR(__xludf.DUMMYFUNCTION("REGEXEXTRACT(C101,""[A-Z]{2,}"")"),"WARRIX")</f>
        <v>WARRIX</v>
      </c>
      <c r="E101" s="7" t="s">
        <v>15</v>
      </c>
      <c r="F101" s="7" t="s">
        <v>21447</v>
      </c>
      <c r="G101" s="7" t="s">
        <v>86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0">
        <v>45528.0</v>
      </c>
      <c r="B102" s="11" t="s">
        <v>21448</v>
      </c>
      <c r="C102" s="7" t="s">
        <v>21449</v>
      </c>
      <c r="D102" s="71" t="str">
        <f>IFERROR(__xludf.DUMMYFUNCTION("REGEXEXTRACT(C102,""[A-Z]{2,}"")"),"SNC")</f>
        <v>SNC</v>
      </c>
      <c r="E102" s="7" t="s">
        <v>21450</v>
      </c>
      <c r="F102" s="7" t="s">
        <v>184</v>
      </c>
      <c r="G102" s="7" t="s">
        <v>29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0">
        <v>45527.0</v>
      </c>
      <c r="B103" s="11" t="s">
        <v>21451</v>
      </c>
      <c r="C103" s="7" t="s">
        <v>21452</v>
      </c>
      <c r="D103" s="71" t="str">
        <f>IFERROR(__xludf.DUMMYFUNCTION("REGEXEXTRACT(C103,""[A-Z]{2,}"")"),"YGG")</f>
        <v>YGG</v>
      </c>
      <c r="E103" s="7" t="s">
        <v>420</v>
      </c>
      <c r="F103" s="7" t="s">
        <v>4286</v>
      </c>
      <c r="G103" s="7" t="s">
        <v>29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0">
        <v>45527.0</v>
      </c>
      <c r="B104" s="11" t="s">
        <v>21451</v>
      </c>
      <c r="C104" s="7" t="s">
        <v>21452</v>
      </c>
      <c r="D104" s="71" t="str">
        <f>IFERROR(__xludf.DUMMYFUNCTION("REGEXEXTRACT(C104,""[A-Z]{2,}"")"),"YGG")</f>
        <v>YGG</v>
      </c>
      <c r="E104" s="7" t="s">
        <v>6427</v>
      </c>
      <c r="F104" s="7" t="s">
        <v>21429</v>
      </c>
      <c r="G104" s="7" t="s">
        <v>29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0">
        <v>45527.0</v>
      </c>
      <c r="B105" s="11" t="s">
        <v>21453</v>
      </c>
      <c r="C105" s="7" t="s">
        <v>21454</v>
      </c>
      <c r="D105" s="71" t="str">
        <f>IFERROR(__xludf.DUMMYFUNCTION("REGEXEXTRACT(C105,""[A-Z]{2,}"")"),"SCCC")</f>
        <v>SCCC</v>
      </c>
      <c r="E105" s="7" t="s">
        <v>21455</v>
      </c>
      <c r="F105" s="7" t="s">
        <v>21456</v>
      </c>
      <c r="G105" s="7" t="s">
        <v>14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0">
        <v>45527.0</v>
      </c>
      <c r="B106" s="11" t="s">
        <v>21457</v>
      </c>
      <c r="C106" s="7" t="s">
        <v>21458</v>
      </c>
      <c r="D106" s="71" t="str">
        <f>IFERROR(__xludf.DUMMYFUNCTION("REGEXEXTRACT(C106,""[A-Z]{2,}"")"),"BEM")</f>
        <v>BEM</v>
      </c>
      <c r="E106" s="7" t="s">
        <v>15</v>
      </c>
      <c r="F106" s="7" t="s">
        <v>21459</v>
      </c>
      <c r="G106" s="7" t="s">
        <v>29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0">
        <v>45527.0</v>
      </c>
      <c r="B107" s="11" t="s">
        <v>21460</v>
      </c>
      <c r="C107" s="7" t="s">
        <v>21461</v>
      </c>
      <c r="D107" s="71" t="str">
        <f>IFERROR(__xludf.DUMMYFUNCTION("REGEXEXTRACT(C107,""[A-Z]{2,}"")"),"CORAL")</f>
        <v>CORAL</v>
      </c>
      <c r="E107" s="7" t="s">
        <v>21462</v>
      </c>
      <c r="F107" s="7" t="s">
        <v>21463</v>
      </c>
      <c r="G107" s="7" t="s">
        <v>14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0">
        <v>45527.0</v>
      </c>
      <c r="B108" s="11" t="s">
        <v>21464</v>
      </c>
      <c r="C108" s="7" t="s">
        <v>21465</v>
      </c>
      <c r="D108" s="71" t="str">
        <f>IFERROR(__xludf.DUMMYFUNCTION("REGEXEXTRACT(C108,""[A-Z]{2,}"")"),"EA")</f>
        <v>EA</v>
      </c>
      <c r="E108" s="7" t="s">
        <v>15</v>
      </c>
      <c r="F108" s="7" t="s">
        <v>1079</v>
      </c>
      <c r="G108" s="7" t="s">
        <v>14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0">
        <v>45527.0</v>
      </c>
      <c r="B109" s="11" t="s">
        <v>21464</v>
      </c>
      <c r="C109" s="7" t="s">
        <v>21465</v>
      </c>
      <c r="D109" s="71" t="str">
        <f>IFERROR(__xludf.DUMMYFUNCTION("REGEXEXTRACT(C109,""[A-Z]{2,}"")"),"EA")</f>
        <v>EA</v>
      </c>
      <c r="E109" s="7" t="s">
        <v>21466</v>
      </c>
      <c r="F109" s="7" t="s">
        <v>21379</v>
      </c>
      <c r="G109" s="7" t="s">
        <v>14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0">
        <v>45527.0</v>
      </c>
      <c r="B110" s="11" t="s">
        <v>21467</v>
      </c>
      <c r="C110" s="7" t="s">
        <v>21468</v>
      </c>
      <c r="D110" s="71" t="str">
        <f>IFERROR(__xludf.DUMMYFUNCTION("REGEXEXTRACT(C110,""[A-Z]{2,}"")"),"SCB")</f>
        <v>SCB</v>
      </c>
      <c r="E110" s="7" t="s">
        <v>21301</v>
      </c>
      <c r="F110" s="7" t="s">
        <v>47</v>
      </c>
      <c r="G110" s="7" t="s">
        <v>14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0">
        <v>45527.0</v>
      </c>
      <c r="B111" s="11" t="s">
        <v>21469</v>
      </c>
      <c r="C111" s="7" t="s">
        <v>21470</v>
      </c>
      <c r="D111" s="71" t="str">
        <f>IFERROR(__xludf.DUMMYFUNCTION("REGEXEXTRACT(C111,""[A-Z]{2,}"")"),"ITD")</f>
        <v>ITD</v>
      </c>
      <c r="E111" s="7" t="s">
        <v>21471</v>
      </c>
      <c r="F111" s="7" t="s">
        <v>429</v>
      </c>
      <c r="G111" s="7" t="s">
        <v>14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0">
        <v>45527.0</v>
      </c>
      <c r="B112" s="11" t="s">
        <v>21472</v>
      </c>
      <c r="C112" s="7" t="s">
        <v>21473</v>
      </c>
      <c r="D112" s="71" t="str">
        <f>IFERROR(__xludf.DUMMYFUNCTION("REGEXEXTRACT(C112,""[A-Z]{2,}"")"),"EA")</f>
        <v>EA</v>
      </c>
      <c r="E112" s="7" t="s">
        <v>4519</v>
      </c>
      <c r="F112" s="7" t="s">
        <v>450</v>
      </c>
      <c r="G112" s="7" t="s">
        <v>14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0">
        <v>45527.0</v>
      </c>
      <c r="B113" s="11" t="s">
        <v>21474</v>
      </c>
      <c r="C113" s="7" t="s">
        <v>21475</v>
      </c>
      <c r="D113" s="71" t="str">
        <f>IFERROR(__xludf.DUMMYFUNCTION("REGEXEXTRACT(C113,""[A-Z]{2,}"")"),"AWC")</f>
        <v>AWC</v>
      </c>
      <c r="E113" s="7" t="s">
        <v>220</v>
      </c>
      <c r="F113" s="7" t="s">
        <v>6325</v>
      </c>
      <c r="G113" s="7" t="s">
        <v>86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0">
        <v>45527.0</v>
      </c>
      <c r="B114" s="11" t="s">
        <v>21476</v>
      </c>
      <c r="C114" s="7" t="s">
        <v>21477</v>
      </c>
      <c r="D114" s="71" t="str">
        <f>IFERROR(__xludf.DUMMYFUNCTION("REGEXEXTRACT(C114,""[A-Z]{2,}"")"),"MGI")</f>
        <v>MGI</v>
      </c>
      <c r="E114" s="7" t="s">
        <v>21478</v>
      </c>
      <c r="F114" s="7" t="s">
        <v>21479</v>
      </c>
      <c r="G114" s="7" t="s">
        <v>14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0">
        <v>45527.0</v>
      </c>
      <c r="B115" s="11" t="s">
        <v>21480</v>
      </c>
      <c r="C115" s="7" t="s">
        <v>21481</v>
      </c>
      <c r="D115" s="71" t="str">
        <f>IFERROR(__xludf.DUMMYFUNCTION("REGEXEXTRACT(C115,""[A-Z]{2,}"")"),"CPAXT")</f>
        <v>CPAXT</v>
      </c>
      <c r="E115" s="7" t="s">
        <v>15</v>
      </c>
      <c r="F115" s="7" t="s">
        <v>171</v>
      </c>
      <c r="G115" s="7" t="s">
        <v>14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0">
        <v>45527.0</v>
      </c>
      <c r="B116" s="11" t="s">
        <v>21480</v>
      </c>
      <c r="C116" s="7" t="s">
        <v>21481</v>
      </c>
      <c r="D116" s="71" t="str">
        <f>IFERROR(__xludf.DUMMYFUNCTION("REGEXEXTRACT(C116,""[A-Z]{2,}"")"),"CPAXT")</f>
        <v>CPAXT</v>
      </c>
      <c r="E116" s="7" t="s">
        <v>15</v>
      </c>
      <c r="F116" s="7" t="s">
        <v>101</v>
      </c>
      <c r="G116" s="7" t="s">
        <v>14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0">
        <v>45527.0</v>
      </c>
      <c r="B117" s="11" t="s">
        <v>21482</v>
      </c>
      <c r="C117" s="7" t="s">
        <v>21483</v>
      </c>
      <c r="D117" s="71" t="str">
        <f>IFERROR(__xludf.DUMMYFUNCTION("REGEXEXTRACT(C117,""[A-Z]{2,}"")"),"WARRIX")</f>
        <v>WARRIX</v>
      </c>
      <c r="E117" s="7" t="s">
        <v>15</v>
      </c>
      <c r="F117" s="7" t="s">
        <v>21447</v>
      </c>
      <c r="G117" s="7" t="s">
        <v>86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0">
        <v>45527.0</v>
      </c>
      <c r="B118" s="11" t="s">
        <v>21482</v>
      </c>
      <c r="C118" s="7" t="s">
        <v>21483</v>
      </c>
      <c r="D118" s="71" t="str">
        <f>IFERROR(__xludf.DUMMYFUNCTION("REGEXEXTRACT(C118,""[A-Z]{2,}"")"),"WARRIX")</f>
        <v>WARRIX</v>
      </c>
      <c r="E118" s="7" t="s">
        <v>21484</v>
      </c>
      <c r="F118" s="7" t="s">
        <v>21485</v>
      </c>
      <c r="G118" s="7" t="s">
        <v>86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0">
        <v>45527.0</v>
      </c>
      <c r="B119" s="11" t="s">
        <v>21482</v>
      </c>
      <c r="C119" s="7" t="s">
        <v>21483</v>
      </c>
      <c r="D119" s="71" t="str">
        <f>IFERROR(__xludf.DUMMYFUNCTION("REGEXEXTRACT(C119,""[A-Z]{2,}"")"),"WARRIX")</f>
        <v>WARRIX</v>
      </c>
      <c r="E119" s="7" t="s">
        <v>21486</v>
      </c>
      <c r="F119" s="7" t="s">
        <v>21487</v>
      </c>
      <c r="G119" s="7" t="s">
        <v>86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0">
        <v>45527.0</v>
      </c>
      <c r="B120" s="11" t="s">
        <v>21488</v>
      </c>
      <c r="C120" s="7" t="s">
        <v>21489</v>
      </c>
      <c r="D120" s="71" t="str">
        <f>IFERROR(__xludf.DUMMYFUNCTION("REGEXEXTRACT(C120,""[A-Z]{2,}"")"),"SAMTEL")</f>
        <v>SAMTEL</v>
      </c>
      <c r="E120" s="7" t="s">
        <v>4677</v>
      </c>
      <c r="F120" s="7" t="s">
        <v>21456</v>
      </c>
      <c r="G120" s="7" t="s">
        <v>14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0">
        <v>45527.0</v>
      </c>
      <c r="B121" s="11" t="s">
        <v>21488</v>
      </c>
      <c r="C121" s="7" t="s">
        <v>21489</v>
      </c>
      <c r="D121" s="71" t="str">
        <f>IFERROR(__xludf.DUMMYFUNCTION("REGEXEXTRACT(C121,""[A-Z]{2,}"")"),"SAMTEL")</f>
        <v>SAMTEL</v>
      </c>
      <c r="E121" s="7" t="s">
        <v>257</v>
      </c>
      <c r="F121" s="7" t="s">
        <v>4780</v>
      </c>
      <c r="G121" s="7" t="s">
        <v>14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0">
        <v>45527.0</v>
      </c>
      <c r="B122" s="11" t="s">
        <v>21490</v>
      </c>
      <c r="C122" s="7" t="s">
        <v>21491</v>
      </c>
      <c r="D122" s="71" t="str">
        <f>IFERROR(__xludf.DUMMYFUNCTION("REGEXEXTRACT(C122,""[A-Z]{2,}"")"),"EA")</f>
        <v>EA</v>
      </c>
      <c r="E122" s="7" t="s">
        <v>21492</v>
      </c>
      <c r="F122" s="7" t="s">
        <v>90</v>
      </c>
      <c r="G122" s="7" t="s">
        <v>29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0">
        <v>45527.0</v>
      </c>
      <c r="B123" s="11" t="s">
        <v>21490</v>
      </c>
      <c r="C123" s="7" t="s">
        <v>21491</v>
      </c>
      <c r="D123" s="71" t="str">
        <f>IFERROR(__xludf.DUMMYFUNCTION("REGEXEXTRACT(C123,""[A-Z]{2,}"")"),"EA")</f>
        <v>EA</v>
      </c>
      <c r="E123" s="7" t="s">
        <v>21493</v>
      </c>
      <c r="F123" s="7" t="s">
        <v>21379</v>
      </c>
      <c r="G123" s="7" t="s">
        <v>29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0">
        <v>45526.0</v>
      </c>
      <c r="B124" s="11" t="s">
        <v>21494</v>
      </c>
      <c r="C124" s="7" t="s">
        <v>21495</v>
      </c>
      <c r="D124" s="71" t="str">
        <f>IFERROR(__xludf.DUMMYFUNCTION("REGEXEXTRACT(C124,""[A-Z]{2,}"")"),"BBL")</f>
        <v>BBL</v>
      </c>
      <c r="E124" s="7" t="s">
        <v>21301</v>
      </c>
      <c r="F124" s="7" t="s">
        <v>47</v>
      </c>
      <c r="G124" s="7" t="s">
        <v>14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0">
        <v>45526.0</v>
      </c>
      <c r="B125" s="11" t="s">
        <v>21496</v>
      </c>
      <c r="C125" s="7" t="s">
        <v>21497</v>
      </c>
      <c r="D125" s="71" t="str">
        <f>IFERROR(__xludf.DUMMYFUNCTION("REGEXEXTRACT(C125,""[A-Z]{2,}"")"),"PSTC")</f>
        <v>PSTC</v>
      </c>
      <c r="E125" s="7" t="s">
        <v>21498</v>
      </c>
      <c r="F125" s="7" t="s">
        <v>21499</v>
      </c>
      <c r="G125" s="7" t="s">
        <v>29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0">
        <v>45526.0</v>
      </c>
      <c r="B126" s="11" t="s">
        <v>21500</v>
      </c>
      <c r="C126" s="7" t="s">
        <v>21501</v>
      </c>
      <c r="D126" s="71" t="str">
        <f>IFERROR(__xludf.DUMMYFUNCTION("REGEXEXTRACT(C126,""[A-Z]{2,}"")"),"BCP")</f>
        <v>BCP</v>
      </c>
      <c r="E126" s="7" t="s">
        <v>21301</v>
      </c>
      <c r="F126" s="7" t="s">
        <v>47</v>
      </c>
      <c r="G126" s="7" t="s">
        <v>14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0">
        <v>45526.0</v>
      </c>
      <c r="B127" s="11" t="s">
        <v>21502</v>
      </c>
      <c r="C127" s="7" t="s">
        <v>21503</v>
      </c>
      <c r="D127" s="71" t="str">
        <f>IFERROR(__xludf.DUMMYFUNCTION("REGEXEXTRACT(C127,""[A-Z]{2,}"")"),"BA")</f>
        <v>BA</v>
      </c>
      <c r="E127" s="7" t="s">
        <v>21301</v>
      </c>
      <c r="F127" s="7" t="s">
        <v>47</v>
      </c>
      <c r="G127" s="7" t="s">
        <v>14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0">
        <v>45526.0</v>
      </c>
      <c r="B128" s="11" t="s">
        <v>21504</v>
      </c>
      <c r="C128" s="7" t="s">
        <v>21505</v>
      </c>
      <c r="D128" s="71" t="str">
        <f>IFERROR(__xludf.DUMMYFUNCTION("REGEXEXTRACT(C128,""[A-Z]{2,}"")"),"RATCH")</f>
        <v>RATCH</v>
      </c>
      <c r="E128" s="7" t="s">
        <v>21301</v>
      </c>
      <c r="F128" s="7" t="s">
        <v>47</v>
      </c>
      <c r="G128" s="7" t="s">
        <v>14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0">
        <v>45526.0</v>
      </c>
      <c r="B129" s="11" t="s">
        <v>21506</v>
      </c>
      <c r="C129" s="7" t="s">
        <v>21507</v>
      </c>
      <c r="D129" s="71" t="str">
        <f>IFERROR(__xludf.DUMMYFUNCTION("REGEXEXTRACT(C129,""[A-Z]{2,}"")"),"CGD")</f>
        <v>CGD</v>
      </c>
      <c r="E129" s="7" t="s">
        <v>21508</v>
      </c>
      <c r="F129" s="7" t="s">
        <v>21509</v>
      </c>
      <c r="G129" s="7" t="s">
        <v>29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0">
        <v>45526.0</v>
      </c>
      <c r="B130" s="11" t="s">
        <v>21510</v>
      </c>
      <c r="C130" s="7" t="s">
        <v>21511</v>
      </c>
      <c r="D130" s="71" t="str">
        <f>IFERROR(__xludf.DUMMYFUNCTION("REGEXEXTRACT(C130,""[A-Z]{2,}"")"),"KKP")</f>
        <v>KKP</v>
      </c>
      <c r="E130" s="7" t="s">
        <v>15</v>
      </c>
      <c r="F130" s="7" t="s">
        <v>111</v>
      </c>
      <c r="G130" s="7" t="s">
        <v>14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0">
        <v>45526.0</v>
      </c>
      <c r="B131" s="11" t="s">
        <v>21510</v>
      </c>
      <c r="C131" s="7" t="s">
        <v>21511</v>
      </c>
      <c r="D131" s="71" t="str">
        <f>IFERROR(__xludf.DUMMYFUNCTION("REGEXEXTRACT(C131,""[A-Z]{2,}"")"),"KKP")</f>
        <v>KKP</v>
      </c>
      <c r="E131" s="7" t="s">
        <v>829</v>
      </c>
      <c r="F131" s="7" t="s">
        <v>47</v>
      </c>
      <c r="G131" s="7" t="s">
        <v>14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0">
        <v>45526.0</v>
      </c>
      <c r="B132" s="11" t="s">
        <v>21512</v>
      </c>
      <c r="C132" s="7" t="s">
        <v>21513</v>
      </c>
      <c r="D132" s="71" t="str">
        <f>IFERROR(__xludf.DUMMYFUNCTION("REGEXEXTRACT(C132,""[A-Z]{2,}"")"),"MGI")</f>
        <v>MGI</v>
      </c>
      <c r="E132" s="7" t="s">
        <v>184</v>
      </c>
      <c r="F132" s="7" t="s">
        <v>671</v>
      </c>
      <c r="G132" s="7" t="s">
        <v>14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0">
        <v>45526.0</v>
      </c>
      <c r="B133" s="11" t="s">
        <v>21512</v>
      </c>
      <c r="C133" s="7" t="s">
        <v>21513</v>
      </c>
      <c r="D133" s="71" t="str">
        <f>IFERROR(__xludf.DUMMYFUNCTION("REGEXEXTRACT(C133,""[A-Z]{2,}"")"),"MGI")</f>
        <v>MGI</v>
      </c>
      <c r="E133" s="7" t="s">
        <v>7854</v>
      </c>
      <c r="F133" s="7" t="s">
        <v>7513</v>
      </c>
      <c r="G133" s="7" t="s">
        <v>14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0">
        <v>45526.0</v>
      </c>
      <c r="B134" s="11" t="s">
        <v>21514</v>
      </c>
      <c r="C134" s="7" t="s">
        <v>21515</v>
      </c>
      <c r="D134" s="71" t="str">
        <f>IFERROR(__xludf.DUMMYFUNCTION("REGEXEXTRACT(C134,""[A-Z]{2,}"")"),"AEONTS")</f>
        <v>AEONTS</v>
      </c>
      <c r="E134" s="7" t="s">
        <v>15</v>
      </c>
      <c r="F134" s="7" t="s">
        <v>101</v>
      </c>
      <c r="G134" s="7" t="s">
        <v>14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0">
        <v>45526.0</v>
      </c>
      <c r="B135" s="11" t="s">
        <v>21516</v>
      </c>
      <c r="C135" s="7" t="s">
        <v>21517</v>
      </c>
      <c r="D135" s="71" t="str">
        <f>IFERROR(__xludf.DUMMYFUNCTION("REGEXEXTRACT(C135,""[A-Z]{2,}"")"),"AP")</f>
        <v>AP</v>
      </c>
      <c r="E135" s="7" t="s">
        <v>3561</v>
      </c>
      <c r="F135" s="7" t="s">
        <v>1303</v>
      </c>
      <c r="G135" s="7" t="s">
        <v>14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0">
        <v>45525.0</v>
      </c>
      <c r="B136" s="11" t="s">
        <v>21518</v>
      </c>
      <c r="C136" s="7" t="s">
        <v>21519</v>
      </c>
      <c r="D136" s="71" t="str">
        <f>IFERROR(__xludf.DUMMYFUNCTION("REGEXEXTRACT(C136,""[A-Z]{2,}"")"),"IRPC")</f>
        <v>IRPC</v>
      </c>
      <c r="E136" s="7" t="s">
        <v>21520</v>
      </c>
      <c r="F136" s="7" t="s">
        <v>21521</v>
      </c>
      <c r="G136" s="7" t="s">
        <v>29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0">
        <v>45525.0</v>
      </c>
      <c r="B137" s="11" t="s">
        <v>21518</v>
      </c>
      <c r="C137" s="7" t="s">
        <v>21519</v>
      </c>
      <c r="D137" s="71" t="str">
        <f>IFERROR(__xludf.DUMMYFUNCTION("REGEXEXTRACT(C137,""[A-Z]{2,}"")"),"IRPC")</f>
        <v>IRPC</v>
      </c>
      <c r="E137" s="7" t="s">
        <v>21357</v>
      </c>
      <c r="F137" s="7" t="s">
        <v>7427</v>
      </c>
      <c r="G137" s="7" t="s">
        <v>29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0">
        <v>45525.0</v>
      </c>
      <c r="B138" s="11" t="s">
        <v>21522</v>
      </c>
      <c r="C138" s="7" t="s">
        <v>21523</v>
      </c>
      <c r="D138" s="71" t="str">
        <f>IFERROR(__xludf.DUMMYFUNCTION("REGEXEXTRACT(C138,""[A-Z]{2,}"")"),"EA")</f>
        <v>EA</v>
      </c>
      <c r="E138" s="7" t="s">
        <v>21492</v>
      </c>
      <c r="F138" s="7" t="s">
        <v>21509</v>
      </c>
      <c r="G138" s="7" t="s">
        <v>29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0">
        <v>45525.0</v>
      </c>
      <c r="B139" s="11" t="s">
        <v>21524</v>
      </c>
      <c r="C139" s="7" t="s">
        <v>21525</v>
      </c>
      <c r="D139" s="71" t="str">
        <f>IFERROR(__xludf.DUMMYFUNCTION("REGEXEXTRACT(C139,""[A-Z]{2,}"")"),"MINT")</f>
        <v>MINT</v>
      </c>
      <c r="E139" s="7" t="s">
        <v>21301</v>
      </c>
      <c r="F139" s="7" t="s">
        <v>47</v>
      </c>
      <c r="G139" s="7" t="s">
        <v>14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0">
        <v>45525.0</v>
      </c>
      <c r="B140" s="11" t="s">
        <v>21524</v>
      </c>
      <c r="C140" s="7" t="s">
        <v>21525</v>
      </c>
      <c r="D140" s="71" t="str">
        <f>IFERROR(__xludf.DUMMYFUNCTION("REGEXEXTRACT(C140,""[A-Z]{2,}"")"),"MINT")</f>
        <v>MINT</v>
      </c>
      <c r="E140" s="7" t="s">
        <v>21357</v>
      </c>
      <c r="F140" s="7" t="s">
        <v>21416</v>
      </c>
      <c r="G140" s="7" t="s">
        <v>29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0">
        <v>45525.0</v>
      </c>
      <c r="B141" s="11" t="s">
        <v>21526</v>
      </c>
      <c r="C141" s="7" t="s">
        <v>21527</v>
      </c>
      <c r="D141" s="71" t="str">
        <f>IFERROR(__xludf.DUMMYFUNCTION("REGEXEXTRACT(C141,""[A-Z]{2,}"")"),"AOT")</f>
        <v>AOT</v>
      </c>
      <c r="E141" s="7" t="s">
        <v>21528</v>
      </c>
      <c r="F141" s="7" t="s">
        <v>450</v>
      </c>
      <c r="G141" s="7" t="s">
        <v>29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0">
        <v>45525.0</v>
      </c>
      <c r="B142" s="11" t="s">
        <v>21529</v>
      </c>
      <c r="C142" s="7" t="s">
        <v>21530</v>
      </c>
      <c r="D142" s="71" t="str">
        <f>IFERROR(__xludf.DUMMYFUNCTION("REGEXEXTRACT(C142,""[A-Z]{2,}"")"),"SET")</f>
        <v>SET</v>
      </c>
      <c r="E142" s="7" t="s">
        <v>15</v>
      </c>
      <c r="F142" s="7" t="s">
        <v>33</v>
      </c>
      <c r="G142" s="7" t="s">
        <v>14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0">
        <v>45525.0</v>
      </c>
      <c r="B143" s="11" t="s">
        <v>21529</v>
      </c>
      <c r="C143" s="7" t="s">
        <v>21530</v>
      </c>
      <c r="D143" s="71" t="str">
        <f>IFERROR(__xludf.DUMMYFUNCTION("REGEXEXTRACT(C143,""[A-Z]{2,}"")"),"SET")</f>
        <v>SET</v>
      </c>
      <c r="E143" s="7" t="s">
        <v>3138</v>
      </c>
      <c r="F143" s="7" t="s">
        <v>13</v>
      </c>
      <c r="G143" s="7" t="s">
        <v>14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0">
        <v>45525.0</v>
      </c>
      <c r="B144" s="11" t="s">
        <v>21531</v>
      </c>
      <c r="C144" s="7" t="s">
        <v>21532</v>
      </c>
      <c r="D144" s="71" t="str">
        <f>IFERROR(__xludf.DUMMYFUNCTION("REGEXEXTRACT(C144,""[A-Z]{2,}"")"),"SIRI")</f>
        <v>SIRI</v>
      </c>
      <c r="E144" s="7" t="s">
        <v>15</v>
      </c>
      <c r="F144" s="7" t="s">
        <v>132</v>
      </c>
      <c r="G144" s="7" t="s">
        <v>14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0">
        <v>45525.0</v>
      </c>
      <c r="B145" s="11" t="s">
        <v>21531</v>
      </c>
      <c r="C145" s="7" t="s">
        <v>21532</v>
      </c>
      <c r="D145" s="71" t="str">
        <f>IFERROR(__xludf.DUMMYFUNCTION("REGEXEXTRACT(C145,""[A-Z]{2,}"")"),"SIRI")</f>
        <v>SIRI</v>
      </c>
      <c r="E145" s="7" t="s">
        <v>119</v>
      </c>
      <c r="F145" s="7" t="s">
        <v>542</v>
      </c>
      <c r="G145" s="7" t="s">
        <v>14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0">
        <v>45525.0</v>
      </c>
      <c r="B146" s="11" t="s">
        <v>21533</v>
      </c>
      <c r="C146" s="7" t="s">
        <v>21534</v>
      </c>
      <c r="D146" s="71" t="str">
        <f>IFERROR(__xludf.DUMMYFUNCTION("REGEXEXTRACT(C146,""[A-Z]{2,}"")"),"SIRI")</f>
        <v>SIRI</v>
      </c>
      <c r="E146" s="7" t="s">
        <v>15</v>
      </c>
      <c r="F146" s="7" t="s">
        <v>21535</v>
      </c>
      <c r="G146" s="7" t="s">
        <v>29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0">
        <v>45525.0</v>
      </c>
      <c r="B147" s="11" t="s">
        <v>21533</v>
      </c>
      <c r="C147" s="7" t="s">
        <v>21534</v>
      </c>
      <c r="D147" s="71" t="str">
        <f>IFERROR(__xludf.DUMMYFUNCTION("REGEXEXTRACT(C147,""[A-Z]{2,}"")"),"SIRI")</f>
        <v>SIRI</v>
      </c>
      <c r="E147" s="7" t="s">
        <v>21498</v>
      </c>
      <c r="F147" s="7" t="s">
        <v>21536</v>
      </c>
      <c r="G147" s="7" t="s">
        <v>29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0">
        <v>45525.0</v>
      </c>
      <c r="B148" s="11" t="s">
        <v>21533</v>
      </c>
      <c r="C148" s="7" t="s">
        <v>21534</v>
      </c>
      <c r="D148" s="71" t="str">
        <f>IFERROR(__xludf.DUMMYFUNCTION("REGEXEXTRACT(C148,""[A-Z]{2,}"")"),"SIRI")</f>
        <v>SIRI</v>
      </c>
      <c r="E148" s="7" t="s">
        <v>344</v>
      </c>
      <c r="F148" s="7" t="s">
        <v>671</v>
      </c>
      <c r="G148" s="7" t="s">
        <v>29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0">
        <v>45525.0</v>
      </c>
      <c r="B149" s="11" t="s">
        <v>21537</v>
      </c>
      <c r="C149" s="7" t="s">
        <v>21538</v>
      </c>
      <c r="D149" s="71" t="str">
        <f>IFERROR(__xludf.DUMMYFUNCTION("REGEXEXTRACT(C149,""[A-Z]{2,}"")"),"GULF")</f>
        <v>GULF</v>
      </c>
      <c r="E149" s="7" t="s">
        <v>21539</v>
      </c>
      <c r="F149" s="7" t="s">
        <v>185</v>
      </c>
      <c r="G149" s="7" t="s">
        <v>29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0">
        <v>45525.0</v>
      </c>
      <c r="B150" s="11" t="s">
        <v>21540</v>
      </c>
      <c r="C150" s="7" t="s">
        <v>21541</v>
      </c>
      <c r="D150" s="71" t="str">
        <f>IFERROR(__xludf.DUMMYFUNCTION("REGEXEXTRACT(C150,""[A-Z]{2,}"")"),"WHA")</f>
        <v>WHA</v>
      </c>
      <c r="E150" s="7" t="s">
        <v>436</v>
      </c>
      <c r="F150" s="7" t="s">
        <v>101</v>
      </c>
      <c r="G150" s="7" t="s">
        <v>14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0">
        <v>45525.0</v>
      </c>
      <c r="B151" s="11" t="s">
        <v>21540</v>
      </c>
      <c r="C151" s="7" t="s">
        <v>21541</v>
      </c>
      <c r="D151" s="71" t="str">
        <f>IFERROR(__xludf.DUMMYFUNCTION("REGEXEXTRACT(C151,""[A-Z]{2,}"")"),"WHA")</f>
        <v>WHA</v>
      </c>
      <c r="E151" s="7" t="s">
        <v>21542</v>
      </c>
      <c r="F151" s="7" t="s">
        <v>6616</v>
      </c>
      <c r="G151" s="7" t="s">
        <v>14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0">
        <v>45525.0</v>
      </c>
      <c r="B152" s="11" t="s">
        <v>21540</v>
      </c>
      <c r="C152" s="7" t="s">
        <v>21541</v>
      </c>
      <c r="D152" s="71" t="str">
        <f>IFERROR(__xludf.DUMMYFUNCTION("REGEXEXTRACT(C152,""[A-Z]{2,}"")"),"WHA")</f>
        <v>WHA</v>
      </c>
      <c r="E152" s="7" t="s">
        <v>436</v>
      </c>
      <c r="F152" s="7" t="s">
        <v>7570</v>
      </c>
      <c r="G152" s="7" t="s">
        <v>14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0">
        <v>45525.0</v>
      </c>
      <c r="B153" s="11" t="s">
        <v>21543</v>
      </c>
      <c r="C153" s="7" t="s">
        <v>21544</v>
      </c>
      <c r="D153" s="71" t="str">
        <f>IFERROR(__xludf.DUMMYFUNCTION("REGEXEXTRACT(C153,""[A-Z]{2,}"")"),"BCPG")</f>
        <v>BCPG</v>
      </c>
      <c r="E153" s="7" t="s">
        <v>7285</v>
      </c>
      <c r="F153" s="7" t="s">
        <v>47</v>
      </c>
      <c r="G153" s="7" t="s">
        <v>14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0">
        <v>45525.0</v>
      </c>
      <c r="B154" s="11" t="s">
        <v>21545</v>
      </c>
      <c r="C154" s="7" t="s">
        <v>21546</v>
      </c>
      <c r="D154" s="71" t="str">
        <f>IFERROR(__xludf.DUMMYFUNCTION("REGEXEXTRACT(C154,""[A-Z]{2,}"")"),"SET")</f>
        <v>SET</v>
      </c>
      <c r="E154" s="7" t="s">
        <v>15</v>
      </c>
      <c r="F154" s="7" t="s">
        <v>564</v>
      </c>
      <c r="G154" s="7" t="s">
        <v>14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0">
        <v>45525.0</v>
      </c>
      <c r="B155" s="11" t="s">
        <v>21545</v>
      </c>
      <c r="C155" s="7" t="s">
        <v>21546</v>
      </c>
      <c r="D155" s="71" t="str">
        <f>IFERROR(__xludf.DUMMYFUNCTION("REGEXEXTRACT(C155,""[A-Z]{2,}"")"),"SET")</f>
        <v>SET</v>
      </c>
      <c r="E155" s="7" t="s">
        <v>119</v>
      </c>
      <c r="F155" s="7" t="s">
        <v>1303</v>
      </c>
      <c r="G155" s="7" t="s">
        <v>14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0">
        <v>45525.0</v>
      </c>
      <c r="B156" s="11" t="s">
        <v>21545</v>
      </c>
      <c r="C156" s="7" t="s">
        <v>21546</v>
      </c>
      <c r="D156" s="71" t="str">
        <f>IFERROR(__xludf.DUMMYFUNCTION("REGEXEXTRACT(C156,""[A-Z]{2,}"")"),"SET")</f>
        <v>SET</v>
      </c>
      <c r="E156" s="7" t="s">
        <v>119</v>
      </c>
      <c r="F156" s="7" t="s">
        <v>149</v>
      </c>
      <c r="G156" s="7" t="s">
        <v>14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0">
        <v>45524.0</v>
      </c>
      <c r="B157" s="11" t="s">
        <v>21547</v>
      </c>
      <c r="C157" s="7" t="s">
        <v>21548</v>
      </c>
      <c r="D157" s="71" t="str">
        <f>IFERROR(__xludf.DUMMYFUNCTION("REGEXEXTRACT(C157,""[A-Z]{2,}"")"),"OR")</f>
        <v>OR</v>
      </c>
      <c r="E157" s="7" t="s">
        <v>21357</v>
      </c>
      <c r="F157" s="7" t="s">
        <v>7427</v>
      </c>
      <c r="G157" s="7" t="s">
        <v>29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0">
        <v>45524.0</v>
      </c>
      <c r="B158" s="11" t="s">
        <v>21549</v>
      </c>
      <c r="C158" s="7" t="s">
        <v>21550</v>
      </c>
      <c r="D158" s="71" t="str">
        <f>IFERROR(__xludf.DUMMYFUNCTION("REGEXEXTRACT(C158,""[A-Z]{2,}"")"),"OR")</f>
        <v>OR</v>
      </c>
      <c r="E158" s="7" t="s">
        <v>21367</v>
      </c>
      <c r="F158" s="7" t="s">
        <v>47</v>
      </c>
      <c r="G158" s="7" t="s">
        <v>14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0">
        <v>45524.0</v>
      </c>
      <c r="B159" s="11" t="s">
        <v>21551</v>
      </c>
      <c r="C159" s="7" t="s">
        <v>21552</v>
      </c>
      <c r="D159" s="71" t="str">
        <f>IFERROR(__xludf.DUMMYFUNCTION("REGEXEXTRACT(C159,""[A-Z]{2,}"")"),"SET")</f>
        <v>SET</v>
      </c>
      <c r="E159" s="7" t="s">
        <v>390</v>
      </c>
      <c r="F159" s="7" t="s">
        <v>21553</v>
      </c>
      <c r="G159" s="7" t="s">
        <v>29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0">
        <v>45524.0</v>
      </c>
      <c r="B160" s="11" t="s">
        <v>21554</v>
      </c>
      <c r="C160" s="7" t="s">
        <v>21555</v>
      </c>
      <c r="D160" s="71" t="str">
        <f>IFERROR(__xludf.DUMMYFUNCTION("REGEXEXTRACT(C160,""[A-Z]{2,}"")"),"WARRIX")</f>
        <v>WARRIX</v>
      </c>
      <c r="E160" s="7" t="s">
        <v>15</v>
      </c>
      <c r="F160" s="7" t="s">
        <v>1430</v>
      </c>
      <c r="G160" s="7" t="s">
        <v>14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0">
        <v>45524.0</v>
      </c>
      <c r="B161" s="11" t="s">
        <v>21554</v>
      </c>
      <c r="C161" s="7" t="s">
        <v>21555</v>
      </c>
      <c r="D161" s="71" t="str">
        <f>IFERROR(__xludf.DUMMYFUNCTION("REGEXEXTRACT(C161,""[A-Z]{2,}"")"),"WARRIX")</f>
        <v>WARRIX</v>
      </c>
      <c r="E161" s="7" t="s">
        <v>15</v>
      </c>
      <c r="F161" s="7" t="s">
        <v>21556</v>
      </c>
      <c r="G161" s="7" t="s">
        <v>14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0">
        <v>45524.0</v>
      </c>
      <c r="B162" s="11" t="s">
        <v>21554</v>
      </c>
      <c r="C162" s="7" t="s">
        <v>21555</v>
      </c>
      <c r="D162" s="71" t="str">
        <f>IFERROR(__xludf.DUMMYFUNCTION("REGEXEXTRACT(C162,""[A-Z]{2,}"")"),"WARRIX")</f>
        <v>WARRIX</v>
      </c>
      <c r="E162" s="7" t="s">
        <v>420</v>
      </c>
      <c r="F162" s="7" t="s">
        <v>671</v>
      </c>
      <c r="G162" s="7" t="s">
        <v>14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0">
        <v>45524.0</v>
      </c>
      <c r="B163" s="11" t="s">
        <v>21554</v>
      </c>
      <c r="C163" s="7" t="s">
        <v>21555</v>
      </c>
      <c r="D163" s="71" t="str">
        <f>IFERROR(__xludf.DUMMYFUNCTION("REGEXEXTRACT(C163,""[A-Z]{2,}"")"),"WARRIX")</f>
        <v>WARRIX</v>
      </c>
      <c r="E163" s="7" t="s">
        <v>8979</v>
      </c>
      <c r="F163" s="7" t="s">
        <v>21557</v>
      </c>
      <c r="G163" s="7" t="s">
        <v>14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0">
        <v>45524.0</v>
      </c>
      <c r="B164" s="11" t="s">
        <v>21554</v>
      </c>
      <c r="C164" s="7" t="s">
        <v>21555</v>
      </c>
      <c r="D164" s="71" t="str">
        <f>IFERROR(__xludf.DUMMYFUNCTION("REGEXEXTRACT(C164,""[A-Z]{2,}"")"),"WARRIX")</f>
        <v>WARRIX</v>
      </c>
      <c r="E164" s="7" t="s">
        <v>8979</v>
      </c>
      <c r="F164" s="7" t="s">
        <v>21327</v>
      </c>
      <c r="G164" s="7" t="s">
        <v>14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0">
        <v>45524.0</v>
      </c>
      <c r="B165" s="11" t="s">
        <v>21554</v>
      </c>
      <c r="C165" s="7" t="s">
        <v>21555</v>
      </c>
      <c r="D165" s="71" t="str">
        <f>IFERROR(__xludf.DUMMYFUNCTION("REGEXEXTRACT(C165,""[A-Z]{2,}"")"),"WARRIX")</f>
        <v>WARRIX</v>
      </c>
      <c r="E165" s="7" t="s">
        <v>243</v>
      </c>
      <c r="F165" s="7" t="s">
        <v>450</v>
      </c>
      <c r="G165" s="7" t="s">
        <v>14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0">
        <v>45524.0</v>
      </c>
      <c r="B166" s="11" t="s">
        <v>21554</v>
      </c>
      <c r="C166" s="7" t="s">
        <v>21555</v>
      </c>
      <c r="D166" s="71" t="str">
        <f>IFERROR(__xludf.DUMMYFUNCTION("REGEXEXTRACT(C166,""[A-Z]{2,}"")"),"WARRIX")</f>
        <v>WARRIX</v>
      </c>
      <c r="E166" s="7" t="s">
        <v>449</v>
      </c>
      <c r="F166" s="7" t="s">
        <v>450</v>
      </c>
      <c r="G166" s="7" t="s">
        <v>14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0">
        <v>45524.0</v>
      </c>
      <c r="B167" s="11" t="s">
        <v>21554</v>
      </c>
      <c r="C167" s="7" t="s">
        <v>21555</v>
      </c>
      <c r="D167" s="71" t="str">
        <f>IFERROR(__xludf.DUMMYFUNCTION("REGEXEXTRACT(C167,""[A-Z]{2,}"")"),"WARRIX")</f>
        <v>WARRIX</v>
      </c>
      <c r="E167" s="7" t="s">
        <v>450</v>
      </c>
      <c r="F167" s="7" t="s">
        <v>542</v>
      </c>
      <c r="G167" s="7" t="s">
        <v>14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0">
        <v>45524.0</v>
      </c>
      <c r="B168" s="11" t="s">
        <v>21558</v>
      </c>
      <c r="C168" s="7" t="s">
        <v>21559</v>
      </c>
      <c r="D168" s="71" t="str">
        <f>IFERROR(__xludf.DUMMYFUNCTION("REGEXEXTRACT(C168,""[A-Z]{2,}"")"),"SCAP")</f>
        <v>SCAP</v>
      </c>
      <c r="E168" s="7" t="s">
        <v>15</v>
      </c>
      <c r="F168" s="7" t="s">
        <v>101</v>
      </c>
      <c r="G168" s="7" t="s">
        <v>14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0">
        <v>45524.0</v>
      </c>
      <c r="B169" s="11" t="s">
        <v>21558</v>
      </c>
      <c r="C169" s="7" t="s">
        <v>21559</v>
      </c>
      <c r="D169" s="71" t="str">
        <f>IFERROR(__xludf.DUMMYFUNCTION("REGEXEXTRACT(C169,""[A-Z]{2,}"")"),"SCAP")</f>
        <v>SCAP</v>
      </c>
      <c r="E169" s="7" t="s">
        <v>119</v>
      </c>
      <c r="F169" s="7" t="s">
        <v>18</v>
      </c>
      <c r="G169" s="7" t="s">
        <v>14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0">
        <v>45524.0</v>
      </c>
      <c r="B170" s="11" t="s">
        <v>21560</v>
      </c>
      <c r="C170" s="7" t="s">
        <v>21561</v>
      </c>
      <c r="D170" s="71" t="str">
        <f>IFERROR(__xludf.DUMMYFUNCTION("REGEXEXTRACT(C170,""[A-Z]{2,}"")"),"SABUY")</f>
        <v>SABUY</v>
      </c>
      <c r="E170" s="7" t="s">
        <v>887</v>
      </c>
      <c r="F170" s="7" t="s">
        <v>888</v>
      </c>
      <c r="G170" s="7" t="s">
        <v>86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0">
        <v>45524.0</v>
      </c>
      <c r="B171" s="11" t="s">
        <v>21562</v>
      </c>
      <c r="C171" s="7" t="s">
        <v>21563</v>
      </c>
      <c r="D171" s="71" t="str">
        <f>IFERROR(__xludf.DUMMYFUNCTION("REGEXEXTRACT(C171,""[A-Z]{2,}"")"),"EA")</f>
        <v>EA</v>
      </c>
      <c r="E171" s="7" t="s">
        <v>887</v>
      </c>
      <c r="F171" s="7" t="s">
        <v>7854</v>
      </c>
      <c r="G171" s="7" t="s">
        <v>29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0">
        <v>45524.0</v>
      </c>
      <c r="B172" s="11" t="s">
        <v>21564</v>
      </c>
      <c r="C172" s="7" t="s">
        <v>21565</v>
      </c>
      <c r="D172" s="71" t="str">
        <f>IFERROR(__xludf.DUMMYFUNCTION("REGEXEXTRACT(C172,""[A-Z]{2,}"")"),"SABUY")</f>
        <v>SABUY</v>
      </c>
      <c r="E172" s="7"/>
      <c r="F172" s="7" t="s">
        <v>33</v>
      </c>
      <c r="G172" s="7" t="s">
        <v>14</v>
      </c>
      <c r="H172" s="7" t="s">
        <v>15</v>
      </c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0">
        <v>45523.0</v>
      </c>
      <c r="B173" s="11" t="s">
        <v>21566</v>
      </c>
      <c r="C173" s="7" t="s">
        <v>21567</v>
      </c>
      <c r="D173" s="71" t="str">
        <f>IFERROR(__xludf.DUMMYFUNCTION("REGEXEXTRACT(C173,""[A-Z]{2,}"")"),"KBANK")</f>
        <v>KBANK</v>
      </c>
      <c r="E173" s="7" t="s">
        <v>458</v>
      </c>
      <c r="F173" s="7" t="s">
        <v>6937</v>
      </c>
      <c r="G173" s="7" t="s">
        <v>86</v>
      </c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0">
        <v>45523.0</v>
      </c>
      <c r="B174" s="11" t="s">
        <v>21568</v>
      </c>
      <c r="C174" s="7" t="s">
        <v>21569</v>
      </c>
      <c r="D174" s="71" t="str">
        <f>IFERROR(__xludf.DUMMYFUNCTION("REGEXEXTRACT(C174,""[A-Z]{2,}"")"),"TFG")</f>
        <v>TFG</v>
      </c>
      <c r="E174" s="7" t="s">
        <v>6454</v>
      </c>
      <c r="F174" s="7" t="s">
        <v>542</v>
      </c>
      <c r="G174" s="7" t="s">
        <v>14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0">
        <v>45523.0</v>
      </c>
      <c r="B175" s="11" t="s">
        <v>21570</v>
      </c>
      <c r="C175" s="7" t="s">
        <v>21571</v>
      </c>
      <c r="D175" s="71" t="str">
        <f>IFERROR(__xludf.DUMMYFUNCTION("REGEXEXTRACT(C175,""[A-Z]{2,}"")"),"EA")</f>
        <v>EA</v>
      </c>
      <c r="E175" s="7" t="s">
        <v>15</v>
      </c>
      <c r="F175" s="7" t="s">
        <v>454</v>
      </c>
      <c r="G175" s="7" t="s">
        <v>14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0">
        <v>45523.0</v>
      </c>
      <c r="B176" s="11" t="s">
        <v>21570</v>
      </c>
      <c r="C176" s="7" t="s">
        <v>21571</v>
      </c>
      <c r="D176" s="71" t="str">
        <f>IFERROR(__xludf.DUMMYFUNCTION("REGEXEXTRACT(C176,""[A-Z]{2,}"")"),"EA")</f>
        <v>EA</v>
      </c>
      <c r="E176" s="7" t="s">
        <v>21572</v>
      </c>
      <c r="F176" s="7" t="s">
        <v>119</v>
      </c>
      <c r="G176" s="7" t="s">
        <v>14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0">
        <v>45523.0</v>
      </c>
      <c r="B177" s="11" t="s">
        <v>21570</v>
      </c>
      <c r="C177" s="7" t="s">
        <v>21571</v>
      </c>
      <c r="D177" s="71" t="str">
        <f>IFERROR(__xludf.DUMMYFUNCTION("REGEXEXTRACT(C177,""[A-Z]{2,}"")"),"EA")</f>
        <v>EA</v>
      </c>
      <c r="E177" s="7" t="s">
        <v>119</v>
      </c>
      <c r="F177" s="7" t="s">
        <v>13</v>
      </c>
      <c r="G177" s="7" t="s">
        <v>14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0">
        <v>45523.0</v>
      </c>
      <c r="B178" s="11" t="s">
        <v>21570</v>
      </c>
      <c r="C178" s="7" t="s">
        <v>21571</v>
      </c>
      <c r="D178" s="71" t="str">
        <f>IFERROR(__xludf.DUMMYFUNCTION("REGEXEXTRACT(C178,""[A-Z]{2,}"")"),"EA")</f>
        <v>EA</v>
      </c>
      <c r="E178" s="7" t="s">
        <v>15</v>
      </c>
      <c r="F178" s="7" t="s">
        <v>1771</v>
      </c>
      <c r="G178" s="7" t="s">
        <v>14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0">
        <v>45523.0</v>
      </c>
      <c r="B179" s="11" t="s">
        <v>21573</v>
      </c>
      <c r="C179" s="7" t="s">
        <v>21574</v>
      </c>
      <c r="D179" s="71" t="str">
        <f>IFERROR(__xludf.DUMMYFUNCTION("REGEXEXTRACT(C179,""[A-Z]{2,}"")"),"SET")</f>
        <v>SET</v>
      </c>
      <c r="E179" s="7" t="s">
        <v>15</v>
      </c>
      <c r="F179" s="7" t="s">
        <v>7605</v>
      </c>
      <c r="G179" s="7" t="s">
        <v>14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0">
        <v>45523.0</v>
      </c>
      <c r="B180" s="11" t="s">
        <v>21575</v>
      </c>
      <c r="C180" s="7" t="s">
        <v>21576</v>
      </c>
      <c r="D180" s="71" t="str">
        <f>IFERROR(__xludf.DUMMYFUNCTION("REGEXEXTRACT(C180,""[A-Z]{2,}"")"),"SAPPE")</f>
        <v>SAPPE</v>
      </c>
      <c r="E180" s="7" t="s">
        <v>1032</v>
      </c>
      <c r="F180" s="7" t="s">
        <v>505</v>
      </c>
      <c r="G180" s="7" t="s">
        <v>86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0">
        <v>45523.0</v>
      </c>
      <c r="B181" s="11" t="s">
        <v>21575</v>
      </c>
      <c r="C181" s="7" t="s">
        <v>21576</v>
      </c>
      <c r="D181" s="71" t="str">
        <f>IFERROR(__xludf.DUMMYFUNCTION("REGEXEXTRACT(C181,""[A-Z]{2,}"")"),"SAPPE")</f>
        <v>SAPPE</v>
      </c>
      <c r="E181" s="7" t="s">
        <v>3748</v>
      </c>
      <c r="F181" s="7" t="s">
        <v>16948</v>
      </c>
      <c r="G181" s="7" t="s">
        <v>86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0">
        <v>45523.0</v>
      </c>
      <c r="B182" s="11" t="s">
        <v>21575</v>
      </c>
      <c r="C182" s="7" t="s">
        <v>21576</v>
      </c>
      <c r="D182" s="71" t="str">
        <f>IFERROR(__xludf.DUMMYFUNCTION("REGEXEXTRACT(C182,""[A-Z]{2,}"")"),"SAPPE")</f>
        <v>SAPPE</v>
      </c>
      <c r="E182" s="7" t="s">
        <v>15</v>
      </c>
      <c r="F182" s="7" t="s">
        <v>4561</v>
      </c>
      <c r="G182" s="7" t="s">
        <v>86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0">
        <v>45523.0</v>
      </c>
      <c r="B183" s="11" t="s">
        <v>21575</v>
      </c>
      <c r="C183" s="7" t="s">
        <v>21576</v>
      </c>
      <c r="D183" s="71" t="str">
        <f>IFERROR(__xludf.DUMMYFUNCTION("REGEXEXTRACT(C183,""[A-Z]{2,}"")"),"SAPPE")</f>
        <v>SAPPE</v>
      </c>
      <c r="E183" s="7" t="s">
        <v>1790</v>
      </c>
      <c r="F183" s="7" t="s">
        <v>21577</v>
      </c>
      <c r="G183" s="7" t="s">
        <v>86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0">
        <v>45523.0</v>
      </c>
      <c r="B184" s="11" t="s">
        <v>21578</v>
      </c>
      <c r="C184" s="7" t="s">
        <v>21579</v>
      </c>
      <c r="D184" s="71" t="str">
        <f>IFERROR(__xludf.DUMMYFUNCTION("REGEXEXTRACT(C184,""[A-Z]{2,}"")"),"CHAYO")</f>
        <v>CHAYO</v>
      </c>
      <c r="E184" s="7" t="s">
        <v>15</v>
      </c>
      <c r="F184" s="7" t="s">
        <v>171</v>
      </c>
      <c r="G184" s="7" t="s">
        <v>14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0">
        <v>45523.0</v>
      </c>
      <c r="B185" s="11" t="s">
        <v>21578</v>
      </c>
      <c r="C185" s="7" t="s">
        <v>21579</v>
      </c>
      <c r="D185" s="71" t="str">
        <f>IFERROR(__xludf.DUMMYFUNCTION("REGEXEXTRACT(C185,""[A-Z]{2,}"")"),"CHAYO")</f>
        <v>CHAYO</v>
      </c>
      <c r="E185" s="7" t="s">
        <v>15</v>
      </c>
      <c r="F185" s="7" t="s">
        <v>101</v>
      </c>
      <c r="G185" s="7" t="s">
        <v>14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0">
        <v>45523.0</v>
      </c>
      <c r="B186" s="11" t="s">
        <v>21580</v>
      </c>
      <c r="C186" s="7" t="s">
        <v>21581</v>
      </c>
      <c r="D186" s="71" t="str">
        <f>IFERROR(__xludf.DUMMYFUNCTION("REGEXEXTRACT(C186,""[A-Z]{2,}"")"),"PTT")</f>
        <v>PTT</v>
      </c>
      <c r="E186" s="7" t="s">
        <v>15</v>
      </c>
      <c r="F186" s="7" t="s">
        <v>21582</v>
      </c>
      <c r="G186" s="7" t="s">
        <v>14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0">
        <v>45522.0</v>
      </c>
      <c r="B187" s="11" t="s">
        <v>21583</v>
      </c>
      <c r="C187" s="7" t="s">
        <v>21584</v>
      </c>
      <c r="D187" s="71" t="str">
        <f>IFERROR(__xludf.DUMMYFUNCTION("REGEXEXTRACT(C187,""[A-Z]{2,}"")"),"CPF")</f>
        <v>CPF</v>
      </c>
      <c r="E187" s="7" t="s">
        <v>15</v>
      </c>
      <c r="F187" s="7" t="s">
        <v>132</v>
      </c>
      <c r="G187" s="7" t="s">
        <v>14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0">
        <v>45521.0</v>
      </c>
      <c r="B188" s="11" t="s">
        <v>21585</v>
      </c>
      <c r="C188" s="7" t="s">
        <v>21586</v>
      </c>
      <c r="D188" s="71" t="str">
        <f>IFERROR(__xludf.DUMMYFUNCTION("REGEXEXTRACT(C188,""[A-Z]{2,}"")"),"BIZ")</f>
        <v>BIZ</v>
      </c>
      <c r="E188" s="7" t="s">
        <v>1790</v>
      </c>
      <c r="F188" s="7" t="s">
        <v>18</v>
      </c>
      <c r="G188" s="7" t="s">
        <v>14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0">
        <v>45521.0</v>
      </c>
      <c r="B189" s="11" t="s">
        <v>21585</v>
      </c>
      <c r="C189" s="7" t="s">
        <v>21586</v>
      </c>
      <c r="D189" s="71" t="str">
        <f>IFERROR(__xludf.DUMMYFUNCTION("REGEXEXTRACT(C189,""[A-Z]{2,}"")"),"BIZ")</f>
        <v>BIZ</v>
      </c>
      <c r="E189" s="7" t="s">
        <v>38</v>
      </c>
      <c r="F189" s="7" t="s">
        <v>18</v>
      </c>
      <c r="G189" s="7" t="s">
        <v>14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0">
        <v>45520.0</v>
      </c>
      <c r="B190" s="11" t="s">
        <v>21587</v>
      </c>
      <c r="C190" s="7" t="s">
        <v>21588</v>
      </c>
      <c r="D190" s="71" t="str">
        <f>IFERROR(__xludf.DUMMYFUNCTION("REGEXEXTRACT(C190,""[A-Z]{2,}"")"),"SCN")</f>
        <v>SCN</v>
      </c>
      <c r="E190" s="7" t="s">
        <v>21456</v>
      </c>
      <c r="F190" s="7" t="s">
        <v>21485</v>
      </c>
      <c r="G190" s="7" t="s">
        <v>86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0">
        <v>45520.0</v>
      </c>
      <c r="B191" s="11" t="s">
        <v>21589</v>
      </c>
      <c r="C191" s="7" t="s">
        <v>21590</v>
      </c>
      <c r="D191" s="71" t="str">
        <f>IFERROR(__xludf.DUMMYFUNCTION("REGEXEXTRACT(C191,""[A-Z]{2,}"")"),"ESG")</f>
        <v>ESG</v>
      </c>
      <c r="E191" s="7" t="s">
        <v>21591</v>
      </c>
      <c r="F191" s="7" t="s">
        <v>4286</v>
      </c>
      <c r="G191" s="7" t="s">
        <v>29</v>
      </c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0">
        <v>45520.0</v>
      </c>
      <c r="B192" s="11" t="s">
        <v>21589</v>
      </c>
      <c r="C192" s="7" t="s">
        <v>21590</v>
      </c>
      <c r="D192" s="71" t="str">
        <f>IFERROR(__xludf.DUMMYFUNCTION("REGEXEXTRACT(C192,""[A-Z]{2,}"")"),"ESG")</f>
        <v>ESG</v>
      </c>
      <c r="E192" s="7" t="s">
        <v>21592</v>
      </c>
      <c r="F192" s="7" t="s">
        <v>542</v>
      </c>
      <c r="G192" s="7" t="s">
        <v>29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0">
        <v>45520.0</v>
      </c>
      <c r="B193" s="11" t="s">
        <v>21593</v>
      </c>
      <c r="C193" s="7" t="s">
        <v>21594</v>
      </c>
      <c r="D193" s="71" t="str">
        <f>IFERROR(__xludf.DUMMYFUNCTION("REGEXEXTRACT(C193,""[A-Z]{2,}"")"),"SET")</f>
        <v>SET</v>
      </c>
      <c r="E193" s="7" t="s">
        <v>1862</v>
      </c>
      <c r="F193" s="7" t="s">
        <v>7020</v>
      </c>
      <c r="G193" s="7" t="s">
        <v>14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0">
        <v>45520.0</v>
      </c>
      <c r="B194" s="11" t="s">
        <v>21593</v>
      </c>
      <c r="C194" s="7" t="s">
        <v>21594</v>
      </c>
      <c r="D194" s="71" t="str">
        <f>IFERROR(__xludf.DUMMYFUNCTION("REGEXEXTRACT(C194,""[A-Z]{2,}"")"),"SET")</f>
        <v>SET</v>
      </c>
      <c r="E194" s="7" t="s">
        <v>10530</v>
      </c>
      <c r="F194" s="7" t="s">
        <v>33</v>
      </c>
      <c r="G194" s="7" t="s">
        <v>14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0">
        <v>45520.0</v>
      </c>
      <c r="B195" s="11" t="s">
        <v>21595</v>
      </c>
      <c r="C195" s="7" t="s">
        <v>21596</v>
      </c>
      <c r="D195" s="71" t="str">
        <f>IFERROR(__xludf.DUMMYFUNCTION("REGEXEXTRACT(C195,""[A-Z]{2,}"")"),"SC")</f>
        <v>SC</v>
      </c>
      <c r="E195" s="7" t="s">
        <v>148</v>
      </c>
      <c r="F195" s="7" t="s">
        <v>5047</v>
      </c>
      <c r="G195" s="7" t="s">
        <v>29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0">
        <v>45520.0</v>
      </c>
      <c r="B196" s="11" t="s">
        <v>21597</v>
      </c>
      <c r="C196" s="7" t="s">
        <v>21598</v>
      </c>
      <c r="D196" s="71" t="str">
        <f>IFERROR(__xludf.DUMMYFUNCTION("REGEXEXTRACT(C196,""[A-Z]{2,}"")"),"COM")</f>
        <v>COM</v>
      </c>
      <c r="E196" s="7" t="s">
        <v>21599</v>
      </c>
      <c r="F196" s="7" t="s">
        <v>21407</v>
      </c>
      <c r="G196" s="7" t="s">
        <v>29</v>
      </c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0">
        <v>45520.0</v>
      </c>
      <c r="B197" s="11" t="s">
        <v>21600</v>
      </c>
      <c r="C197" s="7" t="s">
        <v>21601</v>
      </c>
      <c r="D197" s="71" t="str">
        <f>IFERROR(__xludf.DUMMYFUNCTION("REGEXEXTRACT(C197,""[A-Z]{2,}"")"),"SC")</f>
        <v>SC</v>
      </c>
      <c r="E197" s="7"/>
      <c r="F197" s="7" t="s">
        <v>171</v>
      </c>
      <c r="G197" s="7" t="s">
        <v>14</v>
      </c>
      <c r="H197" s="7" t="s">
        <v>15</v>
      </c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0">
        <v>45520.0</v>
      </c>
      <c r="B198" s="11" t="s">
        <v>21602</v>
      </c>
      <c r="C198" s="7" t="s">
        <v>21603</v>
      </c>
      <c r="D198" s="71" t="str">
        <f>IFERROR(__xludf.DUMMYFUNCTION("REGEXEXTRACT(C198,""[A-Z]{2,}"")"),"CIVIL")</f>
        <v>CIVIL</v>
      </c>
      <c r="E198" s="7" t="s">
        <v>257</v>
      </c>
      <c r="F198" s="7" t="s">
        <v>3501</v>
      </c>
      <c r="G198" s="7" t="s">
        <v>14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0">
        <v>45519.0</v>
      </c>
      <c r="B199" s="11" t="s">
        <v>21604</v>
      </c>
      <c r="C199" s="7" t="s">
        <v>21605</v>
      </c>
      <c r="D199" s="71" t="str">
        <f>IFERROR(__xludf.DUMMYFUNCTION("REGEXEXTRACT(C199,""[A-Z]{2,}"")"),"PTT")</f>
        <v>PTT</v>
      </c>
      <c r="E199" s="7" t="s">
        <v>21301</v>
      </c>
      <c r="F199" s="7" t="s">
        <v>47</v>
      </c>
      <c r="G199" s="7" t="s">
        <v>14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0">
        <v>45519.0</v>
      </c>
      <c r="B200" s="11" t="s">
        <v>21606</v>
      </c>
      <c r="C200" s="7" t="s">
        <v>21607</v>
      </c>
      <c r="D200" s="71" t="str">
        <f>IFERROR(__xludf.DUMMYFUNCTION("REGEXEXTRACT(C200,""[A-Z]{2,}"")"),"SABUY")</f>
        <v>SABUY</v>
      </c>
      <c r="E200" s="7" t="s">
        <v>259</v>
      </c>
      <c r="F200" s="7" t="s">
        <v>21608</v>
      </c>
      <c r="G200" s="7" t="s">
        <v>86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0">
        <v>45519.0</v>
      </c>
      <c r="B201" s="11" t="s">
        <v>21606</v>
      </c>
      <c r="C201" s="7" t="s">
        <v>21607</v>
      </c>
      <c r="D201" s="71" t="str">
        <f>IFERROR(__xludf.DUMMYFUNCTION("REGEXEXTRACT(C201,""[A-Z]{2,}"")"),"SABUY")</f>
        <v>SABUY</v>
      </c>
      <c r="E201" s="7" t="s">
        <v>259</v>
      </c>
      <c r="F201" s="7" t="s">
        <v>152</v>
      </c>
      <c r="G201" s="7" t="s">
        <v>86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0">
        <v>45519.0</v>
      </c>
      <c r="B202" s="11" t="s">
        <v>21609</v>
      </c>
      <c r="C202" s="7" t="s">
        <v>21610</v>
      </c>
      <c r="D202" s="71" t="str">
        <f>IFERROR(__xludf.DUMMYFUNCTION("REGEXEXTRACT(C202,""[A-Z]{2,}"")"),"ITD")</f>
        <v>ITD</v>
      </c>
      <c r="E202" s="7"/>
      <c r="F202" s="7" t="s">
        <v>152</v>
      </c>
      <c r="G202" s="7" t="s">
        <v>86</v>
      </c>
      <c r="H202" s="7" t="s">
        <v>15</v>
      </c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0">
        <v>45519.0</v>
      </c>
      <c r="B203" s="11" t="s">
        <v>21611</v>
      </c>
      <c r="C203" s="7" t="s">
        <v>21612</v>
      </c>
      <c r="D203" s="71" t="str">
        <f>IFERROR(__xludf.DUMMYFUNCTION("REGEXEXTRACT(C203,""[A-Z]{2,}"")"),"COM")</f>
        <v>COM</v>
      </c>
      <c r="E203" s="7" t="s">
        <v>15</v>
      </c>
      <c r="F203" s="7" t="s">
        <v>2749</v>
      </c>
      <c r="G203" s="7" t="s">
        <v>14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0">
        <v>45519.0</v>
      </c>
      <c r="B204" s="11" t="s">
        <v>21613</v>
      </c>
      <c r="C204" s="7" t="s">
        <v>21614</v>
      </c>
      <c r="D204" s="71" t="str">
        <f>IFERROR(__xludf.DUMMYFUNCTION("REGEXEXTRACT(C204,""[A-Z]{2,}"")"),"TOA")</f>
        <v>TOA</v>
      </c>
      <c r="E204" s="7" t="s">
        <v>5884</v>
      </c>
      <c r="F204" s="7" t="s">
        <v>38</v>
      </c>
      <c r="G204" s="7" t="s">
        <v>14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0">
        <v>45519.0</v>
      </c>
      <c r="B205" s="11" t="s">
        <v>21613</v>
      </c>
      <c r="C205" s="7" t="s">
        <v>21614</v>
      </c>
      <c r="D205" s="71" t="str">
        <f>IFERROR(__xludf.DUMMYFUNCTION("REGEXEXTRACT(C205,""[A-Z]{2,}"")"),"TOA")</f>
        <v>TOA</v>
      </c>
      <c r="E205" s="7" t="s">
        <v>5884</v>
      </c>
      <c r="F205" s="7" t="s">
        <v>47</v>
      </c>
      <c r="G205" s="7" t="s">
        <v>14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0">
        <v>45519.0</v>
      </c>
      <c r="B206" s="11" t="s">
        <v>21615</v>
      </c>
      <c r="C206" s="7" t="s">
        <v>21616</v>
      </c>
      <c r="D206" s="71" t="str">
        <f>IFERROR(__xludf.DUMMYFUNCTION("REGEXEXTRACT(C206,""[A-Z]{2,}"")"),"YGG")</f>
        <v>YGG</v>
      </c>
      <c r="E206" s="7" t="s">
        <v>21617</v>
      </c>
      <c r="F206" s="7" t="s">
        <v>21618</v>
      </c>
      <c r="G206" s="7" t="s">
        <v>86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0">
        <v>45519.0</v>
      </c>
      <c r="B207" s="11" t="s">
        <v>21615</v>
      </c>
      <c r="C207" s="7" t="s">
        <v>21616</v>
      </c>
      <c r="D207" s="71" t="str">
        <f>IFERROR(__xludf.DUMMYFUNCTION("REGEXEXTRACT(C207,""[A-Z]{2,}"")"),"YGG")</f>
        <v>YGG</v>
      </c>
      <c r="E207" s="7" t="s">
        <v>21367</v>
      </c>
      <c r="F207" s="7" t="s">
        <v>888</v>
      </c>
      <c r="G207" s="7" t="s">
        <v>86</v>
      </c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0">
        <v>45519.0</v>
      </c>
      <c r="B208" s="11" t="s">
        <v>21619</v>
      </c>
      <c r="C208" s="7" t="s">
        <v>21620</v>
      </c>
      <c r="D208" s="71" t="str">
        <f>IFERROR(__xludf.DUMMYFUNCTION("REGEXEXTRACT(C208,""[A-Z]{2,}"")"),"WARRIX")</f>
        <v>WARRIX</v>
      </c>
      <c r="E208" s="7" t="s">
        <v>38</v>
      </c>
      <c r="F208" s="7" t="s">
        <v>18</v>
      </c>
      <c r="G208" s="7" t="s">
        <v>14</v>
      </c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0">
        <v>45519.0</v>
      </c>
      <c r="B209" s="11" t="s">
        <v>21619</v>
      </c>
      <c r="C209" s="7" t="s">
        <v>21620</v>
      </c>
      <c r="D209" s="71" t="str">
        <f>IFERROR(__xludf.DUMMYFUNCTION("REGEXEXTRACT(C209,""[A-Z]{2,}"")"),"WARRIX")</f>
        <v>WARRIX</v>
      </c>
      <c r="E209" s="7" t="s">
        <v>436</v>
      </c>
      <c r="F209" s="7" t="s">
        <v>2852</v>
      </c>
      <c r="G209" s="7" t="s">
        <v>14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0">
        <v>45519.0</v>
      </c>
      <c r="B210" s="11" t="s">
        <v>21621</v>
      </c>
      <c r="C210" s="7" t="s">
        <v>21622</v>
      </c>
      <c r="D210" s="71" t="str">
        <f>IFERROR(__xludf.DUMMYFUNCTION("REGEXEXTRACT(C210,""[A-Z]{2,}"")"),"STEC")</f>
        <v>STEC</v>
      </c>
      <c r="E210" s="7" t="s">
        <v>15</v>
      </c>
      <c r="F210" s="7" t="s">
        <v>747</v>
      </c>
      <c r="G210" s="7" t="s">
        <v>86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0">
        <v>45519.0</v>
      </c>
      <c r="B211" s="11" t="s">
        <v>21621</v>
      </c>
      <c r="C211" s="7" t="s">
        <v>21622</v>
      </c>
      <c r="D211" s="71" t="str">
        <f>IFERROR(__xludf.DUMMYFUNCTION("REGEXEXTRACT(C211,""[A-Z]{2,}"")"),"STEC")</f>
        <v>STEC</v>
      </c>
      <c r="E211" s="7" t="s">
        <v>15</v>
      </c>
      <c r="F211" s="7" t="s">
        <v>4561</v>
      </c>
      <c r="G211" s="7" t="s">
        <v>86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0">
        <v>45519.0</v>
      </c>
      <c r="B212" s="11" t="s">
        <v>21621</v>
      </c>
      <c r="C212" s="7" t="s">
        <v>21622</v>
      </c>
      <c r="D212" s="71" t="str">
        <f>IFERROR(__xludf.DUMMYFUNCTION("REGEXEXTRACT(C212,""[A-Z]{2,}"")"),"STEC")</f>
        <v>STEC</v>
      </c>
      <c r="E212" s="7" t="s">
        <v>334</v>
      </c>
      <c r="F212" s="7" t="s">
        <v>21344</v>
      </c>
      <c r="G212" s="7" t="s">
        <v>86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0">
        <v>45519.0</v>
      </c>
      <c r="B213" s="11" t="s">
        <v>21623</v>
      </c>
      <c r="C213" s="7" t="s">
        <v>21624</v>
      </c>
      <c r="D213" s="71" t="str">
        <f>IFERROR(__xludf.DUMMYFUNCTION("REGEXEXTRACT(C213,""[A-Z]{2,}"")"),"EA")</f>
        <v>EA</v>
      </c>
      <c r="E213" s="7"/>
      <c r="F213" s="7" t="s">
        <v>119</v>
      </c>
      <c r="G213" s="7" t="s">
        <v>14</v>
      </c>
      <c r="H213" s="7" t="s">
        <v>15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0">
        <v>45519.0</v>
      </c>
      <c r="B214" s="11" t="s">
        <v>21625</v>
      </c>
      <c r="C214" s="7" t="s">
        <v>21626</v>
      </c>
      <c r="D214" s="71" t="str">
        <f>IFERROR(__xludf.DUMMYFUNCTION("REGEXEXTRACT(C214,""[A-Z]{2,}"")"),"EA")</f>
        <v>EA</v>
      </c>
      <c r="E214" s="7" t="s">
        <v>15</v>
      </c>
      <c r="F214" s="7" t="s">
        <v>7098</v>
      </c>
      <c r="G214" s="7" t="s">
        <v>14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0">
        <v>45518.0</v>
      </c>
      <c r="B215" s="11" t="s">
        <v>21627</v>
      </c>
      <c r="C215" s="7" t="s">
        <v>21628</v>
      </c>
      <c r="D215" s="71" t="str">
        <f>IFERROR(__xludf.DUMMYFUNCTION("REGEXEXTRACT(C215,""[A-Z]{2,}"")"),"EA")</f>
        <v>EA</v>
      </c>
      <c r="E215" s="7" t="s">
        <v>119</v>
      </c>
      <c r="F215" s="7" t="s">
        <v>505</v>
      </c>
      <c r="G215" s="7" t="s">
        <v>86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0">
        <v>45518.0</v>
      </c>
      <c r="B216" s="11" t="s">
        <v>21629</v>
      </c>
      <c r="C216" s="7" t="s">
        <v>21630</v>
      </c>
      <c r="D216" s="71" t="str">
        <f>IFERROR(__xludf.DUMMYFUNCTION("REGEXEXTRACT(C216,""[A-Z]{2,}"")"),"OSP")</f>
        <v>OSP</v>
      </c>
      <c r="E216" s="7" t="s">
        <v>119</v>
      </c>
      <c r="F216" s="7" t="s">
        <v>542</v>
      </c>
      <c r="G216" s="7" t="s">
        <v>14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0">
        <v>45518.0</v>
      </c>
      <c r="B217" s="11" t="s">
        <v>21629</v>
      </c>
      <c r="C217" s="7" t="s">
        <v>21630</v>
      </c>
      <c r="D217" s="71" t="str">
        <f>IFERROR(__xludf.DUMMYFUNCTION("REGEXEXTRACT(C217,""[A-Z]{2,}"")"),"OSP")</f>
        <v>OSP</v>
      </c>
      <c r="E217" s="7" t="s">
        <v>21301</v>
      </c>
      <c r="F217" s="7" t="s">
        <v>47</v>
      </c>
      <c r="G217" s="7" t="s">
        <v>14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0">
        <v>45518.0</v>
      </c>
      <c r="B218" s="11" t="s">
        <v>21631</v>
      </c>
      <c r="C218" s="7" t="s">
        <v>21632</v>
      </c>
      <c r="D218" s="71" t="str">
        <f>IFERROR(__xludf.DUMMYFUNCTION("REGEXEXTRACT(C218,""[A-Z]{2,}"")"),"HANA")</f>
        <v>HANA</v>
      </c>
      <c r="E218" s="7" t="s">
        <v>119</v>
      </c>
      <c r="F218" s="7" t="s">
        <v>144</v>
      </c>
      <c r="G218" s="7" t="s">
        <v>86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0">
        <v>45518.0</v>
      </c>
      <c r="B219" s="11" t="s">
        <v>21631</v>
      </c>
      <c r="C219" s="7" t="s">
        <v>21632</v>
      </c>
      <c r="D219" s="71" t="str">
        <f>IFERROR(__xludf.DUMMYFUNCTION("REGEXEXTRACT(C219,""[A-Z]{2,}"")"),"HANA")</f>
        <v>HANA</v>
      </c>
      <c r="E219" s="7" t="s">
        <v>436</v>
      </c>
      <c r="F219" s="7" t="s">
        <v>21633</v>
      </c>
      <c r="G219" s="7" t="s">
        <v>86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0">
        <v>45518.0</v>
      </c>
      <c r="B220" s="11" t="s">
        <v>21631</v>
      </c>
      <c r="C220" s="7" t="s">
        <v>21632</v>
      </c>
      <c r="D220" s="71" t="str">
        <f>IFERROR(__xludf.DUMMYFUNCTION("REGEXEXTRACT(C220,""[A-Z]{2,}"")"),"HANA")</f>
        <v>HANA</v>
      </c>
      <c r="E220" s="7" t="s">
        <v>2859</v>
      </c>
      <c r="F220" s="7" t="s">
        <v>542</v>
      </c>
      <c r="G220" s="7" t="s">
        <v>86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0">
        <v>45518.0</v>
      </c>
      <c r="B221" s="11" t="s">
        <v>21634</v>
      </c>
      <c r="C221" s="7" t="s">
        <v>21635</v>
      </c>
      <c r="D221" s="71" t="str">
        <f>IFERROR(__xludf.DUMMYFUNCTION("REGEXEXTRACT(C221,""[A-Z]{2,}"")"),"CPF")</f>
        <v>CPF</v>
      </c>
      <c r="E221" s="7" t="s">
        <v>1936</v>
      </c>
      <c r="F221" s="7" t="s">
        <v>119</v>
      </c>
      <c r="G221" s="7" t="s">
        <v>14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0">
        <v>45518.0</v>
      </c>
      <c r="B222" s="11" t="s">
        <v>21634</v>
      </c>
      <c r="C222" s="7" t="s">
        <v>21635</v>
      </c>
      <c r="D222" s="71" t="str">
        <f>IFERROR(__xludf.DUMMYFUNCTION("REGEXEXTRACT(C222,""[A-Z]{2,}"")"),"CPF")</f>
        <v>CPF</v>
      </c>
      <c r="E222" s="7" t="s">
        <v>21301</v>
      </c>
      <c r="F222" s="7" t="s">
        <v>47</v>
      </c>
      <c r="G222" s="7" t="s">
        <v>14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0">
        <v>45518.0</v>
      </c>
      <c r="B223" s="11" t="s">
        <v>21636</v>
      </c>
      <c r="C223" s="7" t="s">
        <v>21637</v>
      </c>
      <c r="D223" s="71" t="str">
        <f>IFERROR(__xludf.DUMMYFUNCTION("REGEXEXTRACT(C223,""[A-Z]{2,}"")"),"AOT")</f>
        <v>AOT</v>
      </c>
      <c r="E223" s="7" t="s">
        <v>119</v>
      </c>
      <c r="F223" s="7" t="s">
        <v>542</v>
      </c>
      <c r="G223" s="7" t="s">
        <v>14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0">
        <v>45518.0</v>
      </c>
      <c r="B224" s="11" t="s">
        <v>21636</v>
      </c>
      <c r="C224" s="7" t="s">
        <v>21637</v>
      </c>
      <c r="D224" s="71" t="str">
        <f>IFERROR(__xludf.DUMMYFUNCTION("REGEXEXTRACT(C224,""[A-Z]{2,}"")"),"AOT")</f>
        <v>AOT</v>
      </c>
      <c r="E224" s="7" t="s">
        <v>38</v>
      </c>
      <c r="F224" s="7" t="s">
        <v>18</v>
      </c>
      <c r="G224" s="7" t="s">
        <v>14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0">
        <v>45518.0</v>
      </c>
      <c r="B225" s="11" t="s">
        <v>21636</v>
      </c>
      <c r="C225" s="7" t="s">
        <v>21637</v>
      </c>
      <c r="D225" s="71" t="str">
        <f>IFERROR(__xludf.DUMMYFUNCTION("REGEXEXTRACT(C225,""[A-Z]{2,}"")"),"AOT")</f>
        <v>AOT</v>
      </c>
      <c r="E225" s="7" t="s">
        <v>705</v>
      </c>
      <c r="F225" s="7" t="s">
        <v>505</v>
      </c>
      <c r="G225" s="7" t="s">
        <v>14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0">
        <v>45518.0</v>
      </c>
      <c r="B226" s="11" t="s">
        <v>21638</v>
      </c>
      <c r="C226" s="7" t="s">
        <v>21639</v>
      </c>
      <c r="D226" s="71" t="str">
        <f>IFERROR(__xludf.DUMMYFUNCTION("REGEXEXTRACT(C226,""[A-Z]{2,}"")"),"XPG")</f>
        <v>XPG</v>
      </c>
      <c r="E226" s="7" t="s">
        <v>119</v>
      </c>
      <c r="F226" s="7" t="s">
        <v>18</v>
      </c>
      <c r="G226" s="7" t="s">
        <v>14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0">
        <v>45518.0</v>
      </c>
      <c r="B227" s="11" t="s">
        <v>21638</v>
      </c>
      <c r="C227" s="7" t="s">
        <v>21639</v>
      </c>
      <c r="D227" s="71" t="str">
        <f>IFERROR(__xludf.DUMMYFUNCTION("REGEXEXTRACT(C227,""[A-Z]{2,}"")"),"XPG")</f>
        <v>XPG</v>
      </c>
      <c r="E227" s="7" t="s">
        <v>1003</v>
      </c>
      <c r="F227" s="7" t="s">
        <v>7292</v>
      </c>
      <c r="G227" s="7" t="s">
        <v>14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0">
        <v>45518.0</v>
      </c>
      <c r="B228" s="11" t="s">
        <v>21640</v>
      </c>
      <c r="C228" s="7" t="s">
        <v>21641</v>
      </c>
      <c r="D228" s="71" t="str">
        <f>IFERROR(__xludf.DUMMYFUNCTION("REGEXEXTRACT(C228,""[A-Z]{2,}"")"),"SIRI")</f>
        <v>SIRI</v>
      </c>
      <c r="E228" s="7" t="s">
        <v>21642</v>
      </c>
      <c r="F228" s="7" t="s">
        <v>747</v>
      </c>
      <c r="G228" s="7" t="s">
        <v>86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0">
        <v>45518.0</v>
      </c>
      <c r="B229" s="11" t="s">
        <v>21643</v>
      </c>
      <c r="C229" s="7" t="s">
        <v>21644</v>
      </c>
      <c r="D229" s="71" t="str">
        <f>IFERROR(__xludf.DUMMYFUNCTION("REGEXEXTRACT(C229,""[A-Z]{2,}"")"),"CPAXT")</f>
        <v>CPAXT</v>
      </c>
      <c r="E229" s="7" t="s">
        <v>15</v>
      </c>
      <c r="F229" s="7" t="s">
        <v>4561</v>
      </c>
      <c r="G229" s="7" t="s">
        <v>86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0">
        <v>45518.0</v>
      </c>
      <c r="B230" s="11" t="s">
        <v>21645</v>
      </c>
      <c r="C230" s="7" t="s">
        <v>21646</v>
      </c>
      <c r="D230" s="71" t="str">
        <f>IFERROR(__xludf.DUMMYFUNCTION("REGEXEXTRACT(C230,""[A-Z]{2,}"")"),"BCH")</f>
        <v>BCH</v>
      </c>
      <c r="E230" s="7" t="s">
        <v>5927</v>
      </c>
      <c r="F230" s="7" t="s">
        <v>5047</v>
      </c>
      <c r="G230" s="7" t="s">
        <v>14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0">
        <v>45518.0</v>
      </c>
      <c r="B231" s="11" t="s">
        <v>21645</v>
      </c>
      <c r="C231" s="7" t="s">
        <v>21646</v>
      </c>
      <c r="D231" s="71" t="str">
        <f>IFERROR(__xludf.DUMMYFUNCTION("REGEXEXTRACT(C231,""[A-Z]{2,}"")"),"BCH")</f>
        <v>BCH</v>
      </c>
      <c r="E231" s="7" t="s">
        <v>5227</v>
      </c>
      <c r="F231" s="7" t="s">
        <v>11188</v>
      </c>
      <c r="G231" s="7" t="s">
        <v>14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0">
        <v>45518.0</v>
      </c>
      <c r="B232" s="11" t="s">
        <v>21647</v>
      </c>
      <c r="C232" s="7" t="s">
        <v>21648</v>
      </c>
      <c r="D232" s="71" t="str">
        <f>IFERROR(__xludf.DUMMYFUNCTION("REGEXEXTRACT(C232,""[A-Z]{2,}"")"),"KTB")</f>
        <v>KTB</v>
      </c>
      <c r="E232" s="7" t="s">
        <v>15</v>
      </c>
      <c r="F232" s="7" t="s">
        <v>21649</v>
      </c>
      <c r="G232" s="7" t="s">
        <v>29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0">
        <v>45518.0</v>
      </c>
      <c r="B233" s="11" t="s">
        <v>21650</v>
      </c>
      <c r="C233" s="7" t="s">
        <v>21651</v>
      </c>
      <c r="D233" s="71" t="str">
        <f>IFERROR(__xludf.DUMMYFUNCTION("REGEXEXTRACT(C233,""[A-Z]{2,}"")"),"EA")</f>
        <v>EA</v>
      </c>
      <c r="E233" s="7" t="s">
        <v>5939</v>
      </c>
      <c r="F233" s="7" t="s">
        <v>21652</v>
      </c>
      <c r="G233" s="7" t="s">
        <v>14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0">
        <v>45518.0</v>
      </c>
      <c r="B234" s="11" t="s">
        <v>21653</v>
      </c>
      <c r="C234" s="7" t="s">
        <v>21654</v>
      </c>
      <c r="D234" s="71" t="str">
        <f>IFERROR(__xludf.DUMMYFUNCTION("REGEXEXTRACT(C234,""[A-Z]{2,}"")"),"TKN")</f>
        <v>TKN</v>
      </c>
      <c r="E234" s="7" t="s">
        <v>119</v>
      </c>
      <c r="F234" s="7" t="s">
        <v>542</v>
      </c>
      <c r="G234" s="7" t="s">
        <v>14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0">
        <v>45518.0</v>
      </c>
      <c r="B235" s="11" t="s">
        <v>21653</v>
      </c>
      <c r="C235" s="7" t="s">
        <v>21654</v>
      </c>
      <c r="D235" s="71" t="str">
        <f>IFERROR(__xludf.DUMMYFUNCTION("REGEXEXTRACT(C235,""[A-Z]{2,}"")"),"TKN")</f>
        <v>TKN</v>
      </c>
      <c r="E235" s="7" t="s">
        <v>21301</v>
      </c>
      <c r="F235" s="7" t="s">
        <v>47</v>
      </c>
      <c r="G235" s="7" t="s">
        <v>14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0">
        <v>45518.0</v>
      </c>
      <c r="B236" s="11" t="s">
        <v>21653</v>
      </c>
      <c r="C236" s="7" t="s">
        <v>21654</v>
      </c>
      <c r="D236" s="71" t="str">
        <f>IFERROR(__xludf.DUMMYFUNCTION("REGEXEXTRACT(C236,""[A-Z]{2,}"")"),"TKN")</f>
        <v>TKN</v>
      </c>
      <c r="E236" s="7" t="s">
        <v>1790</v>
      </c>
      <c r="F236" s="7" t="s">
        <v>18</v>
      </c>
      <c r="G236" s="7" t="s">
        <v>14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0">
        <v>45518.0</v>
      </c>
      <c r="B237" s="11" t="s">
        <v>21655</v>
      </c>
      <c r="C237" s="7" t="s">
        <v>21656</v>
      </c>
      <c r="D237" s="71" t="str">
        <f>IFERROR(__xludf.DUMMYFUNCTION("REGEXEXTRACT(C237,""[A-Z]{2,}"")"),"JAS")</f>
        <v>JAS</v>
      </c>
      <c r="E237" s="7" t="s">
        <v>4220</v>
      </c>
      <c r="F237" s="7" t="s">
        <v>8022</v>
      </c>
      <c r="G237" s="7" t="s">
        <v>14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0">
        <v>45518.0</v>
      </c>
      <c r="B238" s="11" t="s">
        <v>21657</v>
      </c>
      <c r="C238" s="7" t="s">
        <v>21658</v>
      </c>
      <c r="D238" s="71" t="str">
        <f>IFERROR(__xludf.DUMMYFUNCTION("REGEXEXTRACT(C238,""[A-Z]{2,}"")"),"EA")</f>
        <v>EA</v>
      </c>
      <c r="E238" s="7" t="s">
        <v>887</v>
      </c>
      <c r="F238" s="7" t="s">
        <v>21659</v>
      </c>
      <c r="G238" s="7" t="s">
        <v>86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0">
        <v>45518.0</v>
      </c>
      <c r="B239" s="11" t="s">
        <v>21657</v>
      </c>
      <c r="C239" s="7" t="s">
        <v>21658</v>
      </c>
      <c r="D239" s="71" t="str">
        <f>IFERROR(__xludf.DUMMYFUNCTION("REGEXEXTRACT(C239,""[A-Z]{2,}"")"),"EA")</f>
        <v>EA</v>
      </c>
      <c r="E239" s="7" t="s">
        <v>21660</v>
      </c>
      <c r="F239" s="7" t="s">
        <v>21661</v>
      </c>
      <c r="G239" s="7" t="s">
        <v>86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0">
        <v>45518.0</v>
      </c>
      <c r="B240" s="11" t="s">
        <v>21657</v>
      </c>
      <c r="C240" s="7" t="s">
        <v>21658</v>
      </c>
      <c r="D240" s="71" t="str">
        <f>IFERROR(__xludf.DUMMYFUNCTION("REGEXEXTRACT(C240,""[A-Z]{2,}"")"),"EA")</f>
        <v>EA</v>
      </c>
      <c r="E240" s="7" t="s">
        <v>21617</v>
      </c>
      <c r="F240" s="7" t="s">
        <v>888</v>
      </c>
      <c r="G240" s="7" t="s">
        <v>86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0">
        <v>45518.0</v>
      </c>
      <c r="B241" s="11" t="s">
        <v>21662</v>
      </c>
      <c r="C241" s="7" t="s">
        <v>21663</v>
      </c>
      <c r="D241" s="71" t="str">
        <f>IFERROR(__xludf.DUMMYFUNCTION("REGEXEXTRACT(C241,""[A-Z]{2,}"")"),"THCOM")</f>
        <v>THCOM</v>
      </c>
      <c r="E241" s="7" t="s">
        <v>473</v>
      </c>
      <c r="F241" s="7" t="s">
        <v>6616</v>
      </c>
      <c r="G241" s="7" t="s">
        <v>14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0">
        <v>45518.0</v>
      </c>
      <c r="B242" s="11" t="s">
        <v>21662</v>
      </c>
      <c r="C242" s="7" t="s">
        <v>21663</v>
      </c>
      <c r="D242" s="71" t="str">
        <f>IFERROR(__xludf.DUMMYFUNCTION("REGEXEXTRACT(C242,""[A-Z]{2,}"")"),"THCOM")</f>
        <v>THCOM</v>
      </c>
      <c r="E242" s="7" t="s">
        <v>38</v>
      </c>
      <c r="F242" s="7" t="s">
        <v>13</v>
      </c>
      <c r="G242" s="7" t="s">
        <v>14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0">
        <v>45518.0</v>
      </c>
      <c r="B243" s="11" t="s">
        <v>21662</v>
      </c>
      <c r="C243" s="7" t="s">
        <v>21663</v>
      </c>
      <c r="D243" s="71" t="str">
        <f>IFERROR(__xludf.DUMMYFUNCTION("REGEXEXTRACT(C243,""[A-Z]{2,}"")"),"THCOM")</f>
        <v>THCOM</v>
      </c>
      <c r="E243" s="7" t="s">
        <v>38</v>
      </c>
      <c r="F243" s="7" t="s">
        <v>101</v>
      </c>
      <c r="G243" s="7" t="s">
        <v>14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0">
        <v>45518.0</v>
      </c>
      <c r="B244" s="11" t="s">
        <v>21664</v>
      </c>
      <c r="C244" s="7" t="s">
        <v>21665</v>
      </c>
      <c r="D244" s="71" t="str">
        <f>IFERROR(__xludf.DUMMYFUNCTION("REGEXEXTRACT(C244,""[A-Z]{2,}"")"),"SC")</f>
        <v>SC</v>
      </c>
      <c r="E244" s="7" t="s">
        <v>15</v>
      </c>
      <c r="F244" s="7" t="s">
        <v>171</v>
      </c>
      <c r="G244" s="7" t="s">
        <v>14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0">
        <v>45518.0</v>
      </c>
      <c r="B245" s="11" t="s">
        <v>21666</v>
      </c>
      <c r="C245" s="7" t="s">
        <v>21667</v>
      </c>
      <c r="D245" s="71" t="str">
        <f>IFERROR(__xludf.DUMMYFUNCTION("REGEXEXTRACT(C245,""[A-Z]{2,}"")"),"STEC")</f>
        <v>STEC</v>
      </c>
      <c r="E245" s="7" t="s">
        <v>21668</v>
      </c>
      <c r="F245" s="7" t="s">
        <v>21669</v>
      </c>
      <c r="G245" s="7" t="s">
        <v>29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0">
        <v>45518.0</v>
      </c>
      <c r="B246" s="11" t="s">
        <v>21670</v>
      </c>
      <c r="C246" s="7" t="s">
        <v>21671</v>
      </c>
      <c r="D246" s="71" t="str">
        <f>IFERROR(__xludf.DUMMYFUNCTION("REGEXEXTRACT(C246,""[A-Z]{2,}"")"),"STARK")</f>
        <v>STARK</v>
      </c>
      <c r="E246" s="7" t="s">
        <v>15</v>
      </c>
      <c r="F246" s="7" t="s">
        <v>2476</v>
      </c>
      <c r="G246" s="7" t="s">
        <v>86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0">
        <v>45517.0</v>
      </c>
      <c r="B247" s="11" t="s">
        <v>21672</v>
      </c>
      <c r="C247" s="7" t="s">
        <v>21673</v>
      </c>
      <c r="D247" s="71" t="str">
        <f>IFERROR(__xludf.DUMMYFUNCTION("REGEXEXTRACT(C247,""[A-Z]{2,}"")"),"TTA")</f>
        <v>TTA</v>
      </c>
      <c r="E247" s="7" t="s">
        <v>119</v>
      </c>
      <c r="F247" s="7" t="s">
        <v>505</v>
      </c>
      <c r="G247" s="7" t="s">
        <v>86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0">
        <v>45517.0</v>
      </c>
      <c r="B248" s="11" t="s">
        <v>21674</v>
      </c>
      <c r="C248" s="7" t="s">
        <v>21675</v>
      </c>
      <c r="D248" s="71" t="str">
        <f>IFERROR(__xludf.DUMMYFUNCTION("REGEXEXTRACT(C248,""[A-Z]{2,}"")"),"DITTO")</f>
        <v>DITTO</v>
      </c>
      <c r="E248" s="7" t="s">
        <v>119</v>
      </c>
      <c r="F248" s="7" t="s">
        <v>18</v>
      </c>
      <c r="G248" s="7" t="s">
        <v>14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0">
        <v>45517.0</v>
      </c>
      <c r="B249" s="11" t="s">
        <v>21674</v>
      </c>
      <c r="C249" s="7" t="s">
        <v>21675</v>
      </c>
      <c r="D249" s="71" t="str">
        <f>IFERROR(__xludf.DUMMYFUNCTION("REGEXEXTRACT(C249,""[A-Z]{2,}"")"),"DITTO")</f>
        <v>DITTO</v>
      </c>
      <c r="E249" s="7" t="s">
        <v>9351</v>
      </c>
      <c r="F249" s="7" t="s">
        <v>429</v>
      </c>
      <c r="G249" s="7" t="s">
        <v>14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0">
        <v>45517.0</v>
      </c>
      <c r="B250" s="11" t="s">
        <v>21676</v>
      </c>
      <c r="C250" s="7" t="s">
        <v>21677</v>
      </c>
      <c r="D250" s="71" t="str">
        <f>IFERROR(__xludf.DUMMYFUNCTION("REGEXEXTRACT(C250,""[A-Z]{2,}"")"),"BDMS")</f>
        <v>BDMS</v>
      </c>
      <c r="E250" s="7" t="s">
        <v>119</v>
      </c>
      <c r="F250" s="7" t="s">
        <v>18</v>
      </c>
      <c r="G250" s="7" t="s">
        <v>14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0">
        <v>45517.0</v>
      </c>
      <c r="B251" s="11" t="s">
        <v>21676</v>
      </c>
      <c r="C251" s="7" t="s">
        <v>21677</v>
      </c>
      <c r="D251" s="71" t="str">
        <f>IFERROR(__xludf.DUMMYFUNCTION("REGEXEXTRACT(C251,""[A-Z]{2,}"")"),"BDMS")</f>
        <v>BDMS</v>
      </c>
      <c r="E251" s="7" t="s">
        <v>589</v>
      </c>
      <c r="F251" s="7" t="s">
        <v>505</v>
      </c>
      <c r="G251" s="7" t="s">
        <v>14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0">
        <v>45517.0</v>
      </c>
      <c r="B252" s="11" t="s">
        <v>21678</v>
      </c>
      <c r="C252" s="7" t="s">
        <v>21679</v>
      </c>
      <c r="D252" s="71" t="str">
        <f>IFERROR(__xludf.DUMMYFUNCTION("REGEXEXTRACT(C252,""[A-Z]{2,}"")"),"CPALL")</f>
        <v>CPALL</v>
      </c>
      <c r="E252" s="7" t="s">
        <v>119</v>
      </c>
      <c r="F252" s="7" t="s">
        <v>171</v>
      </c>
      <c r="G252" s="7" t="s">
        <v>14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0">
        <v>45517.0</v>
      </c>
      <c r="B253" s="11" t="s">
        <v>21678</v>
      </c>
      <c r="C253" s="7" t="s">
        <v>21679</v>
      </c>
      <c r="D253" s="71" t="str">
        <f>IFERROR(__xludf.DUMMYFUNCTION("REGEXEXTRACT(C253,""[A-Z]{2,}"")"),"CPALL")</f>
        <v>CPALL</v>
      </c>
      <c r="E253" s="7" t="s">
        <v>38</v>
      </c>
      <c r="F253" s="7" t="s">
        <v>171</v>
      </c>
      <c r="G253" s="7" t="s">
        <v>14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0">
        <v>45517.0</v>
      </c>
      <c r="B254" s="11" t="s">
        <v>21680</v>
      </c>
      <c r="C254" s="7" t="s">
        <v>21681</v>
      </c>
      <c r="D254" s="71" t="str">
        <f>IFERROR(__xludf.DUMMYFUNCTION("REGEXEXTRACT(C254,""[A-Z]{2,}"")"),"DELTA")</f>
        <v>DELTA</v>
      </c>
      <c r="E254" s="7" t="s">
        <v>220</v>
      </c>
      <c r="F254" s="7" t="s">
        <v>950</v>
      </c>
      <c r="G254" s="7" t="s">
        <v>14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0">
        <v>45517.0</v>
      </c>
      <c r="B255" s="11" t="s">
        <v>21682</v>
      </c>
      <c r="C255" s="7" t="s">
        <v>21683</v>
      </c>
      <c r="D255" s="71" t="str">
        <f>IFERROR(__xludf.DUMMYFUNCTION("REGEXEXTRACT(C255,""[A-Z]{2,}"")"),"SET")</f>
        <v>SET</v>
      </c>
      <c r="E255" s="7" t="s">
        <v>15</v>
      </c>
      <c r="F255" s="7" t="s">
        <v>33</v>
      </c>
      <c r="G255" s="7" t="s">
        <v>14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0">
        <v>45517.0</v>
      </c>
      <c r="B256" s="11" t="s">
        <v>21684</v>
      </c>
      <c r="C256" s="7" t="s">
        <v>21685</v>
      </c>
      <c r="D256" s="71" t="str">
        <f>IFERROR(__xludf.DUMMYFUNCTION("REGEXEXTRACT(C256,""[A-Z]{2,}"")"),"SVI")</f>
        <v>SVI</v>
      </c>
      <c r="E256" s="7" t="s">
        <v>15</v>
      </c>
      <c r="F256" s="7" t="s">
        <v>101</v>
      </c>
      <c r="G256" s="7" t="s">
        <v>14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0">
        <v>45517.0</v>
      </c>
      <c r="B257" s="11" t="s">
        <v>21684</v>
      </c>
      <c r="C257" s="7" t="s">
        <v>21685</v>
      </c>
      <c r="D257" s="71" t="str">
        <f>IFERROR(__xludf.DUMMYFUNCTION("REGEXEXTRACT(C257,""[A-Z]{2,}"")"),"SVI")</f>
        <v>SVI</v>
      </c>
      <c r="E257" s="7" t="s">
        <v>15</v>
      </c>
      <c r="F257" s="7" t="s">
        <v>132</v>
      </c>
      <c r="G257" s="7" t="s">
        <v>14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0">
        <v>45517.0</v>
      </c>
      <c r="B258" s="11" t="s">
        <v>21684</v>
      </c>
      <c r="C258" s="7" t="s">
        <v>21685</v>
      </c>
      <c r="D258" s="71" t="str">
        <f>IFERROR(__xludf.DUMMYFUNCTION("REGEXEXTRACT(C258,""[A-Z]{2,}"")"),"SVI")</f>
        <v>SVI</v>
      </c>
      <c r="E258" s="7" t="s">
        <v>119</v>
      </c>
      <c r="F258" s="7" t="s">
        <v>18</v>
      </c>
      <c r="G258" s="7" t="s">
        <v>14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0">
        <v>45517.0</v>
      </c>
      <c r="B259" s="11" t="s">
        <v>21684</v>
      </c>
      <c r="C259" s="7" t="s">
        <v>21685</v>
      </c>
      <c r="D259" s="71" t="str">
        <f>IFERROR(__xludf.DUMMYFUNCTION("REGEXEXTRACT(C259,""[A-Z]{2,}"")"),"SVI")</f>
        <v>SVI</v>
      </c>
      <c r="E259" s="7" t="s">
        <v>334</v>
      </c>
      <c r="F259" s="7" t="s">
        <v>300</v>
      </c>
      <c r="G259" s="7" t="s">
        <v>14</v>
      </c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0">
        <v>45517.0</v>
      </c>
      <c r="B260" s="11" t="s">
        <v>21686</v>
      </c>
      <c r="C260" s="7" t="s">
        <v>21687</v>
      </c>
      <c r="D260" s="71" t="str">
        <f>IFERROR(__xludf.DUMMYFUNCTION("REGEXEXTRACT(C260,""[A-Z]{2,}"")"),"BGRIM")</f>
        <v>BGRIM</v>
      </c>
      <c r="E260" s="7" t="s">
        <v>119</v>
      </c>
      <c r="F260" s="7" t="s">
        <v>21688</v>
      </c>
      <c r="G260" s="7" t="s">
        <v>86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0">
        <v>45517.0</v>
      </c>
      <c r="B261" s="11" t="s">
        <v>21686</v>
      </c>
      <c r="C261" s="7" t="s">
        <v>21687</v>
      </c>
      <c r="D261" s="71" t="str">
        <f>IFERROR(__xludf.DUMMYFUNCTION("REGEXEXTRACT(C261,""[A-Z]{2,}"")"),"BGRIM")</f>
        <v>BGRIM</v>
      </c>
      <c r="E261" s="7" t="s">
        <v>21301</v>
      </c>
      <c r="F261" s="7" t="s">
        <v>47</v>
      </c>
      <c r="G261" s="7" t="s">
        <v>14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0">
        <v>45517.0</v>
      </c>
      <c r="B262" s="11" t="s">
        <v>21689</v>
      </c>
      <c r="C262" s="7" t="s">
        <v>21690</v>
      </c>
      <c r="D262" s="71" t="str">
        <f>IFERROR(__xludf.DUMMYFUNCTION("REGEXEXTRACT(C262,""[A-Z]{2,}"")"),"ADVICE")</f>
        <v>ADVICE</v>
      </c>
      <c r="E262" s="7" t="s">
        <v>15</v>
      </c>
      <c r="F262" s="7" t="s">
        <v>171</v>
      </c>
      <c r="G262" s="7" t="s">
        <v>14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0">
        <v>45517.0</v>
      </c>
      <c r="B263" s="11" t="s">
        <v>21689</v>
      </c>
      <c r="C263" s="7" t="s">
        <v>21690</v>
      </c>
      <c r="D263" s="71" t="str">
        <f>IFERROR(__xludf.DUMMYFUNCTION("REGEXEXTRACT(C263,""[A-Z]{2,}"")"),"ADVICE")</f>
        <v>ADVICE</v>
      </c>
      <c r="E263" s="7" t="s">
        <v>15</v>
      </c>
      <c r="F263" s="7" t="s">
        <v>101</v>
      </c>
      <c r="G263" s="7" t="s">
        <v>14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0">
        <v>45517.0</v>
      </c>
      <c r="B264" s="11" t="s">
        <v>21689</v>
      </c>
      <c r="C264" s="7" t="s">
        <v>21690</v>
      </c>
      <c r="D264" s="71" t="str">
        <f>IFERROR(__xludf.DUMMYFUNCTION("REGEXEXTRACT(C264,""[A-Z]{2,}"")"),"ADVICE")</f>
        <v>ADVICE</v>
      </c>
      <c r="E264" s="7" t="s">
        <v>809</v>
      </c>
      <c r="F264" s="7" t="s">
        <v>47</v>
      </c>
      <c r="G264" s="7" t="s">
        <v>14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0">
        <v>45517.0</v>
      </c>
      <c r="B265" s="11" t="s">
        <v>21691</v>
      </c>
      <c r="C265" s="7" t="s">
        <v>21692</v>
      </c>
      <c r="D265" s="71" t="str">
        <f>IFERROR(__xludf.DUMMYFUNCTION("REGEXEXTRACT(C265,""[A-Z]{2,}"")"),"BMA")</f>
        <v>BMA</v>
      </c>
      <c r="E265" s="7" t="s">
        <v>240</v>
      </c>
      <c r="F265" s="7" t="s">
        <v>4416</v>
      </c>
      <c r="G265" s="7" t="s">
        <v>86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0">
        <v>45517.0</v>
      </c>
      <c r="B266" s="11" t="s">
        <v>21691</v>
      </c>
      <c r="C266" s="7" t="s">
        <v>21692</v>
      </c>
      <c r="D266" s="71" t="str">
        <f>IFERROR(__xludf.DUMMYFUNCTION("REGEXEXTRACT(C266,""[A-Z]{2,}"")"),"BMA")</f>
        <v>BMA</v>
      </c>
      <c r="E266" s="7" t="s">
        <v>21693</v>
      </c>
      <c r="F266" s="7" t="s">
        <v>888</v>
      </c>
      <c r="G266" s="7" t="s">
        <v>86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0">
        <v>45516.0</v>
      </c>
      <c r="B267" s="11" t="s">
        <v>21694</v>
      </c>
      <c r="C267" s="7" t="s">
        <v>21695</v>
      </c>
      <c r="D267" s="71" t="str">
        <f>IFERROR(__xludf.DUMMYFUNCTION("REGEXEXTRACT(C267,""[A-Z]{2,}"")"),"OR")</f>
        <v>OR</v>
      </c>
      <c r="E267" s="7" t="s">
        <v>15</v>
      </c>
      <c r="F267" s="7" t="s">
        <v>119</v>
      </c>
      <c r="G267" s="7" t="s">
        <v>14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0">
        <v>45515.0</v>
      </c>
      <c r="B268" s="11" t="s">
        <v>21696</v>
      </c>
      <c r="C268" s="7" t="s">
        <v>21697</v>
      </c>
      <c r="D268" s="71" t="str">
        <f>IFERROR(__xludf.DUMMYFUNCTION("REGEXEXTRACT(C268,""[A-Z]{2,}"")"),"GULF")</f>
        <v>GULF</v>
      </c>
      <c r="E268" s="7" t="s">
        <v>15</v>
      </c>
      <c r="F268" s="7" t="s">
        <v>33</v>
      </c>
      <c r="G268" s="7" t="s">
        <v>14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0">
        <v>45515.0</v>
      </c>
      <c r="B269" s="11" t="s">
        <v>21696</v>
      </c>
      <c r="C269" s="7" t="s">
        <v>21697</v>
      </c>
      <c r="D269" s="71" t="str">
        <f>IFERROR(__xludf.DUMMYFUNCTION("REGEXEXTRACT(C269,""[A-Z]{2,}"")"),"GULF")</f>
        <v>GULF</v>
      </c>
      <c r="E269" s="7" t="s">
        <v>15</v>
      </c>
      <c r="F269" s="7" t="s">
        <v>33</v>
      </c>
      <c r="G269" s="7" t="s">
        <v>14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0">
        <v>45515.0</v>
      </c>
      <c r="B270" s="11" t="s">
        <v>21696</v>
      </c>
      <c r="C270" s="7" t="s">
        <v>21697</v>
      </c>
      <c r="D270" s="71" t="str">
        <f>IFERROR(__xludf.DUMMYFUNCTION("REGEXEXTRACT(C270,""[A-Z]{2,}"")"),"GULF")</f>
        <v>GULF</v>
      </c>
      <c r="E270" s="7" t="s">
        <v>15</v>
      </c>
      <c r="F270" s="7" t="s">
        <v>33</v>
      </c>
      <c r="G270" s="7" t="s">
        <v>14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0">
        <v>45514.0</v>
      </c>
      <c r="B271" s="11" t="s">
        <v>21698</v>
      </c>
      <c r="C271" s="7" t="s">
        <v>21699</v>
      </c>
      <c r="D271" s="71" t="str">
        <f>IFERROR(__xludf.DUMMYFUNCTION("REGEXEXTRACT(C271,""[A-Z]{2,}"")"),"AJA")</f>
        <v>AJA</v>
      </c>
      <c r="E271" s="7" t="s">
        <v>111</v>
      </c>
      <c r="F271" s="7" t="s">
        <v>6937</v>
      </c>
      <c r="G271" s="7" t="s">
        <v>86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0">
        <v>45514.0</v>
      </c>
      <c r="B272" s="11" t="s">
        <v>21700</v>
      </c>
      <c r="C272" s="7" t="s">
        <v>21701</v>
      </c>
      <c r="D272" s="71" t="str">
        <f>IFERROR(__xludf.DUMMYFUNCTION("REGEXEXTRACT(C272,""[A-Z]{2,}"")"),"JKN")</f>
        <v>JKN</v>
      </c>
      <c r="E272" s="7" t="s">
        <v>21702</v>
      </c>
      <c r="F272" s="7" t="s">
        <v>21703</v>
      </c>
      <c r="G272" s="7" t="s">
        <v>14</v>
      </c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0">
        <v>45514.0</v>
      </c>
      <c r="B273" s="11" t="s">
        <v>21700</v>
      </c>
      <c r="C273" s="7" t="s">
        <v>21701</v>
      </c>
      <c r="D273" s="71" t="str">
        <f>IFERROR(__xludf.DUMMYFUNCTION("REGEXEXTRACT(C273,""[A-Z]{2,}"")"),"JKN")</f>
        <v>JKN</v>
      </c>
      <c r="E273" s="7" t="s">
        <v>671</v>
      </c>
      <c r="F273" s="7" t="s">
        <v>21704</v>
      </c>
      <c r="G273" s="7" t="s">
        <v>86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0">
        <v>45513.0</v>
      </c>
      <c r="B274" s="11" t="s">
        <v>21705</v>
      </c>
      <c r="C274" s="7" t="s">
        <v>21706</v>
      </c>
      <c r="D274" s="71" t="str">
        <f>IFERROR(__xludf.DUMMYFUNCTION("REGEXEXTRACT(C274,""[A-Z]{2,}"")"),"WHA")</f>
        <v>WHA</v>
      </c>
      <c r="E274" s="7" t="s">
        <v>21498</v>
      </c>
      <c r="F274" s="7" t="s">
        <v>132</v>
      </c>
      <c r="G274" s="7" t="s">
        <v>14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0">
        <v>45513.0</v>
      </c>
      <c r="B275" s="11" t="s">
        <v>21705</v>
      </c>
      <c r="C275" s="7" t="s">
        <v>21706</v>
      </c>
      <c r="D275" s="71" t="str">
        <f>IFERROR(__xludf.DUMMYFUNCTION("REGEXEXTRACT(C275,""[A-Z]{2,}"")"),"WHA")</f>
        <v>WHA</v>
      </c>
      <c r="E275" s="7" t="s">
        <v>436</v>
      </c>
      <c r="F275" s="7" t="s">
        <v>542</v>
      </c>
      <c r="G275" s="7" t="s">
        <v>14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0">
        <v>45513.0</v>
      </c>
      <c r="B276" s="11" t="s">
        <v>21707</v>
      </c>
      <c r="C276" s="7" t="s">
        <v>21708</v>
      </c>
      <c r="D276" s="71" t="str">
        <f>IFERROR(__xludf.DUMMYFUNCTION("REGEXEXTRACT(C276,""[A-Z]{2,}"")"),"PTT")</f>
        <v>PTT</v>
      </c>
      <c r="E276" s="7" t="s">
        <v>259</v>
      </c>
      <c r="F276" s="7" t="s">
        <v>1079</v>
      </c>
      <c r="G276" s="7" t="s">
        <v>14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0">
        <v>45513.0</v>
      </c>
      <c r="B277" s="11" t="s">
        <v>21707</v>
      </c>
      <c r="C277" s="7" t="s">
        <v>21708</v>
      </c>
      <c r="D277" s="71" t="str">
        <f>IFERROR(__xludf.DUMMYFUNCTION("REGEXEXTRACT(C277,""[A-Z]{2,}"")"),"PTT")</f>
        <v>PTT</v>
      </c>
      <c r="E277" s="7"/>
      <c r="F277" s="7" t="s">
        <v>119</v>
      </c>
      <c r="G277" s="7" t="s">
        <v>14</v>
      </c>
      <c r="H277" s="7" t="s">
        <v>15</v>
      </c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0">
        <v>45513.0</v>
      </c>
      <c r="B278" s="11" t="s">
        <v>21709</v>
      </c>
      <c r="C278" s="7" t="s">
        <v>21710</v>
      </c>
      <c r="D278" s="71" t="str">
        <f>IFERROR(__xludf.DUMMYFUNCTION("REGEXEXTRACT(C278,""[A-Z]{2,}"")"),"AU")</f>
        <v>AU</v>
      </c>
      <c r="E278" s="7"/>
      <c r="F278" s="7" t="s">
        <v>119</v>
      </c>
      <c r="G278" s="7" t="s">
        <v>14</v>
      </c>
      <c r="H278" s="7" t="s">
        <v>15</v>
      </c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0">
        <v>45513.0</v>
      </c>
      <c r="B279" s="11" t="s">
        <v>21711</v>
      </c>
      <c r="C279" s="7" t="s">
        <v>21712</v>
      </c>
      <c r="D279" s="71" t="str">
        <f>IFERROR(__xludf.DUMMYFUNCTION("REGEXEXTRACT(C279,""[A-Z]{2,}"")"),"TIDLOR")</f>
        <v>TIDLOR</v>
      </c>
      <c r="E279" s="7" t="s">
        <v>15</v>
      </c>
      <c r="F279" s="7" t="s">
        <v>747</v>
      </c>
      <c r="G279" s="7" t="s">
        <v>86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0">
        <v>45513.0</v>
      </c>
      <c r="B280" s="11" t="s">
        <v>21713</v>
      </c>
      <c r="C280" s="7" t="s">
        <v>21714</v>
      </c>
      <c r="D280" s="71" t="str">
        <f>IFERROR(__xludf.DUMMYFUNCTION("REGEXEXTRACT(C280,""[A-Z]{2,}"")"),"SET")</f>
        <v>SET</v>
      </c>
      <c r="E280" s="7" t="s">
        <v>950</v>
      </c>
      <c r="F280" s="7" t="s">
        <v>944</v>
      </c>
      <c r="G280" s="7" t="s">
        <v>86</v>
      </c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0">
        <v>45513.0</v>
      </c>
      <c r="B281" s="11" t="s">
        <v>21715</v>
      </c>
      <c r="C281" s="7" t="s">
        <v>21716</v>
      </c>
      <c r="D281" s="71" t="str">
        <f>IFERROR(__xludf.DUMMYFUNCTION("REGEXEXTRACT(C281,""[A-Z]{2,}"")"),"EA")</f>
        <v>EA</v>
      </c>
      <c r="E281" s="7" t="s">
        <v>21395</v>
      </c>
      <c r="F281" s="7" t="s">
        <v>21339</v>
      </c>
      <c r="G281" s="7" t="s">
        <v>14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0">
        <v>45513.0</v>
      </c>
      <c r="B282" s="11" t="s">
        <v>21715</v>
      </c>
      <c r="C282" s="7" t="s">
        <v>21716</v>
      </c>
      <c r="D282" s="71" t="str">
        <f>IFERROR(__xludf.DUMMYFUNCTION("REGEXEXTRACT(C282,""[A-Z]{2,}"")"),"EA")</f>
        <v>EA</v>
      </c>
      <c r="E282" s="7" t="s">
        <v>4780</v>
      </c>
      <c r="F282" s="7" t="s">
        <v>21717</v>
      </c>
      <c r="G282" s="7" t="s">
        <v>14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0">
        <v>45513.0</v>
      </c>
      <c r="B283" s="11" t="s">
        <v>21718</v>
      </c>
      <c r="C283" s="7" t="s">
        <v>21719</v>
      </c>
      <c r="D283" s="71" t="str">
        <f>IFERROR(__xludf.DUMMYFUNCTION("REGEXEXTRACT(C283,""[A-Z]{2,}"")"),"IVL")</f>
        <v>IVL</v>
      </c>
      <c r="E283" s="7" t="s">
        <v>259</v>
      </c>
      <c r="F283" s="7" t="s">
        <v>152</v>
      </c>
      <c r="G283" s="7" t="s">
        <v>86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0">
        <v>45513.0</v>
      </c>
      <c r="B284" s="11" t="s">
        <v>21720</v>
      </c>
      <c r="C284" s="7" t="s">
        <v>21721</v>
      </c>
      <c r="D284" s="71" t="str">
        <f>IFERROR(__xludf.DUMMYFUNCTION("REGEXEXTRACT(C284,""[A-Z]{2,}"")"),"JKN")</f>
        <v>JKN</v>
      </c>
      <c r="E284" s="7" t="s">
        <v>21722</v>
      </c>
      <c r="F284" s="7" t="s">
        <v>7427</v>
      </c>
      <c r="G284" s="7" t="s">
        <v>29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0">
        <v>45513.0</v>
      </c>
      <c r="B285" s="11" t="s">
        <v>21723</v>
      </c>
      <c r="C285" s="7" t="s">
        <v>21724</v>
      </c>
      <c r="D285" s="71" t="str">
        <f>IFERROR(__xludf.DUMMYFUNCTION("REGEXEXTRACT(C285,""[A-Z]{2,}"")"),"SCC")</f>
        <v>SCC</v>
      </c>
      <c r="E285" s="7" t="s">
        <v>15</v>
      </c>
      <c r="F285" s="7" t="s">
        <v>247</v>
      </c>
      <c r="G285" s="7" t="s">
        <v>86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0">
        <v>45513.0</v>
      </c>
      <c r="B286" s="11" t="s">
        <v>21725</v>
      </c>
      <c r="C286" s="7" t="s">
        <v>21726</v>
      </c>
      <c r="D286" s="71" t="str">
        <f>IFERROR(__xludf.DUMMYFUNCTION("REGEXEXTRACT(C286,""[A-Z]{2,}"")"),"TU")</f>
        <v>TU</v>
      </c>
      <c r="E286" s="7" t="s">
        <v>21727</v>
      </c>
      <c r="F286" s="7" t="s">
        <v>6180</v>
      </c>
      <c r="G286" s="7" t="s">
        <v>29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0">
        <v>45513.0</v>
      </c>
      <c r="B287" s="11" t="s">
        <v>21728</v>
      </c>
      <c r="C287" s="7" t="s">
        <v>21729</v>
      </c>
      <c r="D287" s="71" t="str">
        <f>IFERROR(__xludf.DUMMYFUNCTION("REGEXEXTRACT(C287,""[A-Z]{2,}"")"),"EA")</f>
        <v>EA</v>
      </c>
      <c r="E287" s="7" t="s">
        <v>3720</v>
      </c>
      <c r="F287" s="7" t="s">
        <v>1474</v>
      </c>
      <c r="G287" s="7" t="s">
        <v>14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0">
        <v>45512.0</v>
      </c>
      <c r="B288" s="11" t="s">
        <v>21730</v>
      </c>
      <c r="C288" s="7" t="s">
        <v>21731</v>
      </c>
      <c r="D288" s="71" t="str">
        <f>IFERROR(__xludf.DUMMYFUNCTION("REGEXEXTRACT(C288,""[A-Z]{2,}"")"),"MAJOR")</f>
        <v>MAJOR</v>
      </c>
      <c r="E288" s="7" t="s">
        <v>119</v>
      </c>
      <c r="F288" s="7" t="s">
        <v>1123</v>
      </c>
      <c r="G288" s="7" t="s">
        <v>86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0">
        <v>45512.0</v>
      </c>
      <c r="B289" s="11" t="s">
        <v>21732</v>
      </c>
      <c r="C289" s="7" t="s">
        <v>21733</v>
      </c>
      <c r="D289" s="71" t="str">
        <f>IFERROR(__xludf.DUMMYFUNCTION("REGEXEXTRACT(C289,""[A-Z]{2,}"")"),"OR")</f>
        <v>OR</v>
      </c>
      <c r="E289" s="7" t="s">
        <v>119</v>
      </c>
      <c r="F289" s="7" t="s">
        <v>21734</v>
      </c>
      <c r="G289" s="7" t="s">
        <v>29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0">
        <v>45512.0</v>
      </c>
      <c r="B290" s="11" t="s">
        <v>21735</v>
      </c>
      <c r="C290" s="7" t="s">
        <v>21736</v>
      </c>
      <c r="D290" s="71" t="str">
        <f>IFERROR(__xludf.DUMMYFUNCTION("REGEXEXTRACT(C290,""[A-Z]{2,}"")"),"PTT")</f>
        <v>PTT</v>
      </c>
      <c r="E290" s="7" t="s">
        <v>21737</v>
      </c>
      <c r="F290" s="7" t="s">
        <v>450</v>
      </c>
      <c r="G290" s="7" t="s">
        <v>14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0">
        <v>45512.0</v>
      </c>
      <c r="B291" s="11" t="s">
        <v>21738</v>
      </c>
      <c r="C291" s="7" t="s">
        <v>21739</v>
      </c>
      <c r="D291" s="71" t="str">
        <f>IFERROR(__xludf.DUMMYFUNCTION("REGEXEXTRACT(C291,""[A-Z]{2,}"")"),"GPSC")</f>
        <v>GPSC</v>
      </c>
      <c r="E291" s="7" t="s">
        <v>119</v>
      </c>
      <c r="F291" s="7" t="s">
        <v>18</v>
      </c>
      <c r="G291" s="7" t="s">
        <v>14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0">
        <v>45512.0</v>
      </c>
      <c r="B292" s="11" t="s">
        <v>21738</v>
      </c>
      <c r="C292" s="7" t="s">
        <v>21739</v>
      </c>
      <c r="D292" s="71" t="str">
        <f>IFERROR(__xludf.DUMMYFUNCTION("REGEXEXTRACT(C292,""[A-Z]{2,}"")"),"GPSC")</f>
        <v>GPSC</v>
      </c>
      <c r="E292" s="7" t="s">
        <v>1237</v>
      </c>
      <c r="F292" s="7" t="s">
        <v>542</v>
      </c>
      <c r="G292" s="7" t="s">
        <v>14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0">
        <v>45512.0</v>
      </c>
      <c r="B293" s="11" t="s">
        <v>21740</v>
      </c>
      <c r="C293" s="7" t="s">
        <v>21741</v>
      </c>
      <c r="D293" s="71" t="str">
        <f>IFERROR(__xludf.DUMMYFUNCTION("REGEXEXTRACT(C293,""[A-Z]{2,}"")"),"GULF")</f>
        <v>GULF</v>
      </c>
      <c r="E293" s="7" t="s">
        <v>38</v>
      </c>
      <c r="F293" s="7" t="s">
        <v>18</v>
      </c>
      <c r="G293" s="7" t="s">
        <v>14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0">
        <v>45512.0</v>
      </c>
      <c r="B294" s="11" t="s">
        <v>21742</v>
      </c>
      <c r="C294" s="7" t="s">
        <v>21743</v>
      </c>
      <c r="D294" s="71" t="str">
        <f>IFERROR(__xludf.DUMMYFUNCTION("REGEXEXTRACT(C294,""[A-Z]{2,}"")"),"CPAXT")</f>
        <v>CPAXT</v>
      </c>
      <c r="E294" s="7" t="s">
        <v>119</v>
      </c>
      <c r="F294" s="7" t="s">
        <v>18</v>
      </c>
      <c r="G294" s="7" t="s">
        <v>14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0">
        <v>45512.0</v>
      </c>
      <c r="B295" s="11" t="s">
        <v>21744</v>
      </c>
      <c r="C295" s="7" t="s">
        <v>21745</v>
      </c>
      <c r="D295" s="71" t="str">
        <f>IFERROR(__xludf.DUMMYFUNCTION("REGEXEXTRACT(C295,""[A-Z]{2,}"")"),"GULF")</f>
        <v>GULF</v>
      </c>
      <c r="E295" s="7" t="s">
        <v>119</v>
      </c>
      <c r="F295" s="7" t="s">
        <v>101</v>
      </c>
      <c r="G295" s="7" t="s">
        <v>14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0">
        <v>45512.0</v>
      </c>
      <c r="B296" s="11" t="s">
        <v>21744</v>
      </c>
      <c r="C296" s="7" t="s">
        <v>21745</v>
      </c>
      <c r="D296" s="71" t="str">
        <f>IFERROR(__xludf.DUMMYFUNCTION("REGEXEXTRACT(C296,""[A-Z]{2,}"")"),"GULF")</f>
        <v>GULF</v>
      </c>
      <c r="E296" s="7" t="s">
        <v>6407</v>
      </c>
      <c r="F296" s="7" t="s">
        <v>542</v>
      </c>
      <c r="G296" s="7" t="s">
        <v>14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0">
        <v>45512.0</v>
      </c>
      <c r="B297" s="11" t="s">
        <v>21746</v>
      </c>
      <c r="C297" s="7" t="s">
        <v>21747</v>
      </c>
      <c r="D297" s="71" t="str">
        <f>IFERROR(__xludf.DUMMYFUNCTION("REGEXEXTRACT(C297,""[A-Z]{2,}"")"),"PTTGC")</f>
        <v>PTTGC</v>
      </c>
      <c r="E297" s="7"/>
      <c r="F297" s="7" t="s">
        <v>119</v>
      </c>
      <c r="G297" s="7" t="s">
        <v>14</v>
      </c>
      <c r="H297" s="7" t="s">
        <v>15</v>
      </c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0">
        <v>45512.0</v>
      </c>
      <c r="B298" s="11" t="s">
        <v>21748</v>
      </c>
      <c r="C298" s="7" t="s">
        <v>21749</v>
      </c>
      <c r="D298" s="71" t="str">
        <f>IFERROR(__xludf.DUMMYFUNCTION("REGEXEXTRACT(C298,""[A-Z]{2,}"")"),"EA")</f>
        <v>EA</v>
      </c>
      <c r="E298" s="7" t="s">
        <v>21492</v>
      </c>
      <c r="F298" s="7" t="s">
        <v>21407</v>
      </c>
      <c r="G298" s="7" t="s">
        <v>29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0">
        <v>45512.0</v>
      </c>
      <c r="B299" s="11" t="s">
        <v>21750</v>
      </c>
      <c r="C299" s="7" t="s">
        <v>21751</v>
      </c>
      <c r="D299" s="71" t="str">
        <f>IFERROR(__xludf.DUMMYFUNCTION("REGEXEXTRACT(C299,""[A-Z]{2,}"")"),"SET")</f>
        <v>SET</v>
      </c>
      <c r="E299" s="7" t="s">
        <v>390</v>
      </c>
      <c r="F299" s="7" t="s">
        <v>21752</v>
      </c>
      <c r="G299" s="7" t="s">
        <v>86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0">
        <v>45512.0</v>
      </c>
      <c r="B300" s="11" t="s">
        <v>21750</v>
      </c>
      <c r="C300" s="7" t="s">
        <v>21751</v>
      </c>
      <c r="D300" s="71" t="str">
        <f>IFERROR(__xludf.DUMMYFUNCTION("REGEXEXTRACT(C300,""[A-Z]{2,}"")"),"SET")</f>
        <v>SET</v>
      </c>
      <c r="E300" s="7" t="s">
        <v>15</v>
      </c>
      <c r="F300" s="7" t="s">
        <v>10956</v>
      </c>
      <c r="G300" s="7" t="s">
        <v>86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0">
        <v>45512.0</v>
      </c>
      <c r="B301" s="11" t="s">
        <v>21753</v>
      </c>
      <c r="C301" s="7" t="s">
        <v>21754</v>
      </c>
      <c r="D301" s="71" t="str">
        <f>IFERROR(__xludf.DUMMYFUNCTION("REGEXEXTRACT(C301,""[A-Z]{2,}"")"),"SCC")</f>
        <v>SCC</v>
      </c>
      <c r="E301" s="7" t="s">
        <v>15</v>
      </c>
      <c r="F301" s="7" t="s">
        <v>21755</v>
      </c>
      <c r="G301" s="7" t="s">
        <v>86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0">
        <v>45512.0</v>
      </c>
      <c r="B302" s="11" t="s">
        <v>21756</v>
      </c>
      <c r="C302" s="7" t="s">
        <v>21757</v>
      </c>
      <c r="D302" s="71" t="str">
        <f>IFERROR(__xludf.DUMMYFUNCTION("REGEXEXTRACT(C302,""[A-Z]{2,}"")"),"BCP")</f>
        <v>BCP</v>
      </c>
      <c r="E302" s="7" t="s">
        <v>119</v>
      </c>
      <c r="F302" s="7" t="s">
        <v>171</v>
      </c>
      <c r="G302" s="7" t="s">
        <v>14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0">
        <v>45512.0</v>
      </c>
      <c r="B303" s="11" t="s">
        <v>21758</v>
      </c>
      <c r="C303" s="7" t="s">
        <v>21759</v>
      </c>
      <c r="D303" s="71" t="str">
        <f>IFERROR(__xludf.DUMMYFUNCTION("REGEXEXTRACT(C303,""[A-Z]{2,}"")"),"TOP")</f>
        <v>TOP</v>
      </c>
      <c r="E303" s="7" t="s">
        <v>119</v>
      </c>
      <c r="F303" s="7" t="s">
        <v>101</v>
      </c>
      <c r="G303" s="7" t="s">
        <v>14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0">
        <v>45512.0</v>
      </c>
      <c r="B304" s="11" t="s">
        <v>21760</v>
      </c>
      <c r="C304" s="7" t="s">
        <v>21761</v>
      </c>
      <c r="D304" s="71" t="str">
        <f>IFERROR(__xludf.DUMMYFUNCTION("REGEXEXTRACT(C304,""[A-Z]{2,}"")"),"EA")</f>
        <v>EA</v>
      </c>
      <c r="E304" s="7" t="s">
        <v>15</v>
      </c>
      <c r="F304" s="7" t="s">
        <v>21556</v>
      </c>
      <c r="G304" s="7" t="s">
        <v>14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0">
        <v>45512.0</v>
      </c>
      <c r="B305" s="11" t="s">
        <v>21760</v>
      </c>
      <c r="C305" s="7" t="s">
        <v>21761</v>
      </c>
      <c r="D305" s="71" t="str">
        <f>IFERROR(__xludf.DUMMYFUNCTION("REGEXEXTRACT(C305,""[A-Z]{2,}"")"),"EA")</f>
        <v>EA</v>
      </c>
      <c r="E305" s="7" t="s">
        <v>21762</v>
      </c>
      <c r="F305" s="7" t="s">
        <v>21339</v>
      </c>
      <c r="G305" s="7" t="s">
        <v>14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0">
        <v>45512.0</v>
      </c>
      <c r="B306" s="11" t="s">
        <v>21763</v>
      </c>
      <c r="C306" s="7" t="s">
        <v>21764</v>
      </c>
      <c r="D306" s="71" t="str">
        <f>IFERROR(__xludf.DUMMYFUNCTION("REGEXEXTRACT(C306,""[A-Z]{2,}"")"),"MGI")</f>
        <v>MGI</v>
      </c>
      <c r="E306" s="7" t="s">
        <v>15</v>
      </c>
      <c r="F306" s="7" t="s">
        <v>171</v>
      </c>
      <c r="G306" s="7" t="s">
        <v>14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0">
        <v>45512.0</v>
      </c>
      <c r="B307" s="11" t="s">
        <v>21763</v>
      </c>
      <c r="C307" s="7" t="s">
        <v>21764</v>
      </c>
      <c r="D307" s="71" t="str">
        <f>IFERROR(__xludf.DUMMYFUNCTION("REGEXEXTRACT(C307,""[A-Z]{2,}"")"),"MGI")</f>
        <v>MGI</v>
      </c>
      <c r="E307" s="7" t="s">
        <v>420</v>
      </c>
      <c r="F307" s="7" t="s">
        <v>671</v>
      </c>
      <c r="G307" s="7" t="s">
        <v>14</v>
      </c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0">
        <v>45512.0</v>
      </c>
      <c r="B308" s="11" t="s">
        <v>21765</v>
      </c>
      <c r="C308" s="7" t="s">
        <v>21766</v>
      </c>
      <c r="D308" s="71" t="str">
        <f>IFERROR(__xludf.DUMMYFUNCTION("REGEXEXTRACT(C308,""[A-Z]{2,}"")"),"BH")</f>
        <v>BH</v>
      </c>
      <c r="E308" s="7" t="s">
        <v>119</v>
      </c>
      <c r="F308" s="7" t="s">
        <v>18</v>
      </c>
      <c r="G308" s="7" t="s">
        <v>14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0">
        <v>45512.0</v>
      </c>
      <c r="B309" s="11" t="s">
        <v>21767</v>
      </c>
      <c r="C309" s="7" t="s">
        <v>21768</v>
      </c>
      <c r="D309" s="71" t="str">
        <f>IFERROR(__xludf.DUMMYFUNCTION("REGEXEXTRACT(C309,""[A-Z]{2,}"")"),"MGI")</f>
        <v>MGI</v>
      </c>
      <c r="E309" s="7"/>
      <c r="F309" s="7" t="s">
        <v>7833</v>
      </c>
      <c r="G309" s="7" t="s">
        <v>29</v>
      </c>
      <c r="H309" s="7" t="s">
        <v>15</v>
      </c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0">
        <v>45511.0</v>
      </c>
      <c r="B310" s="11" t="s">
        <v>21769</v>
      </c>
      <c r="C310" s="7" t="s">
        <v>21770</v>
      </c>
      <c r="D310" s="71" t="str">
        <f>IFERROR(__xludf.DUMMYFUNCTION("REGEXEXTRACT(C310,""[A-Z]{2,}"")"),"PT")</f>
        <v>PT</v>
      </c>
      <c r="E310" s="7" t="s">
        <v>184</v>
      </c>
      <c r="F310" s="7" t="s">
        <v>220</v>
      </c>
      <c r="G310" s="7" t="s">
        <v>29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0">
        <v>45511.0</v>
      </c>
      <c r="B311" s="11" t="s">
        <v>21769</v>
      </c>
      <c r="C311" s="7" t="s">
        <v>21770</v>
      </c>
      <c r="D311" s="71" t="str">
        <f>IFERROR(__xludf.DUMMYFUNCTION("REGEXEXTRACT(C311,""[A-Z]{2,}"")"),"PT")</f>
        <v>PT</v>
      </c>
      <c r="E311" s="7" t="s">
        <v>6427</v>
      </c>
      <c r="F311" s="7" t="s">
        <v>7109</v>
      </c>
      <c r="G311" s="7" t="s">
        <v>29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0">
        <v>45511.0</v>
      </c>
      <c r="B312" s="11" t="s">
        <v>21771</v>
      </c>
      <c r="C312" s="7" t="s">
        <v>21772</v>
      </c>
      <c r="D312" s="71" t="str">
        <f>IFERROR(__xludf.DUMMYFUNCTION("REGEXEXTRACT(C312,""[A-Z]{2,}"")"),"JKN")</f>
        <v>JKN</v>
      </c>
      <c r="E312" s="7" t="s">
        <v>11396</v>
      </c>
      <c r="F312" s="7" t="s">
        <v>21773</v>
      </c>
      <c r="G312" s="7" t="s">
        <v>86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0">
        <v>45511.0</v>
      </c>
      <c r="B313" s="11" t="s">
        <v>21774</v>
      </c>
      <c r="C313" s="7" t="s">
        <v>21775</v>
      </c>
      <c r="D313" s="71" t="str">
        <f>IFERROR(__xludf.DUMMYFUNCTION("REGEXEXTRACT(C313,""[A-Z]{2,}"")"),"BSRC")</f>
        <v>BSRC</v>
      </c>
      <c r="E313" s="7"/>
      <c r="F313" s="7" t="s">
        <v>119</v>
      </c>
      <c r="G313" s="7" t="s">
        <v>14</v>
      </c>
      <c r="H313" s="7" t="s">
        <v>15</v>
      </c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0">
        <v>45511.0</v>
      </c>
      <c r="B314" s="11" t="s">
        <v>21774</v>
      </c>
      <c r="C314" s="7" t="s">
        <v>21775</v>
      </c>
      <c r="D314" s="71" t="str">
        <f>IFERROR(__xludf.DUMMYFUNCTION("REGEXEXTRACT(C314,""[A-Z]{2,}"")"),"BSRC")</f>
        <v>BSRC</v>
      </c>
      <c r="E314" s="7" t="s">
        <v>1303</v>
      </c>
      <c r="F314" s="7" t="s">
        <v>119</v>
      </c>
      <c r="G314" s="7" t="s">
        <v>14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0">
        <v>45511.0</v>
      </c>
      <c r="B315" s="11" t="s">
        <v>21776</v>
      </c>
      <c r="C315" s="7" t="s">
        <v>21777</v>
      </c>
      <c r="D315" s="71" t="str">
        <f>IFERROR(__xludf.DUMMYFUNCTION("REGEXEXTRACT(C315,""[A-Z]{2,}"")"),"AOT")</f>
        <v>AOT</v>
      </c>
      <c r="E315" s="7" t="s">
        <v>21778</v>
      </c>
      <c r="F315" s="7" t="s">
        <v>21779</v>
      </c>
      <c r="G315" s="7" t="s">
        <v>29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0">
        <v>45511.0</v>
      </c>
      <c r="B316" s="11" t="s">
        <v>21780</v>
      </c>
      <c r="C316" s="7" t="s">
        <v>21781</v>
      </c>
      <c r="D316" s="71" t="str">
        <f>IFERROR(__xludf.DUMMYFUNCTION("REGEXEXTRACT(C316,""[A-Z]{2,}"")"),"BAFS")</f>
        <v>BAFS</v>
      </c>
      <c r="E316" s="7" t="s">
        <v>119</v>
      </c>
      <c r="F316" s="7" t="s">
        <v>2852</v>
      </c>
      <c r="G316" s="7" t="s">
        <v>14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0">
        <v>45511.0</v>
      </c>
      <c r="B317" s="11" t="s">
        <v>21782</v>
      </c>
      <c r="C317" s="7" t="s">
        <v>21783</v>
      </c>
      <c r="D317" s="71" t="str">
        <f>IFERROR(__xludf.DUMMYFUNCTION("REGEXEXTRACT(C317,""[A-Z]{2,}"")"),"THCOM")</f>
        <v>THCOM</v>
      </c>
      <c r="E317" s="7" t="s">
        <v>119</v>
      </c>
      <c r="F317" s="7" t="s">
        <v>144</v>
      </c>
      <c r="G317" s="7" t="s">
        <v>86</v>
      </c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0">
        <v>45511.0</v>
      </c>
      <c r="B318" s="11" t="s">
        <v>21784</v>
      </c>
      <c r="C318" s="7" t="s">
        <v>21785</v>
      </c>
      <c r="D318" s="71" t="str">
        <f>IFERROR(__xludf.DUMMYFUNCTION("REGEXEXTRACT(C318,""[A-Z]{2,}"")"),"ICHI")</f>
        <v>ICHI</v>
      </c>
      <c r="E318" s="7" t="s">
        <v>119</v>
      </c>
      <c r="F318" s="7" t="s">
        <v>542</v>
      </c>
      <c r="G318" s="7" t="s">
        <v>14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0">
        <v>45511.0</v>
      </c>
      <c r="B319" s="11" t="s">
        <v>21784</v>
      </c>
      <c r="C319" s="7" t="s">
        <v>21785</v>
      </c>
      <c r="D319" s="71" t="str">
        <f>IFERROR(__xludf.DUMMYFUNCTION("REGEXEXTRACT(C319,""[A-Z]{2,}"")"),"ICHI")</f>
        <v>ICHI</v>
      </c>
      <c r="E319" s="7" t="s">
        <v>436</v>
      </c>
      <c r="F319" s="7" t="s">
        <v>2852</v>
      </c>
      <c r="G319" s="7" t="s">
        <v>14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0">
        <v>45511.0</v>
      </c>
      <c r="B320" s="11" t="s">
        <v>21786</v>
      </c>
      <c r="C320" s="7" t="s">
        <v>21787</v>
      </c>
      <c r="D320" s="71" t="str">
        <f>IFERROR(__xludf.DUMMYFUNCTION("REGEXEXTRACT(C320,""[A-Z]{2,}"")"),"BCPG")</f>
        <v>BCPG</v>
      </c>
      <c r="E320" s="7" t="s">
        <v>119</v>
      </c>
      <c r="F320" s="7" t="s">
        <v>101</v>
      </c>
      <c r="G320" s="7" t="s">
        <v>14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0">
        <v>45511.0</v>
      </c>
      <c r="B321" s="11" t="s">
        <v>21788</v>
      </c>
      <c r="C321" s="7" t="s">
        <v>21789</v>
      </c>
      <c r="D321" s="71" t="str">
        <f>IFERROR(__xludf.DUMMYFUNCTION("REGEXEXTRACT(C321,""[A-Z]{2,}"")"),"MGI")</f>
        <v>MGI</v>
      </c>
      <c r="E321" s="7" t="s">
        <v>119</v>
      </c>
      <c r="F321" s="7" t="s">
        <v>171</v>
      </c>
      <c r="G321" s="7" t="s">
        <v>14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0">
        <v>45511.0</v>
      </c>
      <c r="B322" s="11" t="s">
        <v>21790</v>
      </c>
      <c r="C322" s="7" t="s">
        <v>21791</v>
      </c>
      <c r="D322" s="71" t="str">
        <f>IFERROR(__xludf.DUMMYFUNCTION("REGEXEXTRACT(C322,""[A-Z]{2,}"")"),"INTUCH")</f>
        <v>INTUCH</v>
      </c>
      <c r="E322" s="7" t="s">
        <v>119</v>
      </c>
      <c r="F322" s="7" t="s">
        <v>18</v>
      </c>
      <c r="G322" s="7" t="s">
        <v>14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0">
        <v>45511.0</v>
      </c>
      <c r="B323" s="11" t="s">
        <v>21792</v>
      </c>
      <c r="C323" s="7" t="s">
        <v>21793</v>
      </c>
      <c r="D323" s="71" t="str">
        <f>IFERROR(__xludf.DUMMYFUNCTION("REGEXEXTRACT(C323,""[A-Z]{2,}"")"),"TU")</f>
        <v>TU</v>
      </c>
      <c r="E323" s="7"/>
      <c r="F323" s="7" t="s">
        <v>119</v>
      </c>
      <c r="G323" s="7" t="s">
        <v>14</v>
      </c>
      <c r="H323" s="7" t="s">
        <v>15</v>
      </c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0">
        <v>45511.0</v>
      </c>
      <c r="B324" s="11" t="s">
        <v>21792</v>
      </c>
      <c r="C324" s="7" t="s">
        <v>21793</v>
      </c>
      <c r="D324" s="71" t="str">
        <f>IFERROR(__xludf.DUMMYFUNCTION("REGEXEXTRACT(C324,""[A-Z]{2,}"")"),"TU")</f>
        <v>TU</v>
      </c>
      <c r="E324" s="7" t="s">
        <v>436</v>
      </c>
      <c r="F324" s="7" t="s">
        <v>18</v>
      </c>
      <c r="G324" s="7" t="s">
        <v>14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0">
        <v>45511.0</v>
      </c>
      <c r="B325" s="11" t="s">
        <v>21794</v>
      </c>
      <c r="C325" s="7" t="s">
        <v>21795</v>
      </c>
      <c r="D325" s="71" t="str">
        <f>IFERROR(__xludf.DUMMYFUNCTION("REGEXEXTRACT(C325,""[A-Z]{2,}"")"),"PTTEP")</f>
        <v>PTTEP</v>
      </c>
      <c r="E325" s="7" t="s">
        <v>1237</v>
      </c>
      <c r="F325" s="7" t="s">
        <v>21796</v>
      </c>
      <c r="G325" s="7" t="s">
        <v>86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0">
        <v>45511.0</v>
      </c>
      <c r="B326" s="11" t="s">
        <v>21797</v>
      </c>
      <c r="C326" s="7" t="s">
        <v>21798</v>
      </c>
      <c r="D326" s="71" t="str">
        <f>IFERROR(__xludf.DUMMYFUNCTION("REGEXEXTRACT(C326,""[A-Z]{2,}"")"),"MTC")</f>
        <v>MTC</v>
      </c>
      <c r="E326" s="7" t="s">
        <v>15</v>
      </c>
      <c r="F326" s="7" t="s">
        <v>171</v>
      </c>
      <c r="G326" s="7" t="s">
        <v>14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0">
        <v>45511.0</v>
      </c>
      <c r="B327" s="11" t="s">
        <v>21797</v>
      </c>
      <c r="C327" s="7" t="s">
        <v>21798</v>
      </c>
      <c r="D327" s="71" t="str">
        <f>IFERROR(__xludf.DUMMYFUNCTION("REGEXEXTRACT(C327,""[A-Z]{2,}"")"),"MTC")</f>
        <v>MTC</v>
      </c>
      <c r="E327" s="7" t="s">
        <v>6960</v>
      </c>
      <c r="F327" s="7" t="s">
        <v>21323</v>
      </c>
      <c r="G327" s="7" t="s">
        <v>14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0">
        <v>45511.0</v>
      </c>
      <c r="B328" s="11" t="s">
        <v>21799</v>
      </c>
      <c r="C328" s="7" t="s">
        <v>21800</v>
      </c>
      <c r="D328" s="71" t="str">
        <f>IFERROR(__xludf.DUMMYFUNCTION("REGEXEXTRACT(C328,""[A-Z]{2,}"")"),"BBGI")</f>
        <v>BBGI</v>
      </c>
      <c r="E328" s="7" t="s">
        <v>7285</v>
      </c>
      <c r="F328" s="7" t="s">
        <v>111</v>
      </c>
      <c r="G328" s="7" t="s">
        <v>29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0">
        <v>45511.0</v>
      </c>
      <c r="B329" s="11" t="s">
        <v>21801</v>
      </c>
      <c r="C329" s="7" t="s">
        <v>21802</v>
      </c>
      <c r="D329" s="71" t="str">
        <f>IFERROR(__xludf.DUMMYFUNCTION("REGEXEXTRACT(C329,""[A-Z]{2,}"")"),"THG")</f>
        <v>THG</v>
      </c>
      <c r="E329" s="7" t="s">
        <v>38</v>
      </c>
      <c r="F329" s="7" t="s">
        <v>18</v>
      </c>
      <c r="G329" s="7" t="s">
        <v>14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0">
        <v>45511.0</v>
      </c>
      <c r="B330" s="11" t="s">
        <v>21803</v>
      </c>
      <c r="C330" s="7" t="s">
        <v>21804</v>
      </c>
      <c r="D330" s="71" t="str">
        <f>IFERROR(__xludf.DUMMYFUNCTION("REGEXEXTRACT(C330,""[A-Z]{2,}"")"),"ADVANC")</f>
        <v>ADVANC</v>
      </c>
      <c r="E330" s="7" t="s">
        <v>119</v>
      </c>
      <c r="F330" s="7" t="s">
        <v>21805</v>
      </c>
      <c r="G330" s="7" t="s">
        <v>29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0">
        <v>45511.0</v>
      </c>
      <c r="B331" s="11" t="s">
        <v>21803</v>
      </c>
      <c r="C331" s="7" t="s">
        <v>21804</v>
      </c>
      <c r="D331" s="71" t="str">
        <f>IFERROR(__xludf.DUMMYFUNCTION("REGEXEXTRACT(C331,""[A-Z]{2,}"")"),"ADVANC")</f>
        <v>ADVANC</v>
      </c>
      <c r="E331" s="7" t="s">
        <v>119</v>
      </c>
      <c r="F331" s="7" t="s">
        <v>21805</v>
      </c>
      <c r="G331" s="7" t="s">
        <v>29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0">
        <v>45511.0</v>
      </c>
      <c r="B332" s="11" t="s">
        <v>21806</v>
      </c>
      <c r="C332" s="7" t="s">
        <v>21807</v>
      </c>
      <c r="D332" s="71" t="str">
        <f>IFERROR(__xludf.DUMMYFUNCTION("REGEXEXTRACT(C332,""[A-Z]{2,}"")"),"MINT")</f>
        <v>MINT</v>
      </c>
      <c r="E332" s="7" t="s">
        <v>119</v>
      </c>
      <c r="F332" s="7" t="s">
        <v>101</v>
      </c>
      <c r="G332" s="7" t="s">
        <v>14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0">
        <v>45510.0</v>
      </c>
      <c r="B333" s="11" t="s">
        <v>21808</v>
      </c>
      <c r="C333" s="7" t="s">
        <v>21809</v>
      </c>
      <c r="D333" s="71" t="str">
        <f>IFERROR(__xludf.DUMMYFUNCTION("REGEXEXTRACT(C333,""[A-Z]{2,}"")"),"QH")</f>
        <v>QH</v>
      </c>
      <c r="E333" s="7" t="s">
        <v>119</v>
      </c>
      <c r="F333" s="7" t="s">
        <v>144</v>
      </c>
      <c r="G333" s="7" t="s">
        <v>86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0">
        <v>45510.0</v>
      </c>
      <c r="B334" s="11" t="s">
        <v>21810</v>
      </c>
      <c r="C334" s="7" t="s">
        <v>21811</v>
      </c>
      <c r="D334" s="71" t="str">
        <f>IFERROR(__xludf.DUMMYFUNCTION("REGEXEXTRACT(C334,""[A-Z]{2,}"")"),"MTC")</f>
        <v>MTC</v>
      </c>
      <c r="E334" s="7" t="s">
        <v>119</v>
      </c>
      <c r="F334" s="7" t="s">
        <v>18</v>
      </c>
      <c r="G334" s="7" t="s">
        <v>14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0">
        <v>45510.0</v>
      </c>
      <c r="B335" s="11" t="s">
        <v>21810</v>
      </c>
      <c r="C335" s="7" t="s">
        <v>21811</v>
      </c>
      <c r="D335" s="71" t="str">
        <f>IFERROR(__xludf.DUMMYFUNCTION("REGEXEXTRACT(C335,""[A-Z]{2,}"")"),"MTC")</f>
        <v>MTC</v>
      </c>
      <c r="E335" s="7" t="s">
        <v>38</v>
      </c>
      <c r="F335" s="7" t="s">
        <v>542</v>
      </c>
      <c r="G335" s="7" t="s">
        <v>14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0">
        <v>45510.0</v>
      </c>
      <c r="B336" s="11" t="s">
        <v>21810</v>
      </c>
      <c r="C336" s="7" t="s">
        <v>21811</v>
      </c>
      <c r="D336" s="71" t="str">
        <f>IFERROR(__xludf.DUMMYFUNCTION("REGEXEXTRACT(C336,""[A-Z]{2,}"")"),"MTC")</f>
        <v>MTC</v>
      </c>
      <c r="E336" s="7" t="s">
        <v>152</v>
      </c>
      <c r="F336" s="7" t="s">
        <v>505</v>
      </c>
      <c r="G336" s="7" t="s">
        <v>14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0">
        <v>45510.0</v>
      </c>
      <c r="B337" s="11" t="s">
        <v>21812</v>
      </c>
      <c r="C337" s="7" t="s">
        <v>21813</v>
      </c>
      <c r="D337" s="71" t="str">
        <f>IFERROR(__xludf.DUMMYFUNCTION("REGEXEXTRACT(C337,""[A-Z]{2,}"")"),"SHR")</f>
        <v>SHR</v>
      </c>
      <c r="E337" s="7" t="s">
        <v>152</v>
      </c>
      <c r="F337" s="7" t="s">
        <v>144</v>
      </c>
      <c r="G337" s="7" t="s">
        <v>14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0">
        <v>45510.0</v>
      </c>
      <c r="B338" s="11" t="s">
        <v>21812</v>
      </c>
      <c r="C338" s="7" t="s">
        <v>21813</v>
      </c>
      <c r="D338" s="71" t="str">
        <f>IFERROR(__xludf.DUMMYFUNCTION("REGEXEXTRACT(C338,""[A-Z]{2,}"")"),"SHR")</f>
        <v>SHR</v>
      </c>
      <c r="E338" s="7" t="s">
        <v>259</v>
      </c>
      <c r="F338" s="7" t="s">
        <v>119</v>
      </c>
      <c r="G338" s="7" t="s">
        <v>14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0">
        <v>45510.0</v>
      </c>
      <c r="B339" s="11" t="s">
        <v>21814</v>
      </c>
      <c r="C339" s="7" t="s">
        <v>21815</v>
      </c>
      <c r="D339" s="71" t="str">
        <f>IFERROR(__xludf.DUMMYFUNCTION("REGEXEXTRACT(C339,""[A-Z]{2,}"")"),"EA")</f>
        <v>EA</v>
      </c>
      <c r="E339" s="7" t="s">
        <v>21492</v>
      </c>
      <c r="F339" s="7" t="s">
        <v>21407</v>
      </c>
      <c r="G339" s="7" t="s">
        <v>29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0">
        <v>45510.0</v>
      </c>
      <c r="B340" s="11" t="s">
        <v>21816</v>
      </c>
      <c r="C340" s="7" t="s">
        <v>21817</v>
      </c>
      <c r="D340" s="71" t="str">
        <f>IFERROR(__xludf.DUMMYFUNCTION("REGEXEXTRACT(C340,""[A-Z]{2,}"")"),"ADVANC")</f>
        <v>ADVANC</v>
      </c>
      <c r="E340" s="7"/>
      <c r="F340" s="7" t="s">
        <v>119</v>
      </c>
      <c r="G340" s="7" t="s">
        <v>14</v>
      </c>
      <c r="H340" s="7" t="s">
        <v>15</v>
      </c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0">
        <v>45510.0</v>
      </c>
      <c r="B341" s="11" t="s">
        <v>21818</v>
      </c>
      <c r="C341" s="7" t="s">
        <v>21819</v>
      </c>
      <c r="D341" s="71" t="str">
        <f>IFERROR(__xludf.DUMMYFUNCTION("REGEXEXTRACT(C341,""[A-Z]{2,}"")"),"IRPC")</f>
        <v>IRPC</v>
      </c>
      <c r="E341" s="7" t="s">
        <v>152</v>
      </c>
      <c r="F341" s="7" t="s">
        <v>144</v>
      </c>
      <c r="G341" s="7" t="s">
        <v>14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0">
        <v>45510.0</v>
      </c>
      <c r="B342" s="11" t="s">
        <v>21818</v>
      </c>
      <c r="C342" s="7" t="s">
        <v>21819</v>
      </c>
      <c r="D342" s="71" t="str">
        <f>IFERROR(__xludf.DUMMYFUNCTION("REGEXEXTRACT(C342,""[A-Z]{2,}"")"),"IRPC")</f>
        <v>IRPC</v>
      </c>
      <c r="E342" s="7" t="s">
        <v>1936</v>
      </c>
      <c r="F342" s="7" t="s">
        <v>119</v>
      </c>
      <c r="G342" s="7" t="s">
        <v>14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0">
        <v>45510.0</v>
      </c>
      <c r="B343" s="11" t="s">
        <v>21820</v>
      </c>
      <c r="C343" s="7" t="s">
        <v>21821</v>
      </c>
      <c r="D343" s="71" t="str">
        <f>IFERROR(__xludf.DUMMYFUNCTION("REGEXEXTRACT(C343,""[A-Z]{2,}"")"),"BAM")</f>
        <v>BAM</v>
      </c>
      <c r="E343" s="7" t="s">
        <v>21416</v>
      </c>
      <c r="F343" s="7" t="s">
        <v>11396</v>
      </c>
      <c r="G343" s="7" t="s">
        <v>29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0">
        <v>45510.0</v>
      </c>
      <c r="B344" s="11" t="s">
        <v>21822</v>
      </c>
      <c r="C344" s="79" t="s">
        <v>21823</v>
      </c>
      <c r="D344" s="71" t="str">
        <f>IFERROR(__xludf.DUMMYFUNCTION("REGEXEXTRACT(C344,""[A-Z]{2,}"")"),"FTSE")</f>
        <v>FTSE</v>
      </c>
      <c r="E344" s="7" t="s">
        <v>21824</v>
      </c>
      <c r="F344" s="7" t="s">
        <v>21805</v>
      </c>
      <c r="G344" s="7" t="s">
        <v>29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0">
        <v>45510.0</v>
      </c>
      <c r="B345" s="11" t="s">
        <v>21825</v>
      </c>
      <c r="C345" s="7" t="s">
        <v>21826</v>
      </c>
      <c r="D345" s="71" t="str">
        <f>IFERROR(__xludf.DUMMYFUNCTION("REGEXEXTRACT(C345,""[A-Z]{2,}"")"),"GUNKUL")</f>
        <v>GUNKUL</v>
      </c>
      <c r="E345" s="7" t="s">
        <v>259</v>
      </c>
      <c r="F345" s="7" t="s">
        <v>119</v>
      </c>
      <c r="G345" s="7" t="s">
        <v>14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0">
        <v>45510.0</v>
      </c>
      <c r="B346" s="11" t="s">
        <v>21825</v>
      </c>
      <c r="C346" s="7" t="s">
        <v>21826</v>
      </c>
      <c r="D346" s="71" t="str">
        <f>IFERROR(__xludf.DUMMYFUNCTION("REGEXEXTRACT(C346,""[A-Z]{2,}"")"),"GUNKUL")</f>
        <v>GUNKUL</v>
      </c>
      <c r="E346" s="7" t="s">
        <v>119</v>
      </c>
      <c r="F346" s="7" t="s">
        <v>171</v>
      </c>
      <c r="G346" s="7" t="s">
        <v>14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0">
        <v>45510.0</v>
      </c>
      <c r="B347" s="11" t="s">
        <v>21827</v>
      </c>
      <c r="C347" s="7" t="s">
        <v>21828</v>
      </c>
      <c r="D347" s="71" t="str">
        <f>IFERROR(__xludf.DUMMYFUNCTION("REGEXEXTRACT(C347,""[A-Z]{2,}"")"),"ITC")</f>
        <v>ITC</v>
      </c>
      <c r="E347" s="7" t="s">
        <v>21829</v>
      </c>
      <c r="F347" s="7" t="s">
        <v>21830</v>
      </c>
      <c r="G347" s="7" t="s">
        <v>14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0">
        <v>45510.0</v>
      </c>
      <c r="B348" s="11" t="s">
        <v>21827</v>
      </c>
      <c r="C348" s="7" t="s">
        <v>21828</v>
      </c>
      <c r="D348" s="71" t="str">
        <f>IFERROR(__xludf.DUMMYFUNCTION("REGEXEXTRACT(C348,""[A-Z]{2,}"")"),"ITC")</f>
        <v>ITC</v>
      </c>
      <c r="E348" s="7" t="s">
        <v>119</v>
      </c>
      <c r="F348" s="7" t="s">
        <v>171</v>
      </c>
      <c r="G348" s="7" t="s">
        <v>14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0">
        <v>45510.0</v>
      </c>
      <c r="B349" s="11" t="s">
        <v>21831</v>
      </c>
      <c r="C349" s="7" t="s">
        <v>21832</v>
      </c>
      <c r="D349" s="71" t="str">
        <f>IFERROR(__xludf.DUMMYFUNCTION("REGEXEXTRACT(C349,""[A-Z]{2,}"")"),"FETCO")</f>
        <v>FETCO</v>
      </c>
      <c r="E349" s="7" t="s">
        <v>21833</v>
      </c>
      <c r="F349" s="7" t="s">
        <v>747</v>
      </c>
      <c r="G349" s="7" t="s">
        <v>86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0">
        <v>45510.0</v>
      </c>
      <c r="B350" s="11" t="s">
        <v>21834</v>
      </c>
      <c r="C350" s="7" t="s">
        <v>21835</v>
      </c>
      <c r="D350" s="71" t="str">
        <f>IFERROR(__xludf.DUMMYFUNCTION("REGEXEXTRACT(C350,""[A-Z]{2,}"")"),"MINT")</f>
        <v>MINT</v>
      </c>
      <c r="E350" s="7" t="s">
        <v>259</v>
      </c>
      <c r="F350" s="7" t="s">
        <v>119</v>
      </c>
      <c r="G350" s="7" t="s">
        <v>14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0">
        <v>45510.0</v>
      </c>
      <c r="B351" s="11" t="s">
        <v>21836</v>
      </c>
      <c r="C351" s="7" t="s">
        <v>21837</v>
      </c>
      <c r="D351" s="71" t="str">
        <f>IFERROR(__xludf.DUMMYFUNCTION("REGEXEXTRACT(C351,""[A-Z]{2,}"")"),"MINT")</f>
        <v>MINT</v>
      </c>
      <c r="E351" s="7" t="s">
        <v>15</v>
      </c>
      <c r="F351" s="7" t="s">
        <v>747</v>
      </c>
      <c r="G351" s="7" t="s">
        <v>86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0">
        <v>45510.0</v>
      </c>
      <c r="B352" s="11" t="s">
        <v>21838</v>
      </c>
      <c r="C352" s="7" t="s">
        <v>21839</v>
      </c>
      <c r="D352" s="71" t="str">
        <f>IFERROR(__xludf.DUMMYFUNCTION("REGEXEXTRACT(C352,""[A-Z]{2,}"")"),"TCAP")</f>
        <v>TCAP</v>
      </c>
      <c r="E352" s="7"/>
      <c r="F352" s="7" t="s">
        <v>119</v>
      </c>
      <c r="G352" s="7" t="s">
        <v>14</v>
      </c>
      <c r="H352" s="7" t="s">
        <v>15</v>
      </c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0">
        <v>45510.0</v>
      </c>
      <c r="B353" s="11" t="s">
        <v>21840</v>
      </c>
      <c r="C353" s="7" t="s">
        <v>21841</v>
      </c>
      <c r="D353" s="71" t="str">
        <f>IFERROR(__xludf.DUMMYFUNCTION("REGEXEXTRACT(C353,""[A-Z]{2,}"")"),"RATCH")</f>
        <v>RATCH</v>
      </c>
      <c r="E353" s="7" t="s">
        <v>21842</v>
      </c>
      <c r="F353" s="7" t="s">
        <v>8968</v>
      </c>
      <c r="G353" s="7" t="s">
        <v>14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0">
        <v>45509.0</v>
      </c>
      <c r="B354" s="11" t="s">
        <v>21843</v>
      </c>
      <c r="C354" s="7" t="s">
        <v>21844</v>
      </c>
      <c r="D354" s="71" t="str">
        <f>IFERROR(__xludf.DUMMYFUNCTION("REGEXEXTRACT(C354,""[A-Z]{2,}"")"),"SETESG")</f>
        <v>SETESG</v>
      </c>
      <c r="E354" s="7" t="s">
        <v>47</v>
      </c>
      <c r="F354" s="7" t="s">
        <v>809</v>
      </c>
      <c r="G354" s="7" t="s">
        <v>14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0">
        <v>45509.0</v>
      </c>
      <c r="B355" s="11" t="s">
        <v>21845</v>
      </c>
      <c r="C355" s="7" t="s">
        <v>21846</v>
      </c>
      <c r="D355" s="71" t="str">
        <f>IFERROR(__xludf.DUMMYFUNCTION("REGEXEXTRACT(C355,""[A-Z]{2,}"")"),"BAT")</f>
        <v>BAT</v>
      </c>
      <c r="E355" s="7" t="s">
        <v>6427</v>
      </c>
      <c r="F355" s="7" t="s">
        <v>13</v>
      </c>
      <c r="G355" s="7" t="s">
        <v>29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0">
        <v>45509.0</v>
      </c>
      <c r="B356" s="11" t="s">
        <v>21847</v>
      </c>
      <c r="C356" s="7" t="s">
        <v>21848</v>
      </c>
      <c r="D356" s="71" t="str">
        <f>IFERROR(__xludf.DUMMYFUNCTION("REGEXEXTRACT(C356,""[A-Z]{2,}"")"),"MINT")</f>
        <v>MINT</v>
      </c>
      <c r="E356" s="7" t="s">
        <v>119</v>
      </c>
      <c r="F356" s="7" t="s">
        <v>18</v>
      </c>
      <c r="G356" s="7" t="s">
        <v>14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0">
        <v>45509.0</v>
      </c>
      <c r="B357" s="11" t="s">
        <v>21849</v>
      </c>
      <c r="C357" s="7" t="s">
        <v>21850</v>
      </c>
      <c r="D357" s="71" t="str">
        <f>IFERROR(__xludf.DUMMYFUNCTION("REGEXEXTRACT(C357,""[A-Z]{2,}"")"),"CPALL")</f>
        <v>CPALL</v>
      </c>
      <c r="E357" s="7" t="s">
        <v>7285</v>
      </c>
      <c r="F357" s="7" t="s">
        <v>111</v>
      </c>
      <c r="G357" s="7" t="s">
        <v>29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0">
        <v>45509.0</v>
      </c>
      <c r="B358" s="11" t="s">
        <v>21851</v>
      </c>
      <c r="C358" s="7" t="s">
        <v>21852</v>
      </c>
      <c r="D358" s="71" t="str">
        <f>IFERROR(__xludf.DUMMYFUNCTION("REGEXEXTRACT(C358,""[A-Z]{2,}"")"),"SET")</f>
        <v>SET</v>
      </c>
      <c r="E358" s="7" t="s">
        <v>1481</v>
      </c>
      <c r="F358" s="7" t="s">
        <v>1470</v>
      </c>
      <c r="G358" s="7" t="s">
        <v>14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0">
        <v>45509.0</v>
      </c>
      <c r="B359" s="11" t="s">
        <v>21853</v>
      </c>
      <c r="C359" s="7" t="s">
        <v>21854</v>
      </c>
      <c r="D359" s="71" t="str">
        <f>IFERROR(__xludf.DUMMYFUNCTION("REGEXEXTRACT(C359,""[A-Z]{2,}"")"),"SET")</f>
        <v>SET</v>
      </c>
      <c r="E359" s="7" t="s">
        <v>15</v>
      </c>
      <c r="F359" s="7" t="s">
        <v>4561</v>
      </c>
      <c r="G359" s="7" t="s">
        <v>86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0">
        <v>45509.0</v>
      </c>
      <c r="B360" s="11" t="s">
        <v>21855</v>
      </c>
      <c r="C360" s="7" t="s">
        <v>21856</v>
      </c>
      <c r="D360" s="71" t="str">
        <f>IFERROR(__xludf.DUMMYFUNCTION("REGEXEXTRACT(C360,""[A-Z]{2,}"")"),"PTT")</f>
        <v>PTT</v>
      </c>
      <c r="E360" s="7" t="s">
        <v>119</v>
      </c>
      <c r="F360" s="7" t="s">
        <v>18</v>
      </c>
      <c r="G360" s="7" t="s">
        <v>14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0">
        <v>45509.0</v>
      </c>
      <c r="B361" s="11" t="s">
        <v>21857</v>
      </c>
      <c r="C361" s="7" t="s">
        <v>21858</v>
      </c>
      <c r="D361" s="71" t="str">
        <f>IFERROR(__xludf.DUMMYFUNCTION("REGEXEXTRACT(C361,""[A-Z]{2,}"")"),"EXIM")</f>
        <v>EXIM</v>
      </c>
      <c r="E361" s="7" t="s">
        <v>21859</v>
      </c>
      <c r="F361" s="7" t="s">
        <v>21860</v>
      </c>
      <c r="G361" s="7" t="s">
        <v>14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0">
        <v>45509.0</v>
      </c>
      <c r="B362" s="11" t="s">
        <v>21857</v>
      </c>
      <c r="C362" s="7" t="s">
        <v>21858</v>
      </c>
      <c r="D362" s="71" t="str">
        <f>IFERROR(__xludf.DUMMYFUNCTION("REGEXEXTRACT(C362,""[A-Z]{2,}"")"),"EXIM")</f>
        <v>EXIM</v>
      </c>
      <c r="E362" s="7" t="s">
        <v>1003</v>
      </c>
      <c r="F362" s="7" t="s">
        <v>21861</v>
      </c>
      <c r="G362" s="7" t="s">
        <v>14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0">
        <v>45509.0</v>
      </c>
      <c r="B363" s="11" t="s">
        <v>21862</v>
      </c>
      <c r="C363" s="7" t="s">
        <v>21863</v>
      </c>
      <c r="D363" s="71" t="str">
        <f>IFERROR(__xludf.DUMMYFUNCTION("REGEXEXTRACT(C363,""[A-Z]{2,}"")"),"NAM")</f>
        <v>NAM</v>
      </c>
      <c r="E363" s="7" t="s">
        <v>21864</v>
      </c>
      <c r="F363" s="7" t="s">
        <v>3501</v>
      </c>
      <c r="G363" s="7" t="s">
        <v>14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0">
        <v>45509.0</v>
      </c>
      <c r="B364" s="11" t="s">
        <v>21865</v>
      </c>
      <c r="C364" s="7" t="s">
        <v>21866</v>
      </c>
      <c r="D364" s="71" t="str">
        <f>IFERROR(__xludf.DUMMYFUNCTION("REGEXEXTRACT(C364,""[A-Z]{2,}"")"),"CPN")</f>
        <v>CPN</v>
      </c>
      <c r="E364" s="7" t="s">
        <v>21867</v>
      </c>
      <c r="F364" s="7" t="s">
        <v>21868</v>
      </c>
      <c r="G364" s="7" t="s">
        <v>29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0">
        <v>45509.0</v>
      </c>
      <c r="B365" s="11" t="s">
        <v>21869</v>
      </c>
      <c r="C365" s="7" t="s">
        <v>21870</v>
      </c>
      <c r="D365" s="71" t="str">
        <f>IFERROR(__xludf.DUMMYFUNCTION("REGEXEXTRACT(C365,""[A-Z]{2,}"")"),"BCP")</f>
        <v>BCP</v>
      </c>
      <c r="E365" s="7" t="s">
        <v>21407</v>
      </c>
      <c r="F365" s="7" t="s">
        <v>21871</v>
      </c>
      <c r="G365" s="7" t="s">
        <v>29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0">
        <v>45509.0</v>
      </c>
      <c r="B366" s="11" t="s">
        <v>21872</v>
      </c>
      <c r="C366" s="7" t="s">
        <v>21873</v>
      </c>
      <c r="D366" s="71" t="str">
        <f>IFERROR(__xludf.DUMMYFUNCTION("REGEXEXTRACT(C366,""[A-Z]{2,}"")"),"TNR")</f>
        <v>TNR</v>
      </c>
      <c r="E366" s="7" t="s">
        <v>119</v>
      </c>
      <c r="F366" s="7" t="s">
        <v>18</v>
      </c>
      <c r="G366" s="7" t="s">
        <v>14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0">
        <v>45509.0</v>
      </c>
      <c r="B367" s="11" t="s">
        <v>21874</v>
      </c>
      <c r="C367" s="7" t="s">
        <v>21875</v>
      </c>
      <c r="D367" s="71" t="str">
        <f>IFERROR(__xludf.DUMMYFUNCTION("REGEXEXTRACT(C367,""[A-Z]{2,}"")"),"BTS")</f>
        <v>BTS</v>
      </c>
      <c r="E367" s="7" t="s">
        <v>21876</v>
      </c>
      <c r="F367" s="7" t="s">
        <v>21877</v>
      </c>
      <c r="G367" s="7" t="s">
        <v>14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0">
        <v>45509.0</v>
      </c>
      <c r="B368" s="11" t="s">
        <v>21874</v>
      </c>
      <c r="C368" s="7" t="s">
        <v>21875</v>
      </c>
      <c r="D368" s="71" t="str">
        <f>IFERROR(__xludf.DUMMYFUNCTION("REGEXEXTRACT(C368,""[A-Z]{2,}"")"),"BTS")</f>
        <v>BTS</v>
      </c>
      <c r="E368" s="7" t="s">
        <v>2564</v>
      </c>
      <c r="F368" s="7" t="s">
        <v>7650</v>
      </c>
      <c r="G368" s="7" t="s">
        <v>14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0">
        <v>45509.0</v>
      </c>
      <c r="B369" s="11" t="s">
        <v>21874</v>
      </c>
      <c r="C369" s="7" t="s">
        <v>21875</v>
      </c>
      <c r="D369" s="71" t="str">
        <f>IFERROR(__xludf.DUMMYFUNCTION("REGEXEXTRACT(C369,""[A-Z]{2,}"")"),"BTS")</f>
        <v>BTS</v>
      </c>
      <c r="E369" s="7" t="s">
        <v>21878</v>
      </c>
      <c r="F369" s="7" t="s">
        <v>21879</v>
      </c>
      <c r="G369" s="7" t="s">
        <v>14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0">
        <v>45509.0</v>
      </c>
      <c r="B370" s="11" t="s">
        <v>21880</v>
      </c>
      <c r="C370" s="7" t="s">
        <v>21881</v>
      </c>
      <c r="D370" s="71" t="str">
        <f>IFERROR(__xludf.DUMMYFUNCTION("REGEXEXTRACT(C370,""[A-Z]{2,}"")"),"EA")</f>
        <v>EA</v>
      </c>
      <c r="E370" s="7"/>
      <c r="F370" s="7" t="s">
        <v>21882</v>
      </c>
      <c r="G370" s="7" t="s">
        <v>86</v>
      </c>
      <c r="H370" s="7" t="s">
        <v>15</v>
      </c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0">
        <v>45508.0</v>
      </c>
      <c r="B371" s="11" t="s">
        <v>21883</v>
      </c>
      <c r="C371" s="7" t="s">
        <v>21884</v>
      </c>
      <c r="D371" s="71" t="str">
        <f>IFERROR(__xludf.DUMMYFUNCTION("REGEXEXTRACT(C371,""[A-Z]{2,}"")"),"GULF")</f>
        <v>GULF</v>
      </c>
      <c r="E371" s="7" t="s">
        <v>519</v>
      </c>
      <c r="F371" s="7" t="s">
        <v>119</v>
      </c>
      <c r="G371" s="7" t="s">
        <v>14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0">
        <v>45508.0</v>
      </c>
      <c r="B372" s="11" t="s">
        <v>21883</v>
      </c>
      <c r="C372" s="7" t="s">
        <v>21884</v>
      </c>
      <c r="D372" s="71" t="str">
        <f>IFERROR(__xludf.DUMMYFUNCTION("REGEXEXTRACT(C372,""[A-Z]{2,}"")"),"GULF")</f>
        <v>GULF</v>
      </c>
      <c r="E372" s="7" t="s">
        <v>1730</v>
      </c>
      <c r="F372" s="7" t="s">
        <v>12616</v>
      </c>
      <c r="G372" s="7" t="s">
        <v>14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0">
        <v>45507.0</v>
      </c>
      <c r="B373" s="11" t="s">
        <v>21885</v>
      </c>
      <c r="C373" s="7" t="s">
        <v>21886</v>
      </c>
      <c r="D373" s="71" t="str">
        <f>IFERROR(__xludf.DUMMYFUNCTION("REGEXEXTRACT(C373,""[A-Z]{2,}"")"),"DIMET")</f>
        <v>DIMET</v>
      </c>
      <c r="E373" s="7" t="s">
        <v>21572</v>
      </c>
      <c r="F373" s="7" t="s">
        <v>3720</v>
      </c>
      <c r="G373" s="7" t="s">
        <v>86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0">
        <v>45506.0</v>
      </c>
      <c r="B374" s="11" t="s">
        <v>21887</v>
      </c>
      <c r="C374" s="7" t="s">
        <v>21888</v>
      </c>
      <c r="D374" s="71" t="s">
        <v>1932</v>
      </c>
      <c r="E374" s="7" t="s">
        <v>119</v>
      </c>
      <c r="F374" s="7" t="s">
        <v>18</v>
      </c>
      <c r="G374" s="7" t="s">
        <v>14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0">
        <v>45506.0</v>
      </c>
      <c r="B375" s="11" t="s">
        <v>21887</v>
      </c>
      <c r="C375" s="7" t="s">
        <v>21888</v>
      </c>
      <c r="D375" s="71" t="s">
        <v>1932</v>
      </c>
      <c r="E375" s="7" t="s">
        <v>38</v>
      </c>
      <c r="F375" s="7" t="s">
        <v>542</v>
      </c>
      <c r="G375" s="7" t="s">
        <v>14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0">
        <v>45506.0</v>
      </c>
      <c r="B376" s="11" t="s">
        <v>21889</v>
      </c>
      <c r="C376" s="7" t="s">
        <v>21890</v>
      </c>
      <c r="D376" s="71" t="s">
        <v>1935</v>
      </c>
      <c r="E376" s="7" t="s">
        <v>21891</v>
      </c>
      <c r="F376" s="7" t="s">
        <v>1316</v>
      </c>
      <c r="G376" s="7" t="s">
        <v>14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0">
        <v>45506.0</v>
      </c>
      <c r="B377" s="11" t="s">
        <v>21892</v>
      </c>
      <c r="C377" s="7" t="s">
        <v>21893</v>
      </c>
      <c r="D377" s="71" t="s">
        <v>104</v>
      </c>
      <c r="E377" s="7" t="s">
        <v>21668</v>
      </c>
      <c r="F377" s="7" t="s">
        <v>4286</v>
      </c>
      <c r="G377" s="7" t="s">
        <v>14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0">
        <v>45506.0</v>
      </c>
      <c r="B378" s="11" t="s">
        <v>21892</v>
      </c>
      <c r="C378" s="7" t="s">
        <v>21893</v>
      </c>
      <c r="D378" s="71" t="s">
        <v>104</v>
      </c>
      <c r="E378" s="7" t="s">
        <v>420</v>
      </c>
      <c r="F378" s="7" t="s">
        <v>1730</v>
      </c>
      <c r="G378" s="7" t="s">
        <v>14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0">
        <v>45506.0</v>
      </c>
      <c r="B379" s="11" t="s">
        <v>21892</v>
      </c>
      <c r="C379" s="7" t="s">
        <v>21893</v>
      </c>
      <c r="D379" s="71" t="s">
        <v>104</v>
      </c>
      <c r="E379" s="7" t="s">
        <v>17542</v>
      </c>
      <c r="F379" s="7" t="s">
        <v>21894</v>
      </c>
      <c r="G379" s="7" t="s">
        <v>14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0">
        <v>45506.0</v>
      </c>
      <c r="B380" s="11" t="s">
        <v>21895</v>
      </c>
      <c r="C380" s="7" t="s">
        <v>21896</v>
      </c>
      <c r="D380" s="71" t="b">
        <v>1</v>
      </c>
      <c r="E380" s="7" t="s">
        <v>334</v>
      </c>
      <c r="F380" s="7" t="s">
        <v>14153</v>
      </c>
      <c r="G380" s="7" t="s">
        <v>14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0">
        <v>45506.0</v>
      </c>
      <c r="B381" s="11" t="s">
        <v>21895</v>
      </c>
      <c r="C381" s="7" t="s">
        <v>21896</v>
      </c>
      <c r="D381" s="71" t="b">
        <v>1</v>
      </c>
      <c r="E381" s="7" t="s">
        <v>21897</v>
      </c>
      <c r="F381" s="7" t="s">
        <v>119</v>
      </c>
      <c r="G381" s="7" t="s">
        <v>14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0">
        <v>45506.0</v>
      </c>
      <c r="B382" s="11" t="s">
        <v>21898</v>
      </c>
      <c r="C382" s="7" t="s">
        <v>21899</v>
      </c>
      <c r="D382" s="71" t="s">
        <v>4010</v>
      </c>
      <c r="E382" s="7" t="s">
        <v>589</v>
      </c>
      <c r="F382" s="7" t="s">
        <v>590</v>
      </c>
      <c r="G382" s="7" t="s">
        <v>14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0">
        <v>45506.0</v>
      </c>
      <c r="B383" s="11" t="s">
        <v>21898</v>
      </c>
      <c r="C383" s="7" t="s">
        <v>21899</v>
      </c>
      <c r="D383" s="71" t="s">
        <v>4010</v>
      </c>
      <c r="E383" s="7" t="s">
        <v>240</v>
      </c>
      <c r="F383" s="7" t="s">
        <v>10699</v>
      </c>
      <c r="G383" s="7" t="s">
        <v>14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0">
        <v>45506.0</v>
      </c>
      <c r="B384" s="11" t="s">
        <v>21900</v>
      </c>
      <c r="C384" s="7" t="s">
        <v>21901</v>
      </c>
      <c r="D384" s="71" t="s">
        <v>907</v>
      </c>
      <c r="E384" s="7" t="s">
        <v>21902</v>
      </c>
      <c r="F384" s="7" t="s">
        <v>21903</v>
      </c>
      <c r="G384" s="7" t="s">
        <v>29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0">
        <v>45506.0</v>
      </c>
      <c r="B385" s="11" t="s">
        <v>21904</v>
      </c>
      <c r="C385" s="7" t="s">
        <v>21905</v>
      </c>
      <c r="D385" s="71" t="s">
        <v>106</v>
      </c>
      <c r="E385" s="7" t="s">
        <v>6454</v>
      </c>
      <c r="F385" s="7" t="s">
        <v>542</v>
      </c>
      <c r="G385" s="7" t="s">
        <v>29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0">
        <v>45506.0</v>
      </c>
      <c r="B386" s="11" t="s">
        <v>21906</v>
      </c>
      <c r="C386" s="7" t="s">
        <v>21907</v>
      </c>
      <c r="D386" s="71" t="s">
        <v>83</v>
      </c>
      <c r="E386" s="7" t="s">
        <v>21908</v>
      </c>
      <c r="F386" s="7" t="s">
        <v>4760</v>
      </c>
      <c r="G386" s="7" t="s">
        <v>29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0">
        <v>45506.0</v>
      </c>
      <c r="B387" s="11" t="s">
        <v>21909</v>
      </c>
      <c r="C387" s="7" t="s">
        <v>21910</v>
      </c>
      <c r="D387" s="71" t="s">
        <v>104</v>
      </c>
      <c r="E387" s="7" t="s">
        <v>6454</v>
      </c>
      <c r="F387" s="7" t="s">
        <v>542</v>
      </c>
      <c r="G387" s="7" t="s">
        <v>29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0">
        <v>45506.0</v>
      </c>
      <c r="B388" s="11" t="s">
        <v>21911</v>
      </c>
      <c r="C388" s="7" t="s">
        <v>21912</v>
      </c>
      <c r="D388" s="71" t="s">
        <v>5964</v>
      </c>
      <c r="E388" s="7" t="s">
        <v>15</v>
      </c>
      <c r="F388" s="7" t="s">
        <v>101</v>
      </c>
      <c r="G388" s="7" t="s">
        <v>14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0">
        <v>45506.0</v>
      </c>
      <c r="B389" s="11" t="s">
        <v>21913</v>
      </c>
      <c r="C389" s="7" t="s">
        <v>21914</v>
      </c>
      <c r="D389" s="71" t="s">
        <v>540</v>
      </c>
      <c r="E389" s="7" t="s">
        <v>3780</v>
      </c>
      <c r="F389" s="7" t="s">
        <v>21859</v>
      </c>
      <c r="G389" s="7" t="s">
        <v>29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0">
        <v>45506.0</v>
      </c>
      <c r="B390" s="11" t="s">
        <v>21913</v>
      </c>
      <c r="C390" s="7" t="s">
        <v>21915</v>
      </c>
      <c r="D390" s="71" t="s">
        <v>540</v>
      </c>
      <c r="E390" s="7" t="s">
        <v>21916</v>
      </c>
      <c r="F390" s="7" t="s">
        <v>1730</v>
      </c>
      <c r="G390" s="7" t="s">
        <v>29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0">
        <v>45506.0</v>
      </c>
      <c r="B391" s="11" t="s">
        <v>21917</v>
      </c>
      <c r="C391" s="7" t="s">
        <v>21918</v>
      </c>
      <c r="D391" s="71" t="s">
        <v>540</v>
      </c>
      <c r="E391" s="7" t="s">
        <v>493</v>
      </c>
      <c r="F391" s="7" t="s">
        <v>21395</v>
      </c>
      <c r="G391" s="7" t="s">
        <v>29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0">
        <v>45505.0</v>
      </c>
      <c r="B392" s="11" t="s">
        <v>21919</v>
      </c>
      <c r="C392" s="7" t="s">
        <v>21920</v>
      </c>
      <c r="D392" s="71" t="s">
        <v>540</v>
      </c>
      <c r="E392" s="7" t="s">
        <v>21921</v>
      </c>
      <c r="F392" s="7" t="s">
        <v>21922</v>
      </c>
      <c r="G392" s="7" t="s">
        <v>29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0">
        <v>45505.0</v>
      </c>
      <c r="B393" s="11" t="s">
        <v>21923</v>
      </c>
      <c r="C393" s="7" t="s">
        <v>21924</v>
      </c>
      <c r="D393" s="71" t="s">
        <v>286</v>
      </c>
      <c r="E393" s="7" t="s">
        <v>21925</v>
      </c>
      <c r="F393" s="7" t="s">
        <v>21926</v>
      </c>
      <c r="G393" s="7" t="s">
        <v>29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0">
        <v>45505.0</v>
      </c>
      <c r="B394" s="11" t="s">
        <v>21927</v>
      </c>
      <c r="C394" s="7" t="s">
        <v>21928</v>
      </c>
      <c r="D394" s="71" t="s">
        <v>1181</v>
      </c>
      <c r="E394" s="7" t="s">
        <v>15</v>
      </c>
      <c r="F394" s="7" t="s">
        <v>747</v>
      </c>
      <c r="G394" s="7" t="s">
        <v>29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0">
        <v>45505.0</v>
      </c>
      <c r="B395" s="11" t="s">
        <v>21929</v>
      </c>
      <c r="C395" s="7" t="s">
        <v>21930</v>
      </c>
      <c r="D395" s="71" t="s">
        <v>4010</v>
      </c>
      <c r="E395" s="7" t="s">
        <v>21931</v>
      </c>
      <c r="F395" s="7" t="s">
        <v>6495</v>
      </c>
      <c r="G395" s="7" t="s">
        <v>29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0">
        <v>45505.0</v>
      </c>
      <c r="B396" s="11" t="s">
        <v>21932</v>
      </c>
      <c r="C396" s="7" t="s">
        <v>21933</v>
      </c>
      <c r="D396" s="71" t="s">
        <v>540</v>
      </c>
      <c r="E396" s="7" t="s">
        <v>21829</v>
      </c>
      <c r="F396" s="7" t="s">
        <v>21395</v>
      </c>
      <c r="G396" s="7" t="s">
        <v>29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0">
        <v>45505.0</v>
      </c>
      <c r="B397" s="11" t="s">
        <v>21934</v>
      </c>
      <c r="C397" s="7" t="s">
        <v>21935</v>
      </c>
      <c r="D397" s="71" t="s">
        <v>21936</v>
      </c>
      <c r="E397" s="7" t="s">
        <v>6454</v>
      </c>
      <c r="F397" s="7" t="s">
        <v>8877</v>
      </c>
      <c r="G397" s="7" t="s">
        <v>86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0">
        <v>45505.0</v>
      </c>
      <c r="B398" s="11" t="s">
        <v>21937</v>
      </c>
      <c r="C398" s="7" t="s">
        <v>21938</v>
      </c>
      <c r="D398" s="71" t="s">
        <v>1699</v>
      </c>
      <c r="E398" s="7" t="s">
        <v>119</v>
      </c>
      <c r="F398" s="7" t="s">
        <v>18</v>
      </c>
      <c r="G398" s="7" t="s">
        <v>14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0">
        <v>45505.0</v>
      </c>
      <c r="B399" s="11" t="s">
        <v>21939</v>
      </c>
      <c r="C399" s="7" t="s">
        <v>21940</v>
      </c>
      <c r="D399" s="71" t="s">
        <v>10720</v>
      </c>
      <c r="E399" s="7" t="s">
        <v>1878</v>
      </c>
      <c r="F399" s="7" t="s">
        <v>21941</v>
      </c>
      <c r="G399" s="7" t="s">
        <v>29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0">
        <v>45505.0</v>
      </c>
      <c r="B400" s="11" t="s">
        <v>21942</v>
      </c>
      <c r="C400" s="7" t="s">
        <v>21943</v>
      </c>
      <c r="D400" s="71" t="s">
        <v>1132</v>
      </c>
      <c r="E400" s="7" t="s">
        <v>259</v>
      </c>
      <c r="F400" s="7" t="s">
        <v>888</v>
      </c>
      <c r="G400" s="7" t="s">
        <v>29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0">
        <v>45505.0</v>
      </c>
      <c r="B401" s="11" t="s">
        <v>21944</v>
      </c>
      <c r="C401" s="7" t="s">
        <v>21945</v>
      </c>
      <c r="D401" s="71" t="s">
        <v>540</v>
      </c>
      <c r="E401" s="7" t="s">
        <v>4677</v>
      </c>
      <c r="F401" s="7" t="s">
        <v>887</v>
      </c>
      <c r="G401" s="7" t="s">
        <v>29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0">
        <v>45504.0</v>
      </c>
      <c r="B402" s="11" t="s">
        <v>21946</v>
      </c>
      <c r="C402" s="7" t="s">
        <v>21947</v>
      </c>
      <c r="D402" s="71" t="s">
        <v>1881</v>
      </c>
      <c r="E402" s="7" t="s">
        <v>6165</v>
      </c>
      <c r="F402" s="7" t="s">
        <v>21416</v>
      </c>
      <c r="G402" s="7" t="s">
        <v>29</v>
      </c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0">
        <v>45504.0</v>
      </c>
      <c r="B403" s="11" t="s">
        <v>21948</v>
      </c>
      <c r="C403" s="7" t="s">
        <v>21949</v>
      </c>
      <c r="D403" s="71" t="s">
        <v>1839</v>
      </c>
      <c r="E403" s="7" t="s">
        <v>119</v>
      </c>
      <c r="F403" s="7" t="s">
        <v>542</v>
      </c>
      <c r="G403" s="7" t="s">
        <v>14</v>
      </c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0">
        <v>45504.0</v>
      </c>
      <c r="B404" s="11" t="s">
        <v>21950</v>
      </c>
      <c r="C404" s="7" t="s">
        <v>21951</v>
      </c>
      <c r="D404" s="71" t="s">
        <v>311</v>
      </c>
      <c r="E404" s="7" t="s">
        <v>119</v>
      </c>
      <c r="F404" s="7" t="s">
        <v>18</v>
      </c>
      <c r="G404" s="7" t="s">
        <v>14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0">
        <v>45504.0</v>
      </c>
      <c r="B405" s="11" t="s">
        <v>21952</v>
      </c>
      <c r="C405" s="7" t="s">
        <v>21953</v>
      </c>
      <c r="D405" s="71" t="s">
        <v>4010</v>
      </c>
      <c r="E405" s="7" t="s">
        <v>15</v>
      </c>
      <c r="F405" s="7" t="s">
        <v>7020</v>
      </c>
      <c r="G405" s="7" t="s">
        <v>29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0">
        <v>45504.0</v>
      </c>
      <c r="B406" s="11" t="s">
        <v>21954</v>
      </c>
      <c r="C406" s="7" t="s">
        <v>21955</v>
      </c>
      <c r="D406" s="71" t="s">
        <v>540</v>
      </c>
      <c r="E406" s="7" t="s">
        <v>950</v>
      </c>
      <c r="F406" s="7" t="s">
        <v>668</v>
      </c>
      <c r="G406" s="7" t="s">
        <v>86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0">
        <v>45504.0</v>
      </c>
      <c r="B407" s="11" t="s">
        <v>21956</v>
      </c>
      <c r="C407" s="7" t="s">
        <v>21957</v>
      </c>
      <c r="D407" s="71" t="s">
        <v>3986</v>
      </c>
      <c r="E407" s="7" t="s">
        <v>15</v>
      </c>
      <c r="F407" s="7" t="s">
        <v>21958</v>
      </c>
      <c r="G407" s="7" t="s">
        <v>29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0">
        <v>45504.0</v>
      </c>
      <c r="B408" s="11" t="s">
        <v>21959</v>
      </c>
      <c r="C408" s="7" t="s">
        <v>21960</v>
      </c>
      <c r="D408" s="71" t="s">
        <v>1915</v>
      </c>
      <c r="E408" s="7" t="s">
        <v>15</v>
      </c>
      <c r="F408" s="7" t="s">
        <v>589</v>
      </c>
      <c r="G408" s="7" t="s">
        <v>29</v>
      </c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0">
        <v>45503.0</v>
      </c>
      <c r="B409" s="11" t="s">
        <v>21961</v>
      </c>
      <c r="C409" s="7" t="s">
        <v>21962</v>
      </c>
      <c r="D409" s="71" t="s">
        <v>4010</v>
      </c>
      <c r="E409" s="7" t="s">
        <v>15</v>
      </c>
      <c r="F409" s="7" t="s">
        <v>749</v>
      </c>
      <c r="G409" s="7" t="s">
        <v>86</v>
      </c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0">
        <v>45503.0</v>
      </c>
      <c r="B410" s="11" t="s">
        <v>21963</v>
      </c>
      <c r="C410" s="7" t="s">
        <v>21964</v>
      </c>
      <c r="D410" s="71" t="s">
        <v>32</v>
      </c>
      <c r="E410" s="7" t="s">
        <v>38</v>
      </c>
      <c r="F410" s="7" t="s">
        <v>505</v>
      </c>
      <c r="G410" s="7" t="s">
        <v>86</v>
      </c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0">
        <v>45503.0</v>
      </c>
      <c r="B411" s="11" t="s">
        <v>21963</v>
      </c>
      <c r="C411" s="7" t="s">
        <v>21965</v>
      </c>
      <c r="D411" s="71" t="s">
        <v>11</v>
      </c>
      <c r="E411" s="7" t="s">
        <v>4677</v>
      </c>
      <c r="F411" s="7" t="s">
        <v>560</v>
      </c>
      <c r="G411" s="7" t="s">
        <v>86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0">
        <v>45503.0</v>
      </c>
      <c r="B412" s="11" t="s">
        <v>21966</v>
      </c>
      <c r="C412" s="7" t="s">
        <v>21967</v>
      </c>
      <c r="D412" s="71" t="s">
        <v>540</v>
      </c>
      <c r="E412" s="7" t="s">
        <v>21357</v>
      </c>
      <c r="F412" s="7" t="s">
        <v>21416</v>
      </c>
      <c r="G412" s="7" t="s">
        <v>29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0">
        <v>45503.0</v>
      </c>
      <c r="B413" s="11" t="s">
        <v>21968</v>
      </c>
      <c r="C413" s="7" t="s">
        <v>21969</v>
      </c>
      <c r="D413" s="71" t="s">
        <v>311</v>
      </c>
      <c r="E413" s="7" t="s">
        <v>119</v>
      </c>
      <c r="F413" s="7" t="s">
        <v>18</v>
      </c>
      <c r="G413" s="7" t="s">
        <v>14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0">
        <v>45503.0</v>
      </c>
      <c r="B414" s="11" t="s">
        <v>21970</v>
      </c>
      <c r="C414" s="7" t="s">
        <v>21971</v>
      </c>
      <c r="D414" s="71" t="s">
        <v>21972</v>
      </c>
      <c r="E414" s="7" t="s">
        <v>21973</v>
      </c>
      <c r="F414" s="7" t="s">
        <v>4286</v>
      </c>
      <c r="G414" s="7" t="s">
        <v>29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0">
        <v>45503.0</v>
      </c>
      <c r="B415" s="11" t="s">
        <v>21974</v>
      </c>
      <c r="C415" s="7" t="s">
        <v>21975</v>
      </c>
      <c r="D415" s="71" t="s">
        <v>1935</v>
      </c>
      <c r="E415" s="7" t="s">
        <v>15</v>
      </c>
      <c r="F415" s="7" t="s">
        <v>1524</v>
      </c>
      <c r="G415" s="7" t="s">
        <v>14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0">
        <v>45503.0</v>
      </c>
      <c r="B416" s="11" t="s">
        <v>21976</v>
      </c>
      <c r="C416" s="7" t="s">
        <v>21977</v>
      </c>
      <c r="D416" s="71" t="s">
        <v>21978</v>
      </c>
      <c r="E416" s="7" t="s">
        <v>15</v>
      </c>
      <c r="F416" s="7" t="s">
        <v>741</v>
      </c>
      <c r="G416" s="7" t="s">
        <v>14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0">
        <v>45503.0</v>
      </c>
      <c r="B417" s="11" t="s">
        <v>21979</v>
      </c>
      <c r="C417" s="7" t="s">
        <v>21980</v>
      </c>
      <c r="D417" s="71" t="s">
        <v>10720</v>
      </c>
      <c r="E417" s="7" t="s">
        <v>15</v>
      </c>
      <c r="F417" s="7" t="s">
        <v>21981</v>
      </c>
      <c r="G417" s="7" t="s">
        <v>29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0">
        <v>45503.0</v>
      </c>
      <c r="B418" s="11" t="s">
        <v>21982</v>
      </c>
      <c r="C418" s="7" t="s">
        <v>21983</v>
      </c>
      <c r="D418" s="71" t="str">
        <f>IFERROR(__xludf.DUMMYFUNCTION("REGEXEXTRACT(C418,""[A-Z]{2,}"")"),"GRAMMY")</f>
        <v>GRAMMY</v>
      </c>
      <c r="E418" s="7" t="s">
        <v>15</v>
      </c>
      <c r="F418" s="7" t="s">
        <v>111</v>
      </c>
      <c r="G418" s="7" t="s">
        <v>14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0">
        <v>45503.0</v>
      </c>
      <c r="B419" s="11" t="s">
        <v>21982</v>
      </c>
      <c r="C419" s="7" t="s">
        <v>21983</v>
      </c>
      <c r="D419" s="71" t="s">
        <v>2604</v>
      </c>
      <c r="E419" s="7" t="s">
        <v>15</v>
      </c>
      <c r="F419" s="7" t="s">
        <v>111</v>
      </c>
      <c r="G419" s="7" t="s">
        <v>14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0">
        <v>45503.0</v>
      </c>
      <c r="B420" s="11" t="s">
        <v>21984</v>
      </c>
      <c r="C420" s="7" t="s">
        <v>21985</v>
      </c>
      <c r="D420" s="71" t="str">
        <f>IFERROR(__xludf.DUMMYFUNCTION("REGEXEXTRACT(C420,""[A-Z]{2,}"")"),"HMPRO")</f>
        <v>HMPRO</v>
      </c>
      <c r="E420" s="7" t="s">
        <v>259</v>
      </c>
      <c r="F420" s="7" t="s">
        <v>758</v>
      </c>
      <c r="G420" s="71" t="s">
        <v>29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0">
        <v>45503.0</v>
      </c>
      <c r="B421" s="11" t="s">
        <v>21984</v>
      </c>
      <c r="C421" s="7" t="s">
        <v>21985</v>
      </c>
      <c r="D421" s="71" t="str">
        <f>IFERROR(__xludf.DUMMYFUNCTION("REGEXEXTRACT(C421,""[A-Z]{2,}"")"),"HMPRO")</f>
        <v>HMPRO</v>
      </c>
      <c r="E421" s="7"/>
      <c r="F421" s="7" t="s">
        <v>119</v>
      </c>
      <c r="G421" s="7" t="s">
        <v>14</v>
      </c>
      <c r="H421" s="7" t="s">
        <v>15</v>
      </c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0">
        <v>45503.0</v>
      </c>
      <c r="B422" s="11" t="s">
        <v>21986</v>
      </c>
      <c r="C422" s="7" t="s">
        <v>21987</v>
      </c>
      <c r="D422" s="71" t="str">
        <f>IFERROR(__xludf.DUMMYFUNCTION("REGEXEXTRACT(C422,""[A-Z]{2,}"")"),"THAIESG")</f>
        <v>THAIESG</v>
      </c>
      <c r="E422" s="7" t="s">
        <v>49</v>
      </c>
      <c r="F422" s="7" t="s">
        <v>1730</v>
      </c>
      <c r="G422" s="7" t="s">
        <v>14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0">
        <v>45503.0</v>
      </c>
      <c r="B423" s="11" t="s">
        <v>21988</v>
      </c>
      <c r="C423" s="7" t="s">
        <v>21989</v>
      </c>
      <c r="D423" s="71" t="str">
        <f>IFERROR(__xludf.DUMMYFUNCTION("REGEXEXTRACT(C423,""[A-Z]{2,}"")"),"DELTA")</f>
        <v>DELTA</v>
      </c>
      <c r="E423" s="7" t="s">
        <v>21323</v>
      </c>
      <c r="F423" s="7" t="s">
        <v>171</v>
      </c>
      <c r="G423" s="7" t="s">
        <v>14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0">
        <v>45503.0</v>
      </c>
      <c r="B424" s="11" t="s">
        <v>21988</v>
      </c>
      <c r="C424" s="7" t="s">
        <v>21989</v>
      </c>
      <c r="D424" s="71" t="str">
        <f>IFERROR(__xludf.DUMMYFUNCTION("REGEXEXTRACT(C424,""[A-Z]{2,}"")"),"DELTA")</f>
        <v>DELTA</v>
      </c>
      <c r="E424" s="7" t="s">
        <v>334</v>
      </c>
      <c r="F424" s="7" t="s">
        <v>21990</v>
      </c>
      <c r="G424" s="7" t="s">
        <v>14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0">
        <v>45502.0</v>
      </c>
      <c r="B425" s="11" t="s">
        <v>21991</v>
      </c>
      <c r="C425" s="7" t="s">
        <v>21992</v>
      </c>
      <c r="D425" s="71" t="str">
        <f>IFERROR(__xludf.DUMMYFUNCTION("REGEXEXTRACT(C425,""[A-Z]{2,}"")"),"IPO")</f>
        <v>IPO</v>
      </c>
      <c r="E425" s="7" t="s">
        <v>5227</v>
      </c>
      <c r="F425" s="7" t="s">
        <v>21993</v>
      </c>
      <c r="G425" s="7" t="s">
        <v>86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0">
        <v>45502.0</v>
      </c>
      <c r="B426" s="11" t="s">
        <v>21991</v>
      </c>
      <c r="C426" s="7" t="s">
        <v>21992</v>
      </c>
      <c r="D426" s="71" t="str">
        <f>IFERROR(__xludf.DUMMYFUNCTION("REGEXEXTRACT(C426,""[A-Z]{2,}"")"),"IPO")</f>
        <v>IPO</v>
      </c>
      <c r="E426" s="7" t="s">
        <v>1790</v>
      </c>
      <c r="F426" s="7" t="s">
        <v>21411</v>
      </c>
      <c r="G426" s="7" t="s">
        <v>86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0">
        <v>45501.0</v>
      </c>
      <c r="B427" s="11" t="s">
        <v>21994</v>
      </c>
      <c r="C427" s="7" t="s">
        <v>21995</v>
      </c>
      <c r="D427" s="18" t="str">
        <f>IFERROR(__xludf.DUMMYFUNCTION("REGEXEXTRACT(C427,""[A-Z]{2,}"")"),"AOT")</f>
        <v>AOT</v>
      </c>
      <c r="E427" s="7" t="s">
        <v>119</v>
      </c>
      <c r="F427" s="7" t="s">
        <v>4963</v>
      </c>
      <c r="G427" s="7" t="s">
        <v>14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0">
        <v>45500.0</v>
      </c>
      <c r="B428" s="11" t="s">
        <v>21996</v>
      </c>
      <c r="C428" s="7" t="s">
        <v>21997</v>
      </c>
      <c r="D428" s="71" t="str">
        <f>IFERROR(__xludf.DUMMYFUNCTION("REGEXEXTRACT(C428,""[A-Z]{2,}"")"),"DELTA")</f>
        <v>DELTA</v>
      </c>
      <c r="E428" s="7" t="s">
        <v>119</v>
      </c>
      <c r="F428" s="7" t="s">
        <v>1303</v>
      </c>
      <c r="G428" s="7" t="s">
        <v>14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0">
        <v>45500.0</v>
      </c>
      <c r="B429" s="11" t="s">
        <v>21996</v>
      </c>
      <c r="C429" s="7" t="s">
        <v>21997</v>
      </c>
      <c r="D429" s="71" t="str">
        <f>IFERROR(__xludf.DUMMYFUNCTION("REGEXEXTRACT(C429,""[A-Z]{2,}"")"),"DELTA")</f>
        <v>DELTA</v>
      </c>
      <c r="E429" s="7"/>
      <c r="F429" s="7" t="s">
        <v>18</v>
      </c>
      <c r="G429" s="7" t="s">
        <v>14</v>
      </c>
      <c r="H429" s="7" t="s">
        <v>15</v>
      </c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0">
        <v>45499.0</v>
      </c>
      <c r="B430" s="11" t="s">
        <v>21998</v>
      </c>
      <c r="C430" s="7" t="s">
        <v>21999</v>
      </c>
      <c r="D430" s="71" t="str">
        <f>IFERROR(__xludf.DUMMYFUNCTION("REGEXEXTRACT(C430,""[A-Z]{2,}"")"),"INTUCH")</f>
        <v>INTUCH</v>
      </c>
      <c r="E430" s="7" t="s">
        <v>119</v>
      </c>
      <c r="F430" s="7" t="s">
        <v>48</v>
      </c>
      <c r="G430" s="7" t="s">
        <v>14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0">
        <v>45499.0</v>
      </c>
      <c r="B431" s="11" t="s">
        <v>21998</v>
      </c>
      <c r="C431" s="7" t="s">
        <v>21999</v>
      </c>
      <c r="D431" s="71" t="s">
        <v>800</v>
      </c>
      <c r="E431" s="7" t="s">
        <v>119</v>
      </c>
      <c r="F431" s="7" t="s">
        <v>48</v>
      </c>
      <c r="G431" s="7" t="s">
        <v>14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0">
        <v>45499.0</v>
      </c>
      <c r="B432" s="11" t="s">
        <v>21998</v>
      </c>
      <c r="C432" s="7" t="s">
        <v>21999</v>
      </c>
      <c r="D432" s="71" t="s">
        <v>2054</v>
      </c>
      <c r="E432" s="7" t="s">
        <v>119</v>
      </c>
      <c r="F432" s="7" t="s">
        <v>48</v>
      </c>
      <c r="G432" s="7" t="s">
        <v>14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0">
        <v>45499.0</v>
      </c>
      <c r="B433" s="11" t="s">
        <v>22000</v>
      </c>
      <c r="C433" s="7" t="s">
        <v>22001</v>
      </c>
      <c r="D433" s="71" t="str">
        <f>IFERROR(__xludf.DUMMYFUNCTION("REGEXEXTRACT(C433,""[A-Z]{2,}"")"),"FM")</f>
        <v>FM</v>
      </c>
      <c r="E433" s="7" t="s">
        <v>171</v>
      </c>
      <c r="F433" s="7" t="s">
        <v>101</v>
      </c>
      <c r="G433" s="7" t="s">
        <v>14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0">
        <v>45499.0</v>
      </c>
      <c r="B434" s="11" t="s">
        <v>22000</v>
      </c>
      <c r="C434" s="7" t="s">
        <v>22001</v>
      </c>
      <c r="D434" s="71" t="str">
        <f>IFERROR(__xludf.DUMMYFUNCTION("REGEXEXTRACT(C434,""[A-Z]{2,}"")"),"FM")</f>
        <v>FM</v>
      </c>
      <c r="E434" s="7" t="s">
        <v>119</v>
      </c>
      <c r="F434" s="7" t="s">
        <v>18</v>
      </c>
      <c r="G434" s="7" t="s">
        <v>14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0">
        <v>45499.0</v>
      </c>
      <c r="B435" s="11" t="s">
        <v>22002</v>
      </c>
      <c r="C435" s="7" t="s">
        <v>22003</v>
      </c>
      <c r="D435" s="71" t="str">
        <f>IFERROR(__xludf.DUMMYFUNCTION("REGEXEXTRACT(C435,""[A-Z]{2,}"")"),"SPRC")</f>
        <v>SPRC</v>
      </c>
      <c r="E435" s="7" t="s">
        <v>21642</v>
      </c>
      <c r="F435" s="7" t="s">
        <v>747</v>
      </c>
      <c r="G435" s="7" t="s">
        <v>86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0">
        <v>45499.0</v>
      </c>
      <c r="B436" s="11" t="s">
        <v>22002</v>
      </c>
      <c r="C436" s="7" t="s">
        <v>22003</v>
      </c>
      <c r="D436" s="71" t="s">
        <v>83</v>
      </c>
      <c r="E436" s="7" t="s">
        <v>21323</v>
      </c>
      <c r="F436" s="7" t="s">
        <v>4561</v>
      </c>
      <c r="G436" s="7" t="s">
        <v>86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0">
        <v>45499.0</v>
      </c>
      <c r="B437" s="11" t="s">
        <v>22004</v>
      </c>
      <c r="C437" s="7" t="s">
        <v>22005</v>
      </c>
      <c r="D437" s="71" t="str">
        <f>IFERROR(__xludf.DUMMYFUNCTION("REGEXEXTRACT(C437,""[A-Z]{2,}"")"),"GULF")</f>
        <v>GULF</v>
      </c>
      <c r="E437" s="7" t="s">
        <v>5227</v>
      </c>
      <c r="F437" s="7" t="s">
        <v>22006</v>
      </c>
      <c r="G437" s="7" t="s">
        <v>14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0">
        <v>45499.0</v>
      </c>
      <c r="B438" s="11" t="s">
        <v>22004</v>
      </c>
      <c r="C438" s="7" t="s">
        <v>22005</v>
      </c>
      <c r="D438" s="71" t="s">
        <v>540</v>
      </c>
      <c r="E438" s="7" t="s">
        <v>5227</v>
      </c>
      <c r="F438" s="7" t="s">
        <v>22006</v>
      </c>
      <c r="G438" s="7" t="s">
        <v>14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0">
        <v>45499.0</v>
      </c>
      <c r="B439" s="11" t="s">
        <v>22007</v>
      </c>
      <c r="C439" s="7" t="s">
        <v>22008</v>
      </c>
      <c r="D439" s="71" t="str">
        <f>IFERROR(__xludf.DUMMYFUNCTION("REGEXEXTRACT(C439,""[A-Z]{2,}"")"),"EA")</f>
        <v>EA</v>
      </c>
      <c r="E439" s="7" t="s">
        <v>243</v>
      </c>
      <c r="F439" s="7" t="s">
        <v>4286</v>
      </c>
      <c r="G439" s="7" t="s">
        <v>14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0">
        <v>45499.0</v>
      </c>
      <c r="B440" s="11" t="s">
        <v>22007</v>
      </c>
      <c r="C440" s="7" t="s">
        <v>22008</v>
      </c>
      <c r="D440" s="71" t="str">
        <f>IFERROR(__xludf.DUMMYFUNCTION("REGEXEXTRACT(C440,""[A-Z]{2,}"")"),"EA")</f>
        <v>EA</v>
      </c>
      <c r="E440" s="7" t="s">
        <v>4286</v>
      </c>
      <c r="F440" s="7" t="s">
        <v>1730</v>
      </c>
      <c r="G440" s="7" t="s">
        <v>14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0">
        <v>45498.0</v>
      </c>
      <c r="B441" s="11" t="s">
        <v>22009</v>
      </c>
      <c r="C441" s="7" t="s">
        <v>22010</v>
      </c>
      <c r="D441" s="71" t="str">
        <f>IFERROR(__xludf.DUMMYFUNCTION("REGEXEXTRACT(C441,""[A-Z]{2,}"")"),"SET")</f>
        <v>SET</v>
      </c>
      <c r="E441" s="7" t="s">
        <v>10530</v>
      </c>
      <c r="F441" s="7" t="s">
        <v>22011</v>
      </c>
      <c r="G441" s="7" t="s">
        <v>86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0">
        <v>45498.0</v>
      </c>
      <c r="B442" s="11" t="s">
        <v>22009</v>
      </c>
      <c r="C442" s="7" t="s">
        <v>22010</v>
      </c>
      <c r="D442" s="71" t="str">
        <f>IFERROR(__xludf.DUMMYFUNCTION("REGEXEXTRACT(C442,""[A-Z]{2,}"")"),"SET")</f>
        <v>SET</v>
      </c>
      <c r="E442" s="7" t="s">
        <v>2384</v>
      </c>
      <c r="F442" s="7" t="s">
        <v>10905</v>
      </c>
      <c r="G442" s="7" t="s">
        <v>86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0">
        <v>45498.0</v>
      </c>
      <c r="B443" s="11" t="s">
        <v>22012</v>
      </c>
      <c r="C443" s="7" t="s">
        <v>22013</v>
      </c>
      <c r="D443" s="71" t="str">
        <f>IFERROR(__xludf.DUMMYFUNCTION("REGEXEXTRACT(C443,""[A-Z]{2,}"")"),"AQUA")</f>
        <v>AQUA</v>
      </c>
      <c r="E443" s="7" t="s">
        <v>21367</v>
      </c>
      <c r="F443" s="7" t="s">
        <v>2077</v>
      </c>
      <c r="G443" s="7" t="s">
        <v>14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0">
        <v>45498.0</v>
      </c>
      <c r="B444" s="11" t="s">
        <v>22012</v>
      </c>
      <c r="C444" s="7" t="s">
        <v>22013</v>
      </c>
      <c r="D444" s="71" t="str">
        <f>IFERROR(__xludf.DUMMYFUNCTION("REGEXEXTRACT(C444,""[A-Z]{2,}"")"),"AQUA")</f>
        <v>AQUA</v>
      </c>
      <c r="E444" s="7" t="s">
        <v>15</v>
      </c>
      <c r="F444" s="7" t="s">
        <v>3794</v>
      </c>
      <c r="G444" s="7" t="s">
        <v>14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0">
        <v>45498.0</v>
      </c>
      <c r="B445" s="11" t="s">
        <v>22014</v>
      </c>
      <c r="C445" s="7" t="s">
        <v>22015</v>
      </c>
      <c r="D445" s="71" t="str">
        <f>IFERROR(__xludf.DUMMYFUNCTION("REGEXEXTRACT(C445,""[A-Z]{2,}"")"),"EA")</f>
        <v>EA</v>
      </c>
      <c r="E445" s="7" t="s">
        <v>420</v>
      </c>
      <c r="F445" s="7" t="s">
        <v>1730</v>
      </c>
      <c r="G445" s="7" t="s">
        <v>14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0">
        <v>45498.0</v>
      </c>
      <c r="B446" s="11" t="s">
        <v>22016</v>
      </c>
      <c r="C446" s="7" t="s">
        <v>22017</v>
      </c>
      <c r="D446" s="71" t="str">
        <f>IFERROR(__xludf.DUMMYFUNCTION("REGEXEXTRACT(C446,""[A-Z]{2,}"")"),"AQUA")</f>
        <v>AQUA</v>
      </c>
      <c r="E446" s="7" t="s">
        <v>741</v>
      </c>
      <c r="F446" s="7" t="s">
        <v>18</v>
      </c>
      <c r="G446" s="7" t="s">
        <v>14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0">
        <v>45498.0</v>
      </c>
      <c r="B447" s="11" t="s">
        <v>22016</v>
      </c>
      <c r="C447" s="7" t="s">
        <v>22017</v>
      </c>
      <c r="D447" s="71" t="str">
        <f>IFERROR(__xludf.DUMMYFUNCTION("REGEXEXTRACT(C447,""[A-Z]{2,}"")"),"AQUA")</f>
        <v>AQUA</v>
      </c>
      <c r="E447" s="7" t="s">
        <v>38</v>
      </c>
      <c r="F447" s="7" t="s">
        <v>7160</v>
      </c>
      <c r="G447" s="71" t="s">
        <v>29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0">
        <v>45498.0</v>
      </c>
      <c r="B448" s="11" t="s">
        <v>22018</v>
      </c>
      <c r="C448" s="7" t="s">
        <v>22019</v>
      </c>
      <c r="D448" s="71" t="str">
        <f>IFERROR(__xludf.DUMMYFUNCTION("REGEXEXTRACT(C448,""[A-Z]{2,}"")"),"FM")</f>
        <v>FM</v>
      </c>
      <c r="E448" s="7" t="s">
        <v>2476</v>
      </c>
      <c r="F448" s="7" t="s">
        <v>749</v>
      </c>
      <c r="G448" s="7" t="s">
        <v>86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0">
        <v>45497.0</v>
      </c>
      <c r="B449" s="11" t="s">
        <v>22020</v>
      </c>
      <c r="C449" s="7" t="s">
        <v>22021</v>
      </c>
      <c r="D449" s="71" t="str">
        <f>IFERROR(__xludf.DUMMYFUNCTION("REGEXEXTRACT(C449,""[A-Z]{2,}"")"),"TQM")</f>
        <v>TQM</v>
      </c>
      <c r="E449" s="7" t="s">
        <v>950</v>
      </c>
      <c r="F449" s="7" t="s">
        <v>22022</v>
      </c>
      <c r="G449" s="7" t="s">
        <v>14</v>
      </c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0">
        <v>45497.0</v>
      </c>
      <c r="B450" s="11" t="s">
        <v>22023</v>
      </c>
      <c r="C450" s="7" t="s">
        <v>22024</v>
      </c>
      <c r="D450" s="71" t="str">
        <f>IFERROR(__xludf.DUMMYFUNCTION("REGEXEXTRACT(C450,""[A-Z]{2,}"")"),"SCG")</f>
        <v>SCG</v>
      </c>
      <c r="E450" s="7" t="s">
        <v>119</v>
      </c>
      <c r="F450" s="7" t="s">
        <v>505</v>
      </c>
      <c r="G450" s="7" t="s">
        <v>86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0">
        <v>45497.0</v>
      </c>
      <c r="B451" s="11" t="s">
        <v>22025</v>
      </c>
      <c r="C451" s="7" t="s">
        <v>22026</v>
      </c>
      <c r="D451" s="71" t="str">
        <f>IFERROR(__xludf.DUMMYFUNCTION("REGEXEXTRACT(C451,""[A-Z]{2,}"")"),"BOI")</f>
        <v>BOI</v>
      </c>
      <c r="E451" s="7" t="s">
        <v>21861</v>
      </c>
      <c r="F451" s="7" t="s">
        <v>22027</v>
      </c>
      <c r="G451" s="7" t="s">
        <v>14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0">
        <v>45497.0</v>
      </c>
      <c r="B452" s="11" t="s">
        <v>22028</v>
      </c>
      <c r="C452" s="7" t="s">
        <v>22029</v>
      </c>
      <c r="D452" s="71" t="str">
        <f>IFERROR(__xludf.DUMMYFUNCTION("REGEXEXTRACT(C452,""[A-Z]{2,}"")"),"ARIN")</f>
        <v>ARIN</v>
      </c>
      <c r="E452" s="7" t="s">
        <v>15</v>
      </c>
      <c r="F452" s="7" t="s">
        <v>22030</v>
      </c>
      <c r="G452" s="7" t="s">
        <v>14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0">
        <v>45497.0</v>
      </c>
      <c r="B453" s="11" t="s">
        <v>22031</v>
      </c>
      <c r="C453" s="7" t="s">
        <v>22032</v>
      </c>
      <c r="D453" s="71" t="str">
        <f>IFERROR(__xludf.DUMMYFUNCTION("REGEXEXTRACT(C453,""[A-Z]{2,}"")"),"GUNKUL")</f>
        <v>GUNKUL</v>
      </c>
      <c r="E453" s="7" t="s">
        <v>15</v>
      </c>
      <c r="F453" s="7" t="s">
        <v>6067</v>
      </c>
      <c r="G453" s="7" t="s">
        <v>14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0">
        <v>45497.0</v>
      </c>
      <c r="B454" s="11" t="s">
        <v>22031</v>
      </c>
      <c r="C454" s="7" t="s">
        <v>22032</v>
      </c>
      <c r="D454" s="71" t="str">
        <f>IFERROR(__xludf.DUMMYFUNCTION("REGEXEXTRACT(C454,""[A-Z]{2,}"")"),"GUNKUL")</f>
        <v>GUNKUL</v>
      </c>
      <c r="E454" s="7" t="s">
        <v>38</v>
      </c>
      <c r="F454" s="7" t="s">
        <v>2852</v>
      </c>
      <c r="G454" s="7" t="s">
        <v>14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0">
        <v>45497.0</v>
      </c>
      <c r="B455" s="11" t="s">
        <v>22033</v>
      </c>
      <c r="C455" s="7" t="s">
        <v>22034</v>
      </c>
      <c r="D455" s="71" t="str">
        <f>IFERROR(__xludf.DUMMYFUNCTION("REGEXEXTRACT(C455,""[A-Z]{2,}"")"),"SET")</f>
        <v>SET</v>
      </c>
      <c r="E455" s="7" t="s">
        <v>12871</v>
      </c>
      <c r="F455" s="7" t="s">
        <v>7197</v>
      </c>
      <c r="G455" s="7" t="s">
        <v>86</v>
      </c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0">
        <v>45497.0</v>
      </c>
      <c r="B456" s="11" t="s">
        <v>22033</v>
      </c>
      <c r="C456" s="7" t="s">
        <v>22034</v>
      </c>
      <c r="D456" s="71" t="str">
        <f>IFERROR(__xludf.DUMMYFUNCTION("REGEXEXTRACT(C456,""[A-Z]{2,}"")"),"SET")</f>
        <v>SET</v>
      </c>
      <c r="E456" s="7" t="s">
        <v>15</v>
      </c>
      <c r="F456" s="7" t="s">
        <v>6056</v>
      </c>
      <c r="G456" s="7" t="s">
        <v>86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0">
        <v>45497.0</v>
      </c>
      <c r="B457" s="11" t="s">
        <v>22033</v>
      </c>
      <c r="C457" s="7" t="s">
        <v>22034</v>
      </c>
      <c r="D457" s="71" t="str">
        <f>IFERROR(__xludf.DUMMYFUNCTION("REGEXEXTRACT(C457,""[A-Z]{2,}"")"),"SET")</f>
        <v>SET</v>
      </c>
      <c r="E457" s="7" t="s">
        <v>15</v>
      </c>
      <c r="F457" s="7" t="s">
        <v>6325</v>
      </c>
      <c r="G457" s="7" t="s">
        <v>86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0">
        <v>45497.0</v>
      </c>
      <c r="B458" s="11" t="s">
        <v>22035</v>
      </c>
      <c r="C458" s="7" t="s">
        <v>22036</v>
      </c>
      <c r="D458" s="71" t="str">
        <f>IFERROR(__xludf.DUMMYFUNCTION("REGEXEXTRACT(C458,""[A-Z]{2,}"")"),"FM")</f>
        <v>FM</v>
      </c>
      <c r="E458" s="7" t="s">
        <v>15</v>
      </c>
      <c r="F458" s="7" t="s">
        <v>22037</v>
      </c>
      <c r="G458" s="7" t="s">
        <v>86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0">
        <v>45497.0</v>
      </c>
      <c r="B459" s="11" t="s">
        <v>22038</v>
      </c>
      <c r="C459" s="7" t="s">
        <v>22039</v>
      </c>
      <c r="D459" s="71" t="str">
        <f>IFERROR(__xludf.DUMMYFUNCTION("REGEXEXTRACT(C459,""[A-Z]{2,}"")"),"EA")</f>
        <v>EA</v>
      </c>
      <c r="E459" s="7" t="s">
        <v>22040</v>
      </c>
      <c r="F459" s="7" t="s">
        <v>171</v>
      </c>
      <c r="G459" s="7" t="s">
        <v>14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0">
        <v>45497.0</v>
      </c>
      <c r="B460" s="11" t="s">
        <v>22038</v>
      </c>
      <c r="C460" s="7" t="s">
        <v>22039</v>
      </c>
      <c r="D460" s="71" t="str">
        <f>IFERROR(__xludf.DUMMYFUNCTION("REGEXEXTRACT(C460,""[A-Z]{2,}"")"),"EA")</f>
        <v>EA</v>
      </c>
      <c r="E460" s="7" t="s">
        <v>21323</v>
      </c>
      <c r="F460" s="7" t="s">
        <v>101</v>
      </c>
      <c r="G460" s="7" t="s">
        <v>14</v>
      </c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0">
        <v>45497.0</v>
      </c>
      <c r="B461" s="11" t="s">
        <v>22041</v>
      </c>
      <c r="C461" s="7" t="s">
        <v>22042</v>
      </c>
      <c r="D461" s="71" t="str">
        <f>IFERROR(__xludf.DUMMYFUNCTION("REGEXEXTRACT(C461,""[A-Z]{2,}"")"),"CK")</f>
        <v>CK</v>
      </c>
      <c r="E461" s="7" t="s">
        <v>257</v>
      </c>
      <c r="F461" s="7" t="s">
        <v>4780</v>
      </c>
      <c r="G461" s="7" t="s">
        <v>14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0">
        <v>45497.0</v>
      </c>
      <c r="B462" s="11" t="s">
        <v>22043</v>
      </c>
      <c r="C462" s="7" t="s">
        <v>22044</v>
      </c>
      <c r="D462" s="71" t="str">
        <f>IFERROR(__xludf.DUMMYFUNCTION("REGEXEXTRACT(C462,""[A-Z]{2,}"")"),"TOA")</f>
        <v>TOA</v>
      </c>
      <c r="E462" s="7" t="s">
        <v>15</v>
      </c>
      <c r="F462" s="7" t="s">
        <v>747</v>
      </c>
      <c r="G462" s="7" t="s">
        <v>86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0">
        <v>45497.0</v>
      </c>
      <c r="B463" s="11" t="s">
        <v>22043</v>
      </c>
      <c r="C463" s="7" t="s">
        <v>22044</v>
      </c>
      <c r="D463" s="71" t="str">
        <f>IFERROR(__xludf.DUMMYFUNCTION("REGEXEXTRACT(C463,""[A-Z]{2,}"")"),"TOA")</f>
        <v>TOA</v>
      </c>
      <c r="E463" s="7" t="s">
        <v>519</v>
      </c>
      <c r="F463" s="7" t="s">
        <v>3644</v>
      </c>
      <c r="G463" s="7" t="s">
        <v>86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0">
        <v>45497.0</v>
      </c>
      <c r="B464" s="11" t="s">
        <v>22043</v>
      </c>
      <c r="C464" s="7" t="s">
        <v>22044</v>
      </c>
      <c r="D464" s="71" t="str">
        <f>IFERROR(__xludf.DUMMYFUNCTION("REGEXEXTRACT(C464,""[A-Z]{2,}"")"),"TOA")</f>
        <v>TOA</v>
      </c>
      <c r="E464" s="7" t="s">
        <v>2575</v>
      </c>
      <c r="F464" s="7" t="s">
        <v>4416</v>
      </c>
      <c r="G464" s="7" t="s">
        <v>86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0">
        <v>45496.0</v>
      </c>
      <c r="B465" s="11" t="s">
        <v>22045</v>
      </c>
      <c r="C465" s="7" t="s">
        <v>22046</v>
      </c>
      <c r="D465" s="71" t="str">
        <f>IFERROR(__xludf.DUMMYFUNCTION("REGEXEXTRACT(C465,""[A-Z]{2,}"")"),"DR")</f>
        <v>DR</v>
      </c>
      <c r="E465" s="7" t="s">
        <v>6517</v>
      </c>
      <c r="F465" s="7" t="s">
        <v>22047</v>
      </c>
      <c r="G465" s="7" t="s">
        <v>14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0">
        <v>45496.0</v>
      </c>
      <c r="B466" s="11" t="s">
        <v>22048</v>
      </c>
      <c r="C466" s="7" t="s">
        <v>22049</v>
      </c>
      <c r="D466" s="71" t="str">
        <f>IFERROR(__xludf.DUMMYFUNCTION("REGEXEXTRACT(C466,""[A-Z]{2,}"")"),"MAJOR")</f>
        <v>MAJOR</v>
      </c>
      <c r="E466" s="7" t="s">
        <v>1832</v>
      </c>
      <c r="F466" s="7" t="s">
        <v>21416</v>
      </c>
      <c r="G466" s="7" t="s">
        <v>86</v>
      </c>
      <c r="H466" s="7" t="s">
        <v>22050</v>
      </c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0">
        <v>45496.0</v>
      </c>
      <c r="B467" s="11" t="s">
        <v>22051</v>
      </c>
      <c r="C467" s="7" t="s">
        <v>22052</v>
      </c>
      <c r="D467" s="71" t="str">
        <f>IFERROR(__xludf.DUMMYFUNCTION("REGEXEXTRACT(C467,""[A-Z]{2,}"")"),"SGC")</f>
        <v>SGC</v>
      </c>
      <c r="E467" s="7" t="s">
        <v>21347</v>
      </c>
      <c r="F467" s="7" t="s">
        <v>240</v>
      </c>
      <c r="G467" s="7" t="s">
        <v>14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0">
        <v>45496.0</v>
      </c>
      <c r="B468" s="11" t="s">
        <v>22053</v>
      </c>
      <c r="C468" s="7" t="s">
        <v>22054</v>
      </c>
      <c r="D468" s="71" t="str">
        <f>IFERROR(__xludf.DUMMYFUNCTION("REGEXEXTRACT(C468,""[A-Z]{2,}"")"),"PSL")</f>
        <v>PSL</v>
      </c>
      <c r="E468" s="7" t="s">
        <v>17339</v>
      </c>
      <c r="F468" s="7" t="s">
        <v>22055</v>
      </c>
      <c r="G468" s="7" t="s">
        <v>14</v>
      </c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0">
        <v>45496.0</v>
      </c>
      <c r="B469" s="11" t="s">
        <v>22056</v>
      </c>
      <c r="C469" s="7" t="s">
        <v>22057</v>
      </c>
      <c r="D469" s="71" t="str">
        <f>IFERROR(__xludf.DUMMYFUNCTION("REGEXEXTRACT(C469,""[A-Z]{2,}"")"),"SET")</f>
        <v>SET</v>
      </c>
      <c r="E469" s="7" t="s">
        <v>22058</v>
      </c>
      <c r="F469" s="7" t="s">
        <v>531</v>
      </c>
      <c r="G469" s="7" t="s">
        <v>86</v>
      </c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0">
        <v>45496.0</v>
      </c>
      <c r="B470" s="11" t="s">
        <v>22056</v>
      </c>
      <c r="C470" s="7" t="s">
        <v>22057</v>
      </c>
      <c r="D470" s="71" t="str">
        <f>IFERROR(__xludf.DUMMYFUNCTION("REGEXEXTRACT(C470,""[A-Z]{2,}"")"),"SET")</f>
        <v>SET</v>
      </c>
      <c r="E470" s="7" t="s">
        <v>5944</v>
      </c>
      <c r="F470" s="7" t="s">
        <v>8877</v>
      </c>
      <c r="G470" s="7" t="s">
        <v>86</v>
      </c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0">
        <v>45496.0</v>
      </c>
      <c r="B471" s="11" t="s">
        <v>22059</v>
      </c>
      <c r="C471" s="7" t="s">
        <v>22060</v>
      </c>
      <c r="D471" s="71" t="str">
        <f>IFERROR(__xludf.DUMMYFUNCTION("REGEXEXTRACT(C471,""[A-Z]{2,}"")"),"KTB")</f>
        <v>KTB</v>
      </c>
      <c r="E471" s="7" t="s">
        <v>473</v>
      </c>
      <c r="F471" s="7" t="s">
        <v>132</v>
      </c>
      <c r="G471" s="7" t="s">
        <v>14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0">
        <v>45496.0</v>
      </c>
      <c r="B472" s="11" t="s">
        <v>22059</v>
      </c>
      <c r="C472" s="7" t="s">
        <v>22060</v>
      </c>
      <c r="D472" s="71" t="str">
        <f>IFERROR(__xludf.DUMMYFUNCTION("REGEXEXTRACT(C472,""[A-Z]{2,}"")"),"KTB")</f>
        <v>KTB</v>
      </c>
      <c r="E472" s="7" t="s">
        <v>119</v>
      </c>
      <c r="F472" s="7" t="s">
        <v>101</v>
      </c>
      <c r="G472" s="7" t="s">
        <v>14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0">
        <v>45496.0</v>
      </c>
      <c r="B473" s="11" t="s">
        <v>22061</v>
      </c>
      <c r="C473" s="7" t="s">
        <v>22062</v>
      </c>
      <c r="D473" s="71" t="str">
        <f>IFERROR(__xludf.DUMMYFUNCTION("REGEXEXTRACT(C473,""[A-Z]{2,}"")"),"EA")</f>
        <v>EA</v>
      </c>
      <c r="E473" s="7" t="s">
        <v>21364</v>
      </c>
      <c r="F473" s="7" t="s">
        <v>888</v>
      </c>
      <c r="G473" s="7" t="s">
        <v>86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0">
        <v>45496.0</v>
      </c>
      <c r="B474" s="11" t="s">
        <v>22061</v>
      </c>
      <c r="C474" s="7" t="s">
        <v>22062</v>
      </c>
      <c r="D474" s="71" t="str">
        <f>IFERROR(__xludf.DUMMYFUNCTION("REGEXEXTRACT(C474,""[A-Z]{2,}"")"),"EA")</f>
        <v>EA</v>
      </c>
      <c r="E474" s="7" t="s">
        <v>4519</v>
      </c>
      <c r="F474" s="7" t="s">
        <v>1878</v>
      </c>
      <c r="G474" s="7" t="s">
        <v>14</v>
      </c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0">
        <v>45496.0</v>
      </c>
      <c r="B475" s="11" t="s">
        <v>22063</v>
      </c>
      <c r="C475" s="7" t="s">
        <v>22064</v>
      </c>
      <c r="D475" s="71" t="s">
        <v>1348</v>
      </c>
      <c r="E475" s="7" t="s">
        <v>15</v>
      </c>
      <c r="F475" s="7" t="s">
        <v>7491</v>
      </c>
      <c r="G475" s="7" t="s">
        <v>86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0">
        <v>45496.0</v>
      </c>
      <c r="B476" s="11" t="s">
        <v>22065</v>
      </c>
      <c r="C476" s="7" t="s">
        <v>22066</v>
      </c>
      <c r="D476" s="71" t="s">
        <v>540</v>
      </c>
      <c r="E476" s="7" t="s">
        <v>560</v>
      </c>
      <c r="F476" s="7" t="s">
        <v>144</v>
      </c>
      <c r="G476" s="7" t="s">
        <v>86</v>
      </c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0">
        <v>45496.0</v>
      </c>
      <c r="B477" s="11" t="s">
        <v>22065</v>
      </c>
      <c r="C477" s="7" t="s">
        <v>22066</v>
      </c>
      <c r="D477" s="71" t="s">
        <v>540</v>
      </c>
      <c r="E477" s="7" t="s">
        <v>15</v>
      </c>
      <c r="F477" s="7" t="s">
        <v>6056</v>
      </c>
      <c r="G477" s="7" t="s">
        <v>86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0">
        <v>45496.0</v>
      </c>
      <c r="B478" s="11" t="s">
        <v>22067</v>
      </c>
      <c r="C478" s="7" t="s">
        <v>22068</v>
      </c>
      <c r="D478" s="71" t="s">
        <v>540</v>
      </c>
      <c r="E478" s="71" t="s">
        <v>4519</v>
      </c>
      <c r="F478" s="7" t="s">
        <v>888</v>
      </c>
      <c r="G478" s="71" t="s">
        <v>29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0">
        <v>45496.0</v>
      </c>
      <c r="B479" s="11" t="s">
        <v>22069</v>
      </c>
      <c r="C479" s="7" t="s">
        <v>22070</v>
      </c>
      <c r="D479" s="71" t="str">
        <f>IFERROR(__xludf.DUMMYFUNCTION("REGEXEXTRACT(C479,""[A-Z]{2,}"")"),"KKP")</f>
        <v>KKP</v>
      </c>
      <c r="E479" s="7" t="s">
        <v>15</v>
      </c>
      <c r="F479" s="7" t="s">
        <v>747</v>
      </c>
      <c r="G479" s="7" t="s">
        <v>86</v>
      </c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0">
        <v>45496.0</v>
      </c>
      <c r="B480" s="11" t="s">
        <v>22069</v>
      </c>
      <c r="C480" s="7" t="s">
        <v>22070</v>
      </c>
      <c r="D480" s="71" t="str">
        <f>IFERROR(__xludf.DUMMYFUNCTION("REGEXEXTRACT(C480,""[A-Z]{2,}"")"),"KKP")</f>
        <v>KKP</v>
      </c>
      <c r="E480" s="7" t="s">
        <v>119</v>
      </c>
      <c r="F480" s="7" t="s">
        <v>531</v>
      </c>
      <c r="G480" s="7" t="s">
        <v>86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0">
        <v>45496.0</v>
      </c>
      <c r="B481" s="11" t="s">
        <v>22069</v>
      </c>
      <c r="C481" s="7" t="s">
        <v>22070</v>
      </c>
      <c r="D481" s="71" t="str">
        <f>IFERROR(__xludf.DUMMYFUNCTION("REGEXEXTRACT(C481,""[A-Z]{2,}"")"),"KKP")</f>
        <v>KKP</v>
      </c>
      <c r="E481" s="7" t="s">
        <v>22071</v>
      </c>
      <c r="F481" s="7" t="s">
        <v>21344</v>
      </c>
      <c r="G481" s="7" t="s">
        <v>86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0">
        <v>45496.0</v>
      </c>
      <c r="B482" s="11" t="s">
        <v>22072</v>
      </c>
      <c r="C482" s="7" t="s">
        <v>22073</v>
      </c>
      <c r="D482" s="7" t="str">
        <f>IFERROR(__xludf.DUMMYFUNCTION("REGEXEXTRACT(C482,""[A-Z]{2,}"")"),"GULF")</f>
        <v>GULF</v>
      </c>
      <c r="E482" s="7"/>
      <c r="F482" s="7" t="s">
        <v>22074</v>
      </c>
      <c r="G482" s="7" t="s">
        <v>14</v>
      </c>
      <c r="H482" s="7" t="s">
        <v>22075</v>
      </c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0">
        <v>45495.0</v>
      </c>
      <c r="B483" s="11" t="s">
        <v>22076</v>
      </c>
      <c r="C483" s="7" t="s">
        <v>22077</v>
      </c>
      <c r="D483" s="7" t="str">
        <f>IFERROR(__xludf.DUMMYFUNCTION("REGEXEXTRACT(C483,""[A-Z]{2,}"")"),"KBANK")</f>
        <v>KBANK</v>
      </c>
      <c r="E483" s="7" t="s">
        <v>119</v>
      </c>
      <c r="F483" s="7" t="s">
        <v>809</v>
      </c>
      <c r="G483" s="7" t="s">
        <v>14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0">
        <v>45494.0</v>
      </c>
      <c r="B484" s="11" t="s">
        <v>22078</v>
      </c>
      <c r="C484" s="7" t="s">
        <v>22079</v>
      </c>
      <c r="D484" s="7" t="str">
        <f>IFERROR(__xludf.DUMMYFUNCTION("REGEXEXTRACT(C484,""[A-Z]{2,}"")"),"BBL")</f>
        <v>BBL</v>
      </c>
      <c r="E484" s="7" t="s">
        <v>259</v>
      </c>
      <c r="F484" s="7" t="s">
        <v>18</v>
      </c>
      <c r="G484" s="7" t="s">
        <v>14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0">
        <v>45493.0</v>
      </c>
      <c r="B485" s="11" t="s">
        <v>22080</v>
      </c>
      <c r="C485" s="7" t="s">
        <v>22081</v>
      </c>
      <c r="D485" s="7" t="str">
        <f>IFERROR(__xludf.DUMMYFUNCTION("REGEXEXTRACT(C485,""[A-Z]{2,}"")"),"KKC")</f>
        <v>KKC</v>
      </c>
      <c r="E485" s="7" t="s">
        <v>22082</v>
      </c>
      <c r="F485" s="7" t="s">
        <v>22083</v>
      </c>
      <c r="G485" s="71" t="s">
        <v>29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0">
        <v>45493.0</v>
      </c>
      <c r="B486" s="11" t="s">
        <v>22084</v>
      </c>
      <c r="C486" s="7" t="s">
        <v>22085</v>
      </c>
      <c r="D486" s="71" t="str">
        <f>IFERROR(__xludf.DUMMYFUNCTION("REGEXEXTRACT(C486,""[A-Z]{2,}"")"),"GULF")</f>
        <v>GULF</v>
      </c>
      <c r="E486" s="7" t="s">
        <v>22086</v>
      </c>
      <c r="F486" s="7" t="s">
        <v>22087</v>
      </c>
      <c r="G486" s="71" t="s">
        <v>29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0">
        <v>45492.0</v>
      </c>
      <c r="B487" s="11" t="s">
        <v>22088</v>
      </c>
      <c r="C487" s="7" t="s">
        <v>22089</v>
      </c>
      <c r="D487" s="7" t="str">
        <f>IFERROR(__xludf.DUMMYFUNCTION("REGEXEXTRACT(C487,""[A-Z]{2,}"")"),"YGG")</f>
        <v>YGG</v>
      </c>
      <c r="E487" s="7" t="s">
        <v>21668</v>
      </c>
      <c r="F487" s="7" t="s">
        <v>5047</v>
      </c>
      <c r="G487" s="71" t="s">
        <v>29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0">
        <v>45492.0</v>
      </c>
      <c r="B488" s="11" t="s">
        <v>22090</v>
      </c>
      <c r="C488" s="7" t="s">
        <v>22091</v>
      </c>
      <c r="D488" s="7" t="str">
        <f>IFERROR(__xludf.DUMMYFUNCTION("REGEXEXTRACT(C488,""[A-Z]{2,}"")"),"KTC")</f>
        <v>KTC</v>
      </c>
      <c r="E488" s="7" t="s">
        <v>119</v>
      </c>
      <c r="F488" s="7" t="s">
        <v>505</v>
      </c>
      <c r="G488" s="7" t="s">
        <v>86</v>
      </c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0">
        <v>45492.0</v>
      </c>
      <c r="B489" s="11" t="s">
        <v>22092</v>
      </c>
      <c r="C489" s="7" t="s">
        <v>22093</v>
      </c>
      <c r="D489" s="7" t="str">
        <f>IFERROR(__xludf.DUMMYFUNCTION("REGEXEXTRACT(C489,""[A-Z]{2,}"")"),"NPL")</f>
        <v>NPL</v>
      </c>
      <c r="E489" s="7" t="s">
        <v>22094</v>
      </c>
      <c r="F489" s="7" t="s">
        <v>747</v>
      </c>
      <c r="G489" s="7" t="s">
        <v>86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0">
        <v>45492.0</v>
      </c>
      <c r="B490" s="11" t="s">
        <v>22095</v>
      </c>
      <c r="C490" s="7" t="s">
        <v>22096</v>
      </c>
      <c r="D490" s="7" t="str">
        <f>IFERROR(__xludf.DUMMYFUNCTION("REGEXEXTRACT(C490,""[A-Z]{2,}"")"),"SET")</f>
        <v>SET</v>
      </c>
      <c r="E490" s="7" t="s">
        <v>119</v>
      </c>
      <c r="F490" s="7" t="s">
        <v>22097</v>
      </c>
      <c r="G490" s="7" t="s">
        <v>86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0">
        <v>45492.0</v>
      </c>
      <c r="B491" s="11" t="s">
        <v>22095</v>
      </c>
      <c r="C491" s="7" t="s">
        <v>22096</v>
      </c>
      <c r="D491" s="7" t="str">
        <f>IFERROR(__xludf.DUMMYFUNCTION("REGEXEXTRACT(C491,""[A-Z]{2,}"")"),"SET")</f>
        <v>SET</v>
      </c>
      <c r="E491" s="7" t="s">
        <v>5195</v>
      </c>
      <c r="F491" s="7" t="s">
        <v>7197</v>
      </c>
      <c r="G491" s="7" t="s">
        <v>86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0">
        <v>45492.0</v>
      </c>
      <c r="B492" s="11" t="s">
        <v>22098</v>
      </c>
      <c r="C492" s="7" t="s">
        <v>22099</v>
      </c>
      <c r="D492" s="7" t="str">
        <f>IFERROR(__xludf.DUMMYFUNCTION("REGEXEXTRACT(C492,""[A-Z]{2,}"")"),"EA")</f>
        <v>EA</v>
      </c>
      <c r="E492" s="7" t="s">
        <v>4758</v>
      </c>
      <c r="F492" s="7" t="s">
        <v>7895</v>
      </c>
      <c r="G492" s="71" t="s">
        <v>29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0">
        <v>45492.0</v>
      </c>
      <c r="B493" s="11" t="s">
        <v>22100</v>
      </c>
      <c r="C493" s="7" t="s">
        <v>22101</v>
      </c>
      <c r="D493" s="7" t="str">
        <f>IFERROR(__xludf.DUMMYFUNCTION("REGEXEXTRACT(C493,""[A-Z]{2,}"")"),"CPALL")</f>
        <v>CPALL</v>
      </c>
      <c r="E493" s="18" t="s">
        <v>2038</v>
      </c>
      <c r="F493" s="18" t="s">
        <v>1730</v>
      </c>
      <c r="G493" s="7" t="s">
        <v>14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0">
        <v>45492.0</v>
      </c>
      <c r="B494" s="11" t="s">
        <v>22102</v>
      </c>
      <c r="C494" s="7" t="s">
        <v>22103</v>
      </c>
      <c r="D494" s="7" t="str">
        <f>IFERROR(__xludf.DUMMYFUNCTION("REGEXEXTRACT(C494,""[A-Z]{2,}"")"),"BGRIM")</f>
        <v>BGRIM</v>
      </c>
      <c r="E494" s="7" t="s">
        <v>21642</v>
      </c>
      <c r="F494" s="7" t="s">
        <v>4561</v>
      </c>
      <c r="G494" s="7" t="s">
        <v>86</v>
      </c>
      <c r="H494" s="7" t="s">
        <v>15</v>
      </c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0">
        <v>45492.0</v>
      </c>
      <c r="B495" s="11" t="s">
        <v>22102</v>
      </c>
      <c r="C495" s="7" t="s">
        <v>22103</v>
      </c>
      <c r="D495" s="7" t="str">
        <f>IFERROR(__xludf.DUMMYFUNCTION("REGEXEXTRACT(C495,""[A-Z]{2,}"")"),"BGRIM")</f>
        <v>BGRIM</v>
      </c>
      <c r="E495" s="7"/>
      <c r="F495" s="7" t="s">
        <v>747</v>
      </c>
      <c r="G495" s="7" t="s">
        <v>86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0">
        <v>45492.0</v>
      </c>
      <c r="B496" s="11" t="s">
        <v>22104</v>
      </c>
      <c r="C496" s="7" t="s">
        <v>22105</v>
      </c>
      <c r="D496" s="7" t="str">
        <f>IFERROR(__xludf.DUMMYFUNCTION("REGEXEXTRACT(C496,""[A-Z]{2,}"")"),"AQUA")</f>
        <v>AQUA</v>
      </c>
      <c r="E496" s="7" t="s">
        <v>6454</v>
      </c>
      <c r="F496" s="7" t="s">
        <v>21456</v>
      </c>
      <c r="G496" s="7" t="s">
        <v>14</v>
      </c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0">
        <v>45492.0</v>
      </c>
      <c r="B497" s="11" t="s">
        <v>22104</v>
      </c>
      <c r="C497" s="7" t="s">
        <v>22105</v>
      </c>
      <c r="D497" s="7" t="str">
        <f>IFERROR(__xludf.DUMMYFUNCTION("REGEXEXTRACT(C497,""[A-Z]{2,}"")"),"AQUA")</f>
        <v>AQUA</v>
      </c>
      <c r="E497" s="7" t="s">
        <v>8979</v>
      </c>
      <c r="F497" s="7" t="s">
        <v>7427</v>
      </c>
      <c r="G497" s="7" t="s">
        <v>14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0">
        <v>45492.0</v>
      </c>
      <c r="B498" s="11" t="s">
        <v>22106</v>
      </c>
      <c r="C498" s="7" t="s">
        <v>22107</v>
      </c>
      <c r="D498" s="7" t="s">
        <v>22108</v>
      </c>
      <c r="E498" s="7" t="s">
        <v>5973</v>
      </c>
      <c r="F498" s="7" t="s">
        <v>11421</v>
      </c>
      <c r="G498" s="7" t="s">
        <v>14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0">
        <v>45492.0</v>
      </c>
      <c r="B499" s="11" t="s">
        <v>22109</v>
      </c>
      <c r="C499" s="7" t="s">
        <v>22110</v>
      </c>
      <c r="D499" s="7" t="str">
        <f>IFERROR(__xludf.DUMMYFUNCTION("REGEXEXTRACT(C499,""[A-Z]{2,}"")"),"HSBC")</f>
        <v>HSBC</v>
      </c>
      <c r="E499" s="7" t="s">
        <v>80</v>
      </c>
      <c r="F499" s="7" t="s">
        <v>6501</v>
      </c>
      <c r="G499" s="71" t="s">
        <v>29</v>
      </c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0">
        <v>45492.0</v>
      </c>
      <c r="B500" s="11" t="s">
        <v>22111</v>
      </c>
      <c r="C500" s="7" t="s">
        <v>22112</v>
      </c>
      <c r="D500" s="7" t="str">
        <f>IFERROR(__xludf.DUMMYFUNCTION("REGEXEXTRACT(C500,""[A-Z]{2,}"")"),"ECB")</f>
        <v>ECB</v>
      </c>
      <c r="E500" s="7" t="s">
        <v>589</v>
      </c>
      <c r="F500" s="7" t="s">
        <v>3605</v>
      </c>
      <c r="G500" s="71" t="s">
        <v>29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0">
        <v>45492.0</v>
      </c>
      <c r="B501" s="11" t="s">
        <v>22111</v>
      </c>
      <c r="C501" s="7" t="s">
        <v>22112</v>
      </c>
      <c r="D501" s="7" t="str">
        <f>IFERROR(__xludf.DUMMYFUNCTION("REGEXEXTRACT(C501,""[A-Z]{2,}"")"),"ECB")</f>
        <v>ECB</v>
      </c>
      <c r="E501" s="18" t="s">
        <v>6546</v>
      </c>
      <c r="F501" s="18" t="s">
        <v>1430</v>
      </c>
      <c r="G501" s="71" t="s">
        <v>29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0">
        <v>45491.0</v>
      </c>
      <c r="B502" s="11" t="s">
        <v>22113</v>
      </c>
      <c r="C502" s="7" t="s">
        <v>22114</v>
      </c>
      <c r="D502" s="7" t="str">
        <f>IFERROR(__xludf.DUMMYFUNCTION("REGEXEXTRACT(C502,""[A-Z]{2,}"")"),"TSTH")</f>
        <v>TSTH</v>
      </c>
      <c r="E502" s="7" t="s">
        <v>119</v>
      </c>
      <c r="F502" s="7" t="s">
        <v>542</v>
      </c>
      <c r="G502" s="7" t="s">
        <v>14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0">
        <v>45491.0</v>
      </c>
      <c r="B503" s="11" t="s">
        <v>22115</v>
      </c>
      <c r="C503" s="7" t="s">
        <v>22116</v>
      </c>
      <c r="D503" s="7" t="str">
        <f>IFERROR(__xludf.DUMMYFUNCTION("REGEXEXTRACT(C503,""[A-Z]{2,}"")"),"SUN")</f>
        <v>SUN</v>
      </c>
      <c r="E503" s="7" t="s">
        <v>3561</v>
      </c>
      <c r="F503" s="7" t="s">
        <v>505</v>
      </c>
      <c r="G503" s="71" t="s">
        <v>29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0">
        <v>45491.0</v>
      </c>
      <c r="B504" s="11" t="s">
        <v>22115</v>
      </c>
      <c r="C504" s="7" t="s">
        <v>22116</v>
      </c>
      <c r="D504" s="7" t="str">
        <f>IFERROR(__xludf.DUMMYFUNCTION("REGEXEXTRACT(C504,""[A-Z]{2,}"")"),"SUN")</f>
        <v>SUN</v>
      </c>
      <c r="E504" s="18" t="s">
        <v>22117</v>
      </c>
      <c r="F504" s="18" t="s">
        <v>22118</v>
      </c>
      <c r="G504" s="71" t="s">
        <v>29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0">
        <v>45491.0</v>
      </c>
      <c r="B505" s="11" t="s">
        <v>22119</v>
      </c>
      <c r="C505" s="7" t="s">
        <v>22120</v>
      </c>
      <c r="D505" s="7" t="str">
        <f>IFERROR(__xludf.DUMMYFUNCTION("REGEXEXTRACT(C505,""[A-Z]{2,}"")"),"IPO")</f>
        <v>IPO</v>
      </c>
      <c r="E505" s="7"/>
      <c r="F505" s="7" t="s">
        <v>22097</v>
      </c>
      <c r="G505" s="7" t="s">
        <v>86</v>
      </c>
      <c r="H505" s="7" t="s">
        <v>15</v>
      </c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0">
        <v>45491.0</v>
      </c>
      <c r="B506" s="11" t="s">
        <v>22119</v>
      </c>
      <c r="C506" s="7" t="s">
        <v>22120</v>
      </c>
      <c r="D506" s="7" t="s">
        <v>540</v>
      </c>
      <c r="E506" s="7" t="s">
        <v>2476</v>
      </c>
      <c r="F506" s="7" t="s">
        <v>350</v>
      </c>
      <c r="G506" s="7" t="s">
        <v>86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0">
        <v>45491.0</v>
      </c>
      <c r="B507" s="11" t="s">
        <v>22121</v>
      </c>
      <c r="C507" s="7" t="s">
        <v>22122</v>
      </c>
      <c r="D507" s="7" t="str">
        <f>IFERROR(__xludf.DUMMYFUNCTION("REGEXEXTRACT(C507,""[A-Z]{2,}"")"),"FED")</f>
        <v>FED</v>
      </c>
      <c r="E507" s="7" t="s">
        <v>1293</v>
      </c>
      <c r="F507" s="7" t="s">
        <v>171</v>
      </c>
      <c r="G507" s="7" t="s">
        <v>14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0">
        <v>45491.0</v>
      </c>
      <c r="B508" s="11" t="s">
        <v>22121</v>
      </c>
      <c r="C508" s="7" t="s">
        <v>22122</v>
      </c>
      <c r="D508" s="7" t="str">
        <f>IFERROR(__xludf.DUMMYFUNCTION("REGEXEXTRACT(C508,""[A-Z]{2,}"")"),"FED")</f>
        <v>FED</v>
      </c>
      <c r="E508" s="7" t="s">
        <v>589</v>
      </c>
      <c r="F508" s="7" t="s">
        <v>505</v>
      </c>
      <c r="G508" s="7" t="s">
        <v>14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0">
        <v>45491.0</v>
      </c>
      <c r="B509" s="11" t="s">
        <v>22123</v>
      </c>
      <c r="C509" s="7" t="s">
        <v>22124</v>
      </c>
      <c r="D509" s="7" t="str">
        <f>IFERROR(__xludf.DUMMYFUNCTION("REGEXEXTRACT(C509,""[A-Z]{2,}"")"),"FPT")</f>
        <v>FPT</v>
      </c>
      <c r="E509" s="7" t="s">
        <v>15</v>
      </c>
      <c r="F509" s="7" t="s">
        <v>21535</v>
      </c>
      <c r="G509" s="71" t="s">
        <v>29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0">
        <v>45491.0</v>
      </c>
      <c r="B510" s="11" t="s">
        <v>22125</v>
      </c>
      <c r="C510" s="7" t="s">
        <v>22126</v>
      </c>
      <c r="D510" s="7" t="str">
        <f>IFERROR(__xludf.DUMMYFUNCTION("REGEXEXTRACT(C510,""[A-Z]{2,}"")"),"TTB")</f>
        <v>TTB</v>
      </c>
      <c r="E510" s="7" t="s">
        <v>15</v>
      </c>
      <c r="F510" s="7" t="s">
        <v>300</v>
      </c>
      <c r="G510" s="7" t="s">
        <v>14</v>
      </c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0">
        <v>45491.0</v>
      </c>
      <c r="B511" s="11" t="s">
        <v>22125</v>
      </c>
      <c r="C511" s="7" t="s">
        <v>22126</v>
      </c>
      <c r="D511" s="7" t="s">
        <v>78</v>
      </c>
      <c r="E511" s="7" t="s">
        <v>15</v>
      </c>
      <c r="F511" s="7" t="s">
        <v>300</v>
      </c>
      <c r="G511" s="7" t="s">
        <v>14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0">
        <v>45491.0</v>
      </c>
      <c r="B512" s="11" t="s">
        <v>22125</v>
      </c>
      <c r="C512" s="7" t="s">
        <v>22126</v>
      </c>
      <c r="D512" s="7" t="s">
        <v>135</v>
      </c>
      <c r="E512" s="7" t="s">
        <v>15</v>
      </c>
      <c r="F512" s="7" t="s">
        <v>300</v>
      </c>
      <c r="G512" s="7" t="s">
        <v>14</v>
      </c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0">
        <v>45491.0</v>
      </c>
      <c r="B513" s="11" t="s">
        <v>22125</v>
      </c>
      <c r="C513" s="7" t="s">
        <v>22126</v>
      </c>
      <c r="D513" s="7" t="s">
        <v>1711</v>
      </c>
      <c r="E513" s="7" t="s">
        <v>15</v>
      </c>
      <c r="F513" s="7" t="s">
        <v>300</v>
      </c>
      <c r="G513" s="7" t="s">
        <v>14</v>
      </c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0">
        <v>45491.0</v>
      </c>
      <c r="B514" s="11" t="s">
        <v>22125</v>
      </c>
      <c r="C514" s="7" t="s">
        <v>22126</v>
      </c>
      <c r="D514" s="7" t="s">
        <v>267</v>
      </c>
      <c r="E514" s="7" t="s">
        <v>15</v>
      </c>
      <c r="F514" s="7" t="s">
        <v>300</v>
      </c>
      <c r="G514" s="7" t="s">
        <v>14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0">
        <v>45491.0</v>
      </c>
      <c r="B515" s="11" t="s">
        <v>22125</v>
      </c>
      <c r="C515" s="7" t="s">
        <v>22126</v>
      </c>
      <c r="D515" s="7" t="s">
        <v>118</v>
      </c>
      <c r="E515" s="7" t="s">
        <v>15</v>
      </c>
      <c r="F515" s="7" t="s">
        <v>300</v>
      </c>
      <c r="G515" s="7" t="s">
        <v>14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0">
        <v>45491.0</v>
      </c>
      <c r="B516" s="11" t="s">
        <v>22125</v>
      </c>
      <c r="C516" s="7" t="s">
        <v>22126</v>
      </c>
      <c r="D516" s="7" t="s">
        <v>445</v>
      </c>
      <c r="E516" s="7" t="s">
        <v>15</v>
      </c>
      <c r="F516" s="7" t="s">
        <v>300</v>
      </c>
      <c r="G516" s="7" t="s">
        <v>14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0">
        <v>45491.0</v>
      </c>
      <c r="B517" s="11" t="s">
        <v>22127</v>
      </c>
      <c r="C517" s="7" t="s">
        <v>22128</v>
      </c>
      <c r="D517" s="7" t="str">
        <f>IFERROR(__xludf.DUMMYFUNCTION("REGEXEXTRACT(C517,""[A-Z]{2,}"")"),"KCE")</f>
        <v>KCE</v>
      </c>
      <c r="E517" s="7" t="s">
        <v>15</v>
      </c>
      <c r="F517" s="7" t="s">
        <v>4561</v>
      </c>
      <c r="G517" s="7" t="s">
        <v>86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0">
        <v>45491.0</v>
      </c>
      <c r="B518" s="11" t="s">
        <v>22129</v>
      </c>
      <c r="C518" s="7" t="s">
        <v>22130</v>
      </c>
      <c r="D518" s="7" t="str">
        <f>IFERROR(__xludf.DUMMYFUNCTION("REGEXEXTRACT(C518,""[A-Z]{2,}"")"),"EA")</f>
        <v>EA</v>
      </c>
      <c r="E518" s="18" t="s">
        <v>8602</v>
      </c>
      <c r="F518" s="18" t="s">
        <v>247</v>
      </c>
      <c r="G518" s="7" t="s">
        <v>86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0">
        <v>45491.0</v>
      </c>
      <c r="B519" s="11" t="s">
        <v>22131</v>
      </c>
      <c r="C519" s="7" t="s">
        <v>22132</v>
      </c>
      <c r="D519" s="7" t="str">
        <f>IFERROR(__xludf.DUMMYFUNCTION("REGEXEXTRACT(C519,""[A-Z]{2,}"")"),"AIMC")</f>
        <v>AIMC</v>
      </c>
      <c r="E519" s="7" t="s">
        <v>950</v>
      </c>
      <c r="F519" s="7" t="s">
        <v>18245</v>
      </c>
      <c r="G519" s="71" t="s">
        <v>29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0">
        <v>45491.0</v>
      </c>
      <c r="B520" s="11" t="s">
        <v>22133</v>
      </c>
      <c r="C520" s="7" t="s">
        <v>22134</v>
      </c>
      <c r="D520" s="18" t="s">
        <v>22135</v>
      </c>
      <c r="E520" s="7" t="s">
        <v>747</v>
      </c>
      <c r="F520" s="7" t="s">
        <v>672</v>
      </c>
      <c r="G520" s="7" t="s">
        <v>86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0">
        <v>45491.0</v>
      </c>
      <c r="B521" s="11" t="s">
        <v>22133</v>
      </c>
      <c r="C521" s="7" t="s">
        <v>22134</v>
      </c>
      <c r="D521" s="18" t="s">
        <v>22135</v>
      </c>
      <c r="E521" s="7" t="s">
        <v>8822</v>
      </c>
      <c r="F521" s="7" t="s">
        <v>184</v>
      </c>
      <c r="G521" s="7" t="s">
        <v>86</v>
      </c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0">
        <v>45491.0</v>
      </c>
      <c r="B522" s="11" t="s">
        <v>22136</v>
      </c>
      <c r="C522" s="7" t="s">
        <v>22137</v>
      </c>
      <c r="D522" s="7" t="str">
        <f>IFERROR(__xludf.DUMMYFUNCTION("REGEXEXTRACT(C522,""[A-Z]{2,}"")"),"GULF")</f>
        <v>GULF</v>
      </c>
      <c r="E522" s="7" t="s">
        <v>671</v>
      </c>
      <c r="F522" s="7" t="s">
        <v>22138</v>
      </c>
      <c r="G522" s="7" t="s">
        <v>14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0">
        <v>45491.0</v>
      </c>
      <c r="B523" s="11" t="s">
        <v>22136</v>
      </c>
      <c r="C523" s="7" t="s">
        <v>22137</v>
      </c>
      <c r="D523" s="7" t="str">
        <f>IFERROR(__xludf.DUMMYFUNCTION("REGEXEXTRACT(C523,""[A-Z]{2,}"")"),"GULF")</f>
        <v>GULF</v>
      </c>
      <c r="E523" s="7" t="s">
        <v>420</v>
      </c>
      <c r="F523" s="7" t="s">
        <v>741</v>
      </c>
      <c r="G523" s="7" t="s">
        <v>14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0">
        <v>45490.0</v>
      </c>
      <c r="B524" s="11" t="s">
        <v>22139</v>
      </c>
      <c r="C524" s="7" t="s">
        <v>22140</v>
      </c>
      <c r="D524" s="7" t="str">
        <f>IFERROR(__xludf.DUMMYFUNCTION("REGEXEXTRACT(C524,""[A-Z]{2,}"")"),"EA")</f>
        <v>EA</v>
      </c>
      <c r="E524" s="7" t="s">
        <v>12432</v>
      </c>
      <c r="F524" s="7" t="s">
        <v>22141</v>
      </c>
      <c r="G524" s="7" t="s">
        <v>86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0">
        <v>45490.0</v>
      </c>
      <c r="B525" s="11" t="s">
        <v>22139</v>
      </c>
      <c r="C525" s="7" t="s">
        <v>22140</v>
      </c>
      <c r="D525" s="7" t="str">
        <f>IFERROR(__xludf.DUMMYFUNCTION("REGEXEXTRACT(C525,""[A-Z]{2,}"")"),"EA")</f>
        <v>EA</v>
      </c>
      <c r="E525" s="7" t="s">
        <v>7427</v>
      </c>
      <c r="F525" s="7" t="s">
        <v>22142</v>
      </c>
      <c r="G525" s="7" t="s">
        <v>86</v>
      </c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0">
        <v>45490.0</v>
      </c>
      <c r="B526" s="11" t="s">
        <v>22143</v>
      </c>
      <c r="C526" s="7" t="s">
        <v>22144</v>
      </c>
      <c r="D526" s="7" t="str">
        <f>IFERROR(__xludf.DUMMYFUNCTION("REGEXEXTRACT(C526,""[A-Z]{2,}"")"),"GULF")</f>
        <v>GULF</v>
      </c>
      <c r="E526" s="7" t="s">
        <v>13</v>
      </c>
      <c r="F526" s="7" t="s">
        <v>7405</v>
      </c>
      <c r="G526" s="7" t="s">
        <v>14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0">
        <v>45490.0</v>
      </c>
      <c r="B527" s="11" t="s">
        <v>22143</v>
      </c>
      <c r="C527" s="7" t="s">
        <v>22144</v>
      </c>
      <c r="D527" s="7" t="str">
        <f>IFERROR(__xludf.DUMMYFUNCTION("REGEXEXTRACT(C527,""[A-Z]{2,}"")"),"GULF")</f>
        <v>GULF</v>
      </c>
      <c r="E527" s="7" t="s">
        <v>15</v>
      </c>
      <c r="F527" s="7" t="s">
        <v>240</v>
      </c>
      <c r="G527" s="7" t="s">
        <v>14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0">
        <v>45490.0</v>
      </c>
      <c r="B528" s="11" t="s">
        <v>22145</v>
      </c>
      <c r="C528" s="7" t="s">
        <v>22146</v>
      </c>
      <c r="D528" s="7" t="str">
        <f>IFERROR(__xludf.DUMMYFUNCTION("REGEXEXTRACT(C528,""[A-Z]{2,}"")"),"GULF")</f>
        <v>GULF</v>
      </c>
      <c r="E528" s="7" t="s">
        <v>7405</v>
      </c>
      <c r="F528" s="7" t="s">
        <v>741</v>
      </c>
      <c r="G528" s="7" t="s">
        <v>14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0">
        <v>45490.0</v>
      </c>
      <c r="B529" s="11" t="s">
        <v>22147</v>
      </c>
      <c r="C529" s="7" t="s">
        <v>22148</v>
      </c>
      <c r="D529" s="7" t="str">
        <f>IFERROR(__xludf.DUMMYFUNCTION("REGEXEXTRACT(C529,""[A-Z]{2,}"")"),"EA")</f>
        <v>EA</v>
      </c>
      <c r="E529" s="7" t="s">
        <v>220</v>
      </c>
      <c r="F529" s="7" t="s">
        <v>6325</v>
      </c>
      <c r="G529" s="7" t="s">
        <v>86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0">
        <v>45490.0</v>
      </c>
      <c r="B530" s="11" t="s">
        <v>22147</v>
      </c>
      <c r="C530" s="7" t="s">
        <v>22148</v>
      </c>
      <c r="D530" s="7" t="str">
        <f>IFERROR(__xludf.DUMMYFUNCTION("REGEXEXTRACT(C530,""[A-Z]{2,}"")"),"EA")</f>
        <v>EA</v>
      </c>
      <c r="E530" s="7" t="s">
        <v>8602</v>
      </c>
      <c r="F530" s="7" t="s">
        <v>247</v>
      </c>
      <c r="G530" s="7" t="s">
        <v>86</v>
      </c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0">
        <v>45490.0</v>
      </c>
      <c r="B531" s="11" t="s">
        <v>22149</v>
      </c>
      <c r="C531" s="7" t="s">
        <v>22150</v>
      </c>
      <c r="D531" s="7" t="str">
        <f>IFERROR(__xludf.DUMMYFUNCTION("REGEXEXTRACT(C531,""[A-Z]{2,}"")"),"EA")</f>
        <v>EA</v>
      </c>
      <c r="E531" s="7" t="s">
        <v>950</v>
      </c>
      <c r="F531" s="7" t="s">
        <v>6114</v>
      </c>
      <c r="G531" s="7" t="s">
        <v>14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0">
        <v>45490.0</v>
      </c>
      <c r="B532" s="11" t="s">
        <v>22149</v>
      </c>
      <c r="C532" s="7" t="s">
        <v>22150</v>
      </c>
      <c r="D532" s="7" t="str">
        <f>IFERROR(__xludf.DUMMYFUNCTION("REGEXEXTRACT(C532,""[A-Z]{2,}"")"),"EA")</f>
        <v>EA</v>
      </c>
      <c r="E532" s="7" t="s">
        <v>627</v>
      </c>
      <c r="F532" s="7" t="s">
        <v>22151</v>
      </c>
      <c r="G532" s="7" t="s">
        <v>14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0">
        <v>45490.0</v>
      </c>
      <c r="B533" s="11" t="s">
        <v>22152</v>
      </c>
      <c r="C533" s="7" t="s">
        <v>22153</v>
      </c>
      <c r="D533" s="7" t="str">
        <f>IFERROR(__xludf.DUMMYFUNCTION("REGEXEXTRACT(C533,""[A-Z]{2,}"")"),"AP")</f>
        <v>AP</v>
      </c>
      <c r="E533" s="7" t="s">
        <v>627</v>
      </c>
      <c r="F533" s="7" t="s">
        <v>7157</v>
      </c>
      <c r="G533" s="71" t="s">
        <v>29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0">
        <v>45490.0</v>
      </c>
      <c r="B534" s="11" t="s">
        <v>22154</v>
      </c>
      <c r="C534" s="7" t="s">
        <v>22155</v>
      </c>
      <c r="D534" s="7" t="str">
        <f>IFERROR(__xludf.DUMMYFUNCTION("REGEXEXTRACT(C534,""[A-Z]{2,}"")"),"GULF")</f>
        <v>GULF</v>
      </c>
      <c r="E534" s="7" t="s">
        <v>1079</v>
      </c>
      <c r="F534" s="7" t="s">
        <v>1430</v>
      </c>
      <c r="G534" s="7" t="s">
        <v>14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0">
        <v>45490.0</v>
      </c>
      <c r="B535" s="11" t="s">
        <v>22154</v>
      </c>
      <c r="C535" s="7" t="s">
        <v>22155</v>
      </c>
      <c r="D535" s="7" t="str">
        <f>IFERROR(__xludf.DUMMYFUNCTION("REGEXEXTRACT(C535,""[A-Z]{2,}"")"),"GULF")</f>
        <v>GULF</v>
      </c>
      <c r="E535" s="7" t="s">
        <v>7405</v>
      </c>
      <c r="F535" s="7" t="s">
        <v>22156</v>
      </c>
      <c r="G535" s="7" t="s">
        <v>14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0">
        <v>45490.0</v>
      </c>
      <c r="B536" s="11" t="s">
        <v>22154</v>
      </c>
      <c r="C536" s="7" t="s">
        <v>22155</v>
      </c>
      <c r="D536" s="7" t="str">
        <f>IFERROR(__xludf.DUMMYFUNCTION("REGEXEXTRACT(C536,""[A-Z]{2,}"")"),"GULF")</f>
        <v>GULF</v>
      </c>
      <c r="E536" s="7" t="s">
        <v>136</v>
      </c>
      <c r="F536" s="7" t="s">
        <v>809</v>
      </c>
      <c r="G536" s="7" t="s">
        <v>14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0">
        <v>45490.0</v>
      </c>
      <c r="B537" s="11" t="s">
        <v>22157</v>
      </c>
      <c r="C537" s="7" t="s">
        <v>22158</v>
      </c>
      <c r="D537" s="7" t="str">
        <f>IFERROR(__xludf.DUMMYFUNCTION("REGEXEXTRACT(C537,""[A-Z]{2,}"")"),"KKC")</f>
        <v>KKC</v>
      </c>
      <c r="E537" s="7" t="s">
        <v>458</v>
      </c>
      <c r="F537" s="7" t="s">
        <v>6293</v>
      </c>
      <c r="G537" s="7" t="s">
        <v>86</v>
      </c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0">
        <v>45490.0</v>
      </c>
      <c r="B538" s="11" t="s">
        <v>22157</v>
      </c>
      <c r="C538" s="7" t="s">
        <v>22158</v>
      </c>
      <c r="D538" s="7" t="str">
        <f>IFERROR(__xludf.DUMMYFUNCTION("REGEXEXTRACT(C538,""[A-Z]{2,}"")"),"KKC")</f>
        <v>KKC</v>
      </c>
      <c r="E538" s="7" t="s">
        <v>6427</v>
      </c>
      <c r="F538" s="7" t="s">
        <v>8877</v>
      </c>
      <c r="G538" s="7" t="s">
        <v>86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0">
        <v>45490.0</v>
      </c>
      <c r="B539" s="11" t="s">
        <v>22159</v>
      </c>
      <c r="C539" s="7" t="s">
        <v>22160</v>
      </c>
      <c r="D539" s="18" t="s">
        <v>22161</v>
      </c>
      <c r="E539" s="7" t="s">
        <v>2384</v>
      </c>
      <c r="F539" s="7" t="s">
        <v>101</v>
      </c>
      <c r="G539" s="7" t="s">
        <v>14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0">
        <v>45490.0</v>
      </c>
      <c r="B540" s="11" t="s">
        <v>22159</v>
      </c>
      <c r="C540" s="7" t="s">
        <v>22160</v>
      </c>
      <c r="D540" s="18" t="s">
        <v>22161</v>
      </c>
      <c r="E540" s="7" t="s">
        <v>21498</v>
      </c>
      <c r="F540" s="7" t="s">
        <v>132</v>
      </c>
      <c r="G540" s="7" t="s">
        <v>14</v>
      </c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0">
        <v>45489.0</v>
      </c>
      <c r="B541" s="11" t="s">
        <v>22162</v>
      </c>
      <c r="C541" s="7" t="s">
        <v>22163</v>
      </c>
      <c r="D541" s="7" t="str">
        <f>IFERROR(__xludf.DUMMYFUNCTION("REGEXEXTRACT(C541,""[A-Z]{2,}"")"),"GULF")</f>
        <v>GULF</v>
      </c>
      <c r="E541" s="7" t="s">
        <v>7405</v>
      </c>
      <c r="F541" s="7" t="s">
        <v>22156</v>
      </c>
      <c r="G541" s="7" t="s">
        <v>14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0">
        <v>45489.0</v>
      </c>
      <c r="B542" s="11" t="s">
        <v>22162</v>
      </c>
      <c r="C542" s="7" t="s">
        <v>22163</v>
      </c>
      <c r="D542" s="7" t="str">
        <f>IFERROR(__xludf.DUMMYFUNCTION("REGEXEXTRACT(C542,""[A-Z]{2,}"")"),"GULF")</f>
        <v>GULF</v>
      </c>
      <c r="E542" s="7" t="s">
        <v>15</v>
      </c>
      <c r="F542" s="7" t="s">
        <v>111</v>
      </c>
      <c r="G542" s="7" t="s">
        <v>14</v>
      </c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0">
        <v>45489.0</v>
      </c>
      <c r="B543" s="11" t="s">
        <v>22164</v>
      </c>
      <c r="C543" s="7" t="s">
        <v>22165</v>
      </c>
      <c r="D543" s="7" t="str">
        <f>IFERROR(__xludf.DUMMYFUNCTION("REGEXEXTRACT(C543,""[A-Z]{2,}"")"),"ASP")</f>
        <v>ASP</v>
      </c>
      <c r="E543" s="7" t="s">
        <v>49</v>
      </c>
      <c r="F543" s="7" t="s">
        <v>560</v>
      </c>
      <c r="G543" s="7" t="s">
        <v>86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0">
        <v>45489.0</v>
      </c>
      <c r="B544" s="11" t="s">
        <v>22164</v>
      </c>
      <c r="C544" s="7" t="s">
        <v>22165</v>
      </c>
      <c r="D544" s="7" t="str">
        <f>IFERROR(__xludf.DUMMYFUNCTION("REGEXEXTRACT(C544,""[A-Z]{2,}"")"),"ASP")</f>
        <v>ASP</v>
      </c>
      <c r="E544" s="7" t="s">
        <v>1878</v>
      </c>
      <c r="F544" s="7" t="s">
        <v>4519</v>
      </c>
      <c r="G544" s="7" t="s">
        <v>86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0">
        <v>45489.0</v>
      </c>
      <c r="B545" s="11" t="s">
        <v>22166</v>
      </c>
      <c r="C545" s="7" t="s">
        <v>22167</v>
      </c>
      <c r="D545" s="7" t="str">
        <f>IFERROR(__xludf.DUMMYFUNCTION("REGEXEXTRACT(C545,""[A-Z]{2,}"")"),"RS")</f>
        <v>RS</v>
      </c>
      <c r="E545" s="7" t="s">
        <v>15</v>
      </c>
      <c r="F545" s="7" t="s">
        <v>6179</v>
      </c>
      <c r="G545" s="71" t="s">
        <v>29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0">
        <v>45489.0</v>
      </c>
      <c r="B546" s="11" t="s">
        <v>22166</v>
      </c>
      <c r="C546" s="7" t="s">
        <v>22167</v>
      </c>
      <c r="D546" s="7" t="str">
        <f>IFERROR(__xludf.DUMMYFUNCTION("REGEXEXTRACT(C546,""[A-Z]{2,}"")"),"RS")</f>
        <v>RS</v>
      </c>
      <c r="E546" s="7" t="s">
        <v>148</v>
      </c>
      <c r="F546" s="7" t="s">
        <v>22168</v>
      </c>
      <c r="G546" s="71" t="s">
        <v>29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0">
        <v>45489.0</v>
      </c>
      <c r="B547" s="11" t="s">
        <v>22169</v>
      </c>
      <c r="C547" s="7" t="s">
        <v>22170</v>
      </c>
      <c r="D547" s="7" t="str">
        <f>IFERROR(__xludf.DUMMYFUNCTION("REGEXEXTRACT(C547,""[A-Z]{2,}"")"),"POST")</f>
        <v>POST</v>
      </c>
      <c r="E547" s="7" t="s">
        <v>15</v>
      </c>
      <c r="F547" s="7" t="s">
        <v>22171</v>
      </c>
      <c r="G547" s="7" t="s">
        <v>86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0">
        <v>45489.0</v>
      </c>
      <c r="B548" s="11" t="s">
        <v>22169</v>
      </c>
      <c r="C548" s="7" t="s">
        <v>22170</v>
      </c>
      <c r="D548" s="7" t="str">
        <f>IFERROR(__xludf.DUMMYFUNCTION("REGEXEXTRACT(C548,""[A-Z]{2,}"")"),"POST")</f>
        <v>POST</v>
      </c>
      <c r="E548" s="7" t="s">
        <v>344</v>
      </c>
      <c r="F548" s="7" t="s">
        <v>7157</v>
      </c>
      <c r="G548" s="7" t="s">
        <v>86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0">
        <v>45489.0</v>
      </c>
      <c r="B549" s="11" t="s">
        <v>22172</v>
      </c>
      <c r="C549" s="7" t="s">
        <v>22173</v>
      </c>
      <c r="D549" s="7" t="s">
        <v>22108</v>
      </c>
      <c r="E549" s="7" t="s">
        <v>943</v>
      </c>
      <c r="F549" s="7" t="s">
        <v>6937</v>
      </c>
      <c r="G549" s="7" t="s">
        <v>86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0">
        <v>45489.0</v>
      </c>
      <c r="B550" s="11" t="s">
        <v>22172</v>
      </c>
      <c r="C550" s="7" t="s">
        <v>22173</v>
      </c>
      <c r="D550" s="7" t="s">
        <v>22108</v>
      </c>
      <c r="E550" s="7" t="s">
        <v>22174</v>
      </c>
      <c r="F550" s="7" t="s">
        <v>1791</v>
      </c>
      <c r="G550" s="7" t="s">
        <v>86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0">
        <v>45489.0</v>
      </c>
      <c r="B551" s="11" t="s">
        <v>22175</v>
      </c>
      <c r="C551" s="7" t="s">
        <v>22176</v>
      </c>
      <c r="D551" s="7" t="str">
        <f>IFERROR(__xludf.DUMMYFUNCTION("REGEXEXTRACT(C551,""[A-Z]{2,}"")"),"BBIK")</f>
        <v>BBIK</v>
      </c>
      <c r="E551" s="7" t="s">
        <v>185</v>
      </c>
      <c r="F551" s="7" t="s">
        <v>21364</v>
      </c>
      <c r="G551" s="71" t="s">
        <v>29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0">
        <v>45489.0</v>
      </c>
      <c r="B552" s="11" t="s">
        <v>22177</v>
      </c>
      <c r="C552" s="7" t="s">
        <v>22178</v>
      </c>
      <c r="D552" s="7" t="str">
        <f>IFERROR(__xludf.DUMMYFUNCTION("REGEXEXTRACT(C552,""[A-Z]{2,}"")"),"SAWAD")</f>
        <v>SAWAD</v>
      </c>
      <c r="E552" s="7" t="s">
        <v>627</v>
      </c>
      <c r="F552" s="7" t="s">
        <v>7157</v>
      </c>
      <c r="G552" s="7" t="s">
        <v>14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0">
        <v>45489.0</v>
      </c>
      <c r="B553" s="11" t="s">
        <v>22177</v>
      </c>
      <c r="C553" s="7" t="s">
        <v>22178</v>
      </c>
      <c r="D553" s="7" t="str">
        <f>IFERROR(__xludf.DUMMYFUNCTION("REGEXEXTRACT(C553,""[A-Z]{2,}"")"),"SAWAD")</f>
        <v>SAWAD</v>
      </c>
      <c r="E553" s="7" t="s">
        <v>5299</v>
      </c>
      <c r="F553" s="7" t="s">
        <v>564</v>
      </c>
      <c r="G553" s="7" t="s">
        <v>14</v>
      </c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0">
        <v>45489.0</v>
      </c>
      <c r="B554" s="11" t="s">
        <v>22179</v>
      </c>
      <c r="C554" s="7" t="s">
        <v>22180</v>
      </c>
      <c r="D554" s="7" t="str">
        <f>IFERROR(__xludf.DUMMYFUNCTION("REGEXEXTRACT(C554,""[A-Z]{2,}"")"),"EA")</f>
        <v>EA</v>
      </c>
      <c r="E554" s="7" t="s">
        <v>15</v>
      </c>
      <c r="F554" s="7" t="s">
        <v>747</v>
      </c>
      <c r="G554" s="7" t="s">
        <v>86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0">
        <v>45489.0</v>
      </c>
      <c r="B555" s="11" t="s">
        <v>22179</v>
      </c>
      <c r="C555" s="7" t="s">
        <v>22180</v>
      </c>
      <c r="D555" s="7" t="str">
        <f>IFERROR(__xludf.DUMMYFUNCTION("REGEXEXTRACT(C555,""[A-Z]{2,}"")"),"EA")</f>
        <v>EA</v>
      </c>
      <c r="E555" s="7" t="s">
        <v>21389</v>
      </c>
      <c r="F555" s="7" t="s">
        <v>22181</v>
      </c>
      <c r="G555" s="7" t="s">
        <v>86</v>
      </c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0">
        <v>45489.0</v>
      </c>
      <c r="B556" s="11" t="s">
        <v>22179</v>
      </c>
      <c r="C556" s="7" t="s">
        <v>22180</v>
      </c>
      <c r="D556" s="7" t="str">
        <f>IFERROR(__xludf.DUMMYFUNCTION("REGEXEXTRACT(C556,""[A-Z]{2,}"")"),"EA")</f>
        <v>EA</v>
      </c>
      <c r="E556" s="7" t="s">
        <v>22182</v>
      </c>
      <c r="F556" s="7" t="s">
        <v>22183</v>
      </c>
      <c r="G556" s="7" t="s">
        <v>86</v>
      </c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0">
        <v>45489.0</v>
      </c>
      <c r="B557" s="11" t="s">
        <v>22184</v>
      </c>
      <c r="C557" s="7" t="s">
        <v>22185</v>
      </c>
      <c r="D557" s="7" t="str">
        <f>IFERROR(__xludf.DUMMYFUNCTION("REGEXEXTRACT(C557,""[A-Z]{2,}"")"),"EA")</f>
        <v>EA</v>
      </c>
      <c r="E557" s="7" t="s">
        <v>119</v>
      </c>
      <c r="F557" s="7" t="s">
        <v>1791</v>
      </c>
      <c r="G557" s="71" t="s">
        <v>29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0">
        <v>45489.0</v>
      </c>
      <c r="B558" s="11" t="s">
        <v>22184</v>
      </c>
      <c r="C558" s="7" t="s">
        <v>22185</v>
      </c>
      <c r="D558" s="7" t="str">
        <f>IFERROR(__xludf.DUMMYFUNCTION("REGEXEXTRACT(C558,""[A-Z]{2,}"")"),"EA")</f>
        <v>EA</v>
      </c>
      <c r="E558" s="7" t="s">
        <v>7427</v>
      </c>
      <c r="F558" s="7" t="s">
        <v>22186</v>
      </c>
      <c r="G558" s="7" t="s">
        <v>14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0">
        <v>45489.0</v>
      </c>
      <c r="B559" s="11" t="s">
        <v>22187</v>
      </c>
      <c r="C559" s="7" t="s">
        <v>22188</v>
      </c>
      <c r="D559" s="7" t="str">
        <f>IFERROR(__xludf.DUMMYFUNCTION("REGEXEXTRACT(C559,""[A-Z]{2,}"")"),"EA")</f>
        <v>EA</v>
      </c>
      <c r="E559" s="7" t="s">
        <v>243</v>
      </c>
      <c r="F559" s="7" t="s">
        <v>22189</v>
      </c>
      <c r="G559" s="7" t="s">
        <v>14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0">
        <v>45489.0</v>
      </c>
      <c r="B560" s="11" t="s">
        <v>22187</v>
      </c>
      <c r="C560" s="7" t="s">
        <v>22188</v>
      </c>
      <c r="D560" s="7" t="str">
        <f>IFERROR(__xludf.DUMMYFUNCTION("REGEXEXTRACT(C560,""[A-Z]{2,}"")"),"EA")</f>
        <v>EA</v>
      </c>
      <c r="E560" s="7" t="s">
        <v>22190</v>
      </c>
      <c r="F560" s="7" t="s">
        <v>21829</v>
      </c>
      <c r="G560" s="7" t="s">
        <v>14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0">
        <v>45489.0</v>
      </c>
      <c r="B561" s="11" t="s">
        <v>22187</v>
      </c>
      <c r="C561" s="7" t="s">
        <v>22188</v>
      </c>
      <c r="D561" s="7" t="str">
        <f>IFERROR(__xludf.DUMMYFUNCTION("REGEXEXTRACT(C561,""[A-Z]{2,}"")"),"EA")</f>
        <v>EA</v>
      </c>
      <c r="E561" s="7" t="s">
        <v>21693</v>
      </c>
      <c r="F561" s="7" t="s">
        <v>3193</v>
      </c>
      <c r="G561" s="7" t="s">
        <v>14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0">
        <v>45489.0</v>
      </c>
      <c r="B562" s="11" t="s">
        <v>22191</v>
      </c>
      <c r="C562" s="7" t="s">
        <v>22192</v>
      </c>
      <c r="D562" s="7" t="str">
        <f>IFERROR(__xludf.DUMMYFUNCTION("REGEXEXTRACT(C562,""[A-Z]{2,}"")"),"EA")</f>
        <v>EA</v>
      </c>
      <c r="E562" s="7" t="s">
        <v>22190</v>
      </c>
      <c r="F562" s="7" t="s">
        <v>21829</v>
      </c>
      <c r="G562" s="7" t="s">
        <v>14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0">
        <v>45489.0</v>
      </c>
      <c r="B563" s="11" t="s">
        <v>22191</v>
      </c>
      <c r="C563" s="7" t="s">
        <v>22192</v>
      </c>
      <c r="D563" s="7" t="str">
        <f>IFERROR(__xludf.DUMMYFUNCTION("REGEXEXTRACT(C563,""[A-Z]{2,}"")"),"EA")</f>
        <v>EA</v>
      </c>
      <c r="E563" s="7" t="s">
        <v>22193</v>
      </c>
      <c r="F563" s="7" t="s">
        <v>2077</v>
      </c>
      <c r="G563" s="7" t="s">
        <v>14</v>
      </c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0">
        <v>45489.0</v>
      </c>
      <c r="B564" s="11" t="s">
        <v>22194</v>
      </c>
      <c r="C564" s="7" t="s">
        <v>22195</v>
      </c>
      <c r="D564" s="7" t="str">
        <f>IFERROR(__xludf.DUMMYFUNCTION("REGEXEXTRACT(C564,""[A-Z]{2,}"")"),"EA")</f>
        <v>EA</v>
      </c>
      <c r="E564" s="7" t="s">
        <v>943</v>
      </c>
      <c r="F564" s="7" t="s">
        <v>22196</v>
      </c>
      <c r="G564" s="71" t="s">
        <v>29</v>
      </c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0">
        <v>45489.0</v>
      </c>
      <c r="B565" s="11" t="s">
        <v>22194</v>
      </c>
      <c r="C565" s="7" t="s">
        <v>22195</v>
      </c>
      <c r="D565" s="7" t="str">
        <f>IFERROR(__xludf.DUMMYFUNCTION("REGEXEXTRACT(C565,""[A-Z]{2,}"")"),"EA")</f>
        <v>EA</v>
      </c>
      <c r="E565" s="7" t="s">
        <v>22197</v>
      </c>
      <c r="F565" s="7" t="s">
        <v>662</v>
      </c>
      <c r="G565" s="7" t="s">
        <v>86</v>
      </c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0">
        <v>45488.0</v>
      </c>
      <c r="B566" s="11" t="s">
        <v>22198</v>
      </c>
      <c r="C566" s="7" t="s">
        <v>22199</v>
      </c>
      <c r="D566" s="7" t="str">
        <f>IFERROR(__xludf.DUMMYFUNCTION("REGEXEXTRACT(C566,""[A-Z]{2,}"")"),"CG")</f>
        <v>CG</v>
      </c>
      <c r="E566" s="7" t="s">
        <v>15</v>
      </c>
      <c r="F566" s="7" t="s">
        <v>22200</v>
      </c>
      <c r="G566" s="7" t="s">
        <v>14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0">
        <v>45488.0</v>
      </c>
      <c r="B567" s="11" t="s">
        <v>22201</v>
      </c>
      <c r="C567" s="7" t="s">
        <v>22202</v>
      </c>
      <c r="D567" s="7" t="str">
        <f>IFERROR(__xludf.DUMMYFUNCTION("REGEXEXTRACT(C567,""[A-Z]{2,}"")"),"EA")</f>
        <v>EA</v>
      </c>
      <c r="E567" s="7" t="s">
        <v>22190</v>
      </c>
      <c r="F567" s="7" t="s">
        <v>21829</v>
      </c>
      <c r="G567" s="7" t="s">
        <v>14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0">
        <v>45488.0</v>
      </c>
      <c r="B568" s="11" t="s">
        <v>22203</v>
      </c>
      <c r="C568" s="7" t="s">
        <v>22204</v>
      </c>
      <c r="D568" s="7" t="str">
        <f>IFERROR(__xludf.DUMMYFUNCTION("REGEXEXTRACT(C568,""[A-Z]{2,}"")"),"BYD")</f>
        <v>BYD</v>
      </c>
      <c r="E568" s="7" t="s">
        <v>3720</v>
      </c>
      <c r="F568" s="7" t="s">
        <v>304</v>
      </c>
      <c r="G568" s="7" t="s">
        <v>14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0">
        <v>45488.0</v>
      </c>
      <c r="B569" s="11" t="s">
        <v>22203</v>
      </c>
      <c r="C569" s="7" t="s">
        <v>22204</v>
      </c>
      <c r="D569" s="7" t="str">
        <f>IFERROR(__xludf.DUMMYFUNCTION("REGEXEXTRACT(C569,""[A-Z]{2,}"")"),"BYD")</f>
        <v>BYD</v>
      </c>
      <c r="E569" s="7" t="s">
        <v>7895</v>
      </c>
      <c r="F569" s="7" t="s">
        <v>22205</v>
      </c>
      <c r="G569" s="7" t="s">
        <v>14</v>
      </c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0">
        <v>45488.0</v>
      </c>
      <c r="B570" s="11" t="s">
        <v>22203</v>
      </c>
      <c r="C570" s="7" t="s">
        <v>22204</v>
      </c>
      <c r="D570" s="7" t="str">
        <f>IFERROR(__xludf.DUMMYFUNCTION("REGEXEXTRACT(C570,""[A-Z]{2,}"")"),"BYD")</f>
        <v>BYD</v>
      </c>
      <c r="E570" s="7" t="s">
        <v>6427</v>
      </c>
      <c r="F570" s="7" t="s">
        <v>809</v>
      </c>
      <c r="G570" s="7" t="s">
        <v>14</v>
      </c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0">
        <v>45488.0</v>
      </c>
      <c r="B571" s="11" t="s">
        <v>22203</v>
      </c>
      <c r="C571" s="7" t="s">
        <v>22204</v>
      </c>
      <c r="D571" s="7" t="str">
        <f>IFERROR(__xludf.DUMMYFUNCTION("REGEXEXTRACT(C571,""[A-Z]{2,}"")"),"BYD")</f>
        <v>BYD</v>
      </c>
      <c r="E571" s="7" t="s">
        <v>22206</v>
      </c>
      <c r="F571" s="7" t="s">
        <v>33</v>
      </c>
      <c r="G571" s="7" t="s">
        <v>14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0">
        <v>45488.0</v>
      </c>
      <c r="B572" s="11" t="s">
        <v>22207</v>
      </c>
      <c r="C572" s="7" t="s">
        <v>22208</v>
      </c>
      <c r="D572" s="7" t="str">
        <f>IFERROR(__xludf.DUMMYFUNCTION("REGEXEXTRACT(C572,""[A-Z]{2,}"")"),"KKP")</f>
        <v>KKP</v>
      </c>
      <c r="E572" s="7" t="s">
        <v>18</v>
      </c>
      <c r="F572" s="7" t="s">
        <v>22209</v>
      </c>
      <c r="G572" s="7" t="s">
        <v>14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0">
        <v>45488.0</v>
      </c>
      <c r="B573" s="11" t="s">
        <v>22207</v>
      </c>
      <c r="C573" s="7" t="s">
        <v>22208</v>
      </c>
      <c r="D573" s="7" t="str">
        <f>IFERROR(__xludf.DUMMYFUNCTION("REGEXEXTRACT(C573,""[A-Z]{2,}"")"),"KKP")</f>
        <v>KKP</v>
      </c>
      <c r="E573" s="7" t="s">
        <v>90</v>
      </c>
      <c r="F573" s="7" t="s">
        <v>950</v>
      </c>
      <c r="G573" s="7" t="s">
        <v>14</v>
      </c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0">
        <v>45488.0</v>
      </c>
      <c r="B574" s="11" t="s">
        <v>22207</v>
      </c>
      <c r="C574" s="7" t="s">
        <v>22208</v>
      </c>
      <c r="D574" s="7" t="str">
        <f>IFERROR(__xludf.DUMMYFUNCTION("REGEXEXTRACT(C574,""[A-Z]{2,}"")"),"KKP")</f>
        <v>KKP</v>
      </c>
      <c r="E574" s="7" t="s">
        <v>17586</v>
      </c>
      <c r="F574" s="7" t="s">
        <v>505</v>
      </c>
      <c r="G574" s="7" t="s">
        <v>14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0">
        <v>45488.0</v>
      </c>
      <c r="B575" s="11" t="s">
        <v>22210</v>
      </c>
      <c r="C575" s="7" t="s">
        <v>22211</v>
      </c>
      <c r="D575" s="7" t="str">
        <f>IFERROR(__xludf.DUMMYFUNCTION("REGEXEXTRACT(C575,""[A-Z]{2,}"")"),"SUPER")</f>
        <v>SUPER</v>
      </c>
      <c r="E575" s="7"/>
      <c r="F575" s="7" t="s">
        <v>7427</v>
      </c>
      <c r="G575" s="7" t="s">
        <v>14</v>
      </c>
      <c r="H575" s="7" t="s">
        <v>4677</v>
      </c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0">
        <v>45488.0</v>
      </c>
      <c r="B576" s="11" t="s">
        <v>22212</v>
      </c>
      <c r="C576" s="7" t="s">
        <v>22213</v>
      </c>
      <c r="D576" s="7" t="str">
        <f>IFERROR(__xludf.DUMMYFUNCTION("REGEXEXTRACT(C576,""[A-Z]{2,}"")"),"EA")</f>
        <v>EA</v>
      </c>
      <c r="E576" s="7" t="s">
        <v>15</v>
      </c>
      <c r="F576" s="7" t="s">
        <v>22183</v>
      </c>
      <c r="G576" s="7" t="s">
        <v>86</v>
      </c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0">
        <v>45488.0</v>
      </c>
      <c r="B577" s="11" t="s">
        <v>22212</v>
      </c>
      <c r="C577" s="7" t="s">
        <v>22213</v>
      </c>
      <c r="D577" s="7" t="str">
        <f>IFERROR(__xludf.DUMMYFUNCTION("REGEXEXTRACT(C577,""[A-Z]{2,}"")"),"EA")</f>
        <v>EA</v>
      </c>
      <c r="E577" s="7" t="s">
        <v>15</v>
      </c>
      <c r="F577" s="7" t="s">
        <v>662</v>
      </c>
      <c r="G577" s="7" t="s">
        <v>86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0">
        <v>45488.0</v>
      </c>
      <c r="B578" s="11" t="s">
        <v>22214</v>
      </c>
      <c r="C578" s="7" t="s">
        <v>22215</v>
      </c>
      <c r="D578" s="7" t="s">
        <v>22108</v>
      </c>
      <c r="E578" s="7" t="s">
        <v>1901</v>
      </c>
      <c r="F578" s="7" t="s">
        <v>22216</v>
      </c>
      <c r="G578" s="7" t="s">
        <v>14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0">
        <v>45488.0</v>
      </c>
      <c r="B579" s="11" t="s">
        <v>22217</v>
      </c>
      <c r="C579" s="7" t="s">
        <v>22218</v>
      </c>
      <c r="D579" s="7" t="str">
        <f>IFERROR(__xludf.DUMMYFUNCTION("REGEXEXTRACT(C579,""[A-Z]{2,}"")"),"EA")</f>
        <v>EA</v>
      </c>
      <c r="E579" s="7" t="s">
        <v>22174</v>
      </c>
      <c r="F579" s="7" t="s">
        <v>531</v>
      </c>
      <c r="G579" s="7" t="s">
        <v>86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0">
        <v>45488.0</v>
      </c>
      <c r="B580" s="11" t="s">
        <v>22219</v>
      </c>
      <c r="C580" s="7" t="s">
        <v>22220</v>
      </c>
      <c r="D580" s="7" t="s">
        <v>540</v>
      </c>
      <c r="E580" s="7" t="s">
        <v>6517</v>
      </c>
      <c r="F580" s="7" t="s">
        <v>6293</v>
      </c>
      <c r="G580" s="7" t="s">
        <v>86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0">
        <v>45488.0</v>
      </c>
      <c r="B581" s="11" t="s">
        <v>22221</v>
      </c>
      <c r="C581" s="7" t="s">
        <v>22222</v>
      </c>
      <c r="D581" s="7" t="str">
        <f>IFERROR(__xludf.DUMMYFUNCTION("REGEXEXTRACT(C581,""[A-Z]{2,}"")"),"NEX")</f>
        <v>NEX</v>
      </c>
      <c r="E581" s="7" t="s">
        <v>420</v>
      </c>
      <c r="F581" s="7" t="s">
        <v>3138</v>
      </c>
      <c r="G581" s="7" t="s">
        <v>14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0">
        <v>45488.0</v>
      </c>
      <c r="B582" s="11" t="s">
        <v>22223</v>
      </c>
      <c r="C582" s="7" t="s">
        <v>22224</v>
      </c>
      <c r="D582" s="7" t="str">
        <f>IFERROR(__xludf.DUMMYFUNCTION("REGEXEXTRACT(C582,""[A-Z]{2,}"")"),"SET")</f>
        <v>SET</v>
      </c>
      <c r="E582" s="7" t="s">
        <v>6517</v>
      </c>
      <c r="F582" s="7" t="s">
        <v>5047</v>
      </c>
      <c r="G582" s="7" t="s">
        <v>14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0">
        <v>45488.0</v>
      </c>
      <c r="B583" s="11" t="s">
        <v>22225</v>
      </c>
      <c r="C583" s="7" t="s">
        <v>22226</v>
      </c>
      <c r="D583" s="7" t="str">
        <f>IFERROR(__xludf.DUMMYFUNCTION("REGEXEXTRACT(C583,""[A-Z]{2,}"")"),"SCB")</f>
        <v>SCB</v>
      </c>
      <c r="E583" s="7" t="s">
        <v>22040</v>
      </c>
      <c r="F583" s="7" t="s">
        <v>4561</v>
      </c>
      <c r="G583" s="7" t="s">
        <v>86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0">
        <v>45488.0</v>
      </c>
      <c r="B584" s="11" t="s">
        <v>22225</v>
      </c>
      <c r="C584" s="7" t="s">
        <v>22226</v>
      </c>
      <c r="D584" s="7" t="s">
        <v>325</v>
      </c>
      <c r="E584" s="7" t="s">
        <v>21323</v>
      </c>
      <c r="F584" s="7" t="s">
        <v>747</v>
      </c>
      <c r="G584" s="7" t="s">
        <v>86</v>
      </c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0">
        <v>45488.0</v>
      </c>
      <c r="B585" s="11" t="s">
        <v>22225</v>
      </c>
      <c r="C585" s="7" t="s">
        <v>22226</v>
      </c>
      <c r="D585" s="7" t="s">
        <v>540</v>
      </c>
      <c r="E585" s="7" t="s">
        <v>21752</v>
      </c>
      <c r="F585" s="7" t="s">
        <v>662</v>
      </c>
      <c r="G585" s="7" t="s">
        <v>86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0">
        <v>45488.0</v>
      </c>
      <c r="B586" s="11" t="s">
        <v>22227</v>
      </c>
      <c r="C586" s="7" t="s">
        <v>22228</v>
      </c>
      <c r="D586" s="7" t="str">
        <f>IFERROR(__xludf.DUMMYFUNCTION("REGEXEXTRACT(C586,""[A-Z]{2,}"")"),"EA")</f>
        <v>EA</v>
      </c>
      <c r="E586" s="7" t="s">
        <v>4780</v>
      </c>
      <c r="F586" s="7" t="s">
        <v>21897</v>
      </c>
      <c r="G586" s="71" t="s">
        <v>29</v>
      </c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0">
        <v>45488.0</v>
      </c>
      <c r="B587" s="11" t="s">
        <v>22229</v>
      </c>
      <c r="C587" s="7" t="s">
        <v>22230</v>
      </c>
      <c r="D587" s="7" t="str">
        <f>IFERROR(__xludf.DUMMYFUNCTION("REGEXEXTRACT(C587,""[A-Z]{2,}"")"),"NEX")</f>
        <v>NEX</v>
      </c>
      <c r="E587" s="7" t="s">
        <v>15</v>
      </c>
      <c r="F587" s="7" t="s">
        <v>4561</v>
      </c>
      <c r="G587" s="7" t="s">
        <v>86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0">
        <v>45488.0</v>
      </c>
      <c r="B588" s="11" t="s">
        <v>22229</v>
      </c>
      <c r="C588" s="7" t="s">
        <v>22230</v>
      </c>
      <c r="D588" s="7" t="s">
        <v>3203</v>
      </c>
      <c r="E588" s="7" t="s">
        <v>1524</v>
      </c>
      <c r="F588" s="7" t="s">
        <v>22231</v>
      </c>
      <c r="G588" s="7" t="s">
        <v>86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0">
        <v>45488.0</v>
      </c>
      <c r="B589" s="11" t="s">
        <v>22232</v>
      </c>
      <c r="C589" s="7" t="s">
        <v>22233</v>
      </c>
      <c r="D589" s="7" t="str">
        <f>IFERROR(__xludf.DUMMYFUNCTION("REGEXEXTRACT(C589,""[A-Z]{2,}"")"),"SET")</f>
        <v>SET</v>
      </c>
      <c r="E589" s="7"/>
      <c r="F589" s="7" t="s">
        <v>308</v>
      </c>
      <c r="G589" s="7" t="s">
        <v>14</v>
      </c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0">
        <v>45488.0</v>
      </c>
      <c r="B590" s="11" t="s">
        <v>22232</v>
      </c>
      <c r="C590" s="7" t="s">
        <v>22233</v>
      </c>
      <c r="D590" s="7" t="str">
        <f>IFERROR(__xludf.DUMMYFUNCTION("REGEXEXTRACT(C590,""[A-Z]{2,}"")"),"SET")</f>
        <v>SET</v>
      </c>
      <c r="E590" s="7" t="s">
        <v>119</v>
      </c>
      <c r="F590" s="7" t="s">
        <v>564</v>
      </c>
      <c r="G590" s="7" t="s">
        <v>14</v>
      </c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0">
        <v>45488.0</v>
      </c>
      <c r="B591" s="11" t="s">
        <v>22234</v>
      </c>
      <c r="C591" s="7" t="s">
        <v>22235</v>
      </c>
      <c r="D591" s="7" t="str">
        <f>IFERROR(__xludf.DUMMYFUNCTION("REGEXEXTRACT(C591,""[A-Z]{2,}"")"),"SCB")</f>
        <v>SCB</v>
      </c>
      <c r="E591" s="7" t="s">
        <v>6517</v>
      </c>
      <c r="F591" s="7" t="s">
        <v>5047</v>
      </c>
      <c r="G591" s="7" t="s">
        <v>14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0">
        <v>45488.0</v>
      </c>
      <c r="B592" s="11" t="s">
        <v>22236</v>
      </c>
      <c r="C592" s="7" t="s">
        <v>22237</v>
      </c>
      <c r="D592" s="7" t="str">
        <f>IFERROR(__xludf.DUMMYFUNCTION("REGEXEXTRACT(C592,""[A-Z]{2,}"")"),"EA")</f>
        <v>EA</v>
      </c>
      <c r="E592" s="7" t="s">
        <v>1901</v>
      </c>
      <c r="F592" s="7" t="s">
        <v>22238</v>
      </c>
      <c r="G592" s="7" t="s">
        <v>86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0">
        <v>45488.0</v>
      </c>
      <c r="B593" s="11" t="s">
        <v>22239</v>
      </c>
      <c r="C593" s="7" t="s">
        <v>22240</v>
      </c>
      <c r="D593" s="7" t="str">
        <f>IFERROR(__xludf.DUMMYFUNCTION("REGEXEXTRACT(C593,""[A-Z]{2,}"")"),"EA")</f>
        <v>EA</v>
      </c>
      <c r="E593" s="7" t="s">
        <v>1832</v>
      </c>
      <c r="F593" s="7" t="s">
        <v>1730</v>
      </c>
      <c r="G593" s="7" t="s">
        <v>14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0">
        <v>45488.0</v>
      </c>
      <c r="B594" s="11" t="s">
        <v>22241</v>
      </c>
      <c r="C594" s="7" t="s">
        <v>22242</v>
      </c>
      <c r="D594" s="7" t="str">
        <f>IFERROR(__xludf.DUMMYFUNCTION("REGEXEXTRACT(C594,""[A-Z]{2,}"")"),"GDP")</f>
        <v>GDP</v>
      </c>
      <c r="E594" s="7" t="s">
        <v>15</v>
      </c>
      <c r="F594" s="7" t="s">
        <v>22243</v>
      </c>
      <c r="G594" s="7" t="s">
        <v>86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0">
        <v>45488.0</v>
      </c>
      <c r="B595" s="11" t="s">
        <v>22244</v>
      </c>
      <c r="C595" s="7" t="s">
        <v>22245</v>
      </c>
      <c r="D595" s="7" t="s">
        <v>21972</v>
      </c>
      <c r="E595" s="7" t="s">
        <v>21591</v>
      </c>
      <c r="F595" s="7" t="s">
        <v>22246</v>
      </c>
      <c r="G595" s="71" t="s">
        <v>29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0">
        <v>45488.0</v>
      </c>
      <c r="B596" s="11" t="s">
        <v>22247</v>
      </c>
      <c r="C596" s="7" t="s">
        <v>22248</v>
      </c>
      <c r="D596" s="7" t="str">
        <f>IFERROR(__xludf.DUMMYFUNCTION("REGEXEXTRACT(C596,""[A-Z]{2,}"")"),"EA")</f>
        <v>EA</v>
      </c>
      <c r="E596" s="7" t="s">
        <v>7157</v>
      </c>
      <c r="F596" s="7" t="s">
        <v>22249</v>
      </c>
      <c r="G596" s="7" t="s">
        <v>86</v>
      </c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0">
        <v>45488.0</v>
      </c>
      <c r="B597" s="11" t="s">
        <v>22250</v>
      </c>
      <c r="C597" s="7" t="s">
        <v>22251</v>
      </c>
      <c r="D597" s="7" t="str">
        <f>IFERROR(__xludf.DUMMYFUNCTION("REGEXEXTRACT(C597,""[A-Z]{2,}"")"),"EA")</f>
        <v>EA</v>
      </c>
      <c r="E597" s="7" t="s">
        <v>22190</v>
      </c>
      <c r="F597" s="7" t="s">
        <v>21829</v>
      </c>
      <c r="G597" s="7" t="s">
        <v>14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0">
        <v>45488.0</v>
      </c>
      <c r="B598" s="11" t="s">
        <v>22252</v>
      </c>
      <c r="C598" s="7" t="s">
        <v>22253</v>
      </c>
      <c r="D598" s="7" t="str">
        <f>IFERROR(__xludf.DUMMYFUNCTION("REGEXEXTRACT(C598,""[A-Z]{2,}"")"),"NEO")</f>
        <v>NEO</v>
      </c>
      <c r="E598" s="7" t="s">
        <v>22058</v>
      </c>
      <c r="F598" s="7" t="s">
        <v>1901</v>
      </c>
      <c r="G598" s="7" t="s">
        <v>14</v>
      </c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0">
        <v>45488.0</v>
      </c>
      <c r="B599" s="11" t="s">
        <v>22252</v>
      </c>
      <c r="C599" s="7" t="s">
        <v>22253</v>
      </c>
      <c r="D599" s="7" t="str">
        <f>IFERROR(__xludf.DUMMYFUNCTION("REGEXEXTRACT(C599,""[A-Z]{2,}"")"),"NEO")</f>
        <v>NEO</v>
      </c>
      <c r="E599" s="7" t="s">
        <v>105</v>
      </c>
      <c r="F599" s="7" t="s">
        <v>542</v>
      </c>
      <c r="G599" s="7" t="s">
        <v>14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0">
        <v>45487.0</v>
      </c>
      <c r="B600" s="11" t="s">
        <v>22254</v>
      </c>
      <c r="C600" s="7" t="s">
        <v>22255</v>
      </c>
      <c r="D600" s="7" t="str">
        <f>IFERROR(__xludf.DUMMYFUNCTION("REGEXEXTRACT(C600,""[A-Z]{2,}"")"),"EA")</f>
        <v>EA</v>
      </c>
      <c r="E600" s="7" t="s">
        <v>15</v>
      </c>
      <c r="F600" s="7" t="s">
        <v>22256</v>
      </c>
      <c r="G600" s="71" t="s">
        <v>29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0">
        <v>45487.0</v>
      </c>
      <c r="B601" s="11" t="s">
        <v>22254</v>
      </c>
      <c r="C601" s="7" t="s">
        <v>22255</v>
      </c>
      <c r="D601" s="7" t="str">
        <f>IFERROR(__xludf.DUMMYFUNCTION("REGEXEXTRACT(C601,""[A-Z]{2,}"")"),"EA")</f>
        <v>EA</v>
      </c>
      <c r="E601" s="7" t="s">
        <v>22257</v>
      </c>
      <c r="F601" s="7" t="s">
        <v>5939</v>
      </c>
      <c r="G601" s="7" t="s">
        <v>14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0">
        <v>45487.0</v>
      </c>
      <c r="B602" s="11" t="s">
        <v>22258</v>
      </c>
      <c r="C602" s="7" t="s">
        <v>22259</v>
      </c>
      <c r="D602" s="7" t="str">
        <f>IFERROR(__xludf.DUMMYFUNCTION("REGEXEXTRACT(C602,""[A-Z]{2,}"")"),"EA")</f>
        <v>EA</v>
      </c>
      <c r="E602" s="7" t="s">
        <v>1832</v>
      </c>
      <c r="F602" s="7" t="s">
        <v>1730</v>
      </c>
      <c r="G602" s="7" t="s">
        <v>14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0">
        <v>45487.0</v>
      </c>
      <c r="B603" s="11" t="s">
        <v>22258</v>
      </c>
      <c r="C603" s="7" t="s">
        <v>22259</v>
      </c>
      <c r="D603" s="7" t="str">
        <f>IFERROR(__xludf.DUMMYFUNCTION("REGEXEXTRACT(C603,""[A-Z]{2,}"")"),"EA")</f>
        <v>EA</v>
      </c>
      <c r="E603" s="7" t="s">
        <v>7895</v>
      </c>
      <c r="F603" s="7" t="s">
        <v>564</v>
      </c>
      <c r="G603" s="7" t="s">
        <v>14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0">
        <v>45487.0</v>
      </c>
      <c r="B604" s="11" t="s">
        <v>22258</v>
      </c>
      <c r="C604" s="7" t="s">
        <v>22259</v>
      </c>
      <c r="D604" s="7" t="str">
        <f>IFERROR(__xludf.DUMMYFUNCTION("REGEXEXTRACT(C604,""[A-Z]{2,}"")"),"EA")</f>
        <v>EA</v>
      </c>
      <c r="E604" s="7" t="s">
        <v>420</v>
      </c>
      <c r="F604" s="7" t="s">
        <v>8384</v>
      </c>
      <c r="G604" s="7" t="s">
        <v>14</v>
      </c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0">
        <v>45487.0</v>
      </c>
      <c r="B605" s="11" t="s">
        <v>22260</v>
      </c>
      <c r="C605" s="7" t="s">
        <v>22261</v>
      </c>
      <c r="D605" s="7" t="str">
        <f>IFERROR(__xludf.DUMMYFUNCTION("REGEXEXTRACT(C605,""[A-Z]{2,}"")"),"SET")</f>
        <v>SET</v>
      </c>
      <c r="E605" s="7" t="s">
        <v>22262</v>
      </c>
      <c r="F605" s="7" t="s">
        <v>16948</v>
      </c>
      <c r="G605" s="7" t="s">
        <v>14</v>
      </c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0">
        <v>45487.0</v>
      </c>
      <c r="B606" s="11" t="s">
        <v>22260</v>
      </c>
      <c r="C606" s="7" t="s">
        <v>22261</v>
      </c>
      <c r="D606" s="7" t="str">
        <f>IFERROR(__xludf.DUMMYFUNCTION("REGEXEXTRACT(C606,""[A-Z]{2,}"")"),"SET")</f>
        <v>SET</v>
      </c>
      <c r="E606" s="7" t="s">
        <v>22058</v>
      </c>
      <c r="F606" s="7" t="s">
        <v>1901</v>
      </c>
      <c r="G606" s="7" t="s">
        <v>14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0">
        <v>45486.0</v>
      </c>
      <c r="B607" s="11" t="s">
        <v>22263</v>
      </c>
      <c r="C607" s="7" t="s">
        <v>22264</v>
      </c>
      <c r="D607" s="7" t="str">
        <f>IFERROR(__xludf.DUMMYFUNCTION("REGEXEXTRACT(C607,""[A-Z]{2,}"")"),"MAJOR")</f>
        <v>MAJOR</v>
      </c>
      <c r="E607" s="7" t="s">
        <v>259</v>
      </c>
      <c r="F607" s="7" t="s">
        <v>22265</v>
      </c>
      <c r="G607" s="7" t="s">
        <v>86</v>
      </c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0">
        <v>45485.0</v>
      </c>
      <c r="B608" s="11" t="s">
        <v>22266</v>
      </c>
      <c r="C608" s="7" t="s">
        <v>22267</v>
      </c>
      <c r="D608" s="7" t="str">
        <f>IFERROR(__xludf.DUMMYFUNCTION("REGEXEXTRACT(C608,""[A-Z]{2,}"")"),"AIS")</f>
        <v>AIS</v>
      </c>
      <c r="E608" s="7" t="s">
        <v>6155</v>
      </c>
      <c r="F608" s="7" t="s">
        <v>22268</v>
      </c>
      <c r="G608" s="7" t="s">
        <v>14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0">
        <v>45485.0</v>
      </c>
      <c r="B609" s="11" t="s">
        <v>22269</v>
      </c>
      <c r="C609" s="7" t="s">
        <v>22270</v>
      </c>
      <c r="D609" s="7" t="str">
        <f>IFERROR(__xludf.DUMMYFUNCTION("REGEXEXTRACT(C609,""[A-Z]{2,}"")"),"GGC")</f>
        <v>GGC</v>
      </c>
      <c r="E609" s="7" t="s">
        <v>7650</v>
      </c>
      <c r="F609" s="7" t="s">
        <v>21456</v>
      </c>
      <c r="G609" s="7" t="s">
        <v>29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0">
        <v>45485.0</v>
      </c>
      <c r="B610" s="11" t="s">
        <v>22269</v>
      </c>
      <c r="C610" s="7" t="s">
        <v>22270</v>
      </c>
      <c r="D610" s="7" t="str">
        <f>IFERROR(__xludf.DUMMYFUNCTION("REGEXEXTRACT(C610,""[A-Z]{2,}"")"),"GGC")</f>
        <v>GGC</v>
      </c>
      <c r="E610" s="7" t="s">
        <v>7650</v>
      </c>
      <c r="F610" s="7" t="s">
        <v>21456</v>
      </c>
      <c r="G610" s="7" t="s">
        <v>29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0">
        <v>45485.0</v>
      </c>
      <c r="B611" s="11" t="s">
        <v>22271</v>
      </c>
      <c r="C611" s="7" t="s">
        <v>22272</v>
      </c>
      <c r="D611" s="7" t="str">
        <f>IFERROR(__xludf.DUMMYFUNCTION("REGEXEXTRACT(C611,""[A-Z]{2,}"")"),"HANA")</f>
        <v>HANA</v>
      </c>
      <c r="E611" s="7" t="s">
        <v>747</v>
      </c>
      <c r="F611" s="7" t="s">
        <v>22273</v>
      </c>
      <c r="G611" s="7" t="s">
        <v>86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0">
        <v>45485.0</v>
      </c>
      <c r="B612" s="11" t="s">
        <v>22271</v>
      </c>
      <c r="C612" s="7" t="s">
        <v>22272</v>
      </c>
      <c r="D612" s="7" t="str">
        <f>IFERROR(__xludf.DUMMYFUNCTION("REGEXEXTRACT(C612,""[A-Z]{2,}"")"),"HANA")</f>
        <v>HANA</v>
      </c>
      <c r="E612" s="7" t="s">
        <v>4561</v>
      </c>
      <c r="F612" s="7" t="s">
        <v>22274</v>
      </c>
      <c r="G612" s="7" t="s">
        <v>86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0">
        <v>45485.0</v>
      </c>
      <c r="B613" s="11" t="s">
        <v>22275</v>
      </c>
      <c r="C613" s="7" t="s">
        <v>22276</v>
      </c>
      <c r="D613" s="7" t="str">
        <f>IFERROR(__xludf.DUMMYFUNCTION("REGEXEXTRACT(C613,""[A-Z]{2,}"")"),"EA")</f>
        <v>EA</v>
      </c>
      <c r="E613" s="7" t="s">
        <v>11396</v>
      </c>
      <c r="F613" s="7" t="s">
        <v>602</v>
      </c>
      <c r="G613" s="7" t="s">
        <v>29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0">
        <v>45485.0</v>
      </c>
      <c r="B614" s="11" t="s">
        <v>22277</v>
      </c>
      <c r="C614" s="7" t="s">
        <v>22278</v>
      </c>
      <c r="D614" s="7" t="str">
        <f>IFERROR(__xludf.DUMMYFUNCTION("REGEXEXTRACT(C614,""[A-Z]{2,}"")"),"SET")</f>
        <v>SET</v>
      </c>
      <c r="E614" s="7" t="s">
        <v>461</v>
      </c>
      <c r="F614" s="7" t="s">
        <v>578</v>
      </c>
      <c r="G614" s="7" t="s">
        <v>14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0">
        <v>45485.0</v>
      </c>
      <c r="B615" s="11" t="s">
        <v>22277</v>
      </c>
      <c r="C615" s="7" t="s">
        <v>22278</v>
      </c>
      <c r="D615" s="7" t="str">
        <f>IFERROR(__xludf.DUMMYFUNCTION("REGEXEXTRACT(C615,""[A-Z]{2,}"")"),"SET")</f>
        <v>SET</v>
      </c>
      <c r="E615" s="7" t="s">
        <v>13</v>
      </c>
      <c r="F615" s="7" t="s">
        <v>22279</v>
      </c>
      <c r="G615" s="7" t="s">
        <v>14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0">
        <v>45485.0</v>
      </c>
      <c r="B616" s="11" t="s">
        <v>22280</v>
      </c>
      <c r="C616" s="7" t="s">
        <v>22281</v>
      </c>
      <c r="D616" s="7" t="str">
        <f>IFERROR(__xludf.DUMMYFUNCTION("REGEXEXTRACT(C616,""[A-Z]{2,}"")"),"SAAM")</f>
        <v>SAAM</v>
      </c>
      <c r="E616" s="7" t="s">
        <v>22282</v>
      </c>
      <c r="F616" s="7" t="s">
        <v>243</v>
      </c>
      <c r="G616" s="7" t="s">
        <v>14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0">
        <v>45485.0</v>
      </c>
      <c r="B617" s="11" t="s">
        <v>22280</v>
      </c>
      <c r="C617" s="7" t="s">
        <v>22281</v>
      </c>
      <c r="D617" s="7" t="str">
        <f>IFERROR(__xludf.DUMMYFUNCTION("REGEXEXTRACT(C617,""[A-Z]{2,}"")"),"SAAM")</f>
        <v>SAAM</v>
      </c>
      <c r="E617" s="7" t="s">
        <v>243</v>
      </c>
      <c r="F617" s="7" t="s">
        <v>3794</v>
      </c>
      <c r="G617" s="7" t="s">
        <v>14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0">
        <v>45484.0</v>
      </c>
      <c r="B618" s="11" t="s">
        <v>22283</v>
      </c>
      <c r="C618" s="7" t="s">
        <v>22284</v>
      </c>
      <c r="D618" s="7" t="str">
        <f>IFERROR(__xludf.DUMMYFUNCTION("REGEXEXTRACT(C618,""[A-Z]{2,}"")"),"EA")</f>
        <v>EA</v>
      </c>
      <c r="E618" s="7" t="s">
        <v>1782</v>
      </c>
      <c r="F618" s="7" t="s">
        <v>3453</v>
      </c>
      <c r="G618" s="7" t="s">
        <v>29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0">
        <v>45484.0</v>
      </c>
      <c r="B619" s="11" t="s">
        <v>22285</v>
      </c>
      <c r="C619" s="7" t="s">
        <v>22286</v>
      </c>
      <c r="D619" s="7" t="str">
        <f>IFERROR(__xludf.DUMMYFUNCTION("REGEXEXTRACT(C619,""[A-Z]{2,}"")"),"CPALL")</f>
        <v>CPALL</v>
      </c>
      <c r="E619" s="7" t="s">
        <v>15</v>
      </c>
      <c r="F619" s="7" t="s">
        <v>111</v>
      </c>
      <c r="G619" s="7" t="s">
        <v>14</v>
      </c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0">
        <v>45484.0</v>
      </c>
      <c r="B620" s="11" t="s">
        <v>22287</v>
      </c>
      <c r="C620" s="7" t="s">
        <v>22288</v>
      </c>
      <c r="D620" s="7" t="str">
        <f>IFERROR(__xludf.DUMMYFUNCTION("REGEXEXTRACT(C620,""[A-Z]{2,}"")"),"EA")</f>
        <v>EA</v>
      </c>
      <c r="E620" s="7" t="s">
        <v>171</v>
      </c>
      <c r="F620" s="7" t="s">
        <v>22289</v>
      </c>
      <c r="G620" s="7" t="s">
        <v>14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0">
        <v>45484.0</v>
      </c>
      <c r="B621" s="11" t="s">
        <v>22287</v>
      </c>
      <c r="C621" s="7" t="s">
        <v>22288</v>
      </c>
      <c r="D621" s="7" t="str">
        <f>IFERROR(__xludf.DUMMYFUNCTION("REGEXEXTRACT(C621,""[A-Z]{2,}"")"),"EA")</f>
        <v>EA</v>
      </c>
      <c r="E621" s="7" t="s">
        <v>171</v>
      </c>
      <c r="F621" s="7" t="s">
        <v>101</v>
      </c>
      <c r="G621" s="7" t="s">
        <v>14</v>
      </c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0">
        <v>45484.0</v>
      </c>
      <c r="B622" s="11" t="s">
        <v>22290</v>
      </c>
      <c r="C622" s="7" t="s">
        <v>22291</v>
      </c>
      <c r="D622" s="7" t="str">
        <f>IFERROR(__xludf.DUMMYFUNCTION("REGEXEXTRACT(C622,""[A-Z]{2,}"")"),"SAAM")</f>
        <v>SAAM</v>
      </c>
      <c r="E622" s="7" t="s">
        <v>950</v>
      </c>
      <c r="F622" s="7" t="s">
        <v>111</v>
      </c>
      <c r="G622" s="7" t="s">
        <v>14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0">
        <v>45484.0</v>
      </c>
      <c r="B623" s="11" t="s">
        <v>22292</v>
      </c>
      <c r="C623" s="7" t="s">
        <v>22293</v>
      </c>
      <c r="D623" s="7" t="str">
        <f>IFERROR(__xludf.DUMMYFUNCTION("REGEXEXTRACT(C623,""[A-Z]{2,}"")"),"STARK")</f>
        <v>STARK</v>
      </c>
      <c r="E623" s="18" t="s">
        <v>22294</v>
      </c>
      <c r="F623" s="18" t="s">
        <v>22295</v>
      </c>
      <c r="G623" s="7" t="s">
        <v>86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0">
        <v>45483.0</v>
      </c>
      <c r="B624" s="11" t="s">
        <v>22296</v>
      </c>
      <c r="C624" s="7" t="s">
        <v>22297</v>
      </c>
      <c r="D624" s="7" t="str">
        <f>IFERROR(__xludf.DUMMYFUNCTION("REGEXEXTRACT(C624,""[A-Z]{2,}"")"),"SBNEXT")</f>
        <v>SBNEXT</v>
      </c>
      <c r="E624" s="7" t="s">
        <v>22298</v>
      </c>
      <c r="F624" s="7" t="s">
        <v>22299</v>
      </c>
      <c r="G624" s="7" t="s">
        <v>86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0">
        <v>45483.0</v>
      </c>
      <c r="B625" s="11" t="s">
        <v>22300</v>
      </c>
      <c r="C625" s="7" t="s">
        <v>22301</v>
      </c>
      <c r="D625" s="7" t="str">
        <f>IFERROR(__xludf.DUMMYFUNCTION("REGEXEXTRACT(C625,""[A-Z]{2,}"")"),"SETHD")</f>
        <v>SETHD</v>
      </c>
      <c r="E625" s="7" t="s">
        <v>22302</v>
      </c>
      <c r="F625" s="7" t="s">
        <v>1303</v>
      </c>
      <c r="G625" s="7" t="s">
        <v>14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0">
        <v>45483.0</v>
      </c>
      <c r="B626" s="11" t="s">
        <v>22303</v>
      </c>
      <c r="C626" s="7" t="s">
        <v>22304</v>
      </c>
      <c r="D626" s="7" t="str">
        <f>IFERROR(__xludf.DUMMYFUNCTION("REGEXEXTRACT(C626,""[A-Z]{2,}"")"),"YGG")</f>
        <v>YGG</v>
      </c>
      <c r="E626" s="18" t="s">
        <v>4220</v>
      </c>
      <c r="F626" s="7" t="s">
        <v>4897</v>
      </c>
      <c r="G626" s="7" t="s">
        <v>29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0">
        <v>45483.0</v>
      </c>
      <c r="B627" s="11" t="s">
        <v>22305</v>
      </c>
      <c r="C627" s="7" t="s">
        <v>22306</v>
      </c>
      <c r="D627" s="7" t="str">
        <f>IFERROR(__xludf.DUMMYFUNCTION("REGEXEXTRACT(C627,""[A-Z]{2,}"")"),"STARK")</f>
        <v>STARK</v>
      </c>
      <c r="E627" s="7" t="s">
        <v>22307</v>
      </c>
      <c r="F627" s="7" t="s">
        <v>22308</v>
      </c>
      <c r="G627" s="7" t="s">
        <v>86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0">
        <v>45483.0</v>
      </c>
      <c r="B628" s="11" t="s">
        <v>22309</v>
      </c>
      <c r="C628" s="7" t="s">
        <v>22310</v>
      </c>
      <c r="D628" s="7" t="str">
        <f>IFERROR(__xludf.DUMMYFUNCTION("REGEXEXTRACT(C628,""[A-Z]{2,}"")"),"BCH")</f>
        <v>BCH</v>
      </c>
      <c r="E628" s="18" t="s">
        <v>879</v>
      </c>
      <c r="F628" s="7" t="s">
        <v>6171</v>
      </c>
      <c r="G628" s="7" t="s">
        <v>86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0">
        <v>45483.0</v>
      </c>
      <c r="B629" s="11" t="s">
        <v>22309</v>
      </c>
      <c r="C629" s="7" t="s">
        <v>22310</v>
      </c>
      <c r="D629" s="7" t="str">
        <f>IFERROR(__xludf.DUMMYFUNCTION("REGEXEXTRACT(C629,""[A-Z]{2,}"")"),"BCH")</f>
        <v>BCH</v>
      </c>
      <c r="E629" s="7" t="s">
        <v>879</v>
      </c>
      <c r="F629" s="7" t="s">
        <v>6171</v>
      </c>
      <c r="G629" s="7" t="s">
        <v>86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0">
        <v>45483.0</v>
      </c>
      <c r="B630" s="11" t="s">
        <v>22309</v>
      </c>
      <c r="C630" s="7" t="s">
        <v>22310</v>
      </c>
      <c r="D630" s="7" t="str">
        <f>IFERROR(__xludf.DUMMYFUNCTION("REGEXEXTRACT(C630,""[A-Z]{2,}"")"),"BCH")</f>
        <v>BCH</v>
      </c>
      <c r="E630" s="7" t="s">
        <v>879</v>
      </c>
      <c r="F630" s="7" t="s">
        <v>6171</v>
      </c>
      <c r="G630" s="7" t="s">
        <v>86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0">
        <v>45483.0</v>
      </c>
      <c r="B631" s="11" t="s">
        <v>22309</v>
      </c>
      <c r="C631" s="7" t="s">
        <v>22310</v>
      </c>
      <c r="D631" s="7" t="str">
        <f>IFERROR(__xludf.DUMMYFUNCTION("REGEXEXTRACT(C631,""[A-Z]{2,}"")"),"BCH")</f>
        <v>BCH</v>
      </c>
      <c r="E631" s="7" t="s">
        <v>879</v>
      </c>
      <c r="F631" s="7" t="s">
        <v>6171</v>
      </c>
      <c r="G631" s="7" t="s">
        <v>86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0">
        <v>45483.0</v>
      </c>
      <c r="B632" s="11" t="s">
        <v>22311</v>
      </c>
      <c r="C632" s="7" t="s">
        <v>22312</v>
      </c>
      <c r="D632" s="7" t="str">
        <f>IFERROR(__xludf.DUMMYFUNCTION("REGEXEXTRACT(C632,""[A-Z]{2,}"")"),"FETCO")</f>
        <v>FETCO</v>
      </c>
      <c r="E632" s="7" t="s">
        <v>2384</v>
      </c>
      <c r="F632" s="7" t="s">
        <v>758</v>
      </c>
      <c r="G632" s="7" t="s">
        <v>29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0">
        <v>45483.0</v>
      </c>
      <c r="B633" s="11" t="s">
        <v>22313</v>
      </c>
      <c r="C633" s="7" t="s">
        <v>22314</v>
      </c>
      <c r="D633" s="7" t="str">
        <f>IFERROR(__xludf.DUMMYFUNCTION("REGEXEXTRACT(C633,""[A-Z]{2,}"")"),"XPG")</f>
        <v>XPG</v>
      </c>
      <c r="E633" s="7" t="s">
        <v>22315</v>
      </c>
      <c r="F633" s="7" t="s">
        <v>22316</v>
      </c>
      <c r="G633" s="7" t="s">
        <v>86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0">
        <v>45483.0</v>
      </c>
      <c r="B634" s="11" t="s">
        <v>22317</v>
      </c>
      <c r="C634" s="7" t="s">
        <v>22318</v>
      </c>
      <c r="D634" s="7" t="str">
        <f>IFERROR(__xludf.DUMMYFUNCTION("REGEXEXTRACT(C634,""[A-Z]{2,}"")"),"LIBFAM")</f>
        <v>LIBFAM</v>
      </c>
      <c r="E634" s="7" t="s">
        <v>2970</v>
      </c>
      <c r="F634" s="7" t="s">
        <v>300</v>
      </c>
      <c r="G634" s="7" t="s">
        <v>14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0">
        <v>45483.0</v>
      </c>
      <c r="B635" s="11" t="s">
        <v>22319</v>
      </c>
      <c r="C635" s="7" t="s">
        <v>22320</v>
      </c>
      <c r="D635" s="7" t="str">
        <f>IFERROR(__xludf.DUMMYFUNCTION("REGEXEXTRACT(C635,""[A-Z]{2,}"")"),"TRUE")</f>
        <v>TRUE</v>
      </c>
      <c r="E635" s="7" t="s">
        <v>171</v>
      </c>
      <c r="F635" s="7" t="s">
        <v>22040</v>
      </c>
      <c r="G635" s="7" t="s">
        <v>14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0">
        <v>45483.0</v>
      </c>
      <c r="B636" s="11" t="s">
        <v>22319</v>
      </c>
      <c r="C636" s="7" t="s">
        <v>22320</v>
      </c>
      <c r="D636" s="7" t="str">
        <f>IFERROR(__xludf.DUMMYFUNCTION("REGEXEXTRACT(C636,""[A-Z]{2,}"")"),"TRUE")</f>
        <v>TRUE</v>
      </c>
      <c r="E636" s="7" t="s">
        <v>171</v>
      </c>
      <c r="F636" s="7" t="s">
        <v>22040</v>
      </c>
      <c r="G636" s="7" t="s">
        <v>14</v>
      </c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0">
        <v>45483.0</v>
      </c>
      <c r="B637" s="11" t="s">
        <v>22321</v>
      </c>
      <c r="C637" s="7" t="s">
        <v>22322</v>
      </c>
      <c r="D637" s="7" t="str">
        <f>IFERROR(__xludf.DUMMYFUNCTION("REGEXEXTRACT(C637,""[A-Z]{2,}"")"),"VBYOND")</f>
        <v>VBYOND</v>
      </c>
      <c r="E637" s="7" t="s">
        <v>184</v>
      </c>
      <c r="F637" s="7" t="s">
        <v>13</v>
      </c>
      <c r="G637" s="7" t="s">
        <v>29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0">
        <v>45483.0</v>
      </c>
      <c r="B638" s="11" t="s">
        <v>22321</v>
      </c>
      <c r="C638" s="7" t="s">
        <v>22322</v>
      </c>
      <c r="D638" s="7" t="str">
        <f>IFERROR(__xludf.DUMMYFUNCTION("REGEXEXTRACT(C638,""[A-Z]{2,}"")"),"VBYOND")</f>
        <v>VBYOND</v>
      </c>
      <c r="E638" s="7" t="s">
        <v>184</v>
      </c>
      <c r="F638" s="7" t="s">
        <v>13</v>
      </c>
      <c r="G638" s="7" t="s">
        <v>14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0">
        <v>45482.0</v>
      </c>
      <c r="B639" s="11" t="s">
        <v>22323</v>
      </c>
      <c r="C639" s="7" t="s">
        <v>22324</v>
      </c>
      <c r="D639" s="7" t="str">
        <f>IFERROR(__xludf.DUMMYFUNCTION("REGEXEXTRACT(C639,""[A-Z]{2,}"")"),"AO")</f>
        <v>AO</v>
      </c>
      <c r="E639" s="7" t="s">
        <v>22325</v>
      </c>
      <c r="F639" s="7" t="s">
        <v>22326</v>
      </c>
      <c r="G639" s="7" t="s">
        <v>86</v>
      </c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0">
        <v>45482.0</v>
      </c>
      <c r="B640" s="11" t="s">
        <v>22327</v>
      </c>
      <c r="C640" s="7" t="s">
        <v>22328</v>
      </c>
      <c r="D640" s="7" t="str">
        <f>IFERROR(__xludf.DUMMYFUNCTION("REGEXEXTRACT(C640,""[A-Z]{2,}"")"),"YGG")</f>
        <v>YGG</v>
      </c>
      <c r="E640" s="7" t="s">
        <v>21416</v>
      </c>
      <c r="F640" s="7" t="s">
        <v>22329</v>
      </c>
      <c r="G640" s="7" t="s">
        <v>29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0">
        <v>45482.0</v>
      </c>
      <c r="B641" s="11" t="s">
        <v>22330</v>
      </c>
      <c r="C641" s="7" t="s">
        <v>22331</v>
      </c>
      <c r="D641" s="7" t="str">
        <f>IFERROR(__xludf.DUMMYFUNCTION("REGEXEXTRACT(C641,""[A-Z]{2,}"")"),"SQ")</f>
        <v>SQ</v>
      </c>
      <c r="E641" s="7" t="s">
        <v>22141</v>
      </c>
      <c r="F641" s="7" t="s">
        <v>22332</v>
      </c>
      <c r="G641" s="7" t="s">
        <v>86</v>
      </c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0">
        <v>45482.0</v>
      </c>
      <c r="B642" s="11" t="s">
        <v>22333</v>
      </c>
      <c r="C642" s="7" t="s">
        <v>22334</v>
      </c>
      <c r="D642" s="7" t="str">
        <f>IFERROR(__xludf.DUMMYFUNCTION("REGEXEXTRACT(C642,""[A-Z]{2,}"")"),"CPF")</f>
        <v>CPF</v>
      </c>
      <c r="E642" s="7" t="s">
        <v>308</v>
      </c>
      <c r="F642" s="7" t="s">
        <v>588</v>
      </c>
      <c r="G642" s="7" t="s">
        <v>14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0">
        <v>45482.0</v>
      </c>
      <c r="B643" s="11" t="s">
        <v>22335</v>
      </c>
      <c r="C643" s="7" t="s">
        <v>22336</v>
      </c>
      <c r="D643" s="7" t="str">
        <f>IFERROR(__xludf.DUMMYFUNCTION("REGEXEXTRACT(C643,""[A-Z]{2,}"")"),"TTA")</f>
        <v>TTA</v>
      </c>
      <c r="E643" s="7" t="s">
        <v>6110</v>
      </c>
      <c r="F643" s="7" t="s">
        <v>22337</v>
      </c>
      <c r="G643" s="7" t="s">
        <v>14</v>
      </c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0">
        <v>45482.0</v>
      </c>
      <c r="B644" s="11" t="s">
        <v>22338</v>
      </c>
      <c r="C644" s="7" t="s">
        <v>22339</v>
      </c>
      <c r="D644" s="7" t="str">
        <f>IFERROR(__xludf.DUMMYFUNCTION("REGEXEXTRACT(C644,""[A-Z]{2,}"")"),"ALPHAX")</f>
        <v>ALPHAX</v>
      </c>
      <c r="E644" s="7" t="s">
        <v>22340</v>
      </c>
      <c r="F644" s="7" t="s">
        <v>6221</v>
      </c>
      <c r="G644" s="7" t="s">
        <v>14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0">
        <v>45482.0</v>
      </c>
      <c r="B645" s="11" t="s">
        <v>22341</v>
      </c>
      <c r="C645" s="7" t="s">
        <v>22342</v>
      </c>
      <c r="D645" s="7" t="str">
        <f>IFERROR(__xludf.DUMMYFUNCTION("REGEXEXTRACT(C645,""[A-Z]{2,}"")"),"SUPER")</f>
        <v>SUPER</v>
      </c>
      <c r="E645" s="7" t="s">
        <v>184</v>
      </c>
      <c r="F645" s="7" t="s">
        <v>21382</v>
      </c>
      <c r="G645" s="7" t="s">
        <v>14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0">
        <v>45482.0</v>
      </c>
      <c r="B646" s="11" t="s">
        <v>22343</v>
      </c>
      <c r="C646" s="7" t="s">
        <v>22344</v>
      </c>
      <c r="D646" s="7" t="str">
        <f>IFERROR(__xludf.DUMMYFUNCTION("REGEXEXTRACT(C646,""[A-Z]{2,}"")"),"YGG")</f>
        <v>YGG</v>
      </c>
      <c r="E646" s="7" t="s">
        <v>22345</v>
      </c>
      <c r="F646" s="7" t="s">
        <v>8822</v>
      </c>
      <c r="G646" s="7" t="s">
        <v>86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0">
        <v>45482.0</v>
      </c>
      <c r="B647" s="11" t="s">
        <v>22346</v>
      </c>
      <c r="C647" s="7" t="s">
        <v>22347</v>
      </c>
      <c r="D647" s="7" t="str">
        <f>IFERROR(__xludf.DUMMYFUNCTION("REGEXEXTRACT(C647,""[A-Z]{2,}"")"),"CHAO")</f>
        <v>CHAO</v>
      </c>
      <c r="E647" s="7" t="s">
        <v>3561</v>
      </c>
      <c r="F647" s="7" t="s">
        <v>7105</v>
      </c>
      <c r="G647" s="7" t="s">
        <v>29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0">
        <v>45482.0</v>
      </c>
      <c r="B648" s="11" t="s">
        <v>22348</v>
      </c>
      <c r="C648" s="7" t="s">
        <v>22349</v>
      </c>
      <c r="D648" s="7" t="str">
        <f>IFERROR(__xludf.DUMMYFUNCTION("REGEXEXTRACT(C648,""[A-Z]{2,}"")"),"CPI")</f>
        <v>CPI</v>
      </c>
      <c r="E648" s="18" t="s">
        <v>22279</v>
      </c>
      <c r="F648" s="18" t="s">
        <v>22350</v>
      </c>
      <c r="G648" s="7" t="s">
        <v>29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0">
        <v>45481.0</v>
      </c>
      <c r="B649" s="11" t="s">
        <v>22351</v>
      </c>
      <c r="C649" s="7" t="s">
        <v>22352</v>
      </c>
      <c r="D649" s="7" t="str">
        <f>IFERROR(__xludf.DUMMYFUNCTION("REGEXEXTRACT(C649,""[A-Z]{2,}"")"),"SAMART")</f>
        <v>SAMART</v>
      </c>
      <c r="E649" s="7" t="s">
        <v>3605</v>
      </c>
      <c r="F649" s="7" t="s">
        <v>22353</v>
      </c>
      <c r="G649" s="7" t="s">
        <v>29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0">
        <v>45481.0</v>
      </c>
      <c r="B650" s="11" t="s">
        <v>22354</v>
      </c>
      <c r="C650" s="7" t="s">
        <v>22355</v>
      </c>
      <c r="D650" s="7" t="str">
        <f>IFERROR(__xludf.DUMMYFUNCTION("REGEXEXTRACT(C650,""[A-Z]{2,}"")"),"IRPC")</f>
        <v>IRPC</v>
      </c>
      <c r="E650" s="18" t="s">
        <v>22356</v>
      </c>
      <c r="F650" s="7" t="s">
        <v>21416</v>
      </c>
      <c r="G650" s="7" t="s">
        <v>29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0">
        <v>45481.0</v>
      </c>
      <c r="B651" s="11" t="s">
        <v>22357</v>
      </c>
      <c r="C651" s="7" t="s">
        <v>22358</v>
      </c>
      <c r="D651" s="7" t="str">
        <f>IFERROR(__xludf.DUMMYFUNCTION("REGEXEXTRACT(C651,""[A-Z]{2,}"")"),"CHAO")</f>
        <v>CHAO</v>
      </c>
      <c r="E651" s="7" t="s">
        <v>10101</v>
      </c>
      <c r="F651" s="7" t="s">
        <v>18</v>
      </c>
      <c r="G651" s="7" t="s">
        <v>14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0">
        <v>45481.0</v>
      </c>
      <c r="B652" s="11" t="s">
        <v>22359</v>
      </c>
      <c r="C652" s="7" t="s">
        <v>22360</v>
      </c>
      <c r="D652" s="7" t="str">
        <f>IFERROR(__xludf.DUMMYFUNCTION("REGEXEXTRACT(C652,""[A-Z]{2,}"")"),"NVDR")</f>
        <v>NVDR</v>
      </c>
      <c r="E652" s="7" t="s">
        <v>22361</v>
      </c>
      <c r="F652" s="7" t="s">
        <v>101</v>
      </c>
      <c r="G652" s="7" t="s">
        <v>14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0">
        <v>45481.0</v>
      </c>
      <c r="B653" s="11" t="s">
        <v>22362</v>
      </c>
      <c r="C653" s="7" t="s">
        <v>22363</v>
      </c>
      <c r="D653" s="7" t="str">
        <f>IFERROR(__xludf.DUMMYFUNCTION("REGEXEXTRACT(C653,""[A-Z]{2,}"")"),"CPALL")</f>
        <v>CPALL</v>
      </c>
      <c r="E653" s="18" t="s">
        <v>2038</v>
      </c>
      <c r="F653" s="18" t="s">
        <v>542</v>
      </c>
      <c r="G653" s="7" t="s">
        <v>14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0">
        <v>45481.0</v>
      </c>
      <c r="B654" s="11" t="s">
        <v>22362</v>
      </c>
      <c r="C654" s="7" t="s">
        <v>22363</v>
      </c>
      <c r="D654" s="7" t="str">
        <f>IFERROR(__xludf.DUMMYFUNCTION("REGEXEXTRACT(C654,""[A-Z]{2,}"")"),"CPALL")</f>
        <v>CPALL</v>
      </c>
      <c r="E654" s="7" t="s">
        <v>493</v>
      </c>
      <c r="F654" s="7" t="s">
        <v>505</v>
      </c>
      <c r="G654" s="7" t="s">
        <v>14</v>
      </c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0">
        <v>45481.0</v>
      </c>
      <c r="B655" s="11" t="s">
        <v>22364</v>
      </c>
      <c r="C655" s="7" t="s">
        <v>22365</v>
      </c>
      <c r="D655" s="7" t="str">
        <f>IFERROR(__xludf.DUMMYFUNCTION("REGEXEXTRACT(C655,""[A-Z]{2,}"")"),"YGG")</f>
        <v>YGG</v>
      </c>
      <c r="E655" s="7" t="s">
        <v>15</v>
      </c>
      <c r="F655" s="7" t="s">
        <v>462</v>
      </c>
      <c r="G655" s="7" t="s">
        <v>86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0">
        <v>45481.0</v>
      </c>
      <c r="B656" s="11" t="s">
        <v>22364</v>
      </c>
      <c r="C656" s="7" t="s">
        <v>22365</v>
      </c>
      <c r="D656" s="7" t="str">
        <f>IFERROR(__xludf.DUMMYFUNCTION("REGEXEXTRACT(C656,""[A-Z]{2,}"")"),"YGG")</f>
        <v>YGG</v>
      </c>
      <c r="E656" s="7" t="s">
        <v>1524</v>
      </c>
      <c r="F656" s="7" t="s">
        <v>22366</v>
      </c>
      <c r="G656" s="7" t="s">
        <v>86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0">
        <v>45481.0</v>
      </c>
      <c r="B657" s="11" t="s">
        <v>22367</v>
      </c>
      <c r="C657" s="7" t="s">
        <v>22368</v>
      </c>
      <c r="D657" s="7" t="s">
        <v>22108</v>
      </c>
      <c r="E657" s="7"/>
      <c r="F657" s="7" t="s">
        <v>22369</v>
      </c>
      <c r="G657" s="7" t="s">
        <v>86</v>
      </c>
      <c r="H657" s="7" t="s">
        <v>15</v>
      </c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0">
        <v>45481.0</v>
      </c>
      <c r="B658" s="11" t="s">
        <v>22367</v>
      </c>
      <c r="C658" s="7" t="s">
        <v>22368</v>
      </c>
      <c r="D658" s="7" t="s">
        <v>22108</v>
      </c>
      <c r="E658" s="7"/>
      <c r="F658" s="7" t="s">
        <v>22370</v>
      </c>
      <c r="G658" s="7" t="s">
        <v>86</v>
      </c>
      <c r="H658" s="7" t="s">
        <v>15</v>
      </c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0">
        <v>45481.0</v>
      </c>
      <c r="B659" s="11" t="s">
        <v>22371</v>
      </c>
      <c r="C659" s="7" t="s">
        <v>22372</v>
      </c>
      <c r="D659" s="7" t="str">
        <f>IFERROR(__xludf.DUMMYFUNCTION("REGEXEXTRACT(C659,""[A-Z]{2,}"")"),"NEX")</f>
        <v>NEX</v>
      </c>
      <c r="E659" s="7" t="s">
        <v>6936</v>
      </c>
      <c r="F659" s="7" t="s">
        <v>22373</v>
      </c>
      <c r="G659" s="7" t="s">
        <v>86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0">
        <v>45481.0</v>
      </c>
      <c r="B660" s="11" t="s">
        <v>22374</v>
      </c>
      <c r="C660" s="7" t="s">
        <v>22375</v>
      </c>
      <c r="D660" s="7" t="str">
        <f>IFERROR(__xludf.DUMMYFUNCTION("REGEXEXTRACT(C660,""[A-Z]{2,}"")"),"YGG")</f>
        <v>YGG</v>
      </c>
      <c r="E660" s="7" t="s">
        <v>22376</v>
      </c>
      <c r="F660" s="7" t="s">
        <v>22377</v>
      </c>
      <c r="G660" s="7" t="s">
        <v>86</v>
      </c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0">
        <v>45481.0</v>
      </c>
      <c r="B661" s="11" t="s">
        <v>22378</v>
      </c>
      <c r="C661" s="7" t="s">
        <v>22379</v>
      </c>
      <c r="D661" s="7" t="str">
        <f>IFERROR(__xludf.DUMMYFUNCTION("REGEXEXTRACT(C661,""[A-Z]{2,}"")"),"EA")</f>
        <v>EA</v>
      </c>
      <c r="E661" s="7" t="s">
        <v>1782</v>
      </c>
      <c r="F661" s="7" t="s">
        <v>22380</v>
      </c>
      <c r="G661" s="7" t="s">
        <v>29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0">
        <v>45480.0</v>
      </c>
      <c r="B662" s="11" t="s">
        <v>22381</v>
      </c>
      <c r="C662" s="7" t="s">
        <v>22382</v>
      </c>
      <c r="D662" s="7" t="str">
        <f>IFERROR(__xludf.DUMMYFUNCTION("REGEXEXTRACT(C662,""[A-Z]{2,}"")"),"TU")</f>
        <v>TU</v>
      </c>
      <c r="E662" s="7" t="s">
        <v>11347</v>
      </c>
      <c r="F662" s="7" t="s">
        <v>48</v>
      </c>
      <c r="G662" s="7" t="s">
        <v>14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0">
        <v>45480.0</v>
      </c>
      <c r="B663" s="11" t="s">
        <v>22381</v>
      </c>
      <c r="C663" s="7" t="s">
        <v>22382</v>
      </c>
      <c r="D663" s="7" t="str">
        <f>IFERROR(__xludf.DUMMYFUNCTION("REGEXEXTRACT(C663,""[A-Z]{2,}"")"),"TU")</f>
        <v>TU</v>
      </c>
      <c r="E663" s="7" t="s">
        <v>11347</v>
      </c>
      <c r="F663" s="7" t="s">
        <v>48</v>
      </c>
      <c r="G663" s="7" t="s">
        <v>14</v>
      </c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0">
        <v>45479.0</v>
      </c>
      <c r="B664" s="11" t="s">
        <v>22383</v>
      </c>
      <c r="C664" s="7" t="s">
        <v>22384</v>
      </c>
      <c r="D664" s="18" t="str">
        <f>IFERROR(__xludf.DUMMYFUNCTION("REGEXEXTRACT(C664,""[A-Z]{2,}"")"),"YGG")</f>
        <v>YGG</v>
      </c>
      <c r="E664" s="7" t="s">
        <v>22385</v>
      </c>
      <c r="F664" s="7" t="s">
        <v>4561</v>
      </c>
      <c r="G664" s="7" t="s">
        <v>86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0">
        <v>45478.0</v>
      </c>
      <c r="B665" s="11" t="s">
        <v>22386</v>
      </c>
      <c r="C665" s="7" t="s">
        <v>22387</v>
      </c>
      <c r="D665" s="7" t="str">
        <f>IFERROR(__xludf.DUMMYFUNCTION("REGEXEXTRACT(C665,""[A-Z]{2,}"")"),"MGI")</f>
        <v>MGI</v>
      </c>
      <c r="E665" s="7" t="s">
        <v>11396</v>
      </c>
      <c r="F665" s="7" t="s">
        <v>22388</v>
      </c>
      <c r="G665" s="7" t="s">
        <v>14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0">
        <v>45478.0</v>
      </c>
      <c r="B666" s="11" t="s">
        <v>22389</v>
      </c>
      <c r="C666" s="7" t="s">
        <v>22390</v>
      </c>
      <c r="D666" s="7" t="str">
        <f>IFERROR(__xludf.DUMMYFUNCTION("REGEXEXTRACT(C666,""[A-Z]{2,}"")"),"BBL")</f>
        <v>BBL</v>
      </c>
      <c r="E666" s="7" t="s">
        <v>1344</v>
      </c>
      <c r="F666" s="7" t="s">
        <v>91</v>
      </c>
      <c r="G666" s="7" t="s">
        <v>29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0">
        <v>45478.0</v>
      </c>
      <c r="B667" s="11" t="s">
        <v>22389</v>
      </c>
      <c r="C667" s="7" t="s">
        <v>22390</v>
      </c>
      <c r="D667" s="7" t="str">
        <f>IFERROR(__xludf.DUMMYFUNCTION("REGEXEXTRACT(C667,""[A-Z]{2,}"")"),"BBL")</f>
        <v>BBL</v>
      </c>
      <c r="E667" s="7" t="s">
        <v>1344</v>
      </c>
      <c r="F667" s="7" t="s">
        <v>91</v>
      </c>
      <c r="G667" s="7" t="s">
        <v>29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0">
        <v>45478.0</v>
      </c>
      <c r="B668" s="11" t="s">
        <v>22391</v>
      </c>
      <c r="C668" s="7" t="s">
        <v>22392</v>
      </c>
      <c r="D668" s="7" t="str">
        <f>IFERROR(__xludf.DUMMYFUNCTION("REGEXEXTRACT(C668,""[A-Z]{2,}"")"),"SET")</f>
        <v>SET</v>
      </c>
      <c r="E668" s="7" t="s">
        <v>22393</v>
      </c>
      <c r="F668" s="7" t="s">
        <v>22243</v>
      </c>
      <c r="G668" s="7" t="s">
        <v>29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0">
        <v>45478.0</v>
      </c>
      <c r="B669" s="11" t="s">
        <v>22394</v>
      </c>
      <c r="C669" s="7" t="s">
        <v>22395</v>
      </c>
      <c r="D669" s="7" t="str">
        <f>IFERROR(__xludf.DUMMYFUNCTION("REGEXEXTRACT(C669,""[A-Z]{2,}"")"),"SABUY")</f>
        <v>SABUY</v>
      </c>
      <c r="E669" s="7" t="s">
        <v>184</v>
      </c>
      <c r="F669" s="7" t="s">
        <v>22396</v>
      </c>
      <c r="G669" s="7" t="s">
        <v>86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0">
        <v>45478.0</v>
      </c>
      <c r="B670" s="11" t="s">
        <v>22394</v>
      </c>
      <c r="C670" s="7" t="s">
        <v>22395</v>
      </c>
      <c r="D670" s="7" t="str">
        <f>IFERROR(__xludf.DUMMYFUNCTION("REGEXEXTRACT(C670,""[A-Z]{2,}"")"),"SABUY")</f>
        <v>SABUY</v>
      </c>
      <c r="E670" s="7" t="s">
        <v>184</v>
      </c>
      <c r="F670" s="7" t="s">
        <v>22396</v>
      </c>
      <c r="G670" s="7" t="s">
        <v>86</v>
      </c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0">
        <v>45478.0</v>
      </c>
      <c r="B671" s="11" t="s">
        <v>22394</v>
      </c>
      <c r="C671" s="7" t="s">
        <v>22395</v>
      </c>
      <c r="D671" s="7" t="str">
        <f>IFERROR(__xludf.DUMMYFUNCTION("REGEXEXTRACT(C671,""[A-Z]{2,}"")"),"SABUY")</f>
        <v>SABUY</v>
      </c>
      <c r="E671" s="7" t="s">
        <v>184</v>
      </c>
      <c r="F671" s="7" t="s">
        <v>22396</v>
      </c>
      <c r="G671" s="7" t="s">
        <v>86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0">
        <v>45477.0</v>
      </c>
      <c r="B672" s="11" t="s">
        <v>22397</v>
      </c>
      <c r="C672" s="7" t="s">
        <v>22398</v>
      </c>
      <c r="D672" s="7" t="str">
        <f>IFERROR(__xludf.DUMMYFUNCTION("REGEXEXTRACT(C672,""[A-Z]{2,}"")"),"SINGER")</f>
        <v>SINGER</v>
      </c>
      <c r="E672" s="7" t="s">
        <v>22399</v>
      </c>
      <c r="F672" s="7" t="s">
        <v>22400</v>
      </c>
      <c r="G672" s="7" t="s">
        <v>29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0">
        <v>45477.0</v>
      </c>
      <c r="B673" s="11" t="s">
        <v>22401</v>
      </c>
      <c r="C673" s="7" t="s">
        <v>22402</v>
      </c>
      <c r="D673" s="7" t="str">
        <f>IFERROR(__xludf.DUMMYFUNCTION("REGEXEXTRACT(C673,""[A-Z]{2,}"")"),"SET")</f>
        <v>SET</v>
      </c>
      <c r="E673" s="7" t="s">
        <v>22403</v>
      </c>
      <c r="F673" s="7" t="s">
        <v>22404</v>
      </c>
      <c r="G673" s="7" t="s">
        <v>14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0">
        <v>45477.0</v>
      </c>
      <c r="B674" s="11" t="s">
        <v>22405</v>
      </c>
      <c r="C674" s="7" t="s">
        <v>22406</v>
      </c>
      <c r="D674" s="7" t="str">
        <f>IFERROR(__xludf.DUMMYFUNCTION("REGEXEXTRACT(C674,""[A-Z]{2,}"")"),"SSC")</f>
        <v>SSC</v>
      </c>
      <c r="E674" s="7" t="s">
        <v>110</v>
      </c>
      <c r="F674" s="7" t="s">
        <v>184</v>
      </c>
      <c r="G674" s="7" t="s">
        <v>86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0">
        <v>45477.0</v>
      </c>
      <c r="B675" s="11" t="s">
        <v>22407</v>
      </c>
      <c r="C675" s="7" t="s">
        <v>22408</v>
      </c>
      <c r="D675" s="7" t="str">
        <f>IFERROR(__xludf.DUMMYFUNCTION("REGEXEXTRACT(C675,""[A-Z]{2,}"")"),"SSC")</f>
        <v>SSC</v>
      </c>
      <c r="E675" s="7" t="s">
        <v>22171</v>
      </c>
      <c r="F675" s="7" t="s">
        <v>22409</v>
      </c>
      <c r="G675" s="7" t="s">
        <v>29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0">
        <v>45477.0</v>
      </c>
      <c r="B676" s="11" t="s">
        <v>22410</v>
      </c>
      <c r="C676" s="7" t="s">
        <v>22411</v>
      </c>
      <c r="D676" s="7" t="str">
        <f>IFERROR(__xludf.DUMMYFUNCTION("REGEXEXTRACT(C676,""[A-Z]{2,}"")"),"MASTER")</f>
        <v>MASTER</v>
      </c>
      <c r="E676" s="7" t="s">
        <v>5939</v>
      </c>
      <c r="F676" s="7" t="s">
        <v>18</v>
      </c>
      <c r="G676" s="7" t="s">
        <v>14</v>
      </c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0">
        <v>45477.0</v>
      </c>
      <c r="B677" s="11" t="s">
        <v>22412</v>
      </c>
      <c r="C677" s="7" t="s">
        <v>22413</v>
      </c>
      <c r="D677" s="7" t="str">
        <f>IFERROR(__xludf.DUMMYFUNCTION("REGEXEXTRACT(C677,""[A-Z]{2,}"")"),"YGG")</f>
        <v>YGG</v>
      </c>
      <c r="E677" s="7" t="s">
        <v>22414</v>
      </c>
      <c r="F677" s="7" t="s">
        <v>22415</v>
      </c>
      <c r="G677" s="7" t="s">
        <v>86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0">
        <v>45477.0</v>
      </c>
      <c r="B678" s="11" t="s">
        <v>22416</v>
      </c>
      <c r="C678" s="7" t="s">
        <v>22417</v>
      </c>
      <c r="D678" s="7" t="str">
        <f>IFERROR(__xludf.DUMMYFUNCTION("REGEXEXTRACT(C678,""[A-Z]{2,}"")"),"TTA")</f>
        <v>TTA</v>
      </c>
      <c r="E678" s="7" t="s">
        <v>344</v>
      </c>
      <c r="F678" s="7" t="s">
        <v>22418</v>
      </c>
      <c r="G678" s="7" t="s">
        <v>86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0">
        <v>45477.0</v>
      </c>
      <c r="B679" s="11" t="s">
        <v>22419</v>
      </c>
      <c r="C679" s="7" t="s">
        <v>22420</v>
      </c>
      <c r="D679" s="18" t="s">
        <v>22421</v>
      </c>
      <c r="E679" s="7" t="s">
        <v>132</v>
      </c>
      <c r="F679" s="7" t="s">
        <v>22422</v>
      </c>
      <c r="G679" s="7" t="s">
        <v>14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0">
        <v>45476.0</v>
      </c>
      <c r="B680" s="11" t="s">
        <v>22423</v>
      </c>
      <c r="C680" s="7" t="s">
        <v>22424</v>
      </c>
      <c r="D680" s="18" t="str">
        <f>IFERROR(__xludf.DUMMYFUNCTION("REGEXEXTRACT(C680,""[A-Z]{2,}"")"),"BANPU")</f>
        <v>BANPU</v>
      </c>
      <c r="E680" s="18" t="s">
        <v>184</v>
      </c>
      <c r="F680" s="7" t="s">
        <v>15</v>
      </c>
      <c r="G680" s="7" t="s">
        <v>29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0">
        <v>45476.0</v>
      </c>
      <c r="B681" s="11" t="s">
        <v>22423</v>
      </c>
      <c r="C681" s="7" t="s">
        <v>22424</v>
      </c>
      <c r="D681" s="18" t="str">
        <f>IFERROR(__xludf.DUMMYFUNCTION("REGEXEXTRACT(C681,""[A-Z]{2,}"")"),"BANPU")</f>
        <v>BANPU</v>
      </c>
      <c r="E681" s="7" t="s">
        <v>184</v>
      </c>
      <c r="F681" s="7" t="s">
        <v>773</v>
      </c>
      <c r="G681" s="7" t="s">
        <v>29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0">
        <v>45476.0</v>
      </c>
      <c r="B682" s="11" t="s">
        <v>22425</v>
      </c>
      <c r="C682" s="7" t="s">
        <v>22426</v>
      </c>
      <c r="D682" s="7" t="str">
        <f>IFERROR(__xludf.DUMMYFUNCTION("REGEXEXTRACT(C682,""[A-Z]{2,}"")"),"YGG")</f>
        <v>YGG</v>
      </c>
      <c r="E682" s="7" t="s">
        <v>747</v>
      </c>
      <c r="F682" s="7" t="s">
        <v>542</v>
      </c>
      <c r="G682" s="7" t="s">
        <v>86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0">
        <v>45476.0</v>
      </c>
      <c r="B683" s="11" t="s">
        <v>22427</v>
      </c>
      <c r="C683" s="7" t="s">
        <v>22428</v>
      </c>
      <c r="D683" s="7" t="str">
        <f>IFERROR(__xludf.DUMMYFUNCTION("REGEXEXTRACT(C683,""[A-Z]{2,}"")"),"YGG")</f>
        <v>YGG</v>
      </c>
      <c r="E683" s="7" t="s">
        <v>4561</v>
      </c>
      <c r="F683" s="7" t="s">
        <v>22429</v>
      </c>
      <c r="G683" s="7" t="s">
        <v>86</v>
      </c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0">
        <v>45476.0</v>
      </c>
      <c r="B684" s="11" t="s">
        <v>22430</v>
      </c>
      <c r="C684" s="7" t="s">
        <v>22431</v>
      </c>
      <c r="D684" s="7" t="str">
        <f>IFERROR(__xludf.DUMMYFUNCTION("REGEXEXTRACT(C684,""[A-Z]{2,}"")"),"JMART")</f>
        <v>JMART</v>
      </c>
      <c r="E684" s="7" t="s">
        <v>747</v>
      </c>
      <c r="F684" s="7" t="s">
        <v>22432</v>
      </c>
      <c r="G684" s="7" t="s">
        <v>86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0">
        <v>45476.0</v>
      </c>
      <c r="B685" s="11" t="s">
        <v>22430</v>
      </c>
      <c r="C685" s="7" t="s">
        <v>22431</v>
      </c>
      <c r="D685" s="7" t="str">
        <f>IFERROR(__xludf.DUMMYFUNCTION("REGEXEXTRACT(C685,""[A-Z]{2,}"")"),"JMART")</f>
        <v>JMART</v>
      </c>
      <c r="E685" s="7" t="s">
        <v>4561</v>
      </c>
      <c r="F685" s="7" t="s">
        <v>21323</v>
      </c>
      <c r="G685" s="7" t="s">
        <v>86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0">
        <v>45476.0</v>
      </c>
      <c r="B686" s="11" t="s">
        <v>22430</v>
      </c>
      <c r="C686" s="7" t="s">
        <v>22431</v>
      </c>
      <c r="D686" s="7" t="str">
        <f>IFERROR(__xludf.DUMMYFUNCTION("REGEXEXTRACT(C686,""[A-Z]{2,}"")"),"JMART")</f>
        <v>JMART</v>
      </c>
      <c r="E686" s="7" t="s">
        <v>22433</v>
      </c>
      <c r="F686" s="7" t="s">
        <v>542</v>
      </c>
      <c r="G686" s="7" t="s">
        <v>29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0">
        <v>45476.0</v>
      </c>
      <c r="B687" s="11" t="s">
        <v>22434</v>
      </c>
      <c r="C687" s="7" t="s">
        <v>22435</v>
      </c>
      <c r="D687" s="7" t="str">
        <f>IFERROR(__xludf.DUMMYFUNCTION("REGEXEXTRACT(C687,""[A-Z]{2,}"")"),"TPOLY")</f>
        <v>TPOLY</v>
      </c>
      <c r="E687" s="7" t="s">
        <v>22436</v>
      </c>
      <c r="F687" s="7" t="s">
        <v>22156</v>
      </c>
      <c r="G687" s="7" t="s">
        <v>14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0">
        <v>45476.0</v>
      </c>
      <c r="B688" s="11" t="s">
        <v>22437</v>
      </c>
      <c r="C688" s="7" t="s">
        <v>22438</v>
      </c>
      <c r="D688" s="7" t="str">
        <f>IFERROR(__xludf.DUMMYFUNCTION("REGEXEXTRACT(C688,""[A-Z]{2,}"")"),"EA")</f>
        <v>EA</v>
      </c>
      <c r="E688" s="7" t="s">
        <v>22439</v>
      </c>
      <c r="F688" s="7" t="s">
        <v>171</v>
      </c>
      <c r="G688" s="7" t="s">
        <v>14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0">
        <v>45476.0</v>
      </c>
      <c r="B689" s="11" t="s">
        <v>22440</v>
      </c>
      <c r="C689" s="7" t="s">
        <v>22441</v>
      </c>
      <c r="D689" s="18" t="str">
        <f>IFERROR(__xludf.DUMMYFUNCTION("REGEXEXTRACT(C689,""[A-Z]{2,}"")"),"SGC")</f>
        <v>SGC</v>
      </c>
      <c r="E689" s="7" t="s">
        <v>22442</v>
      </c>
      <c r="F689" s="18" t="s">
        <v>22443</v>
      </c>
      <c r="G689" s="7" t="s">
        <v>14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0">
        <v>45476.0</v>
      </c>
      <c r="B690" s="11" t="s">
        <v>22444</v>
      </c>
      <c r="C690" s="7" t="s">
        <v>22445</v>
      </c>
      <c r="D690" s="7" t="str">
        <f>IFERROR(__xludf.DUMMYFUNCTION("REGEXEXTRACT(C690,""[A-Z]{2,}"")"),"EA")</f>
        <v>EA</v>
      </c>
      <c r="E690" s="7" t="s">
        <v>2410</v>
      </c>
      <c r="F690" s="7" t="s">
        <v>243</v>
      </c>
      <c r="G690" s="7" t="s">
        <v>14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0">
        <v>45476.0</v>
      </c>
      <c r="B691" s="11" t="s">
        <v>22444</v>
      </c>
      <c r="C691" s="7" t="s">
        <v>22445</v>
      </c>
      <c r="D691" s="7" t="str">
        <f>IFERROR(__xludf.DUMMYFUNCTION("REGEXEXTRACT(C691,""[A-Z]{2,}"")"),"EA")</f>
        <v>EA</v>
      </c>
      <c r="E691" s="7" t="s">
        <v>22446</v>
      </c>
      <c r="F691" s="7" t="s">
        <v>393</v>
      </c>
      <c r="G691" s="7" t="s">
        <v>14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0">
        <v>45475.0</v>
      </c>
      <c r="B692" s="11" t="s">
        <v>22447</v>
      </c>
      <c r="C692" s="7" t="s">
        <v>22448</v>
      </c>
      <c r="D692" s="7" t="str">
        <f>IFERROR(__xludf.DUMMYFUNCTION("REGEXEXTRACT(C692,""[A-Z]{2,}"")"),"SET")</f>
        <v>SET</v>
      </c>
      <c r="E692" s="7" t="s">
        <v>21649</v>
      </c>
      <c r="F692" s="7" t="s">
        <v>531</v>
      </c>
      <c r="G692" s="7" t="s">
        <v>86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0">
        <v>45475.0</v>
      </c>
      <c r="B693" s="11" t="s">
        <v>22447</v>
      </c>
      <c r="C693" s="7" t="s">
        <v>22448</v>
      </c>
      <c r="D693" s="7" t="str">
        <f>IFERROR(__xludf.DUMMYFUNCTION("REGEXEXTRACT(C693,""[A-Z]{2,}"")"),"SET")</f>
        <v>SET</v>
      </c>
      <c r="E693" s="7" t="s">
        <v>22449</v>
      </c>
      <c r="F693" s="7" t="s">
        <v>4485</v>
      </c>
      <c r="G693" s="7" t="s">
        <v>86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0">
        <v>45475.0</v>
      </c>
      <c r="B694" s="11" t="s">
        <v>22450</v>
      </c>
      <c r="C694" s="7" t="s">
        <v>22451</v>
      </c>
      <c r="D694" s="7" t="str">
        <f>IFERROR(__xludf.DUMMYFUNCTION("REGEXEXTRACT(C694,""[A-Z]{2,}"")"),"EA")</f>
        <v>EA</v>
      </c>
      <c r="E694" s="7" t="s">
        <v>1094</v>
      </c>
      <c r="F694" s="7" t="s">
        <v>564</v>
      </c>
      <c r="G694" s="7" t="s">
        <v>14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0">
        <v>45475.0</v>
      </c>
      <c r="B695" s="11" t="s">
        <v>22450</v>
      </c>
      <c r="C695" s="7" t="s">
        <v>22451</v>
      </c>
      <c r="D695" s="7" t="str">
        <f>IFERROR(__xludf.DUMMYFUNCTION("REGEXEXTRACT(C695,""[A-Z]{2,}"")"),"EA")</f>
        <v>EA</v>
      </c>
      <c r="E695" s="7" t="s">
        <v>563</v>
      </c>
      <c r="F695" s="7" t="s">
        <v>22452</v>
      </c>
      <c r="G695" s="7" t="s">
        <v>14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0">
        <v>45475.0</v>
      </c>
      <c r="B696" s="11" t="s">
        <v>22450</v>
      </c>
      <c r="C696" s="7" t="s">
        <v>22451</v>
      </c>
      <c r="D696" s="7" t="str">
        <f>IFERROR(__xludf.DUMMYFUNCTION("REGEXEXTRACT(C696,""[A-Z]{2,}"")"),"EA")</f>
        <v>EA</v>
      </c>
      <c r="E696" s="7" t="s">
        <v>22453</v>
      </c>
      <c r="F696" s="7" t="s">
        <v>22454</v>
      </c>
      <c r="G696" s="7" t="s">
        <v>14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0">
        <v>45475.0</v>
      </c>
      <c r="B697" s="11" t="s">
        <v>22455</v>
      </c>
      <c r="C697" s="7" t="s">
        <v>22456</v>
      </c>
      <c r="D697" s="7" t="s">
        <v>22457</v>
      </c>
      <c r="E697" s="7" t="s">
        <v>18514</v>
      </c>
      <c r="F697" s="7" t="s">
        <v>4780</v>
      </c>
      <c r="G697" s="7" t="s">
        <v>14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0">
        <v>45475.0</v>
      </c>
      <c r="B698" s="11" t="s">
        <v>22455</v>
      </c>
      <c r="C698" s="7" t="s">
        <v>22456</v>
      </c>
      <c r="D698" s="7" t="s">
        <v>22457</v>
      </c>
      <c r="E698" s="7" t="s">
        <v>22458</v>
      </c>
      <c r="F698" s="7" t="s">
        <v>22459</v>
      </c>
      <c r="G698" s="7" t="s">
        <v>14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0">
        <v>45474.0</v>
      </c>
      <c r="B699" s="11" t="s">
        <v>22460</v>
      </c>
      <c r="C699" s="7" t="s">
        <v>22461</v>
      </c>
      <c r="D699" s="7" t="s">
        <v>22462</v>
      </c>
      <c r="E699" s="7" t="s">
        <v>21455</v>
      </c>
      <c r="F699" s="7" t="s">
        <v>22463</v>
      </c>
      <c r="G699" s="7" t="s">
        <v>14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0">
        <v>45474.0</v>
      </c>
      <c r="B700" s="11" t="s">
        <v>22464</v>
      </c>
      <c r="C700" s="7" t="s">
        <v>22465</v>
      </c>
      <c r="D700" s="7" t="s">
        <v>540</v>
      </c>
      <c r="E700" s="7" t="s">
        <v>15</v>
      </c>
      <c r="F700" s="7" t="s">
        <v>22466</v>
      </c>
      <c r="G700" s="7" t="s">
        <v>86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0">
        <v>45474.0</v>
      </c>
      <c r="B701" s="11" t="s">
        <v>22464</v>
      </c>
      <c r="C701" s="7" t="s">
        <v>22465</v>
      </c>
      <c r="D701" s="7" t="s">
        <v>540</v>
      </c>
      <c r="E701" s="7" t="s">
        <v>22467</v>
      </c>
      <c r="F701" s="7" t="s">
        <v>22468</v>
      </c>
      <c r="G701" s="7" t="s">
        <v>29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0">
        <v>45474.0</v>
      </c>
      <c r="B702" s="11" t="s">
        <v>22469</v>
      </c>
      <c r="C702" s="7" t="s">
        <v>22470</v>
      </c>
      <c r="D702" s="18" t="s">
        <v>5614</v>
      </c>
      <c r="E702" s="18" t="s">
        <v>22325</v>
      </c>
      <c r="F702" s="7" t="s">
        <v>21456</v>
      </c>
      <c r="G702" s="7" t="s">
        <v>29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0">
        <v>45473.0</v>
      </c>
      <c r="B703" s="11" t="s">
        <v>22471</v>
      </c>
      <c r="C703" s="7" t="s">
        <v>22472</v>
      </c>
      <c r="D703" s="7" t="s">
        <v>508</v>
      </c>
      <c r="E703" s="7" t="s">
        <v>22473</v>
      </c>
      <c r="F703" s="7" t="s">
        <v>22474</v>
      </c>
      <c r="G703" s="7" t="s">
        <v>14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0">
        <v>45473.0</v>
      </c>
      <c r="B704" s="11" t="s">
        <v>22471</v>
      </c>
      <c r="C704" s="7" t="s">
        <v>22472</v>
      </c>
      <c r="D704" s="7" t="s">
        <v>508</v>
      </c>
      <c r="E704" s="7" t="s">
        <v>18</v>
      </c>
      <c r="F704" s="7" t="s">
        <v>1790</v>
      </c>
      <c r="G704" s="7" t="s">
        <v>14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0">
        <v>45472.0</v>
      </c>
      <c r="B705" s="11" t="s">
        <v>22475</v>
      </c>
      <c r="C705" s="7" t="s">
        <v>22476</v>
      </c>
      <c r="D705" s="7" t="s">
        <v>365</v>
      </c>
      <c r="E705" s="7" t="s">
        <v>18245</v>
      </c>
      <c r="F705" s="7" t="s">
        <v>22477</v>
      </c>
      <c r="G705" s="7" t="s">
        <v>29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0">
        <v>45472.0</v>
      </c>
      <c r="B706" s="11" t="s">
        <v>22475</v>
      </c>
      <c r="C706" s="7" t="s">
        <v>22476</v>
      </c>
      <c r="D706" s="7" t="s">
        <v>3141</v>
      </c>
      <c r="E706" s="7" t="s">
        <v>18245</v>
      </c>
      <c r="F706" s="7" t="s">
        <v>22477</v>
      </c>
      <c r="G706" s="7" t="s">
        <v>86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0">
        <v>45472.0</v>
      </c>
      <c r="B707" s="11" t="s">
        <v>22478</v>
      </c>
      <c r="C707" s="7" t="s">
        <v>22479</v>
      </c>
      <c r="D707" s="7" t="s">
        <v>1132</v>
      </c>
      <c r="E707" s="7" t="s">
        <v>21553</v>
      </c>
      <c r="F707" s="7" t="s">
        <v>8707</v>
      </c>
      <c r="G707" s="7" t="s">
        <v>86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0">
        <v>45471.0</v>
      </c>
      <c r="B708" s="11" t="s">
        <v>22480</v>
      </c>
      <c r="C708" s="7" t="s">
        <v>22481</v>
      </c>
      <c r="D708" s="7" t="s">
        <v>130</v>
      </c>
      <c r="E708" s="7" t="s">
        <v>3561</v>
      </c>
      <c r="F708" s="7" t="s">
        <v>22482</v>
      </c>
      <c r="G708" s="7" t="s">
        <v>29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0">
        <v>45471.0</v>
      </c>
      <c r="B709" s="11" t="s">
        <v>22483</v>
      </c>
      <c r="C709" s="7" t="s">
        <v>22484</v>
      </c>
      <c r="D709" s="7" t="s">
        <v>1379</v>
      </c>
      <c r="E709" s="7" t="s">
        <v>22485</v>
      </c>
      <c r="F709" s="7" t="s">
        <v>22486</v>
      </c>
      <c r="G709" s="7" t="s">
        <v>29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0">
        <v>45471.0</v>
      </c>
      <c r="B710" s="11" t="s">
        <v>22487</v>
      </c>
      <c r="C710" s="7" t="s">
        <v>22488</v>
      </c>
      <c r="D710" s="7" t="s">
        <v>22489</v>
      </c>
      <c r="E710" s="7" t="s">
        <v>21693</v>
      </c>
      <c r="F710" s="7" t="s">
        <v>22490</v>
      </c>
      <c r="G710" s="7" t="s">
        <v>14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0">
        <v>45471.0</v>
      </c>
      <c r="B711" s="11" t="s">
        <v>22491</v>
      </c>
      <c r="C711" s="7" t="s">
        <v>22492</v>
      </c>
      <c r="D711" s="7" t="s">
        <v>295</v>
      </c>
      <c r="E711" s="7" t="s">
        <v>22493</v>
      </c>
      <c r="F711" s="7" t="s">
        <v>171</v>
      </c>
      <c r="G711" s="7" t="s">
        <v>14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0">
        <v>45471.0</v>
      </c>
      <c r="B712" s="11" t="s">
        <v>22494</v>
      </c>
      <c r="C712" s="79" t="s">
        <v>22495</v>
      </c>
      <c r="D712" s="7" t="s">
        <v>6320</v>
      </c>
      <c r="E712" s="7" t="s">
        <v>3275</v>
      </c>
      <c r="F712" s="7" t="s">
        <v>7325</v>
      </c>
      <c r="G712" s="7" t="s">
        <v>14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0">
        <v>45471.0</v>
      </c>
      <c r="B713" s="11" t="s">
        <v>22496</v>
      </c>
      <c r="C713" s="7" t="s">
        <v>22497</v>
      </c>
      <c r="D713" s="7" t="s">
        <v>448</v>
      </c>
      <c r="E713" s="7" t="s">
        <v>6772</v>
      </c>
      <c r="F713" s="18" t="s">
        <v>22498</v>
      </c>
      <c r="G713" s="7" t="s">
        <v>29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0">
        <v>45471.0</v>
      </c>
      <c r="B714" s="11" t="s">
        <v>22499</v>
      </c>
      <c r="C714" s="7" t="s">
        <v>22500</v>
      </c>
      <c r="D714" s="7" t="s">
        <v>540</v>
      </c>
      <c r="E714" s="7" t="s">
        <v>22501</v>
      </c>
      <c r="F714" s="7" t="s">
        <v>22502</v>
      </c>
      <c r="G714" s="7" t="s">
        <v>86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0">
        <v>45471.0</v>
      </c>
      <c r="B715" s="11" t="s">
        <v>22503</v>
      </c>
      <c r="C715" s="7" t="s">
        <v>22504</v>
      </c>
      <c r="D715" s="7" t="s">
        <v>9363</v>
      </c>
      <c r="E715" s="7" t="s">
        <v>458</v>
      </c>
      <c r="F715" s="7" t="s">
        <v>6140</v>
      </c>
      <c r="G715" s="7" t="s">
        <v>14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0">
        <v>45470.0</v>
      </c>
      <c r="B716" s="11" t="s">
        <v>22505</v>
      </c>
      <c r="C716" s="7" t="s">
        <v>22506</v>
      </c>
      <c r="D716" s="7" t="s">
        <v>22507</v>
      </c>
      <c r="E716" s="7" t="s">
        <v>22508</v>
      </c>
      <c r="F716" s="7" t="s">
        <v>22509</v>
      </c>
      <c r="G716" s="7" t="s">
        <v>29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0">
        <v>45470.0</v>
      </c>
      <c r="B717" s="11" t="s">
        <v>22510</v>
      </c>
      <c r="C717" s="7" t="s">
        <v>22511</v>
      </c>
      <c r="D717" s="7" t="s">
        <v>22512</v>
      </c>
      <c r="E717" s="7" t="s">
        <v>22485</v>
      </c>
      <c r="F717" s="7" t="s">
        <v>22513</v>
      </c>
      <c r="G717" s="7" t="s">
        <v>14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0">
        <v>45470.0</v>
      </c>
      <c r="B718" s="11" t="s">
        <v>22514</v>
      </c>
      <c r="C718" s="7" t="s">
        <v>22515</v>
      </c>
      <c r="D718" s="7" t="s">
        <v>427</v>
      </c>
      <c r="E718" s="7" t="s">
        <v>21382</v>
      </c>
      <c r="F718" s="7" t="s">
        <v>22516</v>
      </c>
      <c r="G718" s="7" t="s">
        <v>14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0">
        <v>45470.0</v>
      </c>
      <c r="B719" s="11" t="s">
        <v>22517</v>
      </c>
      <c r="C719" s="7" t="s">
        <v>22518</v>
      </c>
      <c r="D719" s="7" t="s">
        <v>22519</v>
      </c>
      <c r="E719" s="7" t="s">
        <v>33</v>
      </c>
      <c r="F719" s="7" t="s">
        <v>149</v>
      </c>
      <c r="G719" s="7" t="s">
        <v>14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0">
        <v>45470.0</v>
      </c>
      <c r="B720" s="11" t="s">
        <v>22517</v>
      </c>
      <c r="C720" s="7" t="s">
        <v>22518</v>
      </c>
      <c r="D720" s="7" t="s">
        <v>22519</v>
      </c>
      <c r="E720" s="7" t="s">
        <v>22520</v>
      </c>
      <c r="F720" s="7" t="s">
        <v>22521</v>
      </c>
      <c r="G720" s="7" t="s">
        <v>14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0">
        <v>45470.0</v>
      </c>
      <c r="B721" s="11" t="s">
        <v>22522</v>
      </c>
      <c r="C721" s="7" t="s">
        <v>22523</v>
      </c>
      <c r="D721" s="7" t="s">
        <v>3386</v>
      </c>
      <c r="E721" s="7" t="s">
        <v>8768</v>
      </c>
      <c r="F721" s="7" t="s">
        <v>22524</v>
      </c>
      <c r="G721" s="7" t="s">
        <v>14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0">
        <v>45470.0</v>
      </c>
      <c r="B722" s="11" t="s">
        <v>22522</v>
      </c>
      <c r="C722" s="7" t="s">
        <v>22523</v>
      </c>
      <c r="D722" s="7" t="s">
        <v>3386</v>
      </c>
      <c r="E722" s="7" t="s">
        <v>3501</v>
      </c>
      <c r="F722" s="7" t="s">
        <v>1495</v>
      </c>
      <c r="G722" s="7" t="s">
        <v>14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0">
        <v>45470.0</v>
      </c>
      <c r="B723" s="11" t="s">
        <v>22525</v>
      </c>
      <c r="C723" s="7" t="s">
        <v>22526</v>
      </c>
      <c r="D723" s="7" t="s">
        <v>22527</v>
      </c>
      <c r="E723" s="7" t="s">
        <v>344</v>
      </c>
      <c r="F723" s="7" t="s">
        <v>2943</v>
      </c>
      <c r="G723" s="7" t="s">
        <v>14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0">
        <v>45470.0</v>
      </c>
      <c r="B724" s="11" t="s">
        <v>22528</v>
      </c>
      <c r="C724" s="7" t="s">
        <v>22529</v>
      </c>
      <c r="D724" s="7" t="s">
        <v>907</v>
      </c>
      <c r="E724" s="7" t="s">
        <v>741</v>
      </c>
      <c r="F724" s="7" t="s">
        <v>119</v>
      </c>
      <c r="G724" s="7" t="s">
        <v>14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0">
        <v>45470.0</v>
      </c>
      <c r="B725" s="11" t="s">
        <v>22528</v>
      </c>
      <c r="C725" s="7" t="s">
        <v>22529</v>
      </c>
      <c r="D725" s="7" t="s">
        <v>907</v>
      </c>
      <c r="E725" s="7" t="s">
        <v>119</v>
      </c>
      <c r="F725" s="7" t="s">
        <v>18</v>
      </c>
      <c r="G725" s="7" t="s">
        <v>14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0">
        <v>45469.0</v>
      </c>
      <c r="B726" s="11" t="s">
        <v>22530</v>
      </c>
      <c r="C726" s="7" t="s">
        <v>22531</v>
      </c>
      <c r="D726" s="7" t="s">
        <v>3386</v>
      </c>
      <c r="E726" s="7" t="s">
        <v>22532</v>
      </c>
      <c r="F726" s="7" t="s">
        <v>1895</v>
      </c>
      <c r="G726" s="7" t="s">
        <v>14</v>
      </c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0">
        <v>45469.0</v>
      </c>
      <c r="B727" s="11" t="s">
        <v>22533</v>
      </c>
      <c r="C727" s="7" t="s">
        <v>22534</v>
      </c>
      <c r="D727" s="7" t="s">
        <v>907</v>
      </c>
      <c r="E727" s="7" t="s">
        <v>171</v>
      </c>
      <c r="F727" s="7" t="s">
        <v>101</v>
      </c>
      <c r="G727" s="7" t="s">
        <v>14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0">
        <v>45469.0</v>
      </c>
      <c r="B728" s="11" t="s">
        <v>22533</v>
      </c>
      <c r="C728" s="7" t="s">
        <v>22534</v>
      </c>
      <c r="D728" s="7" t="s">
        <v>907</v>
      </c>
      <c r="E728" s="7" t="s">
        <v>420</v>
      </c>
      <c r="F728" s="7" t="s">
        <v>671</v>
      </c>
      <c r="G728" s="7" t="s">
        <v>14</v>
      </c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0">
        <v>45469.0</v>
      </c>
      <c r="B729" s="11" t="s">
        <v>22535</v>
      </c>
      <c r="C729" s="7" t="s">
        <v>22536</v>
      </c>
      <c r="D729" s="7" t="s">
        <v>206</v>
      </c>
      <c r="E729" s="7" t="s">
        <v>152</v>
      </c>
      <c r="F729" s="7" t="s">
        <v>22537</v>
      </c>
      <c r="G729" s="7" t="s">
        <v>86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0">
        <v>45469.0</v>
      </c>
      <c r="B730" s="11" t="s">
        <v>22538</v>
      </c>
      <c r="C730" s="7" t="s">
        <v>22539</v>
      </c>
      <c r="D730" s="7" t="s">
        <v>907</v>
      </c>
      <c r="E730" s="7" t="s">
        <v>7650</v>
      </c>
      <c r="F730" s="7" t="s">
        <v>5629</v>
      </c>
      <c r="G730" s="7" t="s">
        <v>14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0">
        <v>45469.0</v>
      </c>
      <c r="B731" s="11" t="s">
        <v>22538</v>
      </c>
      <c r="C731" s="7" t="s">
        <v>22539</v>
      </c>
      <c r="D731" s="7" t="s">
        <v>907</v>
      </c>
      <c r="E731" s="7" t="s">
        <v>3173</v>
      </c>
      <c r="F731" s="7" t="s">
        <v>5629</v>
      </c>
      <c r="G731" s="7" t="s">
        <v>14</v>
      </c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0">
        <v>45469.0</v>
      </c>
      <c r="B732" s="11" t="s">
        <v>22540</v>
      </c>
      <c r="C732" s="7" t="s">
        <v>22541</v>
      </c>
      <c r="D732" s="7" t="s">
        <v>21978</v>
      </c>
      <c r="E732" s="18" t="s">
        <v>240</v>
      </c>
      <c r="F732" s="18" t="s">
        <v>22542</v>
      </c>
      <c r="G732" s="7" t="s">
        <v>14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0">
        <v>45468.0</v>
      </c>
      <c r="B733" s="11" t="s">
        <v>22543</v>
      </c>
      <c r="C733" s="7" t="s">
        <v>22544</v>
      </c>
      <c r="D733" s="7" t="s">
        <v>2224</v>
      </c>
      <c r="E733" s="7" t="s">
        <v>1316</v>
      </c>
      <c r="F733" s="7" t="s">
        <v>42</v>
      </c>
      <c r="G733" s="7" t="s">
        <v>29</v>
      </c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0">
        <v>45468.0</v>
      </c>
      <c r="B734" s="11" t="s">
        <v>22545</v>
      </c>
      <c r="C734" s="7" t="s">
        <v>22546</v>
      </c>
      <c r="D734" s="7" t="s">
        <v>1935</v>
      </c>
      <c r="E734" s="7" t="s">
        <v>5549</v>
      </c>
      <c r="F734" s="7" t="s">
        <v>21348</v>
      </c>
      <c r="G734" s="7" t="s">
        <v>29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0">
        <v>45468.0</v>
      </c>
      <c r="B735" s="11" t="s">
        <v>22545</v>
      </c>
      <c r="C735" s="7" t="s">
        <v>22546</v>
      </c>
      <c r="D735" s="7" t="s">
        <v>22547</v>
      </c>
      <c r="E735" s="7" t="s">
        <v>184</v>
      </c>
      <c r="F735" s="7" t="s">
        <v>21348</v>
      </c>
      <c r="G735" s="7" t="s">
        <v>29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0">
        <v>45468.0</v>
      </c>
      <c r="B736" s="11" t="s">
        <v>22548</v>
      </c>
      <c r="C736" s="7" t="s">
        <v>22549</v>
      </c>
      <c r="D736" s="7" t="s">
        <v>907</v>
      </c>
      <c r="E736" s="7" t="s">
        <v>7838</v>
      </c>
      <c r="F736" s="7" t="s">
        <v>671</v>
      </c>
      <c r="G736" s="7" t="s">
        <v>14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0">
        <v>45468.0</v>
      </c>
      <c r="B737" s="11" t="s">
        <v>22548</v>
      </c>
      <c r="C737" s="7" t="s">
        <v>22549</v>
      </c>
      <c r="D737" s="7" t="s">
        <v>907</v>
      </c>
      <c r="E737" s="7" t="s">
        <v>21897</v>
      </c>
      <c r="F737" s="7" t="s">
        <v>5629</v>
      </c>
      <c r="G737" s="7" t="s">
        <v>14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0">
        <v>45468.0</v>
      </c>
      <c r="B738" s="11" t="s">
        <v>22550</v>
      </c>
      <c r="C738" s="7" t="s">
        <v>22551</v>
      </c>
      <c r="D738" s="18" t="s">
        <v>22552</v>
      </c>
      <c r="E738" s="7" t="s">
        <v>22553</v>
      </c>
      <c r="F738" s="7" t="s">
        <v>950</v>
      </c>
      <c r="G738" s="7" t="s">
        <v>14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0">
        <v>45468.0</v>
      </c>
      <c r="B739" s="11" t="s">
        <v>22550</v>
      </c>
      <c r="C739" s="7" t="s">
        <v>22551</v>
      </c>
      <c r="D739" s="18" t="s">
        <v>22552</v>
      </c>
      <c r="E739" s="7" t="s">
        <v>47</v>
      </c>
      <c r="F739" s="7" t="s">
        <v>300</v>
      </c>
      <c r="G739" s="7" t="s">
        <v>14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0">
        <v>45468.0</v>
      </c>
      <c r="B740" s="11" t="s">
        <v>22550</v>
      </c>
      <c r="C740" s="7" t="s">
        <v>22551</v>
      </c>
      <c r="D740" s="18" t="s">
        <v>22552</v>
      </c>
      <c r="E740" s="7" t="s">
        <v>105</v>
      </c>
      <c r="F740" s="7" t="s">
        <v>22554</v>
      </c>
      <c r="G740" s="7" t="s">
        <v>14</v>
      </c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0">
        <v>45468.0</v>
      </c>
      <c r="B741" s="11" t="s">
        <v>22555</v>
      </c>
      <c r="C741" s="7" t="s">
        <v>22556</v>
      </c>
      <c r="D741" s="18" t="s">
        <v>4978</v>
      </c>
      <c r="E741" s="7" t="s">
        <v>15</v>
      </c>
      <c r="F741" s="7" t="s">
        <v>101</v>
      </c>
      <c r="G741" s="7" t="s">
        <v>29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0">
        <v>45468.0</v>
      </c>
      <c r="B742" s="11" t="s">
        <v>22555</v>
      </c>
      <c r="C742" s="7" t="s">
        <v>22556</v>
      </c>
      <c r="D742" s="18" t="s">
        <v>4978</v>
      </c>
      <c r="E742" s="7" t="s">
        <v>5939</v>
      </c>
      <c r="F742" s="7" t="s">
        <v>892</v>
      </c>
      <c r="G742" s="7" t="s">
        <v>29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0">
        <v>45468.0</v>
      </c>
      <c r="B743" s="11" t="s">
        <v>22557</v>
      </c>
      <c r="C743" s="7" t="s">
        <v>22558</v>
      </c>
      <c r="D743" s="7" t="s">
        <v>1132</v>
      </c>
      <c r="E743" s="7" t="s">
        <v>458</v>
      </c>
      <c r="F743" s="7" t="s">
        <v>21336</v>
      </c>
      <c r="G743" s="7" t="s">
        <v>29</v>
      </c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0">
        <v>45468.0</v>
      </c>
      <c r="B744" s="11" t="s">
        <v>22559</v>
      </c>
      <c r="C744" s="7" t="s">
        <v>22560</v>
      </c>
      <c r="D744" s="7" t="s">
        <v>4010</v>
      </c>
      <c r="E744" s="7" t="s">
        <v>308</v>
      </c>
      <c r="F744" s="7" t="s">
        <v>13</v>
      </c>
      <c r="G744" s="7" t="s">
        <v>14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0">
        <v>45468.0</v>
      </c>
      <c r="B745" s="11" t="s">
        <v>22561</v>
      </c>
      <c r="C745" s="7" t="s">
        <v>22562</v>
      </c>
      <c r="D745" s="7" t="s">
        <v>2168</v>
      </c>
      <c r="E745" s="7" t="s">
        <v>21456</v>
      </c>
      <c r="F745" s="7" t="s">
        <v>111</v>
      </c>
      <c r="G745" s="7" t="s">
        <v>29</v>
      </c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0">
        <v>45468.0</v>
      </c>
      <c r="B746" s="11" t="s">
        <v>22563</v>
      </c>
      <c r="C746" s="7" t="s">
        <v>22564</v>
      </c>
      <c r="D746" s="7" t="s">
        <v>1562</v>
      </c>
      <c r="E746" s="7" t="s">
        <v>171</v>
      </c>
      <c r="F746" s="7" t="s">
        <v>1079</v>
      </c>
      <c r="G746" s="7" t="s">
        <v>14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0">
        <v>45468.0</v>
      </c>
      <c r="B747" s="11" t="s">
        <v>22563</v>
      </c>
      <c r="C747" s="7" t="s">
        <v>22564</v>
      </c>
      <c r="D747" s="7" t="s">
        <v>540</v>
      </c>
      <c r="E747" s="7" t="s">
        <v>21323</v>
      </c>
      <c r="F747" s="7" t="s">
        <v>101</v>
      </c>
      <c r="G747" s="7" t="s">
        <v>14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0">
        <v>45468.0</v>
      </c>
      <c r="B748" s="11" t="s">
        <v>22563</v>
      </c>
      <c r="C748" s="7" t="s">
        <v>22564</v>
      </c>
      <c r="D748" s="7" t="s">
        <v>3203</v>
      </c>
      <c r="E748" s="7" t="s">
        <v>6558</v>
      </c>
      <c r="F748" s="7" t="s">
        <v>119</v>
      </c>
      <c r="G748" s="7" t="s">
        <v>14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0">
        <v>45468.0</v>
      </c>
      <c r="B749" s="11" t="s">
        <v>22565</v>
      </c>
      <c r="C749" s="7" t="s">
        <v>22566</v>
      </c>
      <c r="D749" s="7" t="s">
        <v>13870</v>
      </c>
      <c r="E749" s="7" t="s">
        <v>231</v>
      </c>
      <c r="F749" s="7" t="s">
        <v>505</v>
      </c>
      <c r="G749" s="7" t="s">
        <v>14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0">
        <v>45468.0</v>
      </c>
      <c r="B750" s="11" t="s">
        <v>22567</v>
      </c>
      <c r="C750" s="7" t="s">
        <v>22568</v>
      </c>
      <c r="D750" s="7" t="s">
        <v>1738</v>
      </c>
      <c r="E750" s="7" t="s">
        <v>15</v>
      </c>
      <c r="F750" s="7" t="s">
        <v>7130</v>
      </c>
      <c r="G750" s="7" t="s">
        <v>14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0">
        <v>45468.0</v>
      </c>
      <c r="B751" s="11" t="s">
        <v>22567</v>
      </c>
      <c r="C751" s="7" t="s">
        <v>22568</v>
      </c>
      <c r="D751" s="7" t="s">
        <v>325</v>
      </c>
      <c r="E751" s="7" t="s">
        <v>8871</v>
      </c>
      <c r="F751" s="7" t="s">
        <v>965</v>
      </c>
      <c r="G751" s="7" t="s">
        <v>14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0">
        <v>45468.0</v>
      </c>
      <c r="B752" s="11" t="s">
        <v>22569</v>
      </c>
      <c r="C752" s="7" t="s">
        <v>22570</v>
      </c>
      <c r="D752" s="7" t="s">
        <v>1728</v>
      </c>
      <c r="E752" s="7" t="s">
        <v>220</v>
      </c>
      <c r="F752" s="7" t="s">
        <v>22571</v>
      </c>
      <c r="G752" s="7" t="s">
        <v>14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0">
        <v>45468.0</v>
      </c>
      <c r="B753" s="11" t="s">
        <v>22569</v>
      </c>
      <c r="C753" s="7" t="s">
        <v>22570</v>
      </c>
      <c r="D753" s="7" t="s">
        <v>1728</v>
      </c>
      <c r="E753" s="7" t="s">
        <v>184</v>
      </c>
      <c r="F753" s="7" t="s">
        <v>4780</v>
      </c>
      <c r="G753" s="7" t="s">
        <v>14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0">
        <v>45467.0</v>
      </c>
      <c r="B754" s="11" t="s">
        <v>22572</v>
      </c>
      <c r="C754" s="7" t="s">
        <v>22573</v>
      </c>
      <c r="D754" s="7" t="s">
        <v>2350</v>
      </c>
      <c r="E754" s="7" t="s">
        <v>6454</v>
      </c>
      <c r="F754" s="7" t="s">
        <v>542</v>
      </c>
      <c r="G754" s="7" t="s">
        <v>14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0">
        <v>45467.0</v>
      </c>
      <c r="B755" s="11" t="s">
        <v>22572</v>
      </c>
      <c r="C755" s="7" t="s">
        <v>22573</v>
      </c>
      <c r="D755" s="7" t="s">
        <v>2350</v>
      </c>
      <c r="E755" s="7" t="s">
        <v>420</v>
      </c>
      <c r="F755" s="7" t="s">
        <v>417</v>
      </c>
      <c r="G755" s="7" t="s">
        <v>14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0">
        <v>45467.0</v>
      </c>
      <c r="B756" s="11" t="s">
        <v>22574</v>
      </c>
      <c r="C756" s="7" t="s">
        <v>22575</v>
      </c>
      <c r="D756" s="18" t="s">
        <v>22576</v>
      </c>
      <c r="E756" s="7" t="s">
        <v>22047</v>
      </c>
      <c r="F756" s="7" t="s">
        <v>6517</v>
      </c>
      <c r="G756" s="7" t="s">
        <v>14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0">
        <v>45467.0</v>
      </c>
      <c r="B757" s="11" t="s">
        <v>22574</v>
      </c>
      <c r="C757" s="7" t="s">
        <v>22575</v>
      </c>
      <c r="D757" s="18" t="s">
        <v>22576</v>
      </c>
      <c r="E757" s="7" t="s">
        <v>22577</v>
      </c>
      <c r="F757" s="7" t="s">
        <v>22578</v>
      </c>
      <c r="G757" s="7" t="s">
        <v>14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0">
        <v>45467.0</v>
      </c>
      <c r="B758" s="11" t="s">
        <v>22579</v>
      </c>
      <c r="C758" s="7" t="s">
        <v>22580</v>
      </c>
      <c r="D758" s="18" t="s">
        <v>22581</v>
      </c>
      <c r="E758" s="7" t="s">
        <v>473</v>
      </c>
      <c r="F758" s="7" t="s">
        <v>33</v>
      </c>
      <c r="G758" s="7" t="s">
        <v>14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0">
        <v>45467.0</v>
      </c>
      <c r="B759" s="11" t="s">
        <v>22582</v>
      </c>
      <c r="C759" s="7" t="s">
        <v>22583</v>
      </c>
      <c r="D759" s="7" t="s">
        <v>508</v>
      </c>
      <c r="E759" s="7" t="s">
        <v>15</v>
      </c>
      <c r="F759" s="7" t="s">
        <v>132</v>
      </c>
      <c r="G759" s="7" t="s">
        <v>14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0">
        <v>45467.0</v>
      </c>
      <c r="B760" s="11" t="s">
        <v>22582</v>
      </c>
      <c r="C760" s="7" t="s">
        <v>22583</v>
      </c>
      <c r="D760" s="7" t="s">
        <v>508</v>
      </c>
      <c r="E760" s="7" t="s">
        <v>7650</v>
      </c>
      <c r="F760" s="7" t="s">
        <v>22584</v>
      </c>
      <c r="G760" s="7" t="s">
        <v>14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0">
        <v>45467.0</v>
      </c>
      <c r="B761" s="11" t="s">
        <v>22585</v>
      </c>
      <c r="C761" s="7" t="s">
        <v>22586</v>
      </c>
      <c r="D761" s="7" t="s">
        <v>508</v>
      </c>
      <c r="E761" s="18" t="s">
        <v>6925</v>
      </c>
      <c r="F761" s="7" t="s">
        <v>21348</v>
      </c>
      <c r="G761" s="7" t="s">
        <v>29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0">
        <v>45467.0</v>
      </c>
      <c r="B762" s="11" t="s">
        <v>22587</v>
      </c>
      <c r="C762" s="7" t="s">
        <v>22588</v>
      </c>
      <c r="D762" s="7" t="s">
        <v>9100</v>
      </c>
      <c r="E762" s="7" t="s">
        <v>21416</v>
      </c>
      <c r="F762" s="7" t="s">
        <v>22589</v>
      </c>
      <c r="G762" s="7" t="s">
        <v>29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0">
        <v>45467.0</v>
      </c>
      <c r="B763" s="11" t="s">
        <v>22590</v>
      </c>
      <c r="C763" s="7" t="s">
        <v>22591</v>
      </c>
      <c r="D763" s="7" t="s">
        <v>481</v>
      </c>
      <c r="E763" s="7" t="s">
        <v>21642</v>
      </c>
      <c r="F763" s="7" t="s">
        <v>747</v>
      </c>
      <c r="G763" s="7" t="s">
        <v>86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0">
        <v>45467.0</v>
      </c>
      <c r="B764" s="11" t="s">
        <v>22590</v>
      </c>
      <c r="C764" s="7" t="s">
        <v>22591</v>
      </c>
      <c r="D764" s="7" t="s">
        <v>1799</v>
      </c>
      <c r="E764" s="7" t="s">
        <v>21642</v>
      </c>
      <c r="F764" s="7" t="s">
        <v>4561</v>
      </c>
      <c r="G764" s="7" t="s">
        <v>86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0">
        <v>45467.0</v>
      </c>
      <c r="B765" s="11" t="s">
        <v>22592</v>
      </c>
      <c r="C765" s="7" t="s">
        <v>22593</v>
      </c>
      <c r="D765" s="7" t="s">
        <v>32</v>
      </c>
      <c r="E765" s="7" t="s">
        <v>15</v>
      </c>
      <c r="F765" s="7" t="s">
        <v>747</v>
      </c>
      <c r="G765" s="7" t="s">
        <v>86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0">
        <v>45467.0</v>
      </c>
      <c r="B766" s="11" t="s">
        <v>22592</v>
      </c>
      <c r="C766" s="7" t="s">
        <v>22593</v>
      </c>
      <c r="D766" s="7" t="s">
        <v>32</v>
      </c>
      <c r="E766" s="7" t="s">
        <v>38</v>
      </c>
      <c r="F766" s="7" t="s">
        <v>21447</v>
      </c>
      <c r="G766" s="7" t="s">
        <v>86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0">
        <v>45467.0</v>
      </c>
      <c r="B767" s="11" t="s">
        <v>22594</v>
      </c>
      <c r="C767" s="7" t="s">
        <v>22595</v>
      </c>
      <c r="D767" s="7" t="s">
        <v>445</v>
      </c>
      <c r="E767" s="7" t="s">
        <v>4677</v>
      </c>
      <c r="F767" s="7" t="s">
        <v>22151</v>
      </c>
      <c r="G767" s="7" t="s">
        <v>86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0">
        <v>45467.0</v>
      </c>
      <c r="B768" s="11" t="s">
        <v>22594</v>
      </c>
      <c r="C768" s="7" t="s">
        <v>22595</v>
      </c>
      <c r="D768" s="7" t="s">
        <v>174</v>
      </c>
      <c r="E768" s="7" t="s">
        <v>6936</v>
      </c>
      <c r="F768" s="7" t="s">
        <v>13021</v>
      </c>
      <c r="G768" s="7" t="s">
        <v>86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0">
        <v>45466.0</v>
      </c>
      <c r="B769" s="11" t="s">
        <v>22596</v>
      </c>
      <c r="C769" s="7" t="s">
        <v>22597</v>
      </c>
      <c r="D769" s="7" t="s">
        <v>1785</v>
      </c>
      <c r="E769" s="7" t="s">
        <v>22598</v>
      </c>
      <c r="F769" s="7" t="s">
        <v>22599</v>
      </c>
      <c r="G769" s="7" t="s">
        <v>29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0">
        <v>45466.0</v>
      </c>
      <c r="B770" s="11" t="s">
        <v>22600</v>
      </c>
      <c r="C770" s="7" t="s">
        <v>22601</v>
      </c>
      <c r="D770" s="7" t="s">
        <v>1785</v>
      </c>
      <c r="E770" s="7" t="s">
        <v>22602</v>
      </c>
      <c r="F770" s="7" t="s">
        <v>21485</v>
      </c>
      <c r="G770" s="7" t="s">
        <v>86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0">
        <v>45466.0</v>
      </c>
      <c r="B771" s="11" t="s">
        <v>22600</v>
      </c>
      <c r="C771" s="7" t="s">
        <v>22601</v>
      </c>
      <c r="D771" s="7" t="s">
        <v>1785</v>
      </c>
      <c r="E771" s="7" t="s">
        <v>21485</v>
      </c>
      <c r="F771" s="7" t="s">
        <v>22307</v>
      </c>
      <c r="G771" s="7" t="s">
        <v>86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0">
        <v>45466.0</v>
      </c>
      <c r="B772" s="11" t="s">
        <v>22603</v>
      </c>
      <c r="C772" s="7" t="s">
        <v>22604</v>
      </c>
      <c r="D772" s="7" t="s">
        <v>1785</v>
      </c>
      <c r="E772" s="7" t="s">
        <v>11396</v>
      </c>
      <c r="F772" s="7" t="s">
        <v>22605</v>
      </c>
      <c r="G772" s="7" t="s">
        <v>86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0">
        <v>45465.0</v>
      </c>
      <c r="B773" s="11" t="s">
        <v>22606</v>
      </c>
      <c r="C773" s="7" t="s">
        <v>22607</v>
      </c>
      <c r="D773" s="7" t="s">
        <v>1785</v>
      </c>
      <c r="E773" s="7" t="s">
        <v>22608</v>
      </c>
      <c r="F773" s="7" t="s">
        <v>22609</v>
      </c>
      <c r="G773" s="7" t="s">
        <v>29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0">
        <v>45464.0</v>
      </c>
      <c r="B774" s="11" t="s">
        <v>22610</v>
      </c>
      <c r="C774" s="7" t="s">
        <v>22611</v>
      </c>
      <c r="D774" s="7" t="str">
        <f>IFERROR(__xludf.DUMMYFUNCTION("REGEXEXTRACT(C774,""[A-Z]{2,}"")"),"ICBC")</f>
        <v>ICBC</v>
      </c>
      <c r="E774" s="7" t="s">
        <v>1470</v>
      </c>
      <c r="F774" s="7" t="s">
        <v>22612</v>
      </c>
      <c r="G774" s="7" t="s">
        <v>86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0">
        <v>45464.0</v>
      </c>
      <c r="B775" s="11" t="s">
        <v>22613</v>
      </c>
      <c r="C775" s="7" t="s">
        <v>22614</v>
      </c>
      <c r="D775" s="18" t="s">
        <v>201</v>
      </c>
      <c r="E775" s="7" t="s">
        <v>22615</v>
      </c>
      <c r="F775" s="7" t="s">
        <v>3289</v>
      </c>
      <c r="G775" s="7" t="s">
        <v>29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0">
        <v>45464.0</v>
      </c>
      <c r="B776" s="11" t="s">
        <v>22616</v>
      </c>
      <c r="C776" s="7" t="s">
        <v>22617</v>
      </c>
      <c r="D776" s="7" t="str">
        <f>IFERROR(__xludf.DUMMYFUNCTION("REGEXEXTRACT(C776,""[A-Z]{2,}"")"),"HFT")</f>
        <v>HFT</v>
      </c>
      <c r="E776" s="7" t="s">
        <v>18245</v>
      </c>
      <c r="F776" s="7" t="s">
        <v>184</v>
      </c>
      <c r="G776" s="7" t="s">
        <v>29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0">
        <v>45464.0</v>
      </c>
      <c r="B777" s="11" t="s">
        <v>22616</v>
      </c>
      <c r="C777" s="7" t="s">
        <v>22617</v>
      </c>
      <c r="D777" s="7" t="str">
        <f>IFERROR(__xludf.DUMMYFUNCTION("REGEXEXTRACT(C777,""[A-Z]{2,}"")"),"HFT")</f>
        <v>HFT</v>
      </c>
      <c r="E777" s="7" t="s">
        <v>22618</v>
      </c>
      <c r="F777" s="7" t="s">
        <v>22619</v>
      </c>
      <c r="G777" s="7" t="s">
        <v>29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0">
        <v>45464.0</v>
      </c>
      <c r="B778" s="11" t="s">
        <v>22616</v>
      </c>
      <c r="C778" s="7" t="s">
        <v>22617</v>
      </c>
      <c r="D778" s="7" t="str">
        <f>IFERROR(__xludf.DUMMYFUNCTION("REGEXEXTRACT(C778,""[A-Z]{2,}"")"),"HFT")</f>
        <v>HFT</v>
      </c>
      <c r="E778" s="7" t="s">
        <v>22620</v>
      </c>
      <c r="F778" s="7" t="s">
        <v>1901</v>
      </c>
      <c r="G778" s="7" t="s">
        <v>29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0">
        <v>45464.0</v>
      </c>
      <c r="B779" s="11" t="s">
        <v>22621</v>
      </c>
      <c r="C779" s="7" t="s">
        <v>22622</v>
      </c>
      <c r="D779" s="7" t="str">
        <f>IFERROR(__xludf.DUMMYFUNCTION("REGEXEXTRACT(C779,""[A-Z]{2,}"")"),"PRINC")</f>
        <v>PRINC</v>
      </c>
      <c r="E779" s="18" t="s">
        <v>22623</v>
      </c>
      <c r="F779" s="18" t="s">
        <v>22141</v>
      </c>
      <c r="G779" s="7" t="s">
        <v>86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0">
        <v>45464.0</v>
      </c>
      <c r="B780" s="11" t="s">
        <v>22621</v>
      </c>
      <c r="C780" s="7" t="s">
        <v>22622</v>
      </c>
      <c r="D780" s="7" t="str">
        <f>IFERROR(__xludf.DUMMYFUNCTION("REGEXEXTRACT(C780,""[A-Z]{2,}"")"),"PRINC")</f>
        <v>PRINC</v>
      </c>
      <c r="E780" s="7" t="s">
        <v>15</v>
      </c>
      <c r="F780" s="7" t="s">
        <v>22624</v>
      </c>
      <c r="G780" s="7" t="s">
        <v>86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0">
        <v>45464.0</v>
      </c>
      <c r="B781" s="11" t="s">
        <v>22625</v>
      </c>
      <c r="C781" s="7" t="s">
        <v>22626</v>
      </c>
      <c r="D781" s="7" t="str">
        <f>IFERROR(__xludf.DUMMYFUNCTION("REGEXEXTRACT(C781,""[A-Z]{2,}"")"),"SET")</f>
        <v>SET</v>
      </c>
      <c r="E781" s="7" t="s">
        <v>21556</v>
      </c>
      <c r="F781" s="7" t="s">
        <v>33</v>
      </c>
      <c r="G781" s="7" t="s">
        <v>14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0">
        <v>45464.0</v>
      </c>
      <c r="B782" s="11" t="s">
        <v>22627</v>
      </c>
      <c r="C782" s="7" t="s">
        <v>22628</v>
      </c>
      <c r="D782" s="7" t="str">
        <f>IFERROR(__xludf.DUMMYFUNCTION("REGEXEXTRACT(C782,""[A-Z]{2,}"")"),"SBNEXT")</f>
        <v>SBNEXT</v>
      </c>
      <c r="E782" s="7" t="s">
        <v>943</v>
      </c>
      <c r="F782" s="7" t="s">
        <v>6937</v>
      </c>
      <c r="G782" s="7" t="s">
        <v>86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0">
        <v>45464.0</v>
      </c>
      <c r="B783" s="11" t="s">
        <v>22627</v>
      </c>
      <c r="C783" s="7" t="s">
        <v>22628</v>
      </c>
      <c r="D783" s="7" t="str">
        <f>IFERROR(__xludf.DUMMYFUNCTION("REGEXEXTRACT(C783,""[A-Z]{2,}"")"),"SBNEXT")</f>
        <v>SBNEXT</v>
      </c>
      <c r="E783" s="7" t="s">
        <v>22629</v>
      </c>
      <c r="F783" s="7" t="s">
        <v>243</v>
      </c>
      <c r="G783" s="7" t="s">
        <v>86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0">
        <v>45464.0</v>
      </c>
      <c r="B784" s="11" t="s">
        <v>22630</v>
      </c>
      <c r="C784" s="7" t="s">
        <v>22631</v>
      </c>
      <c r="D784" s="7" t="str">
        <f>IFERROR(__xludf.DUMMYFUNCTION("REGEXEXTRACT(C784,""[A-Z]{2,}"")"),"AMATA")</f>
        <v>AMATA</v>
      </c>
      <c r="E784" s="7" t="s">
        <v>15</v>
      </c>
      <c r="F784" s="7" t="s">
        <v>101</v>
      </c>
      <c r="G784" s="7" t="s">
        <v>14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0">
        <v>45464.0</v>
      </c>
      <c r="B785" s="11" t="s">
        <v>22632</v>
      </c>
      <c r="C785" s="7" t="s">
        <v>22633</v>
      </c>
      <c r="D785" s="7" t="str">
        <f>IFERROR(__xludf.DUMMYFUNCTION("REGEXEXTRACT(C785,""[A-Z]{2,}"")"),"MORE")</f>
        <v>MORE</v>
      </c>
      <c r="E785" s="7" t="s">
        <v>22634</v>
      </c>
      <c r="F785" s="7" t="s">
        <v>22629</v>
      </c>
      <c r="G785" s="7" t="s">
        <v>86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0">
        <v>45464.0</v>
      </c>
      <c r="B786" s="11" t="s">
        <v>22635</v>
      </c>
      <c r="C786" s="7" t="s">
        <v>22636</v>
      </c>
      <c r="D786" s="7" t="str">
        <f>IFERROR(__xludf.DUMMYFUNCTION("REGEXEXTRACT(C786,""[A-Z]{2,}"")"),"GLORY")</f>
        <v>GLORY</v>
      </c>
      <c r="E786" s="7" t="s">
        <v>22637</v>
      </c>
      <c r="F786" s="7" t="s">
        <v>22638</v>
      </c>
      <c r="G786" s="7" t="s">
        <v>86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0">
        <v>45464.0</v>
      </c>
      <c r="B787" s="11" t="s">
        <v>22635</v>
      </c>
      <c r="C787" s="7" t="s">
        <v>22636</v>
      </c>
      <c r="D787" s="7" t="str">
        <f>IFERROR(__xludf.DUMMYFUNCTION("REGEXEXTRACT(C787,""[A-Z]{2,}"")"),"GLORY")</f>
        <v>GLORY</v>
      </c>
      <c r="E787" s="7" t="s">
        <v>22638</v>
      </c>
      <c r="F787" s="7" t="s">
        <v>101</v>
      </c>
      <c r="G787" s="7" t="s">
        <v>86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0">
        <v>45463.0</v>
      </c>
      <c r="B788" s="11" t="s">
        <v>22639</v>
      </c>
      <c r="C788" s="7" t="s">
        <v>22640</v>
      </c>
      <c r="D788" s="7" t="str">
        <f>IFERROR(__xludf.DUMMYFUNCTION("REGEXEXTRACT(C788,""[A-Z]{2,}"")"),"WHA")</f>
        <v>WHA</v>
      </c>
      <c r="E788" s="18" t="s">
        <v>21891</v>
      </c>
      <c r="F788" s="18" t="s">
        <v>1316</v>
      </c>
      <c r="G788" s="7" t="s">
        <v>14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0">
        <v>45463.0</v>
      </c>
      <c r="B789" s="11" t="s">
        <v>22641</v>
      </c>
      <c r="C789" s="7" t="s">
        <v>22642</v>
      </c>
      <c r="D789" s="7" t="str">
        <f>IFERROR(__xludf.DUMMYFUNCTION("REGEXEXTRACT(C789,""[A-Z]{2,}"")"),"SET")</f>
        <v>SET</v>
      </c>
      <c r="E789" s="7" t="s">
        <v>259</v>
      </c>
      <c r="F789" s="7" t="s">
        <v>741</v>
      </c>
      <c r="G789" s="7" t="s">
        <v>14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0">
        <v>45463.0</v>
      </c>
      <c r="B790" s="11" t="s">
        <v>22643</v>
      </c>
      <c r="C790" s="7" t="s">
        <v>22644</v>
      </c>
      <c r="D790" s="7" t="str">
        <f>IFERROR(__xludf.DUMMYFUNCTION("REGEXEXTRACT(C790,""[A-Z]{2,}"")"),"CHAO")</f>
        <v>CHAO</v>
      </c>
      <c r="E790" s="7" t="s">
        <v>220</v>
      </c>
      <c r="F790" s="7" t="s">
        <v>3275</v>
      </c>
      <c r="G790" s="7" t="s">
        <v>14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0">
        <v>45463.0</v>
      </c>
      <c r="B791" s="11" t="s">
        <v>22643</v>
      </c>
      <c r="C791" s="7" t="s">
        <v>22644</v>
      </c>
      <c r="D791" s="7" t="str">
        <f>IFERROR(__xludf.DUMMYFUNCTION("REGEXEXTRACT(C791,""[A-Z]{2,}"")"),"CHAO")</f>
        <v>CHAO</v>
      </c>
      <c r="E791" s="18" t="s">
        <v>6117</v>
      </c>
      <c r="F791" s="18" t="s">
        <v>5763</v>
      </c>
      <c r="G791" s="7" t="s">
        <v>14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0">
        <v>45463.0</v>
      </c>
      <c r="B792" s="11" t="s">
        <v>22645</v>
      </c>
      <c r="C792" s="7" t="s">
        <v>22646</v>
      </c>
      <c r="D792" s="7" t="str">
        <f>IFERROR(__xludf.DUMMYFUNCTION("REGEXEXTRACT(C792,""[A-Z]{2,}"")"),"UPTICK")</f>
        <v>UPTICK</v>
      </c>
      <c r="E792" s="7" t="s">
        <v>390</v>
      </c>
      <c r="F792" s="7" t="s">
        <v>300</v>
      </c>
      <c r="G792" s="7" t="s">
        <v>86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0">
        <v>45463.0</v>
      </c>
      <c r="B793" s="11" t="s">
        <v>22645</v>
      </c>
      <c r="C793" s="7" t="s">
        <v>22646</v>
      </c>
      <c r="D793" s="7" t="str">
        <f>IFERROR(__xludf.DUMMYFUNCTION("REGEXEXTRACT(C793,""[A-Z]{2,}"")"),"UPTICK")</f>
        <v>UPTICK</v>
      </c>
      <c r="E793" s="7" t="s">
        <v>22647</v>
      </c>
      <c r="F793" s="7" t="s">
        <v>13</v>
      </c>
      <c r="G793" s="7" t="s">
        <v>86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0">
        <v>45463.0</v>
      </c>
      <c r="B794" s="11" t="s">
        <v>22648</v>
      </c>
      <c r="C794" s="7" t="s">
        <v>22649</v>
      </c>
      <c r="D794" s="7" t="str">
        <f>IFERROR(__xludf.DUMMYFUNCTION("REGEXEXTRACT(C794,""[A-Z]{2,}"")"),"NRF")</f>
        <v>NRF</v>
      </c>
      <c r="E794" s="7" t="s">
        <v>15</v>
      </c>
      <c r="F794" s="7" t="s">
        <v>4561</v>
      </c>
      <c r="G794" s="7" t="s">
        <v>86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0">
        <v>45463.0</v>
      </c>
      <c r="B795" s="11" t="s">
        <v>22648</v>
      </c>
      <c r="C795" s="7" t="s">
        <v>22649</v>
      </c>
      <c r="D795" s="7" t="str">
        <f>IFERROR(__xludf.DUMMYFUNCTION("REGEXEXTRACT(C795,""[A-Z]{2,}"")"),"NRF")</f>
        <v>NRF</v>
      </c>
      <c r="E795" s="7" t="s">
        <v>8602</v>
      </c>
      <c r="F795" s="7" t="s">
        <v>247</v>
      </c>
      <c r="G795" s="7" t="s">
        <v>86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0">
        <v>45463.0</v>
      </c>
      <c r="B796" s="11" t="s">
        <v>22648</v>
      </c>
      <c r="C796" s="7" t="s">
        <v>22649</v>
      </c>
      <c r="D796" s="7" t="str">
        <f>IFERROR(__xludf.DUMMYFUNCTION("REGEXEXTRACT(C796,""[A-Z]{2,}"")"),"NRF")</f>
        <v>NRF</v>
      </c>
      <c r="E796" s="7" t="s">
        <v>4199</v>
      </c>
      <c r="F796" s="7" t="s">
        <v>1524</v>
      </c>
      <c r="G796" s="7" t="s">
        <v>86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0">
        <v>45463.0</v>
      </c>
      <c r="B797" s="11" t="s">
        <v>22650</v>
      </c>
      <c r="C797" s="7" t="s">
        <v>22651</v>
      </c>
      <c r="D797" s="7" t="str">
        <f>IFERROR(__xludf.DUMMYFUNCTION("REGEXEXTRACT(C797,""[A-Z]{2,}"")"),"SABUY")</f>
        <v>SABUY</v>
      </c>
      <c r="E797" s="18" t="s">
        <v>5944</v>
      </c>
      <c r="F797" s="18" t="s">
        <v>22652</v>
      </c>
      <c r="G797" s="7" t="s">
        <v>86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0">
        <v>45463.0</v>
      </c>
      <c r="B798" s="11" t="s">
        <v>22653</v>
      </c>
      <c r="C798" s="7" t="s">
        <v>22654</v>
      </c>
      <c r="D798" s="7" t="str">
        <f>IFERROR(__xludf.DUMMYFUNCTION("REGEXEXTRACT(C798,""[A-Z]{2,}"")"),"NEX")</f>
        <v>NEX</v>
      </c>
      <c r="E798" s="7" t="s">
        <v>22655</v>
      </c>
      <c r="F798" s="7" t="s">
        <v>22656</v>
      </c>
      <c r="G798" s="7" t="s">
        <v>29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0">
        <v>45463.0</v>
      </c>
      <c r="B799" s="11" t="s">
        <v>22653</v>
      </c>
      <c r="C799" s="7" t="s">
        <v>22654</v>
      </c>
      <c r="D799" s="7" t="str">
        <f>IFERROR(__xludf.DUMMYFUNCTION("REGEXEXTRACT(C799,""[A-Z]{2,}"")"),"NEX")</f>
        <v>NEX</v>
      </c>
      <c r="E799" s="7" t="s">
        <v>22657</v>
      </c>
      <c r="F799" s="7" t="s">
        <v>22602</v>
      </c>
      <c r="G799" s="7" t="s">
        <v>29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0">
        <v>45463.0</v>
      </c>
      <c r="B800" s="11" t="s">
        <v>22658</v>
      </c>
      <c r="C800" s="7" t="s">
        <v>22659</v>
      </c>
      <c r="D800" s="7" t="str">
        <f>IFERROR(__xludf.DUMMYFUNCTION("REGEXEXTRACT(C800,""[A-Z]{2,}"")"),"NEX")</f>
        <v>NEX</v>
      </c>
      <c r="E800" s="7" t="s">
        <v>22660</v>
      </c>
      <c r="F800" s="7" t="s">
        <v>22661</v>
      </c>
      <c r="G800" s="7" t="s">
        <v>86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0">
        <v>45462.0</v>
      </c>
      <c r="B801" s="11" t="s">
        <v>22662</v>
      </c>
      <c r="C801" s="7" t="s">
        <v>22663</v>
      </c>
      <c r="D801" s="7" t="str">
        <f>IFERROR(__xludf.DUMMYFUNCTION("REGEXEXTRACT(C801,""[A-Z]{2,}"")"),"YGG")</f>
        <v>YGG</v>
      </c>
      <c r="E801" s="7" t="s">
        <v>15</v>
      </c>
      <c r="F801" s="7" t="s">
        <v>747</v>
      </c>
      <c r="G801" s="7" t="s">
        <v>86</v>
      </c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0">
        <v>45462.0</v>
      </c>
      <c r="B802" s="11" t="s">
        <v>22662</v>
      </c>
      <c r="C802" s="7" t="s">
        <v>22663</v>
      </c>
      <c r="D802" s="7" t="str">
        <f>IFERROR(__xludf.DUMMYFUNCTION("REGEXEXTRACT(C802,""[A-Z]{2,}"")"),"YGG")</f>
        <v>YGG</v>
      </c>
      <c r="E802" s="7" t="s">
        <v>22664</v>
      </c>
      <c r="F802" s="7" t="s">
        <v>3859</v>
      </c>
      <c r="G802" s="7" t="s">
        <v>86</v>
      </c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0">
        <v>45462.0</v>
      </c>
      <c r="B803" s="11" t="s">
        <v>22665</v>
      </c>
      <c r="C803" s="7" t="s">
        <v>22666</v>
      </c>
      <c r="D803" s="7" t="str">
        <f>IFERROR(__xludf.DUMMYFUNCTION("REGEXEXTRACT(C803,""[A-Z]{2,}"")"),"SCM")</f>
        <v>SCM</v>
      </c>
      <c r="E803" s="7" t="s">
        <v>15</v>
      </c>
      <c r="F803" s="7" t="s">
        <v>21981</v>
      </c>
      <c r="G803" s="7" t="s">
        <v>86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0">
        <v>45462.0</v>
      </c>
      <c r="B804" s="11" t="s">
        <v>22665</v>
      </c>
      <c r="C804" s="7" t="s">
        <v>22666</v>
      </c>
      <c r="D804" s="7" t="s">
        <v>1769</v>
      </c>
      <c r="E804" s="7" t="s">
        <v>15</v>
      </c>
      <c r="F804" s="7" t="s">
        <v>21981</v>
      </c>
      <c r="G804" s="7" t="s">
        <v>86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0">
        <v>45462.0</v>
      </c>
      <c r="B805" s="11" t="s">
        <v>22667</v>
      </c>
      <c r="C805" s="7" t="s">
        <v>22668</v>
      </c>
      <c r="D805" s="7" t="str">
        <f>IFERROR(__xludf.DUMMYFUNCTION("REGEXEXTRACT(C805,""[A-Z]{2,}"")"),"NEX")</f>
        <v>NEX</v>
      </c>
      <c r="E805" s="7"/>
      <c r="F805" s="7" t="s">
        <v>747</v>
      </c>
      <c r="G805" s="7" t="s">
        <v>86</v>
      </c>
      <c r="H805" s="7" t="s">
        <v>15</v>
      </c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0">
        <v>45462.0</v>
      </c>
      <c r="B806" s="11" t="s">
        <v>22667</v>
      </c>
      <c r="C806" s="7" t="s">
        <v>22668</v>
      </c>
      <c r="D806" s="7" t="s">
        <v>448</v>
      </c>
      <c r="E806" s="7" t="s">
        <v>15</v>
      </c>
      <c r="F806" s="7" t="s">
        <v>4199</v>
      </c>
      <c r="G806" s="7" t="s">
        <v>86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0">
        <v>45462.0</v>
      </c>
      <c r="B807" s="11" t="s">
        <v>22669</v>
      </c>
      <c r="C807" s="7" t="s">
        <v>22670</v>
      </c>
      <c r="D807" s="7" t="str">
        <f>IFERROR(__xludf.DUMMYFUNCTION("REGEXEXTRACT(C807,""[A-Z]{2,}"")"),"SABUY")</f>
        <v>SABUY</v>
      </c>
      <c r="E807" s="7" t="s">
        <v>943</v>
      </c>
      <c r="F807" s="7" t="s">
        <v>6937</v>
      </c>
      <c r="G807" s="7" t="s">
        <v>86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0">
        <v>45462.0</v>
      </c>
      <c r="B808" s="11" t="s">
        <v>22669</v>
      </c>
      <c r="C808" s="7" t="s">
        <v>22670</v>
      </c>
      <c r="D808" s="7" t="str">
        <f>IFERROR(__xludf.DUMMYFUNCTION("REGEXEXTRACT(C808,""[A-Z]{2,}"")"),"SABUY")</f>
        <v>SABUY</v>
      </c>
      <c r="E808" s="7" t="s">
        <v>15</v>
      </c>
      <c r="F808" s="7" t="s">
        <v>4561</v>
      </c>
      <c r="G808" s="7" t="s">
        <v>86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0">
        <v>45462.0</v>
      </c>
      <c r="B809" s="11" t="s">
        <v>22671</v>
      </c>
      <c r="C809" s="7" t="s">
        <v>22672</v>
      </c>
      <c r="D809" s="7" t="str">
        <f>IFERROR(__xludf.DUMMYFUNCTION("REGEXEXTRACT(C809,""[A-Z]{2,}"")"),"NEX")</f>
        <v>NEX</v>
      </c>
      <c r="E809" s="7" t="s">
        <v>21407</v>
      </c>
      <c r="F809" s="7" t="s">
        <v>22647</v>
      </c>
      <c r="G809" s="7" t="s">
        <v>29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0">
        <v>45462.0</v>
      </c>
      <c r="B810" s="11" t="s">
        <v>22673</v>
      </c>
      <c r="C810" s="7" t="s">
        <v>22674</v>
      </c>
      <c r="D810" s="7" t="str">
        <f>IFERROR(__xludf.DUMMYFUNCTION("REGEXEXTRACT(C810,""[A-Z]{2,}"")"),"SABUY")</f>
        <v>SABUY</v>
      </c>
      <c r="E810" s="7" t="s">
        <v>15</v>
      </c>
      <c r="F810" s="7" t="s">
        <v>22675</v>
      </c>
      <c r="G810" s="7" t="s">
        <v>86</v>
      </c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0">
        <v>45462.0</v>
      </c>
      <c r="B811" s="11" t="s">
        <v>22673</v>
      </c>
      <c r="C811" s="7" t="s">
        <v>22674</v>
      </c>
      <c r="D811" s="7" t="str">
        <f>IFERROR(__xludf.DUMMYFUNCTION("REGEXEXTRACT(C811,""[A-Z]{2,}"")"),"SABUY")</f>
        <v>SABUY</v>
      </c>
      <c r="E811" s="7" t="s">
        <v>15</v>
      </c>
      <c r="F811" s="7" t="s">
        <v>22676</v>
      </c>
      <c r="G811" s="7" t="s">
        <v>86</v>
      </c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0">
        <v>45462.0</v>
      </c>
      <c r="B812" s="11" t="s">
        <v>22677</v>
      </c>
      <c r="C812" s="7" t="s">
        <v>22678</v>
      </c>
      <c r="D812" s="7" t="str">
        <f>IFERROR(__xludf.DUMMYFUNCTION("REGEXEXTRACT(C812,""[A-Z]{2,}"")"),"PROEN")</f>
        <v>PROEN</v>
      </c>
      <c r="E812" s="7" t="s">
        <v>950</v>
      </c>
      <c r="F812" s="7" t="s">
        <v>243</v>
      </c>
      <c r="G812" s="7" t="s">
        <v>14</v>
      </c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0">
        <v>45462.0</v>
      </c>
      <c r="B813" s="11" t="s">
        <v>22679</v>
      </c>
      <c r="C813" s="7" t="s">
        <v>22680</v>
      </c>
      <c r="D813" s="7" t="str">
        <f>IFERROR(__xludf.DUMMYFUNCTION("REGEXEXTRACT(C813,""[A-Z]{2,}"")"),"SABUY")</f>
        <v>SABUY</v>
      </c>
      <c r="E813" s="7" t="s">
        <v>943</v>
      </c>
      <c r="F813" s="7" t="s">
        <v>7577</v>
      </c>
      <c r="G813" s="7" t="s">
        <v>14</v>
      </c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0">
        <v>45462.0</v>
      </c>
      <c r="B814" s="11" t="s">
        <v>22679</v>
      </c>
      <c r="C814" s="7" t="s">
        <v>22680</v>
      </c>
      <c r="D814" s="7" t="str">
        <f>IFERROR(__xludf.DUMMYFUNCTION("REGEXEXTRACT(C814,""[A-Z]{2,}"")"),"SABUY")</f>
        <v>SABUY</v>
      </c>
      <c r="E814" s="7" t="s">
        <v>420</v>
      </c>
      <c r="F814" s="7" t="s">
        <v>22027</v>
      </c>
      <c r="G814" s="7" t="s">
        <v>14</v>
      </c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0">
        <v>45461.0</v>
      </c>
      <c r="B815" s="11" t="s">
        <v>22681</v>
      </c>
      <c r="C815" s="7" t="s">
        <v>22682</v>
      </c>
      <c r="D815" s="7" t="str">
        <f>IFERROR(__xludf.DUMMYFUNCTION("REGEXEXTRACT(C815,""[A-Z]{2,}"")"),"RCL")</f>
        <v>RCL</v>
      </c>
      <c r="E815" s="18" t="s">
        <v>21891</v>
      </c>
      <c r="F815" s="18" t="s">
        <v>1316</v>
      </c>
      <c r="G815" s="7" t="s">
        <v>29</v>
      </c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0">
        <v>45461.0</v>
      </c>
      <c r="B816" s="11" t="s">
        <v>22683</v>
      </c>
      <c r="C816" s="7" t="s">
        <v>22684</v>
      </c>
      <c r="D816" s="7" t="str">
        <f>IFERROR(__xludf.DUMMYFUNCTION("REGEXEXTRACT(C816,""[A-Z]{2,}"")"),"NRF")</f>
        <v>NRF</v>
      </c>
      <c r="E816" s="7" t="s">
        <v>15</v>
      </c>
      <c r="F816" s="7" t="s">
        <v>22685</v>
      </c>
      <c r="G816" s="7" t="s">
        <v>86</v>
      </c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0">
        <v>45461.0</v>
      </c>
      <c r="B817" s="11" t="s">
        <v>22683</v>
      </c>
      <c r="C817" s="7" t="s">
        <v>22684</v>
      </c>
      <c r="D817" s="7" t="str">
        <f>IFERROR(__xludf.DUMMYFUNCTION("REGEXEXTRACT(C817,""[A-Z]{2,}"")"),"NRF")</f>
        <v>NRF</v>
      </c>
      <c r="E817" s="7" t="s">
        <v>15</v>
      </c>
      <c r="F817" s="7" t="s">
        <v>22686</v>
      </c>
      <c r="G817" s="7" t="s">
        <v>86</v>
      </c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0">
        <v>45461.0</v>
      </c>
      <c r="B818" s="11" t="s">
        <v>22687</v>
      </c>
      <c r="C818" s="7" t="s">
        <v>22688</v>
      </c>
      <c r="D818" s="7" t="str">
        <f>IFERROR(__xludf.DUMMYFUNCTION("REGEXEXTRACT(C818,""[A-Z]{2,}"")"),"SET")</f>
        <v>SET</v>
      </c>
      <c r="E818" s="7" t="s">
        <v>21864</v>
      </c>
      <c r="F818" s="7" t="s">
        <v>3501</v>
      </c>
      <c r="G818" s="7" t="s">
        <v>14</v>
      </c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0">
        <v>45461.0</v>
      </c>
      <c r="B819" s="11" t="s">
        <v>22689</v>
      </c>
      <c r="C819" s="7" t="s">
        <v>22690</v>
      </c>
      <c r="D819" s="7" t="str">
        <f>IFERROR(__xludf.DUMMYFUNCTION("REGEXEXTRACT(C819,""[A-Z]{2,}"")"),"SKY")</f>
        <v>SKY</v>
      </c>
      <c r="E819" s="7" t="s">
        <v>22691</v>
      </c>
      <c r="F819" s="7" t="s">
        <v>5227</v>
      </c>
      <c r="G819" s="7" t="s">
        <v>14</v>
      </c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0">
        <v>45461.0</v>
      </c>
      <c r="B820" s="11" t="s">
        <v>22689</v>
      </c>
      <c r="C820" s="7" t="s">
        <v>22690</v>
      </c>
      <c r="D820" s="7" t="str">
        <f>IFERROR(__xludf.DUMMYFUNCTION("REGEXEXTRACT(C820,""[A-Z]{2,}"")"),"SKY")</f>
        <v>SKY</v>
      </c>
      <c r="E820" s="7" t="s">
        <v>334</v>
      </c>
      <c r="F820" s="7" t="s">
        <v>5939</v>
      </c>
      <c r="G820" s="7" t="s">
        <v>14</v>
      </c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0">
        <v>45461.0</v>
      </c>
      <c r="B821" s="11" t="s">
        <v>22689</v>
      </c>
      <c r="C821" s="7" t="s">
        <v>22690</v>
      </c>
      <c r="D821" s="7" t="str">
        <f>IFERROR(__xludf.DUMMYFUNCTION("REGEXEXTRACT(C821,""[A-Z]{2,}"")"),"SKY")</f>
        <v>SKY</v>
      </c>
      <c r="E821" s="7" t="s">
        <v>6594</v>
      </c>
      <c r="F821" s="7" t="s">
        <v>18</v>
      </c>
      <c r="G821" s="7" t="s">
        <v>14</v>
      </c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0">
        <v>45461.0</v>
      </c>
      <c r="B822" s="11" t="s">
        <v>22689</v>
      </c>
      <c r="C822" s="7" t="s">
        <v>22690</v>
      </c>
      <c r="D822" s="7" t="str">
        <f>IFERROR(__xludf.DUMMYFUNCTION("REGEXEXTRACT(C822,""[A-Z]{2,}"")"),"SKY")</f>
        <v>SKY</v>
      </c>
      <c r="E822" s="7" t="s">
        <v>741</v>
      </c>
      <c r="F822" s="7" t="s">
        <v>3275</v>
      </c>
      <c r="G822" s="7" t="s">
        <v>14</v>
      </c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0">
        <v>45461.0</v>
      </c>
      <c r="B823" s="11" t="s">
        <v>22692</v>
      </c>
      <c r="C823" s="7" t="s">
        <v>22693</v>
      </c>
      <c r="D823" s="7" t="str">
        <f>IFERROR(__xludf.DUMMYFUNCTION("REGEXEXTRACT(C823,""[A-Z]{2,}"")"),"KBANK")</f>
        <v>KBANK</v>
      </c>
      <c r="E823" s="7"/>
      <c r="F823" s="7" t="s">
        <v>7427</v>
      </c>
      <c r="G823" s="7" t="s">
        <v>14</v>
      </c>
      <c r="H823" s="7" t="s">
        <v>4677</v>
      </c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0">
        <v>45461.0</v>
      </c>
      <c r="B824" s="11" t="s">
        <v>22694</v>
      </c>
      <c r="C824" s="7" t="s">
        <v>22695</v>
      </c>
      <c r="D824" s="7" t="str">
        <f>IFERROR(__xludf.DUMMYFUNCTION("REGEXEXTRACT(C824,""[A-Z]{2,}"")"),"SET")</f>
        <v>SET</v>
      </c>
      <c r="E824" s="7" t="s">
        <v>22696</v>
      </c>
      <c r="F824" s="7" t="s">
        <v>22697</v>
      </c>
      <c r="G824" s="7" t="s">
        <v>86</v>
      </c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0">
        <v>45461.0</v>
      </c>
      <c r="B825" s="11" t="s">
        <v>22698</v>
      </c>
      <c r="C825" s="7" t="s">
        <v>22699</v>
      </c>
      <c r="D825" s="7" t="str">
        <f>IFERROR(__xludf.DUMMYFUNCTION("REGEXEXTRACT(C825,""[A-Z]{2,}"")"),"ALLY")</f>
        <v>ALLY</v>
      </c>
      <c r="E825" s="7" t="s">
        <v>18</v>
      </c>
      <c r="F825" s="7" t="s">
        <v>564</v>
      </c>
      <c r="G825" s="7" t="s">
        <v>14</v>
      </c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0">
        <v>45461.0</v>
      </c>
      <c r="B826" s="11" t="s">
        <v>22698</v>
      </c>
      <c r="C826" s="7" t="s">
        <v>22699</v>
      </c>
      <c r="D826" s="7" t="str">
        <f>IFERROR(__xludf.DUMMYFUNCTION("REGEXEXTRACT(C826,""[A-Z]{2,}"")"),"ALLY")</f>
        <v>ALLY</v>
      </c>
      <c r="E826" s="7" t="s">
        <v>38</v>
      </c>
      <c r="F826" s="7" t="s">
        <v>542</v>
      </c>
      <c r="G826" s="7" t="s">
        <v>14</v>
      </c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0">
        <v>45461.0</v>
      </c>
      <c r="B827" s="11" t="s">
        <v>22700</v>
      </c>
      <c r="C827" s="7" t="s">
        <v>22701</v>
      </c>
      <c r="D827" s="7" t="str">
        <f>IFERROR(__xludf.DUMMYFUNCTION("REGEXEXTRACT(C827,""[A-Z]{2,}"")"),"MICRO")</f>
        <v>MICRO</v>
      </c>
      <c r="E827" s="7" t="s">
        <v>15</v>
      </c>
      <c r="F827" s="7" t="s">
        <v>171</v>
      </c>
      <c r="G827" s="7" t="s">
        <v>14</v>
      </c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0">
        <v>45461.0</v>
      </c>
      <c r="B828" s="11" t="s">
        <v>22700</v>
      </c>
      <c r="C828" s="7" t="s">
        <v>22701</v>
      </c>
      <c r="D828" s="7" t="str">
        <f>IFERROR(__xludf.DUMMYFUNCTION("REGEXEXTRACT(C828,""[A-Z]{2,}"")"),"MICRO")</f>
        <v>MICRO</v>
      </c>
      <c r="E828" s="7" t="s">
        <v>171</v>
      </c>
      <c r="F828" s="7" t="s">
        <v>101</v>
      </c>
      <c r="G828" s="7" t="s">
        <v>14</v>
      </c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0">
        <v>45460.0</v>
      </c>
      <c r="B829" s="11" t="s">
        <v>22702</v>
      </c>
      <c r="C829" s="7" t="s">
        <v>22703</v>
      </c>
      <c r="D829" s="7" t="str">
        <f>IFERROR(__xludf.DUMMYFUNCTION("REGEXEXTRACT(C829,""[A-Z]{2,}"")"),"JMART")</f>
        <v>JMART</v>
      </c>
      <c r="E829" s="7" t="s">
        <v>15</v>
      </c>
      <c r="F829" s="7" t="s">
        <v>4561</v>
      </c>
      <c r="G829" s="7" t="s">
        <v>86</v>
      </c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0">
        <v>45460.0</v>
      </c>
      <c r="B830" s="11" t="s">
        <v>22702</v>
      </c>
      <c r="C830" s="7" t="s">
        <v>22703</v>
      </c>
      <c r="D830" s="7" t="str">
        <f>IFERROR(__xludf.DUMMYFUNCTION("REGEXEXTRACT(C830,""[A-Z]{2,}"")"),"JMART")</f>
        <v>JMART</v>
      </c>
      <c r="E830" s="18" t="s">
        <v>21891</v>
      </c>
      <c r="F830" s="18" t="s">
        <v>1316</v>
      </c>
      <c r="G830" s="7" t="s">
        <v>86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0">
        <v>45460.0</v>
      </c>
      <c r="B831" s="11" t="s">
        <v>22704</v>
      </c>
      <c r="C831" s="7" t="s">
        <v>22705</v>
      </c>
      <c r="D831" s="7" t="str">
        <f>IFERROR(__xludf.DUMMYFUNCTION("REGEXEXTRACT(C831,""[A-Z]{2,}"")"),"SET")</f>
        <v>SET</v>
      </c>
      <c r="E831" s="7" t="s">
        <v>4010</v>
      </c>
      <c r="F831" s="7" t="s">
        <v>5227</v>
      </c>
      <c r="G831" s="7" t="s">
        <v>14</v>
      </c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0">
        <v>45460.0</v>
      </c>
      <c r="B832" s="11" t="s">
        <v>22706</v>
      </c>
      <c r="C832" s="7" t="s">
        <v>22707</v>
      </c>
      <c r="D832" s="7" t="str">
        <f>IFERROR(__xludf.DUMMYFUNCTION("REGEXEXTRACT(C832,""[A-Z]{2,}"")"),"SET")</f>
        <v>SET</v>
      </c>
      <c r="E832" s="7" t="s">
        <v>1402</v>
      </c>
      <c r="F832" s="7" t="s">
        <v>10493</v>
      </c>
      <c r="G832" s="7" t="s">
        <v>14</v>
      </c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0">
        <v>45460.0</v>
      </c>
      <c r="B833" s="11" t="s">
        <v>22706</v>
      </c>
      <c r="C833" s="7" t="s">
        <v>22707</v>
      </c>
      <c r="D833" s="7" t="str">
        <f>IFERROR(__xludf.DUMMYFUNCTION("REGEXEXTRACT(C833,""[A-Z]{2,}"")"),"SET")</f>
        <v>SET</v>
      </c>
      <c r="E833" s="7" t="s">
        <v>950</v>
      </c>
      <c r="F833" s="7" t="s">
        <v>22708</v>
      </c>
      <c r="G833" s="7" t="s">
        <v>14</v>
      </c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0">
        <v>45460.0</v>
      </c>
      <c r="B834" s="11" t="s">
        <v>22709</v>
      </c>
      <c r="C834" s="7" t="s">
        <v>22710</v>
      </c>
      <c r="D834" s="7" t="str">
        <f>IFERROR(__xludf.DUMMYFUNCTION("REGEXEXTRACT(C834,""[A-Z]{2,}"")"),"VBYOND")</f>
        <v>VBYOND</v>
      </c>
      <c r="E834" s="7" t="s">
        <v>53</v>
      </c>
      <c r="F834" s="7" t="s">
        <v>184</v>
      </c>
      <c r="G834" s="7" t="s">
        <v>14</v>
      </c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0">
        <v>45460.0</v>
      </c>
      <c r="B835" s="11" t="s">
        <v>22709</v>
      </c>
      <c r="C835" s="7" t="s">
        <v>22710</v>
      </c>
      <c r="D835" s="7" t="str">
        <f>IFERROR(__xludf.DUMMYFUNCTION("REGEXEXTRACT(C835,""[A-Z]{2,}"")"),"VBYOND")</f>
        <v>VBYOND</v>
      </c>
      <c r="E835" s="7" t="s">
        <v>22711</v>
      </c>
      <c r="F835" s="7" t="s">
        <v>3822</v>
      </c>
      <c r="G835" s="7" t="s">
        <v>14</v>
      </c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0">
        <v>45460.0</v>
      </c>
      <c r="B836" s="11" t="s">
        <v>22712</v>
      </c>
      <c r="C836" s="7" t="s">
        <v>22713</v>
      </c>
      <c r="D836" s="7" t="str">
        <f>IFERROR(__xludf.DUMMYFUNCTION("REGEXEXTRACT(C836,""[A-Z]{2,}"")"),"SETHD")</f>
        <v>SETHD</v>
      </c>
      <c r="E836" s="7" t="s">
        <v>15</v>
      </c>
      <c r="F836" s="7" t="s">
        <v>22714</v>
      </c>
      <c r="G836" s="7" t="s">
        <v>14</v>
      </c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0">
        <v>45460.0</v>
      </c>
      <c r="B837" s="11" t="s">
        <v>22715</v>
      </c>
      <c r="C837" s="7" t="s">
        <v>22716</v>
      </c>
      <c r="D837" s="7" t="str">
        <f>IFERROR(__xludf.DUMMYFUNCTION("REGEXEXTRACT(C837,""[A-Z]{2,}"")"),"KBANK")</f>
        <v>KBANK</v>
      </c>
      <c r="E837" s="7" t="s">
        <v>15</v>
      </c>
      <c r="F837" s="7" t="s">
        <v>747</v>
      </c>
      <c r="G837" s="7" t="s">
        <v>86</v>
      </c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0">
        <v>45460.0</v>
      </c>
      <c r="B838" s="11" t="s">
        <v>22715</v>
      </c>
      <c r="C838" s="7" t="s">
        <v>22716</v>
      </c>
      <c r="D838" s="7" t="s">
        <v>12036</v>
      </c>
      <c r="E838" s="7" t="s">
        <v>15</v>
      </c>
      <c r="F838" s="7" t="s">
        <v>22717</v>
      </c>
      <c r="G838" s="7" t="s">
        <v>86</v>
      </c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0">
        <v>45458.0</v>
      </c>
      <c r="B839" s="11" t="s">
        <v>22718</v>
      </c>
      <c r="C839" s="7" t="s">
        <v>22719</v>
      </c>
      <c r="D839" s="7" t="str">
        <f>IFERROR(__xludf.DUMMYFUNCTION("REGEXEXTRACT(C839,""[A-Z]{2,}"")"),"EA")</f>
        <v>EA</v>
      </c>
      <c r="E839" s="7" t="s">
        <v>943</v>
      </c>
      <c r="F839" s="7" t="s">
        <v>22027</v>
      </c>
      <c r="G839" s="7" t="s">
        <v>14</v>
      </c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0">
        <v>45458.0</v>
      </c>
      <c r="B840" s="11" t="s">
        <v>22718</v>
      </c>
      <c r="C840" s="7" t="s">
        <v>22719</v>
      </c>
      <c r="D840" s="7" t="str">
        <f>IFERROR(__xludf.DUMMYFUNCTION("REGEXEXTRACT(C840,""[A-Z]{2,}"")"),"EA")</f>
        <v>EA</v>
      </c>
      <c r="E840" s="7" t="s">
        <v>6454</v>
      </c>
      <c r="F840" s="7" t="s">
        <v>542</v>
      </c>
      <c r="G840" s="7" t="s">
        <v>14</v>
      </c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0">
        <v>45458.0</v>
      </c>
      <c r="B841" s="11" t="s">
        <v>22720</v>
      </c>
      <c r="C841" s="7" t="s">
        <v>22721</v>
      </c>
      <c r="D841" s="7" t="str">
        <f>IFERROR(__xludf.DUMMYFUNCTION("REGEXEXTRACT(C841,""[A-Z]{2,}"")"),"DR")</f>
        <v>DR</v>
      </c>
      <c r="E841" s="7" t="s">
        <v>22722</v>
      </c>
      <c r="F841" s="7" t="s">
        <v>542</v>
      </c>
      <c r="G841" s="7" t="s">
        <v>14</v>
      </c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0">
        <v>45458.0</v>
      </c>
      <c r="B842" s="11" t="s">
        <v>22720</v>
      </c>
      <c r="C842" s="7" t="s">
        <v>22721</v>
      </c>
      <c r="D842" s="7" t="str">
        <f>IFERROR(__xludf.DUMMYFUNCTION("REGEXEXTRACT(C842,""[A-Z]{2,}"")"),"DR")</f>
        <v>DR</v>
      </c>
      <c r="E842" s="7" t="s">
        <v>22723</v>
      </c>
      <c r="F842" s="7" t="s">
        <v>5047</v>
      </c>
      <c r="G842" s="7" t="s">
        <v>14</v>
      </c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0">
        <v>45458.0</v>
      </c>
      <c r="B843" s="11" t="s">
        <v>22724</v>
      </c>
      <c r="C843" s="7" t="s">
        <v>22725</v>
      </c>
      <c r="D843" s="7" t="str">
        <f>IFERROR(__xludf.DUMMYFUNCTION("REGEXEXTRACT(C843,""[A-Z]{2,}"")"),"CEO")</f>
        <v>CEO</v>
      </c>
      <c r="E843" s="7" t="s">
        <v>100</v>
      </c>
      <c r="F843" s="7" t="s">
        <v>741</v>
      </c>
      <c r="G843" s="7" t="s">
        <v>14</v>
      </c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0">
        <v>45458.0</v>
      </c>
      <c r="B844" s="11" t="s">
        <v>22724</v>
      </c>
      <c r="C844" s="7" t="s">
        <v>22725</v>
      </c>
      <c r="D844" s="7" t="str">
        <f>IFERROR(__xludf.DUMMYFUNCTION("REGEXEXTRACT(C844,""[A-Z]{2,}"")"),"CEO")</f>
        <v>CEO</v>
      </c>
      <c r="E844" s="18" t="s">
        <v>22190</v>
      </c>
      <c r="F844" s="18" t="s">
        <v>7012</v>
      </c>
      <c r="G844" s="7" t="s">
        <v>14</v>
      </c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0">
        <v>45457.0</v>
      </c>
      <c r="B845" s="11" t="s">
        <v>22726</v>
      </c>
      <c r="C845" s="7" t="s">
        <v>22727</v>
      </c>
      <c r="D845" s="7" t="str">
        <f>IFERROR(__xludf.DUMMYFUNCTION("REGEXEXTRACT(C845,""[A-Z]{2,}"")"),"SAWAD")</f>
        <v>SAWAD</v>
      </c>
      <c r="E845" s="18" t="s">
        <v>21891</v>
      </c>
      <c r="F845" s="18" t="s">
        <v>1316</v>
      </c>
      <c r="G845" s="7" t="s">
        <v>29</v>
      </c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0">
        <v>45457.0</v>
      </c>
      <c r="B846" s="11" t="s">
        <v>22728</v>
      </c>
      <c r="C846" s="7" t="s">
        <v>22729</v>
      </c>
      <c r="D846" s="7" t="str">
        <f>IFERROR(__xludf.DUMMYFUNCTION("REGEXEXTRACT(C846,""[A-Z]{2,}"")"),"ADVANC")</f>
        <v>ADVANC</v>
      </c>
      <c r="E846" s="7" t="s">
        <v>22730</v>
      </c>
      <c r="F846" s="7" t="s">
        <v>2686</v>
      </c>
      <c r="G846" s="7" t="s">
        <v>14</v>
      </c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0">
        <v>45457.0</v>
      </c>
      <c r="B847" s="11" t="s">
        <v>22731</v>
      </c>
      <c r="C847" s="7" t="s">
        <v>22732</v>
      </c>
      <c r="D847" s="7" t="s">
        <v>4010</v>
      </c>
      <c r="E847" s="7" t="s">
        <v>22733</v>
      </c>
      <c r="F847" s="7" t="s">
        <v>5227</v>
      </c>
      <c r="G847" s="7" t="s">
        <v>14</v>
      </c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0">
        <v>45457.0</v>
      </c>
      <c r="B848" s="11" t="s">
        <v>22731</v>
      </c>
      <c r="C848" s="7" t="s">
        <v>22732</v>
      </c>
      <c r="D848" s="7" t="s">
        <v>4010</v>
      </c>
      <c r="E848" s="7" t="s">
        <v>22734</v>
      </c>
      <c r="F848" s="7" t="s">
        <v>22350</v>
      </c>
      <c r="G848" s="7" t="s">
        <v>14</v>
      </c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0">
        <v>45457.0</v>
      </c>
      <c r="B849" s="11" t="s">
        <v>22735</v>
      </c>
      <c r="C849" s="7" t="s">
        <v>22736</v>
      </c>
      <c r="D849" s="7" t="str">
        <f>IFERROR(__xludf.DUMMYFUNCTION("REGEXEXTRACT(C849,""[A-Z]{2,}"")"),"MINT")</f>
        <v>MINT</v>
      </c>
      <c r="E849" s="7"/>
      <c r="F849" s="7" t="s">
        <v>48</v>
      </c>
      <c r="G849" s="7" t="s">
        <v>14</v>
      </c>
      <c r="H849" s="7" t="s">
        <v>15</v>
      </c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0">
        <v>45457.0</v>
      </c>
      <c r="B850" s="11" t="s">
        <v>22735</v>
      </c>
      <c r="C850" s="7" t="s">
        <v>22736</v>
      </c>
      <c r="D850" s="7" t="str">
        <f>IFERROR(__xludf.DUMMYFUNCTION("REGEXEXTRACT(C850,""[A-Z]{2,}"")"),"MINT")</f>
        <v>MINT</v>
      </c>
      <c r="E850" s="7" t="s">
        <v>66</v>
      </c>
      <c r="F850" s="7" t="s">
        <v>258</v>
      </c>
      <c r="G850" s="7" t="s">
        <v>14</v>
      </c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0">
        <v>45457.0</v>
      </c>
      <c r="B851" s="11" t="s">
        <v>22737</v>
      </c>
      <c r="C851" s="7" t="s">
        <v>22738</v>
      </c>
      <c r="D851" s="7" t="str">
        <f>IFERROR(__xludf.DUMMYFUNCTION("REGEXEXTRACT(C851,""[A-Z]{2,}"")"),"PK")</f>
        <v>PK</v>
      </c>
      <c r="E851" s="7" t="s">
        <v>15</v>
      </c>
      <c r="F851" s="7" t="s">
        <v>22739</v>
      </c>
      <c r="G851" s="7" t="s">
        <v>14</v>
      </c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0">
        <v>45457.0</v>
      </c>
      <c r="B852" s="11" t="s">
        <v>22740</v>
      </c>
      <c r="C852" s="7" t="s">
        <v>22741</v>
      </c>
      <c r="D852" s="7" t="str">
        <f>IFERROR(__xludf.DUMMYFUNCTION("REGEXEXTRACT(C852,""[A-Z]{2,}"")"),"SF")</f>
        <v>SF</v>
      </c>
      <c r="E852" s="7" t="s">
        <v>6454</v>
      </c>
      <c r="F852" s="7" t="s">
        <v>542</v>
      </c>
      <c r="G852" s="7" t="s">
        <v>14</v>
      </c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0">
        <v>45457.0</v>
      </c>
      <c r="B853" s="11" t="s">
        <v>22740</v>
      </c>
      <c r="C853" s="7" t="s">
        <v>22741</v>
      </c>
      <c r="D853" s="7" t="str">
        <f>IFERROR(__xludf.DUMMYFUNCTION("REGEXEXTRACT(C853,""[A-Z]{2,}"")"),"SF")</f>
        <v>SF</v>
      </c>
      <c r="E853" s="7" t="s">
        <v>15</v>
      </c>
      <c r="F853" s="7" t="s">
        <v>7675</v>
      </c>
      <c r="G853" s="7" t="s">
        <v>14</v>
      </c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0">
        <v>45457.0</v>
      </c>
      <c r="B854" s="11" t="s">
        <v>22742</v>
      </c>
      <c r="C854" s="7" t="s">
        <v>22743</v>
      </c>
      <c r="D854" s="7" t="str">
        <f>IFERROR(__xludf.DUMMYFUNCTION("REGEXEXTRACT(C854,""[A-Z]{2,}"")"),"KEX")</f>
        <v>KEX</v>
      </c>
      <c r="E854" s="7" t="s">
        <v>15</v>
      </c>
      <c r="F854" s="7" t="s">
        <v>22744</v>
      </c>
      <c r="G854" s="7" t="s">
        <v>86</v>
      </c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0">
        <v>45457.0</v>
      </c>
      <c r="B855" s="11" t="s">
        <v>22742</v>
      </c>
      <c r="C855" s="7" t="s">
        <v>22743</v>
      </c>
      <c r="D855" s="7" t="str">
        <f>IFERROR(__xludf.DUMMYFUNCTION("REGEXEXTRACT(C855,""[A-Z]{2,}"")"),"KEX")</f>
        <v>KEX</v>
      </c>
      <c r="E855" s="7" t="s">
        <v>22745</v>
      </c>
      <c r="F855" s="7" t="s">
        <v>2333</v>
      </c>
      <c r="G855" s="7" t="s">
        <v>86</v>
      </c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0">
        <v>45457.0</v>
      </c>
      <c r="B856" s="11" t="s">
        <v>22742</v>
      </c>
      <c r="C856" s="7" t="s">
        <v>22743</v>
      </c>
      <c r="D856" s="7" t="str">
        <f>IFERROR(__xludf.DUMMYFUNCTION("REGEXEXTRACT(C856,""[A-Z]{2,}"")"),"KEX")</f>
        <v>KEX</v>
      </c>
      <c r="E856" s="7" t="s">
        <v>6936</v>
      </c>
      <c r="F856" s="7" t="s">
        <v>22746</v>
      </c>
      <c r="G856" s="7" t="s">
        <v>86</v>
      </c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0">
        <v>45456.0</v>
      </c>
      <c r="B857" s="11" t="s">
        <v>22747</v>
      </c>
      <c r="C857" s="7" t="s">
        <v>22748</v>
      </c>
      <c r="D857" s="7" t="str">
        <f>IFERROR(__xludf.DUMMYFUNCTION("REGEXEXTRACT(C857,""[A-Z]{2,}"")"),"KEX")</f>
        <v>KEX</v>
      </c>
      <c r="E857" s="7" t="s">
        <v>6454</v>
      </c>
      <c r="F857" s="7" t="s">
        <v>542</v>
      </c>
      <c r="G857" s="7" t="s">
        <v>14</v>
      </c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0">
        <v>45456.0</v>
      </c>
      <c r="B858" s="11" t="s">
        <v>22749</v>
      </c>
      <c r="C858" s="7" t="s">
        <v>22750</v>
      </c>
      <c r="D858" s="7" t="str">
        <f>IFERROR(__xludf.DUMMYFUNCTION("REGEXEXTRACT(C858,""[A-Z]{2,}"")"),"NEWS")</f>
        <v>NEWS</v>
      </c>
      <c r="E858" s="7" t="s">
        <v>22751</v>
      </c>
      <c r="F858" s="7" t="s">
        <v>8026</v>
      </c>
      <c r="G858" s="7" t="s">
        <v>14</v>
      </c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0">
        <v>45456.0</v>
      </c>
      <c r="B859" s="11" t="s">
        <v>22749</v>
      </c>
      <c r="C859" s="7" t="s">
        <v>22750</v>
      </c>
      <c r="D859" s="7" t="str">
        <f>IFERROR(__xludf.DUMMYFUNCTION("REGEXEXTRACT(C859,""[A-Z]{2,}"")"),"NEWS")</f>
        <v>NEWS</v>
      </c>
      <c r="E859" s="7" t="s">
        <v>1901</v>
      </c>
      <c r="F859" s="7" t="s">
        <v>21424</v>
      </c>
      <c r="G859" s="7" t="s">
        <v>14</v>
      </c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0">
        <v>45456.0</v>
      </c>
      <c r="B860" s="11" t="s">
        <v>22752</v>
      </c>
      <c r="C860" s="7" t="s">
        <v>22753</v>
      </c>
      <c r="D860" s="7" t="s">
        <v>4010</v>
      </c>
      <c r="E860" s="7" t="s">
        <v>3193</v>
      </c>
      <c r="F860" s="7" t="s">
        <v>33</v>
      </c>
      <c r="G860" s="7" t="s">
        <v>14</v>
      </c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0">
        <v>45456.0</v>
      </c>
      <c r="B861" s="11" t="s">
        <v>22754</v>
      </c>
      <c r="C861" s="7" t="s">
        <v>22755</v>
      </c>
      <c r="D861" s="7" t="str">
        <f>IFERROR(__xludf.DUMMYFUNCTION("REGEXEXTRACT(C861,""[A-Z]{2,}"")"),"IRIS")</f>
        <v>IRIS</v>
      </c>
      <c r="E861" s="7" t="s">
        <v>6427</v>
      </c>
      <c r="F861" s="7" t="s">
        <v>8877</v>
      </c>
      <c r="G861" s="7" t="s">
        <v>86</v>
      </c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0">
        <v>45456.0</v>
      </c>
      <c r="B862" s="11" t="s">
        <v>22754</v>
      </c>
      <c r="C862" s="7" t="s">
        <v>22755</v>
      </c>
      <c r="D862" s="7" t="str">
        <f>IFERROR(__xludf.DUMMYFUNCTION("REGEXEXTRACT(C862,""[A-Z]{2,}"")"),"IRIS")</f>
        <v>IRIS</v>
      </c>
      <c r="E862" s="7" t="s">
        <v>493</v>
      </c>
      <c r="F862" s="7" t="s">
        <v>22756</v>
      </c>
      <c r="G862" s="7" t="s">
        <v>86</v>
      </c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0">
        <v>45456.0</v>
      </c>
      <c r="B863" s="11" t="s">
        <v>22757</v>
      </c>
      <c r="C863" s="7" t="s">
        <v>22758</v>
      </c>
      <c r="D863" s="7" t="str">
        <f>IFERROR(__xludf.DUMMYFUNCTION("REGEXEXTRACT(C863,""[A-Z]{2,}"")"),"NEX")</f>
        <v>NEX</v>
      </c>
      <c r="E863" s="7" t="s">
        <v>15</v>
      </c>
      <c r="F863" s="7" t="s">
        <v>171</v>
      </c>
      <c r="G863" s="7" t="s">
        <v>14</v>
      </c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0">
        <v>45456.0</v>
      </c>
      <c r="B864" s="11" t="s">
        <v>22757</v>
      </c>
      <c r="C864" s="7" t="s">
        <v>22758</v>
      </c>
      <c r="D864" s="7" t="s">
        <v>665</v>
      </c>
      <c r="E864" s="7" t="s">
        <v>15</v>
      </c>
      <c r="F864" s="7" t="s">
        <v>101</v>
      </c>
      <c r="G864" s="7" t="s">
        <v>14</v>
      </c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0">
        <v>45456.0</v>
      </c>
      <c r="B865" s="11" t="s">
        <v>22757</v>
      </c>
      <c r="C865" s="7" t="s">
        <v>22758</v>
      </c>
      <c r="D865" s="7" t="s">
        <v>22135</v>
      </c>
      <c r="E865" s="7" t="s">
        <v>239</v>
      </c>
      <c r="F865" s="7" t="s">
        <v>22759</v>
      </c>
      <c r="G865" s="7" t="s">
        <v>14</v>
      </c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0">
        <v>45456.0</v>
      </c>
      <c r="B866" s="11" t="s">
        <v>22757</v>
      </c>
      <c r="C866" s="7" t="s">
        <v>22758</v>
      </c>
      <c r="D866" s="7" t="s">
        <v>22135</v>
      </c>
      <c r="E866" s="7" t="s">
        <v>3860</v>
      </c>
      <c r="F866" s="7" t="s">
        <v>3749</v>
      </c>
      <c r="G866" s="7" t="s">
        <v>14</v>
      </c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0">
        <v>45456.0</v>
      </c>
      <c r="B867" s="11" t="s">
        <v>22760</v>
      </c>
      <c r="C867" s="7" t="s">
        <v>22761</v>
      </c>
      <c r="D867" s="7" t="str">
        <f>IFERROR(__xludf.DUMMYFUNCTION("REGEXEXTRACT(C867,""[A-Z]{2,}"")"),"SABUY")</f>
        <v>SABUY</v>
      </c>
      <c r="E867" s="7" t="s">
        <v>15</v>
      </c>
      <c r="F867" s="7" t="s">
        <v>8822</v>
      </c>
      <c r="G867" s="7" t="s">
        <v>86</v>
      </c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0">
        <v>45456.0</v>
      </c>
      <c r="B868" s="11" t="s">
        <v>22760</v>
      </c>
      <c r="C868" s="7" t="s">
        <v>22761</v>
      </c>
      <c r="D868" s="7" t="str">
        <f>IFERROR(__xludf.DUMMYFUNCTION("REGEXEXTRACT(C868,""[A-Z]{2,}"")"),"SABUY")</f>
        <v>SABUY</v>
      </c>
      <c r="E868" s="7" t="s">
        <v>22762</v>
      </c>
      <c r="F868" s="7" t="s">
        <v>6325</v>
      </c>
      <c r="G868" s="7" t="s">
        <v>86</v>
      </c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0">
        <v>45455.0</v>
      </c>
      <c r="B869" s="11" t="s">
        <v>22763</v>
      </c>
      <c r="C869" s="7" t="s">
        <v>22764</v>
      </c>
      <c r="D869" s="7" t="str">
        <f>IFERROR(__xludf.DUMMYFUNCTION("REGEXEXTRACT(C869,""[A-Z]{2,}"")"),"VGI")</f>
        <v>VGI</v>
      </c>
      <c r="E869" s="18" t="s">
        <v>21891</v>
      </c>
      <c r="F869" s="18" t="s">
        <v>1316</v>
      </c>
      <c r="G869" s="7" t="s">
        <v>29</v>
      </c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0">
        <v>45455.0</v>
      </c>
      <c r="B870" s="11" t="s">
        <v>22765</v>
      </c>
      <c r="C870" s="7" t="s">
        <v>22766</v>
      </c>
      <c r="D870" s="7" t="str">
        <f>IFERROR(__xludf.DUMMYFUNCTION("REGEXEXTRACT(C870,""[A-Z]{2,}"")"),"WAVE")</f>
        <v>WAVE</v>
      </c>
      <c r="E870" s="7" t="s">
        <v>6936</v>
      </c>
      <c r="F870" s="7" t="s">
        <v>184</v>
      </c>
      <c r="G870" s="7" t="s">
        <v>14</v>
      </c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0">
        <v>45455.0</v>
      </c>
      <c r="B871" s="11" t="s">
        <v>22767</v>
      </c>
      <c r="C871" s="7" t="s">
        <v>22768</v>
      </c>
      <c r="D871" s="7" t="s">
        <v>22552</v>
      </c>
      <c r="E871" s="7" t="s">
        <v>15</v>
      </c>
      <c r="F871" s="7" t="s">
        <v>22769</v>
      </c>
      <c r="G871" s="7" t="s">
        <v>86</v>
      </c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0">
        <v>45455.0</v>
      </c>
      <c r="B872" s="11" t="s">
        <v>22770</v>
      </c>
      <c r="C872" s="7" t="s">
        <v>22771</v>
      </c>
      <c r="D872" s="7" t="str">
        <f>IFERROR(__xludf.DUMMYFUNCTION("REGEXEXTRACT(C872,""[A-Z]{2,}"")"),"PACE")</f>
        <v>PACE</v>
      </c>
      <c r="E872" s="7"/>
      <c r="F872" s="7" t="s">
        <v>22171</v>
      </c>
      <c r="G872" s="7" t="s">
        <v>86</v>
      </c>
      <c r="H872" s="7" t="s">
        <v>15</v>
      </c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0">
        <v>45455.0</v>
      </c>
      <c r="B873" s="11" t="s">
        <v>22772</v>
      </c>
      <c r="C873" s="7" t="s">
        <v>22773</v>
      </c>
      <c r="D873" s="7" t="str">
        <f>IFERROR(__xludf.DUMMYFUNCTION("REGEXEXTRACT(C873,""[A-Z]{2,}"")"),"TFEX")</f>
        <v>TFEX</v>
      </c>
      <c r="E873" s="7" t="s">
        <v>22774</v>
      </c>
      <c r="F873" s="7" t="s">
        <v>7815</v>
      </c>
      <c r="G873" s="7" t="s">
        <v>14</v>
      </c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0">
        <v>45455.0</v>
      </c>
      <c r="B874" s="11" t="s">
        <v>22772</v>
      </c>
      <c r="C874" s="7" t="s">
        <v>22773</v>
      </c>
      <c r="D874" s="7" t="str">
        <f>IFERROR(__xludf.DUMMYFUNCTION("REGEXEXTRACT(C874,""[A-Z]{2,}"")"),"TFEX")</f>
        <v>TFEX</v>
      </c>
      <c r="E874" s="7" t="s">
        <v>5468</v>
      </c>
      <c r="F874" s="7" t="s">
        <v>13</v>
      </c>
      <c r="G874" s="7" t="s">
        <v>14</v>
      </c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0">
        <v>45455.0</v>
      </c>
      <c r="B875" s="11" t="s">
        <v>22775</v>
      </c>
      <c r="C875" s="7" t="s">
        <v>22776</v>
      </c>
      <c r="D875" s="7" t="str">
        <f>IFERROR(__xludf.DUMMYFUNCTION("REGEXEXTRACT(C875,""[A-Z]{2,}"")"),"ANAN")</f>
        <v>ANAN</v>
      </c>
      <c r="E875" s="7" t="s">
        <v>887</v>
      </c>
      <c r="F875" s="7" t="s">
        <v>6937</v>
      </c>
      <c r="G875" s="7" t="s">
        <v>29</v>
      </c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0">
        <v>45455.0</v>
      </c>
      <c r="B876" s="11" t="s">
        <v>22777</v>
      </c>
      <c r="C876" s="7" t="s">
        <v>22778</v>
      </c>
      <c r="D876" s="7" t="str">
        <f>IFERROR(__xludf.DUMMYFUNCTION("REGEXEXTRACT(C876,""[A-Z]{2,}"")"),"NEX")</f>
        <v>NEX</v>
      </c>
      <c r="E876" s="7" t="s">
        <v>5047</v>
      </c>
      <c r="F876" s="7" t="s">
        <v>6936</v>
      </c>
      <c r="G876" s="7" t="s">
        <v>14</v>
      </c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0">
        <v>45455.0</v>
      </c>
      <c r="B877" s="11" t="s">
        <v>22779</v>
      </c>
      <c r="C877" s="7" t="s">
        <v>22780</v>
      </c>
      <c r="D877" s="7" t="str">
        <f>IFERROR(__xludf.DUMMYFUNCTION("REGEXEXTRACT(C877,""[A-Z]{2,}"")"),"TRIS")</f>
        <v>TRIS</v>
      </c>
      <c r="E877" s="7" t="s">
        <v>5299</v>
      </c>
      <c r="F877" s="7" t="s">
        <v>22781</v>
      </c>
      <c r="G877" s="7" t="s">
        <v>86</v>
      </c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0">
        <v>45455.0</v>
      </c>
      <c r="B878" s="11" t="s">
        <v>22782</v>
      </c>
      <c r="C878" s="7" t="s">
        <v>22783</v>
      </c>
      <c r="D878" s="7" t="str">
        <f>IFERROR(__xludf.DUMMYFUNCTION("REGEXEXTRACT(C878,""[A-Z]{2,}"")"),"CPW")</f>
        <v>CPW</v>
      </c>
      <c r="E878" s="7" t="s">
        <v>22040</v>
      </c>
      <c r="F878" s="7" t="s">
        <v>171</v>
      </c>
      <c r="G878" s="7" t="s">
        <v>14</v>
      </c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0">
        <v>45455.0</v>
      </c>
      <c r="B879" s="11" t="s">
        <v>22782</v>
      </c>
      <c r="C879" s="7" t="s">
        <v>22783</v>
      </c>
      <c r="D879" s="7" t="str">
        <f>IFERROR(__xludf.DUMMYFUNCTION("REGEXEXTRACT(C879,""[A-Z]{2,}"")"),"CPW")</f>
        <v>CPW</v>
      </c>
      <c r="E879" s="7" t="s">
        <v>7089</v>
      </c>
      <c r="F879" s="7" t="s">
        <v>7513</v>
      </c>
      <c r="G879" s="7" t="s">
        <v>14</v>
      </c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0">
        <v>45455.0</v>
      </c>
      <c r="B880" s="11" t="s">
        <v>22784</v>
      </c>
      <c r="C880" s="7" t="s">
        <v>22785</v>
      </c>
      <c r="D880" s="7" t="str">
        <f>IFERROR(__xludf.DUMMYFUNCTION("REGEXEXTRACT(C880,""[A-Z]{2,}"")"),"EA")</f>
        <v>EA</v>
      </c>
      <c r="E880" s="7" t="s">
        <v>943</v>
      </c>
      <c r="F880" s="7" t="s">
        <v>6936</v>
      </c>
      <c r="G880" s="7" t="s">
        <v>14</v>
      </c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0">
        <v>45455.0</v>
      </c>
      <c r="B881" s="11" t="s">
        <v>22784</v>
      </c>
      <c r="C881" s="7" t="s">
        <v>22785</v>
      </c>
      <c r="D881" s="7" t="str">
        <f>IFERROR(__xludf.DUMMYFUNCTION("REGEXEXTRACT(C881,""[A-Z]{2,}"")"),"EA")</f>
        <v>EA</v>
      </c>
      <c r="E881" s="7" t="s">
        <v>943</v>
      </c>
      <c r="F881" s="7" t="s">
        <v>6936</v>
      </c>
      <c r="G881" s="7" t="s">
        <v>14</v>
      </c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0">
        <v>45454.0</v>
      </c>
      <c r="B882" s="11" t="s">
        <v>22786</v>
      </c>
      <c r="C882" s="7" t="s">
        <v>22787</v>
      </c>
      <c r="D882" s="7" t="str">
        <f>IFERROR(__xludf.DUMMYFUNCTION("REGEXEXTRACT(C882,""[A-Z]{2,}"")"),"PTTEP")</f>
        <v>PTTEP</v>
      </c>
      <c r="E882" s="7" t="s">
        <v>950</v>
      </c>
      <c r="F882" s="7" t="s">
        <v>22788</v>
      </c>
      <c r="G882" s="7" t="s">
        <v>14</v>
      </c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0">
        <v>45454.0</v>
      </c>
      <c r="B883" s="11" t="s">
        <v>22789</v>
      </c>
      <c r="C883" s="7" t="s">
        <v>22790</v>
      </c>
      <c r="D883" s="7" t="str">
        <f>IFERROR(__xludf.DUMMYFUNCTION("REGEXEXTRACT(C883,""[A-Z]{2,}"")"),"MGI")</f>
        <v>MGI</v>
      </c>
      <c r="E883" s="7" t="s">
        <v>259</v>
      </c>
      <c r="F883" s="7" t="s">
        <v>119</v>
      </c>
      <c r="G883" s="7" t="s">
        <v>14</v>
      </c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0">
        <v>45454.0</v>
      </c>
      <c r="B884" s="11" t="s">
        <v>22791</v>
      </c>
      <c r="C884" s="7" t="s">
        <v>22792</v>
      </c>
      <c r="D884" s="7" t="str">
        <f>IFERROR(__xludf.DUMMYFUNCTION("REGEXEXTRACT(C884,""[A-Z]{2,}"")"),"NEX")</f>
        <v>NEX</v>
      </c>
      <c r="E884" s="7" t="s">
        <v>15</v>
      </c>
      <c r="F884" s="7" t="s">
        <v>101</v>
      </c>
      <c r="G884" s="7" t="s">
        <v>14</v>
      </c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0">
        <v>45454.0</v>
      </c>
      <c r="B885" s="11" t="s">
        <v>22791</v>
      </c>
      <c r="C885" s="7" t="s">
        <v>22792</v>
      </c>
      <c r="D885" s="7" t="s">
        <v>540</v>
      </c>
      <c r="E885" s="7" t="s">
        <v>1936</v>
      </c>
      <c r="F885" s="7" t="s">
        <v>33</v>
      </c>
      <c r="G885" s="7" t="s">
        <v>14</v>
      </c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0">
        <v>45454.0</v>
      </c>
      <c r="B886" s="11" t="s">
        <v>22793</v>
      </c>
      <c r="C886" s="7" t="s">
        <v>22794</v>
      </c>
      <c r="D886" s="7" t="str">
        <f>IFERROR(__xludf.DUMMYFUNCTION("REGEXEXTRACT(C886,""[A-Z]{2,}"")"),"TOP")</f>
        <v>TOP</v>
      </c>
      <c r="E886" s="7" t="s">
        <v>38</v>
      </c>
      <c r="F886" s="7" t="s">
        <v>33</v>
      </c>
      <c r="G886" s="7" t="s">
        <v>14</v>
      </c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0">
        <v>45453.0</v>
      </c>
      <c r="B887" s="11" t="s">
        <v>22795</v>
      </c>
      <c r="C887" s="7" t="s">
        <v>22796</v>
      </c>
      <c r="D887" s="7" t="str">
        <f>IFERROR(__xludf.DUMMYFUNCTION("REGEXEXTRACT(C887,""[A-Z]{2,}"")"),"IFA")</f>
        <v>IFA</v>
      </c>
      <c r="E887" s="7" t="s">
        <v>943</v>
      </c>
      <c r="F887" s="7" t="s">
        <v>6936</v>
      </c>
      <c r="G887" s="7" t="s">
        <v>14</v>
      </c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0">
        <v>45453.0</v>
      </c>
      <c r="B888" s="11" t="s">
        <v>22795</v>
      </c>
      <c r="C888" s="7" t="s">
        <v>22796</v>
      </c>
      <c r="D888" s="7" t="str">
        <f>IFERROR(__xludf.DUMMYFUNCTION("REGEXEXTRACT(C888,""[A-Z]{2,}"")"),"IFA")</f>
        <v>IFA</v>
      </c>
      <c r="E888" s="7" t="s">
        <v>22797</v>
      </c>
      <c r="F888" s="7" t="s">
        <v>22798</v>
      </c>
      <c r="G888" s="7" t="s">
        <v>14</v>
      </c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0">
        <v>45453.0</v>
      </c>
      <c r="B889" s="11" t="s">
        <v>22799</v>
      </c>
      <c r="C889" s="7" t="s">
        <v>22800</v>
      </c>
      <c r="D889" s="7" t="str">
        <f>IFERROR(__xludf.DUMMYFUNCTION("REGEXEXTRACT(C889,""[A-Z]{2,}"")"),"FTSE")</f>
        <v>FTSE</v>
      </c>
      <c r="E889" s="7" t="s">
        <v>22801</v>
      </c>
      <c r="F889" s="7" t="s">
        <v>1730</v>
      </c>
      <c r="G889" s="7" t="s">
        <v>14</v>
      </c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0">
        <v>45453.0</v>
      </c>
      <c r="B890" s="11" t="s">
        <v>22799</v>
      </c>
      <c r="C890" s="7" t="s">
        <v>22800</v>
      </c>
      <c r="D890" s="7" t="s">
        <v>3141</v>
      </c>
      <c r="E890" s="7" t="s">
        <v>22802</v>
      </c>
      <c r="F890" s="7" t="s">
        <v>22803</v>
      </c>
      <c r="G890" s="7" t="s">
        <v>86</v>
      </c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0">
        <v>45453.0</v>
      </c>
      <c r="B891" s="11" t="s">
        <v>22799</v>
      </c>
      <c r="C891" s="7" t="s">
        <v>22800</v>
      </c>
      <c r="D891" s="7" t="s">
        <v>274</v>
      </c>
      <c r="E891" s="7" t="s">
        <v>22802</v>
      </c>
      <c r="F891" s="7" t="s">
        <v>22803</v>
      </c>
      <c r="G891" s="7" t="s">
        <v>86</v>
      </c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0">
        <v>45453.0</v>
      </c>
      <c r="B892" s="11" t="s">
        <v>22804</v>
      </c>
      <c r="C892" s="7" t="s">
        <v>22805</v>
      </c>
      <c r="D892" s="7" t="str">
        <f>IFERROR(__xludf.DUMMYFUNCTION("REGEXEXTRACT(C892,""[A-Z]{2,}"")"),"JKN")</f>
        <v>JKN</v>
      </c>
      <c r="E892" s="7" t="s">
        <v>493</v>
      </c>
      <c r="F892" s="7" t="s">
        <v>21379</v>
      </c>
      <c r="G892" s="7" t="s">
        <v>14</v>
      </c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0">
        <v>45453.0</v>
      </c>
      <c r="B893" s="11" t="s">
        <v>22804</v>
      </c>
      <c r="C893" s="7" t="s">
        <v>22805</v>
      </c>
      <c r="D893" s="7" t="str">
        <f>IFERROR(__xludf.DUMMYFUNCTION("REGEXEXTRACT(C893,""[A-Z]{2,}"")"),"JKN")</f>
        <v>JKN</v>
      </c>
      <c r="E893" s="7" t="s">
        <v>1775</v>
      </c>
      <c r="F893" s="7" t="s">
        <v>21367</v>
      </c>
      <c r="G893" s="7" t="s">
        <v>14</v>
      </c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0">
        <v>45453.0</v>
      </c>
      <c r="B894" s="11" t="s">
        <v>22806</v>
      </c>
      <c r="C894" s="7" t="s">
        <v>22807</v>
      </c>
      <c r="D894" s="7" t="str">
        <f>IFERROR(__xludf.DUMMYFUNCTION("REGEXEXTRACT(C894,""[A-Z]{2,}"")"),"FETCO")</f>
        <v>FETCO</v>
      </c>
      <c r="E894" s="7" t="s">
        <v>2384</v>
      </c>
      <c r="F894" s="7" t="s">
        <v>758</v>
      </c>
      <c r="G894" s="7" t="s">
        <v>29</v>
      </c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0">
        <v>45453.0</v>
      </c>
      <c r="B895" s="11" t="s">
        <v>22808</v>
      </c>
      <c r="C895" s="7" t="s">
        <v>22809</v>
      </c>
      <c r="D895" s="7" t="str">
        <f>IFERROR(__xludf.DUMMYFUNCTION("REGEXEXTRACT(C895,""[A-Z]{2,}"")"),"ANAN")</f>
        <v>ANAN</v>
      </c>
      <c r="E895" s="7" t="s">
        <v>3720</v>
      </c>
      <c r="F895" s="7" t="s">
        <v>7197</v>
      </c>
      <c r="G895" s="7" t="s">
        <v>14</v>
      </c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0">
        <v>45453.0</v>
      </c>
      <c r="B896" s="11" t="s">
        <v>22808</v>
      </c>
      <c r="C896" s="7" t="s">
        <v>22809</v>
      </c>
      <c r="D896" s="7" t="str">
        <f>IFERROR(__xludf.DUMMYFUNCTION("REGEXEXTRACT(C896,""[A-Z]{2,}"")"),"ANAN")</f>
        <v>ANAN</v>
      </c>
      <c r="E896" s="7" t="s">
        <v>627</v>
      </c>
      <c r="F896" s="7" t="s">
        <v>22810</v>
      </c>
      <c r="G896" s="7" t="s">
        <v>14</v>
      </c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0">
        <v>45453.0</v>
      </c>
      <c r="B897" s="11" t="s">
        <v>22811</v>
      </c>
      <c r="C897" s="7" t="s">
        <v>22812</v>
      </c>
      <c r="D897" s="7" t="str">
        <f>IFERROR(__xludf.DUMMYFUNCTION("REGEXEXTRACT(C897,""[A-Z]{2,}"")"),"NEX")</f>
        <v>NEX</v>
      </c>
      <c r="E897" s="7" t="s">
        <v>22813</v>
      </c>
      <c r="F897" s="7" t="s">
        <v>6936</v>
      </c>
      <c r="G897" s="7" t="s">
        <v>14</v>
      </c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0">
        <v>45453.0</v>
      </c>
      <c r="B898" s="11" t="s">
        <v>22811</v>
      </c>
      <c r="C898" s="7" t="s">
        <v>22812</v>
      </c>
      <c r="D898" s="7" t="str">
        <f>IFERROR(__xludf.DUMMYFUNCTION("REGEXEXTRACT(C898,""[A-Z]{2,}"")"),"NEX")</f>
        <v>NEX</v>
      </c>
      <c r="E898" s="7" t="s">
        <v>15</v>
      </c>
      <c r="F898" s="7" t="s">
        <v>184</v>
      </c>
      <c r="G898" s="7" t="s">
        <v>14</v>
      </c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0">
        <v>45453.0</v>
      </c>
      <c r="B899" s="11" t="s">
        <v>22814</v>
      </c>
      <c r="C899" s="7" t="s">
        <v>22815</v>
      </c>
      <c r="D899" s="7" t="str">
        <f>IFERROR(__xludf.DUMMYFUNCTION("REGEXEXTRACT(C899,""[A-Z]{2,}"")"),"ANAN")</f>
        <v>ANAN</v>
      </c>
      <c r="E899" s="7" t="s">
        <v>21367</v>
      </c>
      <c r="F899" s="7" t="s">
        <v>22193</v>
      </c>
      <c r="G899" s="7" t="s">
        <v>14</v>
      </c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0">
        <v>45453.0</v>
      </c>
      <c r="B900" s="11" t="s">
        <v>22816</v>
      </c>
      <c r="C900" s="7" t="s">
        <v>22817</v>
      </c>
      <c r="D900" s="7" t="str">
        <f>IFERROR(__xludf.DUMMYFUNCTION("REGEXEXTRACT(C900,""[A-Z]{2,}"")"),"PSTC")</f>
        <v>PSTC</v>
      </c>
      <c r="E900" s="7" t="s">
        <v>627</v>
      </c>
      <c r="F900" s="7" t="s">
        <v>4519</v>
      </c>
      <c r="G900" s="7" t="s">
        <v>14</v>
      </c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0">
        <v>45453.0</v>
      </c>
      <c r="B901" s="11" t="s">
        <v>22816</v>
      </c>
      <c r="C901" s="7" t="s">
        <v>22817</v>
      </c>
      <c r="D901" s="7" t="str">
        <f>IFERROR(__xludf.DUMMYFUNCTION("REGEXEXTRACT(C901,""[A-Z]{2,}"")"),"PSTC")</f>
        <v>PSTC</v>
      </c>
      <c r="E901" s="7" t="s">
        <v>22751</v>
      </c>
      <c r="F901" s="7" t="s">
        <v>22818</v>
      </c>
      <c r="G901" s="7" t="s">
        <v>14</v>
      </c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0">
        <v>45453.0</v>
      </c>
      <c r="B902" s="11" t="s">
        <v>22819</v>
      </c>
      <c r="C902" s="7" t="s">
        <v>22820</v>
      </c>
      <c r="D902" s="7" t="str">
        <f>IFERROR(__xludf.DUMMYFUNCTION("REGEXEXTRACT(C902,""[A-Z]{2,}"")"),"ANAN")</f>
        <v>ANAN</v>
      </c>
      <c r="E902" s="7" t="s">
        <v>15</v>
      </c>
      <c r="F902" s="7" t="s">
        <v>4561</v>
      </c>
      <c r="G902" s="7" t="s">
        <v>86</v>
      </c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0">
        <v>45453.0</v>
      </c>
      <c r="B903" s="11" t="s">
        <v>22819</v>
      </c>
      <c r="C903" s="7" t="s">
        <v>22820</v>
      </c>
      <c r="D903" s="7" t="str">
        <f>IFERROR(__xludf.DUMMYFUNCTION("REGEXEXTRACT(C903,""[A-Z]{2,}"")"),"ANAN")</f>
        <v>ANAN</v>
      </c>
      <c r="E903" s="7" t="s">
        <v>6427</v>
      </c>
      <c r="F903" s="7" t="s">
        <v>8877</v>
      </c>
      <c r="G903" s="7" t="s">
        <v>86</v>
      </c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0">
        <v>45453.0</v>
      </c>
      <c r="B904" s="11" t="s">
        <v>22819</v>
      </c>
      <c r="C904" s="7" t="s">
        <v>22820</v>
      </c>
      <c r="D904" s="7" t="str">
        <f>IFERROR(__xludf.DUMMYFUNCTION("REGEXEXTRACT(C904,""[A-Z]{2,}"")"),"ANAN")</f>
        <v>ANAN</v>
      </c>
      <c r="E904" s="7" t="s">
        <v>950</v>
      </c>
      <c r="F904" s="7" t="s">
        <v>3550</v>
      </c>
      <c r="G904" s="7" t="s">
        <v>86</v>
      </c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0">
        <v>45453.0</v>
      </c>
      <c r="B905" s="11" t="s">
        <v>22821</v>
      </c>
      <c r="C905" s="7" t="s">
        <v>22822</v>
      </c>
      <c r="D905" s="7" t="str">
        <f>IFERROR(__xludf.DUMMYFUNCTION("REGEXEXTRACT(C905,""[A-Z]{2,}"")"),"ANAN")</f>
        <v>ANAN</v>
      </c>
      <c r="E905" s="7"/>
      <c r="F905" s="7" t="s">
        <v>4561</v>
      </c>
      <c r="G905" s="7" t="s">
        <v>86</v>
      </c>
      <c r="H905" s="7" t="s">
        <v>15</v>
      </c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0">
        <v>45453.0</v>
      </c>
      <c r="B906" s="11" t="s">
        <v>22821</v>
      </c>
      <c r="C906" s="7" t="s">
        <v>22822</v>
      </c>
      <c r="D906" s="7" t="str">
        <f>IFERROR(__xludf.DUMMYFUNCTION("REGEXEXTRACT(C906,""[A-Z]{2,}"")"),"ANAN")</f>
        <v>ANAN</v>
      </c>
      <c r="E906" s="7" t="s">
        <v>15</v>
      </c>
      <c r="F906" s="7" t="s">
        <v>747</v>
      </c>
      <c r="G906" s="7" t="s">
        <v>86</v>
      </c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0">
        <v>45452.0</v>
      </c>
      <c r="B907" s="11" t="s">
        <v>22823</v>
      </c>
      <c r="C907" s="7" t="s">
        <v>22824</v>
      </c>
      <c r="D907" s="7" t="str">
        <f>IFERROR(__xludf.DUMMYFUNCTION("REGEXEXTRACT(C907,""[A-Z]{2,}"")"),"IFA")</f>
        <v>IFA</v>
      </c>
      <c r="E907" s="7" t="s">
        <v>21668</v>
      </c>
      <c r="F907" s="7" t="s">
        <v>4286</v>
      </c>
      <c r="G907" s="7" t="s">
        <v>14</v>
      </c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0">
        <v>45451.0</v>
      </c>
      <c r="B908" s="11" t="s">
        <v>22825</v>
      </c>
      <c r="C908" s="7" t="s">
        <v>22826</v>
      </c>
      <c r="D908" s="7" t="str">
        <f>IFERROR(__xludf.DUMMYFUNCTION("REGEXEXTRACT(C908,""[A-Z]{2,}"")"),"MGI")</f>
        <v>MGI</v>
      </c>
      <c r="E908" s="7" t="s">
        <v>15</v>
      </c>
      <c r="F908" s="7" t="s">
        <v>22827</v>
      </c>
      <c r="G908" s="7" t="s">
        <v>86</v>
      </c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0">
        <v>45451.0</v>
      </c>
      <c r="B909" s="11" t="s">
        <v>22825</v>
      </c>
      <c r="C909" s="7" t="s">
        <v>22826</v>
      </c>
      <c r="D909" s="7" t="str">
        <f>IFERROR(__xludf.DUMMYFUNCTION("REGEXEXTRACT(C909,""[A-Z]{2,}"")"),"MGI")</f>
        <v>MGI</v>
      </c>
      <c r="E909" s="7" t="s">
        <v>259</v>
      </c>
      <c r="F909" s="7" t="s">
        <v>152</v>
      </c>
      <c r="G909" s="7" t="s">
        <v>86</v>
      </c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0">
        <v>45451.0</v>
      </c>
      <c r="B910" s="11" t="s">
        <v>22828</v>
      </c>
      <c r="C910" s="7" t="s">
        <v>22829</v>
      </c>
      <c r="D910" s="7" t="str">
        <f>IFERROR(__xludf.DUMMYFUNCTION("REGEXEXTRACT(C910,""[A-Z]{2,}"")"),"JTS")</f>
        <v>JTS</v>
      </c>
      <c r="E910" s="7" t="s">
        <v>3275</v>
      </c>
      <c r="F910" s="7" t="s">
        <v>184</v>
      </c>
      <c r="G910" s="7" t="s">
        <v>14</v>
      </c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0">
        <v>45451.0</v>
      </c>
      <c r="B911" s="11" t="s">
        <v>22830</v>
      </c>
      <c r="C911" s="7" t="s">
        <v>22831</v>
      </c>
      <c r="D911" s="7" t="str">
        <f>IFERROR(__xludf.DUMMYFUNCTION("REGEXEXTRACT(C911,""[A-Z]{2,}"")"),"DELTA")</f>
        <v>DELTA</v>
      </c>
      <c r="E911" s="7" t="s">
        <v>111</v>
      </c>
      <c r="F911" s="7" t="s">
        <v>1730</v>
      </c>
      <c r="G911" s="7" t="s">
        <v>14</v>
      </c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0">
        <v>45451.0</v>
      </c>
      <c r="B912" s="11" t="s">
        <v>22830</v>
      </c>
      <c r="C912" s="7" t="s">
        <v>22831</v>
      </c>
      <c r="D912" s="7" t="str">
        <f>IFERROR(__xludf.DUMMYFUNCTION("REGEXEXTRACT(C912,""[A-Z]{2,}"")"),"DELTA")</f>
        <v>DELTA</v>
      </c>
      <c r="E912" s="7" t="s">
        <v>3533</v>
      </c>
      <c r="F912" s="7" t="s">
        <v>22664</v>
      </c>
      <c r="G912" s="7" t="s">
        <v>14</v>
      </c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0">
        <v>45450.0</v>
      </c>
      <c r="B913" s="11" t="s">
        <v>22832</v>
      </c>
      <c r="C913" s="7" t="s">
        <v>22833</v>
      </c>
      <c r="D913" s="7" t="str">
        <f>IFERROR(__xludf.DUMMYFUNCTION("REGEXEXTRACT(C913,""[A-Z]{2,}"")"),"CCET")</f>
        <v>CCET</v>
      </c>
      <c r="E913" s="7" t="s">
        <v>436</v>
      </c>
      <c r="F913" s="7" t="s">
        <v>247</v>
      </c>
      <c r="G913" s="7" t="s">
        <v>86</v>
      </c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0">
        <v>45450.0</v>
      </c>
      <c r="B914" s="11" t="s">
        <v>22832</v>
      </c>
      <c r="C914" s="7" t="s">
        <v>22833</v>
      </c>
      <c r="D914" s="7" t="str">
        <f>IFERROR(__xludf.DUMMYFUNCTION("REGEXEXTRACT(C914,""[A-Z]{2,}"")"),"CCET")</f>
        <v>CCET</v>
      </c>
      <c r="E914" s="7" t="s">
        <v>22834</v>
      </c>
      <c r="F914" s="7" t="s">
        <v>21688</v>
      </c>
      <c r="G914" s="7" t="s">
        <v>86</v>
      </c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0">
        <v>45450.0</v>
      </c>
      <c r="B915" s="11" t="s">
        <v>22835</v>
      </c>
      <c r="C915" s="7" t="s">
        <v>22836</v>
      </c>
      <c r="D915" s="7" t="str">
        <f>IFERROR(__xludf.DUMMYFUNCTION("REGEXEXTRACT(C915,""[A-Z]{2,}"")"),"LOXLEY")</f>
        <v>LOXLEY</v>
      </c>
      <c r="E915" s="7"/>
      <c r="F915" s="7" t="s">
        <v>184</v>
      </c>
      <c r="G915" s="7" t="s">
        <v>29</v>
      </c>
      <c r="H915" s="7" t="s">
        <v>4677</v>
      </c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0">
        <v>45450.0</v>
      </c>
      <c r="B916" s="11" t="s">
        <v>22835</v>
      </c>
      <c r="C916" s="7" t="s">
        <v>22836</v>
      </c>
      <c r="D916" s="7" t="str">
        <f>IFERROR(__xludf.DUMMYFUNCTION("REGEXEXTRACT(C916,""[A-Z]{2,}"")"),"LOXLEY")</f>
        <v>LOXLEY</v>
      </c>
      <c r="E916" s="7" t="s">
        <v>184</v>
      </c>
      <c r="F916" s="7" t="s">
        <v>7157</v>
      </c>
      <c r="G916" s="7" t="s">
        <v>29</v>
      </c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0">
        <v>45450.0</v>
      </c>
      <c r="B917" s="11" t="s">
        <v>22837</v>
      </c>
      <c r="C917" s="7" t="s">
        <v>22838</v>
      </c>
      <c r="D917" s="7" t="str">
        <f>IFERROR(__xludf.DUMMYFUNCTION("REGEXEXTRACT(C917,""[A-Z]{2,}"")"),"NUSA")</f>
        <v>NUSA</v>
      </c>
      <c r="E917" s="7" t="s">
        <v>22839</v>
      </c>
      <c r="F917" s="7" t="s">
        <v>6179</v>
      </c>
      <c r="G917" s="7" t="s">
        <v>14</v>
      </c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0">
        <v>45450.0</v>
      </c>
      <c r="B918" s="11" t="s">
        <v>22840</v>
      </c>
      <c r="C918" s="7" t="s">
        <v>22841</v>
      </c>
      <c r="D918" s="7" t="str">
        <f>IFERROR(__xludf.DUMMYFUNCTION("REGEXEXTRACT(C918,""[A-Z]{2,}"")"),"TEGH")</f>
        <v>TEGH</v>
      </c>
      <c r="E918" s="7" t="s">
        <v>15</v>
      </c>
      <c r="F918" s="7" t="s">
        <v>132</v>
      </c>
      <c r="G918" s="7" t="s">
        <v>14</v>
      </c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0">
        <v>45450.0</v>
      </c>
      <c r="B919" s="11" t="s">
        <v>22840</v>
      </c>
      <c r="C919" s="7" t="s">
        <v>22841</v>
      </c>
      <c r="D919" s="7" t="str">
        <f>IFERROR(__xludf.DUMMYFUNCTION("REGEXEXTRACT(C919,""[A-Z]{2,}"")"),"TEGH")</f>
        <v>TEGH</v>
      </c>
      <c r="E919" s="7" t="s">
        <v>409</v>
      </c>
      <c r="F919" s="7" t="s">
        <v>258</v>
      </c>
      <c r="G919" s="7" t="s">
        <v>14</v>
      </c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0">
        <v>45450.0</v>
      </c>
      <c r="B920" s="11" t="s">
        <v>22842</v>
      </c>
      <c r="C920" s="7" t="s">
        <v>22843</v>
      </c>
      <c r="D920" s="7" t="str">
        <f>IFERROR(__xludf.DUMMYFUNCTION("REGEXEXTRACT(C920,""[A-Z]{2,}"")"),"FUND")</f>
        <v>FUND</v>
      </c>
      <c r="E920" s="7" t="s">
        <v>15</v>
      </c>
      <c r="F920" s="7" t="s">
        <v>22844</v>
      </c>
      <c r="G920" s="7" t="s">
        <v>86</v>
      </c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0">
        <v>45450.0</v>
      </c>
      <c r="B921" s="11" t="s">
        <v>22842</v>
      </c>
      <c r="C921" s="7" t="s">
        <v>22843</v>
      </c>
      <c r="D921" s="7" t="str">
        <f>IFERROR(__xludf.DUMMYFUNCTION("REGEXEXTRACT(C921,""[A-Z]{2,}"")"),"FUND")</f>
        <v>FUND</v>
      </c>
      <c r="E921" s="7" t="s">
        <v>2384</v>
      </c>
      <c r="F921" s="7" t="s">
        <v>4561</v>
      </c>
      <c r="G921" s="7" t="s">
        <v>86</v>
      </c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0">
        <v>45450.0</v>
      </c>
      <c r="B922" s="11" t="s">
        <v>22845</v>
      </c>
      <c r="C922" s="7" t="s">
        <v>22846</v>
      </c>
      <c r="D922" s="7" t="str">
        <f>IFERROR(__xludf.DUMMYFUNCTION("REGEXEXTRACT(C922,""[A-Z]{2,}"")"),"KTB")</f>
        <v>KTB</v>
      </c>
      <c r="E922" s="7" t="s">
        <v>15</v>
      </c>
      <c r="F922" s="7" t="s">
        <v>1303</v>
      </c>
      <c r="G922" s="7" t="s">
        <v>14</v>
      </c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0">
        <v>45450.0</v>
      </c>
      <c r="B923" s="11" t="s">
        <v>22847</v>
      </c>
      <c r="C923" s="7" t="s">
        <v>22848</v>
      </c>
      <c r="D923" s="7" t="str">
        <f>IFERROR(__xludf.DUMMYFUNCTION("REGEXEXTRACT(C923,""[A-Z]{2,}"")"),"BJC")</f>
        <v>BJC</v>
      </c>
      <c r="E923" s="7" t="s">
        <v>7428</v>
      </c>
      <c r="F923" s="7" t="s">
        <v>22849</v>
      </c>
      <c r="G923" s="7" t="s">
        <v>14</v>
      </c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0">
        <v>45450.0</v>
      </c>
      <c r="B924" s="11" t="s">
        <v>22847</v>
      </c>
      <c r="C924" s="7" t="s">
        <v>22848</v>
      </c>
      <c r="D924" s="7" t="s">
        <v>899</v>
      </c>
      <c r="E924" s="7" t="s">
        <v>7428</v>
      </c>
      <c r="F924" s="7" t="s">
        <v>22849</v>
      </c>
      <c r="G924" s="7" t="s">
        <v>14</v>
      </c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0">
        <v>45450.0</v>
      </c>
      <c r="B925" s="11" t="s">
        <v>22847</v>
      </c>
      <c r="C925" s="7" t="s">
        <v>22848</v>
      </c>
      <c r="D925" s="7" t="s">
        <v>298</v>
      </c>
      <c r="E925" s="7" t="s">
        <v>7428</v>
      </c>
      <c r="F925" s="7" t="s">
        <v>22849</v>
      </c>
      <c r="G925" s="7" t="s">
        <v>14</v>
      </c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0">
        <v>45450.0</v>
      </c>
      <c r="B926" s="11" t="s">
        <v>22850</v>
      </c>
      <c r="C926" s="7" t="s">
        <v>22851</v>
      </c>
      <c r="D926" s="7" t="str">
        <f>IFERROR(__xludf.DUMMYFUNCTION("REGEXEXTRACT(C926,""[A-Z]{2,}"")"),"STGT")</f>
        <v>STGT</v>
      </c>
      <c r="E926" s="7" t="s">
        <v>15</v>
      </c>
      <c r="F926" s="7" t="s">
        <v>171</v>
      </c>
      <c r="G926" s="7" t="s">
        <v>14</v>
      </c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0">
        <v>45450.0</v>
      </c>
      <c r="B927" s="11" t="s">
        <v>22850</v>
      </c>
      <c r="C927" s="7" t="s">
        <v>22851</v>
      </c>
      <c r="D927" s="7" t="str">
        <f>IFERROR(__xludf.DUMMYFUNCTION("REGEXEXTRACT(C927,""[A-Z]{2,}"")"),"STGT")</f>
        <v>STGT</v>
      </c>
      <c r="E927" s="7" t="s">
        <v>1204</v>
      </c>
      <c r="F927" s="7" t="s">
        <v>101</v>
      </c>
      <c r="G927" s="7" t="s">
        <v>14</v>
      </c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0">
        <v>45450.0</v>
      </c>
      <c r="B928" s="11" t="s">
        <v>22852</v>
      </c>
      <c r="C928" s="7" t="s">
        <v>22853</v>
      </c>
      <c r="D928" s="7" t="str">
        <f>IFERROR(__xludf.DUMMYFUNCTION("REGEXEXTRACT(C928,""[A-Z]{2,}"")"),"SABUY")</f>
        <v>SABUY</v>
      </c>
      <c r="E928" s="7" t="s">
        <v>6270</v>
      </c>
      <c r="F928" s="7" t="s">
        <v>152</v>
      </c>
      <c r="G928" s="7" t="s">
        <v>86</v>
      </c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0">
        <v>45449.0</v>
      </c>
      <c r="B929" s="11" t="s">
        <v>22854</v>
      </c>
      <c r="C929" s="7" t="s">
        <v>22855</v>
      </c>
      <c r="D929" s="7" t="str">
        <f>IFERROR(__xludf.DUMMYFUNCTION("REGEXEXTRACT(C929,""[A-Z]{2,}"")"),"SET")</f>
        <v>SET</v>
      </c>
      <c r="E929" s="7"/>
      <c r="F929" s="7" t="s">
        <v>6056</v>
      </c>
      <c r="G929" s="7" t="s">
        <v>86</v>
      </c>
      <c r="H929" s="7" t="s">
        <v>15</v>
      </c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0">
        <v>45449.0</v>
      </c>
      <c r="B930" s="11" t="s">
        <v>22854</v>
      </c>
      <c r="C930" s="7" t="s">
        <v>22855</v>
      </c>
      <c r="D930" s="7" t="str">
        <f>IFERROR(__xludf.DUMMYFUNCTION("REGEXEXTRACT(C930,""[A-Z]{2,}"")"),"SET")</f>
        <v>SET</v>
      </c>
      <c r="E930" s="7"/>
      <c r="F930" s="7" t="s">
        <v>747</v>
      </c>
      <c r="G930" s="7" t="s">
        <v>86</v>
      </c>
      <c r="H930" s="7" t="s">
        <v>15</v>
      </c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0">
        <v>45449.0</v>
      </c>
      <c r="B931" s="11" t="s">
        <v>22856</v>
      </c>
      <c r="C931" s="7" t="s">
        <v>22857</v>
      </c>
      <c r="D931" s="7" t="str">
        <f>IFERROR(__xludf.DUMMYFUNCTION("REGEXEXTRACT(C931,""[A-Z]{2,}"")"),"CPF")</f>
        <v>CPF</v>
      </c>
      <c r="E931" s="7" t="s">
        <v>436</v>
      </c>
      <c r="F931" s="7" t="s">
        <v>18</v>
      </c>
      <c r="G931" s="7" t="s">
        <v>14</v>
      </c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0">
        <v>45449.0</v>
      </c>
      <c r="B932" s="11" t="s">
        <v>22856</v>
      </c>
      <c r="C932" s="7" t="s">
        <v>22857</v>
      </c>
      <c r="D932" s="7" t="str">
        <f>IFERROR(__xludf.DUMMYFUNCTION("REGEXEXTRACT(C932,""[A-Z]{2,}"")"),"CPF")</f>
        <v>CPF</v>
      </c>
      <c r="E932" s="7" t="s">
        <v>259</v>
      </c>
      <c r="F932" s="7" t="s">
        <v>260</v>
      </c>
      <c r="G932" s="7" t="s">
        <v>14</v>
      </c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0">
        <v>45449.0</v>
      </c>
      <c r="B933" s="11" t="s">
        <v>22856</v>
      </c>
      <c r="C933" s="7" t="s">
        <v>22857</v>
      </c>
      <c r="D933" s="7" t="str">
        <f>IFERROR(__xludf.DUMMYFUNCTION("REGEXEXTRACT(C933,""[A-Z]{2,}"")"),"CPF")</f>
        <v>CPF</v>
      </c>
      <c r="E933" s="7" t="s">
        <v>705</v>
      </c>
      <c r="F933" s="7" t="s">
        <v>300</v>
      </c>
      <c r="G933" s="7" t="s">
        <v>14</v>
      </c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0">
        <v>45449.0</v>
      </c>
      <c r="B934" s="11" t="s">
        <v>22858</v>
      </c>
      <c r="C934" s="7" t="s">
        <v>22859</v>
      </c>
      <c r="D934" s="7" t="str">
        <f>IFERROR(__xludf.DUMMYFUNCTION("REGEXEXTRACT(C934,""[A-Z]{2,}"")"),"ECB")</f>
        <v>ECB</v>
      </c>
      <c r="E934" s="7" t="s">
        <v>589</v>
      </c>
      <c r="F934" s="7" t="s">
        <v>1791</v>
      </c>
      <c r="G934" s="7" t="s">
        <v>29</v>
      </c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0">
        <v>45449.0</v>
      </c>
      <c r="B935" s="11" t="s">
        <v>22860</v>
      </c>
      <c r="C935" s="7" t="s">
        <v>22861</v>
      </c>
      <c r="D935" s="7" t="str">
        <f>IFERROR(__xludf.DUMMYFUNCTION("REGEXEXTRACT(C935,""[A-Z]{2,}"")"),"NEX")</f>
        <v>NEX</v>
      </c>
      <c r="E935" s="7" t="s">
        <v>15</v>
      </c>
      <c r="F935" s="7" t="s">
        <v>171</v>
      </c>
      <c r="G935" s="7" t="s">
        <v>14</v>
      </c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0">
        <v>45449.0</v>
      </c>
      <c r="B936" s="11" t="s">
        <v>22860</v>
      </c>
      <c r="C936" s="7" t="s">
        <v>22861</v>
      </c>
      <c r="D936" s="7" t="s">
        <v>307</v>
      </c>
      <c r="E936" s="7" t="s">
        <v>15</v>
      </c>
      <c r="F936" s="7" t="s">
        <v>101</v>
      </c>
      <c r="G936" s="7" t="s">
        <v>14</v>
      </c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0">
        <v>45449.0</v>
      </c>
      <c r="B937" s="11" t="s">
        <v>22862</v>
      </c>
      <c r="C937" s="7" t="s">
        <v>22863</v>
      </c>
      <c r="D937" s="7" t="str">
        <f>IFERROR(__xludf.DUMMYFUNCTION("REGEXEXTRACT(C937,""[A-Z]{2,}"")"),"SABUY")</f>
        <v>SABUY</v>
      </c>
      <c r="E937" s="7" t="s">
        <v>6454</v>
      </c>
      <c r="F937" s="7" t="s">
        <v>8877</v>
      </c>
      <c r="G937" s="7" t="s">
        <v>86</v>
      </c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0">
        <v>45449.0</v>
      </c>
      <c r="B938" s="11" t="s">
        <v>22862</v>
      </c>
      <c r="C938" s="7" t="s">
        <v>22863</v>
      </c>
      <c r="D938" s="7" t="str">
        <f>IFERROR(__xludf.DUMMYFUNCTION("REGEXEXTRACT(C938,""[A-Z]{2,}"")"),"SABUY")</f>
        <v>SABUY</v>
      </c>
      <c r="E938" s="7" t="s">
        <v>22864</v>
      </c>
      <c r="F938" s="7" t="s">
        <v>22612</v>
      </c>
      <c r="G938" s="7" t="s">
        <v>86</v>
      </c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0">
        <v>45448.0</v>
      </c>
      <c r="B939" s="11" t="s">
        <v>22865</v>
      </c>
      <c r="C939" s="7" t="s">
        <v>22866</v>
      </c>
      <c r="D939" s="7" t="str">
        <f>IFERROR(__xludf.DUMMYFUNCTION("REGEXEXTRACT(C939,""[A-Z]{2,}"")"),"CK")</f>
        <v>CK</v>
      </c>
      <c r="E939" s="7" t="s">
        <v>15</v>
      </c>
      <c r="F939" s="7" t="s">
        <v>747</v>
      </c>
      <c r="G939" s="7" t="s">
        <v>86</v>
      </c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0">
        <v>45448.0</v>
      </c>
      <c r="B940" s="11" t="s">
        <v>22865</v>
      </c>
      <c r="C940" s="7" t="s">
        <v>22866</v>
      </c>
      <c r="D940" s="7" t="str">
        <f>IFERROR(__xludf.DUMMYFUNCTION("REGEXEXTRACT(C940,""[A-Z]{2,}"")"),"CK")</f>
        <v>CK</v>
      </c>
      <c r="E940" s="7" t="s">
        <v>15</v>
      </c>
      <c r="F940" s="7" t="s">
        <v>749</v>
      </c>
      <c r="G940" s="7" t="s">
        <v>86</v>
      </c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0">
        <v>45448.0</v>
      </c>
      <c r="B941" s="11" t="s">
        <v>22867</v>
      </c>
      <c r="C941" s="7" t="s">
        <v>22868</v>
      </c>
      <c r="D941" s="7" t="str">
        <f>IFERROR(__xludf.DUMMYFUNCTION("REGEXEXTRACT(C941,""[A-Z]{2,}"")"),"JKN")</f>
        <v>JKN</v>
      </c>
      <c r="E941" s="7" t="s">
        <v>21336</v>
      </c>
      <c r="F941" s="7" t="s">
        <v>21379</v>
      </c>
      <c r="G941" s="7" t="s">
        <v>29</v>
      </c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0">
        <v>45448.0</v>
      </c>
      <c r="B942" s="11" t="s">
        <v>22869</v>
      </c>
      <c r="C942" s="7" t="s">
        <v>22870</v>
      </c>
      <c r="D942" s="7" t="str">
        <f>IFERROR(__xludf.DUMMYFUNCTION("REGEXEXTRACT(C942,""[A-Z]{2,}"")"),"CRC")</f>
        <v>CRC</v>
      </c>
      <c r="E942" s="7"/>
      <c r="F942" s="7" t="s">
        <v>18</v>
      </c>
      <c r="G942" s="7" t="s">
        <v>14</v>
      </c>
      <c r="H942" s="7" t="s">
        <v>15</v>
      </c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0">
        <v>45448.0</v>
      </c>
      <c r="B943" s="11" t="s">
        <v>22869</v>
      </c>
      <c r="C943" s="7" t="s">
        <v>22870</v>
      </c>
      <c r="D943" s="7" t="str">
        <f>IFERROR(__xludf.DUMMYFUNCTION("REGEXEXTRACT(C943,""[A-Z]{2,}"")"),"CRC")</f>
        <v>CRC</v>
      </c>
      <c r="E943" s="7" t="s">
        <v>1717</v>
      </c>
      <c r="F943" s="7" t="s">
        <v>5047</v>
      </c>
      <c r="G943" s="7" t="s">
        <v>14</v>
      </c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0">
        <v>45448.0</v>
      </c>
      <c r="B944" s="11" t="s">
        <v>22869</v>
      </c>
      <c r="C944" s="7" t="s">
        <v>22870</v>
      </c>
      <c r="D944" s="7" t="str">
        <f>IFERROR(__xludf.DUMMYFUNCTION("REGEXEXTRACT(C944,""[A-Z]{2,}"")"),"CRC")</f>
        <v>CRC</v>
      </c>
      <c r="E944" s="7" t="s">
        <v>22871</v>
      </c>
      <c r="F944" s="7" t="s">
        <v>4286</v>
      </c>
      <c r="G944" s="7" t="s">
        <v>14</v>
      </c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0">
        <v>45448.0</v>
      </c>
      <c r="B945" s="11" t="s">
        <v>22869</v>
      </c>
      <c r="C945" s="7" t="s">
        <v>22870</v>
      </c>
      <c r="D945" s="7" t="str">
        <f>IFERROR(__xludf.DUMMYFUNCTION("REGEXEXTRACT(C945,""[A-Z]{2,}"")"),"CRC")</f>
        <v>CRC</v>
      </c>
      <c r="E945" s="7" t="s">
        <v>436</v>
      </c>
      <c r="F945" s="7" t="s">
        <v>13</v>
      </c>
      <c r="G945" s="7" t="s">
        <v>14</v>
      </c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0">
        <v>45447.0</v>
      </c>
      <c r="B946" s="11" t="s">
        <v>22872</v>
      </c>
      <c r="C946" s="7" t="s">
        <v>22873</v>
      </c>
      <c r="D946" s="7" t="str">
        <f>IFERROR(__xludf.DUMMYFUNCTION("REGEXEXTRACT(C946,""[A-Z]{2,}"")"),"DCON")</f>
        <v>DCON</v>
      </c>
      <c r="E946" s="7" t="s">
        <v>47</v>
      </c>
      <c r="F946" s="7" t="s">
        <v>22874</v>
      </c>
      <c r="G946" s="7" t="s">
        <v>86</v>
      </c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0">
        <v>45447.0</v>
      </c>
      <c r="B947" s="11" t="s">
        <v>22872</v>
      </c>
      <c r="C947" s="7" t="s">
        <v>22873</v>
      </c>
      <c r="D947" s="7" t="str">
        <f>IFERROR(__xludf.DUMMYFUNCTION("REGEXEXTRACT(C947,""[A-Z]{2,}"")"),"DCON")</f>
        <v>DCON</v>
      </c>
      <c r="E947" s="7" t="s">
        <v>943</v>
      </c>
      <c r="F947" s="7" t="s">
        <v>22875</v>
      </c>
      <c r="G947" s="7" t="s">
        <v>86</v>
      </c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0">
        <v>45447.0</v>
      </c>
      <c r="B948" s="11" t="s">
        <v>22876</v>
      </c>
      <c r="C948" s="7" t="s">
        <v>22877</v>
      </c>
      <c r="D948" s="7" t="str">
        <f>IFERROR(__xludf.DUMMYFUNCTION("REGEXEXTRACT(C948,""[A-Z]{2,}"")"),"SET")</f>
        <v>SET</v>
      </c>
      <c r="E948" s="7" t="s">
        <v>184</v>
      </c>
      <c r="F948" s="7" t="s">
        <v>8822</v>
      </c>
      <c r="G948" s="7" t="s">
        <v>86</v>
      </c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0">
        <v>45447.0</v>
      </c>
      <c r="B949" s="11" t="s">
        <v>22876</v>
      </c>
      <c r="C949" s="7" t="s">
        <v>22877</v>
      </c>
      <c r="D949" s="7" t="str">
        <f>IFERROR(__xludf.DUMMYFUNCTION("REGEXEXTRACT(C949,""[A-Z]{2,}"")"),"SET")</f>
        <v>SET</v>
      </c>
      <c r="E949" s="7" t="s">
        <v>105</v>
      </c>
      <c r="F949" s="7" t="s">
        <v>3892</v>
      </c>
      <c r="G949" s="7" t="s">
        <v>86</v>
      </c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0">
        <v>45447.0</v>
      </c>
      <c r="B950" s="11" t="s">
        <v>22876</v>
      </c>
      <c r="C950" s="7" t="s">
        <v>22877</v>
      </c>
      <c r="D950" s="7" t="str">
        <f>IFERROR(__xludf.DUMMYFUNCTION("REGEXEXTRACT(C950,""[A-Z]{2,}"")"),"SET")</f>
        <v>SET</v>
      </c>
      <c r="E950" s="7" t="s">
        <v>105</v>
      </c>
      <c r="F950" s="7" t="s">
        <v>747</v>
      </c>
      <c r="G950" s="7" t="s">
        <v>86</v>
      </c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0">
        <v>45447.0</v>
      </c>
      <c r="B951" s="11" t="s">
        <v>22878</v>
      </c>
      <c r="C951" s="7" t="s">
        <v>22879</v>
      </c>
      <c r="D951" s="7" t="str">
        <f>IFERROR(__xludf.DUMMYFUNCTION("REGEXEXTRACT(C951,""[A-Z]{2,}"")"),"NYSE")</f>
        <v>NYSE</v>
      </c>
      <c r="E951" s="7" t="s">
        <v>15</v>
      </c>
      <c r="F951" s="7" t="s">
        <v>22880</v>
      </c>
      <c r="G951" s="7" t="s">
        <v>86</v>
      </c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0">
        <v>45447.0</v>
      </c>
      <c r="B952" s="11" t="s">
        <v>22878</v>
      </c>
      <c r="C952" s="7" t="s">
        <v>22879</v>
      </c>
      <c r="D952" s="7" t="str">
        <f>IFERROR(__xludf.DUMMYFUNCTION("REGEXEXTRACT(C952,""[A-Z]{2,}"")"),"NYSE")</f>
        <v>NYSE</v>
      </c>
      <c r="E952" s="7" t="s">
        <v>22881</v>
      </c>
      <c r="F952" s="7" t="s">
        <v>22882</v>
      </c>
      <c r="G952" s="7" t="s">
        <v>86</v>
      </c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0">
        <v>45447.0</v>
      </c>
      <c r="B953" s="11" t="s">
        <v>22883</v>
      </c>
      <c r="C953" s="7" t="s">
        <v>22884</v>
      </c>
      <c r="D953" s="7" t="str">
        <f>IFERROR(__xludf.DUMMYFUNCTION("REGEXEXTRACT(C953,""[A-Z]{2,}"")"),"GRAMMY")</f>
        <v>GRAMMY</v>
      </c>
      <c r="E953" s="7" t="s">
        <v>15</v>
      </c>
      <c r="F953" s="7" t="s">
        <v>101</v>
      </c>
      <c r="G953" s="7" t="s">
        <v>14</v>
      </c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0">
        <v>45447.0</v>
      </c>
      <c r="B954" s="11" t="s">
        <v>22883</v>
      </c>
      <c r="C954" s="7" t="s">
        <v>22884</v>
      </c>
      <c r="D954" s="7" t="str">
        <f>IFERROR(__xludf.DUMMYFUNCTION("REGEXEXTRACT(C954,""[A-Z]{2,}"")"),"GRAMMY")</f>
        <v>GRAMMY</v>
      </c>
      <c r="E954" s="7" t="s">
        <v>552</v>
      </c>
      <c r="F954" s="7" t="s">
        <v>560</v>
      </c>
      <c r="G954" s="7" t="s">
        <v>14</v>
      </c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0">
        <v>45447.0</v>
      </c>
      <c r="B955" s="11" t="s">
        <v>22883</v>
      </c>
      <c r="C955" s="7" t="s">
        <v>22884</v>
      </c>
      <c r="D955" s="7" t="str">
        <f>IFERROR(__xludf.DUMMYFUNCTION("REGEXEXTRACT(C955,""[A-Z]{2,}"")"),"GRAMMY")</f>
        <v>GRAMMY</v>
      </c>
      <c r="E955" s="7" t="s">
        <v>217</v>
      </c>
      <c r="F955" s="7" t="s">
        <v>240</v>
      </c>
      <c r="G955" s="7" t="s">
        <v>14</v>
      </c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0">
        <v>45447.0</v>
      </c>
      <c r="B956" s="11" t="s">
        <v>22883</v>
      </c>
      <c r="C956" s="7" t="s">
        <v>22884</v>
      </c>
      <c r="D956" s="7" t="str">
        <f>IFERROR(__xludf.DUMMYFUNCTION("REGEXEXTRACT(C956,""[A-Z]{2,}"")"),"GRAMMY")</f>
        <v>GRAMMY</v>
      </c>
      <c r="E956" s="7" t="s">
        <v>15</v>
      </c>
      <c r="F956" s="7" t="s">
        <v>22885</v>
      </c>
      <c r="G956" s="7" t="s">
        <v>14</v>
      </c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0">
        <v>45447.0</v>
      </c>
      <c r="B957" s="11" t="s">
        <v>22886</v>
      </c>
      <c r="C957" s="7" t="s">
        <v>22887</v>
      </c>
      <c r="D957" s="7" t="str">
        <f>IFERROR(__xludf.DUMMYFUNCTION("REGEXEXTRACT(C957,""[A-Z]{2,}"")"),"ARIN")</f>
        <v>ARIN</v>
      </c>
      <c r="E957" s="7" t="s">
        <v>21348</v>
      </c>
      <c r="F957" s="7" t="s">
        <v>5549</v>
      </c>
      <c r="G957" s="7" t="s">
        <v>29</v>
      </c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0">
        <v>45446.0</v>
      </c>
      <c r="B958" s="11" t="s">
        <v>22888</v>
      </c>
      <c r="C958" s="7" t="s">
        <v>22889</v>
      </c>
      <c r="D958" s="7" t="str">
        <f>IFERROR(__xludf.DUMMYFUNCTION("REGEXEXTRACT(C958,""[A-Z]{2,}"")"),"GENCO")</f>
        <v>GENCO</v>
      </c>
      <c r="E958" s="7" t="s">
        <v>21829</v>
      </c>
      <c r="F958" s="7" t="s">
        <v>21830</v>
      </c>
      <c r="G958" s="7" t="s">
        <v>29</v>
      </c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0">
        <v>45445.0</v>
      </c>
      <c r="B959" s="11" t="s">
        <v>22890</v>
      </c>
      <c r="C959" s="7" t="s">
        <v>22891</v>
      </c>
      <c r="D959" s="7" t="str">
        <f>IFERROR(__xludf.DUMMYFUNCTION("REGEXEXTRACT(C959,""[A-Z]{2,}"")"),"PCB")</f>
        <v>PCB</v>
      </c>
      <c r="E959" s="7" t="s">
        <v>12871</v>
      </c>
      <c r="F959" s="7" t="s">
        <v>240</v>
      </c>
      <c r="G959" s="7" t="s">
        <v>14</v>
      </c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0">
        <v>45445.0</v>
      </c>
      <c r="B960" s="11" t="s">
        <v>22890</v>
      </c>
      <c r="C960" s="7" t="s">
        <v>22891</v>
      </c>
      <c r="D960" s="7" t="str">
        <f>IFERROR(__xludf.DUMMYFUNCTION("REGEXEXTRACT(C960,""[A-Z]{2,}"")"),"PCB")</f>
        <v>PCB</v>
      </c>
      <c r="E960" s="7" t="s">
        <v>950</v>
      </c>
      <c r="F960" s="7" t="s">
        <v>220</v>
      </c>
      <c r="G960" s="7" t="s">
        <v>14</v>
      </c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0">
        <v>45444.0</v>
      </c>
      <c r="B961" s="11" t="s">
        <v>22892</v>
      </c>
      <c r="C961" s="7" t="s">
        <v>22893</v>
      </c>
      <c r="D961" s="7" t="str">
        <f>IFERROR(__xludf.DUMMYFUNCTION("REGEXEXTRACT(C961,""[A-Z]{2,}"")"),"SIRI")</f>
        <v>SIRI</v>
      </c>
      <c r="E961" s="7"/>
      <c r="F961" s="7" t="s">
        <v>7427</v>
      </c>
      <c r="G961" s="7" t="s">
        <v>14</v>
      </c>
      <c r="H961" s="7" t="s">
        <v>4677</v>
      </c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0">
        <v>45444.0</v>
      </c>
      <c r="B962" s="11" t="s">
        <v>22892</v>
      </c>
      <c r="C962" s="7" t="s">
        <v>22893</v>
      </c>
      <c r="D962" s="7" t="str">
        <f>IFERROR(__xludf.DUMMYFUNCTION("REGEXEXTRACT(C962,""[A-Z]{2,}"")"),"SIRI")</f>
        <v>SIRI</v>
      </c>
      <c r="E962" s="7" t="s">
        <v>420</v>
      </c>
      <c r="F962" s="7" t="s">
        <v>21498</v>
      </c>
      <c r="G962" s="7" t="s">
        <v>14</v>
      </c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0">
        <v>45443.0</v>
      </c>
      <c r="B963" s="11" t="s">
        <v>22894</v>
      </c>
      <c r="C963" s="7" t="s">
        <v>22895</v>
      </c>
      <c r="D963" s="7" t="str">
        <f>IFERROR(__xludf.DUMMYFUNCTION("REGEXEXTRACT(C963,""[A-Z]{2,}"")"),"AMATAV")</f>
        <v>AMATAV</v>
      </c>
      <c r="E963" s="7" t="s">
        <v>15</v>
      </c>
      <c r="F963" s="7" t="s">
        <v>184</v>
      </c>
      <c r="G963" s="7" t="s">
        <v>14</v>
      </c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0">
        <v>45443.0</v>
      </c>
      <c r="B964" s="11" t="s">
        <v>22896</v>
      </c>
      <c r="C964" s="7" t="s">
        <v>22897</v>
      </c>
      <c r="D964" s="7" t="str">
        <f>IFERROR(__xludf.DUMMYFUNCTION("REGEXEXTRACT(C964,""[A-Z]{2,}"")"),"PTTEP")</f>
        <v>PTTEP</v>
      </c>
      <c r="E964" s="7" t="s">
        <v>950</v>
      </c>
      <c r="F964" s="7" t="s">
        <v>22898</v>
      </c>
      <c r="G964" s="7" t="s">
        <v>14</v>
      </c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0">
        <v>45443.0</v>
      </c>
      <c r="B965" s="11" t="s">
        <v>22896</v>
      </c>
      <c r="C965" s="7" t="s">
        <v>22897</v>
      </c>
      <c r="D965" s="7" t="str">
        <f>IFERROR(__xludf.DUMMYFUNCTION("REGEXEXTRACT(C965,""[A-Z]{2,}"")"),"PTTEP")</f>
        <v>PTTEP</v>
      </c>
      <c r="E965" s="7" t="s">
        <v>18514</v>
      </c>
      <c r="F965" s="7" t="s">
        <v>22899</v>
      </c>
      <c r="G965" s="7" t="s">
        <v>14</v>
      </c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0">
        <v>45443.0</v>
      </c>
      <c r="B966" s="11" t="s">
        <v>22900</v>
      </c>
      <c r="C966" s="7" t="s">
        <v>22901</v>
      </c>
      <c r="D966" s="7" t="str">
        <f>IFERROR(__xludf.DUMMYFUNCTION("REGEXEXTRACT(C966,""[A-Z]{2,}"")"),"AWC")</f>
        <v>AWC</v>
      </c>
      <c r="E966" s="7" t="s">
        <v>22902</v>
      </c>
      <c r="F966" s="7" t="s">
        <v>18</v>
      </c>
      <c r="G966" s="7" t="s">
        <v>14</v>
      </c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0">
        <v>45443.0</v>
      </c>
      <c r="B967" s="11" t="s">
        <v>22900</v>
      </c>
      <c r="C967" s="7" t="s">
        <v>22901</v>
      </c>
      <c r="D967" s="7" t="str">
        <f>IFERROR(__xludf.DUMMYFUNCTION("REGEXEXTRACT(C967,""[A-Z]{2,}"")"),"AWC")</f>
        <v>AWC</v>
      </c>
      <c r="E967" s="7" t="s">
        <v>22903</v>
      </c>
      <c r="F967" s="7" t="s">
        <v>149</v>
      </c>
      <c r="G967" s="7" t="s">
        <v>14</v>
      </c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0">
        <v>45443.0</v>
      </c>
      <c r="B968" s="11" t="s">
        <v>22900</v>
      </c>
      <c r="C968" s="7" t="s">
        <v>22901</v>
      </c>
      <c r="D968" s="7" t="str">
        <f>IFERROR(__xludf.DUMMYFUNCTION("REGEXEXTRACT(C968,""[A-Z]{2,}"")"),"AWC")</f>
        <v>AWC</v>
      </c>
      <c r="E968" s="7" t="s">
        <v>420</v>
      </c>
      <c r="F968" s="7" t="s">
        <v>13</v>
      </c>
      <c r="G968" s="7" t="s">
        <v>14</v>
      </c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0">
        <v>45443.0</v>
      </c>
      <c r="B969" s="11" t="s">
        <v>22904</v>
      </c>
      <c r="C969" s="7" t="s">
        <v>22905</v>
      </c>
      <c r="D969" s="7" t="str">
        <f>IFERROR(__xludf.DUMMYFUNCTION("REGEXEXTRACT(C969,""[A-Z]{2,}"")"),"MILL")</f>
        <v>MILL</v>
      </c>
      <c r="E969" s="7" t="s">
        <v>493</v>
      </c>
      <c r="F969" s="7" t="s">
        <v>22906</v>
      </c>
      <c r="G969" s="7" t="s">
        <v>14</v>
      </c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0">
        <v>45443.0</v>
      </c>
      <c r="B970" s="11" t="s">
        <v>22907</v>
      </c>
      <c r="C970" s="7" t="s">
        <v>22908</v>
      </c>
      <c r="D970" s="7" t="str">
        <f>IFERROR(__xludf.DUMMYFUNCTION("REGEXEXTRACT(C970,""[A-Z]{2,}"")"),"JAS")</f>
        <v>JAS</v>
      </c>
      <c r="E970" s="7" t="s">
        <v>22050</v>
      </c>
      <c r="F970" s="7" t="s">
        <v>21416</v>
      </c>
      <c r="G970" s="7" t="s">
        <v>86</v>
      </c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0">
        <v>45443.0</v>
      </c>
      <c r="B971" s="11" t="s">
        <v>22909</v>
      </c>
      <c r="C971" s="7" t="s">
        <v>22910</v>
      </c>
      <c r="D971" s="7" t="str">
        <f>IFERROR(__xludf.DUMMYFUNCTION("REGEXEXTRACT(C971,""[A-Z]{2,}"")"),"SBNEXT")</f>
        <v>SBNEXT</v>
      </c>
      <c r="E971" s="7" t="s">
        <v>22050</v>
      </c>
      <c r="F971" s="7" t="s">
        <v>7427</v>
      </c>
      <c r="G971" s="7" t="s">
        <v>29</v>
      </c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0">
        <v>45443.0</v>
      </c>
      <c r="B972" s="11" t="s">
        <v>22911</v>
      </c>
      <c r="C972" s="7" t="s">
        <v>22912</v>
      </c>
      <c r="D972" s="7" t="str">
        <f>IFERROR(__xludf.DUMMYFUNCTION("REGEXEXTRACT(C972,""[A-Z]{2,}"")"),"KAMART")</f>
        <v>KAMART</v>
      </c>
      <c r="E972" s="7" t="s">
        <v>741</v>
      </c>
      <c r="F972" s="7" t="s">
        <v>1901</v>
      </c>
      <c r="G972" s="7" t="s">
        <v>14</v>
      </c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0">
        <v>45443.0</v>
      </c>
      <c r="B973" s="11" t="s">
        <v>22913</v>
      </c>
      <c r="C973" s="7" t="s">
        <v>22914</v>
      </c>
      <c r="D973" s="7" t="str">
        <f>IFERROR(__xludf.DUMMYFUNCTION("REGEXEXTRACT(C973,""[A-Z]{2,}"")"),"JKN")</f>
        <v>JKN</v>
      </c>
      <c r="E973" s="7" t="s">
        <v>22915</v>
      </c>
      <c r="F973" s="7" t="s">
        <v>22916</v>
      </c>
      <c r="G973" s="7" t="s">
        <v>86</v>
      </c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0">
        <v>45443.0</v>
      </c>
      <c r="B974" s="11" t="s">
        <v>22917</v>
      </c>
      <c r="C974" s="7" t="s">
        <v>22918</v>
      </c>
      <c r="D974" s="7" t="str">
        <f>IFERROR(__xludf.DUMMYFUNCTION("REGEXEXTRACT(C974,""[A-Z]{2,}"")"),"PTTGC")</f>
        <v>PTTGC</v>
      </c>
      <c r="E974" s="7" t="s">
        <v>22919</v>
      </c>
      <c r="F974" s="7" t="s">
        <v>7109</v>
      </c>
      <c r="G974" s="7" t="s">
        <v>14</v>
      </c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0">
        <v>45443.0</v>
      </c>
      <c r="B975" s="11" t="s">
        <v>22920</v>
      </c>
      <c r="C975" s="7" t="s">
        <v>22921</v>
      </c>
      <c r="D975" s="7" t="str">
        <f>IFERROR(__xludf.DUMMYFUNCTION("REGEXEXTRACT(C975,""[A-Z]{2,}"")"),"BTS")</f>
        <v>BTS</v>
      </c>
      <c r="E975" s="7" t="s">
        <v>152</v>
      </c>
      <c r="F975" s="7" t="s">
        <v>6056</v>
      </c>
      <c r="G975" s="7" t="s">
        <v>86</v>
      </c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0">
        <v>45442.0</v>
      </c>
      <c r="B976" s="11" t="s">
        <v>22922</v>
      </c>
      <c r="C976" s="7" t="s">
        <v>22923</v>
      </c>
      <c r="D976" s="7" t="str">
        <f>IFERROR(__xludf.DUMMYFUNCTION("REGEXEXTRACT(C976,""[A-Z]{2,}"")"),"TU")</f>
        <v>TU</v>
      </c>
      <c r="E976" s="7" t="s">
        <v>7577</v>
      </c>
      <c r="F976" s="7" t="s">
        <v>22924</v>
      </c>
      <c r="G976" s="7" t="s">
        <v>86</v>
      </c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0">
        <v>45442.0</v>
      </c>
      <c r="B977" s="11" t="s">
        <v>22925</v>
      </c>
      <c r="C977" s="7" t="s">
        <v>22926</v>
      </c>
      <c r="D977" s="7" t="str">
        <f>IFERROR(__xludf.DUMMYFUNCTION("REGEXEXTRACT(C977,""[A-Z]{2,}"")"),"JCKH")</f>
        <v>JCKH</v>
      </c>
      <c r="E977" s="7" t="s">
        <v>5201</v>
      </c>
      <c r="F977" s="7" t="s">
        <v>184</v>
      </c>
      <c r="G977" s="7" t="s">
        <v>29</v>
      </c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0">
        <v>45442.0</v>
      </c>
      <c r="B978" s="11" t="s">
        <v>22927</v>
      </c>
      <c r="C978" s="7" t="s">
        <v>22928</v>
      </c>
      <c r="D978" s="7" t="str">
        <f>IFERROR(__xludf.DUMMYFUNCTION("REGEXEXTRACT(C978,""[A-Z]{2,}"")"),"CCET")</f>
        <v>CCET</v>
      </c>
      <c r="E978" s="7" t="s">
        <v>22638</v>
      </c>
      <c r="F978" s="7" t="s">
        <v>809</v>
      </c>
      <c r="G978" s="7" t="s">
        <v>14</v>
      </c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0">
        <v>45442.0</v>
      </c>
      <c r="B979" s="11" t="s">
        <v>22929</v>
      </c>
      <c r="C979" s="7" t="s">
        <v>22930</v>
      </c>
      <c r="D979" s="7" t="str">
        <f>IFERROR(__xludf.DUMMYFUNCTION("REGEXEXTRACT(C979,""[A-Z]{2,}"")"),"BGRIM")</f>
        <v>BGRIM</v>
      </c>
      <c r="E979" s="7" t="s">
        <v>552</v>
      </c>
      <c r="F979" s="7" t="s">
        <v>560</v>
      </c>
      <c r="G979" s="7" t="s">
        <v>14</v>
      </c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0">
        <v>45441.0</v>
      </c>
      <c r="B980" s="11" t="s">
        <v>22931</v>
      </c>
      <c r="C980" s="7" t="s">
        <v>22932</v>
      </c>
      <c r="D980" s="7" t="str">
        <f>IFERROR(__xludf.DUMMYFUNCTION("REGEXEXTRACT(C980,""[A-Z]{2,}"")"),"PSL")</f>
        <v>PSL</v>
      </c>
      <c r="E980" s="7" t="s">
        <v>21486</v>
      </c>
      <c r="F980" s="7" t="s">
        <v>1730</v>
      </c>
      <c r="G980" s="7" t="s">
        <v>29</v>
      </c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0">
        <v>45441.0</v>
      </c>
      <c r="B981" s="11" t="s">
        <v>22933</v>
      </c>
      <c r="C981" s="7" t="s">
        <v>22934</v>
      </c>
      <c r="D981" s="7" t="str">
        <f>IFERROR(__xludf.DUMMYFUNCTION("REGEXEXTRACT(C981,""[A-Z]{2,}"")"),"KEX")</f>
        <v>KEX</v>
      </c>
      <c r="E981" s="7" t="s">
        <v>22935</v>
      </c>
      <c r="F981" s="7" t="s">
        <v>1743</v>
      </c>
      <c r="G981" s="7" t="s">
        <v>29</v>
      </c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0">
        <v>45441.0</v>
      </c>
      <c r="B982" s="11" t="s">
        <v>22936</v>
      </c>
      <c r="C982" s="7" t="s">
        <v>22937</v>
      </c>
      <c r="D982" s="7" t="str">
        <f>IFERROR(__xludf.DUMMYFUNCTION("REGEXEXTRACT(C982,""[A-Z]{2,}"")"),"BROOK")</f>
        <v>BROOK</v>
      </c>
      <c r="E982" s="7" t="s">
        <v>22618</v>
      </c>
      <c r="F982" s="7" t="s">
        <v>22938</v>
      </c>
      <c r="G982" s="7" t="s">
        <v>29</v>
      </c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0">
        <v>45441.0</v>
      </c>
      <c r="B983" s="11" t="s">
        <v>22939</v>
      </c>
      <c r="C983" s="7" t="s">
        <v>22940</v>
      </c>
      <c r="D983" s="7" t="str">
        <f>IFERROR(__xludf.DUMMYFUNCTION("REGEXEXTRACT(C983,""[A-Z]{2,}"")"),"NAM")</f>
        <v>NAM</v>
      </c>
      <c r="E983" s="7" t="s">
        <v>552</v>
      </c>
      <c r="F983" s="7" t="s">
        <v>243</v>
      </c>
      <c r="G983" s="7" t="s">
        <v>14</v>
      </c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0">
        <v>45441.0</v>
      </c>
      <c r="B984" s="11" t="s">
        <v>22941</v>
      </c>
      <c r="C984" s="7" t="s">
        <v>22942</v>
      </c>
      <c r="D984" s="7" t="str">
        <f>IFERROR(__xludf.DUMMYFUNCTION("REGEXEXTRACT(C984,""[A-Z]{2,}"")"),"BAT")</f>
        <v>BAT</v>
      </c>
      <c r="E984" s="7" t="s">
        <v>15</v>
      </c>
      <c r="F984" s="7" t="s">
        <v>832</v>
      </c>
      <c r="G984" s="7" t="s">
        <v>86</v>
      </c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0">
        <v>45441.0</v>
      </c>
      <c r="B985" s="11" t="s">
        <v>22943</v>
      </c>
      <c r="C985" s="7" t="s">
        <v>22944</v>
      </c>
      <c r="D985" s="7" t="str">
        <f>IFERROR(__xludf.DUMMYFUNCTION("REGEXEXTRACT(C985,""[A-Z]{2,}"")"),"NAM")</f>
        <v>NAM</v>
      </c>
      <c r="E985" s="7" t="s">
        <v>21456</v>
      </c>
      <c r="F985" s="7" t="s">
        <v>7427</v>
      </c>
      <c r="G985" s="7" t="s">
        <v>29</v>
      </c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0">
        <v>45441.0</v>
      </c>
      <c r="B986" s="11" t="s">
        <v>22945</v>
      </c>
      <c r="C986" s="7" t="s">
        <v>22946</v>
      </c>
      <c r="D986" s="7" t="str">
        <f>IFERROR(__xludf.DUMMYFUNCTION("REGEXEXTRACT(C986,""[A-Z]{2,}"")"),"SM")</f>
        <v>SM</v>
      </c>
      <c r="E986" s="7" t="s">
        <v>334</v>
      </c>
      <c r="F986" s="7" t="s">
        <v>18</v>
      </c>
      <c r="G986" s="7" t="s">
        <v>14</v>
      </c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0">
        <v>45441.0</v>
      </c>
      <c r="B987" s="11" t="s">
        <v>22945</v>
      </c>
      <c r="C987" s="7" t="s">
        <v>22946</v>
      </c>
      <c r="D987" s="7" t="str">
        <f>IFERROR(__xludf.DUMMYFUNCTION("REGEXEXTRACT(C987,""[A-Z]{2,}"")"),"SM")</f>
        <v>SM</v>
      </c>
      <c r="E987" s="7" t="s">
        <v>5227</v>
      </c>
      <c r="F987" s="7" t="s">
        <v>243</v>
      </c>
      <c r="G987" s="7" t="s">
        <v>14</v>
      </c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0">
        <v>45440.0</v>
      </c>
      <c r="B988" s="11" t="s">
        <v>22947</v>
      </c>
      <c r="C988" s="7" t="s">
        <v>22948</v>
      </c>
      <c r="D988" s="7" t="str">
        <f>IFERROR(__xludf.DUMMYFUNCTION("REGEXEXTRACT(C988,""[A-Z]{2,}"")"),"RATCH")</f>
        <v>RATCH</v>
      </c>
      <c r="E988" s="7" t="s">
        <v>21357</v>
      </c>
      <c r="F988" s="7" t="s">
        <v>22949</v>
      </c>
      <c r="G988" s="7" t="s">
        <v>29</v>
      </c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0">
        <v>45440.0</v>
      </c>
      <c r="B989" s="11" t="s">
        <v>22950</v>
      </c>
      <c r="C989" s="7" t="s">
        <v>22951</v>
      </c>
      <c r="D989" s="7" t="str">
        <f>IFERROR(__xludf.DUMMYFUNCTION("REGEXEXTRACT(C989,""[A-Z]{2,}"")"),"SDC")</f>
        <v>SDC</v>
      </c>
      <c r="E989" s="7" t="s">
        <v>4677</v>
      </c>
      <c r="F989" s="7" t="s">
        <v>560</v>
      </c>
      <c r="G989" s="7" t="s">
        <v>86</v>
      </c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0">
        <v>45440.0</v>
      </c>
      <c r="B990" s="11" t="s">
        <v>22952</v>
      </c>
      <c r="C990" s="7" t="s">
        <v>22953</v>
      </c>
      <c r="D990" s="7" t="str">
        <f>IFERROR(__xludf.DUMMYFUNCTION("REGEXEXTRACT(C990,""[A-Z]{2,}"")"),"HYBE")</f>
        <v>HYBE</v>
      </c>
      <c r="E990" s="7" t="s">
        <v>15</v>
      </c>
      <c r="F990" s="7" t="s">
        <v>4561</v>
      </c>
      <c r="G990" s="7" t="s">
        <v>86</v>
      </c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0">
        <v>45440.0</v>
      </c>
      <c r="B991" s="11" t="s">
        <v>22954</v>
      </c>
      <c r="C991" s="7" t="s">
        <v>22955</v>
      </c>
      <c r="D991" s="7" t="str">
        <f>IFERROR(__xludf.DUMMYFUNCTION("REGEXEXTRACT(C991,""[A-Z]{2,}"")"),"NAM")</f>
        <v>NAM</v>
      </c>
      <c r="E991" s="7" t="s">
        <v>552</v>
      </c>
      <c r="F991" s="7" t="s">
        <v>3453</v>
      </c>
      <c r="G991" s="7" t="s">
        <v>29</v>
      </c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0">
        <v>45440.0</v>
      </c>
      <c r="B992" s="11" t="s">
        <v>22956</v>
      </c>
      <c r="C992" s="7" t="s">
        <v>22957</v>
      </c>
      <c r="D992" s="7" t="str">
        <f>IFERROR(__xludf.DUMMYFUNCTION("REGEXEXTRACT(C992,""[A-Z]{2,}"")"),"PSH")</f>
        <v>PSH</v>
      </c>
      <c r="E992" s="7" t="s">
        <v>4677</v>
      </c>
      <c r="F992" s="7" t="s">
        <v>7427</v>
      </c>
      <c r="G992" s="7" t="s">
        <v>29</v>
      </c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0">
        <v>45440.0</v>
      </c>
      <c r="B993" s="11" t="s">
        <v>22958</v>
      </c>
      <c r="C993" s="7" t="s">
        <v>22959</v>
      </c>
      <c r="D993" s="7" t="str">
        <f>IFERROR(__xludf.DUMMYFUNCTION("REGEXEXTRACT(C993,""[A-Z]{2,}"")"),"KEX")</f>
        <v>KEX</v>
      </c>
      <c r="E993" s="7" t="s">
        <v>728</v>
      </c>
      <c r="F993" s="7" t="s">
        <v>22960</v>
      </c>
      <c r="G993" s="7" t="s">
        <v>29</v>
      </c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0">
        <v>45440.0</v>
      </c>
      <c r="B994" s="11" t="s">
        <v>22961</v>
      </c>
      <c r="C994" s="7" t="s">
        <v>22962</v>
      </c>
      <c r="D994" s="7" t="str">
        <f>IFERROR(__xludf.DUMMYFUNCTION("REGEXEXTRACT(C994,""[A-Z]{2,}"")"),"NAM")</f>
        <v>NAM</v>
      </c>
      <c r="E994" s="7" t="s">
        <v>15</v>
      </c>
      <c r="F994" s="7" t="s">
        <v>542</v>
      </c>
      <c r="G994" s="7" t="s">
        <v>14</v>
      </c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0">
        <v>45440.0</v>
      </c>
      <c r="B995" s="11" t="s">
        <v>22963</v>
      </c>
      <c r="C995" s="7" t="s">
        <v>22964</v>
      </c>
      <c r="D995" s="7" t="str">
        <f>IFERROR(__xludf.DUMMYFUNCTION("REGEXEXTRACT(C995,""[A-Z]{2,}"")"),"SCC")</f>
        <v>SCC</v>
      </c>
      <c r="E995" s="7" t="s">
        <v>42</v>
      </c>
      <c r="F995" s="7" t="s">
        <v>22965</v>
      </c>
      <c r="G995" s="7" t="s">
        <v>86</v>
      </c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0">
        <v>45439.0</v>
      </c>
      <c r="B996" s="11" t="s">
        <v>22966</v>
      </c>
      <c r="C996" s="7" t="s">
        <v>22967</v>
      </c>
      <c r="D996" s="7" t="str">
        <f>IFERROR(__xludf.DUMMYFUNCTION("REGEXEXTRACT(C996,""[A-Z]{2,}"")"),"JKN")</f>
        <v>JKN</v>
      </c>
      <c r="E996" s="7" t="s">
        <v>4220</v>
      </c>
      <c r="F996" s="7" t="s">
        <v>22968</v>
      </c>
      <c r="G996" s="7" t="s">
        <v>29</v>
      </c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0">
        <v>45439.0</v>
      </c>
      <c r="B997" s="11" t="s">
        <v>22969</v>
      </c>
      <c r="C997" s="7" t="s">
        <v>22970</v>
      </c>
      <c r="D997" s="7" t="str">
        <f>IFERROR(__xludf.DUMMYFUNCTION("REGEXEXTRACT(C997,""[A-Z]{2,}"")"),"PSL")</f>
        <v>PSL</v>
      </c>
      <c r="E997" s="7" t="s">
        <v>4677</v>
      </c>
      <c r="F997" s="7" t="s">
        <v>5227</v>
      </c>
      <c r="G997" s="7" t="s">
        <v>14</v>
      </c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0">
        <v>45439.0</v>
      </c>
      <c r="B998" s="11" t="s">
        <v>22969</v>
      </c>
      <c r="C998" s="7" t="s">
        <v>22970</v>
      </c>
      <c r="D998" s="7" t="str">
        <f>IFERROR(__xludf.DUMMYFUNCTION("REGEXEXTRACT(C998,""[A-Z]{2,}"")"),"PSL")</f>
        <v>PSL</v>
      </c>
      <c r="E998" s="7" t="s">
        <v>22971</v>
      </c>
      <c r="F998" s="7" t="s">
        <v>1901</v>
      </c>
      <c r="G998" s="7" t="s">
        <v>14</v>
      </c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0">
        <v>45439.0</v>
      </c>
      <c r="B999" s="11" t="s">
        <v>22972</v>
      </c>
      <c r="C999" s="7" t="s">
        <v>22973</v>
      </c>
      <c r="D999" s="7" t="str">
        <f>IFERROR(__xludf.DUMMYFUNCTION("REGEXEXTRACT(C999,""[A-Z]{2,}"")"),"SET")</f>
        <v>SET</v>
      </c>
      <c r="E999" s="7" t="s">
        <v>119</v>
      </c>
      <c r="F999" s="7" t="s">
        <v>18</v>
      </c>
      <c r="G999" s="7" t="s">
        <v>14</v>
      </c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0">
        <v>45439.0</v>
      </c>
      <c r="B1000" s="11" t="s">
        <v>22974</v>
      </c>
      <c r="C1000" s="7" t="s">
        <v>22975</v>
      </c>
      <c r="D1000" s="7" t="str">
        <f>IFERROR(__xludf.DUMMYFUNCTION("REGEXEXTRACT(C1000,""[A-Z]{2,}"")"),"PTT")</f>
        <v>PTT</v>
      </c>
      <c r="E1000" s="7" t="s">
        <v>1790</v>
      </c>
      <c r="F1000" s="7" t="s">
        <v>22156</v>
      </c>
      <c r="G1000" s="7" t="s">
        <v>29</v>
      </c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0">
        <v>45439.0</v>
      </c>
      <c r="B1001" s="11" t="s">
        <v>22976</v>
      </c>
      <c r="C1001" s="7" t="s">
        <v>22977</v>
      </c>
      <c r="D1001" s="7" t="str">
        <f>IFERROR(__xludf.DUMMYFUNCTION("REGEXEXTRACT(C1001,""[A-Z]{2,}"")"),"SUPER")</f>
        <v>SUPER</v>
      </c>
      <c r="E1001" s="7"/>
      <c r="F1001" s="7" t="s">
        <v>247</v>
      </c>
      <c r="G1001" s="7" t="s">
        <v>86</v>
      </c>
      <c r="H1001" s="7" t="s">
        <v>15</v>
      </c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0">
        <v>45439.0</v>
      </c>
      <c r="B1002" s="11" t="s">
        <v>22978</v>
      </c>
      <c r="C1002" s="7" t="s">
        <v>22979</v>
      </c>
      <c r="D1002" s="7" t="str">
        <f>IFERROR(__xludf.DUMMYFUNCTION("REGEXEXTRACT(C1002,""[A-Z]{2,}"")"),"VGI")</f>
        <v>VGI</v>
      </c>
      <c r="E1002" s="7" t="s">
        <v>6454</v>
      </c>
      <c r="F1002" s="7" t="s">
        <v>8877</v>
      </c>
      <c r="G1002" s="7" t="s">
        <v>86</v>
      </c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0">
        <v>45438.0</v>
      </c>
      <c r="B1003" s="11" t="s">
        <v>22980</v>
      </c>
      <c r="C1003" s="7" t="s">
        <v>22981</v>
      </c>
      <c r="D1003" s="7" t="str">
        <f>IFERROR(__xludf.DUMMYFUNCTION("REGEXEXTRACT(C1003,""[A-Z]{2,}"")"),"KLINIQ")</f>
        <v>KLINIQ</v>
      </c>
      <c r="E1003" s="7" t="s">
        <v>111</v>
      </c>
      <c r="F1003" s="7" t="s">
        <v>542</v>
      </c>
      <c r="G1003" s="7" t="s">
        <v>14</v>
      </c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0">
        <v>45438.0</v>
      </c>
      <c r="B1004" s="11" t="s">
        <v>22982</v>
      </c>
      <c r="C1004" s="7" t="s">
        <v>22983</v>
      </c>
      <c r="D1004" s="7" t="str">
        <f>IFERROR(__xludf.DUMMYFUNCTION("REGEXEXTRACT(C1004,""[A-Z]{2,}"")"),"SC")</f>
        <v>SC</v>
      </c>
      <c r="E1004" s="7" t="s">
        <v>15</v>
      </c>
      <c r="F1004" s="7" t="s">
        <v>184</v>
      </c>
      <c r="G1004" s="7" t="s">
        <v>29</v>
      </c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0">
        <v>45437.0</v>
      </c>
      <c r="B1005" s="11" t="s">
        <v>22984</v>
      </c>
      <c r="C1005" s="7" t="s">
        <v>22985</v>
      </c>
      <c r="D1005" s="7" t="str">
        <f>IFERROR(__xludf.DUMMYFUNCTION("REGEXEXTRACT(C1005,""[A-Z]{2,}"")"),"TOA")</f>
        <v>TOA</v>
      </c>
      <c r="E1005" s="7" t="s">
        <v>1591</v>
      </c>
      <c r="F1005" s="7" t="s">
        <v>8691</v>
      </c>
      <c r="G1005" s="7" t="s">
        <v>29</v>
      </c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0">
        <v>45437.0</v>
      </c>
      <c r="B1006" s="11" t="s">
        <v>22986</v>
      </c>
      <c r="C1006" s="7" t="s">
        <v>22987</v>
      </c>
      <c r="D1006" s="7" t="str">
        <f>IFERROR(__xludf.DUMMYFUNCTION("REGEXEXTRACT(C1006,""[A-Z]{2,}"")"),"CEO")</f>
        <v>CEO</v>
      </c>
      <c r="E1006" s="7" t="s">
        <v>1195</v>
      </c>
      <c r="F1006" s="7" t="s">
        <v>18245</v>
      </c>
      <c r="G1006" s="7" t="s">
        <v>29</v>
      </c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0">
        <v>45436.0</v>
      </c>
      <c r="B1007" s="11" t="s">
        <v>22988</v>
      </c>
      <c r="C1007" s="7" t="s">
        <v>22989</v>
      </c>
      <c r="D1007" s="7" t="str">
        <f>IFERROR(__xludf.DUMMYFUNCTION("REGEXEXTRACT(C1007,""[A-Z]{2,}"")"),"AIS")</f>
        <v>AIS</v>
      </c>
      <c r="E1007" s="7" t="s">
        <v>22050</v>
      </c>
      <c r="F1007" s="7" t="s">
        <v>22990</v>
      </c>
      <c r="G1007" s="7" t="s">
        <v>29</v>
      </c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0">
        <v>45436.0</v>
      </c>
      <c r="B1008" s="11" t="s">
        <v>22991</v>
      </c>
      <c r="C1008" s="7" t="s">
        <v>22992</v>
      </c>
      <c r="D1008" s="7" t="str">
        <f>IFERROR(__xludf.DUMMYFUNCTION("REGEXEXTRACT(C1008,""[A-Z]{2,}"")"),"KLINIQ")</f>
        <v>KLINIQ</v>
      </c>
      <c r="E1008" s="7" t="s">
        <v>15</v>
      </c>
      <c r="F1008" s="7" t="s">
        <v>111</v>
      </c>
      <c r="G1008" s="7" t="s">
        <v>29</v>
      </c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0">
        <v>45436.0</v>
      </c>
      <c r="B1009" s="11" t="s">
        <v>22993</v>
      </c>
      <c r="C1009" s="7" t="s">
        <v>22994</v>
      </c>
      <c r="D1009" s="7" t="str">
        <f>IFERROR(__xludf.DUMMYFUNCTION("REGEXEXTRACT(C1009,""[A-Z]{2,}"")"),"MAGURO")</f>
        <v>MAGURO</v>
      </c>
      <c r="E1009" s="7" t="s">
        <v>3275</v>
      </c>
      <c r="F1009" s="7" t="s">
        <v>184</v>
      </c>
      <c r="G1009" s="7" t="s">
        <v>29</v>
      </c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0">
        <v>45436.0</v>
      </c>
      <c r="B1010" s="11" t="s">
        <v>22995</v>
      </c>
      <c r="C1010" s="7" t="s">
        <v>22996</v>
      </c>
      <c r="D1010" s="7" t="str">
        <f>IFERROR(__xludf.DUMMYFUNCTION("REGEXEXTRACT(C1010,""[A-Z]{2,}"")"),"GPSC")</f>
        <v>GPSC</v>
      </c>
      <c r="E1010" s="7" t="s">
        <v>21456</v>
      </c>
      <c r="F1010" s="7" t="s">
        <v>21339</v>
      </c>
      <c r="G1010" s="7" t="s">
        <v>14</v>
      </c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0">
        <v>45436.0</v>
      </c>
      <c r="B1011" s="11" t="s">
        <v>22997</v>
      </c>
      <c r="C1011" s="7" t="s">
        <v>22998</v>
      </c>
      <c r="D1011" s="7" t="str">
        <f>IFERROR(__xludf.DUMMYFUNCTION("REGEXEXTRACT(C1011,""[A-Z]{2,}"")"),"SE")</f>
        <v>SE</v>
      </c>
      <c r="E1011" s="7" t="s">
        <v>15</v>
      </c>
      <c r="F1011" s="7" t="s">
        <v>21958</v>
      </c>
      <c r="G1011" s="7" t="s">
        <v>29</v>
      </c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0">
        <v>45436.0</v>
      </c>
      <c r="B1012" s="11" t="s">
        <v>22999</v>
      </c>
      <c r="C1012" s="7" t="s">
        <v>23000</v>
      </c>
      <c r="D1012" s="7" t="str">
        <f>IFERROR(__xludf.DUMMYFUNCTION("REGEXEXTRACT(C1012,""[A-Z]{2,}"")"),"GIFT")</f>
        <v>GIFT</v>
      </c>
      <c r="E1012" s="7" t="s">
        <v>15</v>
      </c>
      <c r="F1012" s="7" t="s">
        <v>6179</v>
      </c>
      <c r="G1012" s="7" t="s">
        <v>29</v>
      </c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0">
        <v>45436.0</v>
      </c>
      <c r="B1013" s="11" t="s">
        <v>23001</v>
      </c>
      <c r="C1013" s="7" t="s">
        <v>23002</v>
      </c>
      <c r="D1013" s="7" t="str">
        <f>IFERROR(__xludf.DUMMYFUNCTION("REGEXEXTRACT(C1013,""[A-Z]{2,}"")"),"NEX")</f>
        <v>NEX</v>
      </c>
      <c r="E1013" s="7" t="s">
        <v>15</v>
      </c>
      <c r="F1013" s="7" t="s">
        <v>4561</v>
      </c>
      <c r="G1013" s="7" t="s">
        <v>86</v>
      </c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  <row r="1014">
      <c r="A1014" s="70">
        <v>45436.0</v>
      </c>
      <c r="B1014" s="11" t="s">
        <v>23003</v>
      </c>
      <c r="C1014" s="7" t="s">
        <v>23004</v>
      </c>
      <c r="D1014" s="7" t="str">
        <f>IFERROR(__xludf.DUMMYFUNCTION("REGEXEXTRACT(C1014,""[A-Z]{2,}"")"),"EA")</f>
        <v>EA</v>
      </c>
      <c r="E1014" s="7" t="s">
        <v>15</v>
      </c>
      <c r="F1014" s="7" t="s">
        <v>749</v>
      </c>
      <c r="G1014" s="7" t="s">
        <v>86</v>
      </c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</row>
    <row r="1015">
      <c r="A1015" s="70">
        <v>45436.0</v>
      </c>
      <c r="B1015" s="11" t="s">
        <v>23005</v>
      </c>
      <c r="C1015" s="7" t="s">
        <v>23006</v>
      </c>
      <c r="D1015" s="7" t="str">
        <f>IFERROR(__xludf.DUMMYFUNCTION("REGEXEXTRACT(C1015,""[A-Z]{2,}"")"),"LTF")</f>
        <v>LTF</v>
      </c>
      <c r="E1015" s="7" t="s">
        <v>15</v>
      </c>
      <c r="F1015" s="7" t="s">
        <v>22393</v>
      </c>
      <c r="G1015" s="7" t="s">
        <v>86</v>
      </c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</row>
    <row r="1016">
      <c r="A1016" s="70">
        <v>45436.0</v>
      </c>
      <c r="B1016" s="11" t="s">
        <v>23007</v>
      </c>
      <c r="C1016" s="7" t="s">
        <v>23008</v>
      </c>
      <c r="D1016" s="7" t="str">
        <f>IFERROR(__xludf.DUMMYFUNCTION("REGEXEXTRACT(C1016,""[A-Z]{2,}"")"),"NVDR")</f>
        <v>NVDR</v>
      </c>
      <c r="E1016" s="7" t="s">
        <v>7736</v>
      </c>
      <c r="F1016" s="7" t="s">
        <v>3558</v>
      </c>
      <c r="G1016" s="7" t="s">
        <v>14</v>
      </c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</row>
    <row r="1017">
      <c r="A1017" s="70">
        <v>45435.0</v>
      </c>
      <c r="B1017" s="11" t="s">
        <v>23009</v>
      </c>
      <c r="C1017" s="7" t="s">
        <v>23010</v>
      </c>
      <c r="D1017" s="7" t="str">
        <f>IFERROR(__xludf.DUMMYFUNCTION("REGEXEXTRACT(C1017,""[A-Z]{2,}"")"),"SET")</f>
        <v>SET</v>
      </c>
      <c r="E1017" s="7" t="s">
        <v>15</v>
      </c>
      <c r="F1017" s="7" t="s">
        <v>23011</v>
      </c>
      <c r="G1017" s="7" t="s">
        <v>29</v>
      </c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</row>
    <row r="1018">
      <c r="A1018" s="70">
        <v>45435.0</v>
      </c>
      <c r="B1018" s="11" t="s">
        <v>23012</v>
      </c>
      <c r="C1018" s="7" t="s">
        <v>23013</v>
      </c>
      <c r="D1018" s="7" t="str">
        <f>IFERROR(__xludf.DUMMYFUNCTION("REGEXEXTRACT(C1018,""[A-Z]{2,}"")"),"SMT")</f>
        <v>SMT</v>
      </c>
      <c r="E1018" s="7" t="s">
        <v>21916</v>
      </c>
      <c r="F1018" s="7" t="s">
        <v>22938</v>
      </c>
      <c r="G1018" s="7" t="s">
        <v>29</v>
      </c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</row>
    <row r="1019">
      <c r="A1019" s="70">
        <v>45435.0</v>
      </c>
      <c r="B1019" s="11" t="s">
        <v>23014</v>
      </c>
      <c r="C1019" s="7" t="s">
        <v>23015</v>
      </c>
      <c r="D1019" s="7" t="str">
        <f>IFERROR(__xludf.DUMMYFUNCTION("REGEXEXTRACT(C1019,""[A-Z]{2,}"")"),"SAT")</f>
        <v>SAT</v>
      </c>
      <c r="E1019" s="7" t="s">
        <v>23016</v>
      </c>
      <c r="F1019" s="7" t="s">
        <v>22047</v>
      </c>
      <c r="G1019" s="7" t="s">
        <v>29</v>
      </c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</row>
    <row r="1020">
      <c r="A1020" s="70">
        <v>45435.0</v>
      </c>
      <c r="B1020" s="11" t="s">
        <v>23017</v>
      </c>
      <c r="C1020" s="7" t="s">
        <v>23018</v>
      </c>
      <c r="D1020" s="7" t="str">
        <f>IFERROR(__xludf.DUMMYFUNCTION("REGEXEXTRACT(C1020,""[A-Z]{2,}"")"),"NEX")</f>
        <v>NEX</v>
      </c>
      <c r="E1020" s="7" t="s">
        <v>22675</v>
      </c>
      <c r="F1020" s="7" t="s">
        <v>668</v>
      </c>
      <c r="G1020" s="7" t="s">
        <v>86</v>
      </c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</row>
    <row r="1021">
      <c r="A1021" s="70">
        <v>45435.0</v>
      </c>
      <c r="B1021" s="11" t="s">
        <v>23019</v>
      </c>
      <c r="C1021" s="7" t="s">
        <v>23020</v>
      </c>
      <c r="D1021" s="7" t="str">
        <f>IFERROR(__xludf.DUMMYFUNCTION("REGEXEXTRACT(C1021,""[A-Z]{2,}"")"),"AEONTS")</f>
        <v>AEONTS</v>
      </c>
      <c r="E1021" s="7" t="s">
        <v>6454</v>
      </c>
      <c r="F1021" s="7" t="s">
        <v>542</v>
      </c>
      <c r="G1021" s="7" t="s">
        <v>14</v>
      </c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</row>
    <row r="1022">
      <c r="A1022" s="70">
        <v>45435.0</v>
      </c>
      <c r="B1022" s="11" t="s">
        <v>23021</v>
      </c>
      <c r="C1022" s="7" t="s">
        <v>23022</v>
      </c>
      <c r="D1022" s="7" t="str">
        <f>IFERROR(__xludf.DUMMYFUNCTION("REGEXEXTRACT(C1022,""[A-Z]{2,}"")"),"FORTH")</f>
        <v>FORTH</v>
      </c>
      <c r="E1022" s="7" t="s">
        <v>428</v>
      </c>
      <c r="F1022" s="7" t="s">
        <v>429</v>
      </c>
      <c r="G1022" s="7" t="s">
        <v>29</v>
      </c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</row>
    <row r="1023">
      <c r="A1023" s="70">
        <v>45435.0</v>
      </c>
      <c r="B1023" s="11" t="s">
        <v>23023</v>
      </c>
      <c r="C1023" s="7" t="s">
        <v>23024</v>
      </c>
      <c r="D1023" s="7" t="str">
        <f>IFERROR(__xludf.DUMMYFUNCTION("REGEXEXTRACT(C1023,""[A-Z]{2,}"")"),"OR")</f>
        <v>OR</v>
      </c>
      <c r="E1023" s="7" t="s">
        <v>334</v>
      </c>
      <c r="F1023" s="7" t="s">
        <v>18</v>
      </c>
      <c r="G1023" s="7" t="s">
        <v>14</v>
      </c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</row>
    <row r="1024">
      <c r="A1024" s="70">
        <v>45435.0</v>
      </c>
      <c r="B1024" s="11" t="s">
        <v>23025</v>
      </c>
      <c r="C1024" s="7" t="s">
        <v>23026</v>
      </c>
      <c r="D1024" s="7" t="str">
        <f>IFERROR(__xludf.DUMMYFUNCTION("REGEXEXTRACT(C1024,""[A-Z]{2,}"")"),"KCE")</f>
        <v>KCE</v>
      </c>
      <c r="E1024" s="7" t="s">
        <v>119</v>
      </c>
      <c r="F1024" s="7" t="s">
        <v>747</v>
      </c>
      <c r="G1024" s="7" t="s">
        <v>86</v>
      </c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</row>
    <row r="1025">
      <c r="A1025" s="70">
        <v>45435.0</v>
      </c>
      <c r="B1025" s="11" t="s">
        <v>23027</v>
      </c>
      <c r="C1025" s="7" t="s">
        <v>23028</v>
      </c>
      <c r="D1025" s="7" t="str">
        <f>IFERROR(__xludf.DUMMYFUNCTION("REGEXEXTRACT(C1025,""[A-Z]{2,}"")"),"JKN")</f>
        <v>JKN</v>
      </c>
      <c r="E1025" s="7" t="s">
        <v>23029</v>
      </c>
      <c r="F1025" s="7" t="s">
        <v>887</v>
      </c>
      <c r="G1025" s="7" t="s">
        <v>29</v>
      </c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</row>
    <row r="1026">
      <c r="A1026" s="70">
        <v>45435.0</v>
      </c>
      <c r="B1026" s="11" t="s">
        <v>23030</v>
      </c>
      <c r="C1026" s="7" t="s">
        <v>23031</v>
      </c>
      <c r="D1026" s="7" t="str">
        <f>IFERROR(__xludf.DUMMYFUNCTION("REGEXEXTRACT(C1026,""[A-Z]{2,}"")"),"NEX")</f>
        <v>NEX</v>
      </c>
      <c r="E1026" s="7" t="s">
        <v>671</v>
      </c>
      <c r="F1026" s="7" t="s">
        <v>23032</v>
      </c>
      <c r="G1026" s="7" t="s">
        <v>86</v>
      </c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</row>
    <row r="1027">
      <c r="A1027" s="70">
        <v>45435.0</v>
      </c>
      <c r="B1027" s="11" t="s">
        <v>23033</v>
      </c>
      <c r="C1027" s="7" t="s">
        <v>23034</v>
      </c>
      <c r="D1027" s="7" t="str">
        <f>IFERROR(__xludf.DUMMYFUNCTION("REGEXEXTRACT(C1027,""[A-Z]{2,}"")"),"LTF")</f>
        <v>LTF</v>
      </c>
      <c r="E1027" s="7" t="s">
        <v>15</v>
      </c>
      <c r="F1027" s="7" t="s">
        <v>119</v>
      </c>
      <c r="G1027" s="7" t="s">
        <v>14</v>
      </c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</row>
    <row r="1028">
      <c r="A1028" s="70">
        <v>45434.0</v>
      </c>
      <c r="B1028" s="11" t="s">
        <v>23035</v>
      </c>
      <c r="C1028" s="7" t="s">
        <v>23036</v>
      </c>
      <c r="D1028" s="7" t="str">
        <f>IFERROR(__xludf.DUMMYFUNCTION("REGEXEXTRACT(C1028,""[A-Z]{2,}"")"),"STARK")</f>
        <v>STARK</v>
      </c>
      <c r="E1028" s="7" t="s">
        <v>22599</v>
      </c>
      <c r="F1028" s="7" t="s">
        <v>23037</v>
      </c>
      <c r="G1028" s="7" t="s">
        <v>29</v>
      </c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</row>
    <row r="1029">
      <c r="A1029" s="70">
        <v>45434.0</v>
      </c>
      <c r="B1029" s="11" t="s">
        <v>23038</v>
      </c>
      <c r="C1029" s="7" t="s">
        <v>23039</v>
      </c>
      <c r="D1029" s="7" t="str">
        <f>IFERROR(__xludf.DUMMYFUNCTION("REGEXEXTRACT(C1029,""[A-Z]{2,}"")"),"WHA")</f>
        <v>WHA</v>
      </c>
      <c r="E1029" s="7" t="s">
        <v>552</v>
      </c>
      <c r="F1029" s="7" t="s">
        <v>560</v>
      </c>
      <c r="G1029" s="7" t="s">
        <v>14</v>
      </c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</row>
    <row r="1030">
      <c r="A1030" s="70">
        <v>45434.0</v>
      </c>
      <c r="B1030" s="11" t="s">
        <v>23040</v>
      </c>
      <c r="C1030" s="7" t="s">
        <v>23041</v>
      </c>
      <c r="D1030" s="7" t="str">
        <f>IFERROR(__xludf.DUMMYFUNCTION("REGEXEXTRACT(C1030,""[A-Z]{2,}"")"),"SABUY")</f>
        <v>SABUY</v>
      </c>
      <c r="E1030" s="7" t="s">
        <v>458</v>
      </c>
      <c r="F1030" s="7" t="s">
        <v>560</v>
      </c>
      <c r="G1030" s="7" t="s">
        <v>86</v>
      </c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</row>
    <row r="1031">
      <c r="A1031" s="70">
        <v>45434.0</v>
      </c>
      <c r="B1031" s="11" t="s">
        <v>23042</v>
      </c>
      <c r="C1031" s="7" t="s">
        <v>23043</v>
      </c>
      <c r="D1031" s="7" t="str">
        <f>IFERROR(__xludf.DUMMYFUNCTION("REGEXEXTRACT(C1031,""[A-Z]{2,}"")"),"PTTEP")</f>
        <v>PTTEP</v>
      </c>
      <c r="E1031" s="7" t="s">
        <v>23044</v>
      </c>
      <c r="F1031" s="7" t="s">
        <v>531</v>
      </c>
      <c r="G1031" s="7" t="s">
        <v>29</v>
      </c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</row>
    <row r="1032">
      <c r="A1032" s="70">
        <v>45434.0</v>
      </c>
      <c r="B1032" s="11" t="s">
        <v>23045</v>
      </c>
      <c r="C1032" s="7" t="s">
        <v>23046</v>
      </c>
      <c r="D1032" s="7" t="str">
        <f>IFERROR(__xludf.DUMMYFUNCTION("REGEXEXTRACT(C1032,""[A-Z]{2,}"")"),"AKS")</f>
        <v>AKS</v>
      </c>
      <c r="E1032" s="7" t="s">
        <v>84</v>
      </c>
      <c r="F1032" s="7" t="s">
        <v>184</v>
      </c>
      <c r="G1032" s="7" t="s">
        <v>14</v>
      </c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</row>
    <row r="1033">
      <c r="A1033" s="70">
        <v>45434.0</v>
      </c>
      <c r="B1033" s="11" t="s">
        <v>23045</v>
      </c>
      <c r="C1033" s="7" t="s">
        <v>23046</v>
      </c>
      <c r="D1033" s="7" t="str">
        <f>IFERROR(__xludf.DUMMYFUNCTION("REGEXEXTRACT(C1033,""[A-Z]{2,}"")"),"AKS")</f>
        <v>AKS</v>
      </c>
      <c r="E1033" s="7" t="s">
        <v>23047</v>
      </c>
      <c r="F1033" s="7" t="s">
        <v>23048</v>
      </c>
      <c r="G1033" s="7" t="s">
        <v>14</v>
      </c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</row>
    <row r="1034">
      <c r="A1034" s="70">
        <v>45433.0</v>
      </c>
      <c r="B1034" s="11" t="s">
        <v>23049</v>
      </c>
      <c r="C1034" s="7" t="s">
        <v>23050</v>
      </c>
      <c r="D1034" s="7" t="str">
        <f>IFERROR(__xludf.DUMMYFUNCTION("REGEXEXTRACT(C1034,""[A-Z]{2,}"")"),"SBNEXT")</f>
        <v>SBNEXT</v>
      </c>
      <c r="E1034" s="7" t="s">
        <v>23051</v>
      </c>
      <c r="F1034" s="7" t="s">
        <v>18245</v>
      </c>
      <c r="G1034" s="7" t="s">
        <v>14</v>
      </c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</row>
    <row r="1035">
      <c r="A1035" s="70">
        <v>45433.0</v>
      </c>
      <c r="B1035" s="11" t="s">
        <v>23049</v>
      </c>
      <c r="C1035" s="7" t="s">
        <v>23050</v>
      </c>
      <c r="D1035" s="7" t="str">
        <f>IFERROR(__xludf.DUMMYFUNCTION("REGEXEXTRACT(C1035,""[A-Z]{2,}"")"),"SBNEXT")</f>
        <v>SBNEXT</v>
      </c>
      <c r="E1035" s="7" t="s">
        <v>21916</v>
      </c>
      <c r="F1035" s="7" t="s">
        <v>23052</v>
      </c>
      <c r="G1035" s="7" t="s">
        <v>14</v>
      </c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</row>
    <row r="1036">
      <c r="A1036" s="70">
        <v>45433.0</v>
      </c>
      <c r="B1036" s="11" t="s">
        <v>23053</v>
      </c>
      <c r="C1036" s="7" t="s">
        <v>23054</v>
      </c>
      <c r="D1036" s="7" t="str">
        <f>IFERROR(__xludf.DUMMYFUNCTION("REGEXEXTRACT(C1036,""[A-Z]{2,}"")"),"PSTC")</f>
        <v>PSTC</v>
      </c>
      <c r="E1036" s="7" t="s">
        <v>3561</v>
      </c>
      <c r="F1036" s="7" t="s">
        <v>542</v>
      </c>
      <c r="G1036" s="7" t="s">
        <v>14</v>
      </c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</row>
    <row r="1037">
      <c r="A1037" s="70">
        <v>45433.0</v>
      </c>
      <c r="B1037" s="11" t="s">
        <v>23055</v>
      </c>
      <c r="C1037" s="7" t="s">
        <v>23056</v>
      </c>
      <c r="D1037" s="7" t="str">
        <f>IFERROR(__xludf.DUMMYFUNCTION("REGEXEXTRACT(C1037,""[A-Z]{2,}"")"),"NVDR")</f>
        <v>NVDR</v>
      </c>
      <c r="E1037" s="7" t="s">
        <v>111</v>
      </c>
      <c r="F1037" s="7" t="s">
        <v>23057</v>
      </c>
      <c r="G1037" s="7" t="s">
        <v>86</v>
      </c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</row>
    <row r="1038">
      <c r="A1038" s="70">
        <v>45433.0</v>
      </c>
      <c r="B1038" s="11" t="s">
        <v>23058</v>
      </c>
      <c r="C1038" s="7" t="s">
        <v>23059</v>
      </c>
      <c r="D1038" s="7" t="str">
        <f>IFERROR(__xludf.DUMMYFUNCTION("REGEXEXTRACT(C1038,""[A-Z]{2,}"")"),"CHOW")</f>
        <v>CHOW</v>
      </c>
      <c r="E1038" s="7" t="s">
        <v>334</v>
      </c>
      <c r="F1038" s="7" t="s">
        <v>23060</v>
      </c>
      <c r="G1038" s="7" t="s">
        <v>14</v>
      </c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</row>
    <row r="1039">
      <c r="A1039" s="70">
        <v>45433.0</v>
      </c>
      <c r="B1039" s="11" t="s">
        <v>23058</v>
      </c>
      <c r="C1039" s="7" t="s">
        <v>23059</v>
      </c>
      <c r="D1039" s="7" t="str">
        <f>IFERROR(__xludf.DUMMYFUNCTION("REGEXEXTRACT(C1039,""[A-Z]{2,}"")"),"CHOW")</f>
        <v>CHOW</v>
      </c>
      <c r="E1039" s="7" t="s">
        <v>1079</v>
      </c>
      <c r="F1039" s="7" t="s">
        <v>119</v>
      </c>
      <c r="G1039" s="7" t="s">
        <v>14</v>
      </c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</row>
    <row r="1040">
      <c r="A1040" s="70">
        <v>45433.0</v>
      </c>
      <c r="B1040" s="11" t="s">
        <v>23061</v>
      </c>
      <c r="C1040" s="7" t="s">
        <v>23062</v>
      </c>
      <c r="D1040" s="7" t="str">
        <f>IFERROR(__xludf.DUMMYFUNCTION("REGEXEXTRACT(C1040,""[A-Z]{2,}"")"),"NVDR")</f>
        <v>NVDR</v>
      </c>
      <c r="E1040" s="7" t="s">
        <v>23063</v>
      </c>
      <c r="F1040" s="7" t="s">
        <v>23064</v>
      </c>
      <c r="G1040" s="7" t="s">
        <v>14</v>
      </c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</row>
    <row r="1041">
      <c r="A1041" s="70">
        <v>45433.0</v>
      </c>
      <c r="B1041" s="11" t="s">
        <v>23065</v>
      </c>
      <c r="C1041" s="7" t="s">
        <v>23066</v>
      </c>
      <c r="D1041" s="7" t="str">
        <f>IFERROR(__xludf.DUMMYFUNCTION("REGEXEXTRACT(C1041,""[A-Z]{2,}"")"),"CPAXT")</f>
        <v>CPAXT</v>
      </c>
      <c r="E1041" s="7" t="s">
        <v>38</v>
      </c>
      <c r="F1041" s="7" t="s">
        <v>18</v>
      </c>
      <c r="G1041" s="7" t="s">
        <v>14</v>
      </c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</row>
    <row r="1042">
      <c r="A1042" s="70">
        <v>45433.0</v>
      </c>
      <c r="B1042" s="11" t="s">
        <v>23065</v>
      </c>
      <c r="C1042" s="7" t="s">
        <v>23066</v>
      </c>
      <c r="D1042" s="7" t="str">
        <f>IFERROR(__xludf.DUMMYFUNCTION("REGEXEXTRACT(C1042,""[A-Z]{2,}"")"),"CPAXT")</f>
        <v>CPAXT</v>
      </c>
      <c r="E1042" s="7" t="s">
        <v>12</v>
      </c>
      <c r="F1042" s="7" t="s">
        <v>13</v>
      </c>
      <c r="G1042" s="7" t="s">
        <v>14</v>
      </c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</row>
    <row r="1043">
      <c r="A1043" s="70">
        <v>45433.0</v>
      </c>
      <c r="B1043" s="11" t="s">
        <v>23067</v>
      </c>
      <c r="C1043" s="7" t="s">
        <v>23068</v>
      </c>
      <c r="D1043" s="7" t="str">
        <f>IFERROR(__xludf.DUMMYFUNCTION("REGEXEXTRACT(C1043,""[A-Z]{2,}"")"),"STARK")</f>
        <v>STARK</v>
      </c>
      <c r="E1043" s="7" t="s">
        <v>23069</v>
      </c>
      <c r="F1043" s="7" t="s">
        <v>11396</v>
      </c>
      <c r="G1043" s="7" t="s">
        <v>29</v>
      </c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</row>
    <row r="1044">
      <c r="A1044" s="70">
        <v>45433.0</v>
      </c>
      <c r="B1044" s="11" t="s">
        <v>23070</v>
      </c>
      <c r="C1044" s="7" t="s">
        <v>23071</v>
      </c>
      <c r="D1044" s="7" t="str">
        <f>IFERROR(__xludf.DUMMYFUNCTION("REGEXEXTRACT(C1044,""[A-Z]{2,}"")"),"CPT")</f>
        <v>CPT</v>
      </c>
      <c r="E1044" s="7" t="s">
        <v>21668</v>
      </c>
      <c r="F1044" s="7" t="s">
        <v>22938</v>
      </c>
      <c r="G1044" s="7" t="s">
        <v>29</v>
      </c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</row>
    <row r="1045">
      <c r="A1045" s="70">
        <v>45433.0</v>
      </c>
      <c r="B1045" s="11" t="s">
        <v>23072</v>
      </c>
      <c r="C1045" s="7" t="s">
        <v>23073</v>
      </c>
      <c r="D1045" s="7" t="str">
        <f>IFERROR(__xludf.DUMMYFUNCTION("REGEXEXTRACT(C1045,""[A-Z]{2,}"")"),"ITD")</f>
        <v>ITD</v>
      </c>
      <c r="E1045" s="7" t="s">
        <v>21572</v>
      </c>
      <c r="F1045" s="7" t="s">
        <v>943</v>
      </c>
      <c r="G1045" s="7" t="s">
        <v>29</v>
      </c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</row>
    <row r="1046">
      <c r="A1046" s="70">
        <v>45433.0</v>
      </c>
      <c r="B1046" s="11" t="s">
        <v>23074</v>
      </c>
      <c r="C1046" s="7" t="s">
        <v>23075</v>
      </c>
      <c r="D1046" s="7" t="str">
        <f>IFERROR(__xludf.DUMMYFUNCTION("REGEXEXTRACT(C1046,""[A-Z]{2,}"")"),"CHAYO")</f>
        <v>CHAYO</v>
      </c>
      <c r="E1046" s="7" t="s">
        <v>23076</v>
      </c>
      <c r="F1046" s="7" t="s">
        <v>21993</v>
      </c>
      <c r="G1046" s="7" t="s">
        <v>86</v>
      </c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</row>
    <row r="1047">
      <c r="A1047" s="70">
        <v>45433.0</v>
      </c>
      <c r="B1047" s="11" t="s">
        <v>23074</v>
      </c>
      <c r="C1047" s="7" t="s">
        <v>23075</v>
      </c>
      <c r="D1047" s="7" t="str">
        <f>IFERROR(__xludf.DUMMYFUNCTION("REGEXEXTRACT(C1047,""[A-Z]{2,}"")"),"CHAYO")</f>
        <v>CHAYO</v>
      </c>
      <c r="E1047" s="7" t="s">
        <v>1862</v>
      </c>
      <c r="F1047" s="7" t="s">
        <v>23077</v>
      </c>
      <c r="G1047" s="7" t="s">
        <v>86</v>
      </c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>
      <c r="A1048" s="70">
        <v>45433.0</v>
      </c>
      <c r="B1048" s="11" t="s">
        <v>23074</v>
      </c>
      <c r="C1048" s="7" t="s">
        <v>23075</v>
      </c>
      <c r="D1048" s="7" t="str">
        <f>IFERROR(__xludf.DUMMYFUNCTION("REGEXEXTRACT(C1048,""[A-Z]{2,}"")"),"CHAYO")</f>
        <v>CHAYO</v>
      </c>
      <c r="E1048" s="7" t="s">
        <v>7736</v>
      </c>
      <c r="F1048" s="7" t="s">
        <v>10956</v>
      </c>
      <c r="G1048" s="7" t="s">
        <v>86</v>
      </c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</row>
    <row r="1049">
      <c r="A1049" s="70">
        <v>45433.0</v>
      </c>
      <c r="B1049" s="11" t="s">
        <v>23078</v>
      </c>
      <c r="C1049" s="7" t="s">
        <v>23079</v>
      </c>
      <c r="D1049" s="7" t="str">
        <f>IFERROR(__xludf.DUMMYFUNCTION("REGEXEXTRACT(C1049,""[A-Z]{2,}"")"),"JD")</f>
        <v>JD</v>
      </c>
      <c r="E1049" s="7" t="s">
        <v>259</v>
      </c>
      <c r="F1049" s="7" t="s">
        <v>22086</v>
      </c>
      <c r="G1049" s="7" t="s">
        <v>29</v>
      </c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</row>
    <row r="1050">
      <c r="A1050" s="70">
        <v>45433.0</v>
      </c>
      <c r="B1050" s="11" t="s">
        <v>23080</v>
      </c>
      <c r="C1050" s="7" t="s">
        <v>23081</v>
      </c>
      <c r="D1050" s="7" t="str">
        <f>IFERROR(__xludf.DUMMYFUNCTION("REGEXEXTRACT(C1050,""[A-Z]{2,}"")"),"WGE")</f>
        <v>WGE</v>
      </c>
      <c r="E1050" s="7" t="s">
        <v>15</v>
      </c>
      <c r="F1050" s="7" t="s">
        <v>119</v>
      </c>
      <c r="G1050" s="7" t="s">
        <v>14</v>
      </c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</row>
    <row r="1051">
      <c r="A1051" s="70">
        <v>45433.0</v>
      </c>
      <c r="B1051" s="11" t="s">
        <v>23082</v>
      </c>
      <c r="C1051" s="7" t="s">
        <v>23083</v>
      </c>
      <c r="D1051" s="7" t="str">
        <f>IFERROR(__xludf.DUMMYFUNCTION("REGEXEXTRACT(C1051,""[A-Z]{2,}"")"),"MVP")</f>
        <v>MVP</v>
      </c>
      <c r="E1051" s="7" t="s">
        <v>23084</v>
      </c>
      <c r="F1051" s="7" t="s">
        <v>171</v>
      </c>
      <c r="G1051" s="7" t="s">
        <v>14</v>
      </c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</row>
    <row r="1052">
      <c r="A1052" s="70">
        <v>45433.0</v>
      </c>
      <c r="B1052" s="11" t="s">
        <v>23085</v>
      </c>
      <c r="C1052" s="7" t="s">
        <v>23086</v>
      </c>
      <c r="D1052" s="7" t="str">
        <f>IFERROR(__xludf.DUMMYFUNCTION("REGEXEXTRACT(C1052,""[A-Z]{2,}"")"),"KKC")</f>
        <v>KKC</v>
      </c>
      <c r="E1052" s="7"/>
      <c r="F1052" s="7" t="s">
        <v>832</v>
      </c>
      <c r="G1052" s="7" t="s">
        <v>86</v>
      </c>
      <c r="H1052" s="7" t="s">
        <v>15</v>
      </c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</row>
    <row r="1053">
      <c r="A1053" s="70">
        <v>45432.0</v>
      </c>
      <c r="B1053" s="11" t="s">
        <v>23087</v>
      </c>
      <c r="C1053" s="7" t="s">
        <v>23088</v>
      </c>
      <c r="D1053" s="7" t="str">
        <f>IFERROR(__xludf.DUMMYFUNCTION("REGEXEXTRACT(C1053,""[A-Z]{2,}"")"),"JKN")</f>
        <v>JKN</v>
      </c>
      <c r="E1053" s="7" t="s">
        <v>23029</v>
      </c>
      <c r="F1053" s="7" t="s">
        <v>887</v>
      </c>
      <c r="G1053" s="7" t="s">
        <v>29</v>
      </c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</row>
    <row r="1054">
      <c r="A1054" s="70">
        <v>45432.0</v>
      </c>
      <c r="B1054" s="11" t="s">
        <v>23089</v>
      </c>
      <c r="C1054" s="7" t="s">
        <v>23090</v>
      </c>
      <c r="D1054" s="7" t="str">
        <f>IFERROR(__xludf.DUMMYFUNCTION("REGEXEXTRACT(C1054,""[A-Z]{2,}"")"),"RML")</f>
        <v>RML</v>
      </c>
      <c r="E1054" s="7" t="s">
        <v>15</v>
      </c>
      <c r="F1054" s="7" t="s">
        <v>21542</v>
      </c>
      <c r="G1054" s="7" t="s">
        <v>29</v>
      </c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</row>
    <row r="1055">
      <c r="A1055" s="70">
        <v>45432.0</v>
      </c>
      <c r="B1055" s="11" t="s">
        <v>23091</v>
      </c>
      <c r="C1055" s="7" t="s">
        <v>23092</v>
      </c>
      <c r="D1055" s="7" t="str">
        <f>IFERROR(__xludf.DUMMYFUNCTION("REGEXEXTRACT(C1055,""[A-Z]{2,}"")"),"FLOYD")</f>
        <v>FLOYD</v>
      </c>
      <c r="E1055" s="7" t="s">
        <v>257</v>
      </c>
      <c r="F1055" s="7" t="s">
        <v>1730</v>
      </c>
      <c r="G1055" s="7" t="s">
        <v>14</v>
      </c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</row>
    <row r="1056">
      <c r="A1056" s="70">
        <v>45432.0</v>
      </c>
      <c r="B1056" s="11" t="s">
        <v>23093</v>
      </c>
      <c r="C1056" s="7" t="s">
        <v>23094</v>
      </c>
      <c r="D1056" s="7" t="str">
        <f>IFERROR(__xludf.DUMMYFUNCTION("REGEXEXTRACT(C1056,""[A-Z]{2,}"")"),"SC")</f>
        <v>SC</v>
      </c>
      <c r="E1056" s="7" t="s">
        <v>420</v>
      </c>
      <c r="F1056" s="7" t="s">
        <v>184</v>
      </c>
      <c r="G1056" s="7" t="s">
        <v>29</v>
      </c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</row>
    <row r="1057">
      <c r="A1057" s="70">
        <v>45432.0</v>
      </c>
      <c r="B1057" s="11" t="s">
        <v>23095</v>
      </c>
      <c r="C1057" s="7" t="s">
        <v>23096</v>
      </c>
      <c r="D1057" s="7" t="str">
        <f>IFERROR(__xludf.DUMMYFUNCTION("REGEXEXTRACT(C1057,""[A-Z]{2,}"")"),"SET")</f>
        <v>SET</v>
      </c>
      <c r="E1057" s="7" t="s">
        <v>7547</v>
      </c>
      <c r="F1057" s="7" t="s">
        <v>23097</v>
      </c>
      <c r="G1057" s="7" t="s">
        <v>29</v>
      </c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</row>
    <row r="1058">
      <c r="A1058" s="70">
        <v>45432.0</v>
      </c>
      <c r="B1058" s="11" t="s">
        <v>23098</v>
      </c>
      <c r="C1058" s="7" t="s">
        <v>23099</v>
      </c>
      <c r="D1058" s="7" t="str">
        <f>IFERROR(__xludf.DUMMYFUNCTION("REGEXEXTRACT(C1058,""[A-Z]{2,}"")"),"SCB")</f>
        <v>SCB</v>
      </c>
      <c r="E1058" s="7" t="s">
        <v>22050</v>
      </c>
      <c r="F1058" s="7" t="s">
        <v>21416</v>
      </c>
      <c r="G1058" s="7" t="s">
        <v>29</v>
      </c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</row>
    <row r="1059">
      <c r="A1059" s="70">
        <v>45432.0</v>
      </c>
      <c r="B1059" s="11" t="s">
        <v>23100</v>
      </c>
      <c r="C1059" s="7" t="s">
        <v>23101</v>
      </c>
      <c r="D1059" s="7" t="str">
        <f>IFERROR(__xludf.DUMMYFUNCTION("REGEXEXTRACT(C1059,""[A-Z]{2,}"")"),"BANPU")</f>
        <v>BANPU</v>
      </c>
      <c r="E1059" s="7" t="s">
        <v>15</v>
      </c>
      <c r="F1059" s="7" t="s">
        <v>171</v>
      </c>
      <c r="G1059" s="7" t="s">
        <v>14</v>
      </c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</row>
    <row r="1060">
      <c r="A1060" s="70">
        <v>45432.0</v>
      </c>
      <c r="B1060" s="11" t="s">
        <v>23102</v>
      </c>
      <c r="C1060" s="7" t="s">
        <v>23103</v>
      </c>
      <c r="D1060" s="7" t="str">
        <f>IFERROR(__xludf.DUMMYFUNCTION("REGEXEXTRACT(C1060,""[A-Z]{2,}"")"),"WGE")</f>
        <v>WGE</v>
      </c>
      <c r="E1060" s="7" t="s">
        <v>850</v>
      </c>
      <c r="F1060" s="7" t="s">
        <v>1730</v>
      </c>
      <c r="G1060" s="7" t="s">
        <v>29</v>
      </c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</row>
    <row r="1061">
      <c r="A1061" s="70">
        <v>45432.0</v>
      </c>
      <c r="B1061" s="11" t="s">
        <v>23104</v>
      </c>
      <c r="C1061" s="7" t="s">
        <v>23105</v>
      </c>
      <c r="D1061" s="7" t="str">
        <f>IFERROR(__xludf.DUMMYFUNCTION("REGEXEXTRACT(C1061,""[A-Z]{2,}"")"),"LTF")</f>
        <v>LTF</v>
      </c>
      <c r="E1061" s="7" t="s">
        <v>49</v>
      </c>
      <c r="F1061" s="7" t="s">
        <v>33</v>
      </c>
      <c r="G1061" s="7" t="s">
        <v>29</v>
      </c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</row>
    <row r="1062">
      <c r="A1062" s="70">
        <v>45432.0</v>
      </c>
      <c r="B1062" s="11" t="s">
        <v>23106</v>
      </c>
      <c r="C1062" s="7" t="s">
        <v>23107</v>
      </c>
      <c r="D1062" s="7" t="str">
        <f>IFERROR(__xludf.DUMMYFUNCTION("REGEXEXTRACT(C1062,""[A-Z]{2,}"")"),"GDP")</f>
        <v>GDP</v>
      </c>
      <c r="E1062" s="7" t="s">
        <v>15</v>
      </c>
      <c r="F1062" s="7" t="s">
        <v>23108</v>
      </c>
      <c r="G1062" s="7" t="s">
        <v>29</v>
      </c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</row>
    <row r="1063">
      <c r="A1063" s="70">
        <v>45431.0</v>
      </c>
      <c r="B1063" s="11" t="s">
        <v>23109</v>
      </c>
      <c r="C1063" s="7" t="s">
        <v>23110</v>
      </c>
      <c r="D1063" s="7" t="str">
        <f>IFERROR(__xludf.DUMMYFUNCTION("REGEXEXTRACT(C1063,""[A-Z]{2,}"")"),"EVER")</f>
        <v>EVER</v>
      </c>
      <c r="E1063" s="7" t="s">
        <v>15</v>
      </c>
      <c r="F1063" s="7" t="s">
        <v>184</v>
      </c>
      <c r="G1063" s="7" t="s">
        <v>29</v>
      </c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</row>
    <row r="1064">
      <c r="A1064" s="70">
        <v>45431.0</v>
      </c>
      <c r="B1064" s="11" t="s">
        <v>23111</v>
      </c>
      <c r="C1064" s="7" t="s">
        <v>23112</v>
      </c>
      <c r="D1064" s="7" t="str">
        <f>IFERROR(__xludf.DUMMYFUNCTION("REGEXEXTRACT(C1064,""[A-Z]{2,}"")"),"PCC")</f>
        <v>PCC</v>
      </c>
      <c r="E1064" s="7" t="s">
        <v>38</v>
      </c>
      <c r="F1064" s="7" t="s">
        <v>23113</v>
      </c>
      <c r="G1064" s="7" t="s">
        <v>14</v>
      </c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</row>
    <row r="1065">
      <c r="A1065" s="70">
        <v>45430.0</v>
      </c>
      <c r="B1065" s="11" t="s">
        <v>23114</v>
      </c>
      <c r="C1065" s="7" t="s">
        <v>23115</v>
      </c>
      <c r="D1065" s="7" t="str">
        <f>IFERROR(__xludf.DUMMYFUNCTION("REGEXEXTRACT(C1065,""[A-Z]{2,}"")"),"DR")</f>
        <v>DR</v>
      </c>
      <c r="E1065" s="7" t="s">
        <v>1402</v>
      </c>
      <c r="F1065" s="7" t="s">
        <v>15</v>
      </c>
      <c r="G1065" s="7" t="s">
        <v>29</v>
      </c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</row>
    <row r="1066">
      <c r="A1066" s="70">
        <v>45430.0</v>
      </c>
      <c r="B1066" s="11" t="s">
        <v>23116</v>
      </c>
      <c r="C1066" s="7" t="s">
        <v>23117</v>
      </c>
      <c r="D1066" s="7" t="str">
        <f>IFERROR(__xludf.DUMMYFUNCTION("REGEXEXTRACT(C1066,""[A-Z]{2,}"")"),"CEO")</f>
        <v>CEO</v>
      </c>
      <c r="E1066" s="7" t="s">
        <v>23118</v>
      </c>
      <c r="F1066" s="7" t="s">
        <v>21824</v>
      </c>
      <c r="G1066" s="7" t="s">
        <v>29</v>
      </c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</row>
    <row r="1067">
      <c r="A1067" s="70">
        <v>45429.0</v>
      </c>
      <c r="B1067" s="11" t="s">
        <v>23119</v>
      </c>
      <c r="C1067" s="7" t="s">
        <v>23120</v>
      </c>
      <c r="D1067" s="7" t="str">
        <f>IFERROR(__xludf.DUMMYFUNCTION("REGEXEXTRACT(C1067,""[A-Z]{2,}"")"),"KLINIQ")</f>
        <v>KLINIQ</v>
      </c>
      <c r="E1067" s="7" t="s">
        <v>119</v>
      </c>
      <c r="F1067" s="7" t="s">
        <v>1901</v>
      </c>
      <c r="G1067" s="7" t="s">
        <v>14</v>
      </c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</row>
    <row r="1068">
      <c r="A1068" s="70">
        <v>45429.0</v>
      </c>
      <c r="B1068" s="11" t="s">
        <v>23121</v>
      </c>
      <c r="C1068" s="7" t="s">
        <v>23122</v>
      </c>
      <c r="D1068" s="7" t="str">
        <f>IFERROR(__xludf.DUMMYFUNCTION("REGEXEXTRACT(C1068,""[A-Z]{2,}"")"),"SCB")</f>
        <v>SCB</v>
      </c>
      <c r="E1068" s="7" t="s">
        <v>23123</v>
      </c>
      <c r="F1068" s="7" t="s">
        <v>950</v>
      </c>
      <c r="G1068" s="7" t="s">
        <v>29</v>
      </c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</row>
    <row r="1069">
      <c r="A1069" s="70">
        <v>45429.0</v>
      </c>
      <c r="B1069" s="11" t="s">
        <v>23124</v>
      </c>
      <c r="C1069" s="7" t="s">
        <v>23125</v>
      </c>
      <c r="D1069" s="7" t="str">
        <f>IFERROR(__xludf.DUMMYFUNCTION("REGEXEXTRACT(C1069,""[A-Z]{2,}"")"),"BGRIM")</f>
        <v>BGRIM</v>
      </c>
      <c r="E1069" s="7" t="s">
        <v>3533</v>
      </c>
      <c r="F1069" s="7" t="s">
        <v>542</v>
      </c>
      <c r="G1069" s="7" t="s">
        <v>29</v>
      </c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</row>
    <row r="1070">
      <c r="A1070" s="70">
        <v>45429.0</v>
      </c>
      <c r="B1070" s="11" t="s">
        <v>23126</v>
      </c>
      <c r="C1070" s="7" t="s">
        <v>23127</v>
      </c>
      <c r="D1070" s="7" t="str">
        <f>IFERROR(__xludf.DUMMYFUNCTION("REGEXEXTRACT(C1070,""[A-Z]{2,}"")"),"CENTEL")</f>
        <v>CENTEL</v>
      </c>
      <c r="E1070" s="7" t="s">
        <v>15</v>
      </c>
      <c r="F1070" s="7" t="s">
        <v>747</v>
      </c>
      <c r="G1070" s="7" t="s">
        <v>86</v>
      </c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</row>
    <row r="1071">
      <c r="A1071" s="70">
        <v>45429.0</v>
      </c>
      <c r="B1071" s="11" t="s">
        <v>23128</v>
      </c>
      <c r="C1071" s="7" t="s">
        <v>23129</v>
      </c>
      <c r="D1071" s="7" t="str">
        <f>IFERROR(__xludf.DUMMYFUNCTION("REGEXEXTRACT(C1071,""[A-Z]{2,}"")"),"LTS")</f>
        <v>LTS</v>
      </c>
      <c r="E1071" s="7" t="s">
        <v>15</v>
      </c>
      <c r="F1071" s="7" t="s">
        <v>101</v>
      </c>
      <c r="G1071" s="7" t="s">
        <v>14</v>
      </c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</row>
    <row r="1072">
      <c r="A1072" s="70">
        <v>45429.0</v>
      </c>
      <c r="B1072" s="11" t="s">
        <v>23130</v>
      </c>
      <c r="C1072" s="7" t="s">
        <v>23131</v>
      </c>
      <c r="D1072" s="7" t="str">
        <f>IFERROR(__xludf.DUMMYFUNCTION("REGEXEXTRACT(C1072,""[A-Z]{2,}"")"),"MILL")</f>
        <v>MILL</v>
      </c>
      <c r="E1072" s="7" t="s">
        <v>493</v>
      </c>
      <c r="F1072" s="7" t="s">
        <v>21618</v>
      </c>
      <c r="G1072" s="7" t="s">
        <v>29</v>
      </c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</row>
    <row r="1073">
      <c r="A1073" s="70">
        <v>45429.0</v>
      </c>
      <c r="B1073" s="11" t="s">
        <v>23132</v>
      </c>
      <c r="C1073" s="7" t="s">
        <v>23133</v>
      </c>
      <c r="D1073" s="7" t="str">
        <f>IFERROR(__xludf.DUMMYFUNCTION("REGEXEXTRACT(C1073,""[A-Z]{2,}"")"),"SABUY")</f>
        <v>SABUY</v>
      </c>
      <c r="E1073" s="7" t="s">
        <v>15</v>
      </c>
      <c r="F1073" s="7" t="s">
        <v>184</v>
      </c>
      <c r="G1073" s="7" t="s">
        <v>29</v>
      </c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</row>
    <row r="1074">
      <c r="A1074" s="70">
        <v>45428.0</v>
      </c>
      <c r="B1074" s="11" t="s">
        <v>23134</v>
      </c>
      <c r="C1074" s="7" t="s">
        <v>23135</v>
      </c>
      <c r="D1074" s="7" t="str">
        <f>IFERROR(__xludf.DUMMYFUNCTION("REGEXEXTRACT(C1074,""[A-Z]{2,}"")"),"MASTER")</f>
        <v>MASTER</v>
      </c>
      <c r="E1074" s="7" t="s">
        <v>119</v>
      </c>
      <c r="F1074" s="7" t="s">
        <v>101</v>
      </c>
      <c r="G1074" s="7" t="s">
        <v>14</v>
      </c>
      <c r="H1074" s="7" t="s">
        <v>15</v>
      </c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</row>
    <row r="1075">
      <c r="A1075" s="70">
        <v>45428.0</v>
      </c>
      <c r="B1075" s="11" t="s">
        <v>23136</v>
      </c>
      <c r="C1075" s="7" t="s">
        <v>23137</v>
      </c>
      <c r="D1075" s="7" t="str">
        <f>IFERROR(__xludf.DUMMYFUNCTION("REGEXEXTRACT(C1075,""[A-Z]{2,}"")"),"BCH")</f>
        <v>BCH</v>
      </c>
      <c r="E1075" s="7" t="s">
        <v>119</v>
      </c>
      <c r="F1075" s="7" t="s">
        <v>171</v>
      </c>
      <c r="G1075" s="7" t="s">
        <v>14</v>
      </c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</row>
    <row r="1076">
      <c r="A1076" s="70">
        <v>45428.0</v>
      </c>
      <c r="B1076" s="11" t="s">
        <v>23138</v>
      </c>
      <c r="C1076" s="7" t="s">
        <v>23139</v>
      </c>
      <c r="D1076" s="7" t="str">
        <f>IFERROR(__xludf.DUMMYFUNCTION("REGEXEXTRACT(C1076,""[A-Z]{2,}"")"),"BROOK")</f>
        <v>BROOK</v>
      </c>
      <c r="E1076" s="7" t="s">
        <v>23140</v>
      </c>
      <c r="F1076" s="7" t="s">
        <v>184</v>
      </c>
      <c r="G1076" s="7" t="s">
        <v>29</v>
      </c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</row>
    <row r="1077">
      <c r="A1077" s="70">
        <v>45428.0</v>
      </c>
      <c r="B1077" s="11" t="s">
        <v>23141</v>
      </c>
      <c r="C1077" s="7" t="s">
        <v>23142</v>
      </c>
      <c r="D1077" s="7" t="str">
        <f>IFERROR(__xludf.DUMMYFUNCTION("REGEXEXTRACT(C1077,""[A-Z]{2,}"")"),"OSP")</f>
        <v>OSP</v>
      </c>
      <c r="E1077" s="7" t="s">
        <v>253</v>
      </c>
      <c r="F1077" s="7" t="s">
        <v>300</v>
      </c>
      <c r="G1077" s="7" t="s">
        <v>14</v>
      </c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</row>
    <row r="1078">
      <c r="A1078" s="70">
        <v>45428.0</v>
      </c>
      <c r="B1078" s="11" t="s">
        <v>23143</v>
      </c>
      <c r="C1078" s="7" t="s">
        <v>23144</v>
      </c>
      <c r="D1078" s="7" t="str">
        <f>IFERROR(__xludf.DUMMYFUNCTION("REGEXEXTRACT(C1078,""[A-Z]{2,}"")"),"NUSA")</f>
        <v>NUSA</v>
      </c>
      <c r="E1078" s="7"/>
      <c r="F1078" s="7" t="s">
        <v>8877</v>
      </c>
      <c r="G1078" s="7" t="s">
        <v>86</v>
      </c>
      <c r="H1078" s="7" t="s">
        <v>15</v>
      </c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</row>
    <row r="1079">
      <c r="A1079" s="70">
        <v>45428.0</v>
      </c>
      <c r="B1079" s="11" t="s">
        <v>23145</v>
      </c>
      <c r="C1079" s="7" t="s">
        <v>23146</v>
      </c>
      <c r="D1079" s="7" t="str">
        <f>IFERROR(__xludf.DUMMYFUNCTION("REGEXEXTRACT(C1079,""[A-Z]{2,}"")"),"SABUY")</f>
        <v>SABUY</v>
      </c>
      <c r="E1079" s="7" t="s">
        <v>259</v>
      </c>
      <c r="F1079" s="7" t="s">
        <v>4561</v>
      </c>
      <c r="G1079" s="7" t="s">
        <v>86</v>
      </c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</row>
    <row r="1080">
      <c r="A1080" s="70">
        <v>45428.0</v>
      </c>
      <c r="B1080" s="11" t="s">
        <v>23147</v>
      </c>
      <c r="C1080" s="7" t="s">
        <v>23148</v>
      </c>
      <c r="D1080" s="7" t="str">
        <f>IFERROR(__xludf.DUMMYFUNCTION("REGEXEXTRACT(C1080,""[A-Z]{2,}"")"),"ITD")</f>
        <v>ITD</v>
      </c>
      <c r="E1080" s="7" t="s">
        <v>4240</v>
      </c>
      <c r="F1080" s="7" t="s">
        <v>23149</v>
      </c>
      <c r="G1080" s="7" t="s">
        <v>29</v>
      </c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</row>
    <row r="1081">
      <c r="A1081" s="70">
        <v>45428.0</v>
      </c>
      <c r="B1081" s="11" t="s">
        <v>23150</v>
      </c>
      <c r="C1081" s="7" t="s">
        <v>23151</v>
      </c>
      <c r="D1081" s="7" t="str">
        <f>IFERROR(__xludf.DUMMYFUNCTION("REGEXEXTRACT(C1081,""[A-Z]{2,}"")"),"NRF")</f>
        <v>NRF</v>
      </c>
      <c r="E1081" s="7" t="s">
        <v>119</v>
      </c>
      <c r="F1081" s="7" t="s">
        <v>132</v>
      </c>
      <c r="G1081" s="7" t="s">
        <v>14</v>
      </c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</row>
    <row r="1082">
      <c r="A1082" s="70">
        <v>45428.0</v>
      </c>
      <c r="B1082" s="11" t="s">
        <v>23152</v>
      </c>
      <c r="C1082" s="7" t="s">
        <v>23153</v>
      </c>
      <c r="D1082" s="7" t="str">
        <f>IFERROR(__xludf.DUMMYFUNCTION("REGEXEXTRACT(C1082,""[A-Z]{2,}"")"),"ROJNA")</f>
        <v>ROJNA</v>
      </c>
      <c r="E1082" s="7" t="s">
        <v>15</v>
      </c>
      <c r="F1082" s="7" t="s">
        <v>4561</v>
      </c>
      <c r="G1082" s="7" t="s">
        <v>86</v>
      </c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</row>
    <row r="1083">
      <c r="A1083" s="70">
        <v>45427.0</v>
      </c>
      <c r="B1083" s="11" t="s">
        <v>23154</v>
      </c>
      <c r="C1083" s="7" t="s">
        <v>23155</v>
      </c>
      <c r="D1083" s="7" t="str">
        <f>IFERROR(__xludf.DUMMYFUNCTION("REGEXEXTRACT(C1083,""[A-Z]{2,}"")"),"GRAMMY")</f>
        <v>GRAMMY</v>
      </c>
      <c r="E1083" s="7" t="s">
        <v>119</v>
      </c>
      <c r="F1083" s="7" t="s">
        <v>23156</v>
      </c>
      <c r="G1083" s="7" t="s">
        <v>14</v>
      </c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</row>
    <row r="1084">
      <c r="A1084" s="70">
        <v>45427.0</v>
      </c>
      <c r="B1084" s="11" t="s">
        <v>23157</v>
      </c>
      <c r="C1084" s="7" t="s">
        <v>23158</v>
      </c>
      <c r="D1084" s="7" t="str">
        <f>IFERROR(__xludf.DUMMYFUNCTION("REGEXEXTRACT(C1084,""[A-Z]{2,}"")"),"STEC")</f>
        <v>STEC</v>
      </c>
      <c r="E1084" s="7" t="s">
        <v>119</v>
      </c>
      <c r="F1084" s="7" t="s">
        <v>1123</v>
      </c>
      <c r="G1084" s="7" t="s">
        <v>86</v>
      </c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</row>
    <row r="1085">
      <c r="A1085" s="70">
        <v>45427.0</v>
      </c>
      <c r="B1085" s="11" t="s">
        <v>23159</v>
      </c>
      <c r="C1085" s="7" t="s">
        <v>23160</v>
      </c>
      <c r="D1085" s="7" t="str">
        <f>IFERROR(__xludf.DUMMYFUNCTION("REGEXEXTRACT(C1085,""[A-Z]{2,}"")"),"TTA")</f>
        <v>TTA</v>
      </c>
      <c r="E1085" s="7" t="s">
        <v>119</v>
      </c>
      <c r="F1085" s="7" t="s">
        <v>18</v>
      </c>
      <c r="G1085" s="7" t="s">
        <v>14</v>
      </c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</row>
    <row r="1086">
      <c r="A1086" s="70">
        <v>45427.0</v>
      </c>
      <c r="B1086" s="11" t="s">
        <v>23161</v>
      </c>
      <c r="C1086" s="7" t="s">
        <v>23162</v>
      </c>
      <c r="D1086" s="7" t="str">
        <f>IFERROR(__xludf.DUMMYFUNCTION("REGEXEXTRACT(C1086,""[A-Z]{2,}"")"),"OSP")</f>
        <v>OSP</v>
      </c>
      <c r="E1086" s="7" t="s">
        <v>436</v>
      </c>
      <c r="F1086" s="7" t="s">
        <v>1079</v>
      </c>
      <c r="G1086" s="7" t="s">
        <v>14</v>
      </c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</row>
    <row r="1087">
      <c r="A1087" s="70">
        <v>45427.0</v>
      </c>
      <c r="B1087" s="11" t="s">
        <v>23163</v>
      </c>
      <c r="C1087" s="7" t="s">
        <v>23164</v>
      </c>
      <c r="D1087" s="7" t="str">
        <f>IFERROR(__xludf.DUMMYFUNCTION("REGEXEXTRACT(C1087,""[A-Z]{2,}"")"),"AOT")</f>
        <v>AOT</v>
      </c>
      <c r="E1087" s="7" t="s">
        <v>119</v>
      </c>
      <c r="F1087" s="7" t="s">
        <v>542</v>
      </c>
      <c r="G1087" s="7" t="s">
        <v>14</v>
      </c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</row>
    <row r="1088">
      <c r="A1088" s="70">
        <v>45427.0</v>
      </c>
      <c r="B1088" s="11" t="s">
        <v>23165</v>
      </c>
      <c r="C1088" s="7" t="s">
        <v>23166</v>
      </c>
      <c r="D1088" s="7" t="str">
        <f>IFERROR(__xludf.DUMMYFUNCTION("REGEXEXTRACT(C1088,""[A-Z]{2,}"")"),"NEX")</f>
        <v>NEX</v>
      </c>
      <c r="E1088" s="7" t="s">
        <v>15</v>
      </c>
      <c r="F1088" s="7" t="s">
        <v>4561</v>
      </c>
      <c r="G1088" s="7" t="s">
        <v>86</v>
      </c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</row>
    <row r="1089">
      <c r="A1089" s="70">
        <v>45427.0</v>
      </c>
      <c r="B1089" s="11" t="s">
        <v>23167</v>
      </c>
      <c r="C1089" s="7" t="s">
        <v>23168</v>
      </c>
      <c r="D1089" s="7" t="str">
        <f>IFERROR(__xludf.DUMMYFUNCTION("REGEXEXTRACT(C1089,""[A-Z]{2,}"")"),"NEX")</f>
        <v>NEX</v>
      </c>
      <c r="E1089" s="7" t="s">
        <v>15</v>
      </c>
      <c r="F1089" s="7" t="s">
        <v>4561</v>
      </c>
      <c r="G1089" s="7" t="s">
        <v>86</v>
      </c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</row>
    <row r="1090">
      <c r="A1090" s="70">
        <v>45427.0</v>
      </c>
      <c r="B1090" s="11" t="s">
        <v>23169</v>
      </c>
      <c r="C1090" s="7" t="s">
        <v>23170</v>
      </c>
      <c r="D1090" s="7" t="str">
        <f>IFERROR(__xludf.DUMMYFUNCTION("REGEXEXTRACT(C1090,""[A-Z]{2,}"")"),"JAS")</f>
        <v>JAS</v>
      </c>
      <c r="E1090" s="7" t="s">
        <v>119</v>
      </c>
      <c r="F1090" s="7" t="s">
        <v>421</v>
      </c>
      <c r="G1090" s="7" t="s">
        <v>14</v>
      </c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</row>
    <row r="1091">
      <c r="A1091" s="70">
        <v>45427.0</v>
      </c>
      <c r="B1091" s="11" t="s">
        <v>23171</v>
      </c>
      <c r="C1091" s="7" t="s">
        <v>23172</v>
      </c>
      <c r="D1091" s="7" t="str">
        <f>IFERROR(__xludf.DUMMYFUNCTION("REGEXEXTRACT(C1091,""[A-Z]{2,}"")"),"NEX")</f>
        <v>NEX</v>
      </c>
      <c r="E1091" s="7" t="s">
        <v>15</v>
      </c>
      <c r="F1091" s="7" t="s">
        <v>22675</v>
      </c>
      <c r="G1091" s="7" t="s">
        <v>86</v>
      </c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</row>
    <row r="1092">
      <c r="A1092" s="70">
        <v>45427.0</v>
      </c>
      <c r="B1092" s="11" t="s">
        <v>23173</v>
      </c>
      <c r="C1092" s="7" t="s">
        <v>23174</v>
      </c>
      <c r="D1092" s="7" t="str">
        <f>IFERROR(__xludf.DUMMYFUNCTION("REGEXEXTRACT(C1092,""[A-Z]{2,}"")"),"SIRI")</f>
        <v>SIRI</v>
      </c>
      <c r="E1092" s="7" t="s">
        <v>38</v>
      </c>
      <c r="F1092" s="7" t="s">
        <v>119</v>
      </c>
      <c r="G1092" s="7" t="s">
        <v>14</v>
      </c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</row>
    <row r="1093">
      <c r="A1093" s="70">
        <v>45427.0</v>
      </c>
      <c r="B1093" s="11" t="s">
        <v>23175</v>
      </c>
      <c r="C1093" s="7" t="s">
        <v>23176</v>
      </c>
      <c r="D1093" s="7" t="str">
        <f>IFERROR(__xludf.DUMMYFUNCTION("REGEXEXTRACT(C1093,""[A-Z]{2,}"")"),"CCET")</f>
        <v>CCET</v>
      </c>
      <c r="E1093" s="7" t="s">
        <v>15</v>
      </c>
      <c r="F1093" s="7" t="s">
        <v>132</v>
      </c>
      <c r="G1093" s="7" t="s">
        <v>14</v>
      </c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</row>
    <row r="1094">
      <c r="A1094" s="70">
        <v>45427.0</v>
      </c>
      <c r="B1094" s="11" t="s">
        <v>23177</v>
      </c>
      <c r="C1094" s="7" t="s">
        <v>23178</v>
      </c>
      <c r="D1094" s="7" t="str">
        <f>IFERROR(__xludf.DUMMYFUNCTION("REGEXEXTRACT(C1094,""[A-Z]{2,}"")"),"EP")</f>
        <v>EP</v>
      </c>
      <c r="E1094" s="7" t="s">
        <v>119</v>
      </c>
      <c r="F1094" s="7" t="s">
        <v>101</v>
      </c>
      <c r="G1094" s="7" t="s">
        <v>14</v>
      </c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</row>
    <row r="1095">
      <c r="A1095" s="70">
        <v>45426.0</v>
      </c>
      <c r="B1095" s="11" t="s">
        <v>23179</v>
      </c>
      <c r="C1095" s="7" t="s">
        <v>23180</v>
      </c>
      <c r="D1095" s="7" t="str">
        <f>IFERROR(__xludf.DUMMYFUNCTION("REGEXEXTRACT(C1095,""[A-Z]{2,}"")"),"SET")</f>
        <v>SET</v>
      </c>
      <c r="E1095" s="7" t="s">
        <v>47</v>
      </c>
      <c r="F1095" s="7" t="s">
        <v>21367</v>
      </c>
      <c r="G1095" s="7" t="s">
        <v>29</v>
      </c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</row>
    <row r="1096">
      <c r="A1096" s="70">
        <v>45426.0</v>
      </c>
      <c r="B1096" s="11" t="s">
        <v>23181</v>
      </c>
      <c r="C1096" s="7" t="s">
        <v>23182</v>
      </c>
      <c r="D1096" s="7" t="str">
        <f>IFERROR(__xludf.DUMMYFUNCTION("REGEXEXTRACT(C1096,""[A-Z]{2,}"")"),"CPF")</f>
        <v>CPF</v>
      </c>
      <c r="E1096" s="7" t="s">
        <v>3289</v>
      </c>
      <c r="F1096" s="7" t="s">
        <v>1316</v>
      </c>
      <c r="G1096" s="7" t="s">
        <v>14</v>
      </c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</row>
    <row r="1097">
      <c r="A1097" s="70">
        <v>45426.0</v>
      </c>
      <c r="B1097" s="11" t="s">
        <v>23183</v>
      </c>
      <c r="C1097" s="7" t="s">
        <v>23184</v>
      </c>
      <c r="D1097" s="7" t="str">
        <f>IFERROR(__xludf.DUMMYFUNCTION("REGEXEXTRACT(C1097,""[A-Z]{2,}"")"),"SC")</f>
        <v>SC</v>
      </c>
      <c r="E1097" s="7" t="s">
        <v>119</v>
      </c>
      <c r="F1097" s="7" t="s">
        <v>247</v>
      </c>
      <c r="G1097" s="7" t="s">
        <v>86</v>
      </c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</row>
    <row r="1098">
      <c r="A1098" s="70">
        <v>45426.0</v>
      </c>
      <c r="B1098" s="11" t="s">
        <v>23185</v>
      </c>
      <c r="C1098" s="7" t="s">
        <v>23186</v>
      </c>
      <c r="D1098" s="7" t="str">
        <f>IFERROR(__xludf.DUMMYFUNCTION("REGEXEXTRACT(C1098,""[A-Z]{2,}"")"),"PTT")</f>
        <v>PTT</v>
      </c>
      <c r="E1098" s="7" t="s">
        <v>119</v>
      </c>
      <c r="F1098" s="7" t="s">
        <v>542</v>
      </c>
      <c r="G1098" s="7" t="s">
        <v>14</v>
      </c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</row>
    <row r="1099">
      <c r="A1099" s="70">
        <v>45426.0</v>
      </c>
      <c r="B1099" s="11" t="s">
        <v>23187</v>
      </c>
      <c r="C1099" s="7" t="s">
        <v>23188</v>
      </c>
      <c r="D1099" s="7" t="str">
        <f>IFERROR(__xludf.DUMMYFUNCTION("REGEXEXTRACT(C1099,""[A-Z]{2,}"")"),"TOA")</f>
        <v>TOA</v>
      </c>
      <c r="E1099" s="7" t="s">
        <v>119</v>
      </c>
      <c r="F1099" s="7" t="s">
        <v>101</v>
      </c>
      <c r="G1099" s="7" t="s">
        <v>14</v>
      </c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</row>
    <row r="1100">
      <c r="A1100" s="70">
        <v>45426.0</v>
      </c>
      <c r="B1100" s="11" t="s">
        <v>23189</v>
      </c>
      <c r="C1100" s="7" t="s">
        <v>23190</v>
      </c>
      <c r="D1100" s="7" t="str">
        <f>IFERROR(__xludf.DUMMYFUNCTION("REGEXEXTRACT(C1100,""[A-Z]{2,}"")"),"BDMS")</f>
        <v>BDMS</v>
      </c>
      <c r="E1100" s="7" t="s">
        <v>119</v>
      </c>
      <c r="F1100" s="7" t="s">
        <v>542</v>
      </c>
      <c r="G1100" s="7" t="s">
        <v>14</v>
      </c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</row>
    <row r="1101">
      <c r="A1101" s="70">
        <v>45426.0</v>
      </c>
      <c r="B1101" s="11" t="s">
        <v>23191</v>
      </c>
      <c r="C1101" s="7" t="s">
        <v>23192</v>
      </c>
      <c r="D1101" s="7" t="str">
        <f>IFERROR(__xludf.DUMMYFUNCTION("REGEXEXTRACT(C1101,""[A-Z]{2,}"")"),"AOT")</f>
        <v>AOT</v>
      </c>
      <c r="E1101" s="7" t="s">
        <v>38</v>
      </c>
      <c r="F1101" s="7" t="s">
        <v>101</v>
      </c>
      <c r="G1101" s="7" t="s">
        <v>14</v>
      </c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</row>
    <row r="1102">
      <c r="A1102" s="70">
        <v>45426.0</v>
      </c>
      <c r="B1102" s="11" t="s">
        <v>23191</v>
      </c>
      <c r="C1102" s="7" t="s">
        <v>23192</v>
      </c>
      <c r="D1102" s="7" t="str">
        <f>IFERROR(__xludf.DUMMYFUNCTION("REGEXEXTRACT(C1102,""[A-Z]{2,}"")"),"AOT")</f>
        <v>AOT</v>
      </c>
      <c r="E1102" s="7" t="s">
        <v>119</v>
      </c>
      <c r="F1102" s="7" t="s">
        <v>18</v>
      </c>
      <c r="G1102" s="7" t="s">
        <v>14</v>
      </c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</row>
    <row r="1103">
      <c r="A1103" s="70">
        <v>45426.0</v>
      </c>
      <c r="B1103" s="11" t="s">
        <v>23193</v>
      </c>
      <c r="C1103" s="7" t="s">
        <v>23194</v>
      </c>
      <c r="D1103" s="7" t="str">
        <f>IFERROR(__xludf.DUMMYFUNCTION("REGEXEXTRACT(C1103,""[A-Z]{2,}"")"),"KCG")</f>
        <v>KCG</v>
      </c>
      <c r="E1103" s="7" t="s">
        <v>119</v>
      </c>
      <c r="F1103" s="7" t="s">
        <v>18</v>
      </c>
      <c r="G1103" s="7" t="s">
        <v>14</v>
      </c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</row>
    <row r="1104">
      <c r="A1104" s="70">
        <v>45426.0</v>
      </c>
      <c r="B1104" s="11" t="s">
        <v>23195</v>
      </c>
      <c r="C1104" s="7" t="s">
        <v>23196</v>
      </c>
      <c r="D1104" s="7" t="str">
        <f>IFERROR(__xludf.DUMMYFUNCTION("REGEXEXTRACT(C1104,""[A-Z]{2,}"")"),"AWC")</f>
        <v>AWC</v>
      </c>
      <c r="E1104" s="7" t="s">
        <v>119</v>
      </c>
      <c r="F1104" s="7" t="s">
        <v>101</v>
      </c>
      <c r="G1104" s="7" t="s">
        <v>14</v>
      </c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</row>
    <row r="1105">
      <c r="A1105" s="70">
        <v>45426.0</v>
      </c>
      <c r="B1105" s="11" t="s">
        <v>23197</v>
      </c>
      <c r="C1105" s="7" t="s">
        <v>23198</v>
      </c>
      <c r="D1105" s="7" t="str">
        <f>IFERROR(__xludf.DUMMYFUNCTION("REGEXEXTRACT(C1105,""[A-Z]{2,}"")"),"MINT")</f>
        <v>MINT</v>
      </c>
      <c r="E1105" s="7" t="s">
        <v>420</v>
      </c>
      <c r="F1105" s="7" t="s">
        <v>18</v>
      </c>
      <c r="G1105" s="7" t="s">
        <v>14</v>
      </c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</row>
    <row r="1106">
      <c r="A1106" s="70">
        <v>45426.0</v>
      </c>
      <c r="B1106" s="11" t="s">
        <v>23199</v>
      </c>
      <c r="C1106" s="7" t="s">
        <v>23200</v>
      </c>
      <c r="D1106" s="7" t="str">
        <f>IFERROR(__xludf.DUMMYFUNCTION("REGEXEXTRACT(C1106,""[A-Z]{2,}"")"),"SET")</f>
        <v>SET</v>
      </c>
      <c r="E1106" s="7" t="s">
        <v>259</v>
      </c>
      <c r="F1106" s="7" t="s">
        <v>486</v>
      </c>
      <c r="G1106" s="7" t="s">
        <v>29</v>
      </c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</row>
    <row r="1107">
      <c r="A1107" s="70">
        <v>45426.0</v>
      </c>
      <c r="B1107" s="11" t="s">
        <v>23201</v>
      </c>
      <c r="C1107" s="7" t="s">
        <v>23202</v>
      </c>
      <c r="D1107" s="7" t="str">
        <f>IFERROR(__xludf.DUMMYFUNCTION("REGEXEXTRACT(C1107,""[A-Z]{2,}"")"),"EA")</f>
        <v>EA</v>
      </c>
      <c r="E1107" s="7" t="s">
        <v>1810</v>
      </c>
      <c r="F1107" s="7" t="s">
        <v>105</v>
      </c>
      <c r="G1107" s="7" t="s">
        <v>29</v>
      </c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</row>
    <row r="1108">
      <c r="A1108" s="70">
        <v>45426.0</v>
      </c>
      <c r="B1108" s="11" t="s">
        <v>23203</v>
      </c>
      <c r="C1108" s="7" t="s">
        <v>23204</v>
      </c>
      <c r="D1108" s="7" t="str">
        <f>IFERROR(__xludf.DUMMYFUNCTION("REGEXEXTRACT(C1108,""[A-Z]{2,}"")"),"NAM")</f>
        <v>NAM</v>
      </c>
      <c r="E1108" s="7" t="s">
        <v>38</v>
      </c>
      <c r="F1108" s="7" t="s">
        <v>18</v>
      </c>
      <c r="G1108" s="7" t="s">
        <v>14</v>
      </c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</row>
    <row r="1109">
      <c r="A1109" s="70">
        <v>45426.0</v>
      </c>
      <c r="B1109" s="11" t="s">
        <v>23205</v>
      </c>
      <c r="C1109" s="7" t="s">
        <v>23206</v>
      </c>
      <c r="D1109" s="7" t="str">
        <f>IFERROR(__xludf.DUMMYFUNCTION("REGEXEXTRACT(C1109,""[A-Z]{2,}"")"),"CPF")</f>
        <v>CPF</v>
      </c>
      <c r="E1109" s="7" t="s">
        <v>15</v>
      </c>
      <c r="F1109" s="7" t="s">
        <v>105</v>
      </c>
      <c r="G1109" s="7" t="s">
        <v>29</v>
      </c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</row>
    <row r="1110">
      <c r="A1110" s="70">
        <v>45426.0</v>
      </c>
      <c r="B1110" s="11" t="s">
        <v>23207</v>
      </c>
      <c r="C1110" s="7" t="s">
        <v>23208</v>
      </c>
      <c r="D1110" s="7" t="str">
        <f>IFERROR(__xludf.DUMMYFUNCTION("REGEXEXTRACT(C1110,""[A-Z]{2,}"")"),"TCAP")</f>
        <v>TCAP</v>
      </c>
      <c r="E1110" s="7" t="s">
        <v>119</v>
      </c>
      <c r="F1110" s="7" t="s">
        <v>18</v>
      </c>
      <c r="G1110" s="7" t="s">
        <v>14</v>
      </c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</row>
    <row r="1111">
      <c r="A1111" s="70">
        <v>45426.0</v>
      </c>
      <c r="B1111" s="11" t="s">
        <v>23209</v>
      </c>
      <c r="C1111" s="7" t="s">
        <v>23210</v>
      </c>
      <c r="D1111" s="7" t="str">
        <f>IFERROR(__xludf.DUMMYFUNCTION("REGEXEXTRACT(C1111,""[A-Z]{2,}"")"),"EA")</f>
        <v>EA</v>
      </c>
      <c r="E1111" s="7" t="s">
        <v>15</v>
      </c>
      <c r="F1111" s="7" t="s">
        <v>22759</v>
      </c>
      <c r="G1111" s="7" t="s">
        <v>14</v>
      </c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</row>
    <row r="1112">
      <c r="A1112" s="70">
        <v>45426.0</v>
      </c>
      <c r="B1112" s="11" t="s">
        <v>23211</v>
      </c>
      <c r="C1112" s="7" t="s">
        <v>23212</v>
      </c>
      <c r="D1112" s="7" t="str">
        <f>IFERROR(__xludf.DUMMYFUNCTION("REGEXEXTRACT(C1112,""[A-Z]{2,}"")"),"AAV")</f>
        <v>AAV</v>
      </c>
      <c r="E1112" s="7" t="s">
        <v>38</v>
      </c>
      <c r="F1112" s="7" t="s">
        <v>171</v>
      </c>
      <c r="G1112" s="7" t="s">
        <v>14</v>
      </c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</row>
    <row r="1113">
      <c r="A1113" s="70">
        <v>45426.0</v>
      </c>
      <c r="B1113" s="11" t="s">
        <v>23213</v>
      </c>
      <c r="C1113" s="7" t="s">
        <v>23214</v>
      </c>
      <c r="D1113" s="7" t="str">
        <f>IFERROR(__xludf.DUMMYFUNCTION("REGEXEXTRACT(C1113,""[A-Z]{2,}"")"),"HENG")</f>
        <v>HENG</v>
      </c>
      <c r="E1113" s="7" t="s">
        <v>119</v>
      </c>
      <c r="F1113" s="7" t="s">
        <v>144</v>
      </c>
      <c r="G1113" s="7" t="s">
        <v>86</v>
      </c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</row>
    <row r="1114">
      <c r="A1114" s="70">
        <v>45426.0</v>
      </c>
      <c r="B1114" s="11" t="s">
        <v>23215</v>
      </c>
      <c r="C1114" s="7" t="s">
        <v>23216</v>
      </c>
      <c r="D1114" s="7" t="str">
        <f>IFERROR(__xludf.DUMMYFUNCTION("REGEXEXTRACT(C1114,""[A-Z]{2,}"")"),"JTS")</f>
        <v>JTS</v>
      </c>
      <c r="E1114" s="7" t="s">
        <v>1936</v>
      </c>
      <c r="F1114" s="7" t="s">
        <v>119</v>
      </c>
      <c r="G1114" s="7" t="s">
        <v>14</v>
      </c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</row>
    <row r="1115">
      <c r="A1115" s="70">
        <v>45425.0</v>
      </c>
      <c r="B1115" s="11" t="s">
        <v>23217</v>
      </c>
      <c r="C1115" s="7" t="s">
        <v>23218</v>
      </c>
      <c r="D1115" s="7" t="str">
        <f>IFERROR(__xludf.DUMMYFUNCTION("REGEXEXTRACT(C1115,""[A-Z]{2,}"")"),"MEB")</f>
        <v>MEB</v>
      </c>
      <c r="E1115" s="7" t="s">
        <v>119</v>
      </c>
      <c r="F1115" s="7" t="s">
        <v>542</v>
      </c>
      <c r="G1115" s="7" t="s">
        <v>14</v>
      </c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</row>
    <row r="1116">
      <c r="A1116" s="70">
        <v>45425.0</v>
      </c>
      <c r="B1116" s="11" t="s">
        <v>23219</v>
      </c>
      <c r="C1116" s="7" t="s">
        <v>23220</v>
      </c>
      <c r="D1116" s="7" t="str">
        <f>IFERROR(__xludf.DUMMYFUNCTION("REGEXEXTRACT(C1116,""[A-Z]{2,}"")"),"SE")</f>
        <v>SE</v>
      </c>
      <c r="E1116" s="7" t="s">
        <v>449</v>
      </c>
      <c r="F1116" s="7" t="s">
        <v>560</v>
      </c>
      <c r="G1116" s="7" t="s">
        <v>86</v>
      </c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</row>
    <row r="1117">
      <c r="A1117" s="70">
        <v>45425.0</v>
      </c>
      <c r="B1117" s="11" t="s">
        <v>23221</v>
      </c>
      <c r="C1117" s="7" t="s">
        <v>23222</v>
      </c>
      <c r="D1117" s="7" t="str">
        <f>IFERROR(__xludf.DUMMYFUNCTION("REGEXEXTRACT(C1117,""[A-Z]{2,}"")"),"COM")</f>
        <v>COM</v>
      </c>
      <c r="E1117" s="7" t="s">
        <v>449</v>
      </c>
      <c r="F1117" s="7" t="s">
        <v>1123</v>
      </c>
      <c r="G1117" s="7" t="s">
        <v>86</v>
      </c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</row>
    <row r="1118">
      <c r="A1118" s="70">
        <v>45425.0</v>
      </c>
      <c r="B1118" s="11" t="s">
        <v>23221</v>
      </c>
      <c r="C1118" s="7" t="s">
        <v>23222</v>
      </c>
      <c r="D1118" s="7" t="str">
        <f>IFERROR(__xludf.DUMMYFUNCTION("REGEXEXTRACT(C1118,""[A-Z]{2,}"")"),"COM")</f>
        <v>COM</v>
      </c>
      <c r="E1118" s="7" t="s">
        <v>1032</v>
      </c>
      <c r="F1118" s="7" t="s">
        <v>23223</v>
      </c>
      <c r="G1118" s="7" t="s">
        <v>86</v>
      </c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</row>
    <row r="1119">
      <c r="A1119" s="70">
        <v>45425.0</v>
      </c>
      <c r="B1119" s="11" t="s">
        <v>23224</v>
      </c>
      <c r="C1119" s="7" t="s">
        <v>23225</v>
      </c>
      <c r="D1119" s="7" t="str">
        <f>IFERROR(__xludf.DUMMYFUNCTION("REGEXEXTRACT(C1119,""[A-Z]{2,}"")"),"ANAN")</f>
        <v>ANAN</v>
      </c>
      <c r="E1119" s="7" t="s">
        <v>5549</v>
      </c>
      <c r="F1119" s="7" t="s">
        <v>542</v>
      </c>
      <c r="G1119" s="7" t="s">
        <v>14</v>
      </c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</row>
    <row r="1120">
      <c r="A1120" s="70">
        <v>45425.0</v>
      </c>
      <c r="B1120" s="11" t="s">
        <v>23226</v>
      </c>
      <c r="C1120" s="7" t="s">
        <v>23227</v>
      </c>
      <c r="D1120" s="7" t="str">
        <f>IFERROR(__xludf.DUMMYFUNCTION("REGEXEXTRACT(C1120,""[A-Z]{2,}"")"),"TFG")</f>
        <v>TFG</v>
      </c>
      <c r="E1120" s="7" t="s">
        <v>119</v>
      </c>
      <c r="F1120" s="7" t="s">
        <v>144</v>
      </c>
      <c r="G1120" s="7" t="s">
        <v>86</v>
      </c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</row>
    <row r="1121">
      <c r="A1121" s="70">
        <v>45425.0</v>
      </c>
      <c r="B1121" s="11" t="s">
        <v>23228</v>
      </c>
      <c r="C1121" s="7" t="s">
        <v>23229</v>
      </c>
      <c r="D1121" s="7" t="str">
        <f>IFERROR(__xludf.DUMMYFUNCTION("REGEXEXTRACT(C1121,""[A-Z]{2,}"")"),"FETCO")</f>
        <v>FETCO</v>
      </c>
      <c r="E1121" s="7" t="s">
        <v>4677</v>
      </c>
      <c r="F1121" s="7" t="s">
        <v>53</v>
      </c>
      <c r="G1121" s="7" t="s">
        <v>29</v>
      </c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</row>
    <row r="1122">
      <c r="A1122" s="70">
        <v>45425.0</v>
      </c>
      <c r="B1122" s="11" t="s">
        <v>23230</v>
      </c>
      <c r="C1122" s="7" t="s">
        <v>23231</v>
      </c>
      <c r="D1122" s="7" t="str">
        <f>IFERROR(__xludf.DUMMYFUNCTION("REGEXEXTRACT(C1122,""[A-Z]{2,}"")"),"CRC")</f>
        <v>CRC</v>
      </c>
      <c r="E1122" s="7" t="s">
        <v>38</v>
      </c>
      <c r="F1122" s="7" t="s">
        <v>542</v>
      </c>
      <c r="G1122" s="7" t="s">
        <v>14</v>
      </c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</row>
    <row r="1123">
      <c r="A1123" s="70">
        <v>45425.0</v>
      </c>
      <c r="B1123" s="11" t="s">
        <v>23232</v>
      </c>
      <c r="C1123" s="7" t="s">
        <v>23233</v>
      </c>
      <c r="D1123" s="7" t="str">
        <f>IFERROR(__xludf.DUMMYFUNCTION("REGEXEXTRACT(C1123,""[A-Z]{2,}"")"),"CPF")</f>
        <v>CPF</v>
      </c>
      <c r="E1123" s="7" t="s">
        <v>1936</v>
      </c>
      <c r="F1123" s="7" t="s">
        <v>119</v>
      </c>
      <c r="G1123" s="7" t="s">
        <v>14</v>
      </c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</row>
    <row r="1124">
      <c r="A1124" s="70">
        <v>45425.0</v>
      </c>
      <c r="B1124" s="11" t="s">
        <v>23234</v>
      </c>
      <c r="C1124" s="7" t="s">
        <v>23235</v>
      </c>
      <c r="D1124" s="7" t="str">
        <f>IFERROR(__xludf.DUMMYFUNCTION("REGEXEXTRACT(C1124,""[A-Z]{2,}"")"),"PTTEP")</f>
        <v>PTTEP</v>
      </c>
      <c r="E1124" s="7" t="s">
        <v>21357</v>
      </c>
      <c r="F1124" s="7" t="s">
        <v>21416</v>
      </c>
      <c r="G1124" s="7" t="s">
        <v>29</v>
      </c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</row>
    <row r="1125">
      <c r="A1125" s="70">
        <v>45425.0</v>
      </c>
      <c r="B1125" s="11" t="s">
        <v>23236</v>
      </c>
      <c r="C1125" s="7" t="s">
        <v>23237</v>
      </c>
      <c r="D1125" s="7" t="str">
        <f>IFERROR(__xludf.DUMMYFUNCTION("REGEXEXTRACT(C1125,""[A-Z]{2,}"")"),"MOSHI")</f>
        <v>MOSHI</v>
      </c>
      <c r="E1125" s="7" t="s">
        <v>119</v>
      </c>
      <c r="F1125" s="7" t="s">
        <v>101</v>
      </c>
      <c r="G1125" s="7" t="s">
        <v>14</v>
      </c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</row>
    <row r="1126">
      <c r="A1126" s="70">
        <v>45425.0</v>
      </c>
      <c r="B1126" s="11" t="s">
        <v>23236</v>
      </c>
      <c r="C1126" s="7" t="s">
        <v>23237</v>
      </c>
      <c r="D1126" s="7" t="str">
        <f>IFERROR(__xludf.DUMMYFUNCTION("REGEXEXTRACT(C1126,""[A-Z]{2,}"")"),"MOSHI")</f>
        <v>MOSHI</v>
      </c>
      <c r="E1126" s="7" t="s">
        <v>1032</v>
      </c>
      <c r="F1126" s="7" t="s">
        <v>809</v>
      </c>
      <c r="G1126" s="7" t="s">
        <v>14</v>
      </c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</row>
    <row r="1127">
      <c r="A1127" s="70">
        <v>45425.0</v>
      </c>
      <c r="B1127" s="11" t="s">
        <v>23238</v>
      </c>
      <c r="C1127" s="7" t="s">
        <v>23239</v>
      </c>
      <c r="D1127" s="7" t="str">
        <f>IFERROR(__xludf.DUMMYFUNCTION("REGEXEXTRACT(C1127,""[A-Z]{2,}"")"),"EA")</f>
        <v>EA</v>
      </c>
      <c r="E1127" s="7" t="s">
        <v>344</v>
      </c>
      <c r="F1127" s="7" t="s">
        <v>671</v>
      </c>
      <c r="G1127" s="7" t="s">
        <v>29</v>
      </c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</row>
    <row r="1128">
      <c r="A1128" s="70">
        <v>45425.0</v>
      </c>
      <c r="B1128" s="11" t="s">
        <v>23240</v>
      </c>
      <c r="C1128" s="7" t="s">
        <v>23241</v>
      </c>
      <c r="D1128" s="7" t="str">
        <f>IFERROR(__xludf.DUMMYFUNCTION("REGEXEXTRACT(C1128,""[A-Z]{2,}"")"),"BA")</f>
        <v>BA</v>
      </c>
      <c r="E1128" s="7" t="s">
        <v>119</v>
      </c>
      <c r="F1128" s="7" t="s">
        <v>542</v>
      </c>
      <c r="G1128" s="7" t="s">
        <v>14</v>
      </c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</row>
    <row r="1129">
      <c r="A1129" s="70">
        <v>45425.0</v>
      </c>
      <c r="B1129" s="11" t="s">
        <v>23242</v>
      </c>
      <c r="C1129" s="7" t="s">
        <v>23243</v>
      </c>
      <c r="D1129" s="7" t="str">
        <f>IFERROR(__xludf.DUMMYFUNCTION("REGEXEXTRACT(C1129,""[A-Z]{2,}"")"),"EA")</f>
        <v>EA</v>
      </c>
      <c r="E1129" s="7" t="s">
        <v>119</v>
      </c>
      <c r="F1129" s="7" t="s">
        <v>144</v>
      </c>
      <c r="G1129" s="7" t="s">
        <v>86</v>
      </c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</row>
    <row r="1130">
      <c r="A1130" s="70">
        <v>45425.0</v>
      </c>
      <c r="B1130" s="11" t="s">
        <v>23244</v>
      </c>
      <c r="C1130" s="7" t="s">
        <v>23245</v>
      </c>
      <c r="D1130" s="7" t="str">
        <f>IFERROR(__xludf.DUMMYFUNCTION("REGEXEXTRACT(C1130,""[A-Z]{2,}"")"),"PTTGC")</f>
        <v>PTTGC</v>
      </c>
      <c r="E1130" s="7" t="s">
        <v>259</v>
      </c>
      <c r="F1130" s="7" t="s">
        <v>749</v>
      </c>
      <c r="G1130" s="7" t="s">
        <v>86</v>
      </c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</row>
    <row r="1131">
      <c r="A1131" s="70">
        <v>45425.0</v>
      </c>
      <c r="B1131" s="11" t="s">
        <v>23246</v>
      </c>
      <c r="C1131" s="7" t="s">
        <v>23247</v>
      </c>
      <c r="D1131" s="7" t="str">
        <f>IFERROR(__xludf.DUMMYFUNCTION("REGEXEXTRACT(C1131,""[A-Z]{2,}"")"),"BGRIM")</f>
        <v>BGRIM</v>
      </c>
      <c r="E1131" s="7" t="s">
        <v>119</v>
      </c>
      <c r="F1131" s="7" t="s">
        <v>144</v>
      </c>
      <c r="G1131" s="7" t="s">
        <v>86</v>
      </c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</row>
    <row r="1132">
      <c r="A1132" s="70">
        <v>45425.0</v>
      </c>
      <c r="B1132" s="11" t="s">
        <v>23248</v>
      </c>
      <c r="C1132" s="7" t="s">
        <v>23249</v>
      </c>
      <c r="D1132" s="7" t="str">
        <f>IFERROR(__xludf.DUMMYFUNCTION("REGEXEXTRACT(C1132,""[A-Z]{2,}"")"),"CPN")</f>
        <v>CPN</v>
      </c>
      <c r="E1132" s="7" t="s">
        <v>119</v>
      </c>
      <c r="F1132" s="7" t="s">
        <v>18</v>
      </c>
      <c r="G1132" s="7" t="s">
        <v>14</v>
      </c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>
      <c r="A1133" s="70">
        <v>45425.0</v>
      </c>
      <c r="B1133" s="11" t="s">
        <v>23250</v>
      </c>
      <c r="C1133" s="7" t="s">
        <v>23251</v>
      </c>
      <c r="D1133" s="7" t="str">
        <f>IFERROR(__xludf.DUMMYFUNCTION("REGEXEXTRACT(C1133,""[A-Z]{2,}"")"),"EPS")</f>
        <v>EPS</v>
      </c>
      <c r="E1133" s="7" t="s">
        <v>2384</v>
      </c>
      <c r="F1133" s="7" t="s">
        <v>542</v>
      </c>
      <c r="G1133" s="7" t="s">
        <v>14</v>
      </c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</row>
    <row r="1134">
      <c r="A1134" s="70">
        <v>45425.0</v>
      </c>
      <c r="B1134" s="11" t="s">
        <v>23252</v>
      </c>
      <c r="C1134" s="7" t="s">
        <v>23253</v>
      </c>
      <c r="D1134" s="7" t="str">
        <f>IFERROR(__xludf.DUMMYFUNCTION("REGEXEXTRACT(C1134,""[A-Z]{2,}"")"),"SP")</f>
        <v>SP</v>
      </c>
      <c r="E1134" s="7" t="s">
        <v>494</v>
      </c>
      <c r="F1134" s="7" t="s">
        <v>23254</v>
      </c>
      <c r="G1134" s="7" t="s">
        <v>29</v>
      </c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</row>
    <row r="1135">
      <c r="A1135" s="70">
        <v>45425.0</v>
      </c>
      <c r="B1135" s="11" t="s">
        <v>23255</v>
      </c>
      <c r="C1135" s="7" t="s">
        <v>23256</v>
      </c>
      <c r="D1135" s="7" t="str">
        <f>IFERROR(__xludf.DUMMYFUNCTION("REGEXEXTRACT(C1135,""[A-Z]{2,}"")"),"EA")</f>
        <v>EA</v>
      </c>
      <c r="E1135" s="7" t="s">
        <v>15</v>
      </c>
      <c r="F1135" s="7" t="s">
        <v>747</v>
      </c>
      <c r="G1135" s="7" t="s">
        <v>86</v>
      </c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</row>
    <row r="1136">
      <c r="A1136" s="70">
        <v>45425.0</v>
      </c>
      <c r="B1136" s="11" t="s">
        <v>23257</v>
      </c>
      <c r="C1136" s="7" t="s">
        <v>23258</v>
      </c>
      <c r="D1136" s="7" t="str">
        <f>IFERROR(__xludf.DUMMYFUNCTION("REGEXEXTRACT(C1136,""[A-Z]{2,}"")"),"GDP")</f>
        <v>GDP</v>
      </c>
      <c r="E1136" s="7" t="s">
        <v>15</v>
      </c>
      <c r="F1136" s="7" t="s">
        <v>18514</v>
      </c>
      <c r="G1136" s="7" t="s">
        <v>29</v>
      </c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</row>
    <row r="1137">
      <c r="A1137" s="70">
        <v>45424.0</v>
      </c>
      <c r="B1137" s="11" t="s">
        <v>23259</v>
      </c>
      <c r="C1137" s="7" t="s">
        <v>23260</v>
      </c>
      <c r="D1137" s="7" t="str">
        <f>IFERROR(__xludf.DUMMYFUNCTION("REGEXEXTRACT(C1137,""[A-Z]{2,}"")"),"STA")</f>
        <v>STA</v>
      </c>
      <c r="E1137" s="7"/>
      <c r="F1137" s="7" t="s">
        <v>152</v>
      </c>
      <c r="G1137" s="7" t="s">
        <v>86</v>
      </c>
      <c r="H1137" s="7" t="s">
        <v>15</v>
      </c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</row>
    <row r="1138">
      <c r="A1138" s="70">
        <v>45424.0</v>
      </c>
      <c r="B1138" s="11" t="s">
        <v>23261</v>
      </c>
      <c r="C1138" s="7" t="s">
        <v>23262</v>
      </c>
      <c r="D1138" s="7" t="str">
        <f>IFERROR(__xludf.DUMMYFUNCTION("REGEXEXTRACT(C1138,""[A-Z]{2,}"")"),"ASW")</f>
        <v>ASW</v>
      </c>
      <c r="E1138" s="7" t="s">
        <v>119</v>
      </c>
      <c r="F1138" s="7" t="s">
        <v>144</v>
      </c>
      <c r="G1138" s="7" t="s">
        <v>29</v>
      </c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</row>
    <row r="1139">
      <c r="A1139" s="70">
        <v>45424.0</v>
      </c>
      <c r="B1139" s="11" t="s">
        <v>23263</v>
      </c>
      <c r="C1139" s="7" t="s">
        <v>23264</v>
      </c>
      <c r="D1139" s="7" t="str">
        <f>IFERROR(__xludf.DUMMYFUNCTION("REGEXEXTRACT(C1139,""[A-Z]{2,}"")"),"JKN")</f>
        <v>JKN</v>
      </c>
      <c r="E1139" s="7" t="s">
        <v>23265</v>
      </c>
      <c r="F1139" s="7" t="s">
        <v>21336</v>
      </c>
      <c r="G1139" s="7" t="s">
        <v>29</v>
      </c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</row>
    <row r="1140">
      <c r="A1140" s="70">
        <v>45423.0</v>
      </c>
      <c r="B1140" s="11" t="s">
        <v>23266</v>
      </c>
      <c r="C1140" s="7" t="s">
        <v>23267</v>
      </c>
      <c r="D1140" s="7" t="str">
        <f>IFERROR(__xludf.DUMMYFUNCTION("REGEXEXTRACT(C1140,""[A-Z]{2,}"")"),"EA")</f>
        <v>EA</v>
      </c>
      <c r="E1140" s="7" t="s">
        <v>119</v>
      </c>
      <c r="F1140" s="7" t="s">
        <v>505</v>
      </c>
      <c r="G1140" s="7" t="s">
        <v>86</v>
      </c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</row>
    <row r="1141">
      <c r="A1141" s="70">
        <v>45423.0</v>
      </c>
      <c r="B1141" s="11" t="s">
        <v>23268</v>
      </c>
      <c r="C1141" s="7" t="s">
        <v>23269</v>
      </c>
      <c r="D1141" s="7" t="str">
        <f>IFERROR(__xludf.DUMMYFUNCTION("REGEXEXTRACT(C1141,""[A-Z]{2,}"")"),"BANPU")</f>
        <v>BANPU</v>
      </c>
      <c r="E1141" s="7" t="s">
        <v>119</v>
      </c>
      <c r="F1141" s="7" t="s">
        <v>505</v>
      </c>
      <c r="G1141" s="7" t="s">
        <v>86</v>
      </c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</row>
    <row r="1142">
      <c r="A1142" s="70">
        <v>45423.0</v>
      </c>
      <c r="B1142" s="11" t="s">
        <v>23270</v>
      </c>
      <c r="C1142" s="7" t="s">
        <v>23271</v>
      </c>
      <c r="D1142" s="7" t="str">
        <f>IFERROR(__xludf.DUMMYFUNCTION("REGEXEXTRACT(C1142,""[A-Z]{2,}"")"),"JKN")</f>
        <v>JKN</v>
      </c>
      <c r="E1142" s="7" t="s">
        <v>887</v>
      </c>
      <c r="F1142" s="7" t="s">
        <v>21336</v>
      </c>
      <c r="G1142" s="7" t="s">
        <v>29</v>
      </c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</row>
    <row r="1143">
      <c r="A1143" s="70">
        <v>45422.0</v>
      </c>
      <c r="B1143" s="11" t="s">
        <v>23272</v>
      </c>
      <c r="C1143" s="7" t="s">
        <v>23273</v>
      </c>
      <c r="D1143" s="7" t="str">
        <f>IFERROR(__xludf.DUMMYFUNCTION("REGEXEXTRACT(C1143,""[A-Z]{2,}"")"),"MALEE")</f>
        <v>MALEE</v>
      </c>
      <c r="E1143" s="7" t="s">
        <v>119</v>
      </c>
      <c r="F1143" s="7" t="s">
        <v>171</v>
      </c>
      <c r="G1143" s="7" t="s">
        <v>14</v>
      </c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</row>
    <row r="1144">
      <c r="A1144" s="70">
        <v>45422.0</v>
      </c>
      <c r="B1144" s="11" t="s">
        <v>23274</v>
      </c>
      <c r="C1144" s="7" t="s">
        <v>23275</v>
      </c>
      <c r="D1144" s="7" t="str">
        <f>IFERROR(__xludf.DUMMYFUNCTION("REGEXEXTRACT(C1144,""[A-Z]{2,}"")"),"WHAUP")</f>
        <v>WHAUP</v>
      </c>
      <c r="E1144" s="7" t="s">
        <v>119</v>
      </c>
      <c r="F1144" s="7" t="s">
        <v>18</v>
      </c>
      <c r="G1144" s="7" t="s">
        <v>14</v>
      </c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</row>
    <row r="1145">
      <c r="A1145" s="70">
        <v>45422.0</v>
      </c>
      <c r="B1145" s="11" t="s">
        <v>23276</v>
      </c>
      <c r="C1145" s="7" t="s">
        <v>23277</v>
      </c>
      <c r="D1145" s="7" t="str">
        <f>IFERROR(__xludf.DUMMYFUNCTION("REGEXEXTRACT(C1145,""[A-Z]{2,}"")"),"TPIPL")</f>
        <v>TPIPL</v>
      </c>
      <c r="E1145" s="7" t="s">
        <v>119</v>
      </c>
      <c r="F1145" s="7" t="s">
        <v>18</v>
      </c>
      <c r="G1145" s="7" t="s">
        <v>14</v>
      </c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</row>
    <row r="1146">
      <c r="A1146" s="70">
        <v>45422.0</v>
      </c>
      <c r="B1146" s="11" t="s">
        <v>23278</v>
      </c>
      <c r="C1146" s="7" t="s">
        <v>23279</v>
      </c>
      <c r="D1146" s="7" t="str">
        <f>IFERROR(__xludf.DUMMYFUNCTION("REGEXEXTRACT(C1146,""[A-Z]{2,}"")"),"DR")</f>
        <v>DR</v>
      </c>
      <c r="E1146" s="7" t="s">
        <v>15</v>
      </c>
      <c r="F1146" s="7" t="s">
        <v>101</v>
      </c>
      <c r="G1146" s="7" t="s">
        <v>14</v>
      </c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</row>
    <row r="1147">
      <c r="A1147" s="70">
        <v>45422.0</v>
      </c>
      <c r="B1147" s="11" t="s">
        <v>23280</v>
      </c>
      <c r="C1147" s="7" t="s">
        <v>23281</v>
      </c>
      <c r="D1147" s="7" t="str">
        <f>IFERROR(__xludf.DUMMYFUNCTION("REGEXEXTRACT(C1147,""[A-Z]{2,}"")"),"WHA")</f>
        <v>WHA</v>
      </c>
      <c r="E1147" s="7" t="s">
        <v>119</v>
      </c>
      <c r="F1147" s="7" t="s">
        <v>542</v>
      </c>
      <c r="G1147" s="7" t="s">
        <v>14</v>
      </c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</row>
    <row r="1148">
      <c r="A1148" s="70">
        <v>45422.0</v>
      </c>
      <c r="B1148" s="11" t="s">
        <v>23282</v>
      </c>
      <c r="C1148" s="7" t="s">
        <v>23283</v>
      </c>
      <c r="D1148" s="7" t="str">
        <f>IFERROR(__xludf.DUMMYFUNCTION("REGEXEXTRACT(C1148,""[A-Z]{2,}"")"),"CLMV")</f>
        <v>CLMV</v>
      </c>
      <c r="E1148" s="7" t="s">
        <v>119</v>
      </c>
      <c r="F1148" s="7" t="s">
        <v>542</v>
      </c>
      <c r="G1148" s="7" t="s">
        <v>14</v>
      </c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</row>
    <row r="1149">
      <c r="A1149" s="70">
        <v>45422.0</v>
      </c>
      <c r="B1149" s="11" t="s">
        <v>23284</v>
      </c>
      <c r="C1149" s="7" t="s">
        <v>23285</v>
      </c>
      <c r="D1149" s="7" t="str">
        <f>IFERROR(__xludf.DUMMYFUNCTION("REGEXEXTRACT(C1149,""[A-Z]{2,}"")"),"CPALL")</f>
        <v>CPALL</v>
      </c>
      <c r="E1149" s="7" t="s">
        <v>119</v>
      </c>
      <c r="F1149" s="7" t="s">
        <v>101</v>
      </c>
      <c r="G1149" s="7" t="s">
        <v>14</v>
      </c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</row>
    <row r="1150">
      <c r="A1150" s="70">
        <v>45422.0</v>
      </c>
      <c r="B1150" s="11" t="s">
        <v>23286</v>
      </c>
      <c r="C1150" s="7" t="s">
        <v>23287</v>
      </c>
      <c r="D1150" s="7" t="str">
        <f>IFERROR(__xludf.DUMMYFUNCTION("REGEXEXTRACT(C1150,""[A-Z]{2,}"")"),"RCL")</f>
        <v>RCL</v>
      </c>
      <c r="E1150" s="7" t="s">
        <v>119</v>
      </c>
      <c r="F1150" s="7" t="s">
        <v>1123</v>
      </c>
      <c r="G1150" s="7" t="s">
        <v>14</v>
      </c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</row>
    <row r="1151">
      <c r="A1151" s="70">
        <v>45422.0</v>
      </c>
      <c r="B1151" s="11" t="s">
        <v>23288</v>
      </c>
      <c r="C1151" s="7" t="s">
        <v>23289</v>
      </c>
      <c r="D1151" s="7" t="str">
        <f>IFERROR(__xludf.DUMMYFUNCTION("REGEXEXTRACT(C1151,""[A-Z]{2,}"")"),"SCG")</f>
        <v>SCG</v>
      </c>
      <c r="E1151" s="7" t="s">
        <v>6213</v>
      </c>
      <c r="F1151" s="7" t="s">
        <v>1966</v>
      </c>
      <c r="G1151" s="7" t="s">
        <v>29</v>
      </c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</row>
    <row r="1152">
      <c r="A1152" s="70">
        <v>45422.0</v>
      </c>
      <c r="B1152" s="11" t="s">
        <v>23290</v>
      </c>
      <c r="C1152" s="7" t="s">
        <v>23291</v>
      </c>
      <c r="D1152" s="7" t="str">
        <f>IFERROR(__xludf.DUMMYFUNCTION("REGEXEXTRACT(C1152,""[A-Z]{2,}"")"),"SET")</f>
        <v>SET</v>
      </c>
      <c r="E1152" s="7" t="s">
        <v>15</v>
      </c>
      <c r="F1152" s="7" t="s">
        <v>344</v>
      </c>
      <c r="G1152" s="7" t="s">
        <v>29</v>
      </c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</row>
    <row r="1153">
      <c r="A1153" s="70">
        <v>45422.0</v>
      </c>
      <c r="B1153" s="11" t="s">
        <v>23292</v>
      </c>
      <c r="C1153" s="7" t="s">
        <v>23293</v>
      </c>
      <c r="D1153" s="7" t="str">
        <f>IFERROR(__xludf.DUMMYFUNCTION("REGEXEXTRACT(C1153,""[A-Z]{2,}"")"),"TKN")</f>
        <v>TKN</v>
      </c>
      <c r="E1153" s="7" t="s">
        <v>15</v>
      </c>
      <c r="F1153" s="7" t="s">
        <v>101</v>
      </c>
      <c r="G1153" s="7" t="s">
        <v>14</v>
      </c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</row>
    <row r="1154">
      <c r="A1154" s="70">
        <v>45421.0</v>
      </c>
      <c r="B1154" s="11" t="s">
        <v>23294</v>
      </c>
      <c r="C1154" s="7" t="s">
        <v>23295</v>
      </c>
      <c r="D1154" s="7" t="str">
        <f>IFERROR(__xludf.DUMMYFUNCTION("REGEXEXTRACT(C1154,""[A-Z]{2,}"")"),"MAJOR")</f>
        <v>MAJOR</v>
      </c>
      <c r="E1154" s="7" t="s">
        <v>119</v>
      </c>
      <c r="F1154" s="7" t="s">
        <v>18</v>
      </c>
      <c r="G1154" s="7" t="s">
        <v>14</v>
      </c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</row>
    <row r="1155">
      <c r="A1155" s="70">
        <v>45421.0</v>
      </c>
      <c r="B1155" s="11" t="s">
        <v>23296</v>
      </c>
      <c r="C1155" s="7" t="s">
        <v>23297</v>
      </c>
      <c r="D1155" s="7" t="str">
        <f>IFERROR(__xludf.DUMMYFUNCTION("REGEXEXTRACT(C1155,""[A-Z]{2,}"")"),"MGI")</f>
        <v>MGI</v>
      </c>
      <c r="E1155" s="7" t="s">
        <v>119</v>
      </c>
      <c r="F1155" s="7" t="s">
        <v>542</v>
      </c>
      <c r="G1155" s="7" t="s">
        <v>14</v>
      </c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</row>
    <row r="1156">
      <c r="A1156" s="70">
        <v>45421.0</v>
      </c>
      <c r="B1156" s="11" t="s">
        <v>23298</v>
      </c>
      <c r="C1156" s="7" t="s">
        <v>23299</v>
      </c>
      <c r="D1156" s="7" t="str">
        <f>IFERROR(__xludf.DUMMYFUNCTION("REGEXEXTRACT(C1156,""[A-Z]{2,}"")"),"GULF")</f>
        <v>GULF</v>
      </c>
      <c r="E1156" s="7" t="s">
        <v>119</v>
      </c>
      <c r="F1156" s="7" t="s">
        <v>144</v>
      </c>
      <c r="G1156" s="7" t="s">
        <v>86</v>
      </c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</row>
    <row r="1157">
      <c r="A1157" s="70">
        <v>45421.0</v>
      </c>
      <c r="B1157" s="11" t="s">
        <v>23300</v>
      </c>
      <c r="C1157" s="7" t="s">
        <v>23301</v>
      </c>
      <c r="D1157" s="7" t="str">
        <f>IFERROR(__xludf.DUMMYFUNCTION("REGEXEXTRACT(C1157,""[A-Z]{2,}"")"),"BCPG")</f>
        <v>BCPG</v>
      </c>
      <c r="E1157" s="7" t="s">
        <v>22050</v>
      </c>
      <c r="F1157" s="7" t="s">
        <v>7427</v>
      </c>
      <c r="G1157" s="7" t="s">
        <v>29</v>
      </c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</row>
    <row r="1158">
      <c r="A1158" s="70">
        <v>45421.0</v>
      </c>
      <c r="B1158" s="11" t="s">
        <v>23302</v>
      </c>
      <c r="C1158" s="7" t="s">
        <v>23303</v>
      </c>
      <c r="D1158" s="7" t="str">
        <f>IFERROR(__xludf.DUMMYFUNCTION("REGEXEXTRACT(C1158,""[A-Z]{2,}"")"),"TOP")</f>
        <v>TOP</v>
      </c>
      <c r="E1158" s="7" t="s">
        <v>119</v>
      </c>
      <c r="F1158" s="7" t="s">
        <v>2427</v>
      </c>
      <c r="G1158" s="7" t="s">
        <v>14</v>
      </c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</row>
    <row r="1159">
      <c r="A1159" s="70">
        <v>45421.0</v>
      </c>
      <c r="B1159" s="11" t="s">
        <v>23304</v>
      </c>
      <c r="C1159" s="7" t="s">
        <v>23305</v>
      </c>
      <c r="D1159" s="7" t="str">
        <f>IFERROR(__xludf.DUMMYFUNCTION("REGEXEXTRACT(C1159,""[A-Z]{2,}"")"),"SCC")</f>
        <v>SCC</v>
      </c>
      <c r="E1159" s="7" t="s">
        <v>23306</v>
      </c>
      <c r="F1159" s="7" t="s">
        <v>22965</v>
      </c>
      <c r="G1159" s="7" t="s">
        <v>29</v>
      </c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</row>
    <row r="1160">
      <c r="A1160" s="70">
        <v>45421.0</v>
      </c>
      <c r="B1160" s="11" t="s">
        <v>23307</v>
      </c>
      <c r="C1160" s="7" t="s">
        <v>23308</v>
      </c>
      <c r="D1160" s="7" t="str">
        <f>IFERROR(__xludf.DUMMYFUNCTION("REGEXEXTRACT(C1160,""[A-Z]{2,}"")"),"BCP")</f>
        <v>BCP</v>
      </c>
      <c r="E1160" s="7" t="s">
        <v>119</v>
      </c>
      <c r="F1160" s="7" t="s">
        <v>505</v>
      </c>
      <c r="G1160" s="7" t="s">
        <v>86</v>
      </c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</row>
    <row r="1161">
      <c r="A1161" s="70">
        <v>45421.0</v>
      </c>
      <c r="B1161" s="11" t="s">
        <v>23309</v>
      </c>
      <c r="C1161" s="7" t="s">
        <v>23310</v>
      </c>
      <c r="D1161" s="7" t="str">
        <f>IFERROR(__xludf.DUMMYFUNCTION("REGEXEXTRACT(C1161,""[A-Z]{2,}"")"),"TISCO")</f>
        <v>TISCO</v>
      </c>
      <c r="E1161" s="7" t="s">
        <v>1003</v>
      </c>
      <c r="F1161" s="7" t="s">
        <v>668</v>
      </c>
      <c r="G1161" s="7" t="s">
        <v>86</v>
      </c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</row>
    <row r="1162">
      <c r="A1162" s="70">
        <v>45421.0</v>
      </c>
      <c r="B1162" s="11" t="s">
        <v>23311</v>
      </c>
      <c r="C1162" s="7" t="s">
        <v>23312</v>
      </c>
      <c r="D1162" s="7" t="str">
        <f>IFERROR(__xludf.DUMMYFUNCTION("REGEXEXTRACT(C1162,""[A-Z]{2,}"")"),"ADVANC")</f>
        <v>ADVANC</v>
      </c>
      <c r="E1162" s="7" t="s">
        <v>259</v>
      </c>
      <c r="F1162" s="7" t="s">
        <v>21796</v>
      </c>
      <c r="G1162" s="7" t="s">
        <v>29</v>
      </c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</row>
    <row r="1163">
      <c r="A1163" s="70">
        <v>45421.0</v>
      </c>
      <c r="B1163" s="11" t="s">
        <v>23313</v>
      </c>
      <c r="C1163" s="7" t="s">
        <v>23314</v>
      </c>
      <c r="D1163" s="7" t="str">
        <f>IFERROR(__xludf.DUMMYFUNCTION("REGEXEXTRACT(C1163,""[A-Z]{2,}"")"),"SKR")</f>
        <v>SKR</v>
      </c>
      <c r="E1163" s="7" t="s">
        <v>119</v>
      </c>
      <c r="F1163" s="7" t="s">
        <v>18</v>
      </c>
      <c r="G1163" s="7" t="s">
        <v>14</v>
      </c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</row>
    <row r="1164">
      <c r="A1164" s="70">
        <v>45421.0</v>
      </c>
      <c r="B1164" s="11" t="s">
        <v>23315</v>
      </c>
      <c r="C1164" s="7" t="s">
        <v>23316</v>
      </c>
      <c r="D1164" s="7" t="str">
        <f>IFERROR(__xludf.DUMMYFUNCTION("REGEXEXTRACT(C1164,""[A-Z]{2,}"")"),"JR")</f>
        <v>JR</v>
      </c>
      <c r="E1164" s="7" t="s">
        <v>23317</v>
      </c>
      <c r="F1164" s="7" t="s">
        <v>1591</v>
      </c>
      <c r="G1164" s="7" t="s">
        <v>29</v>
      </c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</row>
    <row r="1165">
      <c r="A1165" s="70">
        <v>45421.0</v>
      </c>
      <c r="B1165" s="11" t="s">
        <v>23318</v>
      </c>
      <c r="C1165" s="7" t="s">
        <v>23319</v>
      </c>
      <c r="D1165" s="7" t="str">
        <f>IFERROR(__xludf.DUMMYFUNCTION("REGEXEXTRACT(C1165,""[A-Z]{2,}"")"),"TERA")</f>
        <v>TERA</v>
      </c>
      <c r="E1165" s="7" t="s">
        <v>119</v>
      </c>
      <c r="F1165" s="7" t="s">
        <v>171</v>
      </c>
      <c r="G1165" s="7" t="s">
        <v>14</v>
      </c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</row>
    <row r="1166">
      <c r="A1166" s="70">
        <v>45420.0</v>
      </c>
      <c r="B1166" s="11" t="s">
        <v>23320</v>
      </c>
      <c r="C1166" s="7" t="s">
        <v>23321</v>
      </c>
      <c r="D1166" s="7" t="str">
        <f>IFERROR(__xludf.DUMMYFUNCTION("REGEXEXTRACT(C1166,""[A-Z]{2,}"")"),"SNNP")</f>
        <v>SNNP</v>
      </c>
      <c r="E1166" s="7" t="s">
        <v>1032</v>
      </c>
      <c r="F1166" s="7" t="s">
        <v>588</v>
      </c>
      <c r="G1166" s="7" t="s">
        <v>14</v>
      </c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</row>
    <row r="1167">
      <c r="A1167" s="70">
        <v>45420.0</v>
      </c>
      <c r="B1167" s="11" t="s">
        <v>23322</v>
      </c>
      <c r="C1167" s="7" t="s">
        <v>23323</v>
      </c>
      <c r="D1167" s="7" t="str">
        <f>IFERROR(__xludf.DUMMYFUNCTION("REGEXEXTRACT(C1167,""[A-Z]{2,}"")"),"BCH")</f>
        <v>BCH</v>
      </c>
      <c r="E1167" s="7" t="s">
        <v>23324</v>
      </c>
      <c r="F1167" s="7" t="s">
        <v>21327</v>
      </c>
      <c r="G1167" s="7" t="s">
        <v>29</v>
      </c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</row>
    <row r="1168">
      <c r="A1168" s="70">
        <v>45420.0</v>
      </c>
      <c r="B1168" s="11" t="s">
        <v>23325</v>
      </c>
      <c r="C1168" s="7" t="s">
        <v>23326</v>
      </c>
      <c r="D1168" s="7" t="str">
        <f>IFERROR(__xludf.DUMMYFUNCTION("REGEXEXTRACT(C1168,""[A-Z]{2,}"")"),"CPN")</f>
        <v>CPN</v>
      </c>
      <c r="E1168" s="7" t="s">
        <v>6454</v>
      </c>
      <c r="F1168" s="7" t="s">
        <v>542</v>
      </c>
      <c r="G1168" s="7" t="s">
        <v>29</v>
      </c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</row>
    <row r="1169">
      <c r="A1169" s="70">
        <v>45420.0</v>
      </c>
      <c r="B1169" s="11" t="s">
        <v>23327</v>
      </c>
      <c r="C1169" s="7" t="s">
        <v>23328</v>
      </c>
      <c r="D1169" s="7" t="str">
        <f>IFERROR(__xludf.DUMMYFUNCTION("REGEXEXTRACT(C1169,""[A-Z]{2,}"")"),"KGI")</f>
        <v>KGI</v>
      </c>
      <c r="E1169" s="7" t="s">
        <v>119</v>
      </c>
      <c r="F1169" s="7" t="s">
        <v>542</v>
      </c>
      <c r="G1169" s="7" t="s">
        <v>14</v>
      </c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</row>
    <row r="1170">
      <c r="A1170" s="70">
        <v>45420.0</v>
      </c>
      <c r="B1170" s="11" t="s">
        <v>23329</v>
      </c>
      <c r="C1170" s="7" t="s">
        <v>23330</v>
      </c>
      <c r="D1170" s="7" t="str">
        <f>IFERROR(__xludf.DUMMYFUNCTION("REGEXEXTRACT(C1170,""[A-Z]{2,}"")"),"BAFS")</f>
        <v>BAFS</v>
      </c>
      <c r="E1170" s="7" t="s">
        <v>119</v>
      </c>
      <c r="F1170" s="7" t="s">
        <v>101</v>
      </c>
      <c r="G1170" s="7" t="s">
        <v>14</v>
      </c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</row>
    <row r="1171">
      <c r="A1171" s="70">
        <v>45420.0</v>
      </c>
      <c r="B1171" s="11" t="s">
        <v>23331</v>
      </c>
      <c r="C1171" s="7" t="s">
        <v>23332</v>
      </c>
      <c r="D1171" s="7" t="str">
        <f>IFERROR(__xludf.DUMMYFUNCTION("REGEXEXTRACT(C1171,""[A-Z]{2,}"")"),"SGP")</f>
        <v>SGP</v>
      </c>
      <c r="E1171" s="7" t="s">
        <v>119</v>
      </c>
      <c r="F1171" s="7" t="s">
        <v>101</v>
      </c>
      <c r="G1171" s="7" t="s">
        <v>14</v>
      </c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</row>
    <row r="1172">
      <c r="A1172" s="70">
        <v>45420.0</v>
      </c>
      <c r="B1172" s="11" t="s">
        <v>23333</v>
      </c>
      <c r="C1172" s="7" t="s">
        <v>23334</v>
      </c>
      <c r="D1172" s="7" t="str">
        <f>IFERROR(__xludf.DUMMYFUNCTION("REGEXEXTRACT(C1172,""[A-Z]{2,}"")"),"GPSC")</f>
        <v>GPSC</v>
      </c>
      <c r="E1172" s="7" t="s">
        <v>119</v>
      </c>
      <c r="F1172" s="7" t="s">
        <v>144</v>
      </c>
      <c r="G1172" s="7" t="s">
        <v>86</v>
      </c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</row>
    <row r="1173">
      <c r="A1173" s="70">
        <v>45420.0</v>
      </c>
      <c r="B1173" s="11" t="s">
        <v>23335</v>
      </c>
      <c r="C1173" s="7" t="s">
        <v>23336</v>
      </c>
      <c r="D1173" s="7" t="str">
        <f>IFERROR(__xludf.DUMMYFUNCTION("REGEXEXTRACT(C1173,""[A-Z]{2,}"")"),"THCOM")</f>
        <v>THCOM</v>
      </c>
      <c r="E1173" s="7" t="s">
        <v>119</v>
      </c>
      <c r="F1173" s="7" t="s">
        <v>171</v>
      </c>
      <c r="G1173" s="7" t="s">
        <v>14</v>
      </c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</row>
    <row r="1174">
      <c r="A1174" s="70">
        <v>45420.0</v>
      </c>
      <c r="B1174" s="11" t="s">
        <v>23337</v>
      </c>
      <c r="C1174" s="7" t="s">
        <v>23338</v>
      </c>
      <c r="D1174" s="7" t="str">
        <f>IFERROR(__xludf.DUMMYFUNCTION("REGEXEXTRACT(C1174,""[A-Z]{2,}"")"),"OR")</f>
        <v>OR</v>
      </c>
      <c r="E1174" s="7" t="s">
        <v>119</v>
      </c>
      <c r="F1174" s="7" t="s">
        <v>101</v>
      </c>
      <c r="G1174" s="7" t="s">
        <v>14</v>
      </c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</row>
    <row r="1175">
      <c r="A1175" s="70">
        <v>45420.0</v>
      </c>
      <c r="B1175" s="11" t="s">
        <v>23339</v>
      </c>
      <c r="C1175" s="7" t="s">
        <v>23340</v>
      </c>
      <c r="D1175" s="7" t="str">
        <f>IFERROR(__xludf.DUMMYFUNCTION("REGEXEXTRACT(C1175,""[A-Z]{2,}"")"),"INTUCH")</f>
        <v>INTUCH</v>
      </c>
      <c r="E1175" s="7" t="s">
        <v>119</v>
      </c>
      <c r="F1175" s="7" t="s">
        <v>260</v>
      </c>
      <c r="G1175" s="7" t="s">
        <v>14</v>
      </c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</row>
    <row r="1176">
      <c r="A1176" s="70">
        <v>45420.0</v>
      </c>
      <c r="B1176" s="11" t="s">
        <v>23339</v>
      </c>
      <c r="C1176" s="7" t="s">
        <v>23340</v>
      </c>
      <c r="D1176" s="7" t="str">
        <f>IFERROR(__xludf.DUMMYFUNCTION("REGEXEXTRACT(C1176,""[A-Z]{2,}"")"),"INTUCH")</f>
        <v>INTUCH</v>
      </c>
      <c r="E1176" s="7" t="s">
        <v>119</v>
      </c>
      <c r="F1176" s="7" t="s">
        <v>542</v>
      </c>
      <c r="G1176" s="7" t="s">
        <v>14</v>
      </c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</row>
    <row r="1177">
      <c r="A1177" s="70">
        <v>45420.0</v>
      </c>
      <c r="B1177" s="11" t="s">
        <v>23341</v>
      </c>
      <c r="C1177" s="7" t="s">
        <v>23342</v>
      </c>
      <c r="D1177" s="7" t="str">
        <f>IFERROR(__xludf.DUMMYFUNCTION("REGEXEXTRACT(C1177,""[A-Z]{2,}"")"),"SPRC")</f>
        <v>SPRC</v>
      </c>
      <c r="E1177" s="7" t="s">
        <v>119</v>
      </c>
      <c r="F1177" s="7" t="s">
        <v>18</v>
      </c>
      <c r="G1177" s="7" t="s">
        <v>14</v>
      </c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</row>
    <row r="1178">
      <c r="A1178" s="70">
        <v>45420.0</v>
      </c>
      <c r="B1178" s="11" t="s">
        <v>23343</v>
      </c>
      <c r="C1178" s="7" t="s">
        <v>23344</v>
      </c>
      <c r="D1178" s="7" t="str">
        <f>IFERROR(__xludf.DUMMYFUNCTION("REGEXEXTRACT(C1178,""[A-Z]{2,}"")"),"SPRC")</f>
        <v>SPRC</v>
      </c>
      <c r="E1178" s="7" t="s">
        <v>119</v>
      </c>
      <c r="F1178" s="7" t="s">
        <v>18</v>
      </c>
      <c r="G1178" s="7" t="s">
        <v>14</v>
      </c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</row>
    <row r="1179">
      <c r="A1179" s="70">
        <v>45420.0</v>
      </c>
      <c r="B1179" s="11" t="s">
        <v>23345</v>
      </c>
      <c r="C1179" s="7" t="s">
        <v>23346</v>
      </c>
      <c r="D1179" s="7" t="str">
        <f>IFERROR(__xludf.DUMMYFUNCTION("REGEXEXTRACT(C1179,""[A-Z]{2,}"")"),"TRUE")</f>
        <v>TRUE</v>
      </c>
      <c r="E1179" s="7" t="s">
        <v>473</v>
      </c>
      <c r="F1179" s="7" t="s">
        <v>132</v>
      </c>
      <c r="G1179" s="7" t="s">
        <v>14</v>
      </c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</row>
    <row r="1180">
      <c r="A1180" s="70">
        <v>45420.0</v>
      </c>
      <c r="B1180" s="11" t="s">
        <v>23347</v>
      </c>
      <c r="C1180" s="7" t="s">
        <v>23348</v>
      </c>
      <c r="D1180" s="7" t="str">
        <f>IFERROR(__xludf.DUMMYFUNCTION("REGEXEXTRACT(C1180,""[A-Z]{2,}"")"),"FETCO")</f>
        <v>FETCO</v>
      </c>
      <c r="E1180" s="7" t="s">
        <v>220</v>
      </c>
      <c r="F1180" s="7" t="s">
        <v>23349</v>
      </c>
      <c r="G1180" s="7" t="s">
        <v>29</v>
      </c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</row>
    <row r="1181">
      <c r="A1181" s="70">
        <v>45420.0</v>
      </c>
      <c r="B1181" s="11" t="s">
        <v>23350</v>
      </c>
      <c r="C1181" s="7" t="s">
        <v>23351</v>
      </c>
      <c r="D1181" s="7" t="str">
        <f>IFERROR(__xludf.DUMMYFUNCTION("REGEXEXTRACT(C1181,""[A-Z]{2,}"")"),"LTF")</f>
        <v>LTF</v>
      </c>
      <c r="E1181" s="7" t="s">
        <v>220</v>
      </c>
      <c r="F1181" s="7" t="s">
        <v>23352</v>
      </c>
      <c r="G1181" s="7" t="s">
        <v>14</v>
      </c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</row>
    <row r="1182">
      <c r="A1182" s="70">
        <v>45420.0</v>
      </c>
      <c r="B1182" s="11" t="s">
        <v>23350</v>
      </c>
      <c r="C1182" s="7" t="s">
        <v>23351</v>
      </c>
      <c r="D1182" s="7" t="str">
        <f>IFERROR(__xludf.DUMMYFUNCTION("REGEXEXTRACT(C1182,""[A-Z]{2,}"")"),"LTF")</f>
        <v>LTF</v>
      </c>
      <c r="E1182" s="7" t="s">
        <v>3724</v>
      </c>
      <c r="F1182" s="7" t="s">
        <v>1403</v>
      </c>
      <c r="G1182" s="7" t="s">
        <v>14</v>
      </c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</row>
    <row r="1183">
      <c r="A1183" s="70">
        <v>45420.0</v>
      </c>
      <c r="B1183" s="11" t="s">
        <v>23353</v>
      </c>
      <c r="C1183" s="7" t="s">
        <v>23354</v>
      </c>
      <c r="D1183" s="7" t="str">
        <f>IFERROR(__xludf.DUMMYFUNCTION("REGEXEXTRACT(C1183,""[A-Z]{2,}"")"),"TU")</f>
        <v>TU</v>
      </c>
      <c r="E1183" s="7" t="s">
        <v>119</v>
      </c>
      <c r="F1183" s="7" t="s">
        <v>18</v>
      </c>
      <c r="G1183" s="7" t="s">
        <v>14</v>
      </c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</row>
    <row r="1184">
      <c r="A1184" s="70">
        <v>45420.0</v>
      </c>
      <c r="B1184" s="11" t="s">
        <v>23353</v>
      </c>
      <c r="C1184" s="7" t="s">
        <v>23354</v>
      </c>
      <c r="D1184" s="7" t="str">
        <f>IFERROR(__xludf.DUMMYFUNCTION("REGEXEXTRACT(C1184,""[A-Z]{2,}"")"),"TU")</f>
        <v>TU</v>
      </c>
      <c r="E1184" s="7" t="s">
        <v>436</v>
      </c>
      <c r="F1184" s="7" t="s">
        <v>758</v>
      </c>
      <c r="G1184" s="7" t="s">
        <v>14</v>
      </c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</row>
    <row r="1185">
      <c r="A1185" s="70">
        <v>45420.0</v>
      </c>
      <c r="B1185" s="11" t="s">
        <v>23355</v>
      </c>
      <c r="C1185" s="7" t="s">
        <v>23356</v>
      </c>
      <c r="D1185" s="7" t="str">
        <f>IFERROR(__xludf.DUMMYFUNCTION("REGEXEXTRACT(C1185,""[A-Z]{2,}"")"),"INSET")</f>
        <v>INSET</v>
      </c>
      <c r="E1185" s="7" t="s">
        <v>240</v>
      </c>
      <c r="F1185" s="7" t="s">
        <v>239</v>
      </c>
      <c r="G1185" s="7" t="s">
        <v>14</v>
      </c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</row>
    <row r="1186">
      <c r="A1186" s="70">
        <v>45420.0</v>
      </c>
      <c r="B1186" s="11" t="s">
        <v>23355</v>
      </c>
      <c r="C1186" s="7" t="s">
        <v>23356</v>
      </c>
      <c r="D1186" s="7" t="s">
        <v>9990</v>
      </c>
      <c r="E1186" s="7" t="s">
        <v>240</v>
      </c>
      <c r="F1186" s="7" t="s">
        <v>239</v>
      </c>
      <c r="G1186" s="7" t="s">
        <v>14</v>
      </c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</row>
    <row r="1187">
      <c r="A1187" s="70">
        <v>45420.0</v>
      </c>
      <c r="B1187" s="11" t="s">
        <v>23355</v>
      </c>
      <c r="C1187" s="7" t="s">
        <v>23356</v>
      </c>
      <c r="D1187" s="7" t="s">
        <v>3283</v>
      </c>
      <c r="E1187" s="7" t="s">
        <v>240</v>
      </c>
      <c r="F1187" s="7" t="s">
        <v>239</v>
      </c>
      <c r="G1187" s="7" t="s">
        <v>14</v>
      </c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</row>
    <row r="1188">
      <c r="A1188" s="70">
        <v>45420.0</v>
      </c>
      <c r="B1188" s="11" t="s">
        <v>23355</v>
      </c>
      <c r="C1188" s="7" t="s">
        <v>23356</v>
      </c>
      <c r="D1188" s="7" t="s">
        <v>457</v>
      </c>
      <c r="E1188" s="7" t="s">
        <v>240</v>
      </c>
      <c r="F1188" s="7" t="s">
        <v>239</v>
      </c>
      <c r="G1188" s="7" t="s">
        <v>14</v>
      </c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</row>
    <row r="1189">
      <c r="A1189" s="70">
        <v>45420.0</v>
      </c>
      <c r="B1189" s="11" t="s">
        <v>23355</v>
      </c>
      <c r="C1189" s="7" t="s">
        <v>23356</v>
      </c>
      <c r="D1189" s="7" t="s">
        <v>7480</v>
      </c>
      <c r="E1189" s="7" t="s">
        <v>240</v>
      </c>
      <c r="F1189" s="7" t="s">
        <v>239</v>
      </c>
      <c r="G1189" s="7" t="s">
        <v>14</v>
      </c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</row>
    <row r="1190">
      <c r="A1190" s="70">
        <v>45420.0</v>
      </c>
      <c r="B1190" s="11" t="s">
        <v>23357</v>
      </c>
      <c r="C1190" s="7" t="s">
        <v>23358</v>
      </c>
      <c r="D1190" s="7" t="str">
        <f>IFERROR(__xludf.DUMMYFUNCTION("REGEXEXTRACT(C1190,""[A-Z]{2,}"")"),"SABUY")</f>
        <v>SABUY</v>
      </c>
      <c r="E1190" s="7" t="s">
        <v>184</v>
      </c>
      <c r="F1190" s="7" t="s">
        <v>8822</v>
      </c>
      <c r="G1190" s="7" t="s">
        <v>86</v>
      </c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</row>
    <row r="1191">
      <c r="A1191" s="70">
        <v>45420.0</v>
      </c>
      <c r="B1191" s="11" t="s">
        <v>23359</v>
      </c>
      <c r="C1191" s="7" t="s">
        <v>23360</v>
      </c>
      <c r="D1191" s="7" t="str">
        <f>IFERROR(__xludf.DUMMYFUNCTION("REGEXEXTRACT(C1191,""[A-Z]{2,}"")"),"LTF")</f>
        <v>LTF</v>
      </c>
      <c r="E1191" s="7" t="s">
        <v>473</v>
      </c>
      <c r="F1191" s="7" t="s">
        <v>23361</v>
      </c>
      <c r="G1191" s="7" t="s">
        <v>29</v>
      </c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</row>
    <row r="1192">
      <c r="A1192" s="70">
        <v>45420.0</v>
      </c>
      <c r="B1192" s="11" t="s">
        <v>23362</v>
      </c>
      <c r="C1192" s="7" t="s">
        <v>23363</v>
      </c>
      <c r="D1192" s="7" t="str">
        <f>IFERROR(__xludf.DUMMYFUNCTION("REGEXEXTRACT(C1192,""[A-Z]{2,}"")"),"TIDLOR")</f>
        <v>TIDLOR</v>
      </c>
      <c r="E1192" s="7" t="s">
        <v>119</v>
      </c>
      <c r="F1192" s="7" t="s">
        <v>260</v>
      </c>
      <c r="G1192" s="7" t="s">
        <v>14</v>
      </c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</row>
    <row r="1193">
      <c r="A1193" s="70">
        <v>45420.0</v>
      </c>
      <c r="B1193" s="11" t="s">
        <v>23364</v>
      </c>
      <c r="C1193" s="7" t="s">
        <v>23365</v>
      </c>
      <c r="D1193" s="7" t="str">
        <f>IFERROR(__xludf.DUMMYFUNCTION("REGEXEXTRACT(C1193,""[A-Z]{2,}"")"),"MTC")</f>
        <v>MTC</v>
      </c>
      <c r="E1193" s="7" t="s">
        <v>15</v>
      </c>
      <c r="F1193" s="7" t="s">
        <v>132</v>
      </c>
      <c r="G1193" s="7" t="s">
        <v>14</v>
      </c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</row>
    <row r="1194">
      <c r="A1194" s="70">
        <v>45420.0</v>
      </c>
      <c r="B1194" s="11" t="s">
        <v>23366</v>
      </c>
      <c r="C1194" s="7" t="s">
        <v>23367</v>
      </c>
      <c r="D1194" s="7" t="str">
        <f>IFERROR(__xludf.DUMMYFUNCTION("REGEXEXTRACT(C1194,""[A-Z]{2,}"")"),"MTC")</f>
        <v>MTC</v>
      </c>
      <c r="E1194" s="7" t="s">
        <v>15</v>
      </c>
      <c r="F1194" s="7" t="s">
        <v>171</v>
      </c>
      <c r="G1194" s="7" t="s">
        <v>14</v>
      </c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</row>
    <row r="1195">
      <c r="A1195" s="70">
        <v>45420.0</v>
      </c>
      <c r="B1195" s="11" t="s">
        <v>23366</v>
      </c>
      <c r="C1195" s="7" t="s">
        <v>23367</v>
      </c>
      <c r="D1195" s="7" t="str">
        <f>IFERROR(__xludf.DUMMYFUNCTION("REGEXEXTRACT(C1195,""[A-Z]{2,}"")"),"MTC")</f>
        <v>MTC</v>
      </c>
      <c r="E1195" s="7" t="s">
        <v>15</v>
      </c>
      <c r="F1195" s="7" t="s">
        <v>300</v>
      </c>
      <c r="G1195" s="7" t="s">
        <v>14</v>
      </c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</row>
    <row r="1196">
      <c r="A1196" s="70">
        <v>45420.0</v>
      </c>
      <c r="B1196" s="11" t="s">
        <v>23366</v>
      </c>
      <c r="C1196" s="7" t="s">
        <v>23367</v>
      </c>
      <c r="D1196" s="7" t="str">
        <f>IFERROR(__xludf.DUMMYFUNCTION("REGEXEXTRACT(C1196,""[A-Z]{2,}"")"),"MTC")</f>
        <v>MTC</v>
      </c>
      <c r="E1196" s="7" t="s">
        <v>23368</v>
      </c>
      <c r="F1196" s="7" t="s">
        <v>119</v>
      </c>
      <c r="G1196" s="7" t="s">
        <v>14</v>
      </c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</row>
    <row r="1197">
      <c r="A1197" s="70">
        <v>45420.0</v>
      </c>
      <c r="B1197" s="11" t="s">
        <v>23369</v>
      </c>
      <c r="C1197" s="7" t="s">
        <v>23370</v>
      </c>
      <c r="D1197" s="7" t="str">
        <f>IFERROR(__xludf.DUMMYFUNCTION("REGEXEXTRACT(C1197,""[A-Z]{2,}"")"),"NUSA")</f>
        <v>NUSA</v>
      </c>
      <c r="E1197" s="7" t="s">
        <v>22949</v>
      </c>
      <c r="F1197" s="7" t="s">
        <v>23371</v>
      </c>
      <c r="G1197" s="7" t="s">
        <v>29</v>
      </c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</row>
    <row r="1198">
      <c r="A1198" s="70">
        <v>45420.0</v>
      </c>
      <c r="B1198" s="11" t="s">
        <v>23372</v>
      </c>
      <c r="C1198" s="7" t="s">
        <v>23373</v>
      </c>
      <c r="D1198" s="7" t="str">
        <f>IFERROR(__xludf.DUMMYFUNCTION("REGEXEXTRACT(C1198,""[A-Z]{2,}"")"),"MTC")</f>
        <v>MTC</v>
      </c>
      <c r="E1198" s="7" t="s">
        <v>119</v>
      </c>
      <c r="F1198" s="7" t="s">
        <v>171</v>
      </c>
      <c r="G1198" s="7" t="s">
        <v>14</v>
      </c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>
      <c r="A1199" s="70">
        <v>45420.0</v>
      </c>
      <c r="B1199" s="11" t="s">
        <v>23374</v>
      </c>
      <c r="C1199" s="7" t="s">
        <v>23375</v>
      </c>
      <c r="D1199" s="7" t="str">
        <f>IFERROR(__xludf.DUMMYFUNCTION("REGEXEXTRACT(C1199,""[A-Z]{2,}"")"),"TIDLOR")</f>
        <v>TIDLOR</v>
      </c>
      <c r="E1199" s="7" t="s">
        <v>119</v>
      </c>
      <c r="F1199" s="7" t="s">
        <v>300</v>
      </c>
      <c r="G1199" s="7" t="s">
        <v>14</v>
      </c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</row>
    <row r="1200">
      <c r="A1200" s="70">
        <v>45420.0</v>
      </c>
      <c r="B1200" s="11" t="s">
        <v>23374</v>
      </c>
      <c r="C1200" s="7" t="s">
        <v>23375</v>
      </c>
      <c r="D1200" s="7" t="str">
        <f>IFERROR(__xludf.DUMMYFUNCTION("REGEXEXTRACT(C1200,""[A-Z]{2,}"")"),"TIDLOR")</f>
        <v>TIDLOR</v>
      </c>
      <c r="E1200" s="7" t="s">
        <v>119</v>
      </c>
      <c r="F1200" s="7" t="s">
        <v>18</v>
      </c>
      <c r="G1200" s="7" t="s">
        <v>14</v>
      </c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</row>
    <row r="1201">
      <c r="A1201" s="70">
        <v>45419.0</v>
      </c>
      <c r="B1201" s="11" t="s">
        <v>23376</v>
      </c>
      <c r="C1201" s="7" t="s">
        <v>23377</v>
      </c>
      <c r="D1201" s="7" t="str">
        <f>IFERROR(__xludf.DUMMYFUNCTION("REGEXEXTRACT(C1201,""[A-Z]{2,}"")"),"SABUY")</f>
        <v>SABUY</v>
      </c>
      <c r="E1201" s="7" t="s">
        <v>259</v>
      </c>
      <c r="F1201" s="7" t="s">
        <v>21407</v>
      </c>
      <c r="G1201" s="7" t="s">
        <v>29</v>
      </c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</row>
    <row r="1202">
      <c r="A1202" s="70">
        <v>45419.0</v>
      </c>
      <c r="B1202" s="11" t="s">
        <v>23376</v>
      </c>
      <c r="C1202" s="7" t="s">
        <v>23377</v>
      </c>
      <c r="D1202" s="7" t="str">
        <f>IFERROR(__xludf.DUMMYFUNCTION("REGEXEXTRACT(C1202,""[A-Z]{2,}"")"),"SABUY")</f>
        <v>SABUY</v>
      </c>
      <c r="E1202" s="7" t="s">
        <v>23378</v>
      </c>
      <c r="F1202" s="7" t="s">
        <v>23379</v>
      </c>
      <c r="G1202" s="7" t="s">
        <v>14</v>
      </c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</row>
    <row r="1203">
      <c r="A1203" s="70">
        <v>45419.0</v>
      </c>
      <c r="B1203" s="11" t="s">
        <v>23380</v>
      </c>
      <c r="C1203" s="7" t="s">
        <v>23381</v>
      </c>
      <c r="D1203" s="7" t="str">
        <f>IFERROR(__xludf.DUMMYFUNCTION("REGEXEXTRACT(C1203,""[A-Z]{2,}"")"),"INSET")</f>
        <v>INSET</v>
      </c>
      <c r="E1203" s="7" t="s">
        <v>119</v>
      </c>
      <c r="F1203" s="7" t="s">
        <v>144</v>
      </c>
      <c r="G1203" s="7" t="s">
        <v>86</v>
      </c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</row>
    <row r="1204">
      <c r="A1204" s="70">
        <v>45419.0</v>
      </c>
      <c r="B1204" s="11" t="s">
        <v>23382</v>
      </c>
      <c r="C1204" s="7" t="s">
        <v>23383</v>
      </c>
      <c r="D1204" s="7" t="str">
        <f>IFERROR(__xludf.DUMMYFUNCTION("REGEXEXTRACT(C1204,""[A-Z]{2,}"")"),"IRPC")</f>
        <v>IRPC</v>
      </c>
      <c r="E1204" s="7" t="s">
        <v>119</v>
      </c>
      <c r="F1204" s="7" t="s">
        <v>7160</v>
      </c>
      <c r="G1204" s="7" t="s">
        <v>14</v>
      </c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</row>
    <row r="1205">
      <c r="A1205" s="70">
        <v>45419.0</v>
      </c>
      <c r="B1205" s="11" t="s">
        <v>23382</v>
      </c>
      <c r="C1205" s="7" t="s">
        <v>23383</v>
      </c>
      <c r="D1205" s="7" t="str">
        <f>IFERROR(__xludf.DUMMYFUNCTION("REGEXEXTRACT(C1205,""[A-Z]{2,}"")"),"IRPC")</f>
        <v>IRPC</v>
      </c>
      <c r="E1205" s="7" t="s">
        <v>119</v>
      </c>
      <c r="F1205" s="7" t="s">
        <v>18</v>
      </c>
      <c r="G1205" s="7" t="s">
        <v>14</v>
      </c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</row>
    <row r="1206">
      <c r="A1206" s="70">
        <v>45419.0</v>
      </c>
      <c r="B1206" s="11" t="s">
        <v>23382</v>
      </c>
      <c r="C1206" s="7" t="s">
        <v>23383</v>
      </c>
      <c r="D1206" s="7" t="str">
        <f>IFERROR(__xludf.DUMMYFUNCTION("REGEXEXTRACT(C1206,""[A-Z]{2,}"")"),"IRPC")</f>
        <v>IRPC</v>
      </c>
      <c r="E1206" s="7" t="s">
        <v>125</v>
      </c>
      <c r="F1206" s="7" t="s">
        <v>588</v>
      </c>
      <c r="G1206" s="7" t="s">
        <v>14</v>
      </c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</row>
    <row r="1207">
      <c r="A1207" s="70">
        <v>45419.0</v>
      </c>
      <c r="B1207" s="11" t="s">
        <v>23384</v>
      </c>
      <c r="C1207" s="7" t="s">
        <v>23385</v>
      </c>
      <c r="D1207" s="7" t="str">
        <f>IFERROR(__xludf.DUMMYFUNCTION("REGEXEXTRACT(C1207,""[A-Z]{2,}"")"),"MORE")</f>
        <v>MORE</v>
      </c>
      <c r="E1207" s="7" t="s">
        <v>1936</v>
      </c>
      <c r="F1207" s="7" t="s">
        <v>119</v>
      </c>
      <c r="G1207" s="7" t="s">
        <v>14</v>
      </c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</row>
    <row r="1208">
      <c r="A1208" s="70">
        <v>45419.0</v>
      </c>
      <c r="B1208" s="11" t="s">
        <v>23386</v>
      </c>
      <c r="C1208" s="7" t="s">
        <v>23387</v>
      </c>
      <c r="D1208" s="7" t="str">
        <f>IFERROR(__xludf.DUMMYFUNCTION("REGEXEXTRACT(C1208,""[A-Z]{2,}"")"),"BBGI")</f>
        <v>BBGI</v>
      </c>
      <c r="E1208" s="7" t="s">
        <v>7427</v>
      </c>
      <c r="F1208" s="7" t="s">
        <v>22949</v>
      </c>
      <c r="G1208" s="7" t="s">
        <v>29</v>
      </c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</row>
    <row r="1209">
      <c r="A1209" s="70">
        <v>45419.0</v>
      </c>
      <c r="B1209" s="11" t="s">
        <v>23386</v>
      </c>
      <c r="C1209" s="7" t="s">
        <v>23388</v>
      </c>
      <c r="D1209" s="7" t="str">
        <f>IFERROR(__xludf.DUMMYFUNCTION("REGEXEXTRACT(C1209,""[A-Z]{2,}"")"),"BCPG")</f>
        <v>BCPG</v>
      </c>
      <c r="E1209" s="7" t="s">
        <v>119</v>
      </c>
      <c r="F1209" s="7" t="s">
        <v>21796</v>
      </c>
      <c r="G1209" s="7" t="s">
        <v>86</v>
      </c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</row>
    <row r="1210">
      <c r="A1210" s="70">
        <v>45419.0</v>
      </c>
      <c r="B1210" s="11" t="s">
        <v>23389</v>
      </c>
      <c r="C1210" s="7" t="s">
        <v>23390</v>
      </c>
      <c r="D1210" s="7" t="str">
        <f>IFERROR(__xludf.DUMMYFUNCTION("REGEXEXTRACT(C1210,""[A-Z]{2,}"")"),"AP")</f>
        <v>AP</v>
      </c>
      <c r="E1210" s="7" t="s">
        <v>111</v>
      </c>
      <c r="F1210" s="7" t="s">
        <v>22193</v>
      </c>
      <c r="G1210" s="7" t="s">
        <v>29</v>
      </c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</row>
    <row r="1211">
      <c r="A1211" s="70">
        <v>45419.0</v>
      </c>
      <c r="B1211" s="11" t="s">
        <v>23391</v>
      </c>
      <c r="C1211" s="7" t="s">
        <v>23392</v>
      </c>
      <c r="D1211" s="7" t="str">
        <f>IFERROR(__xludf.DUMMYFUNCTION("REGEXEXTRACT(C1211,""[A-Z]{2,}"")"),"ADVANC")</f>
        <v>ADVANC</v>
      </c>
      <c r="E1211" s="7" t="s">
        <v>15</v>
      </c>
      <c r="F1211" s="7" t="s">
        <v>23393</v>
      </c>
      <c r="G1211" s="7" t="s">
        <v>29</v>
      </c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</row>
    <row r="1212">
      <c r="A1212" s="70">
        <v>45419.0</v>
      </c>
      <c r="B1212" s="11" t="s">
        <v>23394</v>
      </c>
      <c r="C1212" s="7" t="s">
        <v>23395</v>
      </c>
      <c r="D1212" s="7" t="str">
        <f>IFERROR(__xludf.DUMMYFUNCTION("REGEXEXTRACT(C1212,""[A-Z]{2,}"")"),"AP")</f>
        <v>AP</v>
      </c>
      <c r="E1212" s="7" t="s">
        <v>119</v>
      </c>
      <c r="F1212" s="7" t="s">
        <v>144</v>
      </c>
      <c r="G1212" s="7" t="s">
        <v>86</v>
      </c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</row>
    <row r="1213">
      <c r="A1213" s="70">
        <v>45419.0</v>
      </c>
      <c r="B1213" s="11" t="s">
        <v>23394</v>
      </c>
      <c r="C1213" s="7" t="s">
        <v>23395</v>
      </c>
      <c r="D1213" s="7" t="str">
        <f>IFERROR(__xludf.DUMMYFUNCTION("REGEXEXTRACT(C1213,""[A-Z]{2,}"")"),"AP")</f>
        <v>AP</v>
      </c>
      <c r="E1213" s="7" t="s">
        <v>1406</v>
      </c>
      <c r="F1213" s="7" t="s">
        <v>1123</v>
      </c>
      <c r="G1213" s="7" t="s">
        <v>86</v>
      </c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</row>
    <row r="1214">
      <c r="A1214" s="70">
        <v>45419.0</v>
      </c>
      <c r="B1214" s="11" t="s">
        <v>23394</v>
      </c>
      <c r="C1214" s="7" t="s">
        <v>23395</v>
      </c>
      <c r="D1214" s="7" t="str">
        <f>IFERROR(__xludf.DUMMYFUNCTION("REGEXEXTRACT(C1214,""[A-Z]{2,}"")"),"AP")</f>
        <v>AP</v>
      </c>
      <c r="E1214" s="7" t="s">
        <v>84</v>
      </c>
      <c r="F1214" s="7" t="s">
        <v>247</v>
      </c>
      <c r="G1214" s="7" t="s">
        <v>86</v>
      </c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</row>
    <row r="1215">
      <c r="A1215" s="70">
        <v>45419.0</v>
      </c>
      <c r="B1215" s="11" t="s">
        <v>23396</v>
      </c>
      <c r="C1215" s="7" t="s">
        <v>23397</v>
      </c>
      <c r="D1215" s="7" t="str">
        <f>IFERROR(__xludf.DUMMYFUNCTION("REGEXEXTRACT(C1215,""[A-Z]{2,}"")"),"NUSA")</f>
        <v>NUSA</v>
      </c>
      <c r="E1215" s="7" t="s">
        <v>23398</v>
      </c>
      <c r="F1215" s="7" t="s">
        <v>7157</v>
      </c>
      <c r="G1215" s="7" t="s">
        <v>86</v>
      </c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</row>
    <row r="1216">
      <c r="A1216" s="70">
        <v>45419.0</v>
      </c>
      <c r="B1216" s="11" t="s">
        <v>23396</v>
      </c>
      <c r="C1216" s="7" t="s">
        <v>23397</v>
      </c>
      <c r="D1216" s="7" t="str">
        <f>IFERROR(__xludf.DUMMYFUNCTION("REGEXEXTRACT(C1216,""[A-Z]{2,}"")"),"NUSA")</f>
        <v>NUSA</v>
      </c>
      <c r="E1216" s="7" t="s">
        <v>21916</v>
      </c>
      <c r="F1216" s="7" t="s">
        <v>2409</v>
      </c>
      <c r="G1216" s="7" t="s">
        <v>86</v>
      </c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</row>
    <row r="1217">
      <c r="A1217" s="70">
        <v>45419.0</v>
      </c>
      <c r="B1217" s="11" t="s">
        <v>23399</v>
      </c>
      <c r="C1217" s="7" t="s">
        <v>23400</v>
      </c>
      <c r="D1217" s="7" t="str">
        <f>IFERROR(__xludf.DUMMYFUNCTION("REGEXEXTRACT(C1217,""[A-Z]{2,}"")"),"SCGP")</f>
        <v>SCGP</v>
      </c>
      <c r="E1217" s="7" t="s">
        <v>119</v>
      </c>
      <c r="F1217" s="7" t="s">
        <v>18</v>
      </c>
      <c r="G1217" s="7" t="s">
        <v>14</v>
      </c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</row>
    <row r="1218">
      <c r="A1218" s="70">
        <v>45419.0</v>
      </c>
      <c r="B1218" s="11" t="s">
        <v>23401</v>
      </c>
      <c r="C1218" s="7" t="s">
        <v>23402</v>
      </c>
      <c r="D1218" s="7" t="str">
        <f>IFERROR(__xludf.DUMMYFUNCTION("REGEXEXTRACT(C1218,""[A-Z]{2,}"")"),"TRUE")</f>
        <v>TRUE</v>
      </c>
      <c r="E1218" s="7" t="s">
        <v>119</v>
      </c>
      <c r="F1218" s="7" t="s">
        <v>300</v>
      </c>
      <c r="G1218" s="7" t="s">
        <v>14</v>
      </c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</row>
    <row r="1219">
      <c r="A1219" s="70">
        <v>45419.0</v>
      </c>
      <c r="B1219" s="11" t="s">
        <v>23403</v>
      </c>
      <c r="C1219" s="7" t="s">
        <v>23404</v>
      </c>
      <c r="D1219" s="7" t="str">
        <f>IFERROR(__xludf.DUMMYFUNCTION("REGEXEXTRACT(C1219,""[A-Z]{2,}"")"),"SEAFCO")</f>
        <v>SEAFCO</v>
      </c>
      <c r="E1219" s="7" t="s">
        <v>1600</v>
      </c>
      <c r="F1219" s="7" t="s">
        <v>4780</v>
      </c>
      <c r="G1219" s="7" t="s">
        <v>14</v>
      </c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</row>
    <row r="1220">
      <c r="A1220" s="70">
        <v>45419.0</v>
      </c>
      <c r="B1220" s="11" t="s">
        <v>23405</v>
      </c>
      <c r="C1220" s="7" t="s">
        <v>23406</v>
      </c>
      <c r="D1220" s="7" t="str">
        <f>IFERROR(__xludf.DUMMYFUNCTION("REGEXEXTRACT(C1220,""[A-Z]{2,}"")"),"TRUE")</f>
        <v>TRUE</v>
      </c>
      <c r="E1220" s="7" t="s">
        <v>15</v>
      </c>
      <c r="F1220" s="7" t="s">
        <v>171</v>
      </c>
      <c r="G1220" s="7" t="s">
        <v>14</v>
      </c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</row>
    <row r="1221">
      <c r="A1221" s="70">
        <v>45419.0</v>
      </c>
      <c r="B1221" s="11" t="s">
        <v>23405</v>
      </c>
      <c r="C1221" s="7" t="s">
        <v>23406</v>
      </c>
      <c r="D1221" s="7" t="str">
        <f>IFERROR(__xludf.DUMMYFUNCTION("REGEXEXTRACT(C1221,""[A-Z]{2,}"")"),"TRUE")</f>
        <v>TRUE</v>
      </c>
      <c r="E1221" s="7" t="s">
        <v>15</v>
      </c>
      <c r="F1221" s="7" t="s">
        <v>300</v>
      </c>
      <c r="G1221" s="7" t="s">
        <v>14</v>
      </c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</row>
    <row r="1222">
      <c r="A1222" s="70">
        <v>45419.0</v>
      </c>
      <c r="B1222" s="11" t="s">
        <v>23405</v>
      </c>
      <c r="C1222" s="7" t="s">
        <v>23406</v>
      </c>
      <c r="D1222" s="7" t="str">
        <f>IFERROR(__xludf.DUMMYFUNCTION("REGEXEXTRACT(C1222,""[A-Z]{2,}"")"),"TRUE")</f>
        <v>TRUE</v>
      </c>
      <c r="E1222" s="7" t="s">
        <v>119</v>
      </c>
      <c r="F1222" s="7" t="s">
        <v>171</v>
      </c>
      <c r="G1222" s="7" t="s">
        <v>14</v>
      </c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</row>
    <row r="1223">
      <c r="A1223" s="70">
        <v>45418.0</v>
      </c>
      <c r="B1223" s="11" t="s">
        <v>23407</v>
      </c>
      <c r="C1223" s="7" t="s">
        <v>23408</v>
      </c>
      <c r="D1223" s="7" t="str">
        <f>IFERROR(__xludf.DUMMYFUNCTION("REGEXEXTRACT(C1223,""[A-Z]{2,}"")"),"NUSA")</f>
        <v>NUSA</v>
      </c>
      <c r="E1223" s="7" t="s">
        <v>220</v>
      </c>
      <c r="F1223" s="7" t="s">
        <v>23409</v>
      </c>
      <c r="G1223" s="7" t="s">
        <v>86</v>
      </c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</row>
    <row r="1224">
      <c r="A1224" s="70">
        <v>45418.0</v>
      </c>
      <c r="B1224" s="11" t="s">
        <v>23410</v>
      </c>
      <c r="C1224" s="7" t="s">
        <v>23411</v>
      </c>
      <c r="D1224" s="7" t="str">
        <f>IFERROR(__xludf.DUMMYFUNCTION("REGEXEXTRACT(C1224,""[A-Z]{2,}"")"),"BH")</f>
        <v>BH</v>
      </c>
      <c r="E1224" s="7" t="s">
        <v>3346</v>
      </c>
      <c r="F1224" s="7" t="s">
        <v>393</v>
      </c>
      <c r="G1224" s="7" t="s">
        <v>14</v>
      </c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</row>
    <row r="1225">
      <c r="A1225" s="70">
        <v>45418.0</v>
      </c>
      <c r="B1225" s="11" t="s">
        <v>23410</v>
      </c>
      <c r="C1225" s="7" t="s">
        <v>23411</v>
      </c>
      <c r="D1225" s="7" t="str">
        <f>IFERROR(__xludf.DUMMYFUNCTION("REGEXEXTRACT(C1225,""[A-Z]{2,}"")"),"BH")</f>
        <v>BH</v>
      </c>
      <c r="E1225" s="7" t="s">
        <v>519</v>
      </c>
      <c r="F1225" s="7" t="s">
        <v>119</v>
      </c>
      <c r="G1225" s="7" t="s">
        <v>14</v>
      </c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</row>
    <row r="1226">
      <c r="A1226" s="70">
        <v>45418.0</v>
      </c>
      <c r="B1226" s="11" t="s">
        <v>23412</v>
      </c>
      <c r="C1226" s="7" t="s">
        <v>23413</v>
      </c>
      <c r="D1226" s="7" t="str">
        <f>IFERROR(__xludf.DUMMYFUNCTION("REGEXEXTRACT(C1226,""[A-Z]{2,}"")"),"CP")</f>
        <v>CP</v>
      </c>
      <c r="E1226" s="7" t="s">
        <v>8602</v>
      </c>
      <c r="F1226" s="7" t="s">
        <v>101</v>
      </c>
      <c r="G1226" s="7" t="s">
        <v>14</v>
      </c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</row>
    <row r="1227">
      <c r="A1227" s="70">
        <v>45417.0</v>
      </c>
      <c r="B1227" s="11" t="s">
        <v>23414</v>
      </c>
      <c r="C1227" s="7" t="s">
        <v>23415</v>
      </c>
      <c r="D1227" s="7" t="str">
        <f>IFERROR(__xludf.DUMMYFUNCTION("REGEXEXTRACT(C1227,""[A-Z]{2,}"")"),"SBNEXT")</f>
        <v>SBNEXT</v>
      </c>
      <c r="E1227" s="7" t="s">
        <v>23416</v>
      </c>
      <c r="F1227" s="7" t="s">
        <v>10327</v>
      </c>
      <c r="G1227" s="7" t="s">
        <v>14</v>
      </c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</row>
    <row r="1228">
      <c r="A1228" s="70">
        <v>45415.0</v>
      </c>
      <c r="B1228" s="11" t="s">
        <v>23417</v>
      </c>
      <c r="C1228" s="7" t="s">
        <v>23418</v>
      </c>
      <c r="D1228" s="7" t="str">
        <f>IFERROR(__xludf.DUMMYFUNCTION("REGEXEXTRACT(C1228,""[A-Z]{2,}"")"),"IVL")</f>
        <v>IVL</v>
      </c>
      <c r="E1228" s="7" t="s">
        <v>672</v>
      </c>
      <c r="F1228" s="7" t="s">
        <v>23419</v>
      </c>
      <c r="G1228" s="7" t="s">
        <v>86</v>
      </c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</row>
    <row r="1229">
      <c r="A1229" s="70">
        <v>45415.0</v>
      </c>
      <c r="B1229" s="11" t="s">
        <v>23420</v>
      </c>
      <c r="C1229" s="7" t="s">
        <v>23421</v>
      </c>
      <c r="D1229" s="7" t="str">
        <f>IFERROR(__xludf.DUMMYFUNCTION("REGEXEXTRACT(C1229,""[A-Z]{2,}"")"),"SPREME")</f>
        <v>SPREME</v>
      </c>
      <c r="E1229" s="7" t="s">
        <v>21582</v>
      </c>
      <c r="F1229" s="7" t="s">
        <v>7491</v>
      </c>
      <c r="G1229" s="7" t="s">
        <v>86</v>
      </c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</row>
    <row r="1230">
      <c r="A1230" s="70">
        <v>45415.0</v>
      </c>
      <c r="B1230" s="11" t="s">
        <v>23422</v>
      </c>
      <c r="C1230" s="7" t="s">
        <v>23423</v>
      </c>
      <c r="D1230" s="7" t="str">
        <f>IFERROR(__xludf.DUMMYFUNCTION("REGEXEXTRACT(C1230,""[A-Z]{2,}"")"),"WORLD")</f>
        <v>WORLD</v>
      </c>
      <c r="E1230" s="7" t="s">
        <v>4220</v>
      </c>
      <c r="F1230" s="7" t="s">
        <v>21509</v>
      </c>
      <c r="G1230" s="7" t="s">
        <v>86</v>
      </c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</row>
    <row r="1231">
      <c r="A1231" s="70">
        <v>45415.0</v>
      </c>
      <c r="B1231" s="11" t="s">
        <v>23422</v>
      </c>
      <c r="C1231" s="7" t="s">
        <v>23423</v>
      </c>
      <c r="D1231" s="7" t="s">
        <v>23424</v>
      </c>
      <c r="E1231" s="7" t="s">
        <v>4220</v>
      </c>
      <c r="F1231" s="7" t="s">
        <v>21509</v>
      </c>
      <c r="G1231" s="7" t="s">
        <v>86</v>
      </c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</row>
    <row r="1232">
      <c r="A1232" s="70">
        <v>45415.0</v>
      </c>
      <c r="B1232" s="11" t="s">
        <v>23425</v>
      </c>
      <c r="C1232" s="7" t="s">
        <v>23426</v>
      </c>
      <c r="D1232" s="7" t="str">
        <f>IFERROR(__xludf.DUMMYFUNCTION("REGEXEXTRACT(C1232,""[A-Z]{2,}"")"),"SABUY")</f>
        <v>SABUY</v>
      </c>
      <c r="E1232" s="7" t="s">
        <v>23427</v>
      </c>
      <c r="F1232" s="7" t="s">
        <v>7157</v>
      </c>
      <c r="G1232" s="7" t="s">
        <v>86</v>
      </c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</row>
    <row r="1233">
      <c r="A1233" s="70">
        <v>45415.0</v>
      </c>
      <c r="B1233" s="11" t="s">
        <v>23428</v>
      </c>
      <c r="C1233" s="7" t="s">
        <v>23429</v>
      </c>
      <c r="D1233" s="7" t="str">
        <f>IFERROR(__xludf.DUMMYFUNCTION("REGEXEXTRACT(C1233,""[A-Z]{2,}"")"),"TRUE")</f>
        <v>TRUE</v>
      </c>
      <c r="E1233" s="7" t="s">
        <v>5884</v>
      </c>
      <c r="F1233" s="7" t="s">
        <v>119</v>
      </c>
      <c r="G1233" s="7" t="s">
        <v>14</v>
      </c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</row>
    <row r="1234">
      <c r="A1234" s="70">
        <v>45415.0</v>
      </c>
      <c r="B1234" s="11" t="s">
        <v>23428</v>
      </c>
      <c r="C1234" s="7" t="s">
        <v>23429</v>
      </c>
      <c r="D1234" s="7" t="str">
        <f>IFERROR(__xludf.DUMMYFUNCTION("REGEXEXTRACT(C1234,""[A-Z]{2,}"")"),"TRUE")</f>
        <v>TRUE</v>
      </c>
      <c r="E1234" s="7" t="s">
        <v>119</v>
      </c>
      <c r="F1234" s="7" t="s">
        <v>171</v>
      </c>
      <c r="G1234" s="7" t="s">
        <v>14</v>
      </c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</row>
    <row r="1235">
      <c r="A1235" s="70">
        <v>45415.0</v>
      </c>
      <c r="B1235" s="11" t="s">
        <v>23430</v>
      </c>
      <c r="C1235" s="7" t="s">
        <v>23431</v>
      </c>
      <c r="D1235" s="7" t="str">
        <f>IFERROR(__xludf.DUMMYFUNCTION("REGEXEXTRACT(C1235,""[A-Z]{2,}"")"),"PSL")</f>
        <v>PSL</v>
      </c>
      <c r="E1235" s="7" t="s">
        <v>15</v>
      </c>
      <c r="F1235" s="7" t="s">
        <v>101</v>
      </c>
      <c r="G1235" s="7" t="s">
        <v>14</v>
      </c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</row>
    <row r="1236">
      <c r="A1236" s="70">
        <v>45415.0</v>
      </c>
      <c r="B1236" s="11" t="s">
        <v>23430</v>
      </c>
      <c r="C1236" s="7" t="s">
        <v>23431</v>
      </c>
      <c r="D1236" s="7" t="str">
        <f>IFERROR(__xludf.DUMMYFUNCTION("REGEXEXTRACT(C1236,""[A-Z]{2,}"")"),"PSL")</f>
        <v>PSL</v>
      </c>
      <c r="E1236" s="7" t="s">
        <v>119</v>
      </c>
      <c r="F1236" s="7" t="s">
        <v>308</v>
      </c>
      <c r="G1236" s="7" t="s">
        <v>14</v>
      </c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</row>
    <row r="1237">
      <c r="A1237" s="70">
        <v>45415.0</v>
      </c>
      <c r="B1237" s="11" t="s">
        <v>23430</v>
      </c>
      <c r="C1237" s="7" t="s">
        <v>23431</v>
      </c>
      <c r="D1237" s="7" t="str">
        <f>IFERROR(__xludf.DUMMYFUNCTION("REGEXEXTRACT(C1237,""[A-Z]{2,}"")"),"PSL")</f>
        <v>PSL</v>
      </c>
      <c r="E1237" s="7" t="s">
        <v>119</v>
      </c>
      <c r="F1237" s="7" t="s">
        <v>7160</v>
      </c>
      <c r="G1237" s="7" t="s">
        <v>14</v>
      </c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</row>
    <row r="1238">
      <c r="A1238" s="70">
        <v>45415.0</v>
      </c>
      <c r="B1238" s="11" t="s">
        <v>23432</v>
      </c>
      <c r="C1238" s="7" t="s">
        <v>23433</v>
      </c>
      <c r="D1238" s="7" t="str">
        <f>IFERROR(__xludf.DUMMYFUNCTION("REGEXEXTRACT(C1238,""[A-Z]{2,}"")"),"GUNKUL")</f>
        <v>GUNKUL</v>
      </c>
      <c r="E1238" s="7" t="s">
        <v>23434</v>
      </c>
      <c r="F1238" s="7" t="s">
        <v>531</v>
      </c>
      <c r="G1238" s="7" t="s">
        <v>14</v>
      </c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</row>
    <row r="1239">
      <c r="A1239" s="70">
        <v>45415.0</v>
      </c>
      <c r="B1239" s="11" t="s">
        <v>23432</v>
      </c>
      <c r="C1239" s="7" t="s">
        <v>23433</v>
      </c>
      <c r="D1239" s="7" t="str">
        <f>IFERROR(__xludf.DUMMYFUNCTION("REGEXEXTRACT(C1239,""[A-Z]{2,}"")"),"GUNKUL")</f>
        <v>GUNKUL</v>
      </c>
      <c r="E1239" s="7" t="s">
        <v>849</v>
      </c>
      <c r="F1239" s="7" t="s">
        <v>13</v>
      </c>
      <c r="G1239" s="7" t="s">
        <v>14</v>
      </c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</row>
    <row r="1240">
      <c r="A1240" s="70">
        <v>45415.0</v>
      </c>
      <c r="B1240" s="11" t="s">
        <v>23435</v>
      </c>
      <c r="C1240" s="7" t="s">
        <v>23436</v>
      </c>
      <c r="D1240" s="7" t="s">
        <v>886</v>
      </c>
      <c r="E1240" s="7" t="s">
        <v>21553</v>
      </c>
      <c r="F1240" s="7" t="s">
        <v>21485</v>
      </c>
      <c r="G1240" s="7" t="s">
        <v>86</v>
      </c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</row>
    <row r="1241">
      <c r="A1241" s="70">
        <v>45415.0</v>
      </c>
      <c r="B1241" s="11" t="s">
        <v>23435</v>
      </c>
      <c r="C1241" s="7" t="s">
        <v>23436</v>
      </c>
      <c r="D1241" s="7" t="s">
        <v>886</v>
      </c>
      <c r="E1241" s="7" t="s">
        <v>672</v>
      </c>
      <c r="F1241" s="7" t="s">
        <v>23437</v>
      </c>
      <c r="G1241" s="7" t="s">
        <v>86</v>
      </c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</row>
    <row r="1242">
      <c r="A1242" s="70">
        <v>45415.0</v>
      </c>
      <c r="B1242" s="11" t="s">
        <v>23435</v>
      </c>
      <c r="C1242" s="7" t="s">
        <v>23436</v>
      </c>
      <c r="D1242" s="7" t="s">
        <v>886</v>
      </c>
      <c r="E1242" s="7" t="s">
        <v>15</v>
      </c>
      <c r="F1242" s="7" t="s">
        <v>22624</v>
      </c>
      <c r="G1242" s="7" t="s">
        <v>86</v>
      </c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</row>
    <row r="1243">
      <c r="A1243" s="70">
        <v>45415.0</v>
      </c>
      <c r="B1243" s="11" t="s">
        <v>23435</v>
      </c>
      <c r="C1243" s="7" t="s">
        <v>23436</v>
      </c>
      <c r="D1243" s="7" t="s">
        <v>886</v>
      </c>
      <c r="E1243" s="7" t="s">
        <v>22307</v>
      </c>
      <c r="F1243" s="7" t="s">
        <v>23438</v>
      </c>
      <c r="G1243" s="7" t="s">
        <v>86</v>
      </c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</row>
    <row r="1244">
      <c r="A1244" s="70">
        <v>45415.0</v>
      </c>
      <c r="B1244" s="11" t="s">
        <v>23439</v>
      </c>
      <c r="C1244" s="7" t="s">
        <v>23440</v>
      </c>
      <c r="D1244" s="7" t="str">
        <f>IFERROR(__xludf.DUMMYFUNCTION("REGEXEXTRACT(C1244,""[A-Z]{2,}"")"),"SBNEXT")</f>
        <v>SBNEXT</v>
      </c>
      <c r="E1244" s="7" t="s">
        <v>6974</v>
      </c>
      <c r="F1244" s="7" t="s">
        <v>22874</v>
      </c>
      <c r="G1244" s="7" t="s">
        <v>86</v>
      </c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</row>
    <row r="1245">
      <c r="A1245" s="70">
        <v>45415.0</v>
      </c>
      <c r="B1245" s="11" t="s">
        <v>23439</v>
      </c>
      <c r="C1245" s="7" t="s">
        <v>23440</v>
      </c>
      <c r="D1245" s="7" t="str">
        <f>IFERROR(__xludf.DUMMYFUNCTION("REGEXEXTRACT(C1245,""[A-Z]{2,}"")"),"SBNEXT")</f>
        <v>SBNEXT</v>
      </c>
      <c r="E1245" s="7" t="s">
        <v>23052</v>
      </c>
      <c r="F1245" s="7" t="s">
        <v>23441</v>
      </c>
      <c r="G1245" s="7" t="s">
        <v>86</v>
      </c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</row>
    <row r="1246">
      <c r="A1246" s="70">
        <v>45415.0</v>
      </c>
      <c r="B1246" s="11" t="s">
        <v>23442</v>
      </c>
      <c r="C1246" s="7" t="s">
        <v>23443</v>
      </c>
      <c r="D1246" s="7" t="str">
        <f>IFERROR(__xludf.DUMMYFUNCTION("REGEXEXTRACT(C1246,""[A-Z]{2,}"")"),"SET")</f>
        <v>SET</v>
      </c>
      <c r="E1246" s="7" t="s">
        <v>15</v>
      </c>
      <c r="F1246" s="7" t="s">
        <v>21649</v>
      </c>
      <c r="G1246" s="7" t="s">
        <v>29</v>
      </c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</row>
    <row r="1247">
      <c r="A1247" s="70">
        <v>45415.0</v>
      </c>
      <c r="B1247" s="11" t="s">
        <v>23444</v>
      </c>
      <c r="C1247" s="7" t="s">
        <v>23445</v>
      </c>
      <c r="D1247" s="7" t="s">
        <v>23446</v>
      </c>
      <c r="E1247" s="7" t="s">
        <v>38</v>
      </c>
      <c r="F1247" s="7" t="s">
        <v>7148</v>
      </c>
      <c r="G1247" s="7" t="s">
        <v>14</v>
      </c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</row>
    <row r="1248">
      <c r="A1248" s="70">
        <v>45415.0</v>
      </c>
      <c r="B1248" s="11" t="s">
        <v>23444</v>
      </c>
      <c r="C1248" s="7" t="s">
        <v>23445</v>
      </c>
      <c r="D1248" s="7" t="s">
        <v>23446</v>
      </c>
      <c r="E1248" s="7" t="s">
        <v>38</v>
      </c>
      <c r="F1248" s="7" t="s">
        <v>18</v>
      </c>
      <c r="G1248" s="7" t="s">
        <v>14</v>
      </c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</row>
    <row r="1249">
      <c r="A1249" s="70">
        <v>45415.0</v>
      </c>
      <c r="B1249" s="11" t="s">
        <v>23444</v>
      </c>
      <c r="C1249" s="7" t="s">
        <v>23445</v>
      </c>
      <c r="D1249" s="7" t="s">
        <v>23446</v>
      </c>
      <c r="E1249" s="7" t="s">
        <v>1269</v>
      </c>
      <c r="F1249" s="7" t="s">
        <v>450</v>
      </c>
      <c r="G1249" s="7" t="s">
        <v>14</v>
      </c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</row>
    <row r="1250">
      <c r="A1250" s="70">
        <v>45414.0</v>
      </c>
      <c r="B1250" s="11" t="s">
        <v>23447</v>
      </c>
      <c r="C1250" s="7" t="s">
        <v>23448</v>
      </c>
      <c r="D1250" s="7" t="str">
        <f>IFERROR(__xludf.DUMMYFUNCTION("REGEXEXTRACT(C1250,""[A-Z]{2,}"")"),"PSL")</f>
        <v>PSL</v>
      </c>
      <c r="E1250" s="7" t="s">
        <v>119</v>
      </c>
      <c r="F1250" s="7" t="s">
        <v>23449</v>
      </c>
      <c r="G1250" s="7" t="s">
        <v>14</v>
      </c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</row>
    <row r="1251">
      <c r="A1251" s="70">
        <v>45414.0</v>
      </c>
      <c r="B1251" s="11" t="s">
        <v>23447</v>
      </c>
      <c r="C1251" s="7" t="s">
        <v>23448</v>
      </c>
      <c r="D1251" s="7" t="str">
        <f>IFERROR(__xludf.DUMMYFUNCTION("REGEXEXTRACT(C1251,""[A-Z]{2,}"")"),"PSL")</f>
        <v>PSL</v>
      </c>
      <c r="E1251" s="7" t="s">
        <v>119</v>
      </c>
      <c r="F1251" s="7" t="s">
        <v>542</v>
      </c>
      <c r="G1251" s="7" t="s">
        <v>14</v>
      </c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</row>
    <row r="1252">
      <c r="A1252" s="70">
        <v>45414.0</v>
      </c>
      <c r="B1252" s="11" t="s">
        <v>23450</v>
      </c>
      <c r="C1252" s="7" t="s">
        <v>23451</v>
      </c>
      <c r="D1252" s="7" t="str">
        <f>IFERROR(__xludf.DUMMYFUNCTION("REGEXEXTRACT(C1252,""[A-Z]{2,}"")"),"GULF")</f>
        <v>GULF</v>
      </c>
      <c r="E1252" s="7" t="s">
        <v>1220</v>
      </c>
      <c r="F1252" s="7" t="s">
        <v>23452</v>
      </c>
      <c r="G1252" s="7" t="s">
        <v>14</v>
      </c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</row>
    <row r="1253">
      <c r="A1253" s="70">
        <v>45414.0</v>
      </c>
      <c r="B1253" s="11" t="s">
        <v>23453</v>
      </c>
      <c r="C1253" s="7" t="s">
        <v>23454</v>
      </c>
      <c r="D1253" s="7" t="str">
        <f>IFERROR(__xludf.DUMMYFUNCTION("REGEXEXTRACT(C1253,""[A-Z]{2,}"")"),"ITC")</f>
        <v>ITC</v>
      </c>
      <c r="E1253" s="7" t="s">
        <v>119</v>
      </c>
      <c r="F1253" s="7" t="s">
        <v>18</v>
      </c>
      <c r="G1253" s="7" t="s">
        <v>14</v>
      </c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</row>
    <row r="1254">
      <c r="A1254" s="70">
        <v>45414.0</v>
      </c>
      <c r="B1254" s="11" t="s">
        <v>23455</v>
      </c>
      <c r="C1254" s="7" t="s">
        <v>23456</v>
      </c>
      <c r="D1254" s="7" t="str">
        <f>IFERROR(__xludf.DUMMYFUNCTION("REGEXEXTRACT(C1254,""[A-Z]{2,}"")"),"LEO")</f>
        <v>LEO</v>
      </c>
      <c r="E1254" s="7" t="s">
        <v>4677</v>
      </c>
      <c r="F1254" s="7" t="s">
        <v>2686</v>
      </c>
      <c r="G1254" s="7" t="s">
        <v>14</v>
      </c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</row>
    <row r="1255">
      <c r="A1255" s="70">
        <v>45414.0</v>
      </c>
      <c r="B1255" s="11" t="s">
        <v>23457</v>
      </c>
      <c r="C1255" s="7" t="s">
        <v>23458</v>
      </c>
      <c r="D1255" s="7" t="str">
        <f>IFERROR(__xludf.DUMMYFUNCTION("REGEXEXTRACT(C1255,""[A-Z]{2,}"")"),"RATCH")</f>
        <v>RATCH</v>
      </c>
      <c r="E1255" s="7" t="s">
        <v>552</v>
      </c>
      <c r="F1255" s="7" t="s">
        <v>23459</v>
      </c>
      <c r="G1255" s="7" t="s">
        <v>14</v>
      </c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</row>
    <row r="1256">
      <c r="A1256" s="70">
        <v>45414.0</v>
      </c>
      <c r="B1256" s="11" t="s">
        <v>23460</v>
      </c>
      <c r="C1256" s="7" t="s">
        <v>23461</v>
      </c>
      <c r="D1256" s="7" t="str">
        <f>IFERROR(__xludf.DUMMYFUNCTION("REGEXEXTRACT(C1256,""[A-Z]{2,}"")"),"ADVANC")</f>
        <v>ADVANC</v>
      </c>
      <c r="E1256" s="7" t="s">
        <v>119</v>
      </c>
      <c r="F1256" s="7" t="s">
        <v>171</v>
      </c>
      <c r="G1256" s="7" t="s">
        <v>14</v>
      </c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</row>
    <row r="1257">
      <c r="A1257" s="70">
        <v>45414.0</v>
      </c>
      <c r="B1257" s="11" t="s">
        <v>23462</v>
      </c>
      <c r="C1257" s="7" t="s">
        <v>23463</v>
      </c>
      <c r="D1257" s="7" t="str">
        <f>IFERROR(__xludf.DUMMYFUNCTION("REGEXEXTRACT(C1257,""[A-Z]{2,}"")"),"BJC")</f>
        <v>BJC</v>
      </c>
      <c r="E1257" s="7" t="s">
        <v>22552</v>
      </c>
      <c r="F1257" s="7" t="s">
        <v>21389</v>
      </c>
      <c r="G1257" s="7" t="s">
        <v>14</v>
      </c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</row>
    <row r="1258">
      <c r="A1258" s="70">
        <v>45414.0</v>
      </c>
      <c r="B1258" s="11" t="s">
        <v>23462</v>
      </c>
      <c r="C1258" s="7" t="s">
        <v>23463</v>
      </c>
      <c r="D1258" s="7" t="s">
        <v>899</v>
      </c>
      <c r="E1258" s="7" t="s">
        <v>22552</v>
      </c>
      <c r="F1258" s="7" t="s">
        <v>21389</v>
      </c>
      <c r="G1258" s="7" t="s">
        <v>14</v>
      </c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</row>
    <row r="1259">
      <c r="A1259" s="70">
        <v>45414.0</v>
      </c>
      <c r="B1259" s="11" t="s">
        <v>23462</v>
      </c>
      <c r="C1259" s="7" t="s">
        <v>23463</v>
      </c>
      <c r="D1259" s="7" t="s">
        <v>83</v>
      </c>
      <c r="E1259" s="7" t="s">
        <v>22552</v>
      </c>
      <c r="F1259" s="7" t="s">
        <v>21389</v>
      </c>
      <c r="G1259" s="7" t="s">
        <v>14</v>
      </c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</row>
    <row r="1260">
      <c r="A1260" s="70">
        <v>45414.0</v>
      </c>
      <c r="B1260" s="11" t="s">
        <v>23462</v>
      </c>
      <c r="C1260" s="7" t="s">
        <v>23463</v>
      </c>
      <c r="D1260" s="7" t="s">
        <v>298</v>
      </c>
      <c r="E1260" s="7" t="s">
        <v>22552</v>
      </c>
      <c r="F1260" s="7" t="s">
        <v>21389</v>
      </c>
      <c r="G1260" s="7" t="s">
        <v>14</v>
      </c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</row>
    <row r="1261">
      <c r="A1261" s="70">
        <v>45414.0</v>
      </c>
      <c r="B1261" s="11" t="s">
        <v>23464</v>
      </c>
      <c r="C1261" s="7" t="s">
        <v>23465</v>
      </c>
      <c r="D1261" s="7" t="str">
        <f>IFERROR(__xludf.DUMMYFUNCTION("REGEXEXTRACT(C1261,""[A-Z]{2,}"")"),"BCP")</f>
        <v>BCP</v>
      </c>
      <c r="E1261" s="7" t="s">
        <v>23466</v>
      </c>
      <c r="F1261" s="7" t="s">
        <v>23467</v>
      </c>
      <c r="G1261" s="7" t="s">
        <v>14</v>
      </c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</row>
    <row r="1262">
      <c r="A1262" s="70">
        <v>45414.0</v>
      </c>
      <c r="B1262" s="11" t="s">
        <v>23464</v>
      </c>
      <c r="C1262" s="7" t="s">
        <v>23465</v>
      </c>
      <c r="D1262" s="7" t="str">
        <f>IFERROR(__xludf.DUMMYFUNCTION("REGEXEXTRACT(C1262,""[A-Z]{2,}"")"),"BCP")</f>
        <v>BCP</v>
      </c>
      <c r="E1262" s="7" t="s">
        <v>240</v>
      </c>
      <c r="F1262" s="7" t="s">
        <v>23468</v>
      </c>
      <c r="G1262" s="7" t="s">
        <v>14</v>
      </c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</row>
    <row r="1263">
      <c r="A1263" s="70">
        <v>45414.0</v>
      </c>
      <c r="B1263" s="11" t="s">
        <v>23469</v>
      </c>
      <c r="C1263" s="7" t="s">
        <v>23470</v>
      </c>
      <c r="D1263" s="7" t="str">
        <f>IFERROR(__xludf.DUMMYFUNCTION("REGEXEXTRACT(C1263,""[A-Z]{2,}"")"),"TRUE")</f>
        <v>TRUE</v>
      </c>
      <c r="E1263" s="7"/>
      <c r="F1263" s="7" t="s">
        <v>171</v>
      </c>
      <c r="G1263" s="7" t="s">
        <v>14</v>
      </c>
      <c r="H1263" s="7" t="s">
        <v>15</v>
      </c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</row>
    <row r="1264">
      <c r="A1264" s="70">
        <v>45414.0</v>
      </c>
      <c r="B1264" s="11" t="s">
        <v>23469</v>
      </c>
      <c r="C1264" s="7" t="s">
        <v>23470</v>
      </c>
      <c r="D1264" s="7" t="s">
        <v>118</v>
      </c>
      <c r="E1264" s="7" t="s">
        <v>950</v>
      </c>
      <c r="F1264" s="7" t="s">
        <v>23471</v>
      </c>
      <c r="G1264" s="7" t="s">
        <v>14</v>
      </c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</row>
    <row r="1265">
      <c r="A1265" s="70">
        <v>45414.0</v>
      </c>
      <c r="B1265" s="11" t="s">
        <v>23472</v>
      </c>
      <c r="C1265" s="7" t="s">
        <v>23473</v>
      </c>
      <c r="D1265" s="7" t="str">
        <f>IFERROR(__xludf.DUMMYFUNCTION("REGEXEXTRACT(C1265,""[A-Z]{2,}"")"),"SPREME")</f>
        <v>SPREME</v>
      </c>
      <c r="E1265" s="7" t="s">
        <v>21389</v>
      </c>
      <c r="F1265" s="7" t="s">
        <v>23474</v>
      </c>
      <c r="G1265" s="7" t="s">
        <v>14</v>
      </c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</row>
    <row r="1266">
      <c r="A1266" s="70">
        <v>45414.0</v>
      </c>
      <c r="B1266" s="11" t="s">
        <v>23472</v>
      </c>
      <c r="C1266" s="7" t="s">
        <v>23473</v>
      </c>
      <c r="D1266" s="7" t="str">
        <f>IFERROR(__xludf.DUMMYFUNCTION("REGEXEXTRACT(C1266,""[A-Z]{2,}"")"),"SPREME")</f>
        <v>SPREME</v>
      </c>
      <c r="E1266" s="7" t="s">
        <v>7675</v>
      </c>
      <c r="F1266" s="7" t="s">
        <v>101</v>
      </c>
      <c r="G1266" s="7" t="s">
        <v>14</v>
      </c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</row>
    <row r="1267">
      <c r="A1267" s="70">
        <v>45414.0</v>
      </c>
      <c r="B1267" s="11" t="s">
        <v>23475</v>
      </c>
      <c r="C1267" s="7" t="s">
        <v>23476</v>
      </c>
      <c r="D1267" s="7" t="str">
        <f>IFERROR(__xludf.DUMMYFUNCTION("REGEXEXTRACT(C1267,""[A-Z]{2,}"")"),"AAI")</f>
        <v>AAI</v>
      </c>
      <c r="E1267" s="7"/>
      <c r="F1267" s="7" t="s">
        <v>33</v>
      </c>
      <c r="G1267" s="7" t="s">
        <v>14</v>
      </c>
      <c r="H1267" s="7" t="s">
        <v>15</v>
      </c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</row>
    <row r="1268">
      <c r="A1268" s="70">
        <v>45414.0</v>
      </c>
      <c r="B1268" s="11" t="s">
        <v>23477</v>
      </c>
      <c r="C1268" s="7" t="s">
        <v>23478</v>
      </c>
      <c r="D1268" s="7" t="str">
        <f>IFERROR(__xludf.DUMMYFUNCTION("REGEXEXTRACT(C1268,""[A-Z]{2,}"")"),"OR")</f>
        <v>OR</v>
      </c>
      <c r="E1268" s="7" t="s">
        <v>7285</v>
      </c>
      <c r="F1268" s="7" t="s">
        <v>21348</v>
      </c>
      <c r="G1268" s="7" t="s">
        <v>14</v>
      </c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</row>
    <row r="1269">
      <c r="A1269" s="70">
        <v>45413.0</v>
      </c>
      <c r="B1269" s="11" t="s">
        <v>23479</v>
      </c>
      <c r="C1269" s="7" t="s">
        <v>23480</v>
      </c>
      <c r="D1269" s="7" t="str">
        <f>IFERROR(__xludf.DUMMYFUNCTION("REGEXEXTRACT(C1269,""[A-Z]{2,}"")"),"CPF")</f>
        <v>CPF</v>
      </c>
      <c r="E1269" s="7" t="s">
        <v>3501</v>
      </c>
      <c r="F1269" s="7" t="s">
        <v>1470</v>
      </c>
      <c r="G1269" s="7" t="s">
        <v>14</v>
      </c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</row>
    <row r="1270">
      <c r="A1270" s="70">
        <v>45413.0</v>
      </c>
      <c r="B1270" s="11" t="s">
        <v>23479</v>
      </c>
      <c r="C1270" s="7" t="s">
        <v>23480</v>
      </c>
      <c r="D1270" s="7" t="str">
        <f>IFERROR(__xludf.DUMMYFUNCTION("REGEXEXTRACT(C1270,""[A-Z]{2,}"")"),"CPF")</f>
        <v>CPF</v>
      </c>
      <c r="E1270" s="7" t="s">
        <v>23481</v>
      </c>
      <c r="F1270" s="7" t="s">
        <v>23482</v>
      </c>
      <c r="G1270" s="7" t="s">
        <v>14</v>
      </c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</row>
    <row r="1271">
      <c r="A1271" s="70">
        <v>45412.0</v>
      </c>
      <c r="B1271" s="11" t="s">
        <v>23483</v>
      </c>
      <c r="C1271" s="7" t="s">
        <v>23484</v>
      </c>
      <c r="D1271" s="7" t="str">
        <f>IFERROR(__xludf.DUMMYFUNCTION("REGEXEXTRACT(C1271,""[A-Z]{2,}"")"),"TIDLOR")</f>
        <v>TIDLOR</v>
      </c>
      <c r="E1271" s="7" t="s">
        <v>21668</v>
      </c>
      <c r="F1271" s="7" t="s">
        <v>4286</v>
      </c>
      <c r="G1271" s="7" t="s">
        <v>14</v>
      </c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</row>
    <row r="1272">
      <c r="A1272" s="70">
        <v>45412.0</v>
      </c>
      <c r="B1272" s="11" t="s">
        <v>23483</v>
      </c>
      <c r="C1272" s="7" t="s">
        <v>23484</v>
      </c>
      <c r="D1272" s="7" t="str">
        <f>IFERROR(__xludf.DUMMYFUNCTION("REGEXEXTRACT(C1272,""[A-Z]{2,}"")"),"TIDLOR")</f>
        <v>TIDLOR</v>
      </c>
      <c r="E1272" s="7" t="s">
        <v>7427</v>
      </c>
      <c r="F1272" s="7" t="s">
        <v>1730</v>
      </c>
      <c r="G1272" s="7" t="s">
        <v>14</v>
      </c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</row>
    <row r="1273">
      <c r="A1273" s="70">
        <v>45412.0</v>
      </c>
      <c r="B1273" s="11" t="s">
        <v>23485</v>
      </c>
      <c r="C1273" s="7" t="s">
        <v>23486</v>
      </c>
      <c r="D1273" s="7" t="str">
        <f>IFERROR(__xludf.DUMMYFUNCTION("REGEXEXTRACT(C1273,""[A-Z]{2,}"")"),"MORE")</f>
        <v>MORE</v>
      </c>
      <c r="E1273" s="7" t="s">
        <v>22262</v>
      </c>
      <c r="F1273" s="7" t="s">
        <v>542</v>
      </c>
      <c r="G1273" s="7" t="s">
        <v>86</v>
      </c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</row>
    <row r="1274">
      <c r="A1274" s="70">
        <v>45412.0</v>
      </c>
      <c r="B1274" s="11" t="s">
        <v>23487</v>
      </c>
      <c r="C1274" s="7" t="s">
        <v>23488</v>
      </c>
      <c r="D1274" s="7" t="s">
        <v>23489</v>
      </c>
      <c r="E1274" s="7" t="s">
        <v>23427</v>
      </c>
      <c r="F1274" s="7" t="s">
        <v>7157</v>
      </c>
      <c r="G1274" s="7" t="s">
        <v>29</v>
      </c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</row>
    <row r="1275">
      <c r="A1275" s="70">
        <v>45412.0</v>
      </c>
      <c r="B1275" s="11" t="s">
        <v>23490</v>
      </c>
      <c r="C1275" s="7" t="s">
        <v>23491</v>
      </c>
      <c r="D1275" s="7" t="str">
        <f>IFERROR(__xludf.DUMMYFUNCTION("REGEXEXTRACT(C1275,""[A-Z]{2,}"")"),"AMARIN")</f>
        <v>AMARIN</v>
      </c>
      <c r="E1275" s="7" t="s">
        <v>828</v>
      </c>
      <c r="F1275" s="7" t="s">
        <v>23492</v>
      </c>
      <c r="G1275" s="7" t="s">
        <v>14</v>
      </c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</row>
    <row r="1276">
      <c r="A1276" s="70">
        <v>45412.0</v>
      </c>
      <c r="B1276" s="11" t="s">
        <v>23493</v>
      </c>
      <c r="C1276" s="7" t="s">
        <v>23494</v>
      </c>
      <c r="D1276" s="7" t="str">
        <f>IFERROR(__xludf.DUMMYFUNCTION("REGEXEXTRACT(C1276,""[A-Z]{2,}"")"),"GGC")</f>
        <v>GGC</v>
      </c>
      <c r="E1276" s="7" t="s">
        <v>23427</v>
      </c>
      <c r="F1276" s="7" t="s">
        <v>7157</v>
      </c>
      <c r="G1276" s="7" t="s">
        <v>29</v>
      </c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</row>
    <row r="1277">
      <c r="A1277" s="70">
        <v>45412.0</v>
      </c>
      <c r="B1277" s="11" t="s">
        <v>23493</v>
      </c>
      <c r="C1277" s="7" t="s">
        <v>23494</v>
      </c>
      <c r="D1277" s="7" t="str">
        <f>IFERROR(__xludf.DUMMYFUNCTION("REGEXEXTRACT(C1277,""[A-Z]{2,}"")"),"GGC")</f>
        <v>GGC</v>
      </c>
      <c r="E1277" s="7" t="s">
        <v>23495</v>
      </c>
      <c r="F1277" s="7" t="s">
        <v>23052</v>
      </c>
      <c r="G1277" s="7" t="s">
        <v>29</v>
      </c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</row>
    <row r="1278">
      <c r="A1278" s="70">
        <v>45412.0</v>
      </c>
      <c r="B1278" s="11" t="s">
        <v>23496</v>
      </c>
      <c r="C1278" s="7" t="s">
        <v>23497</v>
      </c>
      <c r="D1278" s="7" t="str">
        <f>IFERROR(__xludf.DUMMYFUNCTION("REGEXEXTRACT(C1278,""[A-Z]{2,}"")"),"ERW")</f>
        <v>ERW</v>
      </c>
      <c r="E1278" s="7" t="s">
        <v>773</v>
      </c>
      <c r="F1278" s="7" t="s">
        <v>111</v>
      </c>
      <c r="G1278" s="7" t="s">
        <v>14</v>
      </c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</row>
    <row r="1279">
      <c r="A1279" s="70">
        <v>45412.0</v>
      </c>
      <c r="B1279" s="11" t="s">
        <v>23498</v>
      </c>
      <c r="C1279" s="7" t="s">
        <v>23499</v>
      </c>
      <c r="D1279" s="7" t="str">
        <f>IFERROR(__xludf.DUMMYFUNCTION("REGEXEXTRACT(C1279,""[A-Z]{2,}"")"),"MST")</f>
        <v>MST</v>
      </c>
      <c r="E1279" s="7" t="s">
        <v>119</v>
      </c>
      <c r="F1279" s="7" t="s">
        <v>18</v>
      </c>
      <c r="G1279" s="7" t="s">
        <v>14</v>
      </c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</row>
    <row r="1280">
      <c r="A1280" s="70">
        <v>45412.0</v>
      </c>
      <c r="B1280" s="11" t="s">
        <v>23500</v>
      </c>
      <c r="C1280" s="7" t="s">
        <v>23501</v>
      </c>
      <c r="D1280" s="7" t="str">
        <f>IFERROR(__xludf.DUMMYFUNCTION("REGEXEXTRACT(C1280,""[A-Z]{2,}"")"),"ADVANC")</f>
        <v>ADVANC</v>
      </c>
      <c r="E1280" s="7" t="s">
        <v>119</v>
      </c>
      <c r="F1280" s="7" t="s">
        <v>18</v>
      </c>
      <c r="G1280" s="7" t="s">
        <v>14</v>
      </c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</row>
    <row r="1281">
      <c r="A1281" s="70">
        <v>45412.0</v>
      </c>
      <c r="B1281" s="11" t="s">
        <v>23502</v>
      </c>
      <c r="C1281" s="7" t="s">
        <v>23503</v>
      </c>
      <c r="D1281" s="7" t="str">
        <f>IFERROR(__xludf.DUMMYFUNCTION("REGEXEXTRACT(C1281,""[A-Z]{2,}"")"),"SET")</f>
        <v>SET</v>
      </c>
      <c r="E1281" s="7" t="s">
        <v>15</v>
      </c>
      <c r="F1281" s="7" t="s">
        <v>22762</v>
      </c>
      <c r="G1281" s="7" t="s">
        <v>29</v>
      </c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</row>
    <row r="1282">
      <c r="A1282" s="70">
        <v>45412.0</v>
      </c>
      <c r="B1282" s="11" t="s">
        <v>23504</v>
      </c>
      <c r="C1282" s="7" t="s">
        <v>23505</v>
      </c>
      <c r="D1282" s="7" t="str">
        <f>IFERROR(__xludf.DUMMYFUNCTION("REGEXEXTRACT(C1282,""[A-Z]{2,}"")"),"KKC")</f>
        <v>KKC</v>
      </c>
      <c r="E1282" s="7" t="s">
        <v>21553</v>
      </c>
      <c r="F1282" s="7" t="s">
        <v>888</v>
      </c>
      <c r="G1282" s="7" t="s">
        <v>29</v>
      </c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</row>
    <row r="1283">
      <c r="A1283" s="70">
        <v>45412.0</v>
      </c>
      <c r="B1283" s="11" t="s">
        <v>23506</v>
      </c>
      <c r="C1283" s="7" t="s">
        <v>23507</v>
      </c>
      <c r="D1283" s="7" t="str">
        <f>IFERROR(__xludf.DUMMYFUNCTION("REGEXEXTRACT(C1283,""[A-Z]{2,}"")"),"EMC")</f>
        <v>EMC</v>
      </c>
      <c r="E1283" s="7" t="s">
        <v>7157</v>
      </c>
      <c r="F1283" s="7" t="s">
        <v>23508</v>
      </c>
      <c r="G1283" s="7" t="s">
        <v>29</v>
      </c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</row>
    <row r="1284">
      <c r="A1284" s="70">
        <v>45412.0</v>
      </c>
      <c r="B1284" s="11" t="s">
        <v>23509</v>
      </c>
      <c r="C1284" s="7" t="s">
        <v>23510</v>
      </c>
      <c r="D1284" s="7" t="str">
        <f>IFERROR(__xludf.DUMMYFUNCTION("REGEXEXTRACT(C1284,""[A-Z]{2,}"")"),"PTTEP")</f>
        <v>PTTEP</v>
      </c>
      <c r="E1284" s="7" t="s">
        <v>6454</v>
      </c>
      <c r="F1284" s="7" t="s">
        <v>184</v>
      </c>
      <c r="G1284" s="7" t="s">
        <v>29</v>
      </c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>
      <c r="A1285" s="70">
        <v>45412.0</v>
      </c>
      <c r="B1285" s="11" t="s">
        <v>23511</v>
      </c>
      <c r="C1285" s="7" t="s">
        <v>23512</v>
      </c>
      <c r="D1285" s="7" t="str">
        <f>IFERROR(__xludf.DUMMYFUNCTION("REGEXEXTRACT(C1285,""[A-Z]{2,}"")"),"DELTA")</f>
        <v>DELTA</v>
      </c>
      <c r="E1285" s="7" t="s">
        <v>15</v>
      </c>
      <c r="F1285" s="7" t="s">
        <v>119</v>
      </c>
      <c r="G1285" s="7" t="s">
        <v>14</v>
      </c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</row>
    <row r="1286">
      <c r="A1286" s="70">
        <v>45412.0</v>
      </c>
      <c r="B1286" s="11" t="s">
        <v>23513</v>
      </c>
      <c r="C1286" s="7" t="s">
        <v>23514</v>
      </c>
      <c r="D1286" s="7" t="str">
        <f>IFERROR(__xludf.DUMMYFUNCTION("REGEXEXTRACT(C1286,""[A-Z]{2,}"")"),"JAS")</f>
        <v>JAS</v>
      </c>
      <c r="E1286" s="7" t="s">
        <v>420</v>
      </c>
      <c r="F1286" s="7" t="s">
        <v>450</v>
      </c>
      <c r="G1286" s="7" t="s">
        <v>29</v>
      </c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</row>
    <row r="1287">
      <c r="A1287" s="70">
        <v>45412.0</v>
      </c>
      <c r="B1287" s="11" t="s">
        <v>23515</v>
      </c>
      <c r="C1287" s="7" t="s">
        <v>23516</v>
      </c>
      <c r="D1287" s="7" t="str">
        <f>IFERROR(__xludf.DUMMYFUNCTION("REGEXEXTRACT(C1287,""[A-Z]{2,}"")"),"WHA")</f>
        <v>WHA</v>
      </c>
      <c r="E1287" s="7" t="s">
        <v>119</v>
      </c>
      <c r="F1287" s="7" t="s">
        <v>300</v>
      </c>
      <c r="G1287" s="7" t="s">
        <v>14</v>
      </c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</row>
    <row r="1288">
      <c r="A1288" s="70">
        <v>45412.0</v>
      </c>
      <c r="B1288" s="11" t="s">
        <v>23517</v>
      </c>
      <c r="C1288" s="7" t="s">
        <v>23518</v>
      </c>
      <c r="D1288" s="7" t="str">
        <f>IFERROR(__xludf.DUMMYFUNCTION("REGEXEXTRACT(C1288,""[A-Z]{2,}"")"),"KBANK")</f>
        <v>KBANK</v>
      </c>
      <c r="E1288" s="7" t="s">
        <v>21424</v>
      </c>
      <c r="F1288" s="7" t="s">
        <v>132</v>
      </c>
      <c r="G1288" s="7" t="s">
        <v>29</v>
      </c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</row>
    <row r="1289">
      <c r="A1289" s="70">
        <v>45412.0</v>
      </c>
      <c r="B1289" s="11" t="s">
        <v>23519</v>
      </c>
      <c r="C1289" s="7" t="s">
        <v>23520</v>
      </c>
      <c r="D1289" s="7" t="str">
        <f>IFERROR(__xludf.DUMMYFUNCTION("REGEXEXTRACT(C1289,""[A-Z]{2,}"")"),"JR")</f>
        <v>JR</v>
      </c>
      <c r="E1289" s="7" t="s">
        <v>1591</v>
      </c>
      <c r="F1289" s="7" t="s">
        <v>23521</v>
      </c>
      <c r="G1289" s="7" t="s">
        <v>29</v>
      </c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</row>
    <row r="1290">
      <c r="A1290" s="70">
        <v>45412.0</v>
      </c>
      <c r="B1290" s="11" t="s">
        <v>23522</v>
      </c>
      <c r="C1290" s="7" t="s">
        <v>23523</v>
      </c>
      <c r="D1290" s="7" t="str">
        <f>IFERROR(__xludf.DUMMYFUNCTION("REGEXEXTRACT(C1290,""[A-Z]{2,}"")"),"HMPRO")</f>
        <v>HMPRO</v>
      </c>
      <c r="E1290" s="7" t="s">
        <v>119</v>
      </c>
      <c r="F1290" s="7" t="s">
        <v>18</v>
      </c>
      <c r="G1290" s="7" t="s">
        <v>14</v>
      </c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</row>
    <row r="1291">
      <c r="A1291" s="70">
        <v>45412.0</v>
      </c>
      <c r="B1291" s="11" t="s">
        <v>23524</v>
      </c>
      <c r="C1291" s="7" t="s">
        <v>23525</v>
      </c>
      <c r="D1291" s="7" t="str">
        <f>IFERROR(__xludf.DUMMYFUNCTION("REGEXEXTRACT(C1291,""[A-Z]{2,}"")"),"GDP")</f>
        <v>GDP</v>
      </c>
      <c r="E1291" s="7" t="s">
        <v>15</v>
      </c>
      <c r="F1291" s="7" t="s">
        <v>505</v>
      </c>
      <c r="G1291" s="7" t="s">
        <v>86</v>
      </c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</row>
    <row r="1292">
      <c r="A1292" s="70">
        <v>45411.0</v>
      </c>
      <c r="B1292" s="11" t="s">
        <v>23526</v>
      </c>
      <c r="C1292" s="7" t="s">
        <v>23527</v>
      </c>
      <c r="D1292" s="7" t="str">
        <f>IFERROR(__xludf.DUMMYFUNCTION("REGEXEXTRACT(C1292,""[A-Z]{2,}"")"),"GSC")</f>
        <v>GSC</v>
      </c>
      <c r="E1292" s="7" t="s">
        <v>23528</v>
      </c>
      <c r="F1292" s="7" t="s">
        <v>23529</v>
      </c>
      <c r="G1292" s="7" t="s">
        <v>29</v>
      </c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</row>
    <row r="1293">
      <c r="A1293" s="70">
        <v>45411.0</v>
      </c>
      <c r="B1293" s="11" t="s">
        <v>23530</v>
      </c>
      <c r="C1293" s="7" t="s">
        <v>23531</v>
      </c>
      <c r="D1293" s="7" t="str">
        <f>IFERROR(__xludf.DUMMYFUNCTION("REGEXEXTRACT(C1293,""[A-Z]{2,}"")"),"SCCC")</f>
        <v>SCCC</v>
      </c>
      <c r="E1293" s="7" t="s">
        <v>119</v>
      </c>
      <c r="F1293" s="7" t="s">
        <v>18</v>
      </c>
      <c r="G1293" s="7" t="s">
        <v>14</v>
      </c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</row>
    <row r="1294">
      <c r="A1294" s="70">
        <v>45411.0</v>
      </c>
      <c r="B1294" s="11" t="s">
        <v>23532</v>
      </c>
      <c r="C1294" s="7" t="s">
        <v>23533</v>
      </c>
      <c r="D1294" s="7" t="str">
        <f>IFERROR(__xludf.DUMMYFUNCTION("REGEXEXTRACT(C1294,""[A-Z]{2,}"")"),"QTC")</f>
        <v>QTC</v>
      </c>
      <c r="E1294" s="7" t="s">
        <v>4677</v>
      </c>
      <c r="F1294" s="7" t="s">
        <v>1730</v>
      </c>
      <c r="G1294" s="7" t="s">
        <v>29</v>
      </c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</row>
    <row r="1295">
      <c r="A1295" s="70">
        <v>45411.0</v>
      </c>
      <c r="B1295" s="11" t="s">
        <v>23534</v>
      </c>
      <c r="C1295" s="7" t="s">
        <v>23535</v>
      </c>
      <c r="D1295" s="7" t="str">
        <f>IFERROR(__xludf.DUMMYFUNCTION("REGEXEXTRACT(C1295,""[A-Z]{2,}"")"),"BGRIM")</f>
        <v>BGRIM</v>
      </c>
      <c r="E1295" s="7" t="s">
        <v>4344</v>
      </c>
      <c r="F1295" s="7" t="s">
        <v>15</v>
      </c>
      <c r="G1295" s="7" t="s">
        <v>29</v>
      </c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</row>
    <row r="1296">
      <c r="A1296" s="70">
        <v>45411.0</v>
      </c>
      <c r="B1296" s="11" t="s">
        <v>23536</v>
      </c>
      <c r="C1296" s="7" t="s">
        <v>23537</v>
      </c>
      <c r="D1296" s="7" t="str">
        <f>IFERROR(__xludf.DUMMYFUNCTION("REGEXEXTRACT(C1296,""[A-Z]{2,}"")"),"SCCC")</f>
        <v>SCCC</v>
      </c>
      <c r="E1296" s="7" t="s">
        <v>21916</v>
      </c>
      <c r="F1296" s="7" t="s">
        <v>23306</v>
      </c>
      <c r="G1296" s="7" t="s">
        <v>29</v>
      </c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</row>
    <row r="1297">
      <c r="A1297" s="70">
        <v>45411.0</v>
      </c>
      <c r="B1297" s="11" t="s">
        <v>23538</v>
      </c>
      <c r="C1297" s="7" t="s">
        <v>23539</v>
      </c>
      <c r="D1297" s="7" t="str">
        <f>IFERROR(__xludf.DUMMYFUNCTION("REGEXEXTRACT(C1297,""[A-Z]{2,}"")"),"TOP")</f>
        <v>TOP</v>
      </c>
      <c r="E1297" s="7" t="s">
        <v>627</v>
      </c>
      <c r="F1297" s="7" t="s">
        <v>111</v>
      </c>
      <c r="G1297" s="7" t="s">
        <v>29</v>
      </c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</row>
    <row r="1298">
      <c r="A1298" s="70">
        <v>45411.0</v>
      </c>
      <c r="B1298" s="11" t="s">
        <v>23540</v>
      </c>
      <c r="C1298" s="7" t="s">
        <v>23541</v>
      </c>
      <c r="D1298" s="7" t="str">
        <f>IFERROR(__xludf.DUMMYFUNCTION("REGEXEXTRACT(C1298,""[A-Z]{2,}"")"),"CTW")</f>
        <v>CTW</v>
      </c>
      <c r="E1298" s="7" t="s">
        <v>21357</v>
      </c>
      <c r="F1298" s="7" t="s">
        <v>21416</v>
      </c>
      <c r="G1298" s="7" t="s">
        <v>29</v>
      </c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</row>
    <row r="1299">
      <c r="A1299" s="70">
        <v>45411.0</v>
      </c>
      <c r="B1299" s="11" t="s">
        <v>23542</v>
      </c>
      <c r="C1299" s="7" t="s">
        <v>23543</v>
      </c>
      <c r="D1299" s="7" t="str">
        <f>IFERROR(__xludf.DUMMYFUNCTION("REGEXEXTRACT(C1299,""[A-Z]{2,}"")"),"TQM")</f>
        <v>TQM</v>
      </c>
      <c r="E1299" s="7" t="s">
        <v>420</v>
      </c>
      <c r="F1299" s="7" t="s">
        <v>6993</v>
      </c>
      <c r="G1299" s="7" t="s">
        <v>29</v>
      </c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</row>
    <row r="1300">
      <c r="A1300" s="70">
        <v>45411.0</v>
      </c>
      <c r="B1300" s="11" t="s">
        <v>23544</v>
      </c>
      <c r="C1300" s="7" t="s">
        <v>23545</v>
      </c>
      <c r="D1300" s="7" t="str">
        <f>IFERROR(__xludf.DUMMYFUNCTION("REGEXEXTRACT(C1300,""[A-Z]{2,}"")"),"ITD")</f>
        <v>ITD</v>
      </c>
      <c r="E1300" s="7" t="s">
        <v>15</v>
      </c>
      <c r="F1300" s="7" t="s">
        <v>1419</v>
      </c>
      <c r="G1300" s="7" t="s">
        <v>14</v>
      </c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</row>
    <row r="1301">
      <c r="A1301" s="70">
        <v>45411.0</v>
      </c>
      <c r="B1301" s="11" t="s">
        <v>23546</v>
      </c>
      <c r="C1301" s="7" t="s">
        <v>23547</v>
      </c>
      <c r="D1301" s="7" t="str">
        <f>IFERROR(__xludf.DUMMYFUNCTION("REGEXEXTRACT(C1301,""[A-Z]{2,}"")"),"ICN")</f>
        <v>ICN</v>
      </c>
      <c r="E1301" s="7" t="s">
        <v>23548</v>
      </c>
      <c r="F1301" s="7" t="s">
        <v>257</v>
      </c>
      <c r="G1301" s="7" t="s">
        <v>29</v>
      </c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</row>
    <row r="1302">
      <c r="A1302" s="70">
        <v>45411.0</v>
      </c>
      <c r="B1302" s="11" t="s">
        <v>23549</v>
      </c>
      <c r="C1302" s="7" t="s">
        <v>23550</v>
      </c>
      <c r="D1302" s="7" t="str">
        <f>IFERROR(__xludf.DUMMYFUNCTION("REGEXEXTRACT(C1302,""[A-Z]{2,}"")"),"BTG")</f>
        <v>BTG</v>
      </c>
      <c r="E1302" s="7" t="s">
        <v>950</v>
      </c>
      <c r="F1302" s="7" t="s">
        <v>23551</v>
      </c>
      <c r="G1302" s="7" t="s">
        <v>29</v>
      </c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</row>
    <row r="1303">
      <c r="A1303" s="70">
        <v>45411.0</v>
      </c>
      <c r="B1303" s="11" t="s">
        <v>23552</v>
      </c>
      <c r="C1303" s="7" t="s">
        <v>23553</v>
      </c>
      <c r="D1303" s="7" t="str">
        <f>IFERROR(__xludf.DUMMYFUNCTION("REGEXEXTRACT(C1303,""[A-Z]{2,}"")"),"DELTA")</f>
        <v>DELTA</v>
      </c>
      <c r="E1303" s="7" t="s">
        <v>15</v>
      </c>
      <c r="F1303" s="7" t="s">
        <v>747</v>
      </c>
      <c r="G1303" s="7" t="s">
        <v>86</v>
      </c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</row>
    <row r="1304">
      <c r="A1304" s="70">
        <v>45411.0</v>
      </c>
      <c r="B1304" s="11" t="s">
        <v>23554</v>
      </c>
      <c r="C1304" s="7" t="s">
        <v>23555</v>
      </c>
      <c r="D1304" s="7" t="str">
        <f>IFERROR(__xludf.DUMMYFUNCTION("REGEXEXTRACT(C1304,""[A-Z]{2,}"")"),"ETE")</f>
        <v>ETE</v>
      </c>
      <c r="E1304" s="7" t="s">
        <v>15</v>
      </c>
      <c r="F1304" s="7" t="s">
        <v>1430</v>
      </c>
      <c r="G1304" s="7" t="s">
        <v>14</v>
      </c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</row>
    <row r="1305">
      <c r="A1305" s="70">
        <v>45411.0</v>
      </c>
      <c r="B1305" s="11" t="s">
        <v>23556</v>
      </c>
      <c r="C1305" s="7" t="s">
        <v>23557</v>
      </c>
      <c r="D1305" s="7" t="str">
        <f>IFERROR(__xludf.DUMMYFUNCTION("REGEXEXTRACT(C1305,""[A-Z]{2,}"")"),"GLOBAL")</f>
        <v>GLOBAL</v>
      </c>
      <c r="E1305" s="7" t="s">
        <v>119</v>
      </c>
      <c r="F1305" s="7" t="s">
        <v>21796</v>
      </c>
      <c r="G1305" s="7" t="s">
        <v>86</v>
      </c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</row>
    <row r="1306">
      <c r="A1306" s="70">
        <v>45411.0</v>
      </c>
      <c r="B1306" s="11" t="s">
        <v>23558</v>
      </c>
      <c r="C1306" s="7" t="s">
        <v>23559</v>
      </c>
      <c r="D1306" s="7" t="str">
        <f>IFERROR(__xludf.DUMMYFUNCTION("REGEXEXTRACT(C1306,""[A-Z]{2,}"")"),"FOMC")</f>
        <v>FOMC</v>
      </c>
      <c r="E1306" s="7" t="s">
        <v>15</v>
      </c>
      <c r="F1306" s="7" t="s">
        <v>22393</v>
      </c>
      <c r="G1306" s="7" t="s">
        <v>86</v>
      </c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</row>
    <row r="1307">
      <c r="A1307" s="70">
        <v>45408.0</v>
      </c>
      <c r="B1307" s="11" t="s">
        <v>23560</v>
      </c>
      <c r="C1307" s="7" t="s">
        <v>23561</v>
      </c>
      <c r="D1307" s="7" t="str">
        <f>IFERROR(__xludf.DUMMYFUNCTION("REGEXEXTRACT(C1307,""[A-Z]{2,}"")"),"MILL")</f>
        <v>MILL</v>
      </c>
      <c r="E1307" s="7" t="s">
        <v>950</v>
      </c>
      <c r="F1307" s="7" t="s">
        <v>111</v>
      </c>
      <c r="G1307" s="7" t="s">
        <v>29</v>
      </c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</row>
    <row r="1308">
      <c r="A1308" s="70">
        <v>45408.0</v>
      </c>
      <c r="B1308" s="11" t="s">
        <v>23562</v>
      </c>
      <c r="C1308" s="7" t="s">
        <v>23563</v>
      </c>
      <c r="D1308" s="7" t="str">
        <f>IFERROR(__xludf.DUMMYFUNCTION("REGEXEXTRACT(C1308,""[A-Z]{2,}"")"),"COLOR")</f>
        <v>COLOR</v>
      </c>
      <c r="E1308" s="7" t="s">
        <v>21357</v>
      </c>
      <c r="F1308" s="7" t="s">
        <v>7427</v>
      </c>
      <c r="G1308" s="7" t="s">
        <v>29</v>
      </c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</row>
    <row r="1309">
      <c r="A1309" s="70">
        <v>45408.0</v>
      </c>
      <c r="B1309" s="11" t="s">
        <v>23564</v>
      </c>
      <c r="C1309" s="7" t="s">
        <v>23565</v>
      </c>
      <c r="D1309" s="7" t="str">
        <f>IFERROR(__xludf.DUMMYFUNCTION("REGEXEXTRACT(C1309,""[A-Z]{2,}"")"),"STEC")</f>
        <v>STEC</v>
      </c>
      <c r="E1309" s="7" t="s">
        <v>6165</v>
      </c>
      <c r="F1309" s="7" t="s">
        <v>7427</v>
      </c>
      <c r="G1309" s="7" t="s">
        <v>29</v>
      </c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</row>
    <row r="1310">
      <c r="A1310" s="70">
        <v>45408.0</v>
      </c>
      <c r="B1310" s="11" t="s">
        <v>23566</v>
      </c>
      <c r="C1310" s="7" t="s">
        <v>23567</v>
      </c>
      <c r="D1310" s="7" t="str">
        <f>IFERROR(__xludf.DUMMYFUNCTION("REGEXEXTRACT(C1310,""[A-Z]{2,}"")"),"DELTA")</f>
        <v>DELTA</v>
      </c>
      <c r="E1310" s="7" t="s">
        <v>111</v>
      </c>
      <c r="F1310" s="7" t="s">
        <v>18</v>
      </c>
      <c r="G1310" s="7" t="s">
        <v>14</v>
      </c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</row>
    <row r="1311">
      <c r="A1311" s="70">
        <v>45408.0</v>
      </c>
      <c r="B1311" s="11" t="s">
        <v>23568</v>
      </c>
      <c r="C1311" s="7" t="s">
        <v>23569</v>
      </c>
      <c r="D1311" s="7" t="str">
        <f>IFERROR(__xludf.DUMMYFUNCTION("REGEXEXTRACT(C1311,""[A-Z]{2,}"")"),"NUSA")</f>
        <v>NUSA</v>
      </c>
      <c r="E1311" s="7" t="s">
        <v>184</v>
      </c>
      <c r="F1311" s="7" t="s">
        <v>668</v>
      </c>
      <c r="G1311" s="7" t="s">
        <v>86</v>
      </c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</row>
    <row r="1312">
      <c r="A1312" s="70">
        <v>45408.0</v>
      </c>
      <c r="B1312" s="11" t="s">
        <v>23570</v>
      </c>
      <c r="C1312" s="7" t="s">
        <v>23571</v>
      </c>
      <c r="D1312" s="7" t="str">
        <f>IFERROR(__xludf.DUMMYFUNCTION("REGEXEXTRACT(C1312,""[A-Z]{2,}"")"),"PTTEP")</f>
        <v>PTTEP</v>
      </c>
      <c r="E1312" s="7" t="s">
        <v>15</v>
      </c>
      <c r="F1312" s="7" t="s">
        <v>119</v>
      </c>
      <c r="G1312" s="7" t="s">
        <v>14</v>
      </c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</row>
    <row r="1313">
      <c r="A1313" s="70">
        <v>45408.0</v>
      </c>
      <c r="B1313" s="11" t="s">
        <v>23572</v>
      </c>
      <c r="C1313" s="7" t="s">
        <v>23573</v>
      </c>
      <c r="D1313" s="7" t="str">
        <f>IFERROR(__xludf.DUMMYFUNCTION("REGEXEXTRACT(C1313,""[A-Z]{2,}"")"),"JAS")</f>
        <v>JAS</v>
      </c>
      <c r="E1313" s="7" t="s">
        <v>15</v>
      </c>
      <c r="F1313" s="7" t="s">
        <v>22193</v>
      </c>
      <c r="G1313" s="7" t="s">
        <v>29</v>
      </c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</row>
    <row r="1314">
      <c r="A1314" s="70">
        <v>45408.0</v>
      </c>
      <c r="B1314" s="11" t="s">
        <v>23574</v>
      </c>
      <c r="C1314" s="7" t="s">
        <v>23575</v>
      </c>
      <c r="D1314" s="7" t="str">
        <f>IFERROR(__xludf.DUMMYFUNCTION("REGEXEXTRACT(C1314,""[A-Z]{2,}"")"),"MAGURO")</f>
        <v>MAGURO</v>
      </c>
      <c r="E1314" s="7" t="s">
        <v>23576</v>
      </c>
      <c r="F1314" s="7" t="s">
        <v>6455</v>
      </c>
      <c r="G1314" s="7" t="s">
        <v>29</v>
      </c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</row>
    <row r="1315">
      <c r="A1315" s="70">
        <v>45408.0</v>
      </c>
      <c r="B1315" s="11" t="s">
        <v>23577</v>
      </c>
      <c r="C1315" s="7" t="s">
        <v>23578</v>
      </c>
      <c r="D1315" s="7" t="str">
        <f>IFERROR(__xludf.DUMMYFUNCTION("REGEXEXTRACT(C1315,""[A-Z]{2,}"")"),"BJC")</f>
        <v>BJC</v>
      </c>
      <c r="E1315" s="7" t="s">
        <v>15</v>
      </c>
      <c r="F1315" s="7" t="s">
        <v>747</v>
      </c>
      <c r="G1315" s="7" t="s">
        <v>86</v>
      </c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</row>
    <row r="1316">
      <c r="A1316" s="70">
        <v>45408.0</v>
      </c>
      <c r="B1316" s="11" t="s">
        <v>23579</v>
      </c>
      <c r="C1316" s="7" t="s">
        <v>23580</v>
      </c>
      <c r="D1316" s="7" t="str">
        <f>IFERROR(__xludf.DUMMYFUNCTION("REGEXEXTRACT(C1316,""[A-Z]{2,}"")"),"PTT")</f>
        <v>PTT</v>
      </c>
      <c r="E1316" s="7" t="s">
        <v>21916</v>
      </c>
      <c r="F1316" s="7" t="s">
        <v>240</v>
      </c>
      <c r="G1316" s="7" t="s">
        <v>29</v>
      </c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</row>
    <row r="1317">
      <c r="A1317" s="70">
        <v>45408.0</v>
      </c>
      <c r="B1317" s="11" t="s">
        <v>23581</v>
      </c>
      <c r="C1317" s="7" t="s">
        <v>23582</v>
      </c>
      <c r="D1317" s="7" t="str">
        <f>IFERROR(__xludf.DUMMYFUNCTION("REGEXEXTRACT(C1317,""[A-Z]{2,}"")"),"HFT")</f>
        <v>HFT</v>
      </c>
      <c r="E1317" s="7" t="s">
        <v>23583</v>
      </c>
      <c r="F1317" s="7" t="s">
        <v>7833</v>
      </c>
      <c r="G1317" s="7" t="s">
        <v>29</v>
      </c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</row>
    <row r="1318">
      <c r="A1318" s="70">
        <v>45408.0</v>
      </c>
      <c r="B1318" s="11" t="s">
        <v>23584</v>
      </c>
      <c r="C1318" s="7" t="s">
        <v>23585</v>
      </c>
      <c r="D1318" s="7" t="str">
        <f>IFERROR(__xludf.DUMMYFUNCTION("REGEXEXTRACT(C1318,""[A-Z]{2,}"")"),"ADVANC")</f>
        <v>ADVANC</v>
      </c>
      <c r="E1318" s="7" t="s">
        <v>21702</v>
      </c>
      <c r="F1318" s="7" t="s">
        <v>6155</v>
      </c>
      <c r="G1318" s="7" t="s">
        <v>29</v>
      </c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</row>
    <row r="1319">
      <c r="A1319" s="70">
        <v>45408.0</v>
      </c>
      <c r="B1319" s="11" t="s">
        <v>23586</v>
      </c>
      <c r="C1319" s="7" t="s">
        <v>23587</v>
      </c>
      <c r="D1319" s="7" t="str">
        <f>IFERROR(__xludf.DUMMYFUNCTION("REGEXEXTRACT(C1319,""[A-Z]{2,}"")"),"GDP")</f>
        <v>GDP</v>
      </c>
      <c r="E1319" s="7" t="s">
        <v>15</v>
      </c>
      <c r="F1319" s="7" t="s">
        <v>535</v>
      </c>
      <c r="G1319" s="7" t="s">
        <v>86</v>
      </c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</row>
    <row r="1320">
      <c r="A1320" s="70">
        <v>45407.0</v>
      </c>
      <c r="B1320" s="11" t="s">
        <v>23588</v>
      </c>
      <c r="C1320" s="7" t="s">
        <v>23589</v>
      </c>
      <c r="D1320" s="7" t="str">
        <f>IFERROR(__xludf.DUMMYFUNCTION("REGEXEXTRACT(C1320,""[A-Z]{2,}"")"),"BH")</f>
        <v>BH</v>
      </c>
      <c r="E1320" s="7" t="s">
        <v>3289</v>
      </c>
      <c r="F1320" s="7" t="s">
        <v>1316</v>
      </c>
      <c r="G1320" s="7" t="s">
        <v>29</v>
      </c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</row>
    <row r="1321">
      <c r="A1321" s="70">
        <v>45407.0</v>
      </c>
      <c r="B1321" s="11" t="s">
        <v>23590</v>
      </c>
      <c r="C1321" s="7" t="s">
        <v>23591</v>
      </c>
      <c r="D1321" s="7" t="str">
        <f>IFERROR(__xludf.DUMMYFUNCTION("REGEXEXTRACT(C1321,""[A-Z]{2,}"")"),"PTG")</f>
        <v>PTG</v>
      </c>
      <c r="E1321" s="7" t="s">
        <v>2686</v>
      </c>
      <c r="F1321" s="7" t="s">
        <v>18</v>
      </c>
      <c r="G1321" s="7" t="s">
        <v>14</v>
      </c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</row>
    <row r="1322">
      <c r="A1322" s="70">
        <v>45407.0</v>
      </c>
      <c r="B1322" s="11" t="s">
        <v>23592</v>
      </c>
      <c r="C1322" s="7" t="s">
        <v>23593</v>
      </c>
      <c r="D1322" s="7" t="str">
        <f>IFERROR(__xludf.DUMMYFUNCTION("REGEXEXTRACT(C1322,""[A-Z]{2,}"")"),"BCP")</f>
        <v>BCP</v>
      </c>
      <c r="E1322" s="7" t="s">
        <v>184</v>
      </c>
      <c r="F1322" s="7" t="s">
        <v>689</v>
      </c>
      <c r="G1322" s="7" t="s">
        <v>14</v>
      </c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</row>
    <row r="1323">
      <c r="A1323" s="70">
        <v>45407.0</v>
      </c>
      <c r="B1323" s="11" t="s">
        <v>23594</v>
      </c>
      <c r="C1323" s="7" t="s">
        <v>23595</v>
      </c>
      <c r="D1323" s="7" t="str">
        <f>IFERROR(__xludf.DUMMYFUNCTION("REGEXEXTRACT(C1323,""[A-Z]{2,}"")"),"ECF")</f>
        <v>ECF</v>
      </c>
      <c r="E1323" s="7" t="s">
        <v>4220</v>
      </c>
      <c r="F1323" s="7" t="s">
        <v>23596</v>
      </c>
      <c r="G1323" s="7" t="s">
        <v>29</v>
      </c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</row>
    <row r="1324">
      <c r="A1324" s="70">
        <v>45407.0</v>
      </c>
      <c r="B1324" s="11" t="s">
        <v>23597</v>
      </c>
      <c r="C1324" s="7" t="s">
        <v>23598</v>
      </c>
      <c r="D1324" s="7" t="str">
        <f>IFERROR(__xludf.DUMMYFUNCTION("REGEXEXTRACT(C1324,""[A-Z]{2,}"")"),"CIMBT")</f>
        <v>CIMBT</v>
      </c>
      <c r="E1324" s="7" t="s">
        <v>22050</v>
      </c>
      <c r="F1324" s="7" t="s">
        <v>7427</v>
      </c>
      <c r="G1324" s="7" t="s">
        <v>29</v>
      </c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</row>
    <row r="1325">
      <c r="A1325" s="70">
        <v>45407.0</v>
      </c>
      <c r="B1325" s="11" t="s">
        <v>23599</v>
      </c>
      <c r="C1325" s="7" t="s">
        <v>23600</v>
      </c>
      <c r="D1325" s="7" t="str">
        <f>IFERROR(__xludf.DUMMYFUNCTION("REGEXEXTRACT(C1325,""[A-Z]{2,}"")"),"BCH")</f>
        <v>BCH</v>
      </c>
      <c r="E1325" s="7" t="s">
        <v>6454</v>
      </c>
      <c r="F1325" s="7" t="s">
        <v>21456</v>
      </c>
      <c r="G1325" s="7" t="s">
        <v>29</v>
      </c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</row>
    <row r="1326">
      <c r="A1326" s="70">
        <v>45407.0</v>
      </c>
      <c r="B1326" s="11" t="s">
        <v>23601</v>
      </c>
      <c r="C1326" s="7" t="s">
        <v>23602</v>
      </c>
      <c r="D1326" s="7" t="str">
        <f>IFERROR(__xludf.DUMMYFUNCTION("REGEXEXTRACT(C1326,""[A-Z]{2,}"")"),"SOLAR")</f>
        <v>SOLAR</v>
      </c>
      <c r="E1326" s="7" t="s">
        <v>21424</v>
      </c>
      <c r="F1326" s="7" t="s">
        <v>2261</v>
      </c>
      <c r="G1326" s="7" t="s">
        <v>29</v>
      </c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</row>
    <row r="1327">
      <c r="A1327" s="70">
        <v>45407.0</v>
      </c>
      <c r="B1327" s="11" t="s">
        <v>23603</v>
      </c>
      <c r="C1327" s="7" t="s">
        <v>23604</v>
      </c>
      <c r="D1327" s="7" t="str">
        <f>IFERROR(__xludf.DUMMYFUNCTION("REGEXEXTRACT(C1327,""[A-Z]{2,}"")"),"TPIPP")</f>
        <v>TPIPP</v>
      </c>
      <c r="E1327" s="7" t="s">
        <v>38</v>
      </c>
      <c r="F1327" s="7" t="s">
        <v>2852</v>
      </c>
      <c r="G1327" s="7" t="s">
        <v>14</v>
      </c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</row>
    <row r="1328">
      <c r="A1328" s="70">
        <v>45407.0</v>
      </c>
      <c r="B1328" s="11" t="s">
        <v>23605</v>
      </c>
      <c r="C1328" s="7" t="s">
        <v>23606</v>
      </c>
      <c r="D1328" s="7" t="str">
        <f>IFERROR(__xludf.DUMMYFUNCTION("REGEXEXTRACT(C1328,""[A-Z]{2,}"")"),"PTTEP")</f>
        <v>PTTEP</v>
      </c>
      <c r="E1328" s="7" t="s">
        <v>184</v>
      </c>
      <c r="F1328" s="7" t="s">
        <v>144</v>
      </c>
      <c r="G1328" s="7" t="s">
        <v>86</v>
      </c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</row>
    <row r="1329">
      <c r="A1329" s="70">
        <v>45407.0</v>
      </c>
      <c r="B1329" s="11" t="s">
        <v>23607</v>
      </c>
      <c r="C1329" s="7" t="s">
        <v>23608</v>
      </c>
      <c r="D1329" s="7" t="str">
        <f>IFERROR(__xludf.DUMMYFUNCTION("REGEXEXTRACT(C1329,""[A-Z]{2,}"")"),"XPG")</f>
        <v>XPG</v>
      </c>
      <c r="E1329" s="7" t="s">
        <v>15</v>
      </c>
      <c r="F1329" s="7" t="s">
        <v>542</v>
      </c>
      <c r="G1329" s="7" t="s">
        <v>14</v>
      </c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</row>
    <row r="1330">
      <c r="A1330" s="70">
        <v>45407.0</v>
      </c>
      <c r="B1330" s="11" t="s">
        <v>23609</v>
      </c>
      <c r="C1330" s="7" t="s">
        <v>23610</v>
      </c>
      <c r="D1330" s="7" t="str">
        <f>IFERROR(__xludf.DUMMYFUNCTION("REGEXEXTRACT(C1330,""[A-Z]{2,}"")"),"BCP")</f>
        <v>BCP</v>
      </c>
      <c r="E1330" s="7" t="s">
        <v>22050</v>
      </c>
      <c r="F1330" s="7" t="s">
        <v>21416</v>
      </c>
      <c r="G1330" s="7" t="s">
        <v>29</v>
      </c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</row>
    <row r="1331">
      <c r="A1331" s="70">
        <v>45407.0</v>
      </c>
      <c r="B1331" s="11" t="s">
        <v>23611</v>
      </c>
      <c r="C1331" s="7" t="s">
        <v>23612</v>
      </c>
      <c r="D1331" s="7" t="str">
        <f>IFERROR(__xludf.DUMMYFUNCTION("REGEXEXTRACT(C1331,""[A-Z]{2,}"")"),"ORI")</f>
        <v>ORI</v>
      </c>
      <c r="E1331" s="7" t="s">
        <v>15</v>
      </c>
      <c r="F1331" s="7" t="s">
        <v>1303</v>
      </c>
      <c r="G1331" s="7" t="s">
        <v>14</v>
      </c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</row>
    <row r="1332">
      <c r="A1332" s="70">
        <v>45407.0</v>
      </c>
      <c r="B1332" s="11" t="s">
        <v>23613</v>
      </c>
      <c r="C1332" s="7" t="s">
        <v>23614</v>
      </c>
      <c r="D1332" s="7" t="str">
        <f>IFERROR(__xludf.DUMMYFUNCTION("REGEXEXTRACT(C1332,""[A-Z]{2,}"")"),"BAFS")</f>
        <v>BAFS</v>
      </c>
      <c r="E1332" s="7" t="s">
        <v>23615</v>
      </c>
      <c r="F1332" s="7" t="s">
        <v>257</v>
      </c>
      <c r="G1332" s="7" t="s">
        <v>29</v>
      </c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</row>
    <row r="1333">
      <c r="A1333" s="70">
        <v>45407.0</v>
      </c>
      <c r="B1333" s="11" t="s">
        <v>23616</v>
      </c>
      <c r="C1333" s="7" t="s">
        <v>23617</v>
      </c>
      <c r="D1333" s="7" t="str">
        <f>IFERROR(__xludf.DUMMYFUNCTION("REGEXEXTRACT(C1333,""[A-Z]{2,}"")"),"BH")</f>
        <v>BH</v>
      </c>
      <c r="E1333" s="7" t="s">
        <v>171</v>
      </c>
      <c r="F1333" s="7" t="s">
        <v>300</v>
      </c>
      <c r="G1333" s="7" t="s">
        <v>14</v>
      </c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</row>
    <row r="1334">
      <c r="A1334" s="70">
        <v>45407.0</v>
      </c>
      <c r="B1334" s="11" t="s">
        <v>23618</v>
      </c>
      <c r="C1334" s="7" t="s">
        <v>23619</v>
      </c>
      <c r="D1334" s="7" t="str">
        <f>IFERROR(__xludf.DUMMYFUNCTION("REGEXEXTRACT(C1334,""[A-Z]{2,}"")"),"GDP")</f>
        <v>GDP</v>
      </c>
      <c r="E1334" s="7" t="s">
        <v>5047</v>
      </c>
      <c r="F1334" s="7" t="s">
        <v>23620</v>
      </c>
      <c r="G1334" s="7" t="s">
        <v>29</v>
      </c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</row>
    <row r="1335">
      <c r="A1335" s="70">
        <v>45407.0</v>
      </c>
      <c r="B1335" s="11" t="s">
        <v>23621</v>
      </c>
      <c r="C1335" s="7" t="s">
        <v>23622</v>
      </c>
      <c r="D1335" s="7" t="str">
        <f>IFERROR(__xludf.DUMMYFUNCTION("REGEXEXTRACT(C1335,""[A-Z]{2,}"")"),"SET")</f>
        <v>SET</v>
      </c>
      <c r="E1335" s="7" t="s">
        <v>15</v>
      </c>
      <c r="F1335" s="7" t="s">
        <v>22393</v>
      </c>
      <c r="G1335" s="7" t="s">
        <v>86</v>
      </c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</row>
    <row r="1336">
      <c r="A1336" s="70">
        <v>45407.0</v>
      </c>
      <c r="B1336" s="11" t="s">
        <v>23621</v>
      </c>
      <c r="C1336" s="7" t="s">
        <v>23622</v>
      </c>
      <c r="D1336" s="7" t="str">
        <f>IFERROR(__xludf.DUMMYFUNCTION("REGEXEXTRACT(C1336,""[A-Z]{2,}"")"),"SET")</f>
        <v>SET</v>
      </c>
      <c r="E1336" s="7" t="s">
        <v>3860</v>
      </c>
      <c r="F1336" s="7" t="s">
        <v>3777</v>
      </c>
      <c r="G1336" s="7" t="s">
        <v>86</v>
      </c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</row>
    <row r="1337">
      <c r="A1337" s="70">
        <v>45406.0</v>
      </c>
      <c r="B1337" s="11" t="s">
        <v>23623</v>
      </c>
      <c r="C1337" s="7" t="s">
        <v>23624</v>
      </c>
      <c r="D1337" s="7" t="str">
        <f>IFERROR(__xludf.DUMMYFUNCTION("REGEXEXTRACT(C1337,""[A-Z]{2,}"")"),"ASEFA")</f>
        <v>ASEFA</v>
      </c>
      <c r="E1337" s="7" t="s">
        <v>111</v>
      </c>
      <c r="F1337" s="7" t="s">
        <v>542</v>
      </c>
      <c r="G1337" s="7" t="s">
        <v>14</v>
      </c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</row>
    <row r="1338">
      <c r="A1338" s="70">
        <v>45406.0</v>
      </c>
      <c r="B1338" s="11" t="s">
        <v>23625</v>
      </c>
      <c r="C1338" s="7" t="s">
        <v>23626</v>
      </c>
      <c r="D1338" s="7" t="str">
        <f>IFERROR(__xludf.DUMMYFUNCTION("REGEXEXTRACT(C1338,""[A-Z]{2,}"")"),"DCA")</f>
        <v>DCA</v>
      </c>
      <c r="E1338" s="7" t="s">
        <v>23627</v>
      </c>
      <c r="F1338" s="7" t="s">
        <v>1730</v>
      </c>
      <c r="G1338" s="7" t="s">
        <v>29</v>
      </c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</row>
    <row r="1339">
      <c r="A1339" s="70">
        <v>45406.0</v>
      </c>
      <c r="B1339" s="11" t="s">
        <v>23628</v>
      </c>
      <c r="C1339" s="7" t="s">
        <v>23629</v>
      </c>
      <c r="D1339" s="7" t="str">
        <f>IFERROR(__xludf.DUMMYFUNCTION("REGEXEXTRACT(C1339,""[A-Z]{2,}"")"),"SCC")</f>
        <v>SCC</v>
      </c>
      <c r="E1339" s="7" t="s">
        <v>119</v>
      </c>
      <c r="F1339" s="7" t="s">
        <v>505</v>
      </c>
      <c r="G1339" s="7" t="s">
        <v>86</v>
      </c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</row>
    <row r="1340">
      <c r="A1340" s="70">
        <v>45406.0</v>
      </c>
      <c r="B1340" s="11" t="s">
        <v>23630</v>
      </c>
      <c r="C1340" s="7" t="s">
        <v>23631</v>
      </c>
      <c r="D1340" s="7" t="str">
        <f>IFERROR(__xludf.DUMMYFUNCTION("REGEXEXTRACT(C1340,""[A-Z]{2,}"")"),"BDMS")</f>
        <v>BDMS</v>
      </c>
      <c r="E1340" s="7" t="s">
        <v>21357</v>
      </c>
      <c r="F1340" s="7" t="s">
        <v>7427</v>
      </c>
      <c r="G1340" s="7" t="s">
        <v>29</v>
      </c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</row>
    <row r="1341">
      <c r="A1341" s="70">
        <v>45406.0</v>
      </c>
      <c r="B1341" s="11" t="s">
        <v>23632</v>
      </c>
      <c r="C1341" s="7" t="s">
        <v>23633</v>
      </c>
      <c r="D1341" s="7" t="str">
        <f>IFERROR(__xludf.DUMMYFUNCTION("REGEXEXTRACT(C1341,""[A-Z]{2,}"")"),"PTTGC")</f>
        <v>PTTGC</v>
      </c>
      <c r="E1341" s="7" t="s">
        <v>15</v>
      </c>
      <c r="F1341" s="7" t="s">
        <v>111</v>
      </c>
      <c r="G1341" s="7" t="s">
        <v>29</v>
      </c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</row>
    <row r="1342">
      <c r="A1342" s="70">
        <v>45406.0</v>
      </c>
      <c r="B1342" s="11" t="s">
        <v>23634</v>
      </c>
      <c r="C1342" s="7" t="s">
        <v>23635</v>
      </c>
      <c r="D1342" s="7" t="str">
        <f>IFERROR(__xludf.DUMMYFUNCTION("REGEXEXTRACT(C1342,""[A-Z]{2,}"")"),"KTB")</f>
        <v>KTB</v>
      </c>
      <c r="E1342" s="7" t="s">
        <v>15</v>
      </c>
      <c r="F1342" s="7" t="s">
        <v>23636</v>
      </c>
      <c r="G1342" s="7" t="s">
        <v>86</v>
      </c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</row>
    <row r="1343">
      <c r="A1343" s="70">
        <v>45406.0</v>
      </c>
      <c r="B1343" s="11" t="s">
        <v>23637</v>
      </c>
      <c r="C1343" s="7" t="s">
        <v>23638</v>
      </c>
      <c r="D1343" s="7" t="str">
        <f>IFERROR(__xludf.DUMMYFUNCTION("REGEXEXTRACT(C1343,""[A-Z]{2,}"")"),"DELTA")</f>
        <v>DELTA</v>
      </c>
      <c r="E1343" s="7" t="s">
        <v>171</v>
      </c>
      <c r="F1343" s="7" t="s">
        <v>300</v>
      </c>
      <c r="G1343" s="7" t="s">
        <v>14</v>
      </c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</row>
    <row r="1344">
      <c r="A1344" s="70">
        <v>45406.0</v>
      </c>
      <c r="B1344" s="11" t="s">
        <v>23639</v>
      </c>
      <c r="C1344" s="7" t="s">
        <v>23640</v>
      </c>
      <c r="D1344" s="7" t="str">
        <f>IFERROR(__xludf.DUMMYFUNCTION("REGEXEXTRACT(C1344,""[A-Z]{2,}"")"),"ICN")</f>
        <v>ICN</v>
      </c>
      <c r="E1344" s="7" t="s">
        <v>428</v>
      </c>
      <c r="F1344" s="7" t="s">
        <v>42</v>
      </c>
      <c r="G1344" s="7" t="s">
        <v>29</v>
      </c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</row>
    <row r="1345">
      <c r="A1345" s="70">
        <v>45406.0</v>
      </c>
      <c r="B1345" s="11" t="s">
        <v>23641</v>
      </c>
      <c r="C1345" s="7" t="s">
        <v>23642</v>
      </c>
      <c r="D1345" s="7" t="str">
        <f>IFERROR(__xludf.DUMMYFUNCTION("REGEXEXTRACT(C1345,""[A-Z]{2,}"")"),"KBANK")</f>
        <v>KBANK</v>
      </c>
      <c r="E1345" s="7" t="s">
        <v>100</v>
      </c>
      <c r="F1345" s="7" t="s">
        <v>1810</v>
      </c>
      <c r="G1345" s="7" t="s">
        <v>29</v>
      </c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</row>
    <row r="1346">
      <c r="A1346" s="70">
        <v>45406.0</v>
      </c>
      <c r="B1346" s="11" t="s">
        <v>23643</v>
      </c>
      <c r="C1346" s="7" t="s">
        <v>23644</v>
      </c>
      <c r="D1346" s="7" t="str">
        <f>IFERROR(__xludf.DUMMYFUNCTION("REGEXEXTRACT(C1346,""[A-Z]{2,}"")"),"SABUY")</f>
        <v>SABUY</v>
      </c>
      <c r="E1346" s="7" t="s">
        <v>184</v>
      </c>
      <c r="F1346" s="7" t="s">
        <v>22345</v>
      </c>
      <c r="G1346" s="7" t="s">
        <v>29</v>
      </c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</row>
    <row r="1347">
      <c r="A1347" s="70">
        <v>45405.0</v>
      </c>
      <c r="B1347" s="11" t="s">
        <v>23645</v>
      </c>
      <c r="C1347" s="7" t="s">
        <v>23646</v>
      </c>
      <c r="D1347" s="7" t="str">
        <f>IFERROR(__xludf.DUMMYFUNCTION("REGEXEXTRACT(C1347,""[A-Z]{2,}"")"),"IRPC")</f>
        <v>IRPC</v>
      </c>
      <c r="E1347" s="7" t="s">
        <v>23647</v>
      </c>
      <c r="F1347" s="7" t="s">
        <v>1895</v>
      </c>
      <c r="G1347" s="7" t="s">
        <v>29</v>
      </c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</row>
    <row r="1348">
      <c r="A1348" s="70">
        <v>45405.0</v>
      </c>
      <c r="B1348" s="11" t="s">
        <v>23648</v>
      </c>
      <c r="C1348" s="7" t="s">
        <v>23649</v>
      </c>
      <c r="D1348" s="7" t="str">
        <f>IFERROR(__xludf.DUMMYFUNCTION("REGEXEXTRACT(C1348,""[A-Z]{2,}"")"),"RATCH")</f>
        <v>RATCH</v>
      </c>
      <c r="E1348" s="7" t="s">
        <v>23650</v>
      </c>
      <c r="F1348" s="7" t="s">
        <v>7427</v>
      </c>
      <c r="G1348" s="7" t="s">
        <v>29</v>
      </c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</row>
    <row r="1349">
      <c r="A1349" s="70">
        <v>45405.0</v>
      </c>
      <c r="B1349" s="11" t="s">
        <v>23651</v>
      </c>
      <c r="C1349" s="7" t="s">
        <v>23652</v>
      </c>
      <c r="D1349" s="7" t="str">
        <f>IFERROR(__xludf.DUMMYFUNCTION("REGEXEXTRACT(C1349,""[A-Z]{2,}"")"),"SCG")</f>
        <v>SCG</v>
      </c>
      <c r="E1349" s="7" t="s">
        <v>6854</v>
      </c>
      <c r="F1349" s="7" t="s">
        <v>1730</v>
      </c>
      <c r="G1349" s="7" t="s">
        <v>29</v>
      </c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</row>
    <row r="1350">
      <c r="A1350" s="70">
        <v>45405.0</v>
      </c>
      <c r="B1350" s="11" t="s">
        <v>23653</v>
      </c>
      <c r="C1350" s="7" t="s">
        <v>23654</v>
      </c>
      <c r="D1350" s="7" t="str">
        <f>IFERROR(__xludf.DUMMYFUNCTION("REGEXEXTRACT(C1350,""[A-Z]{2,}"")"),"BSRC")</f>
        <v>BSRC</v>
      </c>
      <c r="E1350" s="7" t="s">
        <v>184</v>
      </c>
      <c r="F1350" s="7" t="s">
        <v>18</v>
      </c>
      <c r="G1350" s="7" t="s">
        <v>14</v>
      </c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</row>
    <row r="1351">
      <c r="A1351" s="70">
        <v>45405.0</v>
      </c>
      <c r="B1351" s="11" t="s">
        <v>23655</v>
      </c>
      <c r="C1351" s="7" t="s">
        <v>23656</v>
      </c>
      <c r="D1351" s="7" t="str">
        <f>IFERROR(__xludf.DUMMYFUNCTION("REGEXEXTRACT(C1351,""[A-Z]{2,}"")"),"STARK")</f>
        <v>STARK</v>
      </c>
      <c r="E1351" s="7" t="s">
        <v>21486</v>
      </c>
      <c r="F1351" s="7" t="s">
        <v>23657</v>
      </c>
      <c r="G1351" s="7" t="s">
        <v>86</v>
      </c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</row>
    <row r="1352">
      <c r="A1352" s="70">
        <v>45405.0</v>
      </c>
      <c r="B1352" s="11" t="s">
        <v>23658</v>
      </c>
      <c r="C1352" s="7" t="s">
        <v>23659</v>
      </c>
      <c r="D1352" s="7" t="str">
        <f>IFERROR(__xludf.DUMMYFUNCTION("REGEXEXTRACT(C1352,""[A-Z]{2,}"")"),"NIM")</f>
        <v>NIM</v>
      </c>
      <c r="E1352" s="7" t="s">
        <v>589</v>
      </c>
      <c r="F1352" s="7" t="s">
        <v>4485</v>
      </c>
      <c r="G1352" s="7" t="s">
        <v>86</v>
      </c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</row>
    <row r="1353">
      <c r="A1353" s="70">
        <v>45405.0</v>
      </c>
      <c r="B1353" s="11" t="s">
        <v>23660</v>
      </c>
      <c r="C1353" s="7" t="s">
        <v>23661</v>
      </c>
      <c r="D1353" s="7" t="str">
        <f>IFERROR(__xludf.DUMMYFUNCTION("REGEXEXTRACT(C1353,""[A-Z]{2,}"")"),"COCOCO")</f>
        <v>COCOCO</v>
      </c>
      <c r="E1353" s="7" t="s">
        <v>119</v>
      </c>
      <c r="F1353" s="7" t="s">
        <v>1079</v>
      </c>
      <c r="G1353" s="7" t="s">
        <v>14</v>
      </c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</row>
    <row r="1354">
      <c r="A1354" s="70">
        <v>45405.0</v>
      </c>
      <c r="B1354" s="11" t="s">
        <v>23662</v>
      </c>
      <c r="C1354" s="7" t="s">
        <v>23663</v>
      </c>
      <c r="D1354" s="7" t="str">
        <f>IFERROR(__xludf.DUMMYFUNCTION("REGEXEXTRACT(C1354,""[A-Z]{2,}"")"),"JKN")</f>
        <v>JKN</v>
      </c>
      <c r="E1354" s="7" t="s">
        <v>6764</v>
      </c>
      <c r="F1354" s="7" t="s">
        <v>1461</v>
      </c>
      <c r="G1354" s="7" t="s">
        <v>14</v>
      </c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</row>
    <row r="1355">
      <c r="A1355" s="70">
        <v>45405.0</v>
      </c>
      <c r="B1355" s="11" t="s">
        <v>23664</v>
      </c>
      <c r="C1355" s="7" t="s">
        <v>23665</v>
      </c>
      <c r="D1355" s="7" t="str">
        <f>IFERROR(__xludf.DUMMYFUNCTION("REGEXEXTRACT(C1355,""[A-Z]{2,}"")"),"MTC")</f>
        <v>MTC</v>
      </c>
      <c r="E1355" s="7" t="s">
        <v>15</v>
      </c>
      <c r="F1355" s="7" t="s">
        <v>1730</v>
      </c>
      <c r="G1355" s="7" t="s">
        <v>29</v>
      </c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</row>
    <row r="1356">
      <c r="A1356" s="70">
        <v>45405.0</v>
      </c>
      <c r="B1356" s="11" t="s">
        <v>23666</v>
      </c>
      <c r="C1356" s="7" t="s">
        <v>23667</v>
      </c>
      <c r="D1356" s="7" t="str">
        <f>IFERROR(__xludf.DUMMYFUNCTION("REGEXEXTRACT(C1356,""[A-Z]{2,}"")"),"JKN")</f>
        <v>JKN</v>
      </c>
      <c r="E1356" s="7" t="s">
        <v>21702</v>
      </c>
      <c r="F1356" s="7" t="s">
        <v>21773</v>
      </c>
      <c r="G1356" s="7" t="s">
        <v>86</v>
      </c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</row>
    <row r="1357">
      <c r="A1357" s="70">
        <v>45405.0</v>
      </c>
      <c r="B1357" s="11" t="s">
        <v>23668</v>
      </c>
      <c r="C1357" s="7" t="s">
        <v>23669</v>
      </c>
      <c r="D1357" s="7" t="str">
        <f>IFERROR(__xludf.DUMMYFUNCTION("REGEXEXTRACT(C1357,""[A-Z]{2,}"")"),"EP")</f>
        <v>EP</v>
      </c>
      <c r="E1357" s="7" t="s">
        <v>38</v>
      </c>
      <c r="F1357" s="7" t="s">
        <v>18</v>
      </c>
      <c r="G1357" s="7" t="s">
        <v>14</v>
      </c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</row>
    <row r="1358">
      <c r="A1358" s="70">
        <v>45405.0</v>
      </c>
      <c r="B1358" s="11" t="s">
        <v>23670</v>
      </c>
      <c r="C1358" s="7" t="s">
        <v>23671</v>
      </c>
      <c r="D1358" s="7" t="str">
        <f>IFERROR(__xludf.DUMMYFUNCTION("REGEXEXTRACT(C1358,""[A-Z]{2,}"")"),"GULF")</f>
        <v>GULF</v>
      </c>
      <c r="E1358" s="7" t="s">
        <v>15</v>
      </c>
      <c r="F1358" s="7" t="s">
        <v>111</v>
      </c>
      <c r="G1358" s="7" t="s">
        <v>29</v>
      </c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</row>
    <row r="1359">
      <c r="A1359" s="70">
        <v>45405.0</v>
      </c>
      <c r="B1359" s="11" t="s">
        <v>23672</v>
      </c>
      <c r="C1359" s="7" t="s">
        <v>23673</v>
      </c>
      <c r="D1359" s="7" t="str">
        <f>IFERROR(__xludf.DUMMYFUNCTION("REGEXEXTRACT(C1359,""[A-Z]{2,}"")"),"XPG")</f>
        <v>XPG</v>
      </c>
      <c r="E1359" s="7" t="s">
        <v>15</v>
      </c>
      <c r="F1359" s="7" t="s">
        <v>18</v>
      </c>
      <c r="G1359" s="7" t="s">
        <v>14</v>
      </c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</row>
    <row r="1360">
      <c r="A1360" s="70">
        <v>45405.0</v>
      </c>
      <c r="B1360" s="11" t="s">
        <v>23674</v>
      </c>
      <c r="C1360" s="7" t="s">
        <v>23675</v>
      </c>
      <c r="D1360" s="7" t="str">
        <f>IFERROR(__xludf.DUMMYFUNCTION("REGEXEXTRACT(C1360,""[A-Z]{2,}"")"),"PICO")</f>
        <v>PICO</v>
      </c>
      <c r="E1360" s="7" t="s">
        <v>428</v>
      </c>
      <c r="F1360" s="7" t="s">
        <v>6937</v>
      </c>
      <c r="G1360" s="7" t="s">
        <v>86</v>
      </c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</row>
    <row r="1361">
      <c r="A1361" s="70">
        <v>45404.0</v>
      </c>
      <c r="B1361" s="11" t="s">
        <v>23676</v>
      </c>
      <c r="C1361" s="7" t="s">
        <v>23677</v>
      </c>
      <c r="D1361" s="7" t="str">
        <f>IFERROR(__xludf.DUMMYFUNCTION("REGEXEXTRACT(C1361,""[A-Z]{2,}"")"),"CBG")</f>
        <v>CBG</v>
      </c>
      <c r="E1361" s="7" t="s">
        <v>3289</v>
      </c>
      <c r="F1361" s="7" t="s">
        <v>1316</v>
      </c>
      <c r="G1361" s="7" t="s">
        <v>29</v>
      </c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</row>
    <row r="1362">
      <c r="A1362" s="70">
        <v>45404.0</v>
      </c>
      <c r="B1362" s="11" t="s">
        <v>23678</v>
      </c>
      <c r="C1362" s="7" t="s">
        <v>23679</v>
      </c>
      <c r="D1362" s="7" t="str">
        <f>IFERROR(__xludf.DUMMYFUNCTION("REGEXEXTRACT(C1362,""[A-Z]{2,}"")"),"PRIME")</f>
        <v>PRIME</v>
      </c>
      <c r="E1362" s="7" t="s">
        <v>21357</v>
      </c>
      <c r="F1362" s="7" t="s">
        <v>21416</v>
      </c>
      <c r="G1362" s="7" t="s">
        <v>29</v>
      </c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</row>
    <row r="1363">
      <c r="A1363" s="70">
        <v>45404.0</v>
      </c>
      <c r="B1363" s="11" t="s">
        <v>23680</v>
      </c>
      <c r="C1363" s="7" t="s">
        <v>23681</v>
      </c>
      <c r="D1363" s="7" t="str">
        <f>IFERROR(__xludf.DUMMYFUNCTION("REGEXEXTRACT(C1363,""[A-Z]{2,}"")"),"FLOYD")</f>
        <v>FLOYD</v>
      </c>
      <c r="E1363" s="7" t="s">
        <v>257</v>
      </c>
      <c r="F1363" s="7" t="s">
        <v>542</v>
      </c>
      <c r="G1363" s="7" t="s">
        <v>14</v>
      </c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</row>
    <row r="1364">
      <c r="A1364" s="70">
        <v>45404.0</v>
      </c>
      <c r="B1364" s="11" t="s">
        <v>23682</v>
      </c>
      <c r="C1364" s="7" t="s">
        <v>23683</v>
      </c>
      <c r="D1364" s="7" t="str">
        <f>IFERROR(__xludf.DUMMYFUNCTION("REGEXEXTRACT(C1364,""[A-Z]{2,}"")"),"TTB")</f>
        <v>TTB</v>
      </c>
      <c r="E1364" s="7" t="s">
        <v>15</v>
      </c>
      <c r="F1364" s="7" t="s">
        <v>119</v>
      </c>
      <c r="G1364" s="7" t="s">
        <v>14</v>
      </c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</row>
    <row r="1365">
      <c r="A1365" s="70">
        <v>45404.0</v>
      </c>
      <c r="B1365" s="11" t="s">
        <v>23684</v>
      </c>
      <c r="C1365" s="7" t="s">
        <v>23685</v>
      </c>
      <c r="D1365" s="7" t="str">
        <f>IFERROR(__xludf.DUMMYFUNCTION("REGEXEXTRACT(C1365,""[A-Z]{2,}"")"),"GULF")</f>
        <v>GULF</v>
      </c>
      <c r="E1365" s="7" t="s">
        <v>950</v>
      </c>
      <c r="F1365" s="7" t="s">
        <v>1743</v>
      </c>
      <c r="G1365" s="7" t="s">
        <v>29</v>
      </c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</row>
    <row r="1366">
      <c r="A1366" s="70">
        <v>45404.0</v>
      </c>
      <c r="B1366" s="11" t="s">
        <v>23686</v>
      </c>
      <c r="C1366" s="7" t="s">
        <v>23687</v>
      </c>
      <c r="D1366" s="7" t="str">
        <f>IFERROR(__xludf.DUMMYFUNCTION("REGEXEXTRACT(C1366,""[A-Z]{2,}"")"),"KTB")</f>
        <v>KTB</v>
      </c>
      <c r="E1366" s="7" t="s">
        <v>100</v>
      </c>
      <c r="F1366" s="7" t="s">
        <v>119</v>
      </c>
      <c r="G1366" s="7" t="s">
        <v>14</v>
      </c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</row>
    <row r="1367">
      <c r="A1367" s="70">
        <v>45404.0</v>
      </c>
      <c r="B1367" s="11" t="s">
        <v>23688</v>
      </c>
      <c r="C1367" s="7" t="s">
        <v>23689</v>
      </c>
      <c r="D1367" s="7" t="s">
        <v>78</v>
      </c>
      <c r="E1367" s="7" t="s">
        <v>15</v>
      </c>
      <c r="F1367" s="7" t="s">
        <v>171</v>
      </c>
      <c r="G1367" s="7" t="s">
        <v>14</v>
      </c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</row>
    <row r="1368">
      <c r="A1368" s="70">
        <v>45404.0</v>
      </c>
      <c r="B1368" s="11" t="s">
        <v>23690</v>
      </c>
      <c r="C1368" s="7" t="s">
        <v>23691</v>
      </c>
      <c r="D1368" s="7" t="s">
        <v>206</v>
      </c>
      <c r="E1368" s="7" t="s">
        <v>119</v>
      </c>
      <c r="F1368" s="7" t="s">
        <v>18</v>
      </c>
      <c r="G1368" s="7" t="s">
        <v>14</v>
      </c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</row>
    <row r="1369">
      <c r="A1369" s="70">
        <v>45404.0</v>
      </c>
      <c r="B1369" s="11" t="s">
        <v>23692</v>
      </c>
      <c r="C1369" s="7" t="s">
        <v>23693</v>
      </c>
      <c r="D1369" s="7" t="s">
        <v>274</v>
      </c>
      <c r="E1369" s="7" t="s">
        <v>15</v>
      </c>
      <c r="F1369" s="7" t="s">
        <v>1419</v>
      </c>
      <c r="G1369" s="7" t="s">
        <v>14</v>
      </c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</row>
    <row r="1370">
      <c r="A1370" s="70">
        <v>45404.0</v>
      </c>
      <c r="B1370" s="11" t="s">
        <v>23694</v>
      </c>
      <c r="C1370" s="7" t="s">
        <v>23695</v>
      </c>
      <c r="D1370" s="7" t="s">
        <v>23696</v>
      </c>
      <c r="E1370" s="7" t="s">
        <v>15</v>
      </c>
      <c r="F1370" s="7" t="s">
        <v>171</v>
      </c>
      <c r="G1370" s="7" t="s">
        <v>14</v>
      </c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</row>
    <row r="1371">
      <c r="A1371" s="70">
        <v>45402.0</v>
      </c>
      <c r="B1371" s="11" t="s">
        <v>23697</v>
      </c>
      <c r="C1371" s="7" t="s">
        <v>23698</v>
      </c>
      <c r="D1371" s="7" t="s">
        <v>1494</v>
      </c>
      <c r="E1371" s="7" t="s">
        <v>950</v>
      </c>
      <c r="F1371" s="7" t="s">
        <v>2145</v>
      </c>
      <c r="G1371" s="7" t="s">
        <v>29</v>
      </c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</row>
    <row r="1372">
      <c r="A1372" s="70">
        <v>45402.0</v>
      </c>
      <c r="B1372" s="11" t="s">
        <v>23699</v>
      </c>
      <c r="C1372" s="7" t="s">
        <v>23700</v>
      </c>
      <c r="D1372" s="7" t="s">
        <v>4010</v>
      </c>
      <c r="E1372" s="7" t="s">
        <v>23701</v>
      </c>
      <c r="F1372" s="7" t="s">
        <v>505</v>
      </c>
      <c r="G1372" s="7" t="s">
        <v>14</v>
      </c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</row>
    <row r="1373">
      <c r="A1373" s="70">
        <v>45401.0</v>
      </c>
      <c r="B1373" s="11" t="s">
        <v>23702</v>
      </c>
      <c r="C1373" s="7" t="s">
        <v>23703</v>
      </c>
      <c r="D1373" s="7" t="s">
        <v>289</v>
      </c>
      <c r="E1373" s="7" t="s">
        <v>23704</v>
      </c>
      <c r="F1373" s="7" t="s">
        <v>21416</v>
      </c>
      <c r="G1373" s="7" t="s">
        <v>29</v>
      </c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</row>
    <row r="1374">
      <c r="A1374" s="70">
        <v>45401.0</v>
      </c>
      <c r="B1374" s="11" t="s">
        <v>23705</v>
      </c>
      <c r="C1374" s="7" t="s">
        <v>23706</v>
      </c>
      <c r="D1374" s="7" t="s">
        <v>170</v>
      </c>
      <c r="E1374" s="7" t="s">
        <v>119</v>
      </c>
      <c r="F1374" s="7" t="s">
        <v>505</v>
      </c>
      <c r="G1374" s="7" t="s">
        <v>86</v>
      </c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</row>
    <row r="1375">
      <c r="A1375" s="70">
        <v>45401.0</v>
      </c>
      <c r="B1375" s="11" t="s">
        <v>23705</v>
      </c>
      <c r="C1375" s="7" t="s">
        <v>23706</v>
      </c>
      <c r="D1375" s="7" t="s">
        <v>170</v>
      </c>
      <c r="E1375" s="7" t="s">
        <v>18</v>
      </c>
      <c r="F1375" s="7" t="s">
        <v>8707</v>
      </c>
      <c r="G1375" s="7" t="s">
        <v>86</v>
      </c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</row>
    <row r="1376">
      <c r="A1376" s="70">
        <v>45401.0</v>
      </c>
      <c r="B1376" s="11" t="s">
        <v>23707</v>
      </c>
      <c r="C1376" s="7" t="s">
        <v>23708</v>
      </c>
      <c r="D1376" s="7" t="str">
        <f>IFERROR(__xludf.DUMMYFUNCTION("REGEXEXTRACT(C1376,""[A-Z]{2,}"")"),"SET")</f>
        <v>SET</v>
      </c>
      <c r="E1376" s="7" t="s">
        <v>15</v>
      </c>
      <c r="F1376" s="7" t="s">
        <v>4561</v>
      </c>
      <c r="G1376" s="7" t="s">
        <v>86</v>
      </c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</row>
    <row r="1377">
      <c r="A1377" s="70">
        <v>45401.0</v>
      </c>
      <c r="B1377" s="11" t="s">
        <v>23709</v>
      </c>
      <c r="C1377" s="7" t="s">
        <v>23710</v>
      </c>
      <c r="D1377" s="7" t="str">
        <f>IFERROR(__xludf.DUMMYFUNCTION("REGEXEXTRACT(C1377,""[A-Z]{2,}"")"),"BBL")</f>
        <v>BBL</v>
      </c>
      <c r="E1377" s="7" t="s">
        <v>15</v>
      </c>
      <c r="F1377" s="7" t="s">
        <v>22156</v>
      </c>
      <c r="G1377" s="7" t="s">
        <v>29</v>
      </c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</row>
    <row r="1378">
      <c r="A1378" s="70">
        <v>45401.0</v>
      </c>
      <c r="B1378" s="11" t="s">
        <v>23711</v>
      </c>
      <c r="C1378" s="7" t="s">
        <v>23712</v>
      </c>
      <c r="D1378" s="7" t="str">
        <f>IFERROR(__xludf.DUMMYFUNCTION("REGEXEXTRACT(C1378,""[A-Z]{2,}"")"),"MORE")</f>
        <v>MORE</v>
      </c>
      <c r="E1378" s="7" t="s">
        <v>23713</v>
      </c>
      <c r="F1378" s="7" t="s">
        <v>21669</v>
      </c>
      <c r="G1378" s="7" t="s">
        <v>29</v>
      </c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</row>
    <row r="1379">
      <c r="A1379" s="70">
        <v>45400.0</v>
      </c>
      <c r="B1379" s="11" t="s">
        <v>23714</v>
      </c>
      <c r="C1379" s="7" t="s">
        <v>23715</v>
      </c>
      <c r="D1379" s="7" t="str">
        <f>IFERROR(__xludf.DUMMYFUNCTION("REGEXEXTRACT(C1379,""[A-Z]{2,}"")"),"SC")</f>
        <v>SC</v>
      </c>
      <c r="E1379" s="7" t="s">
        <v>4677</v>
      </c>
      <c r="F1379" s="7" t="s">
        <v>950</v>
      </c>
      <c r="G1379" s="7" t="s">
        <v>29</v>
      </c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</row>
    <row r="1380">
      <c r="A1380" s="70">
        <v>45400.0</v>
      </c>
      <c r="B1380" s="11" t="s">
        <v>23716</v>
      </c>
      <c r="C1380" s="7" t="s">
        <v>23717</v>
      </c>
      <c r="D1380" s="7" t="str">
        <f>IFERROR(__xludf.DUMMYFUNCTION("REGEXEXTRACT(C1380,""[A-Z]{2,}"")"),"NAM")</f>
        <v>NAM</v>
      </c>
      <c r="E1380" s="7" t="s">
        <v>38</v>
      </c>
      <c r="F1380" s="7" t="s">
        <v>18</v>
      </c>
      <c r="G1380" s="7" t="s">
        <v>14</v>
      </c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</row>
    <row r="1381">
      <c r="A1381" s="70">
        <v>45400.0</v>
      </c>
      <c r="B1381" s="11" t="s">
        <v>23718</v>
      </c>
      <c r="C1381" s="7" t="s">
        <v>23719</v>
      </c>
      <c r="D1381" s="7" t="str">
        <f>IFERROR(__xludf.DUMMYFUNCTION("REGEXEXTRACT(C1381,""[A-Z]{2,}"")"),"NUSA")</f>
        <v>NUSA</v>
      </c>
      <c r="E1381" s="7" t="s">
        <v>21485</v>
      </c>
      <c r="F1381" s="7" t="s">
        <v>85</v>
      </c>
      <c r="G1381" s="7" t="s">
        <v>29</v>
      </c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</row>
    <row r="1382">
      <c r="A1382" s="70">
        <v>45400.0</v>
      </c>
      <c r="B1382" s="11" t="s">
        <v>23720</v>
      </c>
      <c r="C1382" s="7" t="s">
        <v>23721</v>
      </c>
      <c r="D1382" s="7" t="str">
        <f>IFERROR(__xludf.DUMMYFUNCTION("REGEXEXTRACT(C1382,""[A-Z]{2,}"")"),"SET")</f>
        <v>SET</v>
      </c>
      <c r="E1382" s="7" t="s">
        <v>15</v>
      </c>
      <c r="F1382" s="7" t="s">
        <v>23722</v>
      </c>
      <c r="G1382" s="7" t="s">
        <v>14</v>
      </c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</row>
    <row r="1383">
      <c r="A1383" s="70">
        <v>45400.0</v>
      </c>
      <c r="B1383" s="11" t="s">
        <v>23723</v>
      </c>
      <c r="C1383" s="7" t="s">
        <v>23724</v>
      </c>
      <c r="D1383" s="7" t="str">
        <f>IFERROR(__xludf.DUMMYFUNCTION("REGEXEXTRACT(C1383,""[A-Z]{2,}"")"),"EP")</f>
        <v>EP</v>
      </c>
      <c r="E1383" s="7" t="s">
        <v>1003</v>
      </c>
      <c r="F1383" s="7" t="s">
        <v>240</v>
      </c>
      <c r="G1383" s="7" t="s">
        <v>14</v>
      </c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</row>
    <row r="1384">
      <c r="A1384" s="70">
        <v>45399.0</v>
      </c>
      <c r="B1384" s="11" t="s">
        <v>23725</v>
      </c>
      <c r="C1384" s="7" t="s">
        <v>23726</v>
      </c>
      <c r="D1384" s="7" t="str">
        <f>IFERROR(__xludf.DUMMYFUNCTION("REGEXEXTRACT(C1384,""[A-Z]{2,}"")"),"EA")</f>
        <v>EA</v>
      </c>
      <c r="E1384" s="7" t="s">
        <v>3289</v>
      </c>
      <c r="F1384" s="7" t="s">
        <v>1316</v>
      </c>
      <c r="G1384" s="7" t="s">
        <v>14</v>
      </c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</row>
    <row r="1385">
      <c r="A1385" s="70">
        <v>45399.0</v>
      </c>
      <c r="B1385" s="11" t="s">
        <v>23727</v>
      </c>
      <c r="C1385" s="7" t="s">
        <v>23728</v>
      </c>
      <c r="D1385" s="7" t="str">
        <f>IFERROR(__xludf.DUMMYFUNCTION("REGEXEXTRACT(C1385,""[A-Z]{2,}"")"),"EVER")</f>
        <v>EVER</v>
      </c>
      <c r="E1385" s="7" t="s">
        <v>105</v>
      </c>
      <c r="F1385" s="7" t="s">
        <v>23729</v>
      </c>
      <c r="G1385" s="7" t="s">
        <v>86</v>
      </c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</row>
    <row r="1386">
      <c r="A1386" s="70">
        <v>45399.0</v>
      </c>
      <c r="B1386" s="11" t="s">
        <v>23730</v>
      </c>
      <c r="C1386" s="7" t="s">
        <v>23731</v>
      </c>
      <c r="D1386" s="7" t="str">
        <f>IFERROR(__xludf.DUMMYFUNCTION("REGEXEXTRACT(C1386,""[A-Z]{2,}"")"),"SET")</f>
        <v>SET</v>
      </c>
      <c r="E1386" s="7" t="s">
        <v>4760</v>
      </c>
      <c r="F1386" s="7" t="s">
        <v>17586</v>
      </c>
      <c r="G1386" s="7" t="s">
        <v>86</v>
      </c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</row>
    <row r="1387">
      <c r="A1387" s="70">
        <v>45399.0</v>
      </c>
      <c r="B1387" s="11" t="s">
        <v>23730</v>
      </c>
      <c r="C1387" s="7" t="s">
        <v>23731</v>
      </c>
      <c r="D1387" s="7" t="str">
        <f>IFERROR(__xludf.DUMMYFUNCTION("REGEXEXTRACT(C1387,""[A-Z]{2,}"")"),"SET")</f>
        <v>SET</v>
      </c>
      <c r="E1387" s="7" t="s">
        <v>23732</v>
      </c>
      <c r="F1387" s="7" t="s">
        <v>23733</v>
      </c>
      <c r="G1387" s="7" t="s">
        <v>86</v>
      </c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</row>
    <row r="1388">
      <c r="A1388" s="70">
        <v>45399.0</v>
      </c>
      <c r="B1388" s="11" t="s">
        <v>23734</v>
      </c>
      <c r="C1388" s="7" t="s">
        <v>23735</v>
      </c>
      <c r="D1388" s="7" t="str">
        <f>IFERROR(__xludf.DUMMYFUNCTION("REGEXEXTRACT(C1388,""[A-Z]{2,}"")"),"STARK")</f>
        <v>STARK</v>
      </c>
      <c r="E1388" s="7" t="s">
        <v>4220</v>
      </c>
      <c r="F1388" s="7" t="s">
        <v>8417</v>
      </c>
      <c r="G1388" s="7" t="s">
        <v>29</v>
      </c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</row>
    <row r="1389">
      <c r="A1389" s="70">
        <v>45399.0</v>
      </c>
      <c r="B1389" s="11" t="s">
        <v>23736</v>
      </c>
      <c r="C1389" s="7" t="s">
        <v>23737</v>
      </c>
      <c r="D1389" s="7" t="str">
        <f>IFERROR(__xludf.DUMMYFUNCTION("REGEXEXTRACT(C1389,""[A-Z]{2,}"")"),"TOP")</f>
        <v>TOP</v>
      </c>
      <c r="E1389" s="7" t="s">
        <v>21407</v>
      </c>
      <c r="F1389" s="7" t="s">
        <v>22571</v>
      </c>
      <c r="G1389" s="7" t="s">
        <v>29</v>
      </c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</row>
    <row r="1390">
      <c r="A1390" s="70">
        <v>45399.0</v>
      </c>
      <c r="B1390" s="11" t="s">
        <v>23736</v>
      </c>
      <c r="C1390" s="7" t="s">
        <v>23737</v>
      </c>
      <c r="D1390" s="7" t="str">
        <f>IFERROR(__xludf.DUMMYFUNCTION("REGEXEXTRACT(C1390,""[A-Z]{2,}"")"),"TOP")</f>
        <v>TOP</v>
      </c>
      <c r="E1390" s="7" t="s">
        <v>627</v>
      </c>
      <c r="F1390" s="7" t="s">
        <v>6937</v>
      </c>
      <c r="G1390" s="7" t="s">
        <v>29</v>
      </c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</row>
    <row r="1391">
      <c r="A1391" s="70">
        <v>45399.0</v>
      </c>
      <c r="B1391" s="11" t="s">
        <v>23738</v>
      </c>
      <c r="C1391" s="7" t="s">
        <v>23739</v>
      </c>
      <c r="D1391" s="7" t="str">
        <f>IFERROR(__xludf.DUMMYFUNCTION("REGEXEXTRACT(C1391,""[A-Z]{2,}"")"),"JKN")</f>
        <v>JKN</v>
      </c>
      <c r="E1391" s="7" t="s">
        <v>21617</v>
      </c>
      <c r="F1391" s="7" t="s">
        <v>23740</v>
      </c>
      <c r="G1391" s="7" t="s">
        <v>29</v>
      </c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</row>
    <row r="1392">
      <c r="A1392" s="70">
        <v>45399.0</v>
      </c>
      <c r="B1392" s="11" t="s">
        <v>23741</v>
      </c>
      <c r="C1392" s="7" t="s">
        <v>23742</v>
      </c>
      <c r="D1392" s="7" t="str">
        <f>IFERROR(__xludf.DUMMYFUNCTION("REGEXEXTRACT(C1392,""[A-Z]{2,}"")"),"TISCO")</f>
        <v>TISCO</v>
      </c>
      <c r="E1392" s="7" t="s">
        <v>119</v>
      </c>
      <c r="F1392" s="7" t="s">
        <v>505</v>
      </c>
      <c r="G1392" s="7" t="s">
        <v>86</v>
      </c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</row>
    <row r="1393">
      <c r="A1393" s="70">
        <v>45399.0</v>
      </c>
      <c r="B1393" s="11" t="s">
        <v>23741</v>
      </c>
      <c r="C1393" s="7" t="s">
        <v>23742</v>
      </c>
      <c r="D1393" s="7" t="str">
        <f>IFERROR(__xludf.DUMMYFUNCTION("REGEXEXTRACT(C1393,""[A-Z]{2,}"")"),"TISCO")</f>
        <v>TISCO</v>
      </c>
      <c r="E1393" s="7" t="s">
        <v>38</v>
      </c>
      <c r="F1393" s="7" t="s">
        <v>1123</v>
      </c>
      <c r="G1393" s="7" t="s">
        <v>86</v>
      </c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</row>
    <row r="1394">
      <c r="A1394" s="70">
        <v>45399.0</v>
      </c>
      <c r="B1394" s="11" t="s">
        <v>23741</v>
      </c>
      <c r="C1394" s="7" t="s">
        <v>23742</v>
      </c>
      <c r="D1394" s="7" t="str">
        <f>IFERROR(__xludf.DUMMYFUNCTION("REGEXEXTRACT(C1394,""[A-Z]{2,}"")"),"TISCO")</f>
        <v>TISCO</v>
      </c>
      <c r="E1394" s="7" t="s">
        <v>10530</v>
      </c>
      <c r="F1394" s="7" t="s">
        <v>23743</v>
      </c>
      <c r="G1394" s="7" t="s">
        <v>86</v>
      </c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</row>
    <row r="1395">
      <c r="A1395" s="70">
        <v>45399.0</v>
      </c>
      <c r="B1395" s="11" t="s">
        <v>23744</v>
      </c>
      <c r="C1395" s="7" t="s">
        <v>23745</v>
      </c>
      <c r="D1395" s="7" t="str">
        <f>IFERROR(__xludf.DUMMYFUNCTION("REGEXEXTRACT(C1395,""[A-Z]{2,}"")"),"MTC")</f>
        <v>MTC</v>
      </c>
      <c r="E1395" s="7" t="s">
        <v>15</v>
      </c>
      <c r="F1395" s="7" t="s">
        <v>747</v>
      </c>
      <c r="G1395" s="7" t="s">
        <v>86</v>
      </c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</row>
    <row r="1396">
      <c r="A1396" s="70">
        <v>45399.0</v>
      </c>
      <c r="B1396" s="11" t="s">
        <v>23744</v>
      </c>
      <c r="C1396" s="7" t="s">
        <v>23745</v>
      </c>
      <c r="D1396" s="7" t="str">
        <f>IFERROR(__xludf.DUMMYFUNCTION("REGEXEXTRACT(C1396,""[A-Z]{2,}"")"),"MTC")</f>
        <v>MTC</v>
      </c>
      <c r="E1396" s="7" t="s">
        <v>15</v>
      </c>
      <c r="F1396" s="7" t="s">
        <v>4561</v>
      </c>
      <c r="G1396" s="7" t="s">
        <v>86</v>
      </c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</row>
    <row r="1397">
      <c r="A1397" s="70">
        <v>45399.0</v>
      </c>
      <c r="B1397" s="11" t="s">
        <v>23744</v>
      </c>
      <c r="C1397" s="7" t="s">
        <v>23745</v>
      </c>
      <c r="D1397" s="7" t="str">
        <f>IFERROR(__xludf.DUMMYFUNCTION("REGEXEXTRACT(C1397,""[A-Z]{2,}"")"),"MTC")</f>
        <v>MTC</v>
      </c>
      <c r="E1397" s="7" t="s">
        <v>101</v>
      </c>
      <c r="F1397" s="7" t="s">
        <v>6546</v>
      </c>
      <c r="G1397" s="7" t="s">
        <v>86</v>
      </c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</row>
    <row r="1398">
      <c r="A1398" s="70">
        <v>45399.0</v>
      </c>
      <c r="B1398" s="11" t="s">
        <v>23744</v>
      </c>
      <c r="C1398" s="7" t="s">
        <v>23745</v>
      </c>
      <c r="D1398" s="7" t="str">
        <f>IFERROR(__xludf.DUMMYFUNCTION("REGEXEXTRACT(C1398,""[A-Z]{2,}"")"),"MTC")</f>
        <v>MTC</v>
      </c>
      <c r="E1398" s="7" t="s">
        <v>23746</v>
      </c>
      <c r="F1398" s="7" t="s">
        <v>888</v>
      </c>
      <c r="G1398" s="7" t="s">
        <v>86</v>
      </c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</row>
    <row r="1399">
      <c r="A1399" s="70">
        <v>45399.0</v>
      </c>
      <c r="B1399" s="11" t="s">
        <v>23747</v>
      </c>
      <c r="C1399" s="7" t="s">
        <v>23748</v>
      </c>
      <c r="D1399" s="7" t="str">
        <f>IFERROR(__xludf.DUMMYFUNCTION("REGEXEXTRACT(C1399,""[A-Z]{2,}"")"),"STARK")</f>
        <v>STARK</v>
      </c>
      <c r="E1399" s="7" t="s">
        <v>23749</v>
      </c>
      <c r="F1399" s="7" t="s">
        <v>23097</v>
      </c>
      <c r="G1399" s="7" t="s">
        <v>29</v>
      </c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</row>
    <row r="1400">
      <c r="A1400" s="70">
        <v>45398.0</v>
      </c>
      <c r="B1400" s="11" t="s">
        <v>23750</v>
      </c>
      <c r="C1400" s="7" t="s">
        <v>23751</v>
      </c>
      <c r="D1400" s="7" t="str">
        <f>IFERROR(__xludf.DUMMYFUNCTION("REGEXEXTRACT(C1400,""[A-Z]{2,}"")"),"BDMS")</f>
        <v>BDMS</v>
      </c>
      <c r="E1400" s="7" t="s">
        <v>5047</v>
      </c>
      <c r="F1400" s="7" t="s">
        <v>1730</v>
      </c>
      <c r="G1400" s="7" t="s">
        <v>14</v>
      </c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</row>
    <row r="1401">
      <c r="A1401" s="70">
        <v>45398.0</v>
      </c>
      <c r="B1401" s="11" t="s">
        <v>23750</v>
      </c>
      <c r="C1401" s="7" t="s">
        <v>23751</v>
      </c>
      <c r="D1401" s="7" t="str">
        <f>IFERROR(__xludf.DUMMYFUNCTION("REGEXEXTRACT(C1401,""[A-Z]{2,}"")"),"BDMS")</f>
        <v>BDMS</v>
      </c>
      <c r="E1401" s="7" t="s">
        <v>119</v>
      </c>
      <c r="F1401" s="7" t="s">
        <v>101</v>
      </c>
      <c r="G1401" s="7" t="s">
        <v>14</v>
      </c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</row>
    <row r="1402">
      <c r="A1402" s="70">
        <v>45398.0</v>
      </c>
      <c r="B1402" s="11" t="s">
        <v>23752</v>
      </c>
      <c r="C1402" s="7" t="s">
        <v>23753</v>
      </c>
      <c r="D1402" s="7" t="str">
        <f>IFERROR(__xludf.DUMMYFUNCTION("REGEXEXTRACT(C1402,""[A-Z]{2,}"")"),"EA")</f>
        <v>EA</v>
      </c>
      <c r="E1402" s="7" t="s">
        <v>194</v>
      </c>
      <c r="F1402" s="7" t="s">
        <v>950</v>
      </c>
      <c r="G1402" s="7" t="s">
        <v>14</v>
      </c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</row>
    <row r="1403">
      <c r="A1403" s="70">
        <v>45398.0</v>
      </c>
      <c r="B1403" s="11" t="s">
        <v>23752</v>
      </c>
      <c r="C1403" s="7" t="s">
        <v>23753</v>
      </c>
      <c r="D1403" s="7" t="str">
        <f>IFERROR(__xludf.DUMMYFUNCTION("REGEXEXTRACT(C1403,""[A-Z]{2,}"")"),"EA")</f>
        <v>EA</v>
      </c>
      <c r="E1403" s="7" t="s">
        <v>436</v>
      </c>
      <c r="F1403" s="7" t="s">
        <v>542</v>
      </c>
      <c r="G1403" s="7" t="s">
        <v>14</v>
      </c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</row>
    <row r="1404">
      <c r="A1404" s="70">
        <v>45397.0</v>
      </c>
      <c r="B1404" s="11" t="s">
        <v>23754</v>
      </c>
      <c r="C1404" s="7" t="s">
        <v>23755</v>
      </c>
      <c r="D1404" s="7" t="str">
        <f>IFERROR(__xludf.DUMMYFUNCTION("REGEXEXTRACT(C1404,""[A-Z]{2,}"")"),"SET")</f>
        <v>SET</v>
      </c>
      <c r="E1404" s="7" t="s">
        <v>12</v>
      </c>
      <c r="F1404" s="7" t="s">
        <v>21521</v>
      </c>
      <c r="G1404" s="7" t="s">
        <v>29</v>
      </c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</row>
    <row r="1405">
      <c r="A1405" s="70">
        <v>45397.0</v>
      </c>
      <c r="B1405" s="11" t="s">
        <v>23754</v>
      </c>
      <c r="C1405" s="7" t="s">
        <v>23755</v>
      </c>
      <c r="D1405" s="7" t="str">
        <f>IFERROR(__xludf.DUMMYFUNCTION("REGEXEXTRACT(C1405,""[A-Z]{2,}"")"),"SET")</f>
        <v>SET</v>
      </c>
      <c r="E1405" s="7" t="s">
        <v>23756</v>
      </c>
      <c r="F1405" s="7" t="s">
        <v>23757</v>
      </c>
      <c r="G1405" s="7" t="s">
        <v>14</v>
      </c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</row>
    <row r="1406">
      <c r="A1406" s="70">
        <v>45397.0</v>
      </c>
      <c r="B1406" s="11" t="s">
        <v>23758</v>
      </c>
      <c r="C1406" s="7" t="s">
        <v>23759</v>
      </c>
      <c r="D1406" s="7" t="str">
        <f>IFERROR(__xludf.DUMMYFUNCTION("REGEXEXTRACT(C1406,""[A-Z]{2,}"")"),"SETHD")</f>
        <v>SETHD</v>
      </c>
      <c r="E1406" s="7" t="s">
        <v>5047</v>
      </c>
      <c r="F1406" s="7" t="s">
        <v>21360</v>
      </c>
      <c r="G1406" s="7" t="s">
        <v>14</v>
      </c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</row>
    <row r="1407">
      <c r="A1407" s="70">
        <v>45397.0</v>
      </c>
      <c r="B1407" s="11" t="s">
        <v>23758</v>
      </c>
      <c r="C1407" s="7" t="s">
        <v>23759</v>
      </c>
      <c r="D1407" s="7" t="str">
        <f>IFERROR(__xludf.DUMMYFUNCTION("REGEXEXTRACT(C1407,""[A-Z]{2,}"")"),"SETHD")</f>
        <v>SETHD</v>
      </c>
      <c r="E1407" s="7" t="s">
        <v>47</v>
      </c>
      <c r="F1407" s="7" t="s">
        <v>1303</v>
      </c>
      <c r="G1407" s="7" t="s">
        <v>14</v>
      </c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</row>
    <row r="1408">
      <c r="A1408" s="70">
        <v>45395.0</v>
      </c>
      <c r="B1408" s="11" t="s">
        <v>23760</v>
      </c>
      <c r="C1408" s="79" t="s">
        <v>23761</v>
      </c>
      <c r="D1408" s="7" t="str">
        <f>IFERROR(__xludf.DUMMYFUNCTION("REGEXEXTRACT(C1408,""[A-Z]{2,}"")"),"ICHI")</f>
        <v>ICHI</v>
      </c>
      <c r="E1408" s="7" t="s">
        <v>119</v>
      </c>
      <c r="F1408" s="7" t="s">
        <v>1303</v>
      </c>
      <c r="G1408" s="7" t="s">
        <v>14</v>
      </c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</row>
    <row r="1409">
      <c r="A1409" s="70">
        <v>45395.0</v>
      </c>
      <c r="B1409" s="11" t="s">
        <v>23760</v>
      </c>
      <c r="C1409" s="79" t="s">
        <v>23761</v>
      </c>
      <c r="D1409" s="7" t="str">
        <f>IFERROR(__xludf.DUMMYFUNCTION("REGEXEXTRACT(C1409,""[A-Z]{2,}"")"),"ICHI")</f>
        <v>ICHI</v>
      </c>
      <c r="E1409" s="7" t="s">
        <v>6960</v>
      </c>
      <c r="F1409" s="7" t="s">
        <v>18</v>
      </c>
      <c r="G1409" s="7" t="s">
        <v>14</v>
      </c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</row>
    <row r="1410">
      <c r="A1410" s="70">
        <v>45395.0</v>
      </c>
      <c r="B1410" s="11" t="s">
        <v>23760</v>
      </c>
      <c r="C1410" s="79" t="s">
        <v>23761</v>
      </c>
      <c r="D1410" s="7" t="str">
        <f>IFERROR(__xludf.DUMMYFUNCTION("REGEXEXTRACT(C1410,""[A-Z]{2,}"")"),"ICHI")</f>
        <v>ICHI</v>
      </c>
      <c r="E1410" s="7" t="s">
        <v>239</v>
      </c>
      <c r="F1410" s="7" t="s">
        <v>240</v>
      </c>
      <c r="G1410" s="7" t="s">
        <v>14</v>
      </c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</row>
    <row r="1411">
      <c r="A1411" s="70">
        <v>45394.0</v>
      </c>
      <c r="B1411" s="11" t="s">
        <v>23762</v>
      </c>
      <c r="C1411" s="7" t="s">
        <v>23763</v>
      </c>
      <c r="D1411" s="7" t="str">
        <f>IFERROR(__xludf.DUMMYFUNCTION("REGEXEXTRACT(C1411,""[A-Z]{2,}"")"),"SET")</f>
        <v>SET</v>
      </c>
      <c r="E1411" s="7" t="s">
        <v>7400</v>
      </c>
      <c r="F1411" s="7" t="s">
        <v>11276</v>
      </c>
      <c r="G1411" s="7" t="s">
        <v>14</v>
      </c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</row>
    <row r="1412">
      <c r="A1412" s="70">
        <v>45394.0</v>
      </c>
      <c r="B1412" s="11" t="s">
        <v>23762</v>
      </c>
      <c r="C1412" s="7" t="s">
        <v>23763</v>
      </c>
      <c r="D1412" s="7" t="str">
        <f>IFERROR(__xludf.DUMMYFUNCTION("REGEXEXTRACT(C1412,""[A-Z]{2,}"")"),"SET")</f>
        <v>SET</v>
      </c>
      <c r="E1412" s="7" t="s">
        <v>23764</v>
      </c>
      <c r="F1412" s="7" t="s">
        <v>23765</v>
      </c>
      <c r="G1412" s="7" t="s">
        <v>14</v>
      </c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</row>
    <row r="1413">
      <c r="A1413" s="70">
        <v>45393.0</v>
      </c>
      <c r="B1413" s="11" t="s">
        <v>23766</v>
      </c>
      <c r="C1413" s="7" t="s">
        <v>23767</v>
      </c>
      <c r="D1413" s="7" t="str">
        <f>IFERROR(__xludf.DUMMYFUNCTION("REGEXEXTRACT(C1413,""[A-Z]{2,}"")"),"STARK")</f>
        <v>STARK</v>
      </c>
      <c r="E1413" s="7" t="s">
        <v>1524</v>
      </c>
      <c r="F1413" s="7" t="s">
        <v>23768</v>
      </c>
      <c r="G1413" s="7" t="s">
        <v>86</v>
      </c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</row>
    <row r="1414">
      <c r="A1414" s="70">
        <v>45393.0</v>
      </c>
      <c r="B1414" s="11" t="s">
        <v>23769</v>
      </c>
      <c r="C1414" s="7" t="s">
        <v>23770</v>
      </c>
      <c r="D1414" s="7" t="str">
        <f>IFERROR(__xludf.DUMMYFUNCTION("REGEXEXTRACT(C1414,""[A-Z]{2,}"")"),"CPALL")</f>
        <v>CPALL</v>
      </c>
      <c r="E1414" s="7" t="s">
        <v>5047</v>
      </c>
      <c r="F1414" s="7" t="s">
        <v>23771</v>
      </c>
      <c r="G1414" s="7" t="s">
        <v>14</v>
      </c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</row>
    <row r="1415">
      <c r="A1415" s="70">
        <v>45393.0</v>
      </c>
      <c r="B1415" s="11" t="s">
        <v>23772</v>
      </c>
      <c r="C1415" s="7" t="s">
        <v>23773</v>
      </c>
      <c r="D1415" s="7" t="str">
        <f>IFERROR(__xludf.DUMMYFUNCTION("REGEXEXTRACT(C1415,""[A-Z]{2,}"")"),"SIRI")</f>
        <v>SIRI</v>
      </c>
      <c r="E1415" s="7" t="s">
        <v>119</v>
      </c>
      <c r="F1415" s="7" t="s">
        <v>7160</v>
      </c>
      <c r="G1415" s="7" t="s">
        <v>14</v>
      </c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</row>
    <row r="1416">
      <c r="A1416" s="70">
        <v>45393.0</v>
      </c>
      <c r="B1416" s="11" t="s">
        <v>23772</v>
      </c>
      <c r="C1416" s="7" t="s">
        <v>23773</v>
      </c>
      <c r="D1416" s="7" t="str">
        <f>IFERROR(__xludf.DUMMYFUNCTION("REGEXEXTRACT(C1416,""[A-Z]{2,}"")"),"SIRI")</f>
        <v>SIRI</v>
      </c>
      <c r="E1416" s="7" t="s">
        <v>5047</v>
      </c>
      <c r="F1416" s="7" t="s">
        <v>1730</v>
      </c>
      <c r="G1416" s="7" t="s">
        <v>14</v>
      </c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</row>
    <row r="1417">
      <c r="A1417" s="70">
        <v>45393.0</v>
      </c>
      <c r="B1417" s="11" t="s">
        <v>23774</v>
      </c>
      <c r="C1417" s="7" t="s">
        <v>23775</v>
      </c>
      <c r="D1417" s="7" t="str">
        <f>IFERROR(__xludf.DUMMYFUNCTION("REGEXEXTRACT(C1417,""[A-Z]{2,}"")"),"SET")</f>
        <v>SET</v>
      </c>
      <c r="E1417" s="7" t="s">
        <v>5299</v>
      </c>
      <c r="F1417" s="7" t="s">
        <v>23776</v>
      </c>
      <c r="G1417" s="7" t="s">
        <v>29</v>
      </c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</row>
    <row r="1418">
      <c r="A1418" s="70">
        <v>45393.0</v>
      </c>
      <c r="B1418" s="11" t="s">
        <v>23774</v>
      </c>
      <c r="C1418" s="7" t="s">
        <v>23775</v>
      </c>
      <c r="D1418" s="7" t="str">
        <f>IFERROR(__xludf.DUMMYFUNCTION("REGEXEXTRACT(C1418,""[A-Z]{2,}"")"),"SET")</f>
        <v>SET</v>
      </c>
      <c r="E1418" s="7" t="s">
        <v>831</v>
      </c>
      <c r="F1418" s="7" t="s">
        <v>23776</v>
      </c>
      <c r="G1418" s="7" t="s">
        <v>29</v>
      </c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</row>
    <row r="1419">
      <c r="A1419" s="70">
        <v>45392.0</v>
      </c>
      <c r="B1419" s="11" t="s">
        <v>23777</v>
      </c>
      <c r="C1419" s="7" t="s">
        <v>23778</v>
      </c>
      <c r="D1419" s="7" t="str">
        <f>IFERROR(__xludf.DUMMYFUNCTION("REGEXEXTRACT(C1419,""[A-Z]{2,}"")"),"NCL")</f>
        <v>NCL</v>
      </c>
      <c r="E1419" s="7" t="s">
        <v>4220</v>
      </c>
      <c r="F1419" s="7" t="s">
        <v>21509</v>
      </c>
      <c r="G1419" s="7" t="s">
        <v>29</v>
      </c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</row>
    <row r="1420">
      <c r="A1420" s="70">
        <v>45392.0</v>
      </c>
      <c r="B1420" s="11" t="s">
        <v>23777</v>
      </c>
      <c r="C1420" s="7" t="s">
        <v>23778</v>
      </c>
      <c r="D1420" s="7" t="str">
        <f>IFERROR(__xludf.DUMMYFUNCTION("REGEXEXTRACT(C1420,""[A-Z]{2,}"")"),"NCL")</f>
        <v>NCL</v>
      </c>
      <c r="E1420" s="7" t="s">
        <v>6418</v>
      </c>
      <c r="F1420" s="7" t="s">
        <v>23779</v>
      </c>
      <c r="G1420" s="7" t="s">
        <v>29</v>
      </c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</row>
    <row r="1421">
      <c r="A1421" s="70">
        <v>45392.0</v>
      </c>
      <c r="B1421" s="11" t="s">
        <v>23780</v>
      </c>
      <c r="C1421" s="7" t="s">
        <v>23781</v>
      </c>
      <c r="D1421" s="7" t="str">
        <f>IFERROR(__xludf.DUMMYFUNCTION("REGEXEXTRACT(C1421,""[A-Z]{2,}"")"),"SET")</f>
        <v>SET</v>
      </c>
      <c r="E1421" s="7" t="s">
        <v>883</v>
      </c>
      <c r="F1421" s="7" t="s">
        <v>23782</v>
      </c>
      <c r="G1421" s="7" t="s">
        <v>14</v>
      </c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</row>
    <row r="1422">
      <c r="A1422" s="70">
        <v>45392.0</v>
      </c>
      <c r="B1422" s="11" t="s">
        <v>23780</v>
      </c>
      <c r="C1422" s="7" t="s">
        <v>23781</v>
      </c>
      <c r="D1422" s="7" t="str">
        <f>IFERROR(__xludf.DUMMYFUNCTION("REGEXEXTRACT(C1422,""[A-Z]{2,}"")"),"SET")</f>
        <v>SET</v>
      </c>
      <c r="E1422" s="7" t="s">
        <v>589</v>
      </c>
      <c r="F1422" s="7" t="s">
        <v>505</v>
      </c>
      <c r="G1422" s="7" t="s">
        <v>14</v>
      </c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</row>
    <row r="1423">
      <c r="A1423" s="70">
        <v>45392.0</v>
      </c>
      <c r="B1423" s="11" t="s">
        <v>23780</v>
      </c>
      <c r="C1423" s="7" t="s">
        <v>23781</v>
      </c>
      <c r="D1423" s="7" t="str">
        <f>IFERROR(__xludf.DUMMYFUNCTION("REGEXEXTRACT(C1423,""[A-Z]{2,}"")"),"SET")</f>
        <v>SET</v>
      </c>
      <c r="E1423" s="7" t="s">
        <v>10530</v>
      </c>
      <c r="F1423" s="7" t="s">
        <v>23783</v>
      </c>
      <c r="G1423" s="7" t="s">
        <v>14</v>
      </c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</row>
    <row r="1424">
      <c r="A1424" s="70">
        <v>45392.0</v>
      </c>
      <c r="B1424" s="11" t="s">
        <v>23784</v>
      </c>
      <c r="C1424" s="7" t="s">
        <v>23785</v>
      </c>
      <c r="D1424" s="7" t="str">
        <f>IFERROR(__xludf.DUMMYFUNCTION("REGEXEXTRACT(C1424,""[A-Z]{2,}"")"),"AP")</f>
        <v>AP</v>
      </c>
      <c r="E1424" s="7" t="s">
        <v>239</v>
      </c>
      <c r="F1424" s="7" t="s">
        <v>240</v>
      </c>
      <c r="G1424" s="7" t="s">
        <v>14</v>
      </c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</row>
    <row r="1425">
      <c r="A1425" s="70">
        <v>45392.0</v>
      </c>
      <c r="B1425" s="11" t="s">
        <v>23784</v>
      </c>
      <c r="C1425" s="7" t="s">
        <v>23785</v>
      </c>
      <c r="D1425" s="7" t="str">
        <f>IFERROR(__xludf.DUMMYFUNCTION("REGEXEXTRACT(C1425,""[A-Z]{2,}"")"),"AP")</f>
        <v>AP</v>
      </c>
      <c r="E1425" s="7" t="s">
        <v>2575</v>
      </c>
      <c r="F1425" s="7" t="s">
        <v>7020</v>
      </c>
      <c r="G1425" s="7" t="s">
        <v>14</v>
      </c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</row>
    <row r="1426">
      <c r="A1426" s="70">
        <v>45392.0</v>
      </c>
      <c r="B1426" s="11" t="s">
        <v>23784</v>
      </c>
      <c r="C1426" s="7" t="s">
        <v>23785</v>
      </c>
      <c r="D1426" s="7" t="str">
        <f>IFERROR(__xludf.DUMMYFUNCTION("REGEXEXTRACT(C1426,""[A-Z]{2,}"")"),"AP")</f>
        <v>AP</v>
      </c>
      <c r="E1426" s="7" t="s">
        <v>2618</v>
      </c>
      <c r="F1426" s="7" t="s">
        <v>23786</v>
      </c>
      <c r="G1426" s="7" t="s">
        <v>14</v>
      </c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</row>
    <row r="1427">
      <c r="A1427" s="70">
        <v>45392.0</v>
      </c>
      <c r="B1427" s="11" t="s">
        <v>23787</v>
      </c>
      <c r="C1427" s="7" t="s">
        <v>23788</v>
      </c>
      <c r="D1427" s="7" t="str">
        <f>IFERROR(__xludf.DUMMYFUNCTION("REGEXEXTRACT(C1427,""[A-Z]{2,}"")"),"AEONTS")</f>
        <v>AEONTS</v>
      </c>
      <c r="E1427" s="7" t="s">
        <v>15</v>
      </c>
      <c r="F1427" s="7" t="s">
        <v>171</v>
      </c>
      <c r="G1427" s="7" t="s">
        <v>14</v>
      </c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</row>
    <row r="1428">
      <c r="A1428" s="70">
        <v>45392.0</v>
      </c>
      <c r="B1428" s="11" t="s">
        <v>23787</v>
      </c>
      <c r="C1428" s="7" t="s">
        <v>23788</v>
      </c>
      <c r="D1428" s="7" t="str">
        <f>IFERROR(__xludf.DUMMYFUNCTION("REGEXEXTRACT(C1428,""[A-Z]{2,}"")"),"AEONTS")</f>
        <v>AEONTS</v>
      </c>
      <c r="E1428" s="7" t="s">
        <v>259</v>
      </c>
      <c r="F1428" s="7" t="s">
        <v>300</v>
      </c>
      <c r="G1428" s="7" t="s">
        <v>14</v>
      </c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</row>
    <row r="1429">
      <c r="A1429" s="70">
        <v>45392.0</v>
      </c>
      <c r="B1429" s="11" t="s">
        <v>23789</v>
      </c>
      <c r="C1429" s="7" t="s">
        <v>23790</v>
      </c>
      <c r="D1429" s="7" t="str">
        <f>IFERROR(__xludf.DUMMYFUNCTION("REGEXEXTRACT(C1429,""[A-Z]{2,}"")"),"ITD")</f>
        <v>ITD</v>
      </c>
      <c r="E1429" s="7" t="s">
        <v>23029</v>
      </c>
      <c r="F1429" s="7" t="s">
        <v>6113</v>
      </c>
      <c r="G1429" s="7" t="s">
        <v>29</v>
      </c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</row>
    <row r="1430">
      <c r="A1430" s="70">
        <v>45392.0</v>
      </c>
      <c r="B1430" s="11" t="s">
        <v>23789</v>
      </c>
      <c r="C1430" s="7" t="s">
        <v>23790</v>
      </c>
      <c r="D1430" s="7" t="str">
        <f>IFERROR(__xludf.DUMMYFUNCTION("REGEXEXTRACT(C1430,""[A-Z]{2,}"")"),"ITD")</f>
        <v>ITD</v>
      </c>
      <c r="E1430" s="7" t="s">
        <v>23029</v>
      </c>
      <c r="F1430" s="7" t="s">
        <v>80</v>
      </c>
      <c r="G1430" s="7" t="s">
        <v>29</v>
      </c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</row>
    <row r="1431">
      <c r="A1431" s="70">
        <v>45392.0</v>
      </c>
      <c r="B1431" s="11" t="s">
        <v>23791</v>
      </c>
      <c r="C1431" s="79" t="s">
        <v>23792</v>
      </c>
      <c r="D1431" s="7" t="str">
        <f>IFERROR(__xludf.DUMMYFUNCTION("REGEXEXTRACT(C1431,""[A-Z]{2,}"")"),"SABUY")</f>
        <v>SABUY</v>
      </c>
      <c r="E1431" s="7" t="s">
        <v>15</v>
      </c>
      <c r="F1431" s="7" t="s">
        <v>184</v>
      </c>
      <c r="G1431" s="7" t="s">
        <v>29</v>
      </c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</row>
    <row r="1432">
      <c r="A1432" s="70">
        <v>45391.0</v>
      </c>
      <c r="B1432" s="11" t="s">
        <v>23793</v>
      </c>
      <c r="C1432" s="7" t="s">
        <v>23794</v>
      </c>
      <c r="D1432" s="7" t="str">
        <f>IFERROR(__xludf.DUMMYFUNCTION("REGEXEXTRACT(C1432,""[A-Z]{2,}"")"),"EA")</f>
        <v>EA</v>
      </c>
      <c r="E1432" s="7" t="s">
        <v>21891</v>
      </c>
      <c r="F1432" s="7" t="s">
        <v>1316</v>
      </c>
      <c r="G1432" s="7" t="s">
        <v>14</v>
      </c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</row>
    <row r="1433">
      <c r="A1433" s="70">
        <v>45391.0</v>
      </c>
      <c r="B1433" s="11" t="s">
        <v>23795</v>
      </c>
      <c r="C1433" s="7" t="s">
        <v>23796</v>
      </c>
      <c r="D1433" s="7" t="str">
        <f>IFERROR(__xludf.DUMMYFUNCTION("REGEXEXTRACT(C1433,""[A-Z]{2,}"")"),"EA")</f>
        <v>EA</v>
      </c>
      <c r="E1433" s="7" t="s">
        <v>417</v>
      </c>
      <c r="F1433" s="7" t="s">
        <v>7650</v>
      </c>
      <c r="G1433" s="7" t="s">
        <v>14</v>
      </c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</row>
    <row r="1434">
      <c r="A1434" s="70">
        <v>45391.0</v>
      </c>
      <c r="B1434" s="11" t="s">
        <v>23797</v>
      </c>
      <c r="C1434" s="7" t="s">
        <v>23798</v>
      </c>
      <c r="D1434" s="7" t="str">
        <f>IFERROR(__xludf.DUMMYFUNCTION("REGEXEXTRACT(C1434,""[A-Z]{2,}"")"),"NEO")</f>
        <v>NEO</v>
      </c>
      <c r="E1434" s="7" t="s">
        <v>1465</v>
      </c>
      <c r="F1434" s="7" t="s">
        <v>260</v>
      </c>
      <c r="G1434" s="7" t="s">
        <v>14</v>
      </c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</row>
    <row r="1435">
      <c r="A1435" s="70">
        <v>45391.0</v>
      </c>
      <c r="B1435" s="11" t="s">
        <v>23797</v>
      </c>
      <c r="C1435" s="7" t="s">
        <v>23798</v>
      </c>
      <c r="D1435" s="7" t="str">
        <f>IFERROR(__xludf.DUMMYFUNCTION("REGEXEXTRACT(C1435,""[A-Z]{2,}"")"),"NEO")</f>
        <v>NEO</v>
      </c>
      <c r="E1435" s="7" t="s">
        <v>3289</v>
      </c>
      <c r="F1435" s="7" t="s">
        <v>7676</v>
      </c>
      <c r="G1435" s="7" t="s">
        <v>14</v>
      </c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</row>
    <row r="1436">
      <c r="A1436" s="70">
        <v>45391.0</v>
      </c>
      <c r="B1436" s="11" t="s">
        <v>23797</v>
      </c>
      <c r="C1436" s="7" t="s">
        <v>23798</v>
      </c>
      <c r="D1436" s="7" t="str">
        <f>IFERROR(__xludf.DUMMYFUNCTION("REGEXEXTRACT(C1436,""[A-Z]{2,}"")"),"NEO")</f>
        <v>NEO</v>
      </c>
      <c r="E1436" s="7" t="s">
        <v>21424</v>
      </c>
      <c r="F1436" s="7" t="s">
        <v>602</v>
      </c>
      <c r="G1436" s="7" t="s">
        <v>14</v>
      </c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</row>
    <row r="1437">
      <c r="A1437" s="70">
        <v>45391.0</v>
      </c>
      <c r="B1437" s="11" t="s">
        <v>23799</v>
      </c>
      <c r="C1437" s="7" t="s">
        <v>23800</v>
      </c>
      <c r="D1437" s="7" t="str">
        <f>IFERROR(__xludf.DUMMYFUNCTION("REGEXEXTRACT(C1437,""[A-Z]{2,}"")"),"SABUY")</f>
        <v>SABUY</v>
      </c>
      <c r="E1437" s="7"/>
      <c r="F1437" s="7" t="s">
        <v>300</v>
      </c>
      <c r="G1437" s="7" t="s">
        <v>14</v>
      </c>
      <c r="H1437" s="7" t="s">
        <v>15</v>
      </c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</row>
    <row r="1438">
      <c r="A1438" s="70">
        <v>45390.0</v>
      </c>
      <c r="B1438" s="11" t="s">
        <v>23801</v>
      </c>
      <c r="C1438" s="7" t="s">
        <v>23802</v>
      </c>
      <c r="D1438" s="7" t="str">
        <f>IFERROR(__xludf.DUMMYFUNCTION("REGEXEXTRACT(C1438,""[A-Z]{2,}"")"),"SET")</f>
        <v>SET</v>
      </c>
      <c r="E1438" s="7" t="s">
        <v>4759</v>
      </c>
      <c r="F1438" s="7" t="s">
        <v>127</v>
      </c>
      <c r="G1438" s="7" t="s">
        <v>14</v>
      </c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</row>
    <row r="1439">
      <c r="A1439" s="70">
        <v>45388.0</v>
      </c>
      <c r="B1439" s="11" t="s">
        <v>23803</v>
      </c>
      <c r="C1439" s="7" t="s">
        <v>23804</v>
      </c>
      <c r="D1439" s="7" t="str">
        <f>IFERROR(__xludf.DUMMYFUNCTION("REGEXEXTRACT(C1439,""[A-Z]{2,}"")"),"PTTEP")</f>
        <v>PTTEP</v>
      </c>
      <c r="E1439" s="7" t="s">
        <v>950</v>
      </c>
      <c r="F1439" s="7" t="s">
        <v>832</v>
      </c>
      <c r="G1439" s="7" t="s">
        <v>86</v>
      </c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</row>
    <row r="1440">
      <c r="A1440" s="70">
        <v>45388.0</v>
      </c>
      <c r="B1440" s="11" t="s">
        <v>23803</v>
      </c>
      <c r="C1440" s="7" t="s">
        <v>23804</v>
      </c>
      <c r="D1440" s="7" t="str">
        <f>IFERROR(__xludf.DUMMYFUNCTION("REGEXEXTRACT(C1440,""[A-Z]{2,}"")"),"PTTEP")</f>
        <v>PTTEP</v>
      </c>
      <c r="E1440" s="7" t="s">
        <v>119</v>
      </c>
      <c r="F1440" s="7" t="s">
        <v>304</v>
      </c>
      <c r="G1440" s="7" t="s">
        <v>29</v>
      </c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</row>
    <row r="1441">
      <c r="A1441" s="70">
        <v>45388.0</v>
      </c>
      <c r="B1441" s="11" t="s">
        <v>23805</v>
      </c>
      <c r="C1441" s="7" t="s">
        <v>23806</v>
      </c>
      <c r="D1441" s="7" t="str">
        <f>IFERROR(__xludf.DUMMYFUNCTION("REGEXEXTRACT(C1441,""[A-Z]{2,}"")"),"PTTEP")</f>
        <v>PTTEP</v>
      </c>
      <c r="E1441" s="7" t="s">
        <v>950</v>
      </c>
      <c r="F1441" s="7" t="s">
        <v>832</v>
      </c>
      <c r="G1441" s="7" t="s">
        <v>86</v>
      </c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</row>
    <row r="1442">
      <c r="A1442" s="70">
        <v>45387.0</v>
      </c>
      <c r="B1442" s="11" t="s">
        <v>23807</v>
      </c>
      <c r="C1442" s="7" t="s">
        <v>23808</v>
      </c>
      <c r="D1442" s="7" t="str">
        <f>IFERROR(__xludf.DUMMYFUNCTION("REGEXEXTRACT(C1442,""[A-Z]{2,}"")"),"PTTEP")</f>
        <v>PTTEP</v>
      </c>
      <c r="E1442" s="7" t="s">
        <v>344</v>
      </c>
      <c r="F1442" s="7" t="s">
        <v>23809</v>
      </c>
      <c r="G1442" s="7" t="s">
        <v>14</v>
      </c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</row>
    <row r="1443">
      <c r="A1443" s="70">
        <v>45387.0</v>
      </c>
      <c r="B1443" s="11" t="s">
        <v>23807</v>
      </c>
      <c r="C1443" s="7" t="s">
        <v>23808</v>
      </c>
      <c r="D1443" s="7" t="str">
        <f>IFERROR(__xludf.DUMMYFUNCTION("REGEXEXTRACT(C1443,""[A-Z]{2,}"")"),"PTTEP")</f>
        <v>PTTEP</v>
      </c>
      <c r="E1443" s="7" t="s">
        <v>22361</v>
      </c>
      <c r="F1443" s="7" t="s">
        <v>13</v>
      </c>
      <c r="G1443" s="7" t="s">
        <v>14</v>
      </c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</row>
    <row r="1444">
      <c r="A1444" s="70">
        <v>45387.0</v>
      </c>
      <c r="B1444" s="11" t="s">
        <v>23810</v>
      </c>
      <c r="C1444" s="7" t="s">
        <v>23811</v>
      </c>
      <c r="D1444" s="7" t="str">
        <f>IFERROR(__xludf.DUMMYFUNCTION("REGEXEXTRACT(C1444,""[A-Z]{2,}"")"),"AP")</f>
        <v>AP</v>
      </c>
      <c r="E1444" s="7" t="s">
        <v>66</v>
      </c>
      <c r="F1444" s="7" t="s">
        <v>542</v>
      </c>
      <c r="G1444" s="7" t="s">
        <v>14</v>
      </c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</row>
    <row r="1445">
      <c r="A1445" s="70">
        <v>45387.0</v>
      </c>
      <c r="B1445" s="11" t="s">
        <v>23810</v>
      </c>
      <c r="C1445" s="7" t="s">
        <v>23811</v>
      </c>
      <c r="D1445" s="7" t="str">
        <f>IFERROR(__xludf.DUMMYFUNCTION("REGEXEXTRACT(C1445,""[A-Z]{2,}"")"),"AP")</f>
        <v>AP</v>
      </c>
      <c r="E1445" s="7" t="s">
        <v>5047</v>
      </c>
      <c r="F1445" s="7" t="s">
        <v>1730</v>
      </c>
      <c r="G1445" s="7" t="s">
        <v>14</v>
      </c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</row>
    <row r="1446">
      <c r="A1446" s="70">
        <v>45387.0</v>
      </c>
      <c r="B1446" s="11" t="s">
        <v>23812</v>
      </c>
      <c r="C1446" s="7" t="s">
        <v>23813</v>
      </c>
      <c r="D1446" s="7" t="str">
        <f>IFERROR(__xludf.DUMMYFUNCTION("REGEXEXTRACT(C1446,""[A-Z]{2,}"")"),"SABUY")</f>
        <v>SABUY</v>
      </c>
      <c r="E1446" s="7" t="s">
        <v>15</v>
      </c>
      <c r="F1446" s="7" t="s">
        <v>747</v>
      </c>
      <c r="G1446" s="7" t="s">
        <v>86</v>
      </c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</row>
    <row r="1447">
      <c r="A1447" s="70">
        <v>45387.0</v>
      </c>
      <c r="B1447" s="11" t="s">
        <v>23812</v>
      </c>
      <c r="C1447" s="7" t="s">
        <v>23813</v>
      </c>
      <c r="D1447" s="7" t="str">
        <f>IFERROR(__xludf.DUMMYFUNCTION("REGEXEXTRACT(C1447,""[A-Z]{2,}"")"),"SABUY")</f>
        <v>SABUY</v>
      </c>
      <c r="E1447" s="7" t="s">
        <v>8602</v>
      </c>
      <c r="F1447" s="7" t="s">
        <v>247</v>
      </c>
      <c r="G1447" s="7" t="s">
        <v>86</v>
      </c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</row>
    <row r="1448">
      <c r="A1448" s="70">
        <v>45387.0</v>
      </c>
      <c r="B1448" s="11" t="s">
        <v>23814</v>
      </c>
      <c r="C1448" s="7" t="s">
        <v>23815</v>
      </c>
      <c r="D1448" s="7" t="str">
        <f>IFERROR(__xludf.DUMMYFUNCTION("REGEXEXTRACT(C1448,""[A-Z]{2,}"")"),"SABUY")</f>
        <v>SABUY</v>
      </c>
      <c r="E1448" s="7" t="s">
        <v>950</v>
      </c>
      <c r="F1448" s="7" t="s">
        <v>672</v>
      </c>
      <c r="G1448" s="7" t="s">
        <v>86</v>
      </c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</row>
    <row r="1449">
      <c r="A1449" s="70">
        <v>45387.0</v>
      </c>
      <c r="B1449" s="11" t="s">
        <v>23812</v>
      </c>
      <c r="C1449" s="7" t="s">
        <v>23815</v>
      </c>
      <c r="D1449" s="7" t="str">
        <f>IFERROR(__xludf.DUMMYFUNCTION("REGEXEXTRACT(C1449,""[A-Z]{2,}"")"),"SABUY")</f>
        <v>SABUY</v>
      </c>
      <c r="E1449" s="7" t="s">
        <v>705</v>
      </c>
      <c r="F1449" s="7" t="s">
        <v>741</v>
      </c>
      <c r="G1449" s="7" t="s">
        <v>86</v>
      </c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</row>
    <row r="1450">
      <c r="A1450" s="70">
        <v>45387.0</v>
      </c>
      <c r="B1450" s="11" t="s">
        <v>23812</v>
      </c>
      <c r="C1450" s="7" t="s">
        <v>23815</v>
      </c>
      <c r="D1450" s="7" t="str">
        <f>IFERROR(__xludf.DUMMYFUNCTION("REGEXEXTRACT(C1450,""[A-Z]{2,}"")"),"SABUY")</f>
        <v>SABUY</v>
      </c>
      <c r="E1450" s="7" t="s">
        <v>2859</v>
      </c>
      <c r="F1450" s="7" t="s">
        <v>101</v>
      </c>
      <c r="G1450" s="7" t="s">
        <v>86</v>
      </c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</row>
    <row r="1451">
      <c r="A1451" s="70">
        <v>45386.0</v>
      </c>
      <c r="B1451" s="11" t="s">
        <v>23816</v>
      </c>
      <c r="C1451" s="79" t="s">
        <v>23817</v>
      </c>
      <c r="D1451" s="7" t="str">
        <f>IFERROR(__xludf.DUMMYFUNCTION("REGEXEXTRACT(C1451,""[A-Z]{2,}"")"),"SABUY")</f>
        <v>SABUY</v>
      </c>
      <c r="E1451" s="7" t="s">
        <v>21357</v>
      </c>
      <c r="F1451" s="7" t="s">
        <v>21416</v>
      </c>
      <c r="G1451" s="7" t="s">
        <v>29</v>
      </c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</row>
    <row r="1452">
      <c r="A1452" s="70">
        <v>45386.0</v>
      </c>
      <c r="B1452" s="11" t="s">
        <v>23818</v>
      </c>
      <c r="C1452" s="7" t="s">
        <v>23819</v>
      </c>
      <c r="D1452" s="7" t="str">
        <f>IFERROR(__xludf.DUMMYFUNCTION("REGEXEXTRACT(C1452,""[A-Z]{2,}"")"),"MGI")</f>
        <v>MGI</v>
      </c>
      <c r="E1452" s="7"/>
      <c r="F1452" s="7" t="s">
        <v>747</v>
      </c>
      <c r="G1452" s="7" t="s">
        <v>86</v>
      </c>
      <c r="H1452" s="7" t="s">
        <v>15</v>
      </c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</row>
    <row r="1453">
      <c r="A1453" s="70">
        <v>45386.0</v>
      </c>
      <c r="B1453" s="11" t="s">
        <v>23820</v>
      </c>
      <c r="C1453" s="7" t="s">
        <v>23821</v>
      </c>
      <c r="D1453" s="7" t="str">
        <f>IFERROR(__xludf.DUMMYFUNCTION("REGEXEXTRACT(C1453,""[A-Z]{2,}"")"),"STARK")</f>
        <v>STARK</v>
      </c>
      <c r="E1453" s="7" t="s">
        <v>1402</v>
      </c>
      <c r="F1453" s="7" t="s">
        <v>23822</v>
      </c>
      <c r="G1453" s="7" t="s">
        <v>29</v>
      </c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</row>
    <row r="1454">
      <c r="A1454" s="70">
        <v>45386.0</v>
      </c>
      <c r="B1454" s="11" t="s">
        <v>23823</v>
      </c>
      <c r="C1454" s="7" t="s">
        <v>23824</v>
      </c>
      <c r="D1454" s="7" t="str">
        <f>IFERROR(__xludf.DUMMYFUNCTION("REGEXEXTRACT(C1454,""[A-Z]{2,}"")"),"SABUY")</f>
        <v>SABUY</v>
      </c>
      <c r="E1454" s="7" t="s">
        <v>15</v>
      </c>
      <c r="F1454" s="7" t="s">
        <v>4561</v>
      </c>
      <c r="G1454" s="7" t="s">
        <v>86</v>
      </c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</row>
    <row r="1455">
      <c r="A1455" s="70">
        <v>45386.0</v>
      </c>
      <c r="B1455" s="11" t="s">
        <v>23825</v>
      </c>
      <c r="C1455" s="7" t="s">
        <v>23826</v>
      </c>
      <c r="D1455" s="7" t="str">
        <f>IFERROR(__xludf.DUMMYFUNCTION("REGEXEXTRACT(C1455,""[A-Z]{2,}"")"),"MALEE")</f>
        <v>MALEE</v>
      </c>
      <c r="E1455" s="7" t="s">
        <v>436</v>
      </c>
      <c r="F1455" s="7" t="s">
        <v>18</v>
      </c>
      <c r="G1455" s="7" t="s">
        <v>14</v>
      </c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</row>
    <row r="1456">
      <c r="A1456" s="70">
        <v>45386.0</v>
      </c>
      <c r="B1456" s="11" t="s">
        <v>23825</v>
      </c>
      <c r="C1456" s="7" t="s">
        <v>23826</v>
      </c>
      <c r="D1456" s="7" t="str">
        <f>IFERROR(__xludf.DUMMYFUNCTION("REGEXEXTRACT(C1456,""[A-Z]{2,}"")"),"MALEE")</f>
        <v>MALEE</v>
      </c>
      <c r="E1456" s="7" t="s">
        <v>344</v>
      </c>
      <c r="F1456" s="7" t="s">
        <v>450</v>
      </c>
      <c r="G1456" s="7" t="s">
        <v>14</v>
      </c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</row>
    <row r="1457">
      <c r="A1457" s="70">
        <v>45386.0</v>
      </c>
      <c r="B1457" s="11" t="s">
        <v>23827</v>
      </c>
      <c r="C1457" s="7" t="s">
        <v>23828</v>
      </c>
      <c r="D1457" s="7" t="str">
        <f>IFERROR(__xludf.DUMMYFUNCTION("REGEXEXTRACT(C1457,""[A-Z]{2,}"")"),"MGI")</f>
        <v>MGI</v>
      </c>
      <c r="E1457" s="7" t="s">
        <v>15</v>
      </c>
      <c r="F1457" s="7" t="s">
        <v>747</v>
      </c>
      <c r="G1457" s="7" t="s">
        <v>86</v>
      </c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</row>
    <row r="1458">
      <c r="A1458" s="70">
        <v>45386.0</v>
      </c>
      <c r="B1458" s="11" t="s">
        <v>23829</v>
      </c>
      <c r="C1458" s="7" t="s">
        <v>23830</v>
      </c>
      <c r="D1458" s="7" t="str">
        <f>IFERROR(__xludf.DUMMYFUNCTION("REGEXEXTRACT(C1458,""[A-Z]{2,}"")"),"OPEC")</f>
        <v>OPEC</v>
      </c>
      <c r="E1458" s="7" t="s">
        <v>315</v>
      </c>
      <c r="F1458" s="7" t="s">
        <v>3605</v>
      </c>
      <c r="G1458" s="7" t="s">
        <v>29</v>
      </c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</row>
    <row r="1459">
      <c r="A1459" s="70">
        <v>45386.0</v>
      </c>
      <c r="B1459" s="11" t="s">
        <v>23831</v>
      </c>
      <c r="C1459" s="7" t="s">
        <v>23832</v>
      </c>
      <c r="D1459" s="7" t="str">
        <f>IFERROR(__xludf.DUMMYFUNCTION("REGEXEXTRACT(C1459,""[A-Z]{2,}"")"),"QTCG")</f>
        <v>QTCG</v>
      </c>
      <c r="E1459" s="7" t="s">
        <v>15</v>
      </c>
      <c r="F1459" s="7" t="s">
        <v>6516</v>
      </c>
      <c r="G1459" s="7" t="s">
        <v>14</v>
      </c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</row>
    <row r="1460">
      <c r="A1460" s="70">
        <v>45385.0</v>
      </c>
      <c r="B1460" s="11" t="s">
        <v>23833</v>
      </c>
      <c r="C1460" s="7" t="s">
        <v>23834</v>
      </c>
      <c r="D1460" s="7" t="str">
        <f>IFERROR(__xludf.DUMMYFUNCTION("REGEXEXTRACT(C1460,""[A-Z]{2,}"")"),"SET")</f>
        <v>SET</v>
      </c>
      <c r="E1460" s="7" t="s">
        <v>3748</v>
      </c>
      <c r="F1460" s="7" t="s">
        <v>3777</v>
      </c>
      <c r="G1460" s="7" t="s">
        <v>86</v>
      </c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</row>
    <row r="1461">
      <c r="A1461" s="70">
        <v>45385.0</v>
      </c>
      <c r="B1461" s="11" t="s">
        <v>23835</v>
      </c>
      <c r="C1461" s="7" t="s">
        <v>23836</v>
      </c>
      <c r="D1461" s="7" t="str">
        <f>IFERROR(__xludf.DUMMYFUNCTION("REGEXEXTRACT(C1461,""[A-Z]{2,}"")"),"AJA")</f>
        <v>AJA</v>
      </c>
      <c r="E1461" s="7" t="s">
        <v>15</v>
      </c>
      <c r="F1461" s="7" t="s">
        <v>747</v>
      </c>
      <c r="G1461" s="7" t="s">
        <v>86</v>
      </c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</row>
    <row r="1462">
      <c r="A1462" s="70">
        <v>45385.0</v>
      </c>
      <c r="B1462" s="11" t="s">
        <v>23835</v>
      </c>
      <c r="C1462" s="7" t="s">
        <v>23836</v>
      </c>
      <c r="D1462" s="7" t="str">
        <f>IFERROR(__xludf.DUMMYFUNCTION("REGEXEXTRACT(C1462,""[A-Z]{2,}"")"),"AJA")</f>
        <v>AJA</v>
      </c>
      <c r="E1462" s="7" t="s">
        <v>15</v>
      </c>
      <c r="F1462" s="7" t="s">
        <v>4561</v>
      </c>
      <c r="G1462" s="7" t="s">
        <v>86</v>
      </c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</row>
    <row r="1463">
      <c r="A1463" s="70">
        <v>45385.0</v>
      </c>
      <c r="B1463" s="11" t="s">
        <v>23835</v>
      </c>
      <c r="C1463" s="7" t="s">
        <v>23836</v>
      </c>
      <c r="D1463" s="7" t="str">
        <f>IFERROR(__xludf.DUMMYFUNCTION("REGEXEXTRACT(C1463,""[A-Z]{2,}"")"),"AJA")</f>
        <v>AJA</v>
      </c>
      <c r="E1463" s="7" t="s">
        <v>105</v>
      </c>
      <c r="F1463" s="7" t="s">
        <v>6325</v>
      </c>
      <c r="G1463" s="7" t="s">
        <v>86</v>
      </c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</row>
    <row r="1464">
      <c r="A1464" s="70">
        <v>45385.0</v>
      </c>
      <c r="B1464" s="11" t="s">
        <v>23837</v>
      </c>
      <c r="C1464" s="7" t="s">
        <v>23838</v>
      </c>
      <c r="D1464" s="7" t="str">
        <f>IFERROR(__xludf.DUMMYFUNCTION("REGEXEXTRACT(C1464,""[A-Z]{2,}"")"),"BPS")</f>
        <v>BPS</v>
      </c>
      <c r="E1464" s="7" t="s">
        <v>15</v>
      </c>
      <c r="F1464" s="7" t="s">
        <v>23839</v>
      </c>
      <c r="G1464" s="7" t="s">
        <v>14</v>
      </c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</row>
    <row r="1465">
      <c r="A1465" s="70">
        <v>45385.0</v>
      </c>
      <c r="B1465" s="11" t="s">
        <v>23837</v>
      </c>
      <c r="C1465" s="7" t="s">
        <v>23838</v>
      </c>
      <c r="D1465" s="7" t="str">
        <f>IFERROR(__xludf.DUMMYFUNCTION("REGEXEXTRACT(C1465,""[A-Z]{2,}"")"),"BPS")</f>
        <v>BPS</v>
      </c>
      <c r="E1465" s="7" t="s">
        <v>15</v>
      </c>
      <c r="F1465" s="7" t="s">
        <v>101</v>
      </c>
      <c r="G1465" s="7" t="s">
        <v>14</v>
      </c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</row>
    <row r="1466">
      <c r="A1466" s="70">
        <v>45384.0</v>
      </c>
      <c r="B1466" s="11" t="s">
        <v>23840</v>
      </c>
      <c r="C1466" s="7" t="s">
        <v>23841</v>
      </c>
      <c r="D1466" s="7" t="str">
        <f>IFERROR(__xludf.DUMMYFUNCTION("REGEXEXTRACT(C1466,""[A-Z]{2,}"")"),"BM")</f>
        <v>BM</v>
      </c>
      <c r="E1466" s="7" t="s">
        <v>22623</v>
      </c>
      <c r="F1466" s="7" t="s">
        <v>22141</v>
      </c>
      <c r="G1466" s="7" t="s">
        <v>86</v>
      </c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</row>
    <row r="1467">
      <c r="A1467" s="70">
        <v>45384.0</v>
      </c>
      <c r="B1467" s="11" t="s">
        <v>23840</v>
      </c>
      <c r="C1467" s="7" t="s">
        <v>23841</v>
      </c>
      <c r="D1467" s="7" t="str">
        <f>IFERROR(__xludf.DUMMYFUNCTION("REGEXEXTRACT(C1467,""[A-Z]{2,}"")"),"BM")</f>
        <v>BM</v>
      </c>
      <c r="E1467" s="7" t="s">
        <v>15</v>
      </c>
      <c r="F1467" s="7" t="s">
        <v>23842</v>
      </c>
      <c r="G1467" s="7" t="s">
        <v>86</v>
      </c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</row>
    <row r="1468">
      <c r="A1468" s="70">
        <v>45384.0</v>
      </c>
      <c r="B1468" s="11" t="s">
        <v>23843</v>
      </c>
      <c r="C1468" s="7" t="s">
        <v>23844</v>
      </c>
      <c r="D1468" s="7" t="str">
        <f>IFERROR(__xludf.DUMMYFUNCTION("REGEXEXTRACT(C1468,""[A-Z]{2,}"")"),"SET")</f>
        <v>SET</v>
      </c>
      <c r="E1468" s="7" t="s">
        <v>15</v>
      </c>
      <c r="F1468" s="7" t="s">
        <v>747</v>
      </c>
      <c r="G1468" s="7" t="s">
        <v>86</v>
      </c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</row>
    <row r="1469">
      <c r="A1469" s="70">
        <v>45384.0</v>
      </c>
      <c r="B1469" s="11" t="s">
        <v>23845</v>
      </c>
      <c r="C1469" s="7" t="s">
        <v>23846</v>
      </c>
      <c r="D1469" s="7" t="str">
        <f>IFERROR(__xludf.DUMMYFUNCTION("REGEXEXTRACT(C1469,""[A-Z]{2,}"")"),"APO")</f>
        <v>APO</v>
      </c>
      <c r="E1469" s="7" t="s">
        <v>15</v>
      </c>
      <c r="F1469" s="7" t="s">
        <v>6516</v>
      </c>
      <c r="G1469" s="7" t="s">
        <v>14</v>
      </c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</row>
    <row r="1470">
      <c r="A1470" s="70">
        <v>45384.0</v>
      </c>
      <c r="B1470" s="11" t="s">
        <v>23845</v>
      </c>
      <c r="C1470" s="7" t="s">
        <v>23846</v>
      </c>
      <c r="D1470" s="7" t="str">
        <f>IFERROR(__xludf.DUMMYFUNCTION("REGEXEXTRACT(C1470,""[A-Z]{2,}"")"),"APO")</f>
        <v>APO</v>
      </c>
      <c r="E1470" s="7" t="s">
        <v>1810</v>
      </c>
      <c r="F1470" s="7" t="s">
        <v>564</v>
      </c>
      <c r="G1470" s="7" t="s">
        <v>14</v>
      </c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</row>
    <row r="1471">
      <c r="A1471" s="70">
        <v>45384.0</v>
      </c>
      <c r="B1471" s="11" t="s">
        <v>23847</v>
      </c>
      <c r="C1471" s="7" t="s">
        <v>23848</v>
      </c>
      <c r="D1471" s="7" t="str">
        <f>IFERROR(__xludf.DUMMYFUNCTION("REGEXEXTRACT(C1471,""[A-Z]{2,}"")"),"PTT")</f>
        <v>PTT</v>
      </c>
      <c r="E1471" s="7"/>
      <c r="F1471" s="7" t="s">
        <v>23849</v>
      </c>
      <c r="G1471" s="7" t="s">
        <v>86</v>
      </c>
      <c r="H1471" s="7" t="s">
        <v>15</v>
      </c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</row>
    <row r="1472">
      <c r="A1472" s="70">
        <v>45383.0</v>
      </c>
      <c r="B1472" s="11" t="s">
        <v>23850</v>
      </c>
      <c r="C1472" s="7" t="s">
        <v>23851</v>
      </c>
      <c r="D1472" s="7" t="str">
        <f>IFERROR(__xludf.DUMMYFUNCTION("REGEXEXTRACT(C1472,""[A-Z]{2,}"")"),"SET")</f>
        <v>SET</v>
      </c>
      <c r="E1472" s="7" t="s">
        <v>15</v>
      </c>
      <c r="F1472" s="7" t="s">
        <v>22769</v>
      </c>
      <c r="G1472" s="7" t="s">
        <v>86</v>
      </c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</row>
    <row r="1473">
      <c r="A1473" s="70">
        <v>45383.0</v>
      </c>
      <c r="B1473" s="11" t="s">
        <v>23850</v>
      </c>
      <c r="C1473" s="7" t="s">
        <v>23851</v>
      </c>
      <c r="D1473" s="7" t="str">
        <f>IFERROR(__xludf.DUMMYFUNCTION("REGEXEXTRACT(C1473,""[A-Z]{2,}"")"),"SET")</f>
        <v>SET</v>
      </c>
      <c r="E1473" s="7" t="s">
        <v>15</v>
      </c>
      <c r="F1473" s="7" t="s">
        <v>462</v>
      </c>
      <c r="G1473" s="7" t="s">
        <v>86</v>
      </c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</row>
    <row r="1474">
      <c r="A1474" s="70">
        <v>45383.0</v>
      </c>
      <c r="B1474" s="11" t="s">
        <v>23852</v>
      </c>
      <c r="C1474" s="7" t="s">
        <v>23853</v>
      </c>
      <c r="D1474" s="7" t="str">
        <f>IFERROR(__xludf.DUMMYFUNCTION("REGEXEXTRACT(C1474,""[A-Z]{2,}"")"),"GULF")</f>
        <v>GULF</v>
      </c>
      <c r="E1474" s="7" t="s">
        <v>23854</v>
      </c>
      <c r="F1474" s="7" t="s">
        <v>6593</v>
      </c>
      <c r="G1474" s="7" t="s">
        <v>14</v>
      </c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</row>
    <row r="1475">
      <c r="A1475" s="70">
        <v>45383.0</v>
      </c>
      <c r="B1475" s="11" t="s">
        <v>23855</v>
      </c>
      <c r="C1475" s="7" t="s">
        <v>23856</v>
      </c>
      <c r="D1475" s="7" t="str">
        <f>IFERROR(__xludf.DUMMYFUNCTION("REGEXEXTRACT(C1475,""[A-Z]{2,}"")"),"DR")</f>
        <v>DR</v>
      </c>
      <c r="E1475" s="7" t="s">
        <v>119</v>
      </c>
      <c r="F1475" s="7" t="s">
        <v>136</v>
      </c>
      <c r="G1475" s="7" t="s">
        <v>14</v>
      </c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</row>
    <row r="1476">
      <c r="A1476" s="70">
        <v>45383.0</v>
      </c>
      <c r="B1476" s="11" t="s">
        <v>23857</v>
      </c>
      <c r="C1476" s="7" t="s">
        <v>23858</v>
      </c>
      <c r="D1476" s="7" t="str">
        <f>IFERROR(__xludf.DUMMYFUNCTION("REGEXEXTRACT(C1476,""[A-Z]{2,}"")"),"AURA")</f>
        <v>AURA</v>
      </c>
      <c r="E1476" s="7" t="s">
        <v>119</v>
      </c>
      <c r="F1476" s="7" t="s">
        <v>1303</v>
      </c>
      <c r="G1476" s="7" t="s">
        <v>14</v>
      </c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</row>
    <row r="1477">
      <c r="A1477" s="70">
        <v>45383.0</v>
      </c>
      <c r="B1477" s="11" t="s">
        <v>23857</v>
      </c>
      <c r="C1477" s="7" t="s">
        <v>23858</v>
      </c>
      <c r="D1477" s="7" t="str">
        <f>IFERROR(__xludf.DUMMYFUNCTION("REGEXEXTRACT(C1477,""[A-Z]{2,}"")"),"AURA")</f>
        <v>AURA</v>
      </c>
      <c r="E1477" s="7" t="s">
        <v>436</v>
      </c>
      <c r="F1477" s="7" t="s">
        <v>101</v>
      </c>
      <c r="G1477" s="7" t="s">
        <v>14</v>
      </c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</row>
    <row r="1478">
      <c r="A1478" s="70">
        <v>45383.0</v>
      </c>
      <c r="B1478" s="11" t="s">
        <v>23859</v>
      </c>
      <c r="C1478" s="7" t="s">
        <v>23860</v>
      </c>
      <c r="D1478" s="7" t="str">
        <f>IFERROR(__xludf.DUMMYFUNCTION("REGEXEXTRACT(C1478,""[A-Z]{2,}"")"),"NEWS")</f>
        <v>NEWS</v>
      </c>
      <c r="E1478" s="7"/>
      <c r="F1478" s="7" t="s">
        <v>119</v>
      </c>
      <c r="G1478" s="7" t="s">
        <v>14</v>
      </c>
      <c r="H1478" s="7" t="s">
        <v>15</v>
      </c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</row>
    <row r="1479">
      <c r="A1479" s="70">
        <v>45383.0</v>
      </c>
      <c r="B1479" s="11" t="s">
        <v>23859</v>
      </c>
      <c r="C1479" s="7" t="s">
        <v>23860</v>
      </c>
      <c r="D1479" s="7" t="str">
        <f>IFERROR(__xludf.DUMMYFUNCTION("REGEXEXTRACT(C1479,""[A-Z]{2,}"")"),"NEWS")</f>
        <v>NEWS</v>
      </c>
      <c r="E1479" s="7" t="s">
        <v>420</v>
      </c>
      <c r="F1479" s="7" t="s">
        <v>5629</v>
      </c>
      <c r="G1479" s="7" t="s">
        <v>14</v>
      </c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</row>
    <row r="1480">
      <c r="A1480" s="70">
        <v>45383.0</v>
      </c>
      <c r="B1480" s="11" t="s">
        <v>23861</v>
      </c>
      <c r="C1480" s="7" t="s">
        <v>23862</v>
      </c>
      <c r="D1480" s="7" t="str">
        <f>IFERROR(__xludf.DUMMYFUNCTION("REGEXEXTRACT(C1480,""[A-Z]{2,}"")"),"BAM")</f>
        <v>BAM</v>
      </c>
      <c r="E1480" s="7" t="s">
        <v>953</v>
      </c>
      <c r="F1480" s="7" t="s">
        <v>1303</v>
      </c>
      <c r="G1480" s="7" t="s">
        <v>14</v>
      </c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</row>
    <row r="1481">
      <c r="A1481" s="70">
        <v>45383.0</v>
      </c>
      <c r="B1481" s="11" t="s">
        <v>23863</v>
      </c>
      <c r="C1481" s="7" t="s">
        <v>23864</v>
      </c>
      <c r="D1481" s="7" t="str">
        <f>IFERROR(__xludf.DUMMYFUNCTION("REGEXEXTRACT(C1481,""[A-Z]{2,}"")"),"ITD")</f>
        <v>ITD</v>
      </c>
      <c r="E1481" s="7" t="s">
        <v>15</v>
      </c>
      <c r="F1481" s="7" t="s">
        <v>23865</v>
      </c>
      <c r="G1481" s="7" t="s">
        <v>86</v>
      </c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</row>
    <row r="1482">
      <c r="A1482" s="70">
        <v>45383.0</v>
      </c>
      <c r="B1482" s="11" t="s">
        <v>23863</v>
      </c>
      <c r="C1482" s="7" t="s">
        <v>23864</v>
      </c>
      <c r="D1482" s="7" t="str">
        <f>IFERROR(__xludf.DUMMYFUNCTION("REGEXEXTRACT(C1482,""[A-Z]{2,}"")"),"ITD")</f>
        <v>ITD</v>
      </c>
      <c r="E1482" s="7" t="s">
        <v>15</v>
      </c>
      <c r="F1482" s="7" t="s">
        <v>23866</v>
      </c>
      <c r="G1482" s="7" t="s">
        <v>86</v>
      </c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</row>
    <row r="1483">
      <c r="A1483" s="70">
        <v>45383.0</v>
      </c>
      <c r="B1483" s="11" t="s">
        <v>23863</v>
      </c>
      <c r="C1483" s="7" t="s">
        <v>23864</v>
      </c>
      <c r="D1483" s="7" t="str">
        <f>IFERROR(__xludf.DUMMYFUNCTION("REGEXEXTRACT(C1483,""[A-Z]{2,}"")"),"ITD")</f>
        <v>ITD</v>
      </c>
      <c r="E1483" s="7" t="s">
        <v>15</v>
      </c>
      <c r="F1483" s="7" t="s">
        <v>152</v>
      </c>
      <c r="G1483" s="7" t="s">
        <v>86</v>
      </c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</row>
    <row r="1484">
      <c r="A1484" s="70">
        <v>45383.0</v>
      </c>
      <c r="B1484" s="11" t="s">
        <v>23863</v>
      </c>
      <c r="C1484" s="7" t="s">
        <v>23864</v>
      </c>
      <c r="D1484" s="7" t="str">
        <f>IFERROR(__xludf.DUMMYFUNCTION("REGEXEXTRACT(C1484,""[A-Z]{2,}"")"),"ITD")</f>
        <v>ITD</v>
      </c>
      <c r="E1484" s="7" t="s">
        <v>950</v>
      </c>
      <c r="F1484" s="7" t="s">
        <v>3550</v>
      </c>
      <c r="G1484" s="7" t="s">
        <v>86</v>
      </c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</row>
    <row r="1485">
      <c r="A1485" s="70">
        <v>45383.0</v>
      </c>
      <c r="B1485" s="11" t="s">
        <v>23867</v>
      </c>
      <c r="C1485" s="7" t="s">
        <v>23868</v>
      </c>
      <c r="D1485" s="7" t="str">
        <f>IFERROR(__xludf.DUMMYFUNCTION("REGEXEXTRACT(C1485,""[A-Z]{2,}"")"),"JCR")</f>
        <v>JCR</v>
      </c>
      <c r="E1485" s="7" t="s">
        <v>4075</v>
      </c>
      <c r="F1485" s="7" t="s">
        <v>542</v>
      </c>
      <c r="G1485" s="7" t="s">
        <v>14</v>
      </c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</row>
    <row r="1486">
      <c r="A1486" s="70">
        <v>45383.0</v>
      </c>
      <c r="B1486" s="11" t="s">
        <v>23867</v>
      </c>
      <c r="C1486" s="7" t="s">
        <v>23868</v>
      </c>
      <c r="D1486" s="7" t="str">
        <f>IFERROR(__xludf.DUMMYFUNCTION("REGEXEXTRACT(C1486,""[A-Z]{2,}"")"),"JCR")</f>
        <v>JCR</v>
      </c>
      <c r="E1486" s="7" t="s">
        <v>4075</v>
      </c>
      <c r="F1486" s="7" t="s">
        <v>542</v>
      </c>
      <c r="G1486" s="7" t="s">
        <v>14</v>
      </c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</row>
    <row r="1487">
      <c r="A1487" s="70">
        <v>45383.0</v>
      </c>
      <c r="B1487" s="11" t="s">
        <v>23869</v>
      </c>
      <c r="C1487" s="7" t="s">
        <v>23870</v>
      </c>
      <c r="D1487" s="7" t="str">
        <f>IFERROR(__xludf.DUMMYFUNCTION("REGEXEXTRACT(C1487,""[A-Z]{2,}"")"),"GULF")</f>
        <v>GULF</v>
      </c>
      <c r="E1487" s="7" t="s">
        <v>299</v>
      </c>
      <c r="F1487" s="7" t="s">
        <v>9393</v>
      </c>
      <c r="G1487" s="7" t="s">
        <v>14</v>
      </c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</row>
    <row r="1488">
      <c r="A1488" s="70">
        <v>45383.0</v>
      </c>
      <c r="B1488" s="11" t="s">
        <v>23871</v>
      </c>
      <c r="C1488" s="7" t="s">
        <v>23872</v>
      </c>
      <c r="D1488" s="7" t="str">
        <f>IFERROR(__xludf.DUMMYFUNCTION("REGEXEXTRACT(C1488,""[A-Z]{2,}"")"),"SABUY")</f>
        <v>SABUY</v>
      </c>
      <c r="E1488" s="7" t="s">
        <v>15</v>
      </c>
      <c r="F1488" s="7" t="s">
        <v>184</v>
      </c>
      <c r="G1488" s="7" t="s">
        <v>29</v>
      </c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</row>
    <row r="1489">
      <c r="A1489" s="70">
        <v>45383.0</v>
      </c>
      <c r="B1489" s="11" t="s">
        <v>23873</v>
      </c>
      <c r="C1489" s="7" t="s">
        <v>23874</v>
      </c>
      <c r="D1489" s="7" t="str">
        <f>IFERROR(__xludf.DUMMYFUNCTION("REGEXEXTRACT(C1489,""[A-Z]{2,}"")"),"MGI")</f>
        <v>MGI</v>
      </c>
      <c r="E1489" s="7" t="s">
        <v>23875</v>
      </c>
      <c r="F1489" s="7" t="s">
        <v>23776</v>
      </c>
      <c r="G1489" s="7" t="s">
        <v>29</v>
      </c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</row>
    <row r="1490">
      <c r="A1490" s="70">
        <v>45381.0</v>
      </c>
      <c r="B1490" s="11" t="s">
        <v>23876</v>
      </c>
      <c r="C1490" s="7" t="s">
        <v>23877</v>
      </c>
      <c r="D1490" s="7" t="str">
        <f>IFERROR(__xludf.DUMMYFUNCTION("REGEXEXTRACT(C1490,""[A-Z]{2,}"")"),"NVDR")</f>
        <v>NVDR</v>
      </c>
      <c r="E1490" s="7" t="s">
        <v>21779</v>
      </c>
      <c r="F1490" s="7" t="s">
        <v>6889</v>
      </c>
      <c r="G1490" s="7" t="s">
        <v>29</v>
      </c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</row>
    <row r="1491">
      <c r="A1491" s="70">
        <v>45380.0</v>
      </c>
      <c r="B1491" s="11" t="s">
        <v>23878</v>
      </c>
      <c r="C1491" s="7" t="s">
        <v>23879</v>
      </c>
      <c r="D1491" s="7" t="str">
        <f>IFERROR(__xludf.DUMMYFUNCTION("REGEXEXTRACT(C1491,""[A-Z]{2,}"")"),"DR")</f>
        <v>DR</v>
      </c>
      <c r="E1491" s="7" t="s">
        <v>22047</v>
      </c>
      <c r="F1491" s="7" t="s">
        <v>6517</v>
      </c>
      <c r="G1491" s="7" t="s">
        <v>29</v>
      </c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</row>
    <row r="1492">
      <c r="A1492" s="70">
        <v>45380.0</v>
      </c>
      <c r="B1492" s="11" t="s">
        <v>23880</v>
      </c>
      <c r="C1492" s="7" t="s">
        <v>23881</v>
      </c>
      <c r="D1492" s="7" t="str">
        <f>IFERROR(__xludf.DUMMYFUNCTION("REGEXEXTRACT(C1492,""[A-Z]{2,}"")"),"SET")</f>
        <v>SET</v>
      </c>
      <c r="E1492" s="7" t="s">
        <v>950</v>
      </c>
      <c r="F1492" s="7" t="s">
        <v>13</v>
      </c>
      <c r="G1492" s="7" t="s">
        <v>14</v>
      </c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</row>
    <row r="1493">
      <c r="A1493" s="70">
        <v>45380.0</v>
      </c>
      <c r="B1493" s="11" t="s">
        <v>23882</v>
      </c>
      <c r="C1493" s="7" t="s">
        <v>23883</v>
      </c>
      <c r="D1493" s="7" t="str">
        <f>IFERROR(__xludf.DUMMYFUNCTION("REGEXEXTRACT(C1493,""[A-Z]{2,}"")"),"JKN")</f>
        <v>JKN</v>
      </c>
      <c r="E1493" s="7"/>
      <c r="F1493" s="7" t="s">
        <v>747</v>
      </c>
      <c r="G1493" s="7" t="s">
        <v>86</v>
      </c>
      <c r="H1493" s="7" t="s">
        <v>15</v>
      </c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</row>
    <row r="1494">
      <c r="A1494" s="70">
        <v>45380.0</v>
      </c>
      <c r="B1494" s="11" t="s">
        <v>23882</v>
      </c>
      <c r="C1494" s="7" t="s">
        <v>23883</v>
      </c>
      <c r="D1494" s="7" t="str">
        <f>IFERROR(__xludf.DUMMYFUNCTION("REGEXEXTRACT(C1494,""[A-Z]{2,}"")"),"JKN")</f>
        <v>JKN</v>
      </c>
      <c r="E1494" s="7"/>
      <c r="F1494" s="7" t="s">
        <v>23884</v>
      </c>
      <c r="G1494" s="7" t="s">
        <v>86</v>
      </c>
      <c r="H1494" s="7" t="s">
        <v>15</v>
      </c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</row>
    <row r="1495">
      <c r="A1495" s="70">
        <v>45380.0</v>
      </c>
      <c r="B1495" s="11" t="s">
        <v>23882</v>
      </c>
      <c r="C1495" s="7" t="s">
        <v>23883</v>
      </c>
      <c r="D1495" s="7" t="str">
        <f>IFERROR(__xludf.DUMMYFUNCTION("REGEXEXTRACT(C1495,""[A-Z]{2,}"")"),"JKN")</f>
        <v>JKN</v>
      </c>
      <c r="E1495" s="7" t="s">
        <v>259</v>
      </c>
      <c r="F1495" s="7" t="s">
        <v>152</v>
      </c>
      <c r="G1495" s="7" t="s">
        <v>86</v>
      </c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</row>
    <row r="1496">
      <c r="A1496" s="70">
        <v>45380.0</v>
      </c>
      <c r="B1496" s="11" t="s">
        <v>23882</v>
      </c>
      <c r="C1496" s="7" t="s">
        <v>23883</v>
      </c>
      <c r="D1496" s="7" t="str">
        <f>IFERROR(__xludf.DUMMYFUNCTION("REGEXEXTRACT(C1496,""[A-Z]{2,}"")"),"JKN")</f>
        <v>JKN</v>
      </c>
      <c r="E1496" s="7" t="s">
        <v>217</v>
      </c>
      <c r="F1496" s="7" t="s">
        <v>247</v>
      </c>
      <c r="G1496" s="7" t="s">
        <v>86</v>
      </c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</row>
    <row r="1497">
      <c r="A1497" s="70">
        <v>45380.0</v>
      </c>
      <c r="B1497" s="11" t="s">
        <v>23885</v>
      </c>
      <c r="C1497" s="7" t="s">
        <v>23886</v>
      </c>
      <c r="D1497" s="7" t="str">
        <f>IFERROR(__xludf.DUMMYFUNCTION("REGEXEXTRACT(C1497,""[A-Z]{2,}"")"),"NUSA")</f>
        <v>NUSA</v>
      </c>
      <c r="E1497" s="7" t="s">
        <v>21486</v>
      </c>
      <c r="F1497" s="7" t="s">
        <v>22501</v>
      </c>
      <c r="G1497" s="7" t="s">
        <v>29</v>
      </c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</row>
    <row r="1498">
      <c r="A1498" s="70">
        <v>45380.0</v>
      </c>
      <c r="B1498" s="11" t="s">
        <v>23887</v>
      </c>
      <c r="C1498" s="7" t="s">
        <v>23888</v>
      </c>
      <c r="D1498" s="7" t="str">
        <f>IFERROR(__xludf.DUMMYFUNCTION("REGEXEXTRACT(C1498,""[A-Z]{2,}"")"),"MILL")</f>
        <v>MILL</v>
      </c>
      <c r="E1498" s="7" t="s">
        <v>23889</v>
      </c>
      <c r="F1498" s="7" t="s">
        <v>21509</v>
      </c>
      <c r="G1498" s="7" t="s">
        <v>29</v>
      </c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</row>
    <row r="1499">
      <c r="A1499" s="70">
        <v>45380.0</v>
      </c>
      <c r="B1499" s="11" t="s">
        <v>23890</v>
      </c>
      <c r="C1499" s="7" t="s">
        <v>23891</v>
      </c>
      <c r="D1499" s="7" t="str">
        <f>IFERROR(__xludf.DUMMYFUNCTION("REGEXEXTRACT(C1499,""[A-Z]{2,}"")"),"JKN")</f>
        <v>JKN</v>
      </c>
      <c r="E1499" s="7"/>
      <c r="F1499" s="7" t="s">
        <v>4484</v>
      </c>
      <c r="G1499" s="7" t="s">
        <v>86</v>
      </c>
      <c r="H1499" s="7" t="s">
        <v>15</v>
      </c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</row>
    <row r="1500">
      <c r="A1500" s="70">
        <v>45380.0</v>
      </c>
      <c r="B1500" s="11" t="s">
        <v>23892</v>
      </c>
      <c r="C1500" s="7" t="s">
        <v>23893</v>
      </c>
      <c r="D1500" s="7" t="str">
        <f>IFERROR(__xludf.DUMMYFUNCTION("REGEXEXTRACT(C1500,""[A-Z]{2,}"")"),"ITD")</f>
        <v>ITD</v>
      </c>
      <c r="E1500" s="7" t="s">
        <v>259</v>
      </c>
      <c r="F1500" s="7" t="s">
        <v>152</v>
      </c>
      <c r="G1500" s="7" t="s">
        <v>86</v>
      </c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</row>
    <row r="1501">
      <c r="A1501" s="70">
        <v>45379.0</v>
      </c>
      <c r="B1501" s="11" t="s">
        <v>23894</v>
      </c>
      <c r="C1501" s="7" t="s">
        <v>23895</v>
      </c>
      <c r="D1501" s="7" t="str">
        <f>IFERROR(__xludf.DUMMYFUNCTION("REGEXEXTRACT(C1501,""[A-Z]{2,}"")"),"JKN")</f>
        <v>JKN</v>
      </c>
      <c r="E1501" s="7"/>
      <c r="F1501" s="7" t="s">
        <v>152</v>
      </c>
      <c r="G1501" s="7" t="s">
        <v>86</v>
      </c>
      <c r="H1501" s="7" t="s">
        <v>15</v>
      </c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</row>
    <row r="1502">
      <c r="A1502" s="70">
        <v>45379.0</v>
      </c>
      <c r="B1502" s="11" t="s">
        <v>23896</v>
      </c>
      <c r="C1502" s="7" t="s">
        <v>23897</v>
      </c>
      <c r="D1502" s="7" t="str">
        <f>IFERROR(__xludf.DUMMYFUNCTION("REGEXEXTRACT(C1502,""[A-Z]{2,}"")"),"ITD")</f>
        <v>ITD</v>
      </c>
      <c r="E1502" s="7" t="s">
        <v>220</v>
      </c>
      <c r="F1502" s="7" t="s">
        <v>23898</v>
      </c>
      <c r="G1502" s="7" t="s">
        <v>86</v>
      </c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</row>
    <row r="1503">
      <c r="A1503" s="70">
        <v>45379.0</v>
      </c>
      <c r="B1503" s="11" t="s">
        <v>23896</v>
      </c>
      <c r="C1503" s="7" t="s">
        <v>23897</v>
      </c>
      <c r="D1503" s="7" t="str">
        <f>IFERROR(__xludf.DUMMYFUNCTION("REGEXEXTRACT(C1503,""[A-Z]{2,}"")"),"ITD")</f>
        <v>ITD</v>
      </c>
      <c r="E1503" s="7" t="s">
        <v>1403</v>
      </c>
      <c r="F1503" s="7" t="s">
        <v>6056</v>
      </c>
      <c r="G1503" s="7" t="s">
        <v>86</v>
      </c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</row>
    <row r="1504">
      <c r="A1504" s="70">
        <v>45379.0</v>
      </c>
      <c r="B1504" s="11" t="s">
        <v>23899</v>
      </c>
      <c r="C1504" s="7" t="s">
        <v>23900</v>
      </c>
      <c r="D1504" s="7" t="s">
        <v>23901</v>
      </c>
      <c r="E1504" s="7" t="s">
        <v>420</v>
      </c>
      <c r="F1504" s="7" t="s">
        <v>23902</v>
      </c>
      <c r="G1504" s="7" t="s">
        <v>86</v>
      </c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</row>
    <row r="1505">
      <c r="A1505" s="70">
        <v>45378.0</v>
      </c>
      <c r="B1505" s="11" t="s">
        <v>23903</v>
      </c>
      <c r="C1505" s="7" t="s">
        <v>23904</v>
      </c>
      <c r="D1505" s="7" t="str">
        <f>IFERROR(__xludf.DUMMYFUNCTION("REGEXEXTRACT(C1505,""[A-Z]{2,}"")"),"SET")</f>
        <v>SET</v>
      </c>
      <c r="E1505" s="7" t="s">
        <v>119</v>
      </c>
      <c r="F1505" s="7" t="s">
        <v>6558</v>
      </c>
      <c r="G1505" s="7" t="s">
        <v>29</v>
      </c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</row>
    <row r="1506">
      <c r="A1506" s="70">
        <v>45378.0</v>
      </c>
      <c r="B1506" s="11" t="s">
        <v>23903</v>
      </c>
      <c r="C1506" s="7" t="s">
        <v>23904</v>
      </c>
      <c r="D1506" s="7" t="str">
        <f>IFERROR(__xludf.DUMMYFUNCTION("REGEXEXTRACT(C1506,""[A-Z]{2,}"")"),"SET")</f>
        <v>SET</v>
      </c>
      <c r="E1506" s="7" t="s">
        <v>23905</v>
      </c>
      <c r="F1506" s="7" t="s">
        <v>23906</v>
      </c>
      <c r="G1506" s="7" t="s">
        <v>29</v>
      </c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</row>
    <row r="1507">
      <c r="A1507" s="70">
        <v>45377.0</v>
      </c>
      <c r="B1507" s="11" t="s">
        <v>23907</v>
      </c>
      <c r="C1507" s="7" t="s">
        <v>23908</v>
      </c>
      <c r="D1507" s="7" t="str">
        <f>IFERROR(__xludf.DUMMYFUNCTION("REGEXEXTRACT(C1507,""[A-Z]{2,}"")"),"GULF")</f>
        <v>GULF</v>
      </c>
      <c r="E1507" s="7" t="s">
        <v>21778</v>
      </c>
      <c r="F1507" s="7" t="s">
        <v>111</v>
      </c>
      <c r="G1507" s="7" t="s">
        <v>14</v>
      </c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</row>
    <row r="1508">
      <c r="A1508" s="70">
        <v>45377.0</v>
      </c>
      <c r="B1508" s="11" t="s">
        <v>23909</v>
      </c>
      <c r="C1508" s="7" t="s">
        <v>23910</v>
      </c>
      <c r="D1508" s="7" t="str">
        <f>IFERROR(__xludf.DUMMYFUNCTION("REGEXEXTRACT(C1508,""[A-Z]{2,}"")"),"MORE")</f>
        <v>MORE</v>
      </c>
      <c r="E1508" s="7" t="s">
        <v>23911</v>
      </c>
      <c r="F1508" s="7" t="s">
        <v>23912</v>
      </c>
      <c r="G1508" s="7" t="s">
        <v>86</v>
      </c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</row>
    <row r="1509">
      <c r="A1509" s="70">
        <v>45377.0</v>
      </c>
      <c r="B1509" s="11" t="s">
        <v>23909</v>
      </c>
      <c r="C1509" s="7" t="s">
        <v>23910</v>
      </c>
      <c r="D1509" s="7" t="str">
        <f>IFERROR(__xludf.DUMMYFUNCTION("REGEXEXTRACT(C1509,""[A-Z]{2,}"")"),"MORE")</f>
        <v>MORE</v>
      </c>
      <c r="E1509" s="7" t="s">
        <v>23097</v>
      </c>
      <c r="F1509" s="7" t="s">
        <v>22629</v>
      </c>
      <c r="G1509" s="7" t="s">
        <v>86</v>
      </c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</row>
    <row r="1510">
      <c r="A1510" s="70">
        <v>45377.0</v>
      </c>
      <c r="B1510" s="11" t="s">
        <v>23913</v>
      </c>
      <c r="C1510" s="7" t="s">
        <v>23914</v>
      </c>
      <c r="D1510" s="7" t="str">
        <f>IFERROR(__xludf.DUMMYFUNCTION("REGEXEXTRACT(C1510,""[A-Z]{2,}"")"),"STARK")</f>
        <v>STARK</v>
      </c>
      <c r="E1510" s="7" t="s">
        <v>21492</v>
      </c>
      <c r="F1510" s="7" t="s">
        <v>23915</v>
      </c>
      <c r="G1510" s="7" t="s">
        <v>29</v>
      </c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</row>
    <row r="1511">
      <c r="A1511" s="70">
        <v>45377.0</v>
      </c>
      <c r="B1511" s="11" t="s">
        <v>23916</v>
      </c>
      <c r="C1511" s="79" t="s">
        <v>23917</v>
      </c>
      <c r="D1511" s="7" t="str">
        <f>IFERROR(__xludf.DUMMYFUNCTION("REGEXEXTRACT(C1511,""[A-Z]{2,}"")"),"SF")</f>
        <v>SF</v>
      </c>
      <c r="E1511" s="7" t="s">
        <v>15</v>
      </c>
      <c r="F1511" s="7" t="s">
        <v>8074</v>
      </c>
      <c r="G1511" s="7" t="s">
        <v>14</v>
      </c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</row>
    <row r="1512">
      <c r="A1512" s="70">
        <v>45377.0</v>
      </c>
      <c r="B1512" s="11" t="s">
        <v>23916</v>
      </c>
      <c r="C1512" s="79" t="s">
        <v>23917</v>
      </c>
      <c r="D1512" s="7" t="str">
        <f>IFERROR(__xludf.DUMMYFUNCTION("REGEXEXTRACT(C1512,""[A-Z]{2,}"")"),"SF")</f>
        <v>SF</v>
      </c>
      <c r="E1512" s="7" t="s">
        <v>23918</v>
      </c>
      <c r="F1512" s="7" t="s">
        <v>13</v>
      </c>
      <c r="G1512" s="7" t="s">
        <v>14</v>
      </c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</row>
    <row r="1513">
      <c r="A1513" s="70">
        <v>45377.0</v>
      </c>
      <c r="B1513" s="11" t="s">
        <v>23919</v>
      </c>
      <c r="C1513" s="7" t="s">
        <v>23920</v>
      </c>
      <c r="D1513" s="7" t="str">
        <f>IFERROR(__xludf.DUMMYFUNCTION("REGEXEXTRACT(C1513,""[A-Z]{2,}"")"),"SET")</f>
        <v>SET</v>
      </c>
      <c r="E1513" s="7" t="s">
        <v>22209</v>
      </c>
      <c r="F1513" s="7" t="s">
        <v>888</v>
      </c>
      <c r="G1513" s="7" t="s">
        <v>29</v>
      </c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</row>
    <row r="1514">
      <c r="A1514" s="70">
        <v>45377.0</v>
      </c>
      <c r="B1514" s="11" t="s">
        <v>23921</v>
      </c>
      <c r="C1514" s="7" t="s">
        <v>23922</v>
      </c>
      <c r="D1514" s="7" t="str">
        <f>IFERROR(__xludf.DUMMYFUNCTION("REGEXEXTRACT(C1514,""[A-Z]{2,}"")"),"SABUY")</f>
        <v>SABUY</v>
      </c>
      <c r="E1514" s="7" t="s">
        <v>943</v>
      </c>
      <c r="F1514" s="7" t="s">
        <v>22875</v>
      </c>
      <c r="G1514" s="7" t="s">
        <v>86</v>
      </c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</row>
    <row r="1515">
      <c r="A1515" s="70">
        <v>45377.0</v>
      </c>
      <c r="B1515" s="11" t="s">
        <v>23923</v>
      </c>
      <c r="C1515" s="7" t="s">
        <v>23924</v>
      </c>
      <c r="D1515" s="7" t="str">
        <f>IFERROR(__xludf.DUMMYFUNCTION("REGEXEXTRACT(C1515,""[A-Z]{2,}"")"),"ESG")</f>
        <v>ESG</v>
      </c>
      <c r="E1515" s="7" t="s">
        <v>831</v>
      </c>
      <c r="F1515" s="7" t="s">
        <v>542</v>
      </c>
      <c r="G1515" s="7" t="s">
        <v>14</v>
      </c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</row>
    <row r="1516">
      <c r="A1516" s="70">
        <v>45376.0</v>
      </c>
      <c r="B1516" s="11" t="s">
        <v>23925</v>
      </c>
      <c r="C1516" s="7" t="s">
        <v>23926</v>
      </c>
      <c r="D1516" s="7" t="str">
        <f>IFERROR(__xludf.DUMMYFUNCTION("REGEXEXTRACT(C1516,""[A-Z]{2,}"")"),"ITD")</f>
        <v>ITD</v>
      </c>
      <c r="E1516" s="7" t="s">
        <v>493</v>
      </c>
      <c r="F1516" s="7" t="s">
        <v>4485</v>
      </c>
      <c r="G1516" s="7" t="s">
        <v>86</v>
      </c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</row>
    <row r="1517">
      <c r="A1517" s="70">
        <v>45376.0</v>
      </c>
      <c r="B1517" s="11" t="s">
        <v>23927</v>
      </c>
      <c r="C1517" s="7" t="s">
        <v>23928</v>
      </c>
      <c r="D1517" s="7" t="str">
        <f>IFERROR(__xludf.DUMMYFUNCTION("REGEXEXTRACT(C1517,""[A-Z]{2,}"")"),"GULF")</f>
        <v>GULF</v>
      </c>
      <c r="E1517" s="7" t="s">
        <v>627</v>
      </c>
      <c r="F1517" s="7" t="s">
        <v>184</v>
      </c>
      <c r="G1517" s="7" t="s">
        <v>14</v>
      </c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</row>
    <row r="1518">
      <c r="A1518" s="70">
        <v>45376.0</v>
      </c>
      <c r="B1518" s="11" t="s">
        <v>23927</v>
      </c>
      <c r="C1518" s="7" t="s">
        <v>23928</v>
      </c>
      <c r="D1518" s="7" t="str">
        <f>IFERROR(__xludf.DUMMYFUNCTION("REGEXEXTRACT(C1518,""[A-Z]{2,}"")"),"GULF")</f>
        <v>GULF</v>
      </c>
      <c r="E1518" s="7" t="s">
        <v>953</v>
      </c>
      <c r="F1518" s="7" t="s">
        <v>1303</v>
      </c>
      <c r="G1518" s="7" t="s">
        <v>14</v>
      </c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</row>
    <row r="1519">
      <c r="A1519" s="70">
        <v>45376.0</v>
      </c>
      <c r="B1519" s="11" t="s">
        <v>23929</v>
      </c>
      <c r="C1519" s="7" t="s">
        <v>23930</v>
      </c>
      <c r="D1519" s="7" t="str">
        <f>IFERROR(__xludf.DUMMYFUNCTION("REGEXEXTRACT(C1519,""[A-Z]{2,}"")"),"MALEE")</f>
        <v>MALEE</v>
      </c>
      <c r="E1519" s="7" t="s">
        <v>15</v>
      </c>
      <c r="F1519" s="7" t="s">
        <v>171</v>
      </c>
      <c r="G1519" s="7" t="s">
        <v>14</v>
      </c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</row>
    <row r="1520">
      <c r="A1520" s="70">
        <v>45376.0</v>
      </c>
      <c r="B1520" s="11" t="s">
        <v>23929</v>
      </c>
      <c r="C1520" s="7" t="s">
        <v>23930</v>
      </c>
      <c r="D1520" s="7" t="str">
        <f>IFERROR(__xludf.DUMMYFUNCTION("REGEXEXTRACT(C1520,""[A-Z]{2,}"")"),"MALEE")</f>
        <v>MALEE</v>
      </c>
      <c r="E1520" s="7" t="s">
        <v>2506</v>
      </c>
      <c r="F1520" s="7" t="s">
        <v>1073</v>
      </c>
      <c r="G1520" s="7" t="s">
        <v>14</v>
      </c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</row>
    <row r="1521">
      <c r="A1521" s="70">
        <v>45376.0</v>
      </c>
      <c r="B1521" s="11" t="s">
        <v>23931</v>
      </c>
      <c r="C1521" s="7" t="s">
        <v>23932</v>
      </c>
      <c r="D1521" s="7" t="str">
        <f>IFERROR(__xludf.DUMMYFUNCTION("REGEXEXTRACT(C1521,""[A-Z]{2,}"")"),"EMC")</f>
        <v>EMC</v>
      </c>
      <c r="E1521" s="7" t="s">
        <v>6454</v>
      </c>
      <c r="F1521" s="7" t="s">
        <v>542</v>
      </c>
      <c r="G1521" s="7" t="s">
        <v>14</v>
      </c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</row>
    <row r="1522">
      <c r="A1522" s="70">
        <v>45376.0</v>
      </c>
      <c r="B1522" s="11" t="s">
        <v>23931</v>
      </c>
      <c r="C1522" s="7" t="s">
        <v>23932</v>
      </c>
      <c r="D1522" s="7" t="str">
        <f>IFERROR(__xludf.DUMMYFUNCTION("REGEXEXTRACT(C1522,""[A-Z]{2,}"")"),"EMC")</f>
        <v>EMC</v>
      </c>
      <c r="E1522" s="7" t="s">
        <v>420</v>
      </c>
      <c r="F1522" s="7" t="s">
        <v>950</v>
      </c>
      <c r="G1522" s="7" t="s">
        <v>14</v>
      </c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</row>
    <row r="1523">
      <c r="A1523" s="70">
        <v>45374.0</v>
      </c>
      <c r="B1523" s="11" t="s">
        <v>23933</v>
      </c>
      <c r="C1523" s="7" t="s">
        <v>23934</v>
      </c>
      <c r="D1523" s="7" t="str">
        <f>IFERROR(__xludf.DUMMYFUNCTION("REGEXEXTRACT(C1523,""[A-Z]{2,}"")"),"JKN")</f>
        <v>JKN</v>
      </c>
      <c r="E1523" s="7" t="s">
        <v>6155</v>
      </c>
      <c r="F1523" s="7" t="s">
        <v>21485</v>
      </c>
      <c r="G1523" s="7" t="s">
        <v>86</v>
      </c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</row>
    <row r="1524">
      <c r="A1524" s="70">
        <v>45374.0</v>
      </c>
      <c r="B1524" s="11" t="s">
        <v>23935</v>
      </c>
      <c r="C1524" s="7" t="s">
        <v>23936</v>
      </c>
      <c r="D1524" s="7" t="str">
        <f>IFERROR(__xludf.DUMMYFUNCTION("REGEXEXTRACT(C1524,""[A-Z]{2,}"")"),"JKN")</f>
        <v>JKN</v>
      </c>
      <c r="E1524" s="7" t="s">
        <v>22802</v>
      </c>
      <c r="F1524" s="7" t="s">
        <v>23937</v>
      </c>
      <c r="G1524" s="7" t="s">
        <v>86</v>
      </c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</row>
    <row r="1525">
      <c r="A1525" s="70">
        <v>45374.0</v>
      </c>
      <c r="B1525" s="11" t="s">
        <v>23938</v>
      </c>
      <c r="C1525" s="7" t="s">
        <v>23939</v>
      </c>
      <c r="D1525" s="7" t="str">
        <f>IFERROR(__xludf.DUMMYFUNCTION("REGEXEXTRACT(C1525,""[A-Z]{2,}"")"),"CEO")</f>
        <v>CEO</v>
      </c>
      <c r="E1525" s="7" t="s">
        <v>15</v>
      </c>
      <c r="F1525" s="7" t="s">
        <v>1644</v>
      </c>
      <c r="G1525" s="7" t="s">
        <v>14</v>
      </c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</row>
    <row r="1526">
      <c r="A1526" s="70">
        <v>45374.0</v>
      </c>
      <c r="B1526" s="11" t="s">
        <v>23938</v>
      </c>
      <c r="C1526" s="7" t="s">
        <v>23939</v>
      </c>
      <c r="D1526" s="7" t="str">
        <f>IFERROR(__xludf.DUMMYFUNCTION("REGEXEXTRACT(C1526,""[A-Z]{2,}"")"),"CEO")</f>
        <v>CEO</v>
      </c>
      <c r="E1526" s="7" t="s">
        <v>15</v>
      </c>
      <c r="F1526" s="7" t="s">
        <v>23940</v>
      </c>
      <c r="G1526" s="7" t="s">
        <v>14</v>
      </c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</row>
    <row r="1527">
      <c r="A1527" s="70">
        <v>45374.0</v>
      </c>
      <c r="B1527" s="11" t="s">
        <v>23938</v>
      </c>
      <c r="C1527" s="7" t="s">
        <v>23939</v>
      </c>
      <c r="D1527" s="7" t="str">
        <f>IFERROR(__xludf.DUMMYFUNCTION("REGEXEXTRACT(C1527,""[A-Z]{2,}"")"),"CEO")</f>
        <v>CEO</v>
      </c>
      <c r="E1527" s="7" t="s">
        <v>38</v>
      </c>
      <c r="F1527" s="7" t="s">
        <v>542</v>
      </c>
      <c r="G1527" s="7" t="s">
        <v>14</v>
      </c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</row>
    <row r="1528">
      <c r="A1528" s="70">
        <v>45373.0</v>
      </c>
      <c r="B1528" s="11" t="s">
        <v>23941</v>
      </c>
      <c r="C1528" s="7" t="s">
        <v>23942</v>
      </c>
      <c r="D1528" s="7" t="str">
        <f>IFERROR(__xludf.DUMMYFUNCTION("REGEXEXTRACT(C1528,""[A-Z]{2,}"")"),"KTB")</f>
        <v>KTB</v>
      </c>
      <c r="E1528" s="7" t="s">
        <v>22361</v>
      </c>
      <c r="F1528" s="7" t="s">
        <v>101</v>
      </c>
      <c r="G1528" s="7" t="s">
        <v>14</v>
      </c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</row>
    <row r="1529">
      <c r="A1529" s="70">
        <v>45373.0</v>
      </c>
      <c r="B1529" s="11" t="s">
        <v>23941</v>
      </c>
      <c r="C1529" s="7" t="s">
        <v>23942</v>
      </c>
      <c r="D1529" s="7" t="str">
        <f>IFERROR(__xludf.DUMMYFUNCTION("REGEXEXTRACT(C1529,""[A-Z]{2,}"")"),"KTB")</f>
        <v>KTB</v>
      </c>
      <c r="E1529" s="7" t="s">
        <v>1210</v>
      </c>
      <c r="F1529" s="7" t="s">
        <v>101</v>
      </c>
      <c r="G1529" s="7" t="s">
        <v>14</v>
      </c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</row>
    <row r="1530">
      <c r="A1530" s="70">
        <v>45373.0</v>
      </c>
      <c r="B1530" s="11" t="s">
        <v>23943</v>
      </c>
      <c r="C1530" s="7" t="s">
        <v>23944</v>
      </c>
      <c r="D1530" s="7" t="str">
        <f>IFERROR(__xludf.DUMMYFUNCTION("REGEXEXTRACT(C1530,""[A-Z]{2,}"")"),"GULF")</f>
        <v>GULF</v>
      </c>
      <c r="E1530" s="7" t="s">
        <v>428</v>
      </c>
      <c r="F1530" s="7" t="s">
        <v>23452</v>
      </c>
      <c r="G1530" s="7" t="s">
        <v>14</v>
      </c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</row>
    <row r="1531">
      <c r="A1531" s="70">
        <v>45372.0</v>
      </c>
      <c r="B1531" s="11" t="s">
        <v>23945</v>
      </c>
      <c r="C1531" s="7" t="s">
        <v>23946</v>
      </c>
      <c r="D1531" s="7" t="str">
        <f>IFERROR(__xludf.DUMMYFUNCTION("REGEXEXTRACT(C1531,""[A-Z]{2,}"")"),"GLOCON")</f>
        <v>GLOCON</v>
      </c>
      <c r="E1531" s="7" t="s">
        <v>23947</v>
      </c>
      <c r="F1531" s="7" t="s">
        <v>23948</v>
      </c>
      <c r="G1531" s="7" t="s">
        <v>29</v>
      </c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</row>
    <row r="1532">
      <c r="A1532" s="70">
        <v>45372.0</v>
      </c>
      <c r="B1532" s="11" t="s">
        <v>23949</v>
      </c>
      <c r="C1532" s="7" t="s">
        <v>23950</v>
      </c>
      <c r="D1532" s="7" t="str">
        <f>IFERROR(__xludf.DUMMYFUNCTION("REGEXEXTRACT(C1532,""[A-Z]{2,}"")"),"SET")</f>
        <v>SET</v>
      </c>
      <c r="E1532" s="7" t="s">
        <v>589</v>
      </c>
      <c r="F1532" s="7" t="s">
        <v>590</v>
      </c>
      <c r="G1532" s="7" t="s">
        <v>14</v>
      </c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</row>
    <row r="1533">
      <c r="A1533" s="70">
        <v>45372.0</v>
      </c>
      <c r="B1533" s="11" t="s">
        <v>23949</v>
      </c>
      <c r="C1533" s="7" t="s">
        <v>23950</v>
      </c>
      <c r="D1533" s="7" t="str">
        <f>IFERROR(__xludf.DUMMYFUNCTION("REGEXEXTRACT(C1533,""[A-Z]{2,}"")"),"SET")</f>
        <v>SET</v>
      </c>
      <c r="E1533" s="7" t="s">
        <v>10530</v>
      </c>
      <c r="F1533" s="7" t="s">
        <v>120</v>
      </c>
      <c r="G1533" s="7" t="s">
        <v>14</v>
      </c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</row>
    <row r="1534">
      <c r="A1534" s="70">
        <v>45372.0</v>
      </c>
      <c r="B1534" s="11" t="s">
        <v>23951</v>
      </c>
      <c r="C1534" s="79" t="s">
        <v>23952</v>
      </c>
      <c r="D1534" s="7" t="str">
        <f>IFERROR(__xludf.DUMMYFUNCTION("REGEXEXTRACT(C1534,""[A-Z]{2,}"")"),"AMARIN")</f>
        <v>AMARIN</v>
      </c>
      <c r="E1534" s="7" t="s">
        <v>15</v>
      </c>
      <c r="F1534" s="7" t="s">
        <v>111</v>
      </c>
      <c r="G1534" s="7" t="s">
        <v>14</v>
      </c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</row>
    <row r="1535">
      <c r="A1535" s="70">
        <v>45372.0</v>
      </c>
      <c r="B1535" s="11" t="s">
        <v>23953</v>
      </c>
      <c r="C1535" s="7" t="s">
        <v>23954</v>
      </c>
      <c r="D1535" s="7" t="str">
        <f>IFERROR(__xludf.DUMMYFUNCTION("REGEXEXTRACT(C1535,""[A-Z]{2,}"")"),"TFI")</f>
        <v>TFI</v>
      </c>
      <c r="E1535" s="7" t="s">
        <v>15</v>
      </c>
      <c r="F1535" s="7" t="s">
        <v>747</v>
      </c>
      <c r="G1535" s="7" t="s">
        <v>86</v>
      </c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</row>
    <row r="1536">
      <c r="A1536" s="70">
        <v>45372.0</v>
      </c>
      <c r="B1536" s="11" t="s">
        <v>23955</v>
      </c>
      <c r="C1536" s="7" t="s">
        <v>23956</v>
      </c>
      <c r="D1536" s="7" t="str">
        <f>IFERROR(__xludf.DUMMYFUNCTION("REGEXEXTRACT(C1536,""[A-Z]{2,}"")"),"SIRI")</f>
        <v>SIRI</v>
      </c>
      <c r="E1536" s="7" t="s">
        <v>15</v>
      </c>
      <c r="F1536" s="7" t="s">
        <v>184</v>
      </c>
      <c r="G1536" s="7" t="s">
        <v>29</v>
      </c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</row>
    <row r="1537">
      <c r="A1537" s="70">
        <v>45372.0</v>
      </c>
      <c r="B1537" s="11" t="s">
        <v>23957</v>
      </c>
      <c r="C1537" s="7" t="s">
        <v>23958</v>
      </c>
      <c r="D1537" s="7" t="str">
        <f>IFERROR(__xludf.DUMMYFUNCTION("REGEXEXTRACT(C1537,""[A-Z]{2,}"")"),"DELTA")</f>
        <v>DELTA</v>
      </c>
      <c r="E1537" s="7" t="s">
        <v>15</v>
      </c>
      <c r="F1537" s="7" t="s">
        <v>171</v>
      </c>
      <c r="G1537" s="7" t="s">
        <v>14</v>
      </c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</row>
    <row r="1538">
      <c r="A1538" s="70">
        <v>45372.0</v>
      </c>
      <c r="B1538" s="11" t="s">
        <v>23957</v>
      </c>
      <c r="C1538" s="7" t="s">
        <v>23958</v>
      </c>
      <c r="D1538" s="7" t="str">
        <f>IFERROR(__xludf.DUMMYFUNCTION("REGEXEXTRACT(C1538,""[A-Z]{2,}"")"),"DELTA")</f>
        <v>DELTA</v>
      </c>
      <c r="E1538" s="7" t="s">
        <v>15</v>
      </c>
      <c r="F1538" s="7" t="s">
        <v>101</v>
      </c>
      <c r="G1538" s="7" t="s">
        <v>14</v>
      </c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</row>
    <row r="1539">
      <c r="A1539" s="70">
        <v>45372.0</v>
      </c>
      <c r="B1539" s="11" t="s">
        <v>23957</v>
      </c>
      <c r="C1539" s="7" t="s">
        <v>23958</v>
      </c>
      <c r="D1539" s="7" t="str">
        <f>IFERROR(__xludf.DUMMYFUNCTION("REGEXEXTRACT(C1539,""[A-Z]{2,}"")"),"DELTA")</f>
        <v>DELTA</v>
      </c>
      <c r="E1539" s="7" t="s">
        <v>23959</v>
      </c>
      <c r="F1539" s="7" t="s">
        <v>1122</v>
      </c>
      <c r="G1539" s="7" t="s">
        <v>14</v>
      </c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</row>
    <row r="1540">
      <c r="A1540" s="70">
        <v>45372.0</v>
      </c>
      <c r="B1540" s="11" t="s">
        <v>23957</v>
      </c>
      <c r="C1540" s="7" t="s">
        <v>23958</v>
      </c>
      <c r="D1540" s="7" t="str">
        <f>IFERROR(__xludf.DUMMYFUNCTION("REGEXEXTRACT(C1540,""[A-Z]{2,}"")"),"DELTA")</f>
        <v>DELTA</v>
      </c>
      <c r="E1540" s="7" t="s">
        <v>542</v>
      </c>
      <c r="F1540" s="7" t="s">
        <v>2852</v>
      </c>
      <c r="G1540" s="7" t="s">
        <v>14</v>
      </c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</row>
    <row r="1541">
      <c r="A1541" s="70">
        <v>45372.0</v>
      </c>
      <c r="B1541" s="11" t="s">
        <v>23960</v>
      </c>
      <c r="C1541" s="7" t="s">
        <v>23961</v>
      </c>
      <c r="D1541" s="7" t="str">
        <f>IFERROR(__xludf.DUMMYFUNCTION("REGEXEXTRACT(C1541,""[A-Z]{2,}"")"),"NUSA")</f>
        <v>NUSA</v>
      </c>
      <c r="E1541" s="7" t="s">
        <v>23962</v>
      </c>
      <c r="F1541" s="7" t="s">
        <v>23963</v>
      </c>
      <c r="G1541" s="7" t="s">
        <v>86</v>
      </c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</row>
    <row r="1542">
      <c r="A1542" s="70">
        <v>45372.0</v>
      </c>
      <c r="B1542" s="11" t="s">
        <v>23964</v>
      </c>
      <c r="C1542" s="7" t="s">
        <v>23965</v>
      </c>
      <c r="D1542" s="7" t="str">
        <f>IFERROR(__xludf.DUMMYFUNCTION("REGEXEXTRACT(C1542,""[A-Z]{2,}"")"),"CREDIT")</f>
        <v>CREDIT</v>
      </c>
      <c r="E1542" s="7" t="s">
        <v>21921</v>
      </c>
      <c r="F1542" s="7" t="s">
        <v>7427</v>
      </c>
      <c r="G1542" s="7" t="s">
        <v>29</v>
      </c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</row>
    <row r="1543">
      <c r="A1543" s="70">
        <v>45371.0</v>
      </c>
      <c r="B1543" s="11" t="s">
        <v>23966</v>
      </c>
      <c r="C1543" s="7" t="s">
        <v>23967</v>
      </c>
      <c r="D1543" s="7" t="str">
        <f>IFERROR(__xludf.DUMMYFUNCTION("REGEXEXTRACT(C1543,""[A-Z]{2,}"")"),"GULF")</f>
        <v>GULF</v>
      </c>
      <c r="E1543" s="7" t="s">
        <v>10569</v>
      </c>
      <c r="F1543" s="7" t="s">
        <v>23968</v>
      </c>
      <c r="G1543" s="7" t="s">
        <v>29</v>
      </c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</row>
    <row r="1544">
      <c r="A1544" s="70">
        <v>45371.0</v>
      </c>
      <c r="B1544" s="11" t="s">
        <v>23969</v>
      </c>
      <c r="C1544" s="7" t="s">
        <v>23970</v>
      </c>
      <c r="D1544" s="7" t="str">
        <f>IFERROR(__xludf.DUMMYFUNCTION("REGEXEXTRACT(C1544,""[A-Z]{2,}"")"),"SABUY")</f>
        <v>SABUY</v>
      </c>
      <c r="E1544" s="7" t="s">
        <v>420</v>
      </c>
      <c r="F1544" s="7" t="s">
        <v>119</v>
      </c>
      <c r="G1544" s="7" t="s">
        <v>14</v>
      </c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</row>
    <row r="1545">
      <c r="A1545" s="70">
        <v>45371.0</v>
      </c>
      <c r="B1545" s="11" t="s">
        <v>23969</v>
      </c>
      <c r="C1545" s="7" t="s">
        <v>23970</v>
      </c>
      <c r="D1545" s="7" t="str">
        <f>IFERROR(__xludf.DUMMYFUNCTION("REGEXEXTRACT(C1545,""[A-Z]{2,}"")"),"SABUY")</f>
        <v>SABUY</v>
      </c>
      <c r="E1545" s="7" t="s">
        <v>344</v>
      </c>
      <c r="F1545" s="7" t="s">
        <v>450</v>
      </c>
      <c r="G1545" s="7" t="s">
        <v>14</v>
      </c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</row>
    <row r="1546">
      <c r="A1546" s="70">
        <v>45371.0</v>
      </c>
      <c r="B1546" s="11" t="s">
        <v>23969</v>
      </c>
      <c r="C1546" s="7" t="s">
        <v>23970</v>
      </c>
      <c r="D1546" s="7" t="str">
        <f>IFERROR(__xludf.DUMMYFUNCTION("REGEXEXTRACT(C1546,""[A-Z]{2,}"")"),"SABUY")</f>
        <v>SABUY</v>
      </c>
      <c r="E1546" s="7" t="s">
        <v>38</v>
      </c>
      <c r="F1546" s="7" t="s">
        <v>13</v>
      </c>
      <c r="G1546" s="7" t="s">
        <v>14</v>
      </c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</row>
    <row r="1547">
      <c r="A1547" s="70">
        <v>45371.0</v>
      </c>
      <c r="B1547" s="11" t="s">
        <v>23971</v>
      </c>
      <c r="C1547" s="7" t="s">
        <v>23972</v>
      </c>
      <c r="D1547" s="7" t="str">
        <f>IFERROR(__xludf.DUMMYFUNCTION("REGEXEXTRACT(C1547,""[A-Z]{2,}"")"),"WHA")</f>
        <v>WHA</v>
      </c>
      <c r="E1547" s="7" t="s">
        <v>22209</v>
      </c>
      <c r="F1547" s="7" t="s">
        <v>950</v>
      </c>
      <c r="G1547" s="7" t="s">
        <v>14</v>
      </c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</row>
    <row r="1548">
      <c r="A1548" s="70">
        <v>45371.0</v>
      </c>
      <c r="B1548" s="11" t="s">
        <v>23973</v>
      </c>
      <c r="C1548" s="7" t="s">
        <v>23974</v>
      </c>
      <c r="D1548" s="7" t="str">
        <f>IFERROR(__xludf.DUMMYFUNCTION("REGEXEXTRACT(C1548,""[A-Z]{2,}"")"),"SCB")</f>
        <v>SCB</v>
      </c>
      <c r="E1548" s="7" t="s">
        <v>3193</v>
      </c>
      <c r="F1548" s="7" t="s">
        <v>21877</v>
      </c>
      <c r="G1548" s="7" t="s">
        <v>14</v>
      </c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</row>
    <row r="1549">
      <c r="A1549" s="70">
        <v>45371.0</v>
      </c>
      <c r="B1549" s="11" t="s">
        <v>23975</v>
      </c>
      <c r="C1549" s="7" t="s">
        <v>23976</v>
      </c>
      <c r="D1549" s="7" t="str">
        <f>IFERROR(__xludf.DUMMYFUNCTION("REGEXEXTRACT(C1549,""[A-Z]{2,}"")"),"NEWS")</f>
        <v>NEWS</v>
      </c>
      <c r="E1549" s="7" t="s">
        <v>420</v>
      </c>
      <c r="F1549" s="7" t="s">
        <v>393</v>
      </c>
      <c r="G1549" s="7" t="s">
        <v>14</v>
      </c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</row>
    <row r="1550">
      <c r="A1550" s="70">
        <v>45371.0</v>
      </c>
      <c r="B1550" s="11" t="s">
        <v>23977</v>
      </c>
      <c r="C1550" s="7" t="s">
        <v>23978</v>
      </c>
      <c r="D1550" s="7" t="str">
        <f>IFERROR(__xludf.DUMMYFUNCTION("REGEXEXTRACT(C1550,""[A-Z]{2,}"")"),"BKGI")</f>
        <v>BKGI</v>
      </c>
      <c r="E1550" s="7" t="s">
        <v>15</v>
      </c>
      <c r="F1550" s="7" t="s">
        <v>101</v>
      </c>
      <c r="G1550" s="7" t="s">
        <v>14</v>
      </c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</row>
    <row r="1551">
      <c r="A1551" s="70">
        <v>45371.0</v>
      </c>
      <c r="B1551" s="11" t="s">
        <v>23979</v>
      </c>
      <c r="C1551" s="7" t="s">
        <v>23980</v>
      </c>
      <c r="D1551" s="7" t="str">
        <f>IFERROR(__xludf.DUMMYFUNCTION("REGEXEXTRACT(C1551,""[A-Z]{2,}"")"),"NEWS")</f>
        <v>NEWS</v>
      </c>
      <c r="E1551" s="7" t="s">
        <v>15</v>
      </c>
      <c r="F1551" s="7" t="s">
        <v>111</v>
      </c>
      <c r="G1551" s="7" t="s">
        <v>14</v>
      </c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</row>
    <row r="1552">
      <c r="A1552" s="70">
        <v>45370.0</v>
      </c>
      <c r="B1552" s="11" t="s">
        <v>23981</v>
      </c>
      <c r="C1552" s="7" t="s">
        <v>23982</v>
      </c>
      <c r="D1552" s="7" t="str">
        <f>IFERROR(__xludf.DUMMYFUNCTION("REGEXEXTRACT(C1552,""[A-Z]{2,}"")"),"PTT")</f>
        <v>PTT</v>
      </c>
      <c r="E1552" s="7" t="s">
        <v>4677</v>
      </c>
      <c r="F1552" s="7" t="s">
        <v>7427</v>
      </c>
      <c r="G1552" s="7" t="s">
        <v>14</v>
      </c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</row>
    <row r="1553">
      <c r="A1553" s="70">
        <v>45370.0</v>
      </c>
      <c r="B1553" s="11" t="s">
        <v>23983</v>
      </c>
      <c r="C1553" s="7" t="s">
        <v>23984</v>
      </c>
      <c r="D1553" s="7" t="str">
        <f>IFERROR(__xludf.DUMMYFUNCTION("REGEXEXTRACT(C1553,""[A-Z]{2,}"")"),"GULF")</f>
        <v>GULF</v>
      </c>
      <c r="E1553" s="7" t="s">
        <v>6855</v>
      </c>
      <c r="F1553" s="7" t="s">
        <v>21877</v>
      </c>
      <c r="G1553" s="7" t="s">
        <v>14</v>
      </c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</row>
    <row r="1554">
      <c r="A1554" s="70">
        <v>45370.0</v>
      </c>
      <c r="B1554" s="11" t="s">
        <v>23985</v>
      </c>
      <c r="C1554" s="7" t="s">
        <v>23986</v>
      </c>
      <c r="D1554" s="7" t="str">
        <f>IFERROR(__xludf.DUMMYFUNCTION("REGEXEXTRACT(C1554,""[A-Z]{2,}"")"),"JMART")</f>
        <v>JMART</v>
      </c>
      <c r="E1554" s="7" t="s">
        <v>22174</v>
      </c>
      <c r="F1554" s="7" t="s">
        <v>749</v>
      </c>
      <c r="G1554" s="7" t="s">
        <v>86</v>
      </c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</row>
    <row r="1555">
      <c r="A1555" s="70">
        <v>45370.0</v>
      </c>
      <c r="B1555" s="11" t="s">
        <v>23985</v>
      </c>
      <c r="C1555" s="7" t="s">
        <v>23986</v>
      </c>
      <c r="D1555" s="7" t="str">
        <f>IFERROR(__xludf.DUMMYFUNCTION("REGEXEXTRACT(C1555,""[A-Z]{2,}"")"),"JMART")</f>
        <v>JMART</v>
      </c>
      <c r="E1555" s="7" t="s">
        <v>5299</v>
      </c>
      <c r="F1555" s="7" t="s">
        <v>437</v>
      </c>
      <c r="G1555" s="7" t="s">
        <v>86</v>
      </c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</row>
    <row r="1556">
      <c r="A1556" s="70">
        <v>45369.0</v>
      </c>
      <c r="B1556" s="11" t="s">
        <v>23987</v>
      </c>
      <c r="C1556" s="7" t="s">
        <v>23988</v>
      </c>
      <c r="D1556" s="7" t="str">
        <f>IFERROR(__xludf.DUMMYFUNCTION("REGEXEXTRACT(C1556,""[A-Z]{2,}"")"),"BTS")</f>
        <v>BTS</v>
      </c>
      <c r="E1556" s="7" t="s">
        <v>1782</v>
      </c>
      <c r="F1556" s="7" t="s">
        <v>23989</v>
      </c>
      <c r="G1556" s="7" t="s">
        <v>29</v>
      </c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</row>
    <row r="1557">
      <c r="A1557" s="70">
        <v>45369.0</v>
      </c>
      <c r="B1557" s="11" t="s">
        <v>23990</v>
      </c>
      <c r="C1557" s="7" t="s">
        <v>23991</v>
      </c>
      <c r="D1557" s="7" t="str">
        <f>IFERROR(__xludf.DUMMYFUNCTION("REGEXEXTRACT(C1557,""[A-Z]{2,}"")"),"DITTO")</f>
        <v>DITTO</v>
      </c>
      <c r="E1557" s="7" t="s">
        <v>7838</v>
      </c>
      <c r="F1557" s="7" t="s">
        <v>23452</v>
      </c>
      <c r="G1557" s="7" t="s">
        <v>14</v>
      </c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</row>
    <row r="1558">
      <c r="A1558" s="70">
        <v>45369.0</v>
      </c>
      <c r="B1558" s="11" t="s">
        <v>23990</v>
      </c>
      <c r="C1558" s="7" t="s">
        <v>23991</v>
      </c>
      <c r="D1558" s="7" t="str">
        <f>IFERROR(__xludf.DUMMYFUNCTION("REGEXEXTRACT(C1558,""[A-Z]{2,}"")"),"DITTO")</f>
        <v>DITTO</v>
      </c>
      <c r="E1558" s="7" t="s">
        <v>21778</v>
      </c>
      <c r="F1558" s="7" t="s">
        <v>3558</v>
      </c>
      <c r="G1558" s="7" t="s">
        <v>14</v>
      </c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</row>
    <row r="1559">
      <c r="A1559" s="70">
        <v>45369.0</v>
      </c>
      <c r="B1559" s="11" t="s">
        <v>23992</v>
      </c>
      <c r="C1559" s="7" t="s">
        <v>23993</v>
      </c>
      <c r="D1559" s="7" t="str">
        <f>IFERROR(__xludf.DUMMYFUNCTION("REGEXEXTRACT(C1559,""[A-Z]{2,}"")"),"ROJNA")</f>
        <v>ROJNA</v>
      </c>
      <c r="E1559" s="7" t="s">
        <v>15</v>
      </c>
      <c r="F1559" s="7" t="s">
        <v>171</v>
      </c>
      <c r="G1559" s="7" t="s">
        <v>14</v>
      </c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</row>
    <row r="1560">
      <c r="A1560" s="70">
        <v>45366.0</v>
      </c>
      <c r="B1560" s="11" t="s">
        <v>23994</v>
      </c>
      <c r="C1560" s="7" t="s">
        <v>23995</v>
      </c>
      <c r="D1560" s="7" t="str">
        <f>IFERROR(__xludf.DUMMYFUNCTION("REGEXEXTRACT(C1560,""[A-Z]{2,}"")"),"PTT")</f>
        <v>PTT</v>
      </c>
      <c r="E1560" s="7" t="s">
        <v>8930</v>
      </c>
      <c r="F1560" s="7" t="s">
        <v>950</v>
      </c>
      <c r="G1560" s="7" t="s">
        <v>14</v>
      </c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</row>
    <row r="1561">
      <c r="A1561" s="70">
        <v>45366.0</v>
      </c>
      <c r="B1561" s="11" t="s">
        <v>23996</v>
      </c>
      <c r="C1561" s="7" t="s">
        <v>23997</v>
      </c>
      <c r="D1561" s="7" t="b">
        <v>1</v>
      </c>
      <c r="E1561" s="7" t="s">
        <v>3193</v>
      </c>
      <c r="F1561" s="7" t="s">
        <v>132</v>
      </c>
      <c r="G1561" s="7" t="s">
        <v>14</v>
      </c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</row>
    <row r="1562">
      <c r="A1562" s="70">
        <v>45366.0</v>
      </c>
      <c r="B1562" s="11" t="s">
        <v>23998</v>
      </c>
      <c r="C1562" s="7" t="s">
        <v>23999</v>
      </c>
      <c r="D1562" s="7" t="str">
        <f>IFERROR(__xludf.DUMMYFUNCTION("REGEXEXTRACT(C1562,""[A-Z]{2,}"")"),"ITD")</f>
        <v>ITD</v>
      </c>
      <c r="E1562" s="7" t="s">
        <v>22174</v>
      </c>
      <c r="F1562" s="7" t="s">
        <v>1791</v>
      </c>
      <c r="G1562" s="7" t="s">
        <v>86</v>
      </c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</row>
    <row r="1563">
      <c r="A1563" s="70">
        <v>45366.0</v>
      </c>
      <c r="B1563" s="11" t="s">
        <v>23998</v>
      </c>
      <c r="C1563" s="7" t="s">
        <v>23999</v>
      </c>
      <c r="D1563" s="7" t="str">
        <f>IFERROR(__xludf.DUMMYFUNCTION("REGEXEXTRACT(C1563,""[A-Z]{2,}"")"),"ITD")</f>
        <v>ITD</v>
      </c>
      <c r="E1563" s="7" t="s">
        <v>6427</v>
      </c>
      <c r="F1563" s="7" t="s">
        <v>22190</v>
      </c>
      <c r="G1563" s="7" t="s">
        <v>86</v>
      </c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</row>
    <row r="1564">
      <c r="A1564" s="70">
        <v>45366.0</v>
      </c>
      <c r="B1564" s="11" t="s">
        <v>24000</v>
      </c>
      <c r="C1564" s="7" t="s">
        <v>24001</v>
      </c>
      <c r="D1564" s="7" t="s">
        <v>106</v>
      </c>
      <c r="E1564" s="7" t="s">
        <v>105</v>
      </c>
      <c r="F1564" s="7" t="s">
        <v>101</v>
      </c>
      <c r="G1564" s="7" t="s">
        <v>14</v>
      </c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</row>
    <row r="1565">
      <c r="A1565" s="70">
        <v>45366.0</v>
      </c>
      <c r="B1565" s="11" t="s">
        <v>24002</v>
      </c>
      <c r="C1565" s="7" t="s">
        <v>24003</v>
      </c>
      <c r="D1565" s="18" t="str">
        <f>IFERROR(__xludf.DUMMYFUNCTION("REGEXEXTRACT(C1565,""[A-Z]{2,}"")"),"INTUCH")</f>
        <v>INTUCH</v>
      </c>
      <c r="E1565" s="7" t="s">
        <v>276</v>
      </c>
      <c r="F1565" s="7" t="s">
        <v>5047</v>
      </c>
      <c r="G1565" s="7" t="s">
        <v>29</v>
      </c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</row>
    <row r="1566">
      <c r="A1566" s="70">
        <v>45366.0</v>
      </c>
      <c r="B1566" s="11" t="s">
        <v>24002</v>
      </c>
      <c r="C1566" s="7" t="s">
        <v>24003</v>
      </c>
      <c r="D1566" s="18" t="str">
        <f>IFERROR(__xludf.DUMMYFUNCTION("REGEXEXTRACT(C1566,""[A-Z]{2,}"")"),"INTUCH")</f>
        <v>INTUCH</v>
      </c>
      <c r="E1566" s="7" t="s">
        <v>519</v>
      </c>
      <c r="F1566" s="7" t="s">
        <v>18</v>
      </c>
      <c r="G1566" s="7" t="s">
        <v>14</v>
      </c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</row>
    <row r="1567">
      <c r="A1567" s="70">
        <v>45366.0</v>
      </c>
      <c r="B1567" s="11" t="s">
        <v>24004</v>
      </c>
      <c r="C1567" s="7" t="s">
        <v>24005</v>
      </c>
      <c r="D1567" s="18" t="str">
        <f>IFERROR(__xludf.DUMMYFUNCTION("REGEXEXTRACT(C1567,""[A-Z]{2,}"")"),"BROOK")</f>
        <v>BROOK</v>
      </c>
      <c r="E1567" s="7" t="s">
        <v>15</v>
      </c>
      <c r="F1567" s="7" t="s">
        <v>4561</v>
      </c>
      <c r="G1567" s="7" t="s">
        <v>86</v>
      </c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</row>
    <row r="1568">
      <c r="A1568" s="70">
        <v>45366.0</v>
      </c>
      <c r="B1568" s="11" t="s">
        <v>24004</v>
      </c>
      <c r="C1568" s="7" t="s">
        <v>24005</v>
      </c>
      <c r="D1568" s="18" t="str">
        <f>IFERROR(__xludf.DUMMYFUNCTION("REGEXEXTRACT(C1568,""[A-Z]{2,}"")"),"BROOK")</f>
        <v>BROOK</v>
      </c>
      <c r="E1568" s="7" t="s">
        <v>15</v>
      </c>
      <c r="F1568" s="7" t="s">
        <v>747</v>
      </c>
      <c r="G1568" s="7" t="s">
        <v>86</v>
      </c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</row>
    <row r="1569">
      <c r="A1569" s="70">
        <v>45366.0</v>
      </c>
      <c r="B1569" s="11" t="s">
        <v>24004</v>
      </c>
      <c r="C1569" s="7" t="s">
        <v>24005</v>
      </c>
      <c r="D1569" s="18" t="str">
        <f>IFERROR(__xludf.DUMMYFUNCTION("REGEXEXTRACT(C1569,""[A-Z]{2,}"")"),"BROOK")</f>
        <v>BROOK</v>
      </c>
      <c r="E1569" s="7" t="s">
        <v>24006</v>
      </c>
      <c r="F1569" s="7" t="s">
        <v>6325</v>
      </c>
      <c r="G1569" s="7" t="s">
        <v>86</v>
      </c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</row>
    <row r="1570">
      <c r="A1570" s="70">
        <v>45365.0</v>
      </c>
      <c r="B1570" s="11" t="s">
        <v>24007</v>
      </c>
      <c r="C1570" s="7" t="s">
        <v>24008</v>
      </c>
      <c r="D1570" s="18" t="str">
        <f>IFERROR(__xludf.DUMMYFUNCTION("REGEXEXTRACT(C1570,""[A-Z]{2,}"")"),"STA")</f>
        <v>STA</v>
      </c>
      <c r="E1570" s="7" t="s">
        <v>15</v>
      </c>
      <c r="F1570" s="7" t="s">
        <v>171</v>
      </c>
      <c r="G1570" s="7" t="s">
        <v>14</v>
      </c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</row>
    <row r="1571">
      <c r="A1571" s="70">
        <v>45365.0</v>
      </c>
      <c r="B1571" s="11" t="s">
        <v>24007</v>
      </c>
      <c r="C1571" s="7" t="s">
        <v>24008</v>
      </c>
      <c r="D1571" s="18" t="str">
        <f>IFERROR(__xludf.DUMMYFUNCTION("REGEXEXTRACT(C1571,""[A-Z]{2,}"")"),"STA")</f>
        <v>STA</v>
      </c>
      <c r="E1571" s="7" t="s">
        <v>105</v>
      </c>
      <c r="F1571" s="7" t="s">
        <v>4932</v>
      </c>
      <c r="G1571" s="7" t="s">
        <v>14</v>
      </c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</row>
    <row r="1572">
      <c r="A1572" s="70">
        <v>45365.0</v>
      </c>
      <c r="B1572" s="11" t="s">
        <v>24009</v>
      </c>
      <c r="C1572" s="7" t="s">
        <v>24010</v>
      </c>
      <c r="D1572" s="18" t="str">
        <f>IFERROR(__xludf.DUMMYFUNCTION("REGEXEXTRACT(C1572,""[A-Z]{2,}"")"),"TRUBB")</f>
        <v>TRUBB</v>
      </c>
      <c r="E1572" s="7" t="s">
        <v>15</v>
      </c>
      <c r="F1572" s="7" t="s">
        <v>101</v>
      </c>
      <c r="G1572" s="7" t="s">
        <v>14</v>
      </c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</row>
    <row r="1573">
      <c r="A1573" s="70">
        <v>45365.0</v>
      </c>
      <c r="B1573" s="11" t="s">
        <v>24011</v>
      </c>
      <c r="C1573" s="7" t="s">
        <v>24012</v>
      </c>
      <c r="D1573" s="18" t="str">
        <f>IFERROR(__xludf.DUMMYFUNCTION("REGEXEXTRACT(C1573,""[A-Z]{2,}"")"),"JKN")</f>
        <v>JKN</v>
      </c>
      <c r="E1573" s="7" t="s">
        <v>24013</v>
      </c>
      <c r="F1573" s="7" t="s">
        <v>24014</v>
      </c>
      <c r="G1573" s="7" t="s">
        <v>86</v>
      </c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</row>
    <row r="1574">
      <c r="A1574" s="70">
        <v>45364.0</v>
      </c>
      <c r="B1574" s="11" t="s">
        <v>24015</v>
      </c>
      <c r="C1574" s="7" t="s">
        <v>24016</v>
      </c>
      <c r="D1574" s="18" t="str">
        <f>IFERROR(__xludf.DUMMYFUNCTION("REGEXEXTRACT(C1574,""[A-Z]{2,}"")"),"IVL")</f>
        <v>IVL</v>
      </c>
      <c r="E1574" s="7" t="s">
        <v>6882</v>
      </c>
      <c r="F1574" s="7" t="s">
        <v>24017</v>
      </c>
      <c r="G1574" s="7" t="s">
        <v>14</v>
      </c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</row>
    <row r="1575">
      <c r="A1575" s="70">
        <v>45364.0</v>
      </c>
      <c r="B1575" s="11" t="s">
        <v>24015</v>
      </c>
      <c r="C1575" s="7" t="s">
        <v>24016</v>
      </c>
      <c r="D1575" s="18" t="str">
        <f>IFERROR(__xludf.DUMMYFUNCTION("REGEXEXTRACT(C1575,""[A-Z]{2,}"")"),"IVL")</f>
        <v>IVL</v>
      </c>
      <c r="E1575" s="7" t="s">
        <v>3724</v>
      </c>
      <c r="F1575" s="7" t="s">
        <v>3561</v>
      </c>
      <c r="G1575" s="7" t="s">
        <v>14</v>
      </c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</row>
    <row r="1576">
      <c r="A1576" s="70">
        <v>45364.0</v>
      </c>
      <c r="B1576" s="11" t="s">
        <v>24018</v>
      </c>
      <c r="C1576" s="7" t="s">
        <v>24019</v>
      </c>
      <c r="D1576" s="18" t="str">
        <f>IFERROR(__xludf.DUMMYFUNCTION("REGEXEXTRACT(C1576,""[A-Z]{2,}"")"),"ITD")</f>
        <v>ITD</v>
      </c>
      <c r="E1576" s="7" t="s">
        <v>8085</v>
      </c>
      <c r="F1576" s="7" t="s">
        <v>21364</v>
      </c>
      <c r="G1576" s="7" t="s">
        <v>29</v>
      </c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</row>
    <row r="1577">
      <c r="A1577" s="70">
        <v>45364.0</v>
      </c>
      <c r="B1577" s="11" t="s">
        <v>24020</v>
      </c>
      <c r="C1577" s="7" t="s">
        <v>24021</v>
      </c>
      <c r="D1577" s="18" t="str">
        <f>IFERROR(__xludf.DUMMYFUNCTION("REGEXEXTRACT(C1577,""[A-Z]{2,}"")"),"YTD")</f>
        <v>YTD</v>
      </c>
      <c r="E1577" s="7" t="s">
        <v>953</v>
      </c>
      <c r="F1577" s="7" t="s">
        <v>462</v>
      </c>
      <c r="G1577" s="7" t="s">
        <v>86</v>
      </c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</row>
    <row r="1578">
      <c r="A1578" s="70">
        <v>45364.0</v>
      </c>
      <c r="B1578" s="11" t="s">
        <v>24022</v>
      </c>
      <c r="C1578" s="7" t="s">
        <v>24023</v>
      </c>
      <c r="D1578" s="18" t="str">
        <f>IFERROR(__xludf.DUMMYFUNCTION("REGEXEXTRACT(C1578,""[A-Z]{2,}"")"),"TKN")</f>
        <v>TKN</v>
      </c>
      <c r="E1578" s="7" t="s">
        <v>15</v>
      </c>
      <c r="F1578" s="7" t="s">
        <v>171</v>
      </c>
      <c r="G1578" s="7" t="s">
        <v>14</v>
      </c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</row>
    <row r="1579">
      <c r="A1579" s="70">
        <v>45364.0</v>
      </c>
      <c r="B1579" s="11" t="s">
        <v>24022</v>
      </c>
      <c r="C1579" s="7" t="s">
        <v>24023</v>
      </c>
      <c r="D1579" s="18" t="str">
        <f>IFERROR(__xludf.DUMMYFUNCTION("REGEXEXTRACT(C1579,""[A-Z]{2,}"")"),"TKN")</f>
        <v>TKN</v>
      </c>
      <c r="E1579" s="7" t="s">
        <v>38</v>
      </c>
      <c r="F1579" s="7" t="s">
        <v>18</v>
      </c>
      <c r="G1579" s="7" t="s">
        <v>14</v>
      </c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</row>
    <row r="1580">
      <c r="A1580" s="70">
        <v>45364.0</v>
      </c>
      <c r="B1580" s="11" t="s">
        <v>24022</v>
      </c>
      <c r="C1580" s="7" t="s">
        <v>24023</v>
      </c>
      <c r="D1580" s="18" t="str">
        <f>IFERROR(__xludf.DUMMYFUNCTION("REGEXEXTRACT(C1580,""[A-Z]{2,}"")"),"TKN")</f>
        <v>TKN</v>
      </c>
      <c r="E1580" s="7" t="s">
        <v>38</v>
      </c>
      <c r="F1580" s="7" t="s">
        <v>171</v>
      </c>
      <c r="G1580" s="7" t="s">
        <v>14</v>
      </c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</row>
    <row r="1581">
      <c r="A1581" s="70">
        <v>45364.0</v>
      </c>
      <c r="B1581" s="11" t="s">
        <v>24024</v>
      </c>
      <c r="C1581" s="7" t="s">
        <v>24025</v>
      </c>
      <c r="D1581" s="18" t="str">
        <f>IFERROR(__xludf.DUMMYFUNCTION("REGEXEXTRACT(C1581,""[A-Z]{2,}"")"),"GULF")</f>
        <v>GULF</v>
      </c>
      <c r="E1581" s="7" t="s">
        <v>119</v>
      </c>
      <c r="F1581" s="7" t="s">
        <v>7164</v>
      </c>
      <c r="G1581" s="7" t="s">
        <v>14</v>
      </c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</row>
    <row r="1582">
      <c r="A1582" s="70">
        <v>45363.0</v>
      </c>
      <c r="B1582" s="11" t="s">
        <v>24026</v>
      </c>
      <c r="C1582" s="7" t="s">
        <v>24027</v>
      </c>
      <c r="D1582" s="18" t="str">
        <f>IFERROR(__xludf.DUMMYFUNCTION("REGEXEXTRACT(C1582,""[A-Z]{2,}"")"),"TRUE")</f>
        <v>TRUE</v>
      </c>
      <c r="E1582" s="7" t="s">
        <v>950</v>
      </c>
      <c r="F1582" s="7" t="s">
        <v>4286</v>
      </c>
      <c r="G1582" s="7" t="s">
        <v>14</v>
      </c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</row>
    <row r="1583">
      <c r="A1583" s="70">
        <v>45363.0</v>
      </c>
      <c r="B1583" s="11" t="s">
        <v>24026</v>
      </c>
      <c r="C1583" s="7" t="s">
        <v>24027</v>
      </c>
      <c r="D1583" s="18" t="str">
        <f>IFERROR(__xludf.DUMMYFUNCTION("REGEXEXTRACT(C1583,""[A-Z]{2,}"")"),"TRUE")</f>
        <v>TRUE</v>
      </c>
      <c r="E1583" s="7" t="s">
        <v>1936</v>
      </c>
      <c r="F1583" s="7" t="s">
        <v>111</v>
      </c>
      <c r="G1583" s="7" t="s">
        <v>14</v>
      </c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</row>
    <row r="1584">
      <c r="A1584" s="70">
        <v>45363.0</v>
      </c>
      <c r="B1584" s="11" t="s">
        <v>24026</v>
      </c>
      <c r="C1584" s="7" t="s">
        <v>24027</v>
      </c>
      <c r="D1584" s="18" t="str">
        <f>IFERROR(__xludf.DUMMYFUNCTION("REGEXEXTRACT(C1584,""[A-Z]{2,}"")"),"TRUE")</f>
        <v>TRUE</v>
      </c>
      <c r="E1584" s="7" t="s">
        <v>6140</v>
      </c>
      <c r="F1584" s="7" t="s">
        <v>24028</v>
      </c>
      <c r="G1584" s="7" t="s">
        <v>14</v>
      </c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</row>
    <row r="1585">
      <c r="A1585" s="70">
        <v>45363.0</v>
      </c>
      <c r="B1585" s="11" t="s">
        <v>24029</v>
      </c>
      <c r="C1585" s="79" t="s">
        <v>24030</v>
      </c>
      <c r="D1585" s="18" t="str">
        <f>IFERROR(__xludf.DUMMYFUNCTION("REGEXEXTRACT(C1585,""[A-Z]{2,}"")"),"BRI")</f>
        <v>BRI</v>
      </c>
      <c r="E1585" s="7" t="s">
        <v>15</v>
      </c>
      <c r="F1585" s="7" t="s">
        <v>184</v>
      </c>
      <c r="G1585" s="7" t="s">
        <v>29</v>
      </c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</row>
    <row r="1586">
      <c r="A1586" s="70">
        <v>45363.0</v>
      </c>
      <c r="B1586" s="11" t="s">
        <v>24029</v>
      </c>
      <c r="C1586" s="79" t="s">
        <v>24030</v>
      </c>
      <c r="D1586" s="18" t="str">
        <f>IFERROR(__xludf.DUMMYFUNCTION("REGEXEXTRACT(C1586,""[A-Z]{2,}"")"),"BRI")</f>
        <v>BRI</v>
      </c>
      <c r="E1586" s="7" t="s">
        <v>681</v>
      </c>
      <c r="F1586" s="7" t="s">
        <v>240</v>
      </c>
      <c r="G1586" s="7" t="s">
        <v>29</v>
      </c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</row>
    <row r="1587">
      <c r="A1587" s="70">
        <v>45363.0</v>
      </c>
      <c r="B1587" s="11" t="s">
        <v>24031</v>
      </c>
      <c r="C1587" s="7" t="s">
        <v>24032</v>
      </c>
      <c r="D1587" s="18" t="str">
        <f>IFERROR(__xludf.DUMMYFUNCTION("REGEXEXTRACT(C1587,""[A-Z]{2,}"")"),"STA")</f>
        <v>STA</v>
      </c>
      <c r="E1587" s="7" t="s">
        <v>15</v>
      </c>
      <c r="F1587" s="7" t="s">
        <v>171</v>
      </c>
      <c r="G1587" s="7" t="s">
        <v>14</v>
      </c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</row>
    <row r="1588">
      <c r="A1588" s="70">
        <v>45363.0</v>
      </c>
      <c r="B1588" s="11" t="s">
        <v>24031</v>
      </c>
      <c r="C1588" s="7" t="s">
        <v>24032</v>
      </c>
      <c r="D1588" s="18" t="str">
        <f>IFERROR(__xludf.DUMMYFUNCTION("REGEXEXTRACT(C1588,""[A-Z]{2,}"")"),"STA")</f>
        <v>STA</v>
      </c>
      <c r="E1588" s="7" t="s">
        <v>105</v>
      </c>
      <c r="F1588" s="7" t="s">
        <v>817</v>
      </c>
      <c r="G1588" s="7" t="s">
        <v>14</v>
      </c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</row>
    <row r="1589">
      <c r="A1589" s="70">
        <v>45363.0</v>
      </c>
      <c r="B1589" s="11" t="s">
        <v>24033</v>
      </c>
      <c r="C1589" s="7" t="s">
        <v>24034</v>
      </c>
      <c r="D1589" s="18" t="str">
        <f>IFERROR(__xludf.DUMMYFUNCTION("REGEXEXTRACT(C1589,""[A-Z]{2,}"")"),"EV")</f>
        <v>EV</v>
      </c>
      <c r="E1589" s="7" t="s">
        <v>15</v>
      </c>
      <c r="F1589" s="7" t="s">
        <v>101</v>
      </c>
      <c r="G1589" s="7" t="s">
        <v>14</v>
      </c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</row>
    <row r="1590">
      <c r="A1590" s="70">
        <v>45363.0</v>
      </c>
      <c r="B1590" s="11" t="s">
        <v>24035</v>
      </c>
      <c r="C1590" s="79" t="s">
        <v>24036</v>
      </c>
      <c r="D1590" s="18" t="str">
        <f>IFERROR(__xludf.DUMMYFUNCTION("REGEXEXTRACT(C1590,""[A-Z]{2,}"")"),"AMARIN")</f>
        <v>AMARIN</v>
      </c>
      <c r="E1590" s="7" t="s">
        <v>828</v>
      </c>
      <c r="F1590" s="7" t="s">
        <v>5927</v>
      </c>
      <c r="G1590" s="7" t="s">
        <v>14</v>
      </c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</row>
    <row r="1591">
      <c r="A1591" s="70">
        <v>45363.0</v>
      </c>
      <c r="B1591" s="11" t="s">
        <v>24037</v>
      </c>
      <c r="C1591" s="7" t="s">
        <v>24038</v>
      </c>
      <c r="D1591" s="18" t="str">
        <f>IFERROR(__xludf.DUMMYFUNCTION("REGEXEXTRACT(C1591,""[A-Z]{2,}"")"),"SABUY")</f>
        <v>SABUY</v>
      </c>
      <c r="E1591" s="7" t="s">
        <v>21921</v>
      </c>
      <c r="F1591" s="7" t="s">
        <v>7427</v>
      </c>
      <c r="G1591" s="7" t="s">
        <v>29</v>
      </c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</row>
    <row r="1592">
      <c r="A1592" s="70">
        <v>45363.0</v>
      </c>
      <c r="B1592" s="11" t="s">
        <v>24039</v>
      </c>
      <c r="C1592" s="7" t="s">
        <v>24040</v>
      </c>
      <c r="D1592" s="18" t="str">
        <f>IFERROR(__xludf.DUMMYFUNCTION("REGEXEXTRACT(C1592,""[A-Z]{2,}"")"),"NUSA")</f>
        <v>NUSA</v>
      </c>
      <c r="E1592" s="7" t="s">
        <v>24041</v>
      </c>
      <c r="F1592" s="7" t="s">
        <v>24042</v>
      </c>
      <c r="G1592" s="7" t="s">
        <v>29</v>
      </c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</row>
    <row r="1593">
      <c r="A1593" s="70">
        <v>45363.0</v>
      </c>
      <c r="B1593" s="11" t="s">
        <v>24043</v>
      </c>
      <c r="C1593" s="7" t="s">
        <v>24044</v>
      </c>
      <c r="D1593" s="18" t="str">
        <f>IFERROR(__xludf.DUMMYFUNCTION("REGEXEXTRACT(C1593,""[A-Z]{2,}"")"),"GULF")</f>
        <v>GULF</v>
      </c>
      <c r="E1593" s="7" t="s">
        <v>950</v>
      </c>
      <c r="F1593" s="7" t="s">
        <v>21456</v>
      </c>
      <c r="G1593" s="7" t="s">
        <v>14</v>
      </c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</row>
    <row r="1594">
      <c r="A1594" s="70">
        <v>45363.0</v>
      </c>
      <c r="B1594" s="11" t="s">
        <v>24045</v>
      </c>
      <c r="C1594" s="7" t="s">
        <v>24046</v>
      </c>
      <c r="D1594" s="18" t="str">
        <f>IFERROR(__xludf.DUMMYFUNCTION("REGEXEXTRACT(C1594,""[A-Z]{2,}"")"),"JKN")</f>
        <v>JKN</v>
      </c>
      <c r="E1594" s="7" t="s">
        <v>627</v>
      </c>
      <c r="F1594" s="7" t="s">
        <v>21364</v>
      </c>
      <c r="G1594" s="7" t="s">
        <v>29</v>
      </c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</row>
    <row r="1595">
      <c r="A1595" s="70">
        <v>45362.0</v>
      </c>
      <c r="B1595" s="11" t="s">
        <v>24047</v>
      </c>
      <c r="C1595" s="7" t="s">
        <v>24048</v>
      </c>
      <c r="D1595" s="7" t="str">
        <f>IFERROR(__xludf.DUMMYFUNCTION("REGEXEXTRACT(C1595,""[A-Z]{2,}"")"),"SCBX")</f>
        <v>SCBX</v>
      </c>
      <c r="E1595" s="7" t="s">
        <v>420</v>
      </c>
      <c r="F1595" s="7" t="s">
        <v>450</v>
      </c>
      <c r="G1595" s="7" t="s">
        <v>14</v>
      </c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</row>
    <row r="1596">
      <c r="A1596" s="70">
        <v>45362.0</v>
      </c>
      <c r="B1596" s="11" t="s">
        <v>24049</v>
      </c>
      <c r="C1596" s="7" t="s">
        <v>24050</v>
      </c>
      <c r="D1596" s="7" t="str">
        <f>IFERROR(__xludf.DUMMYFUNCTION("REGEXEXTRACT(C1596,""[A-Z]{2,}"")"),"BJC")</f>
        <v>BJC</v>
      </c>
      <c r="E1596" s="7"/>
      <c r="F1596" s="7" t="s">
        <v>119</v>
      </c>
      <c r="G1596" s="7" t="s">
        <v>14</v>
      </c>
      <c r="H1596" s="7" t="s">
        <v>15</v>
      </c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</row>
    <row r="1597">
      <c r="A1597" s="70">
        <v>45362.0</v>
      </c>
      <c r="B1597" s="11" t="s">
        <v>24051</v>
      </c>
      <c r="C1597" s="7" t="s">
        <v>24052</v>
      </c>
      <c r="D1597" s="7" t="str">
        <f>IFERROR(__xludf.DUMMYFUNCTION("REGEXEXTRACT(C1597,""[A-Z]{2,}"")"),"WHAUP")</f>
        <v>WHAUP</v>
      </c>
      <c r="E1597" s="7" t="s">
        <v>420</v>
      </c>
      <c r="F1597" s="7" t="s">
        <v>450</v>
      </c>
      <c r="G1597" s="7" t="s">
        <v>14</v>
      </c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</row>
    <row r="1598">
      <c r="A1598" s="70">
        <v>45362.0</v>
      </c>
      <c r="B1598" s="11" t="s">
        <v>24053</v>
      </c>
      <c r="C1598" s="7" t="s">
        <v>24054</v>
      </c>
      <c r="D1598" s="7" t="str">
        <f>IFERROR(__xludf.DUMMYFUNCTION("REGEXEXTRACT(C1598,""[A-Z]{2,}"")"),"BGRIM")</f>
        <v>BGRIM</v>
      </c>
      <c r="E1598" s="7"/>
      <c r="F1598" s="7" t="s">
        <v>171</v>
      </c>
      <c r="G1598" s="7" t="s">
        <v>14</v>
      </c>
      <c r="H1598" s="7" t="s">
        <v>15</v>
      </c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</row>
    <row r="1599">
      <c r="A1599" s="70">
        <v>45362.0</v>
      </c>
      <c r="B1599" s="11" t="s">
        <v>24055</v>
      </c>
      <c r="C1599" s="7" t="s">
        <v>24056</v>
      </c>
      <c r="D1599" s="7" t="str">
        <f>IFERROR(__xludf.DUMMYFUNCTION("REGEXEXTRACT(C1599,""[A-Z]{2,}"")"),"BTC")</f>
        <v>BTC</v>
      </c>
      <c r="E1599" s="7" t="s">
        <v>21498</v>
      </c>
      <c r="F1599" s="7" t="s">
        <v>127</v>
      </c>
      <c r="G1599" s="7" t="s">
        <v>14</v>
      </c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</row>
    <row r="1600">
      <c r="A1600" s="70">
        <v>45362.0</v>
      </c>
      <c r="B1600" s="11" t="s">
        <v>24057</v>
      </c>
      <c r="C1600" s="7" t="s">
        <v>24058</v>
      </c>
      <c r="D1600" s="7" t="str">
        <f>IFERROR(__xludf.DUMMYFUNCTION("REGEXEXTRACT(C1600,""[A-Z]{2,}"")"),"TPOLY")</f>
        <v>TPOLY</v>
      </c>
      <c r="E1600" s="7" t="s">
        <v>8738</v>
      </c>
      <c r="F1600" s="7" t="s">
        <v>171</v>
      </c>
      <c r="G1600" s="7" t="s">
        <v>14</v>
      </c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</row>
    <row r="1601">
      <c r="A1601" s="70">
        <v>45362.0</v>
      </c>
      <c r="B1601" s="11" t="s">
        <v>24059</v>
      </c>
      <c r="C1601" s="7" t="s">
        <v>24060</v>
      </c>
      <c r="D1601" s="7" t="str">
        <f>IFERROR(__xludf.DUMMYFUNCTION("REGEXEXTRACT(C1601,""[A-Z]{2,}"")"),"EGCO")</f>
        <v>EGCO</v>
      </c>
      <c r="E1601" s="7" t="s">
        <v>23371</v>
      </c>
      <c r="F1601" s="7" t="s">
        <v>21922</v>
      </c>
      <c r="G1601" s="7" t="s">
        <v>29</v>
      </c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</row>
    <row r="1602">
      <c r="A1602" s="70">
        <v>45360.0</v>
      </c>
      <c r="B1602" s="11" t="s">
        <v>24061</v>
      </c>
      <c r="C1602" s="7" t="s">
        <v>24062</v>
      </c>
      <c r="D1602" s="7" t="str">
        <f>IFERROR(__xludf.DUMMYFUNCTION("REGEXEXTRACT(C1602,""[A-Z]{2,}"")"),"MGI")</f>
        <v>MGI</v>
      </c>
      <c r="E1602" s="7" t="s">
        <v>24063</v>
      </c>
      <c r="F1602" s="7" t="s">
        <v>24064</v>
      </c>
      <c r="G1602" s="7" t="s">
        <v>29</v>
      </c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</row>
    <row r="1603">
      <c r="A1603" s="70">
        <v>45360.0</v>
      </c>
      <c r="B1603" s="11" t="s">
        <v>24065</v>
      </c>
      <c r="C1603" s="7" t="s">
        <v>24066</v>
      </c>
      <c r="D1603" s="7" t="str">
        <f>IFERROR(__xludf.DUMMYFUNCTION("REGEXEXTRACT(C1603,""[A-Z]{2,}"")"),"JKN")</f>
        <v>JKN</v>
      </c>
      <c r="E1603" s="7" t="s">
        <v>6418</v>
      </c>
      <c r="F1603" s="7" t="s">
        <v>21364</v>
      </c>
      <c r="G1603" s="7" t="s">
        <v>29</v>
      </c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</row>
    <row r="1604">
      <c r="A1604" s="70">
        <v>45359.0</v>
      </c>
      <c r="B1604" s="11" t="s">
        <v>24067</v>
      </c>
      <c r="C1604" s="7" t="s">
        <v>24068</v>
      </c>
      <c r="D1604" s="7" t="str">
        <f>IFERROR(__xludf.DUMMYFUNCTION("REGEXEXTRACT(C1604,""[A-Z]{2,}"")"),"SET")</f>
        <v>SET</v>
      </c>
      <c r="E1604" s="7" t="s">
        <v>8738</v>
      </c>
      <c r="F1604" s="7" t="s">
        <v>149</v>
      </c>
      <c r="G1604" s="7" t="s">
        <v>14</v>
      </c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</row>
    <row r="1605">
      <c r="A1605" s="70">
        <v>45359.0</v>
      </c>
      <c r="B1605" s="11" t="s">
        <v>24067</v>
      </c>
      <c r="C1605" s="7" t="s">
        <v>24068</v>
      </c>
      <c r="D1605" s="7" t="str">
        <f>IFERROR(__xludf.DUMMYFUNCTION("REGEXEXTRACT(C1605,""[A-Z]{2,}"")"),"SET")</f>
        <v>SET</v>
      </c>
      <c r="E1605" s="7" t="s">
        <v>589</v>
      </c>
      <c r="F1605" s="7" t="s">
        <v>505</v>
      </c>
      <c r="G1605" s="7" t="s">
        <v>14</v>
      </c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</row>
    <row r="1606">
      <c r="A1606" s="70">
        <v>45359.0</v>
      </c>
      <c r="B1606" s="11" t="s">
        <v>24069</v>
      </c>
      <c r="C1606" s="7" t="s">
        <v>24070</v>
      </c>
      <c r="D1606" s="7" t="str">
        <f>IFERROR(__xludf.DUMMYFUNCTION("REGEXEXTRACT(C1606,""[A-Z]{2,}"")"),"SHR")</f>
        <v>SHR</v>
      </c>
      <c r="E1606" s="7" t="s">
        <v>8738</v>
      </c>
      <c r="F1606" s="7" t="s">
        <v>171</v>
      </c>
      <c r="G1606" s="7" t="s">
        <v>14</v>
      </c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</row>
    <row r="1607">
      <c r="A1607" s="70">
        <v>45359.0</v>
      </c>
      <c r="B1607" s="11" t="s">
        <v>24069</v>
      </c>
      <c r="C1607" s="7" t="s">
        <v>24070</v>
      </c>
      <c r="D1607" s="7" t="str">
        <f>IFERROR(__xludf.DUMMYFUNCTION("REGEXEXTRACT(C1607,""[A-Z]{2,}"")"),"SHR")</f>
        <v>SHR</v>
      </c>
      <c r="E1607" s="7" t="s">
        <v>119</v>
      </c>
      <c r="F1607" s="7" t="s">
        <v>24071</v>
      </c>
      <c r="G1607" s="7" t="s">
        <v>14</v>
      </c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</row>
    <row r="1608">
      <c r="A1608" s="70">
        <v>45359.0</v>
      </c>
      <c r="B1608" s="11" t="s">
        <v>24072</v>
      </c>
      <c r="C1608" s="7" t="s">
        <v>24073</v>
      </c>
      <c r="D1608" s="7" t="str">
        <f>IFERROR(__xludf.DUMMYFUNCTION("REGEXEXTRACT(C1608,""[A-Z]{2,}"")"),"SCGP")</f>
        <v>SCGP</v>
      </c>
      <c r="E1608" s="7" t="s">
        <v>8738</v>
      </c>
      <c r="F1608" s="7" t="s">
        <v>171</v>
      </c>
      <c r="G1608" s="7" t="s">
        <v>14</v>
      </c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</row>
    <row r="1609">
      <c r="A1609" s="70">
        <v>45359.0</v>
      </c>
      <c r="B1609" s="11" t="s">
        <v>24072</v>
      </c>
      <c r="C1609" s="7" t="s">
        <v>24073</v>
      </c>
      <c r="D1609" s="7" t="str">
        <f>IFERROR(__xludf.DUMMYFUNCTION("REGEXEXTRACT(C1609,""[A-Z]{2,}"")"),"SCGP")</f>
        <v>SCGP</v>
      </c>
      <c r="E1609" s="7" t="s">
        <v>66</v>
      </c>
      <c r="F1609" s="7" t="s">
        <v>300</v>
      </c>
      <c r="G1609" s="7" t="s">
        <v>14</v>
      </c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</row>
    <row r="1610">
      <c r="A1610" s="70">
        <v>45359.0</v>
      </c>
      <c r="B1610" s="11" t="s">
        <v>24074</v>
      </c>
      <c r="C1610" s="7" t="s">
        <v>24075</v>
      </c>
      <c r="D1610" s="7" t="str">
        <f>IFERROR(__xludf.DUMMYFUNCTION("REGEXEXTRACT(C1610,""[A-Z]{2,}"")"),"THAI")</f>
        <v>THAI</v>
      </c>
      <c r="E1610" s="7" t="s">
        <v>450</v>
      </c>
      <c r="F1610" s="7" t="s">
        <v>24076</v>
      </c>
      <c r="G1610" s="7" t="s">
        <v>29</v>
      </c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</row>
    <row r="1611">
      <c r="A1611" s="70">
        <v>45358.0</v>
      </c>
      <c r="B1611" s="11" t="s">
        <v>24077</v>
      </c>
      <c r="C1611" s="7" t="s">
        <v>24078</v>
      </c>
      <c r="D1611" s="7" t="str">
        <f>IFERROR(__xludf.DUMMYFUNCTION("REGEXEXTRACT(C1611,""[A-Z]{2,}"")"),"PTT")</f>
        <v>PTT</v>
      </c>
      <c r="E1611" s="7" t="s">
        <v>24079</v>
      </c>
      <c r="F1611" s="7" t="s">
        <v>7513</v>
      </c>
      <c r="G1611" s="7" t="s">
        <v>14</v>
      </c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</row>
    <row r="1612">
      <c r="A1612" s="70">
        <v>45358.0</v>
      </c>
      <c r="B1612" s="11" t="s">
        <v>24080</v>
      </c>
      <c r="C1612" s="7" t="s">
        <v>24081</v>
      </c>
      <c r="D1612" s="7" t="str">
        <f>IFERROR(__xludf.DUMMYFUNCTION("REGEXEXTRACT(C1612,""[A-Z]{2,}"")"),"SET")</f>
        <v>SET</v>
      </c>
      <c r="E1612" s="7" t="s">
        <v>705</v>
      </c>
      <c r="F1612" s="7" t="s">
        <v>505</v>
      </c>
      <c r="G1612" s="7" t="s">
        <v>14</v>
      </c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</row>
    <row r="1613">
      <c r="A1613" s="70">
        <v>45358.0</v>
      </c>
      <c r="B1613" s="11" t="s">
        <v>24082</v>
      </c>
      <c r="C1613" s="7" t="s">
        <v>24083</v>
      </c>
      <c r="D1613" s="7" t="str">
        <f>IFERROR(__xludf.DUMMYFUNCTION("REGEXEXTRACT(C1613,""[A-Z]{2,}"")"),"JKN")</f>
        <v>JKN</v>
      </c>
      <c r="E1613" s="7" t="s">
        <v>24084</v>
      </c>
      <c r="F1613" s="7" t="s">
        <v>21617</v>
      </c>
      <c r="G1613" s="7" t="s">
        <v>86</v>
      </c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</row>
    <row r="1614">
      <c r="A1614" s="70">
        <v>45357.0</v>
      </c>
      <c r="B1614" s="11" t="s">
        <v>24085</v>
      </c>
      <c r="C1614" s="7" t="s">
        <v>24086</v>
      </c>
      <c r="D1614" s="7" t="str">
        <f>IFERROR(__xludf.DUMMYFUNCTION("REGEXEXTRACT(C1614,""[A-Z]{2,}"")"),"IFEC")</f>
        <v>IFEC</v>
      </c>
      <c r="E1614" s="7" t="s">
        <v>24087</v>
      </c>
      <c r="F1614" s="7" t="s">
        <v>21509</v>
      </c>
      <c r="G1614" s="7" t="s">
        <v>86</v>
      </c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</row>
    <row r="1615">
      <c r="A1615" s="70">
        <v>45357.0</v>
      </c>
      <c r="B1615" s="11" t="s">
        <v>24088</v>
      </c>
      <c r="C1615" s="7" t="s">
        <v>24089</v>
      </c>
      <c r="D1615" s="7" t="str">
        <f>IFERROR(__xludf.DUMMYFUNCTION("REGEXEXTRACT(C1615,""[A-Z]{2,}"")"),"BDMS")</f>
        <v>BDMS</v>
      </c>
      <c r="E1615" s="7" t="s">
        <v>239</v>
      </c>
      <c r="F1615" s="7" t="s">
        <v>240</v>
      </c>
      <c r="G1615" s="7" t="s">
        <v>14</v>
      </c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</row>
    <row r="1616">
      <c r="A1616" s="70">
        <v>45357.0</v>
      </c>
      <c r="B1616" s="11" t="s">
        <v>24088</v>
      </c>
      <c r="C1616" s="7" t="s">
        <v>24089</v>
      </c>
      <c r="D1616" s="7" t="str">
        <f>IFERROR(__xludf.DUMMYFUNCTION("REGEXEXTRACT(C1616,""[A-Z]{2,}"")"),"BDMS")</f>
        <v>BDMS</v>
      </c>
      <c r="E1616" s="7" t="s">
        <v>119</v>
      </c>
      <c r="F1616" s="7" t="s">
        <v>18</v>
      </c>
      <c r="G1616" s="7" t="s">
        <v>14</v>
      </c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</row>
    <row r="1617">
      <c r="A1617" s="70">
        <v>45357.0</v>
      </c>
      <c r="B1617" s="11" t="s">
        <v>24090</v>
      </c>
      <c r="C1617" s="79" t="s">
        <v>24091</v>
      </c>
      <c r="D1617" s="7" t="str">
        <f>IFERROR(__xludf.DUMMYFUNCTION("REGEXEXTRACT(C1617,""[A-Z]{2,}"")"),"AMARIN")</f>
        <v>AMARIN</v>
      </c>
      <c r="E1617" s="7" t="s">
        <v>8738</v>
      </c>
      <c r="F1617" s="7" t="s">
        <v>3780</v>
      </c>
      <c r="G1617" s="7" t="s">
        <v>14</v>
      </c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</row>
    <row r="1618">
      <c r="A1618" s="70">
        <v>45357.0</v>
      </c>
      <c r="B1618" s="11" t="s">
        <v>24092</v>
      </c>
      <c r="C1618" s="7" t="s">
        <v>24093</v>
      </c>
      <c r="D1618" s="7" t="str">
        <f>IFERROR(__xludf.DUMMYFUNCTION("REGEXEXTRACT(C1618,""[A-Z]{2,}"")"),"PROEN")</f>
        <v>PROEN</v>
      </c>
      <c r="E1618" s="7" t="s">
        <v>24094</v>
      </c>
      <c r="F1618" s="7" t="s">
        <v>21395</v>
      </c>
      <c r="G1618" s="7" t="s">
        <v>29</v>
      </c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</row>
    <row r="1619">
      <c r="A1619" s="70">
        <v>45357.0</v>
      </c>
      <c r="B1619" s="11" t="s">
        <v>24092</v>
      </c>
      <c r="C1619" s="7" t="s">
        <v>24093</v>
      </c>
      <c r="D1619" s="7" t="str">
        <f>IFERROR(__xludf.DUMMYFUNCTION("REGEXEXTRACT(C1619,""[A-Z]{2,}"")"),"PROEN")</f>
        <v>PROEN</v>
      </c>
      <c r="E1619" s="7" t="s">
        <v>589</v>
      </c>
      <c r="F1619" s="7" t="s">
        <v>542</v>
      </c>
      <c r="G1619" s="7" t="s">
        <v>86</v>
      </c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</row>
    <row r="1620">
      <c r="A1620" s="70">
        <v>45357.0</v>
      </c>
      <c r="B1620" s="11" t="s">
        <v>24095</v>
      </c>
      <c r="C1620" s="7" t="s">
        <v>24096</v>
      </c>
      <c r="D1620" s="7" t="str">
        <f>IFERROR(__xludf.DUMMYFUNCTION("REGEXEXTRACT(C1620,""[A-Z]{2,}"")"),"BDMS")</f>
        <v>BDMS</v>
      </c>
      <c r="E1620" s="7" t="s">
        <v>8738</v>
      </c>
      <c r="F1620" s="7" t="s">
        <v>171</v>
      </c>
      <c r="G1620" s="7" t="s">
        <v>14</v>
      </c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</row>
    <row r="1621">
      <c r="A1621" s="70">
        <v>45357.0</v>
      </c>
      <c r="B1621" s="11" t="s">
        <v>24095</v>
      </c>
      <c r="C1621" s="7" t="s">
        <v>24096</v>
      </c>
      <c r="D1621" s="7" t="str">
        <f>IFERROR(__xludf.DUMMYFUNCTION("REGEXEXTRACT(C1621,""[A-Z]{2,}"")"),"BDMS")</f>
        <v>BDMS</v>
      </c>
      <c r="E1621" s="7" t="s">
        <v>38</v>
      </c>
      <c r="F1621" s="7" t="s">
        <v>1303</v>
      </c>
      <c r="G1621" s="7" t="s">
        <v>14</v>
      </c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</row>
    <row r="1622">
      <c r="A1622" s="70">
        <v>45357.0</v>
      </c>
      <c r="B1622" s="11" t="s">
        <v>24095</v>
      </c>
      <c r="C1622" s="7" t="s">
        <v>24096</v>
      </c>
      <c r="D1622" s="7" t="str">
        <f>IFERROR(__xludf.DUMMYFUNCTION("REGEXEXTRACT(C1622,""[A-Z]{2,}"")"),"BDMS")</f>
        <v>BDMS</v>
      </c>
      <c r="E1622" s="7" t="s">
        <v>299</v>
      </c>
      <c r="F1622" s="7" t="s">
        <v>136</v>
      </c>
      <c r="G1622" s="7" t="s">
        <v>14</v>
      </c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</row>
    <row r="1623">
      <c r="A1623" s="70">
        <v>45357.0</v>
      </c>
      <c r="B1623" s="11" t="s">
        <v>24097</v>
      </c>
      <c r="C1623" s="7" t="s">
        <v>24098</v>
      </c>
      <c r="D1623" s="7" t="str">
        <f>IFERROR(__xludf.DUMMYFUNCTION("REGEXEXTRACT(C1623,""[A-Z]{2,}"")"),"MGI")</f>
        <v>MGI</v>
      </c>
      <c r="E1623" s="7" t="s">
        <v>10569</v>
      </c>
      <c r="F1623" s="7" t="s">
        <v>23968</v>
      </c>
      <c r="G1623" s="7" t="s">
        <v>14</v>
      </c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</row>
    <row r="1624">
      <c r="A1624" s="70">
        <v>45357.0</v>
      </c>
      <c r="B1624" s="11" t="s">
        <v>24097</v>
      </c>
      <c r="C1624" s="7" t="s">
        <v>24098</v>
      </c>
      <c r="D1624" s="7" t="str">
        <f>IFERROR(__xludf.DUMMYFUNCTION("REGEXEXTRACT(C1624,""[A-Z]{2,}"")"),"MGI")</f>
        <v>MGI</v>
      </c>
      <c r="E1624" s="7" t="s">
        <v>3346</v>
      </c>
      <c r="F1624" s="7" t="s">
        <v>22619</v>
      </c>
      <c r="G1624" s="7" t="s">
        <v>14</v>
      </c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</row>
    <row r="1625">
      <c r="A1625" s="70">
        <v>45357.0</v>
      </c>
      <c r="B1625" s="11" t="s">
        <v>24099</v>
      </c>
      <c r="C1625" s="7" t="s">
        <v>24100</v>
      </c>
      <c r="D1625" s="7" t="str">
        <f>IFERROR(__xludf.DUMMYFUNCTION("REGEXEXTRACT(C1625,""[A-Z]{2,}"")"),"MGI")</f>
        <v>MGI</v>
      </c>
      <c r="E1625" s="7" t="s">
        <v>23650</v>
      </c>
      <c r="F1625" s="7" t="s">
        <v>21922</v>
      </c>
      <c r="G1625" s="7" t="s">
        <v>29</v>
      </c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</row>
    <row r="1626">
      <c r="A1626" s="70">
        <v>45356.0</v>
      </c>
      <c r="B1626" s="11" t="s">
        <v>24101</v>
      </c>
      <c r="C1626" s="7" t="s">
        <v>24102</v>
      </c>
      <c r="D1626" s="7" t="str">
        <f>IFERROR(__xludf.DUMMYFUNCTION("REGEXEXTRACT(C1626,""[A-Z]{2,}"")"),"EPS")</f>
        <v>EPS</v>
      </c>
      <c r="E1626" s="7" t="s">
        <v>386</v>
      </c>
      <c r="F1626" s="7" t="s">
        <v>21344</v>
      </c>
      <c r="G1626" s="7" t="s">
        <v>86</v>
      </c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</row>
    <row r="1627">
      <c r="A1627" s="70">
        <v>45356.0</v>
      </c>
      <c r="B1627" s="11" t="s">
        <v>24103</v>
      </c>
      <c r="C1627" s="7" t="s">
        <v>24104</v>
      </c>
      <c r="D1627" s="7" t="str">
        <f>IFERROR(__xludf.DUMMYFUNCTION("REGEXEXTRACT(C1627,""[A-Z]{2,}"")"),"PROEN")</f>
        <v>PROEN</v>
      </c>
      <c r="E1627" s="7" t="s">
        <v>4519</v>
      </c>
      <c r="F1627" s="7" t="s">
        <v>21395</v>
      </c>
      <c r="G1627" s="7" t="s">
        <v>29</v>
      </c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</row>
    <row r="1628">
      <c r="A1628" s="70">
        <v>45356.0</v>
      </c>
      <c r="B1628" s="11" t="s">
        <v>24105</v>
      </c>
      <c r="C1628" s="79" t="s">
        <v>24106</v>
      </c>
      <c r="D1628" s="7" t="str">
        <f>IFERROR(__xludf.DUMMYFUNCTION("REGEXEXTRACT(C1628,""[A-Z]{2,}"")"),"BDMS")</f>
        <v>BDMS</v>
      </c>
      <c r="E1628" s="7" t="s">
        <v>111</v>
      </c>
      <c r="F1628" s="7" t="s">
        <v>542</v>
      </c>
      <c r="G1628" s="7" t="s">
        <v>14</v>
      </c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</row>
    <row r="1629">
      <c r="A1629" s="70">
        <v>45355.0</v>
      </c>
      <c r="B1629" s="11" t="s">
        <v>24107</v>
      </c>
      <c r="C1629" s="7" t="s">
        <v>24108</v>
      </c>
      <c r="D1629" s="7" t="str">
        <f>IFERROR(__xludf.DUMMYFUNCTION("REGEXEXTRACT(C1629,""[A-Z]{2,}"")"),"SCB")</f>
        <v>SCB</v>
      </c>
      <c r="E1629" s="7" t="s">
        <v>47</v>
      </c>
      <c r="F1629" s="7" t="s">
        <v>101</v>
      </c>
      <c r="G1629" s="7" t="s">
        <v>14</v>
      </c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</row>
    <row r="1630">
      <c r="A1630" s="70">
        <v>45355.0</v>
      </c>
      <c r="B1630" s="11" t="s">
        <v>24107</v>
      </c>
      <c r="C1630" s="7" t="s">
        <v>24108</v>
      </c>
      <c r="D1630" s="7" t="s">
        <v>137</v>
      </c>
      <c r="E1630" s="7" t="s">
        <v>47</v>
      </c>
      <c r="F1630" s="7" t="s">
        <v>101</v>
      </c>
      <c r="G1630" s="7" t="s">
        <v>14</v>
      </c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</row>
    <row r="1631">
      <c r="A1631" s="70">
        <v>45355.0</v>
      </c>
      <c r="B1631" s="11" t="s">
        <v>24107</v>
      </c>
      <c r="C1631" s="7" t="s">
        <v>24108</v>
      </c>
      <c r="D1631" s="7" t="s">
        <v>26</v>
      </c>
      <c r="E1631" s="7" t="s">
        <v>47</v>
      </c>
      <c r="F1631" s="7" t="s">
        <v>101</v>
      </c>
      <c r="G1631" s="7" t="s">
        <v>14</v>
      </c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</row>
    <row r="1632">
      <c r="A1632" s="70">
        <v>45355.0</v>
      </c>
      <c r="B1632" s="11" t="s">
        <v>24109</v>
      </c>
      <c r="C1632" s="7" t="s">
        <v>24110</v>
      </c>
      <c r="D1632" s="7" t="str">
        <f>IFERROR(__xludf.DUMMYFUNCTION("REGEXEXTRACT(C1632,""[A-Z]{2,}"")"),"TSMC")</f>
        <v>TSMC</v>
      </c>
      <c r="E1632" s="7" t="s">
        <v>560</v>
      </c>
      <c r="F1632" s="7" t="s">
        <v>132</v>
      </c>
      <c r="G1632" s="7" t="s">
        <v>14</v>
      </c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</row>
    <row r="1633">
      <c r="A1633" s="70">
        <v>45355.0</v>
      </c>
      <c r="B1633" s="11" t="s">
        <v>24109</v>
      </c>
      <c r="C1633" s="7" t="s">
        <v>24110</v>
      </c>
      <c r="D1633" s="7" t="str">
        <f>IFERROR(__xludf.DUMMYFUNCTION("REGEXEXTRACT(C1633,""[A-Z]{2,}"")"),"TSMC")</f>
        <v>TSMC</v>
      </c>
      <c r="E1633" s="7" t="s">
        <v>8738</v>
      </c>
      <c r="F1633" s="7" t="s">
        <v>101</v>
      </c>
      <c r="G1633" s="7" t="s">
        <v>14</v>
      </c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</row>
    <row r="1634">
      <c r="A1634" s="70">
        <v>45355.0</v>
      </c>
      <c r="B1634" s="11" t="s">
        <v>24111</v>
      </c>
      <c r="C1634" s="7" t="s">
        <v>24112</v>
      </c>
      <c r="D1634" s="7" t="str">
        <f>IFERROR(__xludf.DUMMYFUNCTION("REGEXEXTRACT(C1634,""[A-Z]{2,}"")"),"MGI")</f>
        <v>MGI</v>
      </c>
      <c r="E1634" s="7" t="s">
        <v>8738</v>
      </c>
      <c r="F1634" s="7" t="s">
        <v>747</v>
      </c>
      <c r="G1634" s="7" t="s">
        <v>86</v>
      </c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</row>
    <row r="1635">
      <c r="A1635" s="70">
        <v>45355.0</v>
      </c>
      <c r="B1635" s="11" t="s">
        <v>24113</v>
      </c>
      <c r="C1635" s="7" t="s">
        <v>24114</v>
      </c>
      <c r="D1635" s="7" t="str">
        <f>IFERROR(__xludf.DUMMYFUNCTION("REGEXEXTRACT(C1635,""[A-Z]{2,}"")"),"MGI")</f>
        <v>MGI</v>
      </c>
      <c r="E1635" s="7" t="s">
        <v>24115</v>
      </c>
      <c r="F1635" s="7" t="s">
        <v>240</v>
      </c>
      <c r="G1635" s="7" t="s">
        <v>29</v>
      </c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</row>
    <row r="1636">
      <c r="A1636" s="70">
        <v>45355.0</v>
      </c>
      <c r="B1636" s="11" t="s">
        <v>24116</v>
      </c>
      <c r="C1636" s="7" t="s">
        <v>24117</v>
      </c>
      <c r="D1636" s="7" t="str">
        <f>IFERROR(__xludf.DUMMYFUNCTION("REGEXEXTRACT(C1636,""[A-Z]{2,}"")"),"MGI")</f>
        <v>MGI</v>
      </c>
      <c r="E1636" s="7" t="s">
        <v>24118</v>
      </c>
      <c r="F1636" s="7" t="s">
        <v>23782</v>
      </c>
      <c r="G1636" s="7" t="s">
        <v>29</v>
      </c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</row>
    <row r="1637">
      <c r="A1637" s="70">
        <v>45355.0</v>
      </c>
      <c r="B1637" s="11" t="s">
        <v>24119</v>
      </c>
      <c r="C1637" s="7" t="s">
        <v>24120</v>
      </c>
      <c r="D1637" s="7" t="str">
        <f>IFERROR(__xludf.DUMMYFUNCTION("REGEXEXTRACT(C1637,""[A-Z]{2,}"")"),"MGI")</f>
        <v>MGI</v>
      </c>
      <c r="E1637" s="7" t="s">
        <v>22802</v>
      </c>
      <c r="F1637" s="7" t="s">
        <v>24121</v>
      </c>
      <c r="G1637" s="7" t="s">
        <v>86</v>
      </c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</row>
    <row r="1638">
      <c r="A1638" s="70">
        <v>45354.0</v>
      </c>
      <c r="B1638" s="11" t="s">
        <v>24122</v>
      </c>
      <c r="C1638" s="79" t="s">
        <v>24123</v>
      </c>
      <c r="D1638" s="7" t="str">
        <f>IFERROR(__xludf.DUMMYFUNCTION("REGEXEXTRACT(C1638,""[A-Z]{2,}"")"),"MGI")</f>
        <v>MGI</v>
      </c>
      <c r="E1638" s="7" t="s">
        <v>5944</v>
      </c>
      <c r="F1638" s="7" t="s">
        <v>6916</v>
      </c>
      <c r="G1638" s="7" t="s">
        <v>14</v>
      </c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</row>
    <row r="1639">
      <c r="A1639" s="70">
        <v>45354.0</v>
      </c>
      <c r="B1639" s="11" t="s">
        <v>24122</v>
      </c>
      <c r="C1639" s="79" t="s">
        <v>24123</v>
      </c>
      <c r="D1639" s="7" t="str">
        <f>IFERROR(__xludf.DUMMYFUNCTION("REGEXEXTRACT(C1639,""[A-Z]{2,}"")"),"MGI")</f>
        <v>MGI</v>
      </c>
      <c r="E1639" s="7" t="s">
        <v>111</v>
      </c>
      <c r="F1639" s="7" t="s">
        <v>542</v>
      </c>
      <c r="G1639" s="7" t="s">
        <v>14</v>
      </c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</row>
    <row r="1640">
      <c r="A1640" s="70">
        <v>45353.0</v>
      </c>
      <c r="B1640" s="11" t="s">
        <v>24124</v>
      </c>
      <c r="C1640" s="7" t="s">
        <v>24125</v>
      </c>
      <c r="D1640" s="7" t="str">
        <f>IFERROR(__xludf.DUMMYFUNCTION("REGEXEXTRACT(C1640,""[A-Z]{2,}"")"),"MGI")</f>
        <v>MGI</v>
      </c>
      <c r="E1640" s="7" t="s">
        <v>15</v>
      </c>
      <c r="F1640" s="7" t="s">
        <v>747</v>
      </c>
      <c r="G1640" s="7" t="s">
        <v>14</v>
      </c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</row>
    <row r="1641">
      <c r="A1641" s="70">
        <v>45353.0</v>
      </c>
      <c r="B1641" s="11" t="s">
        <v>24124</v>
      </c>
      <c r="C1641" s="7" t="s">
        <v>24125</v>
      </c>
      <c r="D1641" s="7" t="str">
        <f>IFERROR(__xludf.DUMMYFUNCTION("REGEXEXTRACT(C1641,""[A-Z]{2,}"")"),"MGI")</f>
        <v>MGI</v>
      </c>
      <c r="E1641" s="7" t="s">
        <v>15</v>
      </c>
      <c r="F1641" s="7" t="s">
        <v>23884</v>
      </c>
      <c r="G1641" s="7" t="s">
        <v>14</v>
      </c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</row>
    <row r="1642">
      <c r="A1642" s="70">
        <v>45352.0</v>
      </c>
      <c r="B1642" s="11" t="s">
        <v>24126</v>
      </c>
      <c r="C1642" s="7" t="s">
        <v>24127</v>
      </c>
      <c r="D1642" s="7" t="str">
        <f>IFERROR(__xludf.DUMMYFUNCTION("REGEXEXTRACT(C1642,""[A-Z]{2,}"")"),"SET")</f>
        <v>SET</v>
      </c>
      <c r="E1642" s="7" t="s">
        <v>15</v>
      </c>
      <c r="F1642" s="7" t="s">
        <v>24128</v>
      </c>
      <c r="G1642" s="7" t="s">
        <v>14</v>
      </c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</row>
    <row r="1643">
      <c r="A1643" s="70">
        <v>45352.0</v>
      </c>
      <c r="B1643" s="11" t="s">
        <v>24129</v>
      </c>
      <c r="C1643" s="7" t="s">
        <v>24130</v>
      </c>
      <c r="D1643" s="7" t="str">
        <f>IFERROR(__xludf.DUMMYFUNCTION("REGEXEXTRACT(C1643,""[A-Z]{2,}"")"),"SP")</f>
        <v>SP</v>
      </c>
      <c r="E1643" s="7" t="s">
        <v>24131</v>
      </c>
      <c r="F1643" s="7" t="s">
        <v>1901</v>
      </c>
      <c r="G1643" s="7" t="s">
        <v>86</v>
      </c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</row>
    <row r="1644">
      <c r="A1644" s="70">
        <v>45352.0</v>
      </c>
      <c r="B1644" s="11" t="s">
        <v>24129</v>
      </c>
      <c r="C1644" s="7" t="s">
        <v>24130</v>
      </c>
      <c r="D1644" s="7" t="str">
        <f>IFERROR(__xludf.DUMMYFUNCTION("REGEXEXTRACT(C1644,""[A-Z]{2,}"")"),"SP")</f>
        <v>SP</v>
      </c>
      <c r="E1644" s="7" t="s">
        <v>24132</v>
      </c>
      <c r="F1644" s="7" t="s">
        <v>24133</v>
      </c>
      <c r="G1644" s="7" t="s">
        <v>86</v>
      </c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</row>
    <row r="1645">
      <c r="A1645" s="70">
        <v>45352.0</v>
      </c>
      <c r="B1645" s="11" t="s">
        <v>24134</v>
      </c>
      <c r="C1645" s="7" t="s">
        <v>24135</v>
      </c>
      <c r="D1645" s="7" t="str">
        <f>IFERROR(__xludf.DUMMYFUNCTION("REGEXEXTRACT(C1645,""[A-Z]{2,}"")"),"NRF")</f>
        <v>NRF</v>
      </c>
      <c r="E1645" s="7" t="s">
        <v>21498</v>
      </c>
      <c r="F1645" s="7" t="s">
        <v>127</v>
      </c>
      <c r="G1645" s="7" t="s">
        <v>14</v>
      </c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</row>
    <row r="1646">
      <c r="A1646" s="70">
        <v>45352.0</v>
      </c>
      <c r="B1646" s="11" t="s">
        <v>24134</v>
      </c>
      <c r="C1646" s="7" t="s">
        <v>24135</v>
      </c>
      <c r="D1646" s="7" t="str">
        <f>IFERROR(__xludf.DUMMYFUNCTION("REGEXEXTRACT(C1646,""[A-Z]{2,}"")"),"NRF")</f>
        <v>NRF</v>
      </c>
      <c r="E1646" s="7" t="s">
        <v>38</v>
      </c>
      <c r="F1646" s="7" t="s">
        <v>3482</v>
      </c>
      <c r="G1646" s="7" t="s">
        <v>14</v>
      </c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</row>
    <row r="1647">
      <c r="A1647" s="70">
        <v>45352.0</v>
      </c>
      <c r="B1647" s="11" t="s">
        <v>24134</v>
      </c>
      <c r="C1647" s="7" t="s">
        <v>24135</v>
      </c>
      <c r="D1647" s="7" t="str">
        <f>IFERROR(__xludf.DUMMYFUNCTION("REGEXEXTRACT(C1647,""[A-Z]{2,}"")"),"NRF")</f>
        <v>NRF</v>
      </c>
      <c r="E1647" s="7" t="s">
        <v>38</v>
      </c>
      <c r="F1647" s="7" t="s">
        <v>18</v>
      </c>
      <c r="G1647" s="7" t="s">
        <v>14</v>
      </c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</row>
    <row r="1648">
      <c r="A1648" s="70">
        <v>45352.0</v>
      </c>
      <c r="B1648" s="11" t="s">
        <v>24136</v>
      </c>
      <c r="C1648" s="7" t="s">
        <v>24137</v>
      </c>
      <c r="D1648" s="7" t="str">
        <f>IFERROR(__xludf.DUMMYFUNCTION("REGEXEXTRACT(C1648,""[A-Z]{2,}"")"),"SCBX")</f>
        <v>SCBX</v>
      </c>
      <c r="E1648" s="7" t="s">
        <v>119</v>
      </c>
      <c r="F1648" s="7" t="s">
        <v>542</v>
      </c>
      <c r="G1648" s="7" t="s">
        <v>14</v>
      </c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</row>
    <row r="1649">
      <c r="A1649" s="70">
        <v>45352.0</v>
      </c>
      <c r="B1649" s="11" t="s">
        <v>24136</v>
      </c>
      <c r="C1649" s="7" t="s">
        <v>24137</v>
      </c>
      <c r="D1649" s="7" t="str">
        <f>IFERROR(__xludf.DUMMYFUNCTION("REGEXEXTRACT(C1649,""[A-Z]{2,}"")"),"SCBX")</f>
        <v>SCBX</v>
      </c>
      <c r="E1649" s="7" t="s">
        <v>1003</v>
      </c>
      <c r="F1649" s="7" t="s">
        <v>18</v>
      </c>
      <c r="G1649" s="7" t="s">
        <v>14</v>
      </c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</row>
    <row r="1650">
      <c r="A1650" s="70">
        <v>45351.0</v>
      </c>
      <c r="B1650" s="11" t="s">
        <v>24138</v>
      </c>
      <c r="C1650" s="7" t="s">
        <v>24139</v>
      </c>
      <c r="D1650" s="7" t="str">
        <f>IFERROR(__xludf.DUMMYFUNCTION("REGEXEXTRACT(C1650,""[A-Z]{2,}"")"),"MONO")</f>
        <v>MONO</v>
      </c>
      <c r="E1650" s="7" t="s">
        <v>24140</v>
      </c>
      <c r="F1650" s="7" t="s">
        <v>24141</v>
      </c>
      <c r="G1650" s="7" t="s">
        <v>86</v>
      </c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</row>
    <row r="1651">
      <c r="A1651" s="70">
        <v>45351.0</v>
      </c>
      <c r="B1651" s="11" t="s">
        <v>24138</v>
      </c>
      <c r="C1651" s="7" t="s">
        <v>24139</v>
      </c>
      <c r="D1651" s="7" t="str">
        <f>IFERROR(__xludf.DUMMYFUNCTION("REGEXEXTRACT(C1651,""[A-Z]{2,}"")"),"MONO")</f>
        <v>MONO</v>
      </c>
      <c r="E1651" s="7" t="s">
        <v>259</v>
      </c>
      <c r="F1651" s="7" t="s">
        <v>152</v>
      </c>
      <c r="G1651" s="7" t="s">
        <v>86</v>
      </c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</row>
    <row r="1652">
      <c r="A1652" s="70">
        <v>45351.0</v>
      </c>
      <c r="B1652" s="11" t="s">
        <v>24142</v>
      </c>
      <c r="C1652" s="7" t="s">
        <v>24143</v>
      </c>
      <c r="D1652" s="7" t="str">
        <f>IFERROR(__xludf.DUMMYFUNCTION("REGEXEXTRACT(C1652,""[A-Z]{2,}"")"),"MGI")</f>
        <v>MGI</v>
      </c>
      <c r="E1652" s="7" t="s">
        <v>15</v>
      </c>
      <c r="F1652" s="7" t="s">
        <v>24144</v>
      </c>
      <c r="G1652" s="7" t="s">
        <v>86</v>
      </c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</row>
    <row r="1653">
      <c r="A1653" s="70">
        <v>45351.0</v>
      </c>
      <c r="B1653" s="11" t="s">
        <v>24142</v>
      </c>
      <c r="C1653" s="7" t="s">
        <v>24143</v>
      </c>
      <c r="D1653" s="7" t="str">
        <f>IFERROR(__xludf.DUMMYFUNCTION("REGEXEXTRACT(C1653,""[A-Z]{2,}"")"),"MGI")</f>
        <v>MGI</v>
      </c>
      <c r="E1653" s="7" t="s">
        <v>38</v>
      </c>
      <c r="F1653" s="7" t="s">
        <v>18</v>
      </c>
      <c r="G1653" s="7" t="s">
        <v>14</v>
      </c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</row>
    <row r="1654">
      <c r="A1654" s="70">
        <v>45351.0</v>
      </c>
      <c r="B1654" s="11" t="s">
        <v>24145</v>
      </c>
      <c r="C1654" s="7" t="s">
        <v>24146</v>
      </c>
      <c r="D1654" s="7" t="str">
        <f>IFERROR(__xludf.DUMMYFUNCTION("REGEXEXTRACT(C1654,""[A-Z]{2,}"")"),"SCBX")</f>
        <v>SCBX</v>
      </c>
      <c r="E1654" s="7" t="s">
        <v>552</v>
      </c>
      <c r="F1654" s="7" t="s">
        <v>560</v>
      </c>
      <c r="G1654" s="7" t="s">
        <v>14</v>
      </c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</row>
    <row r="1655">
      <c r="A1655" s="70">
        <v>45351.0</v>
      </c>
      <c r="B1655" s="11" t="s">
        <v>24147</v>
      </c>
      <c r="C1655" s="7" t="s">
        <v>24148</v>
      </c>
      <c r="D1655" s="7" t="str">
        <f>IFERROR(__xludf.DUMMYFUNCTION("REGEXEXTRACT(C1655,""[A-Z]{2,}"")"),"ITD")</f>
        <v>ITD</v>
      </c>
      <c r="E1655" s="7" t="s">
        <v>21553</v>
      </c>
      <c r="F1655" s="7" t="s">
        <v>888</v>
      </c>
      <c r="G1655" s="7" t="s">
        <v>29</v>
      </c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>
      <c r="A1656" s="70">
        <v>45351.0</v>
      </c>
      <c r="B1656" s="11" t="s">
        <v>24149</v>
      </c>
      <c r="C1656" s="7" t="s">
        <v>24150</v>
      </c>
      <c r="D1656" s="7" t="str">
        <f>IFERROR(__xludf.DUMMYFUNCTION("REGEXEXTRACT(C1656,""[A-Z]{2,}"")"),"KAMART")</f>
        <v>KAMART</v>
      </c>
      <c r="E1656" s="7" t="s">
        <v>22802</v>
      </c>
      <c r="F1656" s="7" t="s">
        <v>24151</v>
      </c>
      <c r="G1656" s="7" t="s">
        <v>86</v>
      </c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</row>
    <row r="1657">
      <c r="A1657" s="70">
        <v>45351.0</v>
      </c>
      <c r="B1657" s="11" t="s">
        <v>24149</v>
      </c>
      <c r="C1657" s="7" t="s">
        <v>24150</v>
      </c>
      <c r="D1657" s="7" t="str">
        <f>IFERROR(__xludf.DUMMYFUNCTION("REGEXEXTRACT(C1657,""[A-Z]{2,}"")"),"KAMART")</f>
        <v>KAMART</v>
      </c>
      <c r="E1657" s="7" t="s">
        <v>15</v>
      </c>
      <c r="F1657" s="7" t="s">
        <v>747</v>
      </c>
      <c r="G1657" s="7" t="s">
        <v>86</v>
      </c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</row>
    <row r="1658">
      <c r="A1658" s="70">
        <v>45351.0</v>
      </c>
      <c r="B1658" s="11" t="s">
        <v>24149</v>
      </c>
      <c r="C1658" s="7" t="s">
        <v>24150</v>
      </c>
      <c r="D1658" s="7" t="str">
        <f>IFERROR(__xludf.DUMMYFUNCTION("REGEXEXTRACT(C1658,""[A-Z]{2,}"")"),"KAMART")</f>
        <v>KAMART</v>
      </c>
      <c r="E1658" s="7" t="s">
        <v>15</v>
      </c>
      <c r="F1658" s="7" t="s">
        <v>21755</v>
      </c>
      <c r="G1658" s="7" t="s">
        <v>86</v>
      </c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</row>
    <row r="1659">
      <c r="A1659" s="70">
        <v>45351.0</v>
      </c>
      <c r="B1659" s="11" t="s">
        <v>24149</v>
      </c>
      <c r="C1659" s="7" t="s">
        <v>24150</v>
      </c>
      <c r="D1659" s="7" t="str">
        <f>IFERROR(__xludf.DUMMYFUNCTION("REGEXEXTRACT(C1659,""[A-Z]{2,}"")"),"KAMART")</f>
        <v>KAMART</v>
      </c>
      <c r="E1659" s="7" t="s">
        <v>15</v>
      </c>
      <c r="F1659" s="7" t="s">
        <v>4561</v>
      </c>
      <c r="G1659" s="7" t="s">
        <v>86</v>
      </c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</row>
    <row r="1660">
      <c r="A1660" s="70">
        <v>45351.0</v>
      </c>
      <c r="B1660" s="11" t="s">
        <v>24152</v>
      </c>
      <c r="C1660" s="7" t="s">
        <v>24153</v>
      </c>
      <c r="D1660" s="7" t="str">
        <f>IFERROR(__xludf.DUMMYFUNCTION("REGEXEXTRACT(C1660,""[A-Z]{2,}"")"),"NEP")</f>
        <v>NEP</v>
      </c>
      <c r="E1660" s="7" t="s">
        <v>24154</v>
      </c>
      <c r="F1660" s="7" t="s">
        <v>21599</v>
      </c>
      <c r="G1660" s="7" t="s">
        <v>86</v>
      </c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</row>
    <row r="1661">
      <c r="A1661" s="70">
        <v>45351.0</v>
      </c>
      <c r="B1661" s="11" t="s">
        <v>24152</v>
      </c>
      <c r="C1661" s="7" t="s">
        <v>24153</v>
      </c>
      <c r="D1661" s="7" t="str">
        <f>IFERROR(__xludf.DUMMYFUNCTION("REGEXEXTRACT(C1661,""[A-Z]{2,}"")"),"NEP")</f>
        <v>NEP</v>
      </c>
      <c r="E1661" s="7" t="s">
        <v>184</v>
      </c>
      <c r="F1661" s="7" t="s">
        <v>21599</v>
      </c>
      <c r="G1661" s="7" t="s">
        <v>86</v>
      </c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</row>
    <row r="1662">
      <c r="A1662" s="70">
        <v>45351.0</v>
      </c>
      <c r="B1662" s="11" t="s">
        <v>24152</v>
      </c>
      <c r="C1662" s="7" t="s">
        <v>24153</v>
      </c>
      <c r="D1662" s="7" t="str">
        <f>IFERROR(__xludf.DUMMYFUNCTION("REGEXEXTRACT(C1662,""[A-Z]{2,}"")"),"NEP")</f>
        <v>NEP</v>
      </c>
      <c r="E1662" s="7" t="s">
        <v>24140</v>
      </c>
      <c r="F1662" s="7" t="s">
        <v>24155</v>
      </c>
      <c r="G1662" s="7" t="s">
        <v>86</v>
      </c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</row>
    <row r="1663">
      <c r="A1663" s="70">
        <v>45351.0</v>
      </c>
      <c r="B1663" s="11" t="s">
        <v>24156</v>
      </c>
      <c r="C1663" s="7" t="s">
        <v>24157</v>
      </c>
      <c r="D1663" s="7" t="str">
        <f>IFERROR(__xludf.DUMMYFUNCTION("REGEXEXTRACT(C1663,""[A-Z]{2,}"")"),"MGI")</f>
        <v>MGI</v>
      </c>
      <c r="E1663" s="7" t="s">
        <v>15</v>
      </c>
      <c r="F1663" s="7" t="s">
        <v>4561</v>
      </c>
      <c r="G1663" s="7" t="s">
        <v>86</v>
      </c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</row>
    <row r="1664">
      <c r="A1664" s="70">
        <v>45351.0</v>
      </c>
      <c r="B1664" s="11" t="s">
        <v>24156</v>
      </c>
      <c r="C1664" s="7" t="s">
        <v>24157</v>
      </c>
      <c r="D1664" s="7" t="str">
        <f>IFERROR(__xludf.DUMMYFUNCTION("REGEXEXTRACT(C1664,""[A-Z]{2,}"")"),"MGI")</f>
        <v>MGI</v>
      </c>
      <c r="E1664" s="7" t="s">
        <v>15</v>
      </c>
      <c r="F1664" s="7" t="s">
        <v>747</v>
      </c>
      <c r="G1664" s="7" t="s">
        <v>86</v>
      </c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</row>
    <row r="1665">
      <c r="A1665" s="70">
        <v>45351.0</v>
      </c>
      <c r="B1665" s="11" t="s">
        <v>24156</v>
      </c>
      <c r="C1665" s="7" t="s">
        <v>24157</v>
      </c>
      <c r="D1665" s="7" t="str">
        <f>IFERROR(__xludf.DUMMYFUNCTION("REGEXEXTRACT(C1665,""[A-Z]{2,}"")"),"MGI")</f>
        <v>MGI</v>
      </c>
      <c r="E1665" s="7" t="s">
        <v>747</v>
      </c>
      <c r="F1665" s="7" t="s">
        <v>24158</v>
      </c>
      <c r="G1665" s="7" t="s">
        <v>86</v>
      </c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</row>
    <row r="1666">
      <c r="A1666" s="70">
        <v>45351.0</v>
      </c>
      <c r="B1666" s="11" t="s">
        <v>24159</v>
      </c>
      <c r="C1666" s="7" t="s">
        <v>24160</v>
      </c>
      <c r="D1666" s="7" t="str">
        <f>IFERROR(__xludf.DUMMYFUNCTION("REGEXEXTRACT(C1666,""[A-Z]{2,}"")"),"ONEE")</f>
        <v>ONEE</v>
      </c>
      <c r="E1666" s="7" t="s">
        <v>21424</v>
      </c>
      <c r="F1666" s="7" t="s">
        <v>602</v>
      </c>
      <c r="G1666" s="7" t="s">
        <v>29</v>
      </c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</row>
    <row r="1667">
      <c r="A1667" s="70">
        <v>45351.0</v>
      </c>
      <c r="B1667" s="11" t="s">
        <v>24159</v>
      </c>
      <c r="C1667" s="7" t="s">
        <v>24160</v>
      </c>
      <c r="D1667" s="7" t="str">
        <f>IFERROR(__xludf.DUMMYFUNCTION("REGEXEXTRACT(C1667,""[A-Z]{2,}"")"),"ONEE")</f>
        <v>ONEE</v>
      </c>
      <c r="E1667" s="7" t="s">
        <v>420</v>
      </c>
      <c r="F1667" s="7" t="s">
        <v>671</v>
      </c>
      <c r="G1667" s="7" t="s">
        <v>29</v>
      </c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</row>
    <row r="1668">
      <c r="A1668" s="70">
        <v>45351.0</v>
      </c>
      <c r="B1668" s="11" t="s">
        <v>24161</v>
      </c>
      <c r="C1668" s="79" t="s">
        <v>24162</v>
      </c>
      <c r="D1668" s="7" t="str">
        <f>IFERROR(__xludf.DUMMYFUNCTION("REGEXEXTRACT(C1668,""[A-Z]{2,}"")"),"MGI")</f>
        <v>MGI</v>
      </c>
      <c r="E1668" s="7" t="s">
        <v>420</v>
      </c>
      <c r="F1668" s="7" t="s">
        <v>1730</v>
      </c>
      <c r="G1668" s="7" t="s">
        <v>14</v>
      </c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</row>
    <row r="1669">
      <c r="A1669" s="70">
        <v>45351.0</v>
      </c>
      <c r="B1669" s="11" t="s">
        <v>24161</v>
      </c>
      <c r="C1669" s="79" t="s">
        <v>24162</v>
      </c>
      <c r="D1669" s="7" t="str">
        <f>IFERROR(__xludf.DUMMYFUNCTION("REGEXEXTRACT(C1669,""[A-Z]{2,}"")"),"MGI")</f>
        <v>MGI</v>
      </c>
      <c r="E1669" s="7" t="s">
        <v>5999</v>
      </c>
      <c r="F1669" s="7" t="s">
        <v>350</v>
      </c>
      <c r="G1669" s="7" t="s">
        <v>14</v>
      </c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</row>
    <row r="1670">
      <c r="A1670" s="70">
        <v>45350.0</v>
      </c>
      <c r="B1670" s="11" t="s">
        <v>24163</v>
      </c>
      <c r="C1670" s="7" t="s">
        <v>24164</v>
      </c>
      <c r="D1670" s="7" t="str">
        <f>IFERROR(__xludf.DUMMYFUNCTION("REGEXEXTRACT(C1670,""[A-Z]{2,}"")"),"TIPH")</f>
        <v>TIPH</v>
      </c>
      <c r="E1670" s="7" t="s">
        <v>1601</v>
      </c>
      <c r="F1670" s="7" t="s">
        <v>119</v>
      </c>
      <c r="G1670" s="7" t="s">
        <v>14</v>
      </c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</row>
    <row r="1671">
      <c r="A1671" s="70">
        <v>45350.0</v>
      </c>
      <c r="B1671" s="11" t="s">
        <v>24163</v>
      </c>
      <c r="C1671" s="7" t="s">
        <v>24164</v>
      </c>
      <c r="D1671" s="7" t="str">
        <f>IFERROR(__xludf.DUMMYFUNCTION("REGEXEXTRACT(C1671,""[A-Z]{2,}"")"),"TIPH")</f>
        <v>TIPH</v>
      </c>
      <c r="E1671" s="7" t="s">
        <v>119</v>
      </c>
      <c r="F1671" s="7" t="s">
        <v>18</v>
      </c>
      <c r="G1671" s="7" t="s">
        <v>14</v>
      </c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</row>
    <row r="1672">
      <c r="A1672" s="70">
        <v>45350.0</v>
      </c>
      <c r="B1672" s="11" t="s">
        <v>24163</v>
      </c>
      <c r="C1672" s="7" t="s">
        <v>24164</v>
      </c>
      <c r="D1672" s="7" t="str">
        <f>IFERROR(__xludf.DUMMYFUNCTION("REGEXEXTRACT(C1672,""[A-Z]{2,}"")"),"TIPH")</f>
        <v>TIPH</v>
      </c>
      <c r="E1672" s="7" t="s">
        <v>3138</v>
      </c>
      <c r="F1672" s="7" t="s">
        <v>950</v>
      </c>
      <c r="G1672" s="7" t="s">
        <v>14</v>
      </c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</row>
    <row r="1673">
      <c r="A1673" s="70">
        <v>45350.0</v>
      </c>
      <c r="B1673" s="11" t="s">
        <v>24165</v>
      </c>
      <c r="C1673" s="7" t="s">
        <v>24166</v>
      </c>
      <c r="D1673" s="7" t="str">
        <f>IFERROR(__xludf.DUMMYFUNCTION("REGEXEXTRACT(C1673,""[A-Z]{2,}"")"),"CPF")</f>
        <v>CPF</v>
      </c>
      <c r="E1673" s="7" t="s">
        <v>119</v>
      </c>
      <c r="F1673" s="7" t="s">
        <v>6056</v>
      </c>
      <c r="G1673" s="7" t="s">
        <v>86</v>
      </c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</row>
    <row r="1674">
      <c r="A1674" s="70">
        <v>45350.0</v>
      </c>
      <c r="B1674" s="11" t="s">
        <v>24167</v>
      </c>
      <c r="C1674" s="7" t="s">
        <v>24168</v>
      </c>
      <c r="D1674" s="7" t="str">
        <f>IFERROR(__xludf.DUMMYFUNCTION("REGEXEXTRACT(C1674,""[A-Z]{2,}"")"),"HANA")</f>
        <v>HANA</v>
      </c>
      <c r="E1674" s="7"/>
      <c r="F1674" s="7" t="s">
        <v>747</v>
      </c>
      <c r="G1674" s="7" t="s">
        <v>86</v>
      </c>
      <c r="H1674" s="7" t="s">
        <v>15</v>
      </c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</row>
    <row r="1675">
      <c r="A1675" s="70">
        <v>45350.0</v>
      </c>
      <c r="B1675" s="11" t="s">
        <v>24167</v>
      </c>
      <c r="C1675" s="7" t="s">
        <v>24168</v>
      </c>
      <c r="D1675" s="7" t="str">
        <f>IFERROR(__xludf.DUMMYFUNCTION("REGEXEXTRACT(C1675,""[A-Z]{2,}"")"),"HANA")</f>
        <v>HANA</v>
      </c>
      <c r="E1675" s="7" t="s">
        <v>119</v>
      </c>
      <c r="F1675" s="7" t="s">
        <v>5187</v>
      </c>
      <c r="G1675" s="7" t="s">
        <v>86</v>
      </c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</row>
    <row r="1676">
      <c r="A1676" s="70">
        <v>45349.0</v>
      </c>
      <c r="B1676" s="11" t="s">
        <v>24169</v>
      </c>
      <c r="C1676" s="7" t="s">
        <v>24170</v>
      </c>
      <c r="D1676" s="7" t="s">
        <v>22552</v>
      </c>
      <c r="E1676" s="7" t="s">
        <v>15</v>
      </c>
      <c r="F1676" s="7" t="s">
        <v>119</v>
      </c>
      <c r="G1676" s="7" t="s">
        <v>14</v>
      </c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</row>
    <row r="1677">
      <c r="A1677" s="70">
        <v>45349.0</v>
      </c>
      <c r="B1677" s="11" t="s">
        <v>24169</v>
      </c>
      <c r="C1677" s="7" t="s">
        <v>24170</v>
      </c>
      <c r="D1677" s="7" t="s">
        <v>22552</v>
      </c>
      <c r="E1677" s="7" t="s">
        <v>119</v>
      </c>
      <c r="F1677" s="7" t="s">
        <v>171</v>
      </c>
      <c r="G1677" s="7" t="s">
        <v>14</v>
      </c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</row>
    <row r="1678">
      <c r="A1678" s="70">
        <v>45349.0</v>
      </c>
      <c r="B1678" s="11" t="s">
        <v>24171</v>
      </c>
      <c r="C1678" s="7" t="s">
        <v>24172</v>
      </c>
      <c r="D1678" s="7" t="s">
        <v>2350</v>
      </c>
      <c r="E1678" s="7" t="s">
        <v>1901</v>
      </c>
      <c r="F1678" s="7" t="s">
        <v>24173</v>
      </c>
      <c r="G1678" s="7" t="s">
        <v>86</v>
      </c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</row>
    <row r="1679">
      <c r="A1679" s="70">
        <v>45349.0</v>
      </c>
      <c r="B1679" s="11" t="s">
        <v>24171</v>
      </c>
      <c r="C1679" s="7" t="s">
        <v>24172</v>
      </c>
      <c r="D1679" s="7" t="s">
        <v>2350</v>
      </c>
      <c r="E1679" s="7" t="s">
        <v>6517</v>
      </c>
      <c r="F1679" s="7" t="s">
        <v>6293</v>
      </c>
      <c r="G1679" s="7" t="s">
        <v>86</v>
      </c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</row>
    <row r="1680">
      <c r="A1680" s="70">
        <v>45349.0</v>
      </c>
      <c r="B1680" s="11" t="s">
        <v>24174</v>
      </c>
      <c r="C1680" s="7" t="s">
        <v>24175</v>
      </c>
      <c r="D1680" s="7" t="s">
        <v>1785</v>
      </c>
      <c r="E1680" s="7" t="s">
        <v>23911</v>
      </c>
      <c r="F1680" s="7" t="s">
        <v>22231</v>
      </c>
      <c r="G1680" s="7" t="s">
        <v>86</v>
      </c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</row>
    <row r="1681">
      <c r="A1681" s="70">
        <v>45349.0</v>
      </c>
      <c r="B1681" s="11" t="s">
        <v>24174</v>
      </c>
      <c r="C1681" s="7" t="s">
        <v>24175</v>
      </c>
      <c r="D1681" s="7" t="s">
        <v>1785</v>
      </c>
      <c r="E1681" s="7" t="s">
        <v>24132</v>
      </c>
      <c r="F1681" s="7" t="s">
        <v>24176</v>
      </c>
      <c r="G1681" s="7" t="s">
        <v>86</v>
      </c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</row>
    <row r="1682">
      <c r="A1682" s="70">
        <v>45349.0</v>
      </c>
      <c r="B1682" s="11" t="s">
        <v>24177</v>
      </c>
      <c r="C1682" s="7" t="s">
        <v>24178</v>
      </c>
      <c r="D1682" s="7" t="str">
        <f>IFERROR(__xludf.DUMMYFUNCTION("REGEXEXTRACT(C1682,""[A-Z]{2,}"")"),"MGI")</f>
        <v>MGI</v>
      </c>
      <c r="E1682" s="7"/>
      <c r="F1682" s="7" t="s">
        <v>132</v>
      </c>
      <c r="G1682" s="7" t="s">
        <v>14</v>
      </c>
      <c r="H1682" s="7" t="s">
        <v>15</v>
      </c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>
      <c r="A1683" s="70">
        <v>45349.0</v>
      </c>
      <c r="B1683" s="11" t="s">
        <v>24177</v>
      </c>
      <c r="C1683" s="7" t="s">
        <v>24178</v>
      </c>
      <c r="D1683" s="7" t="str">
        <f>IFERROR(__xludf.DUMMYFUNCTION("REGEXEXTRACT(C1683,""[A-Z]{2,}"")"),"MGI")</f>
        <v>MGI</v>
      </c>
      <c r="E1683" s="7" t="s">
        <v>15</v>
      </c>
      <c r="F1683" s="7" t="s">
        <v>24179</v>
      </c>
      <c r="G1683" s="7" t="s">
        <v>29</v>
      </c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</row>
    <row r="1684">
      <c r="A1684" s="70">
        <v>45349.0</v>
      </c>
      <c r="B1684" s="11" t="s">
        <v>24180</v>
      </c>
      <c r="C1684" s="7" t="s">
        <v>24181</v>
      </c>
      <c r="D1684" s="7" t="str">
        <f>IFERROR(__xludf.DUMMYFUNCTION("REGEXEXTRACT(C1684,""[A-Z]{2,}"")"),"AJA")</f>
        <v>AJA</v>
      </c>
      <c r="E1684" s="7" t="s">
        <v>15</v>
      </c>
      <c r="F1684" s="7" t="s">
        <v>101</v>
      </c>
      <c r="G1684" s="7" t="s">
        <v>14</v>
      </c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</row>
    <row r="1685">
      <c r="A1685" s="70">
        <v>45349.0</v>
      </c>
      <c r="B1685" s="11" t="s">
        <v>24180</v>
      </c>
      <c r="C1685" s="7" t="s">
        <v>24181</v>
      </c>
      <c r="D1685" s="7" t="str">
        <f>IFERROR(__xludf.DUMMYFUNCTION("REGEXEXTRACT(C1685,""[A-Z]{2,}"")"),"AJA")</f>
        <v>AJA</v>
      </c>
      <c r="E1685" s="7" t="s">
        <v>15</v>
      </c>
      <c r="F1685" s="7" t="s">
        <v>24182</v>
      </c>
      <c r="G1685" s="7" t="s">
        <v>14</v>
      </c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</row>
    <row r="1686">
      <c r="A1686" s="70">
        <v>45349.0</v>
      </c>
      <c r="B1686" s="11" t="s">
        <v>24180</v>
      </c>
      <c r="C1686" s="7" t="s">
        <v>24181</v>
      </c>
      <c r="D1686" s="7" t="str">
        <f>IFERROR(__xludf.DUMMYFUNCTION("REGEXEXTRACT(C1686,""[A-Z]{2,}"")"),"AJA")</f>
        <v>AJA</v>
      </c>
      <c r="E1686" s="7" t="s">
        <v>21424</v>
      </c>
      <c r="F1686" s="7" t="s">
        <v>602</v>
      </c>
      <c r="G1686" s="7" t="s">
        <v>14</v>
      </c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</row>
    <row r="1687">
      <c r="A1687" s="70">
        <v>45349.0</v>
      </c>
      <c r="B1687" s="11" t="s">
        <v>24183</v>
      </c>
      <c r="C1687" s="7" t="s">
        <v>24184</v>
      </c>
      <c r="D1687" s="7" t="str">
        <f>IFERROR(__xludf.DUMMYFUNCTION("REGEXEXTRACT(C1687,""[A-Z]{2,}"")"),"MGI")</f>
        <v>MGI</v>
      </c>
      <c r="E1687" s="7" t="s">
        <v>1402</v>
      </c>
      <c r="F1687" s="7" t="s">
        <v>21509</v>
      </c>
      <c r="G1687" s="7" t="s">
        <v>86</v>
      </c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</row>
    <row r="1688">
      <c r="A1688" s="70">
        <v>45349.0</v>
      </c>
      <c r="B1688" s="11" t="s">
        <v>24183</v>
      </c>
      <c r="C1688" s="7" t="s">
        <v>24184</v>
      </c>
      <c r="D1688" s="7" t="str">
        <f>IFERROR(__xludf.DUMMYFUNCTION("REGEXEXTRACT(C1688,""[A-Z]{2,}"")"),"MGI")</f>
        <v>MGI</v>
      </c>
      <c r="E1688" s="7" t="s">
        <v>24185</v>
      </c>
      <c r="F1688" s="7" t="s">
        <v>21752</v>
      </c>
      <c r="G1688" s="7" t="s">
        <v>86</v>
      </c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</row>
    <row r="1689">
      <c r="A1689" s="70">
        <v>45349.0</v>
      </c>
      <c r="B1689" s="11" t="s">
        <v>24183</v>
      </c>
      <c r="C1689" s="7" t="s">
        <v>24184</v>
      </c>
      <c r="D1689" s="7" t="str">
        <f>IFERROR(__xludf.DUMMYFUNCTION("REGEXEXTRACT(C1689,""[A-Z]{2,}"")"),"MGI")</f>
        <v>MGI</v>
      </c>
      <c r="E1689" s="7" t="s">
        <v>105</v>
      </c>
      <c r="F1689" s="7" t="s">
        <v>24186</v>
      </c>
      <c r="G1689" s="7" t="s">
        <v>86</v>
      </c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</row>
    <row r="1690">
      <c r="A1690" s="70">
        <v>45349.0</v>
      </c>
      <c r="B1690" s="11" t="s">
        <v>24187</v>
      </c>
      <c r="C1690" s="7" t="s">
        <v>24188</v>
      </c>
      <c r="D1690" s="7" t="str">
        <f>IFERROR(__xludf.DUMMYFUNCTION("REGEXEXTRACT(C1690,""[A-Z]{2,}"")"),"DITTO")</f>
        <v>DITTO</v>
      </c>
      <c r="E1690" s="7" t="s">
        <v>119</v>
      </c>
      <c r="F1690" s="7" t="s">
        <v>101</v>
      </c>
      <c r="G1690" s="7" t="s">
        <v>14</v>
      </c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</row>
    <row r="1691">
      <c r="A1691" s="70">
        <v>45349.0</v>
      </c>
      <c r="B1691" s="11" t="s">
        <v>24187</v>
      </c>
      <c r="C1691" s="7" t="s">
        <v>24188</v>
      </c>
      <c r="D1691" s="7" t="str">
        <f>IFERROR(__xludf.DUMMYFUNCTION("REGEXEXTRACT(C1691,""[A-Z]{2,}"")"),"DITTO")</f>
        <v>DITTO</v>
      </c>
      <c r="E1691" s="7" t="s">
        <v>119</v>
      </c>
      <c r="F1691" s="7" t="s">
        <v>18</v>
      </c>
      <c r="G1691" s="7" t="s">
        <v>14</v>
      </c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</row>
    <row r="1692">
      <c r="A1692" s="70">
        <v>45349.0</v>
      </c>
      <c r="B1692" s="11" t="s">
        <v>24189</v>
      </c>
      <c r="C1692" s="7" t="s">
        <v>24190</v>
      </c>
      <c r="D1692" s="7" t="str">
        <f>IFERROR(__xludf.DUMMYFUNCTION("REGEXEXTRACT(C1692,""[A-Z]{2,}"")"),"MGI")</f>
        <v>MGI</v>
      </c>
      <c r="E1692" s="7" t="s">
        <v>15</v>
      </c>
      <c r="F1692" s="7" t="s">
        <v>24186</v>
      </c>
      <c r="G1692" s="7" t="s">
        <v>14</v>
      </c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</row>
    <row r="1693">
      <c r="A1693" s="70">
        <v>45349.0</v>
      </c>
      <c r="B1693" s="11" t="s">
        <v>24191</v>
      </c>
      <c r="C1693" s="7" t="s">
        <v>24192</v>
      </c>
      <c r="D1693" s="7" t="str">
        <f>IFERROR(__xludf.DUMMYFUNCTION("REGEXEXTRACT(C1693,""[A-Z]{2,}"")"),"MGI")</f>
        <v>MGI</v>
      </c>
      <c r="E1693" s="7" t="s">
        <v>23889</v>
      </c>
      <c r="F1693" s="7" t="s">
        <v>21509</v>
      </c>
      <c r="G1693" s="7" t="s">
        <v>29</v>
      </c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</row>
    <row r="1694">
      <c r="A1694" s="70">
        <v>45349.0</v>
      </c>
      <c r="B1694" s="11" t="s">
        <v>24193</v>
      </c>
      <c r="C1694" s="7" t="s">
        <v>24194</v>
      </c>
      <c r="D1694" s="7" t="str">
        <f>IFERROR(__xludf.DUMMYFUNCTION("REGEXEXTRACT(C1694,""[A-Z]{2,}"")"),"BANPU")</f>
        <v>BANPU</v>
      </c>
      <c r="E1694" s="7"/>
      <c r="F1694" s="7" t="s">
        <v>24195</v>
      </c>
      <c r="G1694" s="7" t="s">
        <v>86</v>
      </c>
      <c r="H1694" s="7" t="s">
        <v>15</v>
      </c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</row>
    <row r="1695">
      <c r="A1695" s="70">
        <v>45348.0</v>
      </c>
      <c r="B1695" s="11" t="s">
        <v>24196</v>
      </c>
      <c r="C1695" s="7" t="s">
        <v>24197</v>
      </c>
      <c r="D1695" s="7" t="str">
        <f>IFERROR(__xludf.DUMMYFUNCTION("REGEXEXTRACT(C1695,""[A-Z]{2,}"")"),"SET")</f>
        <v>SET</v>
      </c>
      <c r="E1695" s="7" t="s">
        <v>24198</v>
      </c>
      <c r="F1695" s="7" t="s">
        <v>24199</v>
      </c>
      <c r="G1695" s="7" t="s">
        <v>14</v>
      </c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</row>
    <row r="1696">
      <c r="A1696" s="70">
        <v>45348.0</v>
      </c>
      <c r="B1696" s="11" t="s">
        <v>24196</v>
      </c>
      <c r="C1696" s="7" t="s">
        <v>24197</v>
      </c>
      <c r="D1696" s="7" t="str">
        <f>IFERROR(__xludf.DUMMYFUNCTION("REGEXEXTRACT(C1696,""[A-Z]{2,}"")"),"SET")</f>
        <v>SET</v>
      </c>
      <c r="E1696" s="7" t="s">
        <v>1862</v>
      </c>
      <c r="F1696" s="7" t="s">
        <v>6495</v>
      </c>
      <c r="G1696" s="7" t="s">
        <v>14</v>
      </c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</row>
    <row r="1697">
      <c r="A1697" s="70">
        <v>45347.0</v>
      </c>
      <c r="B1697" s="11" t="s">
        <v>24200</v>
      </c>
      <c r="C1697" s="7" t="s">
        <v>24201</v>
      </c>
      <c r="D1697" s="7" t="str">
        <f>IFERROR(__xludf.DUMMYFUNCTION("REGEXEXTRACT(C1697,""[A-Z]{2,}"")"),"FSMART")</f>
        <v>FSMART</v>
      </c>
      <c r="E1697" s="7" t="s">
        <v>5047</v>
      </c>
      <c r="F1697" s="7" t="s">
        <v>119</v>
      </c>
      <c r="G1697" s="7" t="s">
        <v>14</v>
      </c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</row>
    <row r="1698">
      <c r="A1698" s="70">
        <v>45347.0</v>
      </c>
      <c r="B1698" s="11" t="s">
        <v>24200</v>
      </c>
      <c r="C1698" s="7" t="s">
        <v>24201</v>
      </c>
      <c r="D1698" s="7" t="str">
        <f>IFERROR(__xludf.DUMMYFUNCTION("REGEXEXTRACT(C1698,""[A-Z]{2,}"")"),"FSMART")</f>
        <v>FSMART</v>
      </c>
      <c r="E1698" s="7" t="s">
        <v>436</v>
      </c>
      <c r="F1698" s="7" t="s">
        <v>1123</v>
      </c>
      <c r="G1698" s="7" t="s">
        <v>14</v>
      </c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</row>
    <row r="1699">
      <c r="A1699" s="70">
        <v>45347.0</v>
      </c>
      <c r="B1699" s="11" t="s">
        <v>24202</v>
      </c>
      <c r="C1699" s="7" t="s">
        <v>24203</v>
      </c>
      <c r="D1699" s="7" t="str">
        <f>IFERROR(__xludf.DUMMYFUNCTION("REGEXEXTRACT(C1699,""[A-Z]{2,}"")"),"AJA")</f>
        <v>AJA</v>
      </c>
      <c r="E1699" s="7" t="s">
        <v>21357</v>
      </c>
      <c r="F1699" s="7" t="s">
        <v>7427</v>
      </c>
      <c r="G1699" s="7" t="s">
        <v>14</v>
      </c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</row>
    <row r="1700">
      <c r="A1700" s="70">
        <v>45347.0</v>
      </c>
      <c r="B1700" s="11" t="s">
        <v>24202</v>
      </c>
      <c r="C1700" s="7" t="s">
        <v>24203</v>
      </c>
      <c r="D1700" s="7" t="str">
        <f>IFERROR(__xludf.DUMMYFUNCTION("REGEXEXTRACT(C1700,""[A-Z]{2,}"")"),"AJA")</f>
        <v>AJA</v>
      </c>
      <c r="E1700" s="7" t="s">
        <v>21424</v>
      </c>
      <c r="F1700" s="7" t="s">
        <v>602</v>
      </c>
      <c r="G1700" s="7" t="s">
        <v>14</v>
      </c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</row>
    <row r="1701">
      <c r="A1701" s="70">
        <v>45345.0</v>
      </c>
      <c r="B1701" s="11" t="s">
        <v>24204</v>
      </c>
      <c r="C1701" s="7" t="s">
        <v>24205</v>
      </c>
      <c r="D1701" s="7" t="str">
        <f>IFERROR(__xludf.DUMMYFUNCTION("REGEXEXTRACT(C1701,""[A-Z]{2,}"")"),"GULF")</f>
        <v>GULF</v>
      </c>
      <c r="E1701" s="7" t="s">
        <v>119</v>
      </c>
      <c r="F1701" s="7" t="s">
        <v>1601</v>
      </c>
      <c r="G1701" s="7" t="s">
        <v>14</v>
      </c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</row>
    <row r="1702">
      <c r="A1702" s="70">
        <v>45345.0</v>
      </c>
      <c r="B1702" s="11" t="s">
        <v>24206</v>
      </c>
      <c r="C1702" s="7" t="s">
        <v>24207</v>
      </c>
      <c r="D1702" s="7" t="str">
        <f>IFERROR(__xludf.DUMMYFUNCTION("REGEXEXTRACT(C1702,""[A-Z]{2,}"")"),"MGI")</f>
        <v>MGI</v>
      </c>
      <c r="E1702" s="7" t="s">
        <v>105</v>
      </c>
      <c r="F1702" s="7" t="s">
        <v>1430</v>
      </c>
      <c r="G1702" s="7" t="s">
        <v>14</v>
      </c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</row>
    <row r="1703">
      <c r="A1703" s="70">
        <v>45345.0</v>
      </c>
      <c r="B1703" s="11" t="s">
        <v>24208</v>
      </c>
      <c r="C1703" s="7" t="s">
        <v>24209</v>
      </c>
      <c r="D1703" s="7" t="str">
        <f>IFERROR(__xludf.DUMMYFUNCTION("REGEXEXTRACT(C1703,""[A-Z]{2,}"")"),"ITD")</f>
        <v>ITD</v>
      </c>
      <c r="E1703" s="7" t="s">
        <v>15</v>
      </c>
      <c r="F1703" s="7" t="s">
        <v>1430</v>
      </c>
      <c r="G1703" s="7" t="s">
        <v>14</v>
      </c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</row>
    <row r="1704">
      <c r="A1704" s="70">
        <v>45345.0</v>
      </c>
      <c r="B1704" s="11" t="s">
        <v>24210</v>
      </c>
      <c r="C1704" s="7" t="s">
        <v>24211</v>
      </c>
      <c r="D1704" s="7" t="str">
        <f>IFERROR(__xludf.DUMMYFUNCTION("REGEXEXTRACT(C1704,""[A-Z]{2,}"")"),"TRUE")</f>
        <v>TRUE</v>
      </c>
      <c r="E1704" s="7" t="s">
        <v>119</v>
      </c>
      <c r="F1704" s="7" t="s">
        <v>18</v>
      </c>
      <c r="G1704" s="7" t="s">
        <v>14</v>
      </c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</row>
    <row r="1705">
      <c r="A1705" s="70">
        <v>45345.0</v>
      </c>
      <c r="B1705" s="11" t="s">
        <v>24212</v>
      </c>
      <c r="C1705" s="7" t="s">
        <v>24213</v>
      </c>
      <c r="D1705" s="7" t="str">
        <f>IFERROR(__xludf.DUMMYFUNCTION("REGEXEXTRACT(C1705,""[A-Z]{2,}"")"),"THAI")</f>
        <v>THAI</v>
      </c>
      <c r="E1705" s="7" t="s">
        <v>119</v>
      </c>
      <c r="F1705" s="7" t="s">
        <v>101</v>
      </c>
      <c r="G1705" s="7" t="s">
        <v>14</v>
      </c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</row>
    <row r="1706">
      <c r="A1706" s="70">
        <v>45345.0</v>
      </c>
      <c r="B1706" s="11" t="s">
        <v>24214</v>
      </c>
      <c r="C1706" s="7" t="s">
        <v>24215</v>
      </c>
      <c r="D1706" s="7" t="str">
        <f>IFERROR(__xludf.DUMMYFUNCTION("REGEXEXTRACT(C1706,""[A-Z]{2,}"")"),"COM")</f>
        <v>COM</v>
      </c>
      <c r="E1706" s="7" t="s">
        <v>15</v>
      </c>
      <c r="F1706" s="7" t="s">
        <v>747</v>
      </c>
      <c r="G1706" s="7" t="s">
        <v>86</v>
      </c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</row>
    <row r="1707">
      <c r="A1707" s="70">
        <v>45345.0</v>
      </c>
      <c r="B1707" s="11" t="s">
        <v>24214</v>
      </c>
      <c r="C1707" s="7" t="s">
        <v>24215</v>
      </c>
      <c r="D1707" s="7" t="str">
        <f>IFERROR(__xludf.DUMMYFUNCTION("REGEXEXTRACT(C1707,""[A-Z]{2,}"")"),"COM")</f>
        <v>COM</v>
      </c>
      <c r="E1707" s="7" t="s">
        <v>334</v>
      </c>
      <c r="F1707" s="7" t="s">
        <v>21344</v>
      </c>
      <c r="G1707" s="7" t="s">
        <v>86</v>
      </c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</row>
    <row r="1708">
      <c r="A1708" s="70">
        <v>45345.0</v>
      </c>
      <c r="B1708" s="11" t="s">
        <v>24214</v>
      </c>
      <c r="C1708" s="7" t="s">
        <v>24215</v>
      </c>
      <c r="D1708" s="7" t="str">
        <f>IFERROR(__xludf.DUMMYFUNCTION("REGEXEXTRACT(C1708,""[A-Z]{2,}"")"),"COM")</f>
        <v>COM</v>
      </c>
      <c r="E1708" s="7" t="s">
        <v>24216</v>
      </c>
      <c r="F1708" s="7" t="s">
        <v>944</v>
      </c>
      <c r="G1708" s="7" t="s">
        <v>86</v>
      </c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</row>
    <row r="1709">
      <c r="A1709" s="70">
        <v>45345.0</v>
      </c>
      <c r="B1709" s="11" t="s">
        <v>24214</v>
      </c>
      <c r="C1709" s="7" t="s">
        <v>24215</v>
      </c>
      <c r="D1709" s="7" t="str">
        <f>IFERROR(__xludf.DUMMYFUNCTION("REGEXEXTRACT(C1709,""[A-Z]{2,}"")"),"COM")</f>
        <v>COM</v>
      </c>
      <c r="E1709" s="7" t="s">
        <v>24217</v>
      </c>
      <c r="F1709" s="7" t="s">
        <v>9710</v>
      </c>
      <c r="G1709" s="7" t="s">
        <v>86</v>
      </c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</row>
    <row r="1710">
      <c r="A1710" s="70">
        <v>45345.0</v>
      </c>
      <c r="B1710" s="11" t="s">
        <v>24218</v>
      </c>
      <c r="C1710" s="7" t="s">
        <v>24219</v>
      </c>
      <c r="D1710" s="7" t="s">
        <v>2375</v>
      </c>
      <c r="E1710" s="7" t="s">
        <v>3482</v>
      </c>
      <c r="F1710" s="7" t="s">
        <v>119</v>
      </c>
      <c r="G1710" s="7" t="s">
        <v>14</v>
      </c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</row>
    <row r="1711">
      <c r="A1711" s="70">
        <v>45345.0</v>
      </c>
      <c r="B1711" s="11" t="s">
        <v>24220</v>
      </c>
      <c r="C1711" s="7" t="s">
        <v>24221</v>
      </c>
      <c r="D1711" s="7" t="str">
        <f>IFERROR(__xludf.DUMMYFUNCTION("REGEXEXTRACT(C1711,""[A-Z]{2,}"")"),"MGI")</f>
        <v>MGI</v>
      </c>
      <c r="E1711" s="7" t="s">
        <v>15</v>
      </c>
      <c r="F1711" s="7" t="s">
        <v>101</v>
      </c>
      <c r="G1711" s="7" t="s">
        <v>14</v>
      </c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</row>
    <row r="1712">
      <c r="A1712" s="70">
        <v>45345.0</v>
      </c>
      <c r="B1712" s="11" t="s">
        <v>24220</v>
      </c>
      <c r="C1712" s="7" t="s">
        <v>24221</v>
      </c>
      <c r="D1712" s="7" t="str">
        <f>IFERROR(__xludf.DUMMYFUNCTION("REGEXEXTRACT(C1712,""[A-Z]{2,}"")"),"MGI")</f>
        <v>MGI</v>
      </c>
      <c r="E1712" s="7" t="s">
        <v>1465</v>
      </c>
      <c r="F1712" s="7" t="s">
        <v>48</v>
      </c>
      <c r="G1712" s="7" t="s">
        <v>14</v>
      </c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</row>
    <row r="1713">
      <c r="A1713" s="70">
        <v>45344.0</v>
      </c>
      <c r="B1713" s="11" t="s">
        <v>24222</v>
      </c>
      <c r="C1713" s="7" t="s">
        <v>24223</v>
      </c>
      <c r="D1713" s="7" t="str">
        <f>IFERROR(__xludf.DUMMYFUNCTION("REGEXEXTRACT(C1713,""[A-Z]{2,}"")"),"TCAP")</f>
        <v>TCAP</v>
      </c>
      <c r="E1713" s="7" t="s">
        <v>119</v>
      </c>
      <c r="F1713" s="7" t="s">
        <v>18</v>
      </c>
      <c r="G1713" s="7" t="s">
        <v>86</v>
      </c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</row>
    <row r="1714">
      <c r="A1714" s="70">
        <v>45344.0</v>
      </c>
      <c r="B1714" s="11" t="s">
        <v>24222</v>
      </c>
      <c r="C1714" s="7" t="s">
        <v>24223</v>
      </c>
      <c r="D1714" s="7" t="str">
        <f>IFERROR(__xludf.DUMMYFUNCTION("REGEXEXTRACT(C1714,""[A-Z]{2,}"")"),"TCAP")</f>
        <v>TCAP</v>
      </c>
      <c r="E1714" s="7" t="s">
        <v>119</v>
      </c>
      <c r="F1714" s="7" t="s">
        <v>542</v>
      </c>
      <c r="G1714" s="7" t="s">
        <v>86</v>
      </c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</row>
    <row r="1715">
      <c r="A1715" s="70">
        <v>45344.0</v>
      </c>
      <c r="B1715" s="11" t="s">
        <v>24224</v>
      </c>
      <c r="C1715" s="7" t="s">
        <v>24225</v>
      </c>
      <c r="D1715" s="7" t="str">
        <f>IFERROR(__xludf.DUMMYFUNCTION("REGEXEXTRACT(C1715,""[A-Z]{2,}"")"),"COCOCO")</f>
        <v>COCOCO</v>
      </c>
      <c r="E1715" s="7" t="s">
        <v>15</v>
      </c>
      <c r="F1715" s="7" t="s">
        <v>171</v>
      </c>
      <c r="G1715" s="7" t="s">
        <v>14</v>
      </c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</row>
    <row r="1716">
      <c r="A1716" s="70">
        <v>45344.0</v>
      </c>
      <c r="B1716" s="11" t="s">
        <v>24224</v>
      </c>
      <c r="C1716" s="7" t="s">
        <v>24225</v>
      </c>
      <c r="D1716" s="7" t="str">
        <f>IFERROR(__xludf.DUMMYFUNCTION("REGEXEXTRACT(C1716,""[A-Z]{2,}"")"),"COCOCO")</f>
        <v>COCOCO</v>
      </c>
      <c r="E1716" s="7" t="s">
        <v>21498</v>
      </c>
      <c r="F1716" s="7" t="s">
        <v>132</v>
      </c>
      <c r="G1716" s="7" t="s">
        <v>14</v>
      </c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</row>
    <row r="1717">
      <c r="A1717" s="70">
        <v>45344.0</v>
      </c>
      <c r="B1717" s="11" t="s">
        <v>24224</v>
      </c>
      <c r="C1717" s="7" t="s">
        <v>24225</v>
      </c>
      <c r="D1717" s="7" t="str">
        <f>IFERROR(__xludf.DUMMYFUNCTION("REGEXEXTRACT(C1717,""[A-Z]{2,}"")"),"COCOCO")</f>
        <v>COCOCO</v>
      </c>
      <c r="E1717" s="7" t="s">
        <v>436</v>
      </c>
      <c r="F1717" s="7" t="s">
        <v>542</v>
      </c>
      <c r="G1717" s="7" t="s">
        <v>14</v>
      </c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</row>
    <row r="1718">
      <c r="A1718" s="70">
        <v>45344.0</v>
      </c>
      <c r="B1718" s="11" t="s">
        <v>24226</v>
      </c>
      <c r="C1718" s="7" t="s">
        <v>24227</v>
      </c>
      <c r="D1718" s="7" t="str">
        <f>IFERROR(__xludf.DUMMYFUNCTION("REGEXEXTRACT(C1718,""[A-Z]{2,}"")"),"PANEL")</f>
        <v>PANEL</v>
      </c>
      <c r="E1718" s="7" t="s">
        <v>2476</v>
      </c>
      <c r="F1718" s="7" t="s">
        <v>6516</v>
      </c>
      <c r="G1718" s="7" t="s">
        <v>14</v>
      </c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</row>
    <row r="1719">
      <c r="A1719" s="70">
        <v>45343.0</v>
      </c>
      <c r="B1719" s="11" t="s">
        <v>24228</v>
      </c>
      <c r="C1719" s="7" t="s">
        <v>24229</v>
      </c>
      <c r="D1719" s="7" t="str">
        <f>IFERROR(__xludf.DUMMYFUNCTION("REGEXEXTRACT(C1719,""[A-Z]{2,}"")"),"BANPU")</f>
        <v>BANPU</v>
      </c>
      <c r="E1719" s="7" t="s">
        <v>7427</v>
      </c>
      <c r="F1719" s="7" t="s">
        <v>21921</v>
      </c>
      <c r="G1719" s="7" t="s">
        <v>29</v>
      </c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</row>
    <row r="1720">
      <c r="A1720" s="70">
        <v>45343.0</v>
      </c>
      <c r="B1720" s="11" t="s">
        <v>24230</v>
      </c>
      <c r="C1720" s="7" t="s">
        <v>24231</v>
      </c>
      <c r="D1720" s="7" t="str">
        <f>IFERROR(__xludf.DUMMYFUNCTION("REGEXEXTRACT(C1720,""[A-Z]{2,}"")"),"MTC")</f>
        <v>MTC</v>
      </c>
      <c r="E1720" s="7" t="s">
        <v>21891</v>
      </c>
      <c r="F1720" s="7" t="s">
        <v>1316</v>
      </c>
      <c r="G1720" s="7" t="s">
        <v>29</v>
      </c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</row>
    <row r="1721">
      <c r="A1721" s="70">
        <v>45343.0</v>
      </c>
      <c r="B1721" s="11" t="s">
        <v>24232</v>
      </c>
      <c r="C1721" s="7" t="s">
        <v>24233</v>
      </c>
      <c r="D1721" s="7" t="str">
        <f>IFERROR(__xludf.DUMMYFUNCTION("REGEXEXTRACT(C1721,""[A-Z]{2,}"")"),"KKP")</f>
        <v>KKP</v>
      </c>
      <c r="E1721" s="7" t="s">
        <v>15</v>
      </c>
      <c r="F1721" s="7" t="s">
        <v>171</v>
      </c>
      <c r="G1721" s="7" t="s">
        <v>14</v>
      </c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</row>
    <row r="1722">
      <c r="A1722" s="70">
        <v>45343.0</v>
      </c>
      <c r="B1722" s="11" t="s">
        <v>24232</v>
      </c>
      <c r="C1722" s="7" t="s">
        <v>24233</v>
      </c>
      <c r="D1722" s="7" t="str">
        <f>IFERROR(__xludf.DUMMYFUNCTION("REGEXEXTRACT(C1722,""[A-Z]{2,}"")"),"KKP")</f>
        <v>KKP</v>
      </c>
      <c r="E1722" s="7" t="s">
        <v>589</v>
      </c>
      <c r="F1722" s="7" t="s">
        <v>505</v>
      </c>
      <c r="G1722" s="7" t="s">
        <v>14</v>
      </c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</row>
    <row r="1723">
      <c r="A1723" s="70">
        <v>45343.0</v>
      </c>
      <c r="B1723" s="11" t="s">
        <v>24234</v>
      </c>
      <c r="C1723" s="7" t="s">
        <v>24235</v>
      </c>
      <c r="D1723" s="7" t="str">
        <f>IFERROR(__xludf.DUMMYFUNCTION("REGEXEXTRACT(C1723,""[A-Z]{2,}"")"),"SET")</f>
        <v>SET</v>
      </c>
      <c r="E1723" s="7" t="s">
        <v>21591</v>
      </c>
      <c r="F1723" s="7" t="s">
        <v>4286</v>
      </c>
      <c r="G1723" s="7" t="s">
        <v>14</v>
      </c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</row>
    <row r="1724">
      <c r="A1724" s="70">
        <v>45343.0</v>
      </c>
      <c r="B1724" s="11" t="s">
        <v>24234</v>
      </c>
      <c r="C1724" s="7" t="s">
        <v>24235</v>
      </c>
      <c r="D1724" s="7" t="str">
        <f>IFERROR(__xludf.DUMMYFUNCTION("REGEXEXTRACT(C1724,""[A-Z]{2,}"")"),"SET")</f>
        <v>SET</v>
      </c>
      <c r="E1724" s="7" t="s">
        <v>21824</v>
      </c>
      <c r="F1724" s="7" t="s">
        <v>24236</v>
      </c>
      <c r="G1724" s="7" t="s">
        <v>14</v>
      </c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</row>
    <row r="1725">
      <c r="A1725" s="70">
        <v>45343.0</v>
      </c>
      <c r="B1725" s="11" t="s">
        <v>24237</v>
      </c>
      <c r="C1725" s="7" t="s">
        <v>24238</v>
      </c>
      <c r="D1725" s="7" t="str">
        <f>IFERROR(__xludf.DUMMYFUNCTION("REGEXEXTRACT(C1725,""[A-Z]{2,}"")"),"CKP")</f>
        <v>CKP</v>
      </c>
      <c r="E1725" s="7" t="s">
        <v>38</v>
      </c>
      <c r="F1725" s="7" t="s">
        <v>3482</v>
      </c>
      <c r="G1725" s="7" t="s">
        <v>14</v>
      </c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</row>
    <row r="1726">
      <c r="A1726" s="70">
        <v>45343.0</v>
      </c>
      <c r="B1726" s="11" t="s">
        <v>24237</v>
      </c>
      <c r="C1726" s="7" t="s">
        <v>24238</v>
      </c>
      <c r="D1726" s="7" t="str">
        <f>IFERROR(__xludf.DUMMYFUNCTION("REGEXEXTRACT(C1726,""[A-Z]{2,}"")"),"CKP")</f>
        <v>CKP</v>
      </c>
      <c r="E1726" s="7" t="s">
        <v>3533</v>
      </c>
      <c r="F1726" s="7" t="s">
        <v>671</v>
      </c>
      <c r="G1726" s="7" t="s">
        <v>14</v>
      </c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</row>
    <row r="1727">
      <c r="A1727" s="70">
        <v>45343.0</v>
      </c>
      <c r="B1727" s="11" t="s">
        <v>24239</v>
      </c>
      <c r="C1727" s="7" t="s">
        <v>24240</v>
      </c>
      <c r="D1727" s="7" t="str">
        <f>IFERROR(__xludf.DUMMYFUNCTION("REGEXEXTRACT(C1727,""[A-Z]{2,}"")"),"SCB")</f>
        <v>SCB</v>
      </c>
      <c r="E1727" s="7" t="s">
        <v>15</v>
      </c>
      <c r="F1727" s="7" t="s">
        <v>171</v>
      </c>
      <c r="G1727" s="7" t="s">
        <v>14</v>
      </c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</row>
    <row r="1728">
      <c r="A1728" s="70">
        <v>45343.0</v>
      </c>
      <c r="B1728" s="11" t="s">
        <v>24239</v>
      </c>
      <c r="C1728" s="7" t="s">
        <v>24240</v>
      </c>
      <c r="D1728" s="7" t="str">
        <f>IFERROR(__xludf.DUMMYFUNCTION("REGEXEXTRACT(C1728,""[A-Z]{2,}"")"),"SCB")</f>
        <v>SCB</v>
      </c>
      <c r="E1728" s="7" t="s">
        <v>47</v>
      </c>
      <c r="F1728" s="7" t="s">
        <v>809</v>
      </c>
      <c r="G1728" s="7" t="s">
        <v>14</v>
      </c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</row>
    <row r="1729">
      <c r="A1729" s="70">
        <v>45343.0</v>
      </c>
      <c r="B1729" s="11" t="s">
        <v>24241</v>
      </c>
      <c r="C1729" s="7" t="s">
        <v>24242</v>
      </c>
      <c r="D1729" s="7" t="str">
        <f>IFERROR(__xludf.DUMMYFUNCTION("REGEXEXTRACT(C1729,""[A-Z]{2,}"")"),"MGI")</f>
        <v>MGI</v>
      </c>
      <c r="E1729" s="7" t="s">
        <v>15</v>
      </c>
      <c r="F1729" s="7" t="s">
        <v>119</v>
      </c>
      <c r="G1729" s="7" t="s">
        <v>14</v>
      </c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</row>
    <row r="1730">
      <c r="A1730" s="70">
        <v>45342.0</v>
      </c>
      <c r="B1730" s="11" t="s">
        <v>24243</v>
      </c>
      <c r="C1730" s="7" t="s">
        <v>24244</v>
      </c>
      <c r="D1730" s="7" t="str">
        <f>IFERROR(__xludf.DUMMYFUNCTION("REGEXEXTRACT(C1730,""[A-Z]{2,}"")"),"SCGP")</f>
        <v>SCGP</v>
      </c>
      <c r="E1730" s="7" t="s">
        <v>21891</v>
      </c>
      <c r="F1730" s="7" t="s">
        <v>1316</v>
      </c>
      <c r="G1730" s="7" t="s">
        <v>29</v>
      </c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</row>
    <row r="1731">
      <c r="A1731" s="70">
        <v>45342.0</v>
      </c>
      <c r="B1731" s="11" t="s">
        <v>24245</v>
      </c>
      <c r="C1731" s="7" t="s">
        <v>24246</v>
      </c>
      <c r="D1731" s="7" t="str">
        <f>IFERROR(__xludf.DUMMYFUNCTION("REGEXEXTRACT(C1731,""[A-Z]{2,}"")"),"MORE")</f>
        <v>MORE</v>
      </c>
      <c r="E1731" s="7" t="s">
        <v>21492</v>
      </c>
      <c r="F1731" s="7" t="s">
        <v>21509</v>
      </c>
      <c r="G1731" s="7" t="s">
        <v>86</v>
      </c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</row>
    <row r="1732">
      <c r="A1732" s="70">
        <v>45342.0</v>
      </c>
      <c r="B1732" s="11" t="s">
        <v>24247</v>
      </c>
      <c r="C1732" s="7" t="s">
        <v>24248</v>
      </c>
      <c r="D1732" s="7" t="str">
        <f>IFERROR(__xludf.DUMMYFUNCTION("REGEXEXTRACT(C1732,""[A-Z]{2,}"")"),"CPAXT")</f>
        <v>CPAXT</v>
      </c>
      <c r="E1732" s="7" t="s">
        <v>6558</v>
      </c>
      <c r="F1732" s="7" t="s">
        <v>119</v>
      </c>
      <c r="G1732" s="7" t="s">
        <v>14</v>
      </c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</row>
    <row r="1733">
      <c r="A1733" s="70">
        <v>45342.0</v>
      </c>
      <c r="B1733" s="11" t="s">
        <v>24249</v>
      </c>
      <c r="C1733" s="7" t="s">
        <v>24250</v>
      </c>
      <c r="D1733" s="7" t="str">
        <f>IFERROR(__xludf.DUMMYFUNCTION("REGEXEXTRACT(C1733,""[A-Z]{2,}"")"),"PR")</f>
        <v>PR</v>
      </c>
      <c r="E1733" s="7" t="s">
        <v>15</v>
      </c>
      <c r="F1733" s="7" t="s">
        <v>119</v>
      </c>
      <c r="G1733" s="7" t="s">
        <v>14</v>
      </c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</row>
    <row r="1734">
      <c r="A1734" s="70">
        <v>45342.0</v>
      </c>
      <c r="B1734" s="11" t="s">
        <v>24249</v>
      </c>
      <c r="C1734" s="7" t="s">
        <v>24250</v>
      </c>
      <c r="D1734" s="7" t="str">
        <f>IFERROR(__xludf.DUMMYFUNCTION("REGEXEXTRACT(C1734,""[A-Z]{2,}"")"),"PR")</f>
        <v>PR</v>
      </c>
      <c r="E1734" s="7" t="s">
        <v>38</v>
      </c>
      <c r="F1734" s="7" t="s">
        <v>18</v>
      </c>
      <c r="G1734" s="7" t="s">
        <v>14</v>
      </c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</row>
    <row r="1735">
      <c r="A1735" s="70">
        <v>45342.0</v>
      </c>
      <c r="B1735" s="11" t="s">
        <v>24251</v>
      </c>
      <c r="C1735" s="7" t="s">
        <v>24252</v>
      </c>
      <c r="D1735" s="7" t="str">
        <f>IFERROR(__xludf.DUMMYFUNCTION("REGEXEXTRACT(C1735,""[A-Z]{2,}"")"),"NL")</f>
        <v>NL</v>
      </c>
      <c r="E1735" s="7" t="s">
        <v>15</v>
      </c>
      <c r="F1735" s="7" t="s">
        <v>101</v>
      </c>
      <c r="G1735" s="7" t="s">
        <v>14</v>
      </c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</row>
    <row r="1736">
      <c r="A1736" s="70">
        <v>45342.0</v>
      </c>
      <c r="B1736" s="11" t="s">
        <v>24253</v>
      </c>
      <c r="C1736" s="7" t="s">
        <v>24254</v>
      </c>
      <c r="D1736" s="7" t="str">
        <f>IFERROR(__xludf.DUMMYFUNCTION("REGEXEXTRACT(C1736,""[A-Z]{2,}"")"),"OR")</f>
        <v>OR</v>
      </c>
      <c r="E1736" s="7" t="s">
        <v>420</v>
      </c>
      <c r="F1736" s="7" t="s">
        <v>6495</v>
      </c>
      <c r="G1736" s="7" t="s">
        <v>14</v>
      </c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</row>
    <row r="1737">
      <c r="A1737" s="70">
        <v>45341.0</v>
      </c>
      <c r="B1737" s="11" t="s">
        <v>24255</v>
      </c>
      <c r="C1737" s="7" t="s">
        <v>24256</v>
      </c>
      <c r="D1737" s="7" t="str">
        <f>IFERROR(__xludf.DUMMYFUNCTION("REGEXEXTRACT(C1737,""[A-Z]{2,}"")"),"ACAP")</f>
        <v>ACAP</v>
      </c>
      <c r="E1737" s="7" t="s">
        <v>21492</v>
      </c>
      <c r="F1737" s="7" t="s">
        <v>21509</v>
      </c>
      <c r="G1737" s="7" t="s">
        <v>86</v>
      </c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</row>
    <row r="1738">
      <c r="A1738" s="70">
        <v>45341.0</v>
      </c>
      <c r="B1738" s="11" t="s">
        <v>24257</v>
      </c>
      <c r="C1738" s="7" t="s">
        <v>24258</v>
      </c>
      <c r="D1738" s="7" t="str">
        <f>IFERROR(__xludf.DUMMYFUNCTION("REGEXEXTRACT(C1738,""[A-Z]{2,}"")"),"MORE")</f>
        <v>MORE</v>
      </c>
      <c r="E1738" s="7" t="s">
        <v>6454</v>
      </c>
      <c r="F1738" s="7" t="s">
        <v>542</v>
      </c>
      <c r="G1738" s="7" t="s">
        <v>29</v>
      </c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</row>
    <row r="1739">
      <c r="A1739" s="70">
        <v>45341.0</v>
      </c>
      <c r="B1739" s="11" t="s">
        <v>24257</v>
      </c>
      <c r="C1739" s="7" t="s">
        <v>24258</v>
      </c>
      <c r="D1739" s="7" t="str">
        <f>IFERROR(__xludf.DUMMYFUNCTION("REGEXEXTRACT(C1739,""[A-Z]{2,}"")"),"MORE")</f>
        <v>MORE</v>
      </c>
      <c r="E1739" s="7" t="s">
        <v>420</v>
      </c>
      <c r="F1739" s="7" t="s">
        <v>1730</v>
      </c>
      <c r="G1739" s="7" t="s">
        <v>29</v>
      </c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</row>
    <row r="1740">
      <c r="A1740" s="70">
        <v>45341.0</v>
      </c>
      <c r="B1740" s="11" t="s">
        <v>24259</v>
      </c>
      <c r="C1740" s="7" t="s">
        <v>24260</v>
      </c>
      <c r="D1740" s="7" t="str">
        <f>IFERROR(__xludf.DUMMYFUNCTION("REGEXEXTRACT(C1740,""[A-Z]{2,}"")"),"PRM")</f>
        <v>PRM</v>
      </c>
      <c r="E1740" s="7" t="s">
        <v>24261</v>
      </c>
      <c r="F1740" s="7" t="s">
        <v>809</v>
      </c>
      <c r="G1740" s="7" t="s">
        <v>14</v>
      </c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</row>
    <row r="1741">
      <c r="A1741" s="70">
        <v>45341.0</v>
      </c>
      <c r="B1741" s="11" t="s">
        <v>24262</v>
      </c>
      <c r="C1741" s="7" t="s">
        <v>24263</v>
      </c>
      <c r="D1741" s="7" t="str">
        <f>IFERROR(__xludf.DUMMYFUNCTION("REGEXEXTRACT(C1741,""[A-Z]{2,}"")"),"YLG")</f>
        <v>YLG</v>
      </c>
      <c r="E1741" s="7" t="s">
        <v>473</v>
      </c>
      <c r="F1741" s="7" t="s">
        <v>13344</v>
      </c>
      <c r="G1741" s="7" t="s">
        <v>14</v>
      </c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</row>
    <row r="1742">
      <c r="A1742" s="70">
        <v>45341.0</v>
      </c>
      <c r="B1742" s="11" t="s">
        <v>24264</v>
      </c>
      <c r="C1742" s="7" t="s">
        <v>24265</v>
      </c>
      <c r="D1742" s="7" t="str">
        <f>IFERROR(__xludf.DUMMYFUNCTION("REGEXEXTRACT(C1742,""[A-Z]{2,}"")"),"MORE")</f>
        <v>MORE</v>
      </c>
      <c r="E1742" s="7" t="s">
        <v>6454</v>
      </c>
      <c r="F1742" s="7" t="s">
        <v>542</v>
      </c>
      <c r="G1742" s="7" t="s">
        <v>29</v>
      </c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</row>
    <row r="1743">
      <c r="A1743" s="70">
        <v>45341.0</v>
      </c>
      <c r="B1743" s="11" t="s">
        <v>24264</v>
      </c>
      <c r="C1743" s="7" t="s">
        <v>24265</v>
      </c>
      <c r="D1743" s="7" t="str">
        <f>IFERROR(__xludf.DUMMYFUNCTION("REGEXEXTRACT(C1743,""[A-Z]{2,}"")"),"MORE")</f>
        <v>MORE</v>
      </c>
      <c r="E1743" s="7" t="s">
        <v>420</v>
      </c>
      <c r="F1743" s="7" t="s">
        <v>1730</v>
      </c>
      <c r="G1743" s="7" t="s">
        <v>29</v>
      </c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</row>
    <row r="1744">
      <c r="A1744" s="70">
        <v>45338.0</v>
      </c>
      <c r="B1744" s="11" t="s">
        <v>24266</v>
      </c>
      <c r="C1744" s="7" t="s">
        <v>24267</v>
      </c>
      <c r="D1744" s="7" t="str">
        <f>IFERROR(__xludf.DUMMYFUNCTION("REGEXEXTRACT(C1744,""[A-Z]{2,}"")"),"SET")</f>
        <v>SET</v>
      </c>
      <c r="E1744" s="7" t="s">
        <v>15</v>
      </c>
      <c r="F1744" s="7" t="s">
        <v>24268</v>
      </c>
      <c r="G1744" s="7" t="s">
        <v>29</v>
      </c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</row>
    <row r="1745">
      <c r="A1745" s="70">
        <v>45338.0</v>
      </c>
      <c r="B1745" s="11" t="s">
        <v>24269</v>
      </c>
      <c r="C1745" s="7" t="s">
        <v>24270</v>
      </c>
      <c r="D1745" s="7" t="str">
        <f>IFERROR(__xludf.DUMMYFUNCTION("REGEXEXTRACT(C1745,""[A-Z]{2,}"")"),"DELTA")</f>
        <v>DELTA</v>
      </c>
      <c r="E1745" s="7" t="s">
        <v>883</v>
      </c>
      <c r="F1745" s="7" t="s">
        <v>531</v>
      </c>
      <c r="G1745" s="7" t="s">
        <v>86</v>
      </c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</row>
    <row r="1746">
      <c r="A1746" s="70">
        <v>45338.0</v>
      </c>
      <c r="B1746" s="11" t="s">
        <v>24271</v>
      </c>
      <c r="C1746" s="7" t="s">
        <v>24272</v>
      </c>
      <c r="D1746" s="7" t="str">
        <f>IFERROR(__xludf.DUMMYFUNCTION("REGEXEXTRACT(C1746,""[A-Z]{2,}"")"),"NAT")</f>
        <v>NAT</v>
      </c>
      <c r="E1746" s="7" t="s">
        <v>15</v>
      </c>
      <c r="F1746" s="7" t="s">
        <v>171</v>
      </c>
      <c r="G1746" s="7" t="s">
        <v>14</v>
      </c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</row>
    <row r="1747">
      <c r="A1747" s="70">
        <v>45338.0</v>
      </c>
      <c r="B1747" s="11" t="s">
        <v>24271</v>
      </c>
      <c r="C1747" s="7" t="s">
        <v>24272</v>
      </c>
      <c r="D1747" s="7" t="str">
        <f>IFERROR(__xludf.DUMMYFUNCTION("REGEXEXTRACT(C1747,""[A-Z]{2,}"")"),"NAT")</f>
        <v>NAT</v>
      </c>
      <c r="E1747" s="7" t="s">
        <v>119</v>
      </c>
      <c r="F1747" s="7" t="s">
        <v>18</v>
      </c>
      <c r="G1747" s="7" t="s">
        <v>14</v>
      </c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</row>
    <row r="1748">
      <c r="A1748" s="70">
        <v>45338.0</v>
      </c>
      <c r="B1748" s="11" t="s">
        <v>24271</v>
      </c>
      <c r="C1748" s="7" t="s">
        <v>24272</v>
      </c>
      <c r="D1748" s="7" t="str">
        <f>IFERROR(__xludf.DUMMYFUNCTION("REGEXEXTRACT(C1748,""[A-Z]{2,}"")"),"NAT")</f>
        <v>NAT</v>
      </c>
      <c r="E1748" s="7" t="s">
        <v>119</v>
      </c>
      <c r="F1748" s="7" t="s">
        <v>542</v>
      </c>
      <c r="G1748" s="7" t="s">
        <v>14</v>
      </c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</row>
    <row r="1749">
      <c r="A1749" s="70">
        <v>45338.0</v>
      </c>
      <c r="B1749" s="11" t="s">
        <v>24273</v>
      </c>
      <c r="C1749" s="7" t="s">
        <v>24274</v>
      </c>
      <c r="D1749" s="7" t="str">
        <f>IFERROR(__xludf.DUMMYFUNCTION("REGEXEXTRACT(C1749,""[A-Z]{2,}"")"),"JKN")</f>
        <v>JKN</v>
      </c>
      <c r="E1749" s="7" t="s">
        <v>888</v>
      </c>
      <c r="F1749" s="7" t="s">
        <v>24275</v>
      </c>
      <c r="G1749" s="7" t="s">
        <v>86</v>
      </c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</row>
    <row r="1750">
      <c r="A1750" s="70">
        <v>45337.0</v>
      </c>
      <c r="B1750" s="11" t="s">
        <v>24276</v>
      </c>
      <c r="C1750" s="7" t="s">
        <v>24277</v>
      </c>
      <c r="D1750" s="7" t="str">
        <f>IFERROR(__xludf.DUMMYFUNCTION("REGEXEXTRACT(C1750,""[A-Z]{2,}"")"),"PTT")</f>
        <v>PTT</v>
      </c>
      <c r="E1750" s="7"/>
      <c r="F1750" s="7" t="s">
        <v>119</v>
      </c>
      <c r="G1750" s="7" t="s">
        <v>14</v>
      </c>
      <c r="H1750" s="7" t="s">
        <v>15</v>
      </c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</row>
    <row r="1751">
      <c r="A1751" s="70">
        <v>45337.0</v>
      </c>
      <c r="B1751" s="11" t="s">
        <v>24276</v>
      </c>
      <c r="C1751" s="7" t="s">
        <v>24277</v>
      </c>
      <c r="D1751" s="7" t="str">
        <f>IFERROR(__xludf.DUMMYFUNCTION("REGEXEXTRACT(C1751,""[A-Z]{2,}"")"),"PTT")</f>
        <v>PTT</v>
      </c>
      <c r="E1751" s="7" t="s">
        <v>6492</v>
      </c>
      <c r="F1751" s="7" t="s">
        <v>542</v>
      </c>
      <c r="G1751" s="7" t="s">
        <v>14</v>
      </c>
      <c r="H1751" s="7" t="s">
        <v>15</v>
      </c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</row>
    <row r="1752">
      <c r="A1752" s="70">
        <v>45337.0</v>
      </c>
      <c r="B1752" s="11" t="s">
        <v>24276</v>
      </c>
      <c r="C1752" s="7" t="s">
        <v>24277</v>
      </c>
      <c r="D1752" s="7" t="str">
        <f>IFERROR(__xludf.DUMMYFUNCTION("REGEXEXTRACT(C1752,""[A-Z]{2,}"")"),"PTT")</f>
        <v>PTT</v>
      </c>
      <c r="E1752" s="7" t="s">
        <v>2859</v>
      </c>
      <c r="F1752" s="7" t="s">
        <v>505</v>
      </c>
      <c r="G1752" s="7" t="s">
        <v>14</v>
      </c>
      <c r="H1752" s="7" t="s">
        <v>15</v>
      </c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</row>
    <row r="1753">
      <c r="A1753" s="70">
        <v>45337.0</v>
      </c>
      <c r="B1753" s="11" t="s">
        <v>24278</v>
      </c>
      <c r="C1753" s="7" t="s">
        <v>24279</v>
      </c>
      <c r="D1753" s="7" t="str">
        <f>IFERROR(__xludf.DUMMYFUNCTION("REGEXEXTRACT(C1753,""[A-Z]{2,}"")"),"DELTA")</f>
        <v>DELTA</v>
      </c>
      <c r="E1753" s="7" t="s">
        <v>119</v>
      </c>
      <c r="F1753" s="7" t="s">
        <v>171</v>
      </c>
      <c r="G1753" s="7" t="s">
        <v>14</v>
      </c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</row>
    <row r="1754">
      <c r="A1754" s="70">
        <v>45337.0</v>
      </c>
      <c r="B1754" s="11" t="s">
        <v>24278</v>
      </c>
      <c r="C1754" s="7" t="s">
        <v>24279</v>
      </c>
      <c r="D1754" s="7" t="str">
        <f>IFERROR(__xludf.DUMMYFUNCTION("REGEXEXTRACT(C1754,""[A-Z]{2,}"")"),"DELTA")</f>
        <v>DELTA</v>
      </c>
      <c r="E1754" s="7" t="s">
        <v>3193</v>
      </c>
      <c r="F1754" s="7" t="s">
        <v>47</v>
      </c>
      <c r="G1754" s="7" t="s">
        <v>14</v>
      </c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>
      <c r="A1755" s="70">
        <v>45337.0</v>
      </c>
      <c r="B1755" s="11" t="s">
        <v>24280</v>
      </c>
      <c r="C1755" s="7" t="s">
        <v>24281</v>
      </c>
      <c r="D1755" s="7" t="str">
        <f>IFERROR(__xludf.DUMMYFUNCTION("REGEXEXTRACT(C1755,""[A-Z]{2,}"")"),"GULF")</f>
        <v>GULF</v>
      </c>
      <c r="E1755" s="7" t="s">
        <v>119</v>
      </c>
      <c r="F1755" s="7" t="s">
        <v>18</v>
      </c>
      <c r="G1755" s="7" t="s">
        <v>14</v>
      </c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</row>
    <row r="1756">
      <c r="A1756" s="70">
        <v>45337.0</v>
      </c>
      <c r="B1756" s="11" t="s">
        <v>24280</v>
      </c>
      <c r="C1756" s="7" t="s">
        <v>24281</v>
      </c>
      <c r="D1756" s="7" t="str">
        <f>IFERROR(__xludf.DUMMYFUNCTION("REGEXEXTRACT(C1756,""[A-Z]{2,}"")"),"GULF")</f>
        <v>GULF</v>
      </c>
      <c r="E1756" s="7" t="s">
        <v>417</v>
      </c>
      <c r="F1756" s="7" t="s">
        <v>950</v>
      </c>
      <c r="G1756" s="7" t="s">
        <v>14</v>
      </c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</row>
    <row r="1757">
      <c r="A1757" s="70">
        <v>45337.0</v>
      </c>
      <c r="B1757" s="11" t="s">
        <v>24282</v>
      </c>
      <c r="C1757" s="7" t="s">
        <v>24283</v>
      </c>
      <c r="D1757" s="7" t="str">
        <f>IFERROR(__xludf.DUMMYFUNCTION("REGEXEXTRACT(C1757,""[A-Z]{2,}"")"),"CPAXT")</f>
        <v>CPAXT</v>
      </c>
      <c r="E1757" s="7" t="s">
        <v>6558</v>
      </c>
      <c r="F1757" s="7" t="s">
        <v>119</v>
      </c>
      <c r="G1757" s="7" t="s">
        <v>14</v>
      </c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</row>
    <row r="1758">
      <c r="A1758" s="70">
        <v>45337.0</v>
      </c>
      <c r="B1758" s="11" t="s">
        <v>24282</v>
      </c>
      <c r="C1758" s="7" t="s">
        <v>24283</v>
      </c>
      <c r="D1758" s="7" t="str">
        <f>IFERROR(__xludf.DUMMYFUNCTION("REGEXEXTRACT(C1758,""[A-Z]{2,}"")"),"CPAXT")</f>
        <v>CPAXT</v>
      </c>
      <c r="E1758" s="7" t="s">
        <v>420</v>
      </c>
      <c r="F1758" s="7" t="s">
        <v>22156</v>
      </c>
      <c r="G1758" s="7" t="s">
        <v>14</v>
      </c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</row>
    <row r="1759">
      <c r="A1759" s="70">
        <v>45337.0</v>
      </c>
      <c r="B1759" s="11" t="s">
        <v>24284</v>
      </c>
      <c r="C1759" s="7" t="s">
        <v>24285</v>
      </c>
      <c r="D1759" s="7" t="str">
        <f>IFERROR(__xludf.DUMMYFUNCTION("REGEXEXTRACT(C1759,""[A-Z]{2,}"")"),"NAT")</f>
        <v>NAT</v>
      </c>
      <c r="E1759" s="7" t="s">
        <v>2476</v>
      </c>
      <c r="F1759" s="7" t="s">
        <v>6516</v>
      </c>
      <c r="G1759" s="7" t="s">
        <v>14</v>
      </c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</row>
    <row r="1760">
      <c r="A1760" s="70">
        <v>45337.0</v>
      </c>
      <c r="B1760" s="11" t="s">
        <v>24284</v>
      </c>
      <c r="C1760" s="7" t="s">
        <v>24285</v>
      </c>
      <c r="D1760" s="7" t="str">
        <f>IFERROR(__xludf.DUMMYFUNCTION("REGEXEXTRACT(C1760,""[A-Z]{2,}"")"),"NAT")</f>
        <v>NAT</v>
      </c>
      <c r="E1760" s="7" t="s">
        <v>2476</v>
      </c>
      <c r="F1760" s="7" t="s">
        <v>171</v>
      </c>
      <c r="G1760" s="7" t="s">
        <v>14</v>
      </c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</row>
    <row r="1761">
      <c r="A1761" s="70">
        <v>45337.0</v>
      </c>
      <c r="B1761" s="11" t="s">
        <v>24284</v>
      </c>
      <c r="C1761" s="7" t="s">
        <v>24285</v>
      </c>
      <c r="D1761" s="7" t="str">
        <f>IFERROR(__xludf.DUMMYFUNCTION("REGEXEXTRACT(C1761,""[A-Z]{2,}"")"),"NAT")</f>
        <v>NAT</v>
      </c>
      <c r="E1761" s="7" t="s">
        <v>2476</v>
      </c>
      <c r="F1761" s="7" t="s">
        <v>101</v>
      </c>
      <c r="G1761" s="7" t="s">
        <v>14</v>
      </c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</row>
    <row r="1762">
      <c r="A1762" s="70">
        <v>45337.0</v>
      </c>
      <c r="B1762" s="11" t="s">
        <v>24286</v>
      </c>
      <c r="C1762" s="7" t="s">
        <v>24287</v>
      </c>
      <c r="D1762" s="7" t="str">
        <f>IFERROR(__xludf.DUMMYFUNCTION("REGEXEXTRACT(C1762,""[A-Z]{2,}"")"),"CPAXT")</f>
        <v>CPAXT</v>
      </c>
      <c r="E1762" s="7" t="s">
        <v>15</v>
      </c>
      <c r="F1762" s="7" t="s">
        <v>171</v>
      </c>
      <c r="G1762" s="7" t="s">
        <v>14</v>
      </c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</row>
    <row r="1763">
      <c r="A1763" s="70">
        <v>45337.0</v>
      </c>
      <c r="B1763" s="11" t="s">
        <v>24286</v>
      </c>
      <c r="C1763" s="7" t="s">
        <v>24287</v>
      </c>
      <c r="D1763" s="7" t="str">
        <f>IFERROR(__xludf.DUMMYFUNCTION("REGEXEXTRACT(C1763,""[A-Z]{2,}"")"),"CPAXT")</f>
        <v>CPAXT</v>
      </c>
      <c r="E1763" s="7" t="s">
        <v>15</v>
      </c>
      <c r="F1763" s="7" t="s">
        <v>101</v>
      </c>
      <c r="G1763" s="7" t="s">
        <v>14</v>
      </c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</row>
    <row r="1764">
      <c r="A1764" s="70">
        <v>45337.0</v>
      </c>
      <c r="B1764" s="11" t="s">
        <v>24286</v>
      </c>
      <c r="C1764" s="7" t="s">
        <v>24287</v>
      </c>
      <c r="D1764" s="7" t="str">
        <f>IFERROR(__xludf.DUMMYFUNCTION("REGEXEXTRACT(C1764,""[A-Z]{2,}"")"),"CPAXT")</f>
        <v>CPAXT</v>
      </c>
      <c r="E1764" s="7" t="s">
        <v>119</v>
      </c>
      <c r="F1764" s="7" t="s">
        <v>300</v>
      </c>
      <c r="G1764" s="7" t="s">
        <v>14</v>
      </c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</row>
    <row r="1765">
      <c r="A1765" s="70">
        <v>45337.0</v>
      </c>
      <c r="B1765" s="11" t="s">
        <v>24286</v>
      </c>
      <c r="C1765" s="7" t="s">
        <v>24287</v>
      </c>
      <c r="D1765" s="7" t="str">
        <f>IFERROR(__xludf.DUMMYFUNCTION("REGEXEXTRACT(C1765,""[A-Z]{2,}"")"),"CPAXT")</f>
        <v>CPAXT</v>
      </c>
      <c r="E1765" s="7" t="s">
        <v>38</v>
      </c>
      <c r="F1765" s="7" t="s">
        <v>300</v>
      </c>
      <c r="G1765" s="7" t="s">
        <v>14</v>
      </c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</row>
    <row r="1766">
      <c r="A1766" s="70">
        <v>45337.0</v>
      </c>
      <c r="B1766" s="11" t="s">
        <v>24286</v>
      </c>
      <c r="C1766" s="7" t="s">
        <v>24287</v>
      </c>
      <c r="D1766" s="7" t="str">
        <f>IFERROR(__xludf.DUMMYFUNCTION("REGEXEXTRACT(C1766,""[A-Z]{2,}"")"),"CPAXT")</f>
        <v>CPAXT</v>
      </c>
      <c r="E1766" s="7" t="s">
        <v>21367</v>
      </c>
      <c r="F1766" s="7" t="s">
        <v>47</v>
      </c>
      <c r="G1766" s="7" t="s">
        <v>14</v>
      </c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</row>
    <row r="1767">
      <c r="A1767" s="70">
        <v>45337.0</v>
      </c>
      <c r="B1767" s="11" t="s">
        <v>24288</v>
      </c>
      <c r="C1767" s="7" t="s">
        <v>24289</v>
      </c>
      <c r="D1767" s="7" t="str">
        <f>IFERROR(__xludf.DUMMYFUNCTION("REGEXEXTRACT(C1767,""[A-Z]{2,}"")"),"CMO")</f>
        <v>CMO</v>
      </c>
      <c r="E1767" s="7" t="s">
        <v>259</v>
      </c>
      <c r="F1767" s="7" t="s">
        <v>23776</v>
      </c>
      <c r="G1767" s="7" t="s">
        <v>86</v>
      </c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</row>
    <row r="1768">
      <c r="A1768" s="70">
        <v>45337.0</v>
      </c>
      <c r="B1768" s="11" t="s">
        <v>24288</v>
      </c>
      <c r="C1768" s="7" t="s">
        <v>24289</v>
      </c>
      <c r="D1768" s="7" t="str">
        <f>IFERROR(__xludf.DUMMYFUNCTION("REGEXEXTRACT(C1768,""[A-Z]{2,}"")"),"CMO")</f>
        <v>CMO</v>
      </c>
      <c r="E1768" s="7" t="s">
        <v>21367</v>
      </c>
      <c r="F1768" s="7" t="s">
        <v>24290</v>
      </c>
      <c r="G1768" s="7" t="s">
        <v>86</v>
      </c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</row>
    <row r="1769">
      <c r="A1769" s="70">
        <v>45336.0</v>
      </c>
      <c r="B1769" s="11" t="s">
        <v>24291</v>
      </c>
      <c r="C1769" s="7" t="s">
        <v>24292</v>
      </c>
      <c r="D1769" s="7" t="str">
        <f>IFERROR(__xludf.DUMMYFUNCTION("REGEXEXTRACT(C1769,""[A-Z]{2,}"")"),"KCE")</f>
        <v>KCE</v>
      </c>
      <c r="E1769" s="7" t="s">
        <v>21891</v>
      </c>
      <c r="F1769" s="7" t="s">
        <v>1316</v>
      </c>
      <c r="G1769" s="7" t="s">
        <v>29</v>
      </c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</row>
    <row r="1770">
      <c r="A1770" s="70">
        <v>45336.0</v>
      </c>
      <c r="B1770" s="11" t="s">
        <v>24293</v>
      </c>
      <c r="C1770" s="7" t="s">
        <v>24294</v>
      </c>
      <c r="D1770" s="7" t="str">
        <f>IFERROR(__xludf.DUMMYFUNCTION("REGEXEXTRACT(C1770,""[A-Z]{2,}"")"),"SET")</f>
        <v>SET</v>
      </c>
      <c r="E1770" s="7" t="s">
        <v>3748</v>
      </c>
      <c r="F1770" s="7" t="s">
        <v>3749</v>
      </c>
      <c r="G1770" s="7" t="s">
        <v>86</v>
      </c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</row>
    <row r="1771">
      <c r="A1771" s="70">
        <v>45336.0</v>
      </c>
      <c r="B1771" s="11" t="s">
        <v>24293</v>
      </c>
      <c r="C1771" s="7" t="s">
        <v>24294</v>
      </c>
      <c r="D1771" s="7" t="str">
        <f>IFERROR(__xludf.DUMMYFUNCTION("REGEXEXTRACT(C1771,""[A-Z]{2,}"")"),"SET")</f>
        <v>SET</v>
      </c>
      <c r="E1771" s="7" t="s">
        <v>15</v>
      </c>
      <c r="F1771" s="7" t="s">
        <v>590</v>
      </c>
      <c r="G1771" s="7" t="s">
        <v>86</v>
      </c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</row>
    <row r="1772">
      <c r="A1772" s="70">
        <v>45336.0</v>
      </c>
      <c r="B1772" s="11" t="s">
        <v>24295</v>
      </c>
      <c r="C1772" s="7" t="s">
        <v>24296</v>
      </c>
      <c r="D1772" s="7" t="str">
        <f>IFERROR(__xludf.DUMMYFUNCTION("REGEXEXTRACT(C1772,""[A-Z]{2,}"")"),"KCE")</f>
        <v>KCE</v>
      </c>
      <c r="E1772" s="7" t="s">
        <v>15</v>
      </c>
      <c r="F1772" s="7" t="s">
        <v>747</v>
      </c>
      <c r="G1772" s="7" t="s">
        <v>86</v>
      </c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</row>
    <row r="1773">
      <c r="A1773" s="70">
        <v>45336.0</v>
      </c>
      <c r="B1773" s="11" t="s">
        <v>24295</v>
      </c>
      <c r="C1773" s="7" t="s">
        <v>24296</v>
      </c>
      <c r="D1773" s="7" t="str">
        <f>IFERROR(__xludf.DUMMYFUNCTION("REGEXEXTRACT(C1773,""[A-Z]{2,}"")"),"KCE")</f>
        <v>KCE</v>
      </c>
      <c r="E1773" s="7" t="s">
        <v>119</v>
      </c>
      <c r="F1773" s="7" t="s">
        <v>1123</v>
      </c>
      <c r="G1773" s="7" t="s">
        <v>86</v>
      </c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</row>
    <row r="1774">
      <c r="A1774" s="70">
        <v>45336.0</v>
      </c>
      <c r="B1774" s="11" t="s">
        <v>24295</v>
      </c>
      <c r="C1774" s="7" t="s">
        <v>24296</v>
      </c>
      <c r="D1774" s="7" t="str">
        <f>IFERROR(__xludf.DUMMYFUNCTION("REGEXEXTRACT(C1774,""[A-Z]{2,}"")"),"KCE")</f>
        <v>KCE</v>
      </c>
      <c r="E1774" s="7" t="s">
        <v>38</v>
      </c>
      <c r="F1774" s="7" t="s">
        <v>1123</v>
      </c>
      <c r="G1774" s="7" t="s">
        <v>86</v>
      </c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</row>
    <row r="1775">
      <c r="A1775" s="70">
        <v>45336.0</v>
      </c>
      <c r="B1775" s="11" t="s">
        <v>24295</v>
      </c>
      <c r="C1775" s="7" t="s">
        <v>24296</v>
      </c>
      <c r="D1775" s="7" t="str">
        <f>IFERROR(__xludf.DUMMYFUNCTION("REGEXEXTRACT(C1775,""[A-Z]{2,}"")"),"KCE")</f>
        <v>KCE</v>
      </c>
      <c r="E1775" s="7" t="s">
        <v>2859</v>
      </c>
      <c r="F1775" s="7" t="s">
        <v>101</v>
      </c>
      <c r="G1775" s="7" t="s">
        <v>86</v>
      </c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</row>
    <row r="1776">
      <c r="A1776" s="70">
        <v>45336.0</v>
      </c>
      <c r="B1776" s="11" t="s">
        <v>24297</v>
      </c>
      <c r="C1776" s="7" t="s">
        <v>24298</v>
      </c>
      <c r="D1776" s="7" t="str">
        <f>IFERROR(__xludf.DUMMYFUNCTION("REGEXEXTRACT(C1776,""[A-Z]{2,}"")"),"CMO")</f>
        <v>CMO</v>
      </c>
      <c r="E1776" s="7" t="s">
        <v>24299</v>
      </c>
      <c r="F1776" s="7" t="s">
        <v>6281</v>
      </c>
      <c r="G1776" s="7" t="s">
        <v>86</v>
      </c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</row>
    <row r="1777">
      <c r="A1777" s="70">
        <v>45336.0</v>
      </c>
      <c r="B1777" s="11" t="s">
        <v>24300</v>
      </c>
      <c r="C1777" s="7" t="s">
        <v>24301</v>
      </c>
      <c r="D1777" s="7" t="str">
        <f>IFERROR(__xludf.DUMMYFUNCTION("REGEXEXTRACT(C1777,""[A-Z]{2,}"")"),"EURO")</f>
        <v>EURO</v>
      </c>
      <c r="E1777" s="7" t="s">
        <v>6517</v>
      </c>
      <c r="F1777" s="7" t="s">
        <v>21344</v>
      </c>
      <c r="G1777" s="7" t="s">
        <v>86</v>
      </c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</row>
    <row r="1778">
      <c r="A1778" s="70">
        <v>45335.0</v>
      </c>
      <c r="B1778" s="11" t="s">
        <v>24302</v>
      </c>
      <c r="C1778" s="7" t="s">
        <v>24303</v>
      </c>
      <c r="D1778" s="7" t="str">
        <f>IFERROR(__xludf.DUMMYFUNCTION("REGEXEXTRACT(C1778,""[A-Z]{2,}"")"),"BANPU")</f>
        <v>BANPU</v>
      </c>
      <c r="E1778" s="7"/>
      <c r="F1778" s="7" t="s">
        <v>24304</v>
      </c>
      <c r="G1778" s="7" t="s">
        <v>86</v>
      </c>
      <c r="H1778" s="7" t="s">
        <v>15</v>
      </c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</row>
    <row r="1779">
      <c r="A1779" s="70">
        <v>45334.0</v>
      </c>
      <c r="B1779" s="11" t="s">
        <v>24305</v>
      </c>
      <c r="C1779" s="7" t="s">
        <v>24306</v>
      </c>
      <c r="D1779" s="7" t="str">
        <f>IFERROR(__xludf.DUMMYFUNCTION("REGEXEXTRACT(C1779,""[A-Z]{2,}"")"),"JMART")</f>
        <v>JMART</v>
      </c>
      <c r="E1779" s="7"/>
      <c r="F1779" s="7" t="s">
        <v>6270</v>
      </c>
      <c r="G1779" s="7" t="s">
        <v>86</v>
      </c>
      <c r="H1779" s="7" t="s">
        <v>15</v>
      </c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</row>
    <row r="1780">
      <c r="A1780" s="70">
        <v>45334.0</v>
      </c>
      <c r="B1780" s="11" t="s">
        <v>24305</v>
      </c>
      <c r="C1780" s="7" t="s">
        <v>24306</v>
      </c>
      <c r="D1780" s="7" t="str">
        <f>IFERROR(__xludf.DUMMYFUNCTION("REGEXEXTRACT(C1780,""[A-Z]{2,}"")"),"JMART")</f>
        <v>JMART</v>
      </c>
      <c r="E1780" s="7"/>
      <c r="F1780" s="7" t="s">
        <v>152</v>
      </c>
      <c r="G1780" s="7" t="s">
        <v>86</v>
      </c>
      <c r="H1780" s="7" t="s">
        <v>15</v>
      </c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>
      <c r="A1781" s="70">
        <v>45334.0</v>
      </c>
      <c r="B1781" s="11" t="s">
        <v>24305</v>
      </c>
      <c r="C1781" s="7" t="s">
        <v>24306</v>
      </c>
      <c r="D1781" s="7" t="str">
        <f>IFERROR(__xludf.DUMMYFUNCTION("REGEXEXTRACT(C1781,""[A-Z]{2,}"")"),"JMART")</f>
        <v>JMART</v>
      </c>
      <c r="E1781" s="7" t="s">
        <v>259</v>
      </c>
      <c r="F1781" s="7" t="s">
        <v>4561</v>
      </c>
      <c r="G1781" s="7" t="s">
        <v>86</v>
      </c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</row>
    <row r="1782">
      <c r="A1782" s="70">
        <v>45334.0</v>
      </c>
      <c r="B1782" s="11" t="s">
        <v>24307</v>
      </c>
      <c r="C1782" s="7" t="s">
        <v>24308</v>
      </c>
      <c r="D1782" s="7" t="str">
        <f>IFERROR(__xludf.DUMMYFUNCTION("REGEXEXTRACT(C1782,""[A-Z]{2,}"")"),"AOT")</f>
        <v>AOT</v>
      </c>
      <c r="E1782" s="7"/>
      <c r="F1782" s="7" t="s">
        <v>119</v>
      </c>
      <c r="G1782" s="7" t="s">
        <v>14</v>
      </c>
      <c r="H1782" s="7" t="s">
        <v>15</v>
      </c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</row>
    <row r="1783">
      <c r="A1783" s="70">
        <v>45334.0</v>
      </c>
      <c r="B1783" s="11" t="s">
        <v>24309</v>
      </c>
      <c r="C1783" s="7" t="s">
        <v>24310</v>
      </c>
      <c r="D1783" s="7" t="str">
        <f>IFERROR(__xludf.DUMMYFUNCTION("REGEXEXTRACT(C1783,""[A-Z]{2,}"")"),"PTTGC")</f>
        <v>PTTGC</v>
      </c>
      <c r="E1783" s="7" t="s">
        <v>119</v>
      </c>
      <c r="F1783" s="7" t="s">
        <v>18</v>
      </c>
      <c r="G1783" s="7" t="s">
        <v>14</v>
      </c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</row>
    <row r="1784">
      <c r="A1784" s="70">
        <v>45334.0</v>
      </c>
      <c r="B1784" s="11" t="s">
        <v>24309</v>
      </c>
      <c r="C1784" s="7" t="s">
        <v>24310</v>
      </c>
      <c r="D1784" s="7" t="str">
        <f>IFERROR(__xludf.DUMMYFUNCTION("REGEXEXTRACT(C1784,""[A-Z]{2,}"")"),"PTTGC")</f>
        <v>PTTGC</v>
      </c>
      <c r="E1784" s="7" t="s">
        <v>9428</v>
      </c>
      <c r="F1784" s="7" t="s">
        <v>119</v>
      </c>
      <c r="G1784" s="7" t="s">
        <v>14</v>
      </c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</row>
    <row r="1785">
      <c r="A1785" s="70">
        <v>45334.0</v>
      </c>
      <c r="B1785" s="11" t="s">
        <v>24311</v>
      </c>
      <c r="C1785" s="7" t="s">
        <v>24312</v>
      </c>
      <c r="D1785" s="7" t="str">
        <f>IFERROR(__xludf.DUMMYFUNCTION("REGEXEXTRACT(C1785,""[A-Z]{2,}"")"),"BANPU")</f>
        <v>BANPU</v>
      </c>
      <c r="E1785" s="7"/>
      <c r="F1785" s="7" t="s">
        <v>6067</v>
      </c>
      <c r="G1785" s="7" t="s">
        <v>86</v>
      </c>
      <c r="H1785" s="7" t="s">
        <v>15</v>
      </c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</row>
    <row r="1786">
      <c r="A1786" s="70">
        <v>45334.0</v>
      </c>
      <c r="B1786" s="11" t="s">
        <v>24311</v>
      </c>
      <c r="C1786" s="7" t="s">
        <v>24312</v>
      </c>
      <c r="D1786" s="7" t="str">
        <f>IFERROR(__xludf.DUMMYFUNCTION("REGEXEXTRACT(C1786,""[A-Z]{2,}"")"),"BANPU")</f>
        <v>BANPU</v>
      </c>
      <c r="E1786" s="7" t="s">
        <v>119</v>
      </c>
      <c r="F1786" s="7" t="s">
        <v>4484</v>
      </c>
      <c r="G1786" s="7" t="s">
        <v>86</v>
      </c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</row>
    <row r="1787">
      <c r="A1787" s="70">
        <v>45334.0</v>
      </c>
      <c r="B1787" s="11" t="s">
        <v>24313</v>
      </c>
      <c r="C1787" s="7" t="s">
        <v>24314</v>
      </c>
      <c r="D1787" s="7" t="str">
        <f>IFERROR(__xludf.DUMMYFUNCTION("REGEXEXTRACT(C1787,""[A-Z]{2,}"")"),"BMA")</f>
        <v>BMA</v>
      </c>
      <c r="E1787" s="7" t="s">
        <v>21498</v>
      </c>
      <c r="F1787" s="7" t="s">
        <v>7650</v>
      </c>
      <c r="G1787" s="7" t="s">
        <v>14</v>
      </c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</row>
    <row r="1788">
      <c r="A1788" s="70">
        <v>45334.0</v>
      </c>
      <c r="B1788" s="11" t="s">
        <v>24315</v>
      </c>
      <c r="C1788" s="7" t="s">
        <v>24316</v>
      </c>
      <c r="D1788" s="7" t="str">
        <f>IFERROR(__xludf.DUMMYFUNCTION("REGEXEXTRACT(C1788,""[A-Z]{2,}"")"),"SCC")</f>
        <v>SCC</v>
      </c>
      <c r="E1788" s="7" t="s">
        <v>602</v>
      </c>
      <c r="F1788" s="7" t="s">
        <v>950</v>
      </c>
      <c r="G1788" s="7" t="s">
        <v>14</v>
      </c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</row>
    <row r="1789">
      <c r="A1789" s="70">
        <v>45334.0</v>
      </c>
      <c r="B1789" s="11" t="s">
        <v>24315</v>
      </c>
      <c r="C1789" s="7" t="s">
        <v>24316</v>
      </c>
      <c r="D1789" s="7" t="str">
        <f>IFERROR(__xludf.DUMMYFUNCTION("REGEXEXTRACT(C1789,""[A-Z]{2,}"")"),"SCC")</f>
        <v>SCC</v>
      </c>
      <c r="E1789" s="7" t="s">
        <v>3533</v>
      </c>
      <c r="F1789" s="7" t="s">
        <v>417</v>
      </c>
      <c r="G1789" s="7" t="s">
        <v>14</v>
      </c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</row>
    <row r="1790">
      <c r="A1790" s="70">
        <v>45331.0</v>
      </c>
      <c r="B1790" s="11" t="s">
        <v>24317</v>
      </c>
      <c r="C1790" s="7" t="s">
        <v>24318</v>
      </c>
      <c r="D1790" s="7" t="str">
        <f>IFERROR(__xludf.DUMMYFUNCTION("REGEXEXTRACT(C1790,""[A-Z]{2,}"")"),"JTS")</f>
        <v>JTS</v>
      </c>
      <c r="E1790" s="7" t="s">
        <v>15</v>
      </c>
      <c r="F1790" s="7" t="s">
        <v>171</v>
      </c>
      <c r="G1790" s="7" t="s">
        <v>14</v>
      </c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</row>
    <row r="1791">
      <c r="A1791" s="70">
        <v>45331.0</v>
      </c>
      <c r="B1791" s="11" t="s">
        <v>24317</v>
      </c>
      <c r="C1791" s="7" t="s">
        <v>24318</v>
      </c>
      <c r="D1791" s="7" t="str">
        <f>IFERROR(__xludf.DUMMYFUNCTION("REGEXEXTRACT(C1791,""[A-Z]{2,}"")"),"JTS")</f>
        <v>JTS</v>
      </c>
      <c r="E1791" s="7" t="s">
        <v>15</v>
      </c>
      <c r="F1791" s="7" t="s">
        <v>101</v>
      </c>
      <c r="G1791" s="7" t="s">
        <v>14</v>
      </c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</row>
    <row r="1792">
      <c r="A1792" s="70">
        <v>45331.0</v>
      </c>
      <c r="B1792" s="11" t="s">
        <v>24319</v>
      </c>
      <c r="C1792" s="7" t="s">
        <v>24320</v>
      </c>
      <c r="D1792" s="7" t="str">
        <f>IFERROR(__xludf.DUMMYFUNCTION("REGEXEXTRACT(C1792,""[A-Z]{2,}"")"),"STARK")</f>
        <v>STARK</v>
      </c>
      <c r="E1792" s="7" t="s">
        <v>24321</v>
      </c>
      <c r="F1792" s="7" t="s">
        <v>888</v>
      </c>
      <c r="G1792" s="7" t="s">
        <v>86</v>
      </c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</row>
    <row r="1793">
      <c r="A1793" s="70">
        <v>45331.0</v>
      </c>
      <c r="B1793" s="11" t="s">
        <v>24322</v>
      </c>
      <c r="C1793" s="7" t="s">
        <v>24323</v>
      </c>
      <c r="D1793" s="7" t="str">
        <f>IFERROR(__xludf.DUMMYFUNCTION("REGEXEXTRACT(C1793,""[A-Z]{2,}"")"),"ESG")</f>
        <v>ESG</v>
      </c>
      <c r="E1793" s="7" t="s">
        <v>119</v>
      </c>
      <c r="F1793" s="7" t="s">
        <v>136</v>
      </c>
      <c r="G1793" s="7" t="s">
        <v>14</v>
      </c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</row>
    <row r="1794">
      <c r="A1794" s="70">
        <v>45331.0</v>
      </c>
      <c r="B1794" s="11" t="s">
        <v>24324</v>
      </c>
      <c r="C1794" s="7" t="s">
        <v>24325</v>
      </c>
      <c r="D1794" s="7" t="str">
        <f>IFERROR(__xludf.DUMMYFUNCTION("REGEXEXTRACT(C1794,""[A-Z]{2,}"")"),"STARK")</f>
        <v>STARK</v>
      </c>
      <c r="E1794" s="7" t="s">
        <v>6155</v>
      </c>
      <c r="F1794" s="7" t="s">
        <v>21485</v>
      </c>
      <c r="G1794" s="7" t="s">
        <v>86</v>
      </c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</row>
    <row r="1795">
      <c r="A1795" s="70">
        <v>45331.0</v>
      </c>
      <c r="B1795" s="11" t="s">
        <v>24326</v>
      </c>
      <c r="C1795" s="7" t="s">
        <v>24327</v>
      </c>
      <c r="D1795" s="7" t="str">
        <f>IFERROR(__xludf.DUMMYFUNCTION("REGEXEXTRACT(C1795,""[A-Z]{2,}"")"),"CREDIT")</f>
        <v>CREDIT</v>
      </c>
      <c r="E1795" s="7" t="s">
        <v>2476</v>
      </c>
      <c r="F1795" s="7" t="s">
        <v>21344</v>
      </c>
      <c r="G1795" s="7" t="s">
        <v>86</v>
      </c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</row>
    <row r="1796">
      <c r="A1796" s="70">
        <v>45330.0</v>
      </c>
      <c r="B1796" s="11" t="s">
        <v>24328</v>
      </c>
      <c r="C1796" s="7" t="s">
        <v>24329</v>
      </c>
      <c r="D1796" s="7" t="str">
        <f>IFERROR(__xludf.DUMMYFUNCTION("REGEXEXTRACT(C1796,""[A-Z]{2,}"")"),"DAOL")</f>
        <v>DAOL</v>
      </c>
      <c r="E1796" s="7" t="s">
        <v>1402</v>
      </c>
      <c r="F1796" s="7" t="s">
        <v>21509</v>
      </c>
      <c r="G1796" s="7" t="s">
        <v>29</v>
      </c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</row>
    <row r="1797">
      <c r="A1797" s="70">
        <v>45330.0</v>
      </c>
      <c r="B1797" s="11" t="s">
        <v>24330</v>
      </c>
      <c r="C1797" s="7" t="s">
        <v>24331</v>
      </c>
      <c r="D1797" s="7" t="str">
        <f>IFERROR(__xludf.DUMMYFUNCTION("REGEXEXTRACT(C1797,""[A-Z]{2,}"")"),"GLOCON")</f>
        <v>GLOCON</v>
      </c>
      <c r="E1797" s="7" t="s">
        <v>21492</v>
      </c>
      <c r="F1797" s="7" t="s">
        <v>24332</v>
      </c>
      <c r="G1797" s="7" t="s">
        <v>29</v>
      </c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</row>
    <row r="1798">
      <c r="A1798" s="70">
        <v>45330.0</v>
      </c>
      <c r="B1798" s="11" t="s">
        <v>24333</v>
      </c>
      <c r="C1798" s="7" t="s">
        <v>24334</v>
      </c>
      <c r="D1798" s="7" t="str">
        <f>IFERROR(__xludf.DUMMYFUNCTION("REGEXEXTRACT(C1798,""[A-Z]{2,}"")"),"TIDLOR")</f>
        <v>TIDLOR</v>
      </c>
      <c r="E1798" s="7" t="s">
        <v>24335</v>
      </c>
      <c r="F1798" s="7" t="s">
        <v>21752</v>
      </c>
      <c r="G1798" s="7" t="s">
        <v>29</v>
      </c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</row>
    <row r="1799">
      <c r="A1799" s="70">
        <v>45330.0</v>
      </c>
      <c r="B1799" s="11" t="s">
        <v>24336</v>
      </c>
      <c r="C1799" s="7" t="s">
        <v>24337</v>
      </c>
      <c r="D1799" s="7" t="str">
        <f>IFERROR(__xludf.DUMMYFUNCTION("REGEXEXTRACT(C1799,""[A-Z]{2,}"")"),"BEAUTY")</f>
        <v>BEAUTY</v>
      </c>
      <c r="E1799" s="7" t="s">
        <v>15</v>
      </c>
      <c r="F1799" s="7" t="s">
        <v>171</v>
      </c>
      <c r="G1799" s="7" t="s">
        <v>14</v>
      </c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</row>
    <row r="1800">
      <c r="A1800" s="70">
        <v>45330.0</v>
      </c>
      <c r="B1800" s="11" t="s">
        <v>24336</v>
      </c>
      <c r="C1800" s="7" t="s">
        <v>24337</v>
      </c>
      <c r="D1800" s="7" t="str">
        <f>IFERROR(__xludf.DUMMYFUNCTION("REGEXEXTRACT(C1800,""[A-Z]{2,}"")"),"BEAUTY")</f>
        <v>BEAUTY</v>
      </c>
      <c r="E1800" s="7" t="s">
        <v>15</v>
      </c>
      <c r="F1800" s="7" t="s">
        <v>101</v>
      </c>
      <c r="G1800" s="7" t="s">
        <v>14</v>
      </c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</row>
    <row r="1801">
      <c r="A1801" s="70">
        <v>45330.0</v>
      </c>
      <c r="B1801" s="11" t="s">
        <v>24336</v>
      </c>
      <c r="C1801" s="7" t="s">
        <v>24337</v>
      </c>
      <c r="D1801" s="7" t="str">
        <f>IFERROR(__xludf.DUMMYFUNCTION("REGEXEXTRACT(C1801,""[A-Z]{2,}"")"),"BEAUTY")</f>
        <v>BEAUTY</v>
      </c>
      <c r="E1801" s="7" t="s">
        <v>240</v>
      </c>
      <c r="F1801" s="7" t="s">
        <v>239</v>
      </c>
      <c r="G1801" s="7" t="s">
        <v>14</v>
      </c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</row>
    <row r="1802">
      <c r="A1802" s="70">
        <v>45330.0</v>
      </c>
      <c r="B1802" s="11" t="s">
        <v>24338</v>
      </c>
      <c r="C1802" s="7" t="s">
        <v>24339</v>
      </c>
      <c r="D1802" s="7" t="str">
        <f>IFERROR(__xludf.DUMMYFUNCTION("REGEXEXTRACT(C1802,""[A-Z]{2,}"")"),"INTUCH")</f>
        <v>INTUCH</v>
      </c>
      <c r="E1802" s="7" t="s">
        <v>119</v>
      </c>
      <c r="F1802" s="7" t="s">
        <v>18</v>
      </c>
      <c r="G1802" s="7" t="s">
        <v>14</v>
      </c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</row>
    <row r="1803">
      <c r="A1803" s="70">
        <v>45330.0</v>
      </c>
      <c r="B1803" s="11" t="s">
        <v>24338</v>
      </c>
      <c r="C1803" s="7" t="s">
        <v>24339</v>
      </c>
      <c r="D1803" s="7" t="str">
        <f>IFERROR(__xludf.DUMMYFUNCTION("REGEXEXTRACT(C1803,""[A-Z]{2,}"")"),"INTUCH")</f>
        <v>INTUCH</v>
      </c>
      <c r="E1803" s="7" t="s">
        <v>7854</v>
      </c>
      <c r="F1803" s="7" t="s">
        <v>47</v>
      </c>
      <c r="G1803" s="7" t="s">
        <v>14</v>
      </c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</row>
    <row r="1804">
      <c r="A1804" s="70">
        <v>45330.0</v>
      </c>
      <c r="B1804" s="11" t="s">
        <v>24340</v>
      </c>
      <c r="C1804" s="7" t="s">
        <v>24341</v>
      </c>
      <c r="D1804" s="7" t="str">
        <f>IFERROR(__xludf.DUMMYFUNCTION("REGEXEXTRACT(C1804,""[A-Z]{2,}"")"),"JKN")</f>
        <v>JKN</v>
      </c>
      <c r="E1804" s="7" t="s">
        <v>24342</v>
      </c>
      <c r="F1804" s="7" t="s">
        <v>21364</v>
      </c>
      <c r="G1804" s="7" t="s">
        <v>29</v>
      </c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</row>
    <row r="1805">
      <c r="A1805" s="70">
        <v>45330.0</v>
      </c>
      <c r="B1805" s="11" t="s">
        <v>24343</v>
      </c>
      <c r="C1805" s="7" t="s">
        <v>24344</v>
      </c>
      <c r="D1805" s="7" t="str">
        <f>IFERROR(__xludf.DUMMYFUNCTION("REGEXEXTRACT(C1805,""[A-Z]{2,}"")"),"KEX")</f>
        <v>KEX</v>
      </c>
      <c r="E1805" s="7" t="s">
        <v>24345</v>
      </c>
      <c r="F1805" s="7" t="s">
        <v>24346</v>
      </c>
      <c r="G1805" s="7" t="s">
        <v>29</v>
      </c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</row>
    <row r="1806">
      <c r="A1806" s="70">
        <v>45329.0</v>
      </c>
      <c r="B1806" s="11" t="s">
        <v>24347</v>
      </c>
      <c r="C1806" s="7" t="s">
        <v>24348</v>
      </c>
      <c r="D1806" s="7" t="str">
        <f>IFERROR(__xludf.DUMMYFUNCTION("REGEXEXTRACT(C1806,""[A-Z]{2,}"")"),"VGI")</f>
        <v>VGI</v>
      </c>
      <c r="E1806" s="7" t="s">
        <v>184</v>
      </c>
      <c r="F1806" s="7" t="s">
        <v>24349</v>
      </c>
      <c r="G1806" s="7" t="s">
        <v>29</v>
      </c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</row>
    <row r="1807">
      <c r="A1807" s="70">
        <v>45329.0</v>
      </c>
      <c r="B1807" s="11" t="s">
        <v>24350</v>
      </c>
      <c r="C1807" s="7" t="s">
        <v>24351</v>
      </c>
      <c r="D1807" s="7" t="str">
        <f>IFERROR(__xludf.DUMMYFUNCTION("REGEXEXTRACT(C1807,""[A-Z]{2,}"")"),"SCAP")</f>
        <v>SCAP</v>
      </c>
      <c r="E1807" s="7" t="s">
        <v>1003</v>
      </c>
      <c r="F1807" s="7" t="s">
        <v>18</v>
      </c>
      <c r="G1807" s="7" t="s">
        <v>14</v>
      </c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</row>
    <row r="1808">
      <c r="A1808" s="70">
        <v>45329.0</v>
      </c>
      <c r="B1808" s="11" t="s">
        <v>24350</v>
      </c>
      <c r="C1808" s="7" t="s">
        <v>24351</v>
      </c>
      <c r="D1808" s="7" t="str">
        <f>IFERROR(__xludf.DUMMYFUNCTION("REGEXEXTRACT(C1808,""[A-Z]{2,}"")"),"SCAP")</f>
        <v>SCAP</v>
      </c>
      <c r="E1808" s="7" t="s">
        <v>450</v>
      </c>
      <c r="F1808" s="7" t="s">
        <v>344</v>
      </c>
      <c r="G1808" s="7" t="s">
        <v>14</v>
      </c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</row>
    <row r="1809">
      <c r="A1809" s="70">
        <v>45329.0</v>
      </c>
      <c r="B1809" s="11" t="s">
        <v>24352</v>
      </c>
      <c r="C1809" s="7" t="s">
        <v>24353</v>
      </c>
      <c r="D1809" s="7" t="str">
        <f>IFERROR(__xludf.DUMMYFUNCTION("REGEXEXTRACT(C1809,""[A-Z]{2,}"")"),"VGI")</f>
        <v>VGI</v>
      </c>
      <c r="E1809" s="7" t="s">
        <v>15</v>
      </c>
      <c r="F1809" s="7" t="s">
        <v>101</v>
      </c>
      <c r="G1809" s="7" t="s">
        <v>14</v>
      </c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</row>
    <row r="1810">
      <c r="A1810" s="70">
        <v>45329.0</v>
      </c>
      <c r="B1810" s="11" t="s">
        <v>24352</v>
      </c>
      <c r="C1810" s="7" t="s">
        <v>24353</v>
      </c>
      <c r="D1810" s="7" t="str">
        <f>IFERROR(__xludf.DUMMYFUNCTION("REGEXEXTRACT(C1810,""[A-Z]{2,}"")"),"VGI")</f>
        <v>VGI</v>
      </c>
      <c r="E1810" s="7" t="s">
        <v>21668</v>
      </c>
      <c r="F1810" s="7" t="s">
        <v>4286</v>
      </c>
      <c r="G1810" s="7" t="s">
        <v>14</v>
      </c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</row>
    <row r="1811">
      <c r="A1811" s="70">
        <v>45329.0</v>
      </c>
      <c r="B1811" s="11" t="s">
        <v>24354</v>
      </c>
      <c r="C1811" s="7" t="s">
        <v>24355</v>
      </c>
      <c r="D1811" s="7" t="str">
        <f>IFERROR(__xludf.DUMMYFUNCTION("REGEXEXTRACT(C1811,""[A-Z]{2,}"")"),"JKN")</f>
        <v>JKN</v>
      </c>
      <c r="E1811" s="7" t="s">
        <v>24356</v>
      </c>
      <c r="F1811" s="7" t="s">
        <v>21364</v>
      </c>
      <c r="G1811" s="7" t="s">
        <v>29</v>
      </c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</row>
    <row r="1812">
      <c r="A1812" s="70">
        <v>45328.0</v>
      </c>
      <c r="B1812" s="11" t="s">
        <v>24357</v>
      </c>
      <c r="C1812" s="7" t="s">
        <v>24358</v>
      </c>
      <c r="D1812" s="7" t="str">
        <f>IFERROR(__xludf.DUMMYFUNCTION("REGEXEXTRACT(C1812,""[A-Z]{2,}"")"),"AIS")</f>
        <v>AIS</v>
      </c>
      <c r="E1812" s="7" t="s">
        <v>3482</v>
      </c>
      <c r="F1812" s="7" t="s">
        <v>119</v>
      </c>
      <c r="G1812" s="7" t="s">
        <v>14</v>
      </c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</row>
    <row r="1813">
      <c r="A1813" s="70">
        <v>45328.0</v>
      </c>
      <c r="B1813" s="11" t="s">
        <v>24359</v>
      </c>
      <c r="C1813" s="7" t="s">
        <v>24360</v>
      </c>
      <c r="D1813" s="7" t="str">
        <f>IFERROR(__xludf.DUMMYFUNCTION("REGEXEXTRACT(C1813,""[A-Z]{2,}"")"),"JASIF")</f>
        <v>JASIF</v>
      </c>
      <c r="E1813" s="7" t="s">
        <v>1936</v>
      </c>
      <c r="F1813" s="7" t="s">
        <v>152</v>
      </c>
      <c r="G1813" s="7" t="s">
        <v>86</v>
      </c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</row>
    <row r="1814">
      <c r="A1814" s="70">
        <v>45328.0</v>
      </c>
      <c r="B1814" s="11" t="s">
        <v>24361</v>
      </c>
      <c r="C1814" s="7" t="s">
        <v>24362</v>
      </c>
      <c r="D1814" s="7" t="str">
        <f>IFERROR(__xludf.DUMMYFUNCTION("REGEXEXTRACT(C1814,""[A-Z]{2,}"")"),"KEX")</f>
        <v>KEX</v>
      </c>
      <c r="E1814" s="7" t="s">
        <v>2427</v>
      </c>
      <c r="F1814" s="7" t="s">
        <v>171</v>
      </c>
      <c r="G1814" s="7" t="s">
        <v>14</v>
      </c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</row>
    <row r="1815">
      <c r="A1815" s="70">
        <v>45328.0</v>
      </c>
      <c r="B1815" s="11" t="s">
        <v>24361</v>
      </c>
      <c r="C1815" s="7" t="s">
        <v>24362</v>
      </c>
      <c r="D1815" s="7" t="str">
        <f>IFERROR(__xludf.DUMMYFUNCTION("REGEXEXTRACT(C1815,""[A-Z]{2,}"")"),"KEX")</f>
        <v>KEX</v>
      </c>
      <c r="E1815" s="7" t="s">
        <v>458</v>
      </c>
      <c r="F1815" s="7" t="s">
        <v>111</v>
      </c>
      <c r="G1815" s="7" t="s">
        <v>14</v>
      </c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</row>
    <row r="1816">
      <c r="A1816" s="70">
        <v>45328.0</v>
      </c>
      <c r="B1816" s="11" t="s">
        <v>24363</v>
      </c>
      <c r="C1816" s="7" t="s">
        <v>24364</v>
      </c>
      <c r="D1816" s="7" t="str">
        <f>IFERROR(__xludf.DUMMYFUNCTION("REGEXEXTRACT(C1816,""[A-Z]{2,}"")"),"AOT")</f>
        <v>AOT</v>
      </c>
      <c r="E1816" s="7"/>
      <c r="F1816" s="7" t="s">
        <v>33</v>
      </c>
      <c r="G1816" s="7" t="s">
        <v>14</v>
      </c>
      <c r="H1816" s="7" t="s">
        <v>15</v>
      </c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</row>
    <row r="1817">
      <c r="A1817" s="70">
        <v>45328.0</v>
      </c>
      <c r="B1817" s="11" t="s">
        <v>24363</v>
      </c>
      <c r="C1817" s="7" t="s">
        <v>24364</v>
      </c>
      <c r="D1817" s="7" t="str">
        <f>IFERROR(__xludf.DUMMYFUNCTION("REGEXEXTRACT(C1817,""[A-Z]{2,}"")"),"AOT")</f>
        <v>AOT</v>
      </c>
      <c r="E1817" s="7" t="s">
        <v>4485</v>
      </c>
      <c r="F1817" s="7" t="s">
        <v>119</v>
      </c>
      <c r="G1817" s="7" t="s">
        <v>14</v>
      </c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</row>
    <row r="1818">
      <c r="A1818" s="70">
        <v>45327.0</v>
      </c>
      <c r="B1818" s="11" t="s">
        <v>24365</v>
      </c>
      <c r="C1818" s="7" t="s">
        <v>24366</v>
      </c>
      <c r="D1818" s="7" t="str">
        <f>IFERROR(__xludf.DUMMYFUNCTION("REGEXEXTRACT(C1818,""[A-Z]{2,}"")"),"CREDIT")</f>
        <v>CREDIT</v>
      </c>
      <c r="E1818" s="7" t="s">
        <v>111</v>
      </c>
      <c r="F1818" s="7" t="s">
        <v>24367</v>
      </c>
      <c r="G1818" s="7" t="s">
        <v>14</v>
      </c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</row>
    <row r="1819">
      <c r="A1819" s="70">
        <v>45327.0</v>
      </c>
      <c r="B1819" s="11" t="s">
        <v>24368</v>
      </c>
      <c r="C1819" s="7" t="s">
        <v>24369</v>
      </c>
      <c r="D1819" s="7" t="str">
        <f>IFERROR(__xludf.DUMMYFUNCTION("REGEXEXTRACT(C1819,""[A-Z]{2,}"")"),"ADVICE")</f>
        <v>ADVICE</v>
      </c>
      <c r="E1819" s="7" t="s">
        <v>15</v>
      </c>
      <c r="F1819" s="7" t="s">
        <v>101</v>
      </c>
      <c r="G1819" s="7" t="s">
        <v>14</v>
      </c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</row>
    <row r="1820">
      <c r="A1820" s="70">
        <v>45327.0</v>
      </c>
      <c r="B1820" s="11" t="s">
        <v>24368</v>
      </c>
      <c r="C1820" s="7" t="s">
        <v>24369</v>
      </c>
      <c r="D1820" s="7" t="str">
        <f>IFERROR(__xludf.DUMMYFUNCTION("REGEXEXTRACT(C1820,""[A-Z]{2,}"")"),"ADVICE")</f>
        <v>ADVICE</v>
      </c>
      <c r="E1820" s="7" t="s">
        <v>449</v>
      </c>
      <c r="F1820" s="7" t="s">
        <v>450</v>
      </c>
      <c r="G1820" s="7" t="s">
        <v>14</v>
      </c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</row>
    <row r="1821">
      <c r="A1821" s="70">
        <v>45324.0</v>
      </c>
      <c r="B1821" s="11" t="s">
        <v>24370</v>
      </c>
      <c r="C1821" s="7" t="s">
        <v>24371</v>
      </c>
      <c r="D1821" s="7" t="str">
        <f>IFERROR(__xludf.DUMMYFUNCTION("REGEXEXTRACT(C1821,""[A-Z]{2,}"")"),"AOT")</f>
        <v>AOT</v>
      </c>
      <c r="E1821" s="7" t="s">
        <v>15</v>
      </c>
      <c r="F1821" s="7" t="s">
        <v>13344</v>
      </c>
      <c r="G1821" s="7" t="s">
        <v>14</v>
      </c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</row>
    <row r="1822">
      <c r="A1822" s="70">
        <v>45323.0</v>
      </c>
      <c r="B1822" s="11" t="s">
        <v>24372</v>
      </c>
      <c r="C1822" s="7" t="s">
        <v>24373</v>
      </c>
      <c r="D1822" s="7" t="str">
        <f>IFERROR(__xludf.DUMMYFUNCTION("REGEXEXTRACT(C1822,""[A-Z]{2,}"")"),"JKN")</f>
        <v>JKN</v>
      </c>
      <c r="E1822" s="7" t="s">
        <v>21486</v>
      </c>
      <c r="F1822" s="7" t="s">
        <v>21364</v>
      </c>
      <c r="G1822" s="7" t="s">
        <v>29</v>
      </c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</row>
    <row r="1823">
      <c r="A1823" s="70">
        <v>45323.0</v>
      </c>
      <c r="B1823" s="11" t="s">
        <v>24374</v>
      </c>
      <c r="C1823" s="7" t="s">
        <v>24375</v>
      </c>
      <c r="D1823" s="7" t="str">
        <f>IFERROR(__xludf.DUMMYFUNCTION("REGEXEXTRACT(C1823,""[A-Z]{2,}"")"),"DR")</f>
        <v>DR</v>
      </c>
      <c r="E1823" s="7" t="s">
        <v>950</v>
      </c>
      <c r="F1823" s="7" t="s">
        <v>24349</v>
      </c>
      <c r="G1823" s="7" t="s">
        <v>14</v>
      </c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</row>
    <row r="1824">
      <c r="A1824" s="70">
        <v>45322.0</v>
      </c>
      <c r="B1824" s="11" t="s">
        <v>24376</v>
      </c>
      <c r="C1824" s="7" t="s">
        <v>24377</v>
      </c>
      <c r="D1824" s="7" t="str">
        <f>IFERROR(__xludf.DUMMYFUNCTION("REGEXEXTRACT(C1824,""[A-Z]{2,}"")"),"JKN")</f>
        <v>JKN</v>
      </c>
      <c r="E1824" s="7" t="s">
        <v>24378</v>
      </c>
      <c r="F1824" s="7" t="s">
        <v>24379</v>
      </c>
      <c r="G1824" s="7" t="s">
        <v>29</v>
      </c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</row>
    <row r="1825">
      <c r="A1825" s="70">
        <v>45322.0</v>
      </c>
      <c r="B1825" s="11" t="s">
        <v>24380</v>
      </c>
      <c r="C1825" s="7" t="s">
        <v>24381</v>
      </c>
      <c r="D1825" s="7" t="str">
        <f>IFERROR(__xludf.DUMMYFUNCTION("REGEXEXTRACT(C1825,""[A-Z]{2,}"")"),"AOT")</f>
        <v>AOT</v>
      </c>
      <c r="E1825" s="7" t="s">
        <v>1901</v>
      </c>
      <c r="F1825" s="7" t="s">
        <v>24382</v>
      </c>
      <c r="G1825" s="7" t="s">
        <v>86</v>
      </c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</row>
    <row r="1826">
      <c r="A1826" s="70">
        <v>45322.0</v>
      </c>
      <c r="B1826" s="11" t="s">
        <v>24383</v>
      </c>
      <c r="C1826" s="7" t="s">
        <v>24384</v>
      </c>
      <c r="D1826" s="7" t="str">
        <f>IFERROR(__xludf.DUMMYFUNCTION("REGEXEXTRACT(C1826,""[A-Z]{2,}"")"),"GLOCON")</f>
        <v>GLOCON</v>
      </c>
      <c r="E1826" s="7" t="s">
        <v>21367</v>
      </c>
      <c r="F1826" s="7" t="s">
        <v>888</v>
      </c>
      <c r="G1826" s="7" t="s">
        <v>29</v>
      </c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</row>
    <row r="1827">
      <c r="A1827" s="70">
        <v>45322.0</v>
      </c>
      <c r="B1827" s="11" t="s">
        <v>24385</v>
      </c>
      <c r="C1827" s="7" t="s">
        <v>24386</v>
      </c>
      <c r="D1827" s="7" t="str">
        <f>IFERROR(__xludf.DUMMYFUNCTION("REGEXEXTRACT(C1827,""[A-Z]{2,}"")"),"CMDF")</f>
        <v>CMDF</v>
      </c>
      <c r="E1827" s="7" t="s">
        <v>1591</v>
      </c>
      <c r="F1827" s="7" t="s">
        <v>24387</v>
      </c>
      <c r="G1827" s="7" t="s">
        <v>14</v>
      </c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</row>
    <row r="1828">
      <c r="A1828" s="70">
        <v>45321.0</v>
      </c>
      <c r="B1828" s="11" t="s">
        <v>24388</v>
      </c>
      <c r="C1828" s="7" t="s">
        <v>24389</v>
      </c>
      <c r="D1828" s="7" t="str">
        <f>IFERROR(__xludf.DUMMYFUNCTION("REGEXEXTRACT(C1828,""[A-Z]{2,}"")"),"ITD")</f>
        <v>ITD</v>
      </c>
      <c r="E1828" s="7" t="s">
        <v>24390</v>
      </c>
      <c r="F1828" s="7" t="s">
        <v>7833</v>
      </c>
      <c r="G1828" s="7" t="s">
        <v>14</v>
      </c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</row>
    <row r="1829">
      <c r="A1829" s="70">
        <v>45321.0</v>
      </c>
      <c r="B1829" s="11" t="s">
        <v>24391</v>
      </c>
      <c r="C1829" s="7" t="s">
        <v>24392</v>
      </c>
      <c r="D1829" s="7" t="str">
        <f>IFERROR(__xludf.DUMMYFUNCTION("REGEXEXTRACT(C1829,""[A-Z]{2,}"")"),"SAWAD")</f>
        <v>SAWAD</v>
      </c>
      <c r="E1829" s="7" t="s">
        <v>24393</v>
      </c>
      <c r="F1829" s="7" t="s">
        <v>22810</v>
      </c>
      <c r="G1829" s="7" t="s">
        <v>14</v>
      </c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</row>
    <row r="1830">
      <c r="A1830" s="70">
        <v>45321.0</v>
      </c>
      <c r="B1830" s="11" t="s">
        <v>24394</v>
      </c>
      <c r="C1830" s="7" t="s">
        <v>24395</v>
      </c>
      <c r="D1830" s="7" t="str">
        <f>IFERROR(__xludf.DUMMYFUNCTION("REGEXEXTRACT(C1830,""[A-Z]{2,}"")"),"ITD")</f>
        <v>ITD</v>
      </c>
      <c r="E1830" s="7" t="s">
        <v>24396</v>
      </c>
      <c r="F1830" s="7" t="s">
        <v>6180</v>
      </c>
      <c r="G1830" s="7" t="s">
        <v>29</v>
      </c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</row>
    <row r="1831">
      <c r="A1831" s="70">
        <v>45321.0</v>
      </c>
      <c r="B1831" s="11" t="s">
        <v>24397</v>
      </c>
      <c r="C1831" s="7" t="s">
        <v>24398</v>
      </c>
      <c r="D1831" s="7" t="str">
        <f>IFERROR(__xludf.DUMMYFUNCTION("REGEXEXTRACT(C1831,""[A-Z]{2,}"")"),"MQDC")</f>
        <v>MQDC</v>
      </c>
      <c r="E1831" s="7" t="s">
        <v>1721</v>
      </c>
      <c r="F1831" s="7" t="s">
        <v>24399</v>
      </c>
      <c r="G1831" s="7" t="s">
        <v>29</v>
      </c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</row>
    <row r="1832">
      <c r="A1832" s="70">
        <v>45320.0</v>
      </c>
      <c r="B1832" s="11" t="s">
        <v>24400</v>
      </c>
      <c r="C1832" s="7" t="s">
        <v>24401</v>
      </c>
      <c r="D1832" s="7" t="str">
        <f>IFERROR(__xludf.DUMMYFUNCTION("REGEXEXTRACT(C1832,""[A-Z]{2,}"")"),"SET")</f>
        <v>SET</v>
      </c>
      <c r="E1832" s="7" t="s">
        <v>334</v>
      </c>
      <c r="F1832" s="7" t="s">
        <v>101</v>
      </c>
      <c r="G1832" s="7" t="s">
        <v>14</v>
      </c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</row>
    <row r="1833">
      <c r="A1833" s="70">
        <v>45320.0</v>
      </c>
      <c r="B1833" s="11" t="s">
        <v>24402</v>
      </c>
      <c r="C1833" s="7" t="s">
        <v>24403</v>
      </c>
      <c r="D1833" s="7" t="str">
        <f>IFERROR(__xludf.DUMMYFUNCTION("REGEXEXTRACT(C1833,""[A-Z]{2,}"")"),"JKN")</f>
        <v>JKN</v>
      </c>
      <c r="E1833" s="7" t="s">
        <v>24404</v>
      </c>
      <c r="F1833" s="7" t="s">
        <v>888</v>
      </c>
      <c r="G1833" s="7" t="s">
        <v>29</v>
      </c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</row>
    <row r="1834">
      <c r="A1834" s="70">
        <v>45320.0</v>
      </c>
      <c r="B1834" s="11" t="s">
        <v>24405</v>
      </c>
      <c r="C1834" s="7" t="s">
        <v>24406</v>
      </c>
      <c r="D1834" s="7" t="str">
        <f>IFERROR(__xludf.DUMMYFUNCTION("REGEXEXTRACT(C1834,""[A-Z]{2,}"")"),"JKN")</f>
        <v>JKN</v>
      </c>
      <c r="E1834" s="7" t="s">
        <v>22619</v>
      </c>
      <c r="F1834" s="7" t="s">
        <v>531</v>
      </c>
      <c r="G1834" s="7" t="s">
        <v>86</v>
      </c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</row>
    <row r="1835">
      <c r="A1835" s="70">
        <v>45318.0</v>
      </c>
      <c r="B1835" s="11" t="s">
        <v>24407</v>
      </c>
      <c r="C1835" s="7" t="s">
        <v>24408</v>
      </c>
      <c r="D1835" s="7" t="str">
        <f>IFERROR(__xludf.DUMMYFUNCTION("REGEXEXTRACT(C1835,""[A-Z]{2,}"")"),"TU")</f>
        <v>TU</v>
      </c>
      <c r="E1835" s="7" t="s">
        <v>887</v>
      </c>
      <c r="F1835" s="7" t="s">
        <v>21669</v>
      </c>
      <c r="G1835" s="7" t="s">
        <v>29</v>
      </c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</row>
    <row r="1836">
      <c r="A1836" s="70">
        <v>45318.0</v>
      </c>
      <c r="B1836" s="11" t="s">
        <v>24407</v>
      </c>
      <c r="C1836" s="7" t="s">
        <v>24408</v>
      </c>
      <c r="D1836" s="7" t="str">
        <f>IFERROR(__xludf.DUMMYFUNCTION("REGEXEXTRACT(C1836,""[A-Z]{2,}"")"),"TU")</f>
        <v>TU</v>
      </c>
      <c r="E1836" s="7" t="s">
        <v>22798</v>
      </c>
      <c r="F1836" s="7" t="s">
        <v>21897</v>
      </c>
      <c r="G1836" s="7" t="s">
        <v>29</v>
      </c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</row>
    <row r="1837">
      <c r="A1837" s="70">
        <v>45317.0</v>
      </c>
      <c r="B1837" s="11" t="s">
        <v>24409</v>
      </c>
      <c r="C1837" s="7" t="s">
        <v>24410</v>
      </c>
      <c r="D1837" s="7" t="str">
        <f>IFERROR(__xludf.DUMMYFUNCTION("REGEXEXTRACT(C1837,""[A-Z]{2,}"")"),"SET")</f>
        <v>SET</v>
      </c>
      <c r="E1837" s="7" t="s">
        <v>24411</v>
      </c>
      <c r="F1837" s="7" t="s">
        <v>23722</v>
      </c>
      <c r="G1837" s="7" t="s">
        <v>14</v>
      </c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</row>
    <row r="1838">
      <c r="A1838" s="70">
        <v>45317.0</v>
      </c>
      <c r="B1838" s="11" t="s">
        <v>24409</v>
      </c>
      <c r="C1838" s="7" t="s">
        <v>24410</v>
      </c>
      <c r="D1838" s="7" t="str">
        <f>IFERROR(__xludf.DUMMYFUNCTION("REGEXEXTRACT(C1838,""[A-Z]{2,}"")"),"SET")</f>
        <v>SET</v>
      </c>
      <c r="E1838" s="7" t="s">
        <v>15</v>
      </c>
      <c r="F1838" s="7" t="s">
        <v>23722</v>
      </c>
      <c r="G1838" s="7" t="s">
        <v>14</v>
      </c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</row>
    <row r="1839">
      <c r="A1839" s="70">
        <v>45317.0</v>
      </c>
      <c r="B1839" s="11" t="s">
        <v>24412</v>
      </c>
      <c r="C1839" s="7" t="s">
        <v>24413</v>
      </c>
      <c r="D1839" s="7" t="str">
        <f>IFERROR(__xludf.DUMMYFUNCTION("REGEXEXTRACT(C1839,""[A-Z]{2,}"")"),"NUSA")</f>
        <v>NUSA</v>
      </c>
      <c r="E1839" s="7" t="s">
        <v>21486</v>
      </c>
      <c r="F1839" s="7" t="s">
        <v>21364</v>
      </c>
      <c r="G1839" s="7" t="s">
        <v>29</v>
      </c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</row>
    <row r="1840">
      <c r="A1840" s="70">
        <v>45315.0</v>
      </c>
      <c r="B1840" s="11" t="s">
        <v>24414</v>
      </c>
      <c r="C1840" s="7" t="s">
        <v>24415</v>
      </c>
      <c r="D1840" s="7" t="str">
        <f>IFERROR(__xludf.DUMMYFUNCTION("REGEXEXTRACT(C1840,""[A-Z]{2,}"")"),"JKN")</f>
        <v>JKN</v>
      </c>
      <c r="E1840" s="7" t="s">
        <v>15</v>
      </c>
      <c r="F1840" s="7" t="s">
        <v>101</v>
      </c>
      <c r="G1840" s="7" t="s">
        <v>14</v>
      </c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</row>
    <row r="1841">
      <c r="A1841" s="70">
        <v>45314.0</v>
      </c>
      <c r="B1841" s="11" t="s">
        <v>24416</v>
      </c>
      <c r="C1841" s="7" t="s">
        <v>24417</v>
      </c>
      <c r="D1841" s="7" t="str">
        <f>IFERROR(__xludf.DUMMYFUNCTION("REGEXEXTRACT(C1841,""[A-Z]{2,}"")"),"EPS")</f>
        <v>EPS</v>
      </c>
      <c r="E1841" s="7" t="s">
        <v>15</v>
      </c>
      <c r="F1841" s="7" t="s">
        <v>4485</v>
      </c>
      <c r="G1841" s="7" t="s">
        <v>86</v>
      </c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</row>
    <row r="1842">
      <c r="A1842" s="70">
        <v>45314.0</v>
      </c>
      <c r="B1842" s="11" t="s">
        <v>24416</v>
      </c>
      <c r="C1842" s="7" t="s">
        <v>24417</v>
      </c>
      <c r="D1842" s="7" t="str">
        <f>IFERROR(__xludf.DUMMYFUNCTION("REGEXEXTRACT(C1842,""[A-Z]{2,}"")"),"EPS")</f>
        <v>EPS</v>
      </c>
      <c r="E1842" s="7" t="s">
        <v>4286</v>
      </c>
      <c r="F1842" s="7" t="s">
        <v>662</v>
      </c>
      <c r="G1842" s="7" t="s">
        <v>86</v>
      </c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</row>
    <row r="1843">
      <c r="A1843" s="70">
        <v>45314.0</v>
      </c>
      <c r="B1843" s="11" t="s">
        <v>24418</v>
      </c>
      <c r="C1843" s="7" t="s">
        <v>24419</v>
      </c>
      <c r="D1843" s="7" t="str">
        <f>IFERROR(__xludf.DUMMYFUNCTION("REGEXEXTRACT(C1843,""[A-Z]{2,}"")"),"SCGP")</f>
        <v>SCGP</v>
      </c>
      <c r="E1843" s="7" t="s">
        <v>125</v>
      </c>
      <c r="F1843" s="7" t="s">
        <v>33</v>
      </c>
      <c r="G1843" s="7" t="s">
        <v>14</v>
      </c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</row>
    <row r="1844">
      <c r="A1844" s="70">
        <v>45314.0</v>
      </c>
      <c r="B1844" s="11" t="s">
        <v>24418</v>
      </c>
      <c r="C1844" s="7" t="s">
        <v>24419</v>
      </c>
      <c r="D1844" s="7" t="str">
        <f>IFERROR(__xludf.DUMMYFUNCTION("REGEXEXTRACT(C1844,""[A-Z]{2,}"")"),"SCGP")</f>
        <v>SCGP</v>
      </c>
      <c r="E1844" s="7" t="s">
        <v>38</v>
      </c>
      <c r="F1844" s="7" t="s">
        <v>18</v>
      </c>
      <c r="G1844" s="7" t="s">
        <v>14</v>
      </c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</row>
    <row r="1845">
      <c r="A1845" s="70">
        <v>45314.0</v>
      </c>
      <c r="B1845" s="11" t="s">
        <v>24420</v>
      </c>
      <c r="C1845" s="7" t="s">
        <v>24421</v>
      </c>
      <c r="D1845" s="7" t="str">
        <f>IFERROR(__xludf.DUMMYFUNCTION("REGEXEXTRACT(C1845,""[A-Z]{2,}"")"),"APEX")</f>
        <v>APEX</v>
      </c>
      <c r="E1845" s="7" t="s">
        <v>21336</v>
      </c>
      <c r="F1845" s="7" t="s">
        <v>21879</v>
      </c>
      <c r="G1845" s="7" t="s">
        <v>86</v>
      </c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</row>
    <row r="1846">
      <c r="A1846" s="70">
        <v>45314.0</v>
      </c>
      <c r="B1846" s="11" t="s">
        <v>24420</v>
      </c>
      <c r="C1846" s="7" t="s">
        <v>24421</v>
      </c>
      <c r="D1846" s="7" t="str">
        <f>IFERROR(__xludf.DUMMYFUNCTION("REGEXEXTRACT(C1846,""[A-Z]{2,}"")"),"APEX")</f>
        <v>APEX</v>
      </c>
      <c r="E1846" s="7" t="s">
        <v>6427</v>
      </c>
      <c r="F1846" s="7" t="s">
        <v>8877</v>
      </c>
      <c r="G1846" s="7" t="s">
        <v>86</v>
      </c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</row>
    <row r="1847">
      <c r="A1847" s="70">
        <v>45314.0</v>
      </c>
      <c r="B1847" s="11" t="s">
        <v>24420</v>
      </c>
      <c r="C1847" s="7" t="s">
        <v>24421</v>
      </c>
      <c r="D1847" s="7" t="str">
        <f>IFERROR(__xludf.DUMMYFUNCTION("REGEXEXTRACT(C1847,""[A-Z]{2,}"")"),"APEX")</f>
        <v>APEX</v>
      </c>
      <c r="E1847" s="7" t="s">
        <v>493</v>
      </c>
      <c r="F1847" s="7" t="s">
        <v>22756</v>
      </c>
      <c r="G1847" s="7" t="s">
        <v>86</v>
      </c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</row>
    <row r="1848">
      <c r="A1848" s="70">
        <v>45313.0</v>
      </c>
      <c r="B1848" s="11" t="s">
        <v>24422</v>
      </c>
      <c r="C1848" s="7" t="s">
        <v>24423</v>
      </c>
      <c r="D1848" s="7" t="str">
        <f>IFERROR(__xludf.DUMMYFUNCTION("REGEXEXTRACT(C1848,""[A-Z]{2,}"")"),"SET")</f>
        <v>SET</v>
      </c>
      <c r="E1848" s="7" t="s">
        <v>5944</v>
      </c>
      <c r="F1848" s="7" t="s">
        <v>33</v>
      </c>
      <c r="G1848" s="7" t="s">
        <v>14</v>
      </c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</row>
    <row r="1849">
      <c r="A1849" s="70">
        <v>45313.0</v>
      </c>
      <c r="B1849" s="11" t="s">
        <v>24424</v>
      </c>
      <c r="C1849" s="7" t="s">
        <v>24425</v>
      </c>
      <c r="D1849" s="7" t="str">
        <f>IFERROR(__xludf.DUMMYFUNCTION("REGEXEXTRACT(C1849,""[A-Z]{2,}"")"),"NUSA")</f>
        <v>NUSA</v>
      </c>
      <c r="E1849" s="7" t="s">
        <v>21486</v>
      </c>
      <c r="F1849" s="7" t="s">
        <v>21364</v>
      </c>
      <c r="G1849" s="7" t="s">
        <v>29</v>
      </c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</row>
    <row r="1850">
      <c r="A1850" s="70">
        <v>45313.0</v>
      </c>
      <c r="B1850" s="11" t="s">
        <v>24426</v>
      </c>
      <c r="C1850" s="7" t="s">
        <v>24427</v>
      </c>
      <c r="D1850" s="7" t="str">
        <f>IFERROR(__xludf.DUMMYFUNCTION("REGEXEXTRACT(C1850,""[A-Z]{2,}"")"),"SLM")</f>
        <v>SLM</v>
      </c>
      <c r="E1850" s="7" t="s">
        <v>21416</v>
      </c>
      <c r="F1850" s="7" t="s">
        <v>21407</v>
      </c>
      <c r="G1850" s="7" t="s">
        <v>29</v>
      </c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</row>
    <row r="1851">
      <c r="A1851" s="70">
        <v>45313.0</v>
      </c>
      <c r="B1851" s="11" t="s">
        <v>24428</v>
      </c>
      <c r="C1851" s="7" t="s">
        <v>24429</v>
      </c>
      <c r="D1851" s="7" t="str">
        <f>IFERROR(__xludf.DUMMYFUNCTION("REGEXEXTRACT(C1851,""[A-Z]{2,}"")"),"KTB")</f>
        <v>KTB</v>
      </c>
      <c r="E1851" s="7" t="s">
        <v>15</v>
      </c>
      <c r="F1851" s="7" t="s">
        <v>747</v>
      </c>
      <c r="G1851" s="7" t="s">
        <v>86</v>
      </c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</row>
    <row r="1852">
      <c r="A1852" s="70">
        <v>45313.0</v>
      </c>
      <c r="B1852" s="11" t="s">
        <v>24428</v>
      </c>
      <c r="C1852" s="7" t="s">
        <v>24429</v>
      </c>
      <c r="D1852" s="7" t="str">
        <f>IFERROR(__xludf.DUMMYFUNCTION("REGEXEXTRACT(C1852,""[A-Z]{2,}"")"),"KTB")</f>
        <v>KTB</v>
      </c>
      <c r="E1852" s="7" t="s">
        <v>15</v>
      </c>
      <c r="F1852" s="7" t="s">
        <v>4561</v>
      </c>
      <c r="G1852" s="7" t="s">
        <v>86</v>
      </c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</row>
    <row r="1853">
      <c r="A1853" s="70">
        <v>45313.0</v>
      </c>
      <c r="B1853" s="11" t="s">
        <v>24428</v>
      </c>
      <c r="C1853" s="7" t="s">
        <v>24429</v>
      </c>
      <c r="D1853" s="7" t="str">
        <f>IFERROR(__xludf.DUMMYFUNCTION("REGEXEXTRACT(C1853,""[A-Z]{2,}"")"),"KTB")</f>
        <v>KTB</v>
      </c>
      <c r="E1853" s="7" t="s">
        <v>253</v>
      </c>
      <c r="F1853" s="7" t="s">
        <v>5187</v>
      </c>
      <c r="G1853" s="7" t="s">
        <v>86</v>
      </c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</row>
    <row r="1854">
      <c r="A1854" s="70">
        <v>45310.0</v>
      </c>
      <c r="B1854" s="11" t="s">
        <v>24430</v>
      </c>
      <c r="C1854" s="7" t="s">
        <v>24431</v>
      </c>
      <c r="D1854" s="7" t="str">
        <f>IFERROR(__xludf.DUMMYFUNCTION("REGEXEXTRACT(C1854,""[A-Z]{2,}"")"),"KTC")</f>
        <v>KTC</v>
      </c>
      <c r="E1854" s="7" t="s">
        <v>119</v>
      </c>
      <c r="F1854" s="7" t="s">
        <v>542</v>
      </c>
      <c r="G1854" s="7" t="s">
        <v>14</v>
      </c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</row>
    <row r="1855">
      <c r="A1855" s="70">
        <v>45310.0</v>
      </c>
      <c r="B1855" s="11" t="s">
        <v>24430</v>
      </c>
      <c r="C1855" s="7" t="s">
        <v>24431</v>
      </c>
      <c r="D1855" s="7" t="str">
        <f>IFERROR(__xludf.DUMMYFUNCTION("REGEXEXTRACT(C1855,""[A-Z]{2,}"")"),"KTC")</f>
        <v>KTC</v>
      </c>
      <c r="E1855" s="7" t="s">
        <v>148</v>
      </c>
      <c r="F1855" s="7" t="s">
        <v>136</v>
      </c>
      <c r="G1855" s="7" t="s">
        <v>14</v>
      </c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</row>
    <row r="1856">
      <c r="A1856" s="70">
        <v>45309.0</v>
      </c>
      <c r="B1856" s="11" t="s">
        <v>24432</v>
      </c>
      <c r="C1856" s="7" t="s">
        <v>24433</v>
      </c>
      <c r="D1856" s="7" t="str">
        <f>IFERROR(__xludf.DUMMYFUNCTION("REGEXEXTRACT(C1856,""[A-Z]{2,}"")"),"BBL")</f>
        <v>BBL</v>
      </c>
      <c r="E1856" s="7" t="s">
        <v>119</v>
      </c>
      <c r="F1856" s="7" t="s">
        <v>247</v>
      </c>
      <c r="G1856" s="7" t="s">
        <v>86</v>
      </c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</row>
    <row r="1857">
      <c r="A1857" s="70">
        <v>45309.0</v>
      </c>
      <c r="B1857" s="11" t="s">
        <v>24434</v>
      </c>
      <c r="C1857" s="7" t="s">
        <v>24435</v>
      </c>
      <c r="D1857" s="7" t="str">
        <f>IFERROR(__xludf.DUMMYFUNCTION("REGEXEXTRACT(C1857,""[A-Z]{2,}"")"),"GRAMMY")</f>
        <v>GRAMMY</v>
      </c>
      <c r="E1857" s="7" t="s">
        <v>15</v>
      </c>
      <c r="F1857" s="7" t="s">
        <v>747</v>
      </c>
      <c r="G1857" s="7" t="s">
        <v>86</v>
      </c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</row>
    <row r="1858">
      <c r="A1858" s="70">
        <v>45309.0</v>
      </c>
      <c r="B1858" s="11" t="s">
        <v>24436</v>
      </c>
      <c r="C1858" s="7" t="s">
        <v>24437</v>
      </c>
      <c r="D1858" s="7" t="str">
        <f>IFERROR(__xludf.DUMMYFUNCTION("REGEXEXTRACT(C1858,""[A-Z]{2,}"")"),"SCC")</f>
        <v>SCC</v>
      </c>
      <c r="E1858" s="7"/>
      <c r="F1858" s="7" t="s">
        <v>531</v>
      </c>
      <c r="G1858" s="7" t="s">
        <v>86</v>
      </c>
      <c r="H1858" s="7" t="s">
        <v>15</v>
      </c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</row>
    <row r="1859">
      <c r="A1859" s="70">
        <v>45309.0</v>
      </c>
      <c r="B1859" s="11" t="s">
        <v>24438</v>
      </c>
      <c r="C1859" s="7" t="s">
        <v>24439</v>
      </c>
      <c r="D1859" s="7" t="str">
        <f>IFERROR(__xludf.DUMMYFUNCTION("REGEXEXTRACT(C1859,""[A-Z]{2,}"")"),"ITD")</f>
        <v>ITD</v>
      </c>
      <c r="E1859" s="7" t="s">
        <v>627</v>
      </c>
      <c r="F1859" s="7" t="s">
        <v>8067</v>
      </c>
      <c r="G1859" s="7" t="s">
        <v>14</v>
      </c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</row>
    <row r="1860">
      <c r="A1860" s="70">
        <v>45308.0</v>
      </c>
      <c r="B1860" s="11" t="s">
        <v>24440</v>
      </c>
      <c r="C1860" s="7" t="s">
        <v>24441</v>
      </c>
      <c r="D1860" s="7" t="str">
        <f>IFERROR(__xludf.DUMMYFUNCTION("REGEXEXTRACT(C1860,""[A-Z]{2,}"")"),"ITD")</f>
        <v>ITD</v>
      </c>
      <c r="E1860" s="7" t="s">
        <v>21727</v>
      </c>
      <c r="F1860" s="7" t="s">
        <v>6180</v>
      </c>
      <c r="G1860" s="7" t="s">
        <v>29</v>
      </c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</row>
    <row r="1861">
      <c r="A1861" s="70">
        <v>45308.0</v>
      </c>
      <c r="B1861" s="11" t="s">
        <v>24442</v>
      </c>
      <c r="C1861" s="7" t="s">
        <v>24443</v>
      </c>
      <c r="D1861" s="7" t="str">
        <f>IFERROR(__xludf.DUMMYFUNCTION("REGEXEXTRACT(C1861,""[A-Z]{2,}"")"),"DITTO")</f>
        <v>DITTO</v>
      </c>
      <c r="E1861" s="7" t="s">
        <v>420</v>
      </c>
      <c r="F1861" s="7" t="s">
        <v>450</v>
      </c>
      <c r="G1861" s="7" t="s">
        <v>14</v>
      </c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</row>
    <row r="1862">
      <c r="A1862" s="70">
        <v>45308.0</v>
      </c>
      <c r="B1862" s="11" t="s">
        <v>24442</v>
      </c>
      <c r="C1862" s="7" t="s">
        <v>24443</v>
      </c>
      <c r="D1862" s="7" t="str">
        <f>IFERROR(__xludf.DUMMYFUNCTION("REGEXEXTRACT(C1862,""[A-Z]{2,}"")"),"DITTO")</f>
        <v>DITTO</v>
      </c>
      <c r="E1862" s="7" t="s">
        <v>24444</v>
      </c>
      <c r="F1862" s="7" t="s">
        <v>7815</v>
      </c>
      <c r="G1862" s="7" t="s">
        <v>14</v>
      </c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</row>
    <row r="1863">
      <c r="A1863" s="70">
        <v>45308.0</v>
      </c>
      <c r="B1863" s="11" t="s">
        <v>24445</v>
      </c>
      <c r="C1863" s="7" t="s">
        <v>24446</v>
      </c>
      <c r="D1863" s="7" t="str">
        <f>IFERROR(__xludf.DUMMYFUNCTION("REGEXEXTRACT(C1863,""[A-Z]{2,}"")"),"TRUE")</f>
        <v>TRUE</v>
      </c>
      <c r="E1863" s="7" t="s">
        <v>24447</v>
      </c>
      <c r="F1863" s="7" t="s">
        <v>24448</v>
      </c>
      <c r="G1863" s="7" t="s">
        <v>29</v>
      </c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</row>
    <row r="1864">
      <c r="A1864" s="70">
        <v>45308.0</v>
      </c>
      <c r="B1864" s="11" t="s">
        <v>24449</v>
      </c>
      <c r="C1864" s="7" t="s">
        <v>24450</v>
      </c>
      <c r="D1864" s="7" t="str">
        <f>IFERROR(__xludf.DUMMYFUNCTION("REGEXEXTRACT(C1864,""[A-Z]{2,}"")"),"MORE")</f>
        <v>MORE</v>
      </c>
      <c r="E1864" s="7" t="s">
        <v>887</v>
      </c>
      <c r="F1864" s="7" t="s">
        <v>24451</v>
      </c>
      <c r="G1864" s="7" t="s">
        <v>86</v>
      </c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</row>
    <row r="1865">
      <c r="A1865" s="70">
        <v>45307.0</v>
      </c>
      <c r="B1865" s="11" t="s">
        <v>24452</v>
      </c>
      <c r="C1865" s="7" t="s">
        <v>24453</v>
      </c>
      <c r="D1865" s="7" t="str">
        <f>IFERROR(__xludf.DUMMYFUNCTION("REGEXEXTRACT(C1865,""[A-Z]{2,}"")"),"TU")</f>
        <v>TU</v>
      </c>
      <c r="E1865" s="7" t="s">
        <v>832</v>
      </c>
      <c r="F1865" s="7" t="s">
        <v>21407</v>
      </c>
      <c r="G1865" s="7" t="s">
        <v>29</v>
      </c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</row>
    <row r="1866">
      <c r="A1866" s="70">
        <v>45307.0</v>
      </c>
      <c r="B1866" s="11" t="s">
        <v>24454</v>
      </c>
      <c r="C1866" s="7" t="s">
        <v>24455</v>
      </c>
      <c r="D1866" s="7" t="str">
        <f>IFERROR(__xludf.DUMMYFUNCTION("REGEXEXTRACT(C1866,""[A-Z]{2,}"")"),"DITTO")</f>
        <v>DITTO</v>
      </c>
      <c r="E1866" s="7" t="s">
        <v>24456</v>
      </c>
      <c r="F1866" s="7" t="s">
        <v>8661</v>
      </c>
      <c r="G1866" s="7" t="s">
        <v>14</v>
      </c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</row>
    <row r="1867">
      <c r="A1867" s="70">
        <v>45307.0</v>
      </c>
      <c r="B1867" s="11" t="s">
        <v>24454</v>
      </c>
      <c r="C1867" s="7" t="s">
        <v>24455</v>
      </c>
      <c r="D1867" s="7" t="str">
        <f>IFERROR(__xludf.DUMMYFUNCTION("REGEXEXTRACT(C1867,""[A-Z]{2,}"")"),"DITTO")</f>
        <v>DITTO</v>
      </c>
      <c r="E1867" s="7" t="s">
        <v>21897</v>
      </c>
      <c r="F1867" s="7" t="s">
        <v>24017</v>
      </c>
      <c r="G1867" s="7" t="s">
        <v>14</v>
      </c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</row>
    <row r="1868">
      <c r="A1868" s="70">
        <v>45307.0</v>
      </c>
      <c r="B1868" s="11" t="s">
        <v>24454</v>
      </c>
      <c r="C1868" s="7" t="s">
        <v>24455</v>
      </c>
      <c r="D1868" s="7" t="str">
        <f>IFERROR(__xludf.DUMMYFUNCTION("REGEXEXTRACT(C1868,""[A-Z]{2,}"")"),"DITTO")</f>
        <v>DITTO</v>
      </c>
      <c r="E1868" s="7" t="s">
        <v>1790</v>
      </c>
      <c r="F1868" s="7" t="s">
        <v>18</v>
      </c>
      <c r="G1868" s="7" t="s">
        <v>14</v>
      </c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</row>
    <row r="1869">
      <c r="A1869" s="70">
        <v>45307.0</v>
      </c>
      <c r="B1869" s="11" t="s">
        <v>24457</v>
      </c>
      <c r="C1869" s="7" t="s">
        <v>24458</v>
      </c>
      <c r="D1869" s="7" t="str">
        <f>IFERROR(__xludf.DUMMYFUNCTION("REGEXEXTRACT(C1869,""[A-Z]{2,}"")"),"ITD")</f>
        <v>ITD</v>
      </c>
      <c r="E1869" s="7" t="s">
        <v>1836</v>
      </c>
      <c r="F1869" s="7" t="s">
        <v>473</v>
      </c>
      <c r="G1869" s="7" t="s">
        <v>29</v>
      </c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</row>
    <row r="1870">
      <c r="A1870" s="70">
        <v>45306.0</v>
      </c>
      <c r="B1870" s="11" t="s">
        <v>24459</v>
      </c>
      <c r="C1870" s="7" t="s">
        <v>24460</v>
      </c>
      <c r="D1870" s="7" t="str">
        <f>IFERROR(__xludf.DUMMYFUNCTION("REGEXEXTRACT(C1870,""[A-Z]{2,}"")"),"MORE")</f>
        <v>MORE</v>
      </c>
      <c r="E1870" s="7" t="s">
        <v>21486</v>
      </c>
      <c r="F1870" s="7" t="s">
        <v>22501</v>
      </c>
      <c r="G1870" s="7" t="s">
        <v>29</v>
      </c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</row>
    <row r="1871">
      <c r="A1871" s="70">
        <v>45306.0</v>
      </c>
      <c r="B1871" s="11" t="s">
        <v>24461</v>
      </c>
      <c r="C1871" s="7" t="s">
        <v>24462</v>
      </c>
      <c r="D1871" s="7" t="str">
        <f>IFERROR(__xludf.DUMMYFUNCTION("REGEXEXTRACT(C1871,""[A-Z]{2,}"")"),"TISCO")</f>
        <v>TISCO</v>
      </c>
      <c r="E1871" s="7" t="s">
        <v>119</v>
      </c>
      <c r="F1871" s="7" t="s">
        <v>18</v>
      </c>
      <c r="G1871" s="7" t="s">
        <v>14</v>
      </c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</row>
    <row r="1872">
      <c r="A1872" s="70">
        <v>45306.0</v>
      </c>
      <c r="B1872" s="11" t="s">
        <v>24461</v>
      </c>
      <c r="C1872" s="7" t="s">
        <v>24462</v>
      </c>
      <c r="D1872" s="7" t="str">
        <f>IFERROR(__xludf.DUMMYFUNCTION("REGEXEXTRACT(C1872,""[A-Z]{2,}"")"),"TISCO")</f>
        <v>TISCO</v>
      </c>
      <c r="E1872" s="7" t="s">
        <v>38</v>
      </c>
      <c r="F1872" s="7" t="s">
        <v>18</v>
      </c>
      <c r="G1872" s="7" t="s">
        <v>14</v>
      </c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</row>
    <row r="1873">
      <c r="A1873" s="70">
        <v>45303.0</v>
      </c>
      <c r="B1873" s="11" t="s">
        <v>24463</v>
      </c>
      <c r="C1873" s="7" t="s">
        <v>24464</v>
      </c>
      <c r="D1873" s="7" t="str">
        <f>IFERROR(__xludf.DUMMYFUNCTION("REGEXEXTRACT(C1873,""[A-Z]{2,}"")"),"ITD")</f>
        <v>ITD</v>
      </c>
      <c r="E1873" s="7" t="s">
        <v>21492</v>
      </c>
      <c r="F1873" s="7" t="s">
        <v>21509</v>
      </c>
      <c r="G1873" s="7" t="s">
        <v>29</v>
      </c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</row>
    <row r="1874">
      <c r="A1874" s="70">
        <v>45303.0</v>
      </c>
      <c r="B1874" s="11" t="s">
        <v>24463</v>
      </c>
      <c r="C1874" s="7" t="s">
        <v>24464</v>
      </c>
      <c r="D1874" s="7" t="str">
        <f>IFERROR(__xludf.DUMMYFUNCTION("REGEXEXTRACT(C1874,""[A-Z]{2,}"")"),"ITD")</f>
        <v>ITD</v>
      </c>
      <c r="E1874" s="7" t="s">
        <v>4519</v>
      </c>
      <c r="F1874" s="7" t="s">
        <v>8796</v>
      </c>
      <c r="G1874" s="7" t="s">
        <v>29</v>
      </c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</row>
    <row r="1875">
      <c r="A1875" s="70">
        <v>45303.0</v>
      </c>
      <c r="B1875" s="11" t="s">
        <v>24465</v>
      </c>
      <c r="C1875" s="7" t="s">
        <v>24466</v>
      </c>
      <c r="D1875" s="7" t="str">
        <f>IFERROR(__xludf.DUMMYFUNCTION("REGEXEXTRACT(C1875,""[A-Z]{2,}"")"),"TFEX")</f>
        <v>TFEX</v>
      </c>
      <c r="E1875" s="7" t="s">
        <v>2476</v>
      </c>
      <c r="F1875" s="7" t="s">
        <v>8796</v>
      </c>
      <c r="G1875" s="7" t="s">
        <v>14</v>
      </c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</row>
    <row r="1876">
      <c r="A1876" s="70">
        <v>45303.0</v>
      </c>
      <c r="B1876" s="11" t="s">
        <v>24467</v>
      </c>
      <c r="C1876" s="7" t="s">
        <v>24468</v>
      </c>
      <c r="D1876" s="7" t="str">
        <f>IFERROR(__xludf.DUMMYFUNCTION("REGEXEXTRACT(C1876,""[A-Z]{2,}"")"),"CPAXT")</f>
        <v>CPAXT</v>
      </c>
      <c r="E1876" s="7" t="s">
        <v>15</v>
      </c>
      <c r="F1876" s="7" t="s">
        <v>171</v>
      </c>
      <c r="G1876" s="7" t="s">
        <v>14</v>
      </c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</row>
    <row r="1877">
      <c r="A1877" s="70">
        <v>45303.0</v>
      </c>
      <c r="B1877" s="11" t="s">
        <v>24467</v>
      </c>
      <c r="C1877" s="7" t="s">
        <v>24468</v>
      </c>
      <c r="D1877" s="7" t="str">
        <f>IFERROR(__xludf.DUMMYFUNCTION("REGEXEXTRACT(C1877,""[A-Z]{2,}"")"),"CPAXT")</f>
        <v>CPAXT</v>
      </c>
      <c r="E1877" s="7" t="s">
        <v>259</v>
      </c>
      <c r="F1877" s="7" t="s">
        <v>300</v>
      </c>
      <c r="G1877" s="7" t="s">
        <v>14</v>
      </c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</row>
    <row r="1878">
      <c r="A1878" s="70">
        <v>45302.0</v>
      </c>
      <c r="B1878" s="11" t="s">
        <v>24469</v>
      </c>
      <c r="C1878" s="7" t="s">
        <v>24470</v>
      </c>
      <c r="D1878" s="7" t="str">
        <f>IFERROR(__xludf.DUMMYFUNCTION("REGEXEXTRACT(C1878,""[A-Z]{2,}"")"),"JMART")</f>
        <v>JMART</v>
      </c>
      <c r="E1878" s="7" t="s">
        <v>15</v>
      </c>
      <c r="F1878" s="7" t="s">
        <v>747</v>
      </c>
      <c r="G1878" s="7" t="s">
        <v>86</v>
      </c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</row>
    <row r="1879">
      <c r="A1879" s="70">
        <v>45302.0</v>
      </c>
      <c r="B1879" s="11" t="s">
        <v>24469</v>
      </c>
      <c r="C1879" s="7" t="s">
        <v>24470</v>
      </c>
      <c r="D1879" s="7" t="str">
        <f>IFERROR(__xludf.DUMMYFUNCTION("REGEXEXTRACT(C1879,""[A-Z]{2,}"")"),"JMART")</f>
        <v>JMART</v>
      </c>
      <c r="E1879" s="7" t="s">
        <v>15</v>
      </c>
      <c r="F1879" s="7" t="s">
        <v>4561</v>
      </c>
      <c r="G1879" s="7" t="s">
        <v>86</v>
      </c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</row>
    <row r="1880">
      <c r="A1880" s="70">
        <v>45302.0</v>
      </c>
      <c r="B1880" s="11" t="s">
        <v>24469</v>
      </c>
      <c r="C1880" s="7" t="s">
        <v>24470</v>
      </c>
      <c r="D1880" s="7" t="str">
        <f>IFERROR(__xludf.DUMMYFUNCTION("REGEXEXTRACT(C1880,""[A-Z]{2,}"")"),"JMART")</f>
        <v>JMART</v>
      </c>
      <c r="E1880" s="7" t="s">
        <v>119</v>
      </c>
      <c r="F1880" s="7" t="s">
        <v>24471</v>
      </c>
      <c r="G1880" s="7" t="s">
        <v>86</v>
      </c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</row>
    <row r="1881">
      <c r="A1881" s="70">
        <v>45302.0</v>
      </c>
      <c r="B1881" s="11" t="s">
        <v>24472</v>
      </c>
      <c r="C1881" s="7" t="s">
        <v>24473</v>
      </c>
      <c r="D1881" s="7" t="str">
        <f>IFERROR(__xludf.DUMMYFUNCTION("REGEXEXTRACT(C1881,""[A-Z]{2,}"")"),"MINT")</f>
        <v>MINT</v>
      </c>
      <c r="E1881" s="7" t="s">
        <v>24474</v>
      </c>
      <c r="F1881" s="7" t="s">
        <v>24475</v>
      </c>
      <c r="G1881" s="7" t="s">
        <v>86</v>
      </c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</row>
    <row r="1882">
      <c r="A1882" s="70">
        <v>45301.0</v>
      </c>
      <c r="B1882" s="11" t="s">
        <v>24476</v>
      </c>
      <c r="C1882" s="7" t="s">
        <v>24477</v>
      </c>
      <c r="D1882" s="7" t="str">
        <f>IFERROR(__xludf.DUMMYFUNCTION("REGEXEXTRACT(C1882,""[A-Z]{2,}"")"),"ITD")</f>
        <v>ITD</v>
      </c>
      <c r="E1882" s="7" t="s">
        <v>809</v>
      </c>
      <c r="F1882" s="7" t="s">
        <v>21752</v>
      </c>
      <c r="G1882" s="7" t="s">
        <v>86</v>
      </c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</row>
    <row r="1883">
      <c r="A1883" s="70">
        <v>45301.0</v>
      </c>
      <c r="B1883" s="11" t="s">
        <v>24476</v>
      </c>
      <c r="C1883" s="7" t="s">
        <v>24477</v>
      </c>
      <c r="D1883" s="7" t="str">
        <f>IFERROR(__xludf.DUMMYFUNCTION("REGEXEXTRACT(C1883,""[A-Z]{2,}"")"),"ITD")</f>
        <v>ITD</v>
      </c>
      <c r="E1883" s="7" t="s">
        <v>15</v>
      </c>
      <c r="F1883" s="7" t="s">
        <v>6056</v>
      </c>
      <c r="G1883" s="7" t="s">
        <v>86</v>
      </c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</row>
    <row r="1884">
      <c r="A1884" s="70">
        <v>45300.0</v>
      </c>
      <c r="B1884" s="11" t="s">
        <v>24478</v>
      </c>
      <c r="C1884" s="7" t="s">
        <v>24479</v>
      </c>
      <c r="D1884" s="7" t="str">
        <f>IFERROR(__xludf.DUMMYFUNCTION("REGEXEXTRACT(C1884,""[A-Z]{2,}"")"),"RCL")</f>
        <v>RCL</v>
      </c>
      <c r="E1884" s="7" t="s">
        <v>21891</v>
      </c>
      <c r="F1884" s="7" t="s">
        <v>1316</v>
      </c>
      <c r="G1884" s="7" t="s">
        <v>29</v>
      </c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</row>
    <row r="1885">
      <c r="A1885" s="70">
        <v>45300.0</v>
      </c>
      <c r="B1885" s="11" t="s">
        <v>24480</v>
      </c>
      <c r="C1885" s="7" t="s">
        <v>24481</v>
      </c>
      <c r="D1885" s="7" t="str">
        <f>IFERROR(__xludf.DUMMYFUNCTION("REGEXEXTRACT(C1885,""[A-Z]{2,}"")"),"ITD")</f>
        <v>ITD</v>
      </c>
      <c r="E1885" s="7" t="s">
        <v>15</v>
      </c>
      <c r="F1885" s="7" t="s">
        <v>462</v>
      </c>
      <c r="G1885" s="7" t="s">
        <v>86</v>
      </c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</row>
    <row r="1886">
      <c r="A1886" s="70">
        <v>45300.0</v>
      </c>
      <c r="B1886" s="11" t="s">
        <v>24482</v>
      </c>
      <c r="C1886" s="7" t="s">
        <v>24483</v>
      </c>
      <c r="D1886" s="7" t="str">
        <f>IFERROR(__xludf.DUMMYFUNCTION("REGEXEXTRACT(C1886,""[A-Z]{2,}"")"),"SET")</f>
        <v>SET</v>
      </c>
      <c r="E1886" s="7" t="s">
        <v>15</v>
      </c>
      <c r="F1886" s="7" t="s">
        <v>6052</v>
      </c>
      <c r="G1886" s="7" t="s">
        <v>86</v>
      </c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</row>
    <row r="1887">
      <c r="A1887" s="70">
        <v>45300.0</v>
      </c>
      <c r="B1887" s="11" t="s">
        <v>24484</v>
      </c>
      <c r="C1887" s="7" t="s">
        <v>24485</v>
      </c>
      <c r="D1887" s="7" t="str">
        <f>IFERROR(__xludf.DUMMYFUNCTION("REGEXEXTRACT(C1887,""[A-Z]{2,}"")"),"DELTA")</f>
        <v>DELTA</v>
      </c>
      <c r="E1887" s="7" t="s">
        <v>15</v>
      </c>
      <c r="F1887" s="7" t="s">
        <v>23722</v>
      </c>
      <c r="G1887" s="7" t="s">
        <v>14</v>
      </c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</row>
    <row r="1888">
      <c r="A1888" s="70">
        <v>45300.0</v>
      </c>
      <c r="B1888" s="11" t="s">
        <v>24486</v>
      </c>
      <c r="C1888" s="7" t="s">
        <v>24487</v>
      </c>
      <c r="D1888" s="7" t="str">
        <f>IFERROR(__xludf.DUMMYFUNCTION("REGEXEXTRACT(C1888,""[A-Z]{2,}"")"),"ALL")</f>
        <v>ALL</v>
      </c>
      <c r="E1888" s="7" t="s">
        <v>23254</v>
      </c>
      <c r="F1888" s="7" t="s">
        <v>24488</v>
      </c>
      <c r="G1888" s="7" t="s">
        <v>86</v>
      </c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</row>
    <row r="1889">
      <c r="A1889" s="70">
        <v>45300.0</v>
      </c>
      <c r="B1889" s="11" t="s">
        <v>24489</v>
      </c>
      <c r="C1889" s="7" t="s">
        <v>24490</v>
      </c>
      <c r="D1889" s="7" t="str">
        <f>IFERROR(__xludf.DUMMYFUNCTION("REGEXEXTRACT(C1889,""[A-Z]{2,}"")"),"RCL")</f>
        <v>RCL</v>
      </c>
      <c r="E1889" s="7" t="s">
        <v>15</v>
      </c>
      <c r="F1889" s="7" t="s">
        <v>747</v>
      </c>
      <c r="G1889" s="7" t="s">
        <v>86</v>
      </c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</row>
    <row r="1890">
      <c r="A1890" s="70">
        <v>45299.0</v>
      </c>
      <c r="B1890" s="11" t="s">
        <v>24491</v>
      </c>
      <c r="C1890" s="7" t="s">
        <v>24492</v>
      </c>
      <c r="D1890" s="7" t="str">
        <f>IFERROR(__xludf.DUMMYFUNCTION("REGEXEXTRACT(C1890,""[A-Z]{2,}"")"),"ITD")</f>
        <v>ITD</v>
      </c>
      <c r="E1890" s="7" t="s">
        <v>4701</v>
      </c>
      <c r="F1890" s="7" t="s">
        <v>7427</v>
      </c>
      <c r="G1890" s="7" t="s">
        <v>29</v>
      </c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</row>
    <row r="1891">
      <c r="A1891" s="70">
        <v>45299.0</v>
      </c>
      <c r="B1891" s="11" t="s">
        <v>24491</v>
      </c>
      <c r="C1891" s="7" t="s">
        <v>24492</v>
      </c>
      <c r="D1891" s="7" t="str">
        <f>IFERROR(__xludf.DUMMYFUNCTION("REGEXEXTRACT(C1891,""[A-Z]{2,}"")"),"ITD")</f>
        <v>ITD</v>
      </c>
      <c r="E1891" s="7" t="s">
        <v>21367</v>
      </c>
      <c r="F1891" s="7" t="s">
        <v>888</v>
      </c>
      <c r="G1891" s="7" t="s">
        <v>29</v>
      </c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</row>
    <row r="1892">
      <c r="A1892" s="70">
        <v>45299.0</v>
      </c>
      <c r="B1892" s="11" t="s">
        <v>24491</v>
      </c>
      <c r="C1892" s="7" t="s">
        <v>24492</v>
      </c>
      <c r="D1892" s="7" t="str">
        <f>IFERROR(__xludf.DUMMYFUNCTION("REGEXEXTRACT(C1892,""[A-Z]{2,}"")"),"ITD")</f>
        <v>ITD</v>
      </c>
      <c r="E1892" s="7" t="s">
        <v>887</v>
      </c>
      <c r="F1892" s="7" t="s">
        <v>21617</v>
      </c>
      <c r="G1892" s="7" t="s">
        <v>29</v>
      </c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</row>
    <row r="1893">
      <c r="A1893" s="70">
        <v>45299.0</v>
      </c>
      <c r="B1893" s="11" t="s">
        <v>24493</v>
      </c>
      <c r="C1893" s="7" t="s">
        <v>24494</v>
      </c>
      <c r="D1893" s="7" t="str">
        <f>IFERROR(__xludf.DUMMYFUNCTION("REGEXEXTRACT(C1893,""[A-Z]{2,}"")"),"ITD")</f>
        <v>ITD</v>
      </c>
      <c r="E1893" s="7" t="s">
        <v>662</v>
      </c>
      <c r="F1893" s="7" t="s">
        <v>6171</v>
      </c>
      <c r="G1893" s="7" t="s">
        <v>86</v>
      </c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</row>
    <row r="1894">
      <c r="A1894" s="70">
        <v>45299.0</v>
      </c>
      <c r="B1894" s="11" t="s">
        <v>24493</v>
      </c>
      <c r="C1894" s="7" t="s">
        <v>24494</v>
      </c>
      <c r="D1894" s="7" t="str">
        <f>IFERROR(__xludf.DUMMYFUNCTION("REGEXEXTRACT(C1894,""[A-Z]{2,}"")"),"ITD")</f>
        <v>ITD</v>
      </c>
      <c r="E1894" s="7" t="s">
        <v>22756</v>
      </c>
      <c r="F1894" s="7" t="s">
        <v>24495</v>
      </c>
      <c r="G1894" s="7" t="s">
        <v>86</v>
      </c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</row>
    <row r="1895">
      <c r="A1895" s="70">
        <v>45299.0</v>
      </c>
      <c r="B1895" s="11" t="s">
        <v>24496</v>
      </c>
      <c r="C1895" s="7" t="s">
        <v>24497</v>
      </c>
      <c r="D1895" s="7" t="str">
        <f>IFERROR(__xludf.DUMMYFUNCTION("REGEXEXTRACT(C1895,""[A-Z]{2,}"")"),"ITD")</f>
        <v>ITD</v>
      </c>
      <c r="E1895" s="7" t="s">
        <v>15</v>
      </c>
      <c r="F1895" s="7" t="s">
        <v>4561</v>
      </c>
      <c r="G1895" s="7" t="s">
        <v>86</v>
      </c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</row>
    <row r="1896">
      <c r="A1896" s="70">
        <v>45296.0</v>
      </c>
      <c r="B1896" s="11" t="s">
        <v>24498</v>
      </c>
      <c r="C1896" s="7" t="s">
        <v>24499</v>
      </c>
      <c r="D1896" s="7" t="str">
        <f>IFERROR(__xludf.DUMMYFUNCTION("REGEXEXTRACT(C1896,""[A-Z]{2,}"")"),"AOT")</f>
        <v>AOT</v>
      </c>
      <c r="E1896" s="7" t="s">
        <v>344</v>
      </c>
      <c r="F1896" s="7" t="s">
        <v>23361</v>
      </c>
      <c r="G1896" s="7" t="s">
        <v>14</v>
      </c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</row>
    <row r="1897">
      <c r="A1897" s="70">
        <v>45296.0</v>
      </c>
      <c r="B1897" s="11" t="s">
        <v>24500</v>
      </c>
      <c r="C1897" s="7" t="s">
        <v>24501</v>
      </c>
      <c r="D1897" s="7" t="str">
        <f>IFERROR(__xludf.DUMMYFUNCTION("REGEXEXTRACT(C1897,""[A-Z]{2,}"")"),"CRC")</f>
        <v>CRC</v>
      </c>
      <c r="E1897" s="7" t="s">
        <v>950</v>
      </c>
      <c r="F1897" s="7" t="s">
        <v>21364</v>
      </c>
      <c r="G1897" s="7" t="s">
        <v>29</v>
      </c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</row>
    <row r="1898">
      <c r="A1898" s="70">
        <v>45296.0</v>
      </c>
      <c r="B1898" s="11" t="s">
        <v>24502</v>
      </c>
      <c r="C1898" s="7" t="s">
        <v>24503</v>
      </c>
      <c r="D1898" s="7" t="str">
        <f>IFERROR(__xludf.DUMMYFUNCTION("REGEXEXTRACT(C1898,""[A-Z]{2,}"")"),"HENG")</f>
        <v>HENG</v>
      </c>
      <c r="E1898" s="7" t="s">
        <v>24504</v>
      </c>
      <c r="F1898" s="7" t="s">
        <v>24505</v>
      </c>
      <c r="G1898" s="7" t="s">
        <v>29</v>
      </c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</row>
    <row r="1899">
      <c r="A1899" s="70">
        <v>45295.0</v>
      </c>
      <c r="B1899" s="11" t="s">
        <v>24506</v>
      </c>
      <c r="C1899" s="7" t="s">
        <v>24507</v>
      </c>
      <c r="D1899" s="7" t="str">
        <f>IFERROR(__xludf.DUMMYFUNCTION("REGEXEXTRACT(C1899,""[A-Z]{2,}"")"),"EV")</f>
        <v>EV</v>
      </c>
      <c r="E1899" s="7" t="s">
        <v>344</v>
      </c>
      <c r="F1899" s="7" t="s">
        <v>6066</v>
      </c>
      <c r="G1899" s="7" t="s">
        <v>14</v>
      </c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</row>
    <row r="1900">
      <c r="A1900" s="70">
        <v>45295.0</v>
      </c>
      <c r="B1900" s="11" t="s">
        <v>24508</v>
      </c>
      <c r="C1900" s="7" t="s">
        <v>24509</v>
      </c>
      <c r="D1900" s="7" t="str">
        <f>IFERROR(__xludf.DUMMYFUNCTION("REGEXEXTRACT(C1900,""[A-Z]{2,}"")"),"GIFT")</f>
        <v>GIFT</v>
      </c>
      <c r="E1900" s="7" t="s">
        <v>6260</v>
      </c>
      <c r="F1900" s="7" t="s">
        <v>24510</v>
      </c>
      <c r="G1900" s="7" t="s">
        <v>14</v>
      </c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</row>
    <row r="1901">
      <c r="A1901" s="70">
        <v>45295.0</v>
      </c>
      <c r="B1901" s="11" t="s">
        <v>24511</v>
      </c>
      <c r="C1901" s="7" t="s">
        <v>24512</v>
      </c>
      <c r="D1901" s="7" t="str">
        <f>IFERROR(__xludf.DUMMYFUNCTION("REGEXEXTRACT(C1901,""[A-Z]{2,}"")"),"EA")</f>
        <v>EA</v>
      </c>
      <c r="E1901" s="7" t="s">
        <v>21864</v>
      </c>
      <c r="F1901" s="7" t="s">
        <v>3501</v>
      </c>
      <c r="G1901" s="7" t="s">
        <v>14</v>
      </c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</row>
    <row r="1902">
      <c r="A1902" s="70">
        <v>45294.0</v>
      </c>
      <c r="B1902" s="11" t="s">
        <v>24513</v>
      </c>
      <c r="C1902" s="7" t="s">
        <v>24514</v>
      </c>
      <c r="D1902" s="7" t="str">
        <f>IFERROR(__xludf.DUMMYFUNCTION("REGEXEXTRACT(C1902,""[A-Z]{2,}"")"),"PTT")</f>
        <v>PTT</v>
      </c>
      <c r="E1902" s="7" t="s">
        <v>24515</v>
      </c>
      <c r="F1902" s="7" t="s">
        <v>7427</v>
      </c>
      <c r="G1902" s="7" t="s">
        <v>14</v>
      </c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</row>
    <row r="1903">
      <c r="A1903" s="70">
        <v>45294.0</v>
      </c>
      <c r="B1903" s="11" t="s">
        <v>24516</v>
      </c>
      <c r="C1903" s="7" t="s">
        <v>24517</v>
      </c>
      <c r="D1903" s="7" t="str">
        <f>IFERROR(__xludf.DUMMYFUNCTION("REGEXEXTRACT(C1903,""[A-Z]{2,}"")"),"KEX")</f>
        <v>KEX</v>
      </c>
      <c r="E1903" s="7" t="s">
        <v>420</v>
      </c>
      <c r="F1903" s="7" t="s">
        <v>23968</v>
      </c>
      <c r="G1903" s="7" t="s">
        <v>29</v>
      </c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</row>
    <row r="1904">
      <c r="A1904" s="70">
        <v>45294.0</v>
      </c>
      <c r="B1904" s="11" t="s">
        <v>24518</v>
      </c>
      <c r="C1904" s="7" t="s">
        <v>24519</v>
      </c>
      <c r="D1904" s="7" t="str">
        <f>IFERROR(__xludf.DUMMYFUNCTION("REGEXEXTRACT(C1904,""[A-Z]{2,}"")"),"CPN")</f>
        <v>CPN</v>
      </c>
      <c r="E1904" s="7" t="s">
        <v>21642</v>
      </c>
      <c r="F1904" s="7" t="s">
        <v>747</v>
      </c>
      <c r="G1904" s="7" t="s">
        <v>86</v>
      </c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</row>
    <row r="1905">
      <c r="A1905" s="70">
        <v>45293.0</v>
      </c>
      <c r="B1905" s="11" t="s">
        <v>24520</v>
      </c>
      <c r="C1905" s="7" t="s">
        <v>24521</v>
      </c>
      <c r="D1905" s="7" t="str">
        <f>IFERROR(__xludf.DUMMYFUNCTION("REGEXEXTRACT(C1905,""[A-Z]{2,}"")"),"KEX")</f>
        <v>KEX</v>
      </c>
      <c r="E1905" s="7" t="s">
        <v>420</v>
      </c>
      <c r="F1905" s="7" t="s">
        <v>24522</v>
      </c>
      <c r="G1905" s="7" t="s">
        <v>86</v>
      </c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</row>
    <row r="1906">
      <c r="A1906" s="70">
        <v>45293.0</v>
      </c>
      <c r="B1906" s="11" t="s">
        <v>24520</v>
      </c>
      <c r="C1906" s="7" t="s">
        <v>24521</v>
      </c>
      <c r="D1906" s="7" t="str">
        <f>IFERROR(__xludf.DUMMYFUNCTION("REGEXEXTRACT(C1906,""[A-Z]{2,}"")"),"KEX")</f>
        <v>KEX</v>
      </c>
      <c r="E1906" s="7" t="s">
        <v>15</v>
      </c>
      <c r="F1906" s="7" t="s">
        <v>6056</v>
      </c>
      <c r="G1906" s="7" t="s">
        <v>86</v>
      </c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</row>
    <row r="1907">
      <c r="A1907" s="70">
        <v>45293.0</v>
      </c>
      <c r="B1907" s="11" t="s">
        <v>24523</v>
      </c>
      <c r="C1907" s="7" t="s">
        <v>24524</v>
      </c>
      <c r="D1907" s="7" t="str">
        <f>IFERROR(__xludf.DUMMYFUNCTION("REGEXEXTRACT(C1907,""[A-Z]{2,}"")"),"KEX")</f>
        <v>KEX</v>
      </c>
      <c r="E1907" s="7" t="s">
        <v>15</v>
      </c>
      <c r="F1907" s="7" t="s">
        <v>101</v>
      </c>
      <c r="G1907" s="7" t="s">
        <v>14</v>
      </c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</row>
    <row r="1908">
      <c r="A1908" s="70">
        <v>45293.0</v>
      </c>
      <c r="B1908" s="11" t="s">
        <v>24523</v>
      </c>
      <c r="C1908" s="7" t="s">
        <v>24524</v>
      </c>
      <c r="D1908" s="7" t="str">
        <f>IFERROR(__xludf.DUMMYFUNCTION("REGEXEXTRACT(C1908,""[A-Z]{2,}"")"),"KEX")</f>
        <v>KEX</v>
      </c>
      <c r="E1908" s="7" t="s">
        <v>15</v>
      </c>
      <c r="F1908" s="7" t="s">
        <v>1430</v>
      </c>
      <c r="G1908" s="7" t="s">
        <v>14</v>
      </c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</row>
    <row r="1909">
      <c r="A1909" s="70">
        <v>45287.0</v>
      </c>
      <c r="B1909" s="11" t="s">
        <v>24525</v>
      </c>
      <c r="C1909" s="7" t="s">
        <v>24526</v>
      </c>
      <c r="D1909" s="7" t="str">
        <f>IFERROR(__xludf.DUMMYFUNCTION("REGEXEXTRACT(C1909,""[A-Z]{2,}"")"),"MGI")</f>
        <v>MGI</v>
      </c>
      <c r="E1909" s="7" t="s">
        <v>15</v>
      </c>
      <c r="F1909" s="7" t="s">
        <v>101</v>
      </c>
      <c r="G1909" s="7" t="s">
        <v>29</v>
      </c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</row>
    <row r="1910">
      <c r="A1910" s="70">
        <v>45285.0</v>
      </c>
      <c r="B1910" s="11" t="s">
        <v>24527</v>
      </c>
      <c r="C1910" s="7" t="s">
        <v>24528</v>
      </c>
      <c r="D1910" s="7" t="str">
        <f>IFERROR(__xludf.DUMMYFUNCTION("REGEXEXTRACT(C1910,""[A-Z]{2,}"")"),"CMDF")</f>
        <v>CMDF</v>
      </c>
      <c r="E1910" s="7" t="s">
        <v>6501</v>
      </c>
      <c r="F1910" s="7" t="s">
        <v>21861</v>
      </c>
      <c r="G1910" s="7" t="s">
        <v>14</v>
      </c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</row>
    <row r="1911">
      <c r="A1911" s="70">
        <v>45285.0</v>
      </c>
      <c r="B1911" s="11" t="s">
        <v>24527</v>
      </c>
      <c r="C1911" s="7" t="s">
        <v>24528</v>
      </c>
      <c r="D1911" s="7" t="str">
        <f>IFERROR(__xludf.DUMMYFUNCTION("REGEXEXTRACT(C1911,""[A-Z]{2,}"")"),"CMDF")</f>
        <v>CMDF</v>
      </c>
      <c r="E1911" s="7" t="s">
        <v>49</v>
      </c>
      <c r="F1911" s="7" t="s">
        <v>6736</v>
      </c>
      <c r="G1911" s="7" t="s">
        <v>14</v>
      </c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</row>
    <row r="1912">
      <c r="A1912" s="70">
        <v>45285.0</v>
      </c>
      <c r="B1912" s="11" t="s">
        <v>24529</v>
      </c>
      <c r="C1912" s="7" t="s">
        <v>24530</v>
      </c>
      <c r="D1912" s="7" t="str">
        <f>IFERROR(__xludf.DUMMYFUNCTION("REGEXEXTRACT(C1912,""[A-Z]{2,}"")"),"SET")</f>
        <v>SET</v>
      </c>
      <c r="E1912" s="7" t="s">
        <v>15</v>
      </c>
      <c r="F1912" s="7" t="s">
        <v>1293</v>
      </c>
      <c r="G1912" s="7" t="s">
        <v>29</v>
      </c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</row>
    <row r="1913">
      <c r="A1913" s="70">
        <v>45285.0</v>
      </c>
      <c r="B1913" s="11" t="s">
        <v>24531</v>
      </c>
      <c r="C1913" s="7" t="s">
        <v>24532</v>
      </c>
      <c r="D1913" s="7" t="str">
        <f>IFERROR(__xludf.DUMMYFUNCTION("REGEXEXTRACT(C1913,""[A-Z]{2,}"")"),"NUSA")</f>
        <v>NUSA</v>
      </c>
      <c r="E1913" s="7" t="s">
        <v>23378</v>
      </c>
      <c r="F1913" s="7" t="s">
        <v>21364</v>
      </c>
      <c r="G1913" s="7" t="s">
        <v>29</v>
      </c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</row>
    <row r="1914">
      <c r="A1914" s="70">
        <v>45285.0</v>
      </c>
      <c r="B1914" s="11" t="s">
        <v>24531</v>
      </c>
      <c r="C1914" s="7" t="s">
        <v>24532</v>
      </c>
      <c r="D1914" s="7" t="str">
        <f>IFERROR(__xludf.DUMMYFUNCTION("REGEXEXTRACT(C1914,""[A-Z]{2,}"")"),"NUSA")</f>
        <v>NUSA</v>
      </c>
      <c r="E1914" s="7" t="s">
        <v>21493</v>
      </c>
      <c r="F1914" s="7" t="s">
        <v>7427</v>
      </c>
      <c r="G1914" s="7" t="s">
        <v>29</v>
      </c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</row>
    <row r="1915">
      <c r="A1915" s="70">
        <v>45285.0</v>
      </c>
      <c r="B1915" s="11" t="s">
        <v>24533</v>
      </c>
      <c r="C1915" s="7" t="s">
        <v>24534</v>
      </c>
      <c r="D1915" s="7" t="str">
        <f>IFERROR(__xludf.DUMMYFUNCTION("REGEXEXTRACT(C1915,""[A-Z]{2,}"")"),"BIOTEC")</f>
        <v>BIOTEC</v>
      </c>
      <c r="E1915" s="7" t="s">
        <v>420</v>
      </c>
      <c r="F1915" s="7" t="s">
        <v>111</v>
      </c>
      <c r="G1915" s="7" t="s">
        <v>14</v>
      </c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</row>
    <row r="1916">
      <c r="A1916" s="70">
        <v>45283.0</v>
      </c>
      <c r="B1916" s="11" t="s">
        <v>24535</v>
      </c>
      <c r="C1916" s="7" t="s">
        <v>24536</v>
      </c>
      <c r="D1916" s="7" t="str">
        <f>IFERROR(__xludf.DUMMYFUNCTION("REGEXEXTRACT(C1916,""[A-Z]{2,}"")"),"MGI")</f>
        <v>MGI</v>
      </c>
      <c r="E1916" s="7" t="s">
        <v>6882</v>
      </c>
      <c r="F1916" s="7" t="s">
        <v>6180</v>
      </c>
      <c r="G1916" s="7" t="s">
        <v>29</v>
      </c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</row>
    <row r="1917">
      <c r="A1917" s="70">
        <v>45282.0</v>
      </c>
      <c r="B1917" s="11" t="s">
        <v>24537</v>
      </c>
      <c r="C1917" s="7" t="s">
        <v>24538</v>
      </c>
      <c r="D1917" s="7" t="str">
        <f>IFERROR(__xludf.DUMMYFUNCTION("REGEXEXTRACT(C1917,""[A-Z]{2,}"")"),"PTT")</f>
        <v>PTT</v>
      </c>
      <c r="E1917" s="7" t="s">
        <v>21416</v>
      </c>
      <c r="F1917" s="7" t="s">
        <v>21407</v>
      </c>
      <c r="G1917" s="7" t="s">
        <v>29</v>
      </c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</row>
    <row r="1918">
      <c r="A1918" s="70">
        <v>45282.0</v>
      </c>
      <c r="B1918" s="11" t="s">
        <v>24539</v>
      </c>
      <c r="C1918" s="7" t="s">
        <v>24540</v>
      </c>
      <c r="D1918" s="7" t="str">
        <f>IFERROR(__xludf.DUMMYFUNCTION("REGEXEXTRACT(C1918,""[A-Z]{2,}"")"),"RCL")</f>
        <v>RCL</v>
      </c>
      <c r="E1918" s="7" t="s">
        <v>2427</v>
      </c>
      <c r="F1918" s="7" t="s">
        <v>101</v>
      </c>
      <c r="G1918" s="7" t="s">
        <v>14</v>
      </c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</row>
    <row r="1919">
      <c r="A1919" s="70">
        <v>45282.0</v>
      </c>
      <c r="B1919" s="11" t="s">
        <v>24541</v>
      </c>
      <c r="C1919" s="7" t="s">
        <v>24542</v>
      </c>
      <c r="D1919" s="7" t="str">
        <f>IFERROR(__xludf.DUMMYFUNCTION("REGEXEXTRACT(C1919,""[A-Z]{2,}"")"),"XPG")</f>
        <v>XPG</v>
      </c>
      <c r="E1919" s="7" t="s">
        <v>24543</v>
      </c>
      <c r="F1919" s="7" t="s">
        <v>24544</v>
      </c>
      <c r="G1919" s="7" t="s">
        <v>14</v>
      </c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</row>
    <row r="1920">
      <c r="A1920" s="70">
        <v>45281.0</v>
      </c>
      <c r="B1920" s="11" t="s">
        <v>24545</v>
      </c>
      <c r="C1920" s="7" t="s">
        <v>24546</v>
      </c>
      <c r="D1920" s="7" t="str">
        <f>IFERROR(__xludf.DUMMYFUNCTION("REGEXEXTRACT(C1920,""[A-Z]{2,}"")"),"GULF")</f>
        <v>GULF</v>
      </c>
      <c r="E1920" s="7" t="s">
        <v>950</v>
      </c>
      <c r="F1920" s="7" t="s">
        <v>417</v>
      </c>
      <c r="G1920" s="7" t="s">
        <v>14</v>
      </c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</row>
    <row r="1921">
      <c r="A1921" s="70">
        <v>45281.0</v>
      </c>
      <c r="B1921" s="11" t="s">
        <v>24545</v>
      </c>
      <c r="C1921" s="7" t="s">
        <v>24546</v>
      </c>
      <c r="D1921" s="7" t="str">
        <f>IFERROR(__xludf.DUMMYFUNCTION("REGEXEXTRACT(C1921,""[A-Z]{2,}"")"),"GULF")</f>
        <v>GULF</v>
      </c>
      <c r="E1921" s="7" t="s">
        <v>420</v>
      </c>
      <c r="F1921" s="7" t="s">
        <v>950</v>
      </c>
      <c r="G1921" s="7" t="s">
        <v>14</v>
      </c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</row>
    <row r="1922">
      <c r="A1922" s="70">
        <v>45281.0</v>
      </c>
      <c r="B1922" s="11" t="s">
        <v>24547</v>
      </c>
      <c r="C1922" s="7" t="s">
        <v>24548</v>
      </c>
      <c r="D1922" s="7" t="str">
        <f>IFERROR(__xludf.DUMMYFUNCTION("REGEXEXTRACT(C1922,""[A-Z]{2,}"")"),"NUSA")</f>
        <v>NUSA</v>
      </c>
      <c r="E1922" s="7" t="s">
        <v>23962</v>
      </c>
      <c r="F1922" s="7" t="s">
        <v>21485</v>
      </c>
      <c r="G1922" s="7" t="s">
        <v>86</v>
      </c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</row>
    <row r="1923">
      <c r="A1923" s="70">
        <v>45281.0</v>
      </c>
      <c r="B1923" s="11" t="s">
        <v>24549</v>
      </c>
      <c r="C1923" s="7" t="s">
        <v>24550</v>
      </c>
      <c r="D1923" s="7" t="str">
        <f>IFERROR(__xludf.DUMMYFUNCTION("REGEXEXTRACT(C1923,""[A-Z]{2,}"")"),"BGRIM")</f>
        <v>BGRIM</v>
      </c>
      <c r="E1923" s="7" t="s">
        <v>7815</v>
      </c>
      <c r="F1923" s="7" t="s">
        <v>7650</v>
      </c>
      <c r="G1923" s="7" t="s">
        <v>14</v>
      </c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</row>
    <row r="1924">
      <c r="A1924" s="70">
        <v>45281.0</v>
      </c>
      <c r="B1924" s="11" t="s">
        <v>24549</v>
      </c>
      <c r="C1924" s="7" t="s">
        <v>24550</v>
      </c>
      <c r="D1924" s="7" t="str">
        <f>IFERROR(__xludf.DUMMYFUNCTION("REGEXEXTRACT(C1924,""[A-Z]{2,}"")"),"BGRIM")</f>
        <v>BGRIM</v>
      </c>
      <c r="E1924" s="7" t="s">
        <v>7815</v>
      </c>
      <c r="F1924" s="7" t="s">
        <v>21456</v>
      </c>
      <c r="G1924" s="7" t="s">
        <v>14</v>
      </c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</row>
    <row r="1925">
      <c r="A1925" s="70">
        <v>45281.0</v>
      </c>
      <c r="B1925" s="11" t="s">
        <v>24551</v>
      </c>
      <c r="C1925" s="7" t="s">
        <v>24552</v>
      </c>
      <c r="D1925" s="7" t="str">
        <f>IFERROR(__xludf.DUMMYFUNCTION("REGEXEXTRACT(C1925,""[A-Z]{2,}"")"),"GULF")</f>
        <v>GULF</v>
      </c>
      <c r="E1925" s="7" t="s">
        <v>24553</v>
      </c>
      <c r="F1925" s="7" t="s">
        <v>24554</v>
      </c>
      <c r="G1925" s="7" t="s">
        <v>14</v>
      </c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</row>
    <row r="1926">
      <c r="A1926" s="70">
        <v>45281.0</v>
      </c>
      <c r="B1926" s="11" t="s">
        <v>24555</v>
      </c>
      <c r="C1926" s="7" t="s">
        <v>24556</v>
      </c>
      <c r="D1926" s="7" t="str">
        <f>IFERROR(__xludf.DUMMYFUNCTION("REGEXEXTRACT(C1926,""[A-Z]{2,}"")"),"JAS")</f>
        <v>JAS</v>
      </c>
      <c r="E1926" s="7" t="s">
        <v>15</v>
      </c>
      <c r="F1926" s="7" t="s">
        <v>747</v>
      </c>
      <c r="G1926" s="7" t="s">
        <v>86</v>
      </c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</row>
    <row r="1927">
      <c r="A1927" s="70">
        <v>45281.0</v>
      </c>
      <c r="B1927" s="11" t="s">
        <v>24555</v>
      </c>
      <c r="C1927" s="7" t="s">
        <v>24556</v>
      </c>
      <c r="D1927" s="7" t="str">
        <f>IFERROR(__xludf.DUMMYFUNCTION("REGEXEXTRACT(C1927,""[A-Z]{2,}"")"),"JAS")</f>
        <v>JAS</v>
      </c>
      <c r="E1927" s="7" t="s">
        <v>119</v>
      </c>
      <c r="F1927" s="7" t="s">
        <v>578</v>
      </c>
      <c r="G1927" s="7" t="s">
        <v>86</v>
      </c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</row>
    <row r="1928">
      <c r="A1928" s="70">
        <v>45280.0</v>
      </c>
      <c r="B1928" s="11" t="s">
        <v>24557</v>
      </c>
      <c r="C1928" s="7" t="s">
        <v>24558</v>
      </c>
      <c r="D1928" s="7" t="str">
        <f>IFERROR(__xludf.DUMMYFUNCTION("REGEXEXTRACT(C1928,""[A-Z]{2,}"")"),"MGI")</f>
        <v>MGI</v>
      </c>
      <c r="E1928" s="7" t="s">
        <v>1402</v>
      </c>
      <c r="F1928" s="7" t="s">
        <v>21509</v>
      </c>
      <c r="G1928" s="7" t="s">
        <v>86</v>
      </c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</row>
    <row r="1929">
      <c r="A1929" s="70">
        <v>45280.0</v>
      </c>
      <c r="B1929" s="11" t="s">
        <v>24557</v>
      </c>
      <c r="C1929" s="7" t="s">
        <v>24558</v>
      </c>
      <c r="D1929" s="7" t="str">
        <f>IFERROR(__xludf.DUMMYFUNCTION("REGEXEXTRACT(C1929,""[A-Z]{2,}"")"),"MGI")</f>
        <v>MGI</v>
      </c>
      <c r="E1929" s="7" t="s">
        <v>105</v>
      </c>
      <c r="F1929" s="7" t="s">
        <v>10956</v>
      </c>
      <c r="G1929" s="7" t="s">
        <v>86</v>
      </c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</row>
    <row r="1930">
      <c r="A1930" s="70">
        <v>45280.0</v>
      </c>
      <c r="B1930" s="11" t="s">
        <v>24559</v>
      </c>
      <c r="C1930" s="7" t="s">
        <v>24560</v>
      </c>
      <c r="D1930" s="7" t="str">
        <f>IFERROR(__xludf.DUMMYFUNCTION("REGEXEXTRACT(C1930,""[A-Z]{2,}"")"),"DELTA")</f>
        <v>DELTA</v>
      </c>
      <c r="E1930" s="7" t="s">
        <v>15</v>
      </c>
      <c r="F1930" s="7" t="s">
        <v>23809</v>
      </c>
      <c r="G1930" s="7" t="s">
        <v>14</v>
      </c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</row>
    <row r="1931">
      <c r="A1931" s="70">
        <v>45280.0</v>
      </c>
      <c r="B1931" s="11" t="s">
        <v>24559</v>
      </c>
      <c r="C1931" s="7" t="s">
        <v>24560</v>
      </c>
      <c r="D1931" s="7" t="str">
        <f>IFERROR(__xludf.DUMMYFUNCTION("REGEXEXTRACT(C1931,""[A-Z]{2,}"")"),"DELTA")</f>
        <v>DELTA</v>
      </c>
      <c r="E1931" s="7" t="s">
        <v>49</v>
      </c>
      <c r="F1931" s="7" t="s">
        <v>8417</v>
      </c>
      <c r="G1931" s="7" t="s">
        <v>14</v>
      </c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</row>
    <row r="1932">
      <c r="A1932" s="70">
        <v>45279.0</v>
      </c>
      <c r="B1932" s="11" t="s">
        <v>24561</v>
      </c>
      <c r="C1932" s="7" t="s">
        <v>24562</v>
      </c>
      <c r="D1932" s="7" t="str">
        <f>IFERROR(__xludf.DUMMYFUNCTION("REGEXEXTRACT(C1932,""[A-Z]{2,}"")"),"DITTO")</f>
        <v>DITTO</v>
      </c>
      <c r="E1932" s="7" t="s">
        <v>15</v>
      </c>
      <c r="F1932" s="7" t="s">
        <v>111</v>
      </c>
      <c r="G1932" s="7" t="s">
        <v>14</v>
      </c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</row>
    <row r="1933">
      <c r="A1933" s="70">
        <v>45279.0</v>
      </c>
      <c r="B1933" s="11" t="s">
        <v>24563</v>
      </c>
      <c r="C1933" s="7" t="s">
        <v>24564</v>
      </c>
      <c r="D1933" s="7" t="str">
        <f>IFERROR(__xludf.DUMMYFUNCTION("REGEXEXTRACT(C1933,""[A-Z]{2,}"")"),"TLI")</f>
        <v>TLI</v>
      </c>
      <c r="E1933" s="7" t="s">
        <v>21891</v>
      </c>
      <c r="F1933" s="7" t="s">
        <v>1316</v>
      </c>
      <c r="G1933" s="7" t="s">
        <v>29</v>
      </c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</row>
    <row r="1934">
      <c r="A1934" s="70">
        <v>45279.0</v>
      </c>
      <c r="B1934" s="11" t="s">
        <v>24565</v>
      </c>
      <c r="C1934" s="7" t="s">
        <v>24566</v>
      </c>
      <c r="D1934" s="7" t="str">
        <f>IFERROR(__xludf.DUMMYFUNCTION("REGEXEXTRACT(C1934,""[A-Z]{2,}"")"),"DELTA")</f>
        <v>DELTA</v>
      </c>
      <c r="E1934" s="7" t="s">
        <v>24567</v>
      </c>
      <c r="F1934" s="7" t="s">
        <v>24382</v>
      </c>
      <c r="G1934" s="7" t="s">
        <v>86</v>
      </c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</row>
    <row r="1935">
      <c r="A1935" s="70">
        <v>45279.0</v>
      </c>
      <c r="B1935" s="11" t="s">
        <v>24565</v>
      </c>
      <c r="C1935" s="7" t="s">
        <v>24566</v>
      </c>
      <c r="D1935" s="7" t="str">
        <f>IFERROR(__xludf.DUMMYFUNCTION("REGEXEXTRACT(C1935,""[A-Z]{2,}"")"),"DELTA")</f>
        <v>DELTA</v>
      </c>
      <c r="E1935" s="7" t="s">
        <v>22734</v>
      </c>
      <c r="F1935" s="7" t="s">
        <v>531</v>
      </c>
      <c r="G1935" s="7" t="s">
        <v>86</v>
      </c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</row>
    <row r="1936">
      <c r="A1936" s="70">
        <v>45279.0</v>
      </c>
      <c r="B1936" s="11" t="s">
        <v>24568</v>
      </c>
      <c r="C1936" s="7" t="s">
        <v>24569</v>
      </c>
      <c r="D1936" s="7" t="str">
        <f>IFERROR(__xludf.DUMMYFUNCTION("REGEXEXTRACT(C1936,""[A-Z]{2,}"")"),"MGI")</f>
        <v>MGI</v>
      </c>
      <c r="E1936" s="7" t="s">
        <v>15</v>
      </c>
      <c r="F1936" s="7" t="s">
        <v>24182</v>
      </c>
      <c r="G1936" s="7" t="s">
        <v>14</v>
      </c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</row>
    <row r="1937">
      <c r="A1937" s="70">
        <v>45279.0</v>
      </c>
      <c r="B1937" s="11" t="s">
        <v>24568</v>
      </c>
      <c r="C1937" s="7" t="s">
        <v>24569</v>
      </c>
      <c r="D1937" s="7" t="str">
        <f>IFERROR(__xludf.DUMMYFUNCTION("REGEXEXTRACT(C1937,""[A-Z]{2,}"")"),"MGI")</f>
        <v>MGI</v>
      </c>
      <c r="E1937" s="7" t="s">
        <v>15</v>
      </c>
      <c r="F1937" s="7" t="s">
        <v>171</v>
      </c>
      <c r="G1937" s="7" t="s">
        <v>14</v>
      </c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</row>
    <row r="1938">
      <c r="A1938" s="70">
        <v>45279.0</v>
      </c>
      <c r="B1938" s="11" t="s">
        <v>24568</v>
      </c>
      <c r="C1938" s="7" t="s">
        <v>24569</v>
      </c>
      <c r="D1938" s="7" t="str">
        <f>IFERROR(__xludf.DUMMYFUNCTION("REGEXEXTRACT(C1938,""[A-Z]{2,}"")"),"MGI")</f>
        <v>MGI</v>
      </c>
      <c r="E1938" s="7" t="s">
        <v>15</v>
      </c>
      <c r="F1938" s="7" t="s">
        <v>101</v>
      </c>
      <c r="G1938" s="7" t="s">
        <v>14</v>
      </c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</row>
    <row r="1939">
      <c r="A1939" s="70">
        <v>45279.0</v>
      </c>
      <c r="B1939" s="11" t="s">
        <v>24570</v>
      </c>
      <c r="C1939" s="7" t="s">
        <v>24571</v>
      </c>
      <c r="D1939" s="7" t="str">
        <f>IFERROR(__xludf.DUMMYFUNCTION("REGEXEXTRACT(C1939,""[A-Z]{2,}"")"),"SABUY")</f>
        <v>SABUY</v>
      </c>
      <c r="E1939" s="7" t="s">
        <v>15</v>
      </c>
      <c r="F1939" s="7" t="s">
        <v>171</v>
      </c>
      <c r="G1939" s="7" t="s">
        <v>14</v>
      </c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</row>
    <row r="1940">
      <c r="A1940" s="70">
        <v>45279.0</v>
      </c>
      <c r="B1940" s="11" t="s">
        <v>24570</v>
      </c>
      <c r="C1940" s="7" t="s">
        <v>24571</v>
      </c>
      <c r="D1940" s="7" t="str">
        <f>IFERROR(__xludf.DUMMYFUNCTION("REGEXEXTRACT(C1940,""[A-Z]{2,}"")"),"SABUY")</f>
        <v>SABUY</v>
      </c>
      <c r="E1940" s="7" t="s">
        <v>15</v>
      </c>
      <c r="F1940" s="7" t="s">
        <v>101</v>
      </c>
      <c r="G1940" s="7" t="s">
        <v>14</v>
      </c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</row>
    <row r="1941">
      <c r="A1941" s="70">
        <v>45278.0</v>
      </c>
      <c r="B1941" s="11" t="s">
        <v>24572</v>
      </c>
      <c r="C1941" s="7" t="s">
        <v>24573</v>
      </c>
      <c r="D1941" s="7" t="str">
        <f>IFERROR(__xludf.DUMMYFUNCTION("REGEXEXTRACT(C1941,""[A-Z]{2,}"")"),"ITD")</f>
        <v>ITD</v>
      </c>
      <c r="E1941" s="7" t="s">
        <v>6427</v>
      </c>
      <c r="F1941" s="7" t="s">
        <v>3720</v>
      </c>
      <c r="G1941" s="7" t="s">
        <v>86</v>
      </c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</row>
    <row r="1942">
      <c r="A1942" s="70">
        <v>45278.0</v>
      </c>
      <c r="B1942" s="11" t="s">
        <v>24574</v>
      </c>
      <c r="C1942" s="7" t="s">
        <v>24575</v>
      </c>
      <c r="D1942" s="7" t="str">
        <f>IFERROR(__xludf.DUMMYFUNCTION("REGEXEXTRACT(C1942,""[A-Z]{2,}"")"),"THG")</f>
        <v>THG</v>
      </c>
      <c r="E1942" s="7" t="s">
        <v>24576</v>
      </c>
      <c r="F1942" s="7" t="s">
        <v>542</v>
      </c>
      <c r="G1942" s="7" t="s">
        <v>14</v>
      </c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</row>
    <row r="1943">
      <c r="A1943" s="70">
        <v>45278.0</v>
      </c>
      <c r="B1943" s="11" t="s">
        <v>24574</v>
      </c>
      <c r="C1943" s="7" t="s">
        <v>24575</v>
      </c>
      <c r="D1943" s="7" t="str">
        <f>IFERROR(__xludf.DUMMYFUNCTION("REGEXEXTRACT(C1943,""[A-Z]{2,}"")"),"THG")</f>
        <v>THG</v>
      </c>
      <c r="E1943" s="7" t="s">
        <v>950</v>
      </c>
      <c r="F1943" s="7" t="s">
        <v>542</v>
      </c>
      <c r="G1943" s="7" t="s">
        <v>14</v>
      </c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</row>
    <row r="1944">
      <c r="A1944" s="70">
        <v>45278.0</v>
      </c>
      <c r="B1944" s="11" t="s">
        <v>24577</v>
      </c>
      <c r="C1944" s="7" t="s">
        <v>24578</v>
      </c>
      <c r="D1944" s="7" t="str">
        <f>IFERROR(__xludf.DUMMYFUNCTION("REGEXEXTRACT(C1944,""[A-Z]{2,}"")"),"STGT")</f>
        <v>STGT</v>
      </c>
      <c r="E1944" s="7" t="s">
        <v>21891</v>
      </c>
      <c r="F1944" s="7" t="s">
        <v>1316</v>
      </c>
      <c r="G1944" s="7" t="s">
        <v>29</v>
      </c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</row>
    <row r="1945">
      <c r="A1945" s="70">
        <v>45278.0</v>
      </c>
      <c r="B1945" s="11" t="s">
        <v>24579</v>
      </c>
      <c r="C1945" s="7" t="s">
        <v>24580</v>
      </c>
      <c r="D1945" s="7" t="str">
        <f>IFERROR(__xludf.DUMMYFUNCTION("REGEXEXTRACT(C1945,""[A-Z]{2,}"")"),"ESG")</f>
        <v>ESG</v>
      </c>
      <c r="E1945" s="7" t="s">
        <v>119</v>
      </c>
      <c r="F1945" s="7" t="s">
        <v>18</v>
      </c>
      <c r="G1945" s="7" t="s">
        <v>14</v>
      </c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</row>
    <row r="1946">
      <c r="A1946" s="70">
        <v>45278.0</v>
      </c>
      <c r="B1946" s="11" t="s">
        <v>24581</v>
      </c>
      <c r="C1946" s="7" t="s">
        <v>24582</v>
      </c>
      <c r="D1946" s="7" t="str">
        <f>IFERROR(__xludf.DUMMYFUNCTION("REGEXEXTRACT(C1946,""[A-Z]{2,}"")"),"SET")</f>
        <v>SET</v>
      </c>
      <c r="E1946" s="7" t="s">
        <v>22734</v>
      </c>
      <c r="F1946" s="7" t="s">
        <v>473</v>
      </c>
      <c r="G1946" s="7" t="s">
        <v>29</v>
      </c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</row>
    <row r="1947">
      <c r="A1947" s="70">
        <v>45278.0</v>
      </c>
      <c r="B1947" s="11" t="s">
        <v>24583</v>
      </c>
      <c r="C1947" s="7" t="s">
        <v>24584</v>
      </c>
      <c r="D1947" s="7" t="str">
        <f>IFERROR(__xludf.DUMMYFUNCTION("REGEXEXTRACT(C1947,""[A-Z]{2,}"")"),"MGI")</f>
        <v>MGI</v>
      </c>
      <c r="E1947" s="7" t="s">
        <v>15</v>
      </c>
      <c r="F1947" s="7" t="s">
        <v>101</v>
      </c>
      <c r="G1947" s="7" t="s">
        <v>14</v>
      </c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</row>
    <row r="1948">
      <c r="A1948" s="70">
        <v>45278.0</v>
      </c>
      <c r="B1948" s="11" t="s">
        <v>24583</v>
      </c>
      <c r="C1948" s="7" t="s">
        <v>24584</v>
      </c>
      <c r="D1948" s="7" t="str">
        <f>IFERROR(__xludf.DUMMYFUNCTION("REGEXEXTRACT(C1948,""[A-Z]{2,}"")"),"MGI")</f>
        <v>MGI</v>
      </c>
      <c r="E1948" s="7" t="s">
        <v>21498</v>
      </c>
      <c r="F1948" s="7" t="s">
        <v>132</v>
      </c>
      <c r="G1948" s="7" t="s">
        <v>14</v>
      </c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</row>
    <row r="1949">
      <c r="A1949" s="70">
        <v>45278.0</v>
      </c>
      <c r="B1949" s="11" t="s">
        <v>24583</v>
      </c>
      <c r="C1949" s="7" t="s">
        <v>24584</v>
      </c>
      <c r="D1949" s="7" t="str">
        <f>IFERROR(__xludf.DUMMYFUNCTION("REGEXEXTRACT(C1949,""[A-Z]{2,}"")"),"MGI")</f>
        <v>MGI</v>
      </c>
      <c r="E1949" s="7" t="s">
        <v>23368</v>
      </c>
      <c r="F1949" s="7" t="s">
        <v>119</v>
      </c>
      <c r="G1949" s="7" t="s">
        <v>14</v>
      </c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</row>
    <row r="1950">
      <c r="A1950" s="70">
        <v>45278.0</v>
      </c>
      <c r="B1950" s="11" t="s">
        <v>24585</v>
      </c>
      <c r="C1950" s="7" t="s">
        <v>24586</v>
      </c>
      <c r="D1950" s="7" t="str">
        <f>IFERROR(__xludf.DUMMYFUNCTION("REGEXEXTRACT(C1950,""[A-Z]{2,}"")"),"RCL")</f>
        <v>RCL</v>
      </c>
      <c r="E1950" s="7" t="s">
        <v>15</v>
      </c>
      <c r="F1950" s="7" t="s">
        <v>171</v>
      </c>
      <c r="G1950" s="7" t="s">
        <v>14</v>
      </c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</row>
    <row r="1951">
      <c r="A1951" s="70">
        <v>45275.0</v>
      </c>
      <c r="B1951" s="11" t="s">
        <v>24587</v>
      </c>
      <c r="C1951" s="7" t="s">
        <v>24588</v>
      </c>
      <c r="D1951" s="7" t="str">
        <f>IFERROR(__xludf.DUMMYFUNCTION("REGEXEXTRACT(C1951,""[A-Z]{2,}"")"),"SABUY")</f>
        <v>SABUY</v>
      </c>
      <c r="E1951" s="7" t="s">
        <v>4220</v>
      </c>
      <c r="F1951" s="7" t="s">
        <v>21617</v>
      </c>
      <c r="G1951" s="7" t="s">
        <v>14</v>
      </c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</row>
    <row r="1952">
      <c r="A1952" s="70">
        <v>45275.0</v>
      </c>
      <c r="B1952" s="11" t="s">
        <v>24589</v>
      </c>
      <c r="C1952" s="7" t="s">
        <v>24590</v>
      </c>
      <c r="D1952" s="7" t="str">
        <f>IFERROR(__xludf.DUMMYFUNCTION("REGEXEXTRACT(C1952,""[A-Z]{2,}"")"),"IRPC")</f>
        <v>IRPC</v>
      </c>
      <c r="E1952" s="7" t="s">
        <v>21891</v>
      </c>
      <c r="F1952" s="7" t="s">
        <v>1316</v>
      </c>
      <c r="G1952" s="7" t="s">
        <v>29</v>
      </c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</row>
    <row r="1953">
      <c r="A1953" s="70">
        <v>45274.0</v>
      </c>
      <c r="B1953" s="11" t="s">
        <v>24591</v>
      </c>
      <c r="C1953" s="7" t="s">
        <v>24592</v>
      </c>
      <c r="D1953" s="7" t="str">
        <f>IFERROR(__xludf.DUMMYFUNCTION("REGEXEXTRACT(C1953,""[A-Z]{2,}"")"),"TIDLOR")</f>
        <v>TIDLOR</v>
      </c>
      <c r="E1953" s="7" t="s">
        <v>21891</v>
      </c>
      <c r="F1953" s="7" t="s">
        <v>1316</v>
      </c>
      <c r="G1953" s="7" t="s">
        <v>29</v>
      </c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</row>
    <row r="1954">
      <c r="A1954" s="70">
        <v>45274.0</v>
      </c>
      <c r="B1954" s="11" t="s">
        <v>24593</v>
      </c>
      <c r="C1954" s="7" t="s">
        <v>24594</v>
      </c>
      <c r="D1954" s="7" t="str">
        <f>IFERROR(__xludf.DUMMYFUNCTION("REGEXEXTRACT(C1954,""[A-Z]{2,}"")"),"MGI")</f>
        <v>MGI</v>
      </c>
      <c r="E1954" s="7" t="s">
        <v>15</v>
      </c>
      <c r="F1954" s="7" t="s">
        <v>101</v>
      </c>
      <c r="G1954" s="7" t="s">
        <v>14</v>
      </c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</row>
    <row r="1955">
      <c r="A1955" s="70">
        <v>45274.0</v>
      </c>
      <c r="B1955" s="11" t="s">
        <v>24593</v>
      </c>
      <c r="C1955" s="7" t="s">
        <v>24594</v>
      </c>
      <c r="D1955" s="7" t="str">
        <f>IFERROR(__xludf.DUMMYFUNCTION("REGEXEXTRACT(C1955,""[A-Z]{2,}"")"),"MGI")</f>
        <v>MGI</v>
      </c>
      <c r="E1955" s="7" t="s">
        <v>119</v>
      </c>
      <c r="F1955" s="7" t="s">
        <v>3397</v>
      </c>
      <c r="G1955" s="7" t="s">
        <v>14</v>
      </c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</row>
    <row r="1956">
      <c r="A1956" s="70">
        <v>45273.0</v>
      </c>
      <c r="B1956" s="11" t="s">
        <v>24595</v>
      </c>
      <c r="C1956" s="7" t="s">
        <v>24596</v>
      </c>
      <c r="D1956" s="7" t="str">
        <f>IFERROR(__xludf.DUMMYFUNCTION("REGEXEXTRACT(C1956,""[A-Z]{2,}"")"),"JMT")</f>
        <v>JMT</v>
      </c>
      <c r="E1956" s="7" t="s">
        <v>21891</v>
      </c>
      <c r="F1956" s="7" t="s">
        <v>1316</v>
      </c>
      <c r="G1956" s="7" t="s">
        <v>14</v>
      </c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</row>
    <row r="1957">
      <c r="A1957" s="70">
        <v>45273.0</v>
      </c>
      <c r="B1957" s="11" t="s">
        <v>24597</v>
      </c>
      <c r="C1957" s="7" t="s">
        <v>24598</v>
      </c>
      <c r="D1957" s="7" t="str">
        <f>IFERROR(__xludf.DUMMYFUNCTION("REGEXEXTRACT(C1957,""[A-Z]{2,}"")"),"JAS")</f>
        <v>JAS</v>
      </c>
      <c r="E1957" s="7" t="s">
        <v>15</v>
      </c>
      <c r="F1957" s="7" t="s">
        <v>4561</v>
      </c>
      <c r="G1957" s="7" t="s">
        <v>86</v>
      </c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</row>
    <row r="1958">
      <c r="A1958" s="70">
        <v>45273.0</v>
      </c>
      <c r="B1958" s="11" t="s">
        <v>24597</v>
      </c>
      <c r="C1958" s="7" t="s">
        <v>24598</v>
      </c>
      <c r="D1958" s="7" t="str">
        <f>IFERROR(__xludf.DUMMYFUNCTION("REGEXEXTRACT(C1958,""[A-Z]{2,}"")"),"JAS")</f>
        <v>JAS</v>
      </c>
      <c r="E1958" s="7" t="s">
        <v>38</v>
      </c>
      <c r="F1958" s="7" t="s">
        <v>1730</v>
      </c>
      <c r="G1958" s="7" t="s">
        <v>86</v>
      </c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</row>
    <row r="1959">
      <c r="A1959" s="70">
        <v>45273.0</v>
      </c>
      <c r="B1959" s="11" t="s">
        <v>24599</v>
      </c>
      <c r="C1959" s="7" t="s">
        <v>24600</v>
      </c>
      <c r="D1959" s="7" t="str">
        <f>IFERROR(__xludf.DUMMYFUNCTION("REGEXEXTRACT(C1959,""[A-Z]{2,}"")"),"EGCO")</f>
        <v>EGCO</v>
      </c>
      <c r="E1959" s="7" t="s">
        <v>5927</v>
      </c>
      <c r="F1959" s="7" t="s">
        <v>417</v>
      </c>
      <c r="G1959" s="7" t="s">
        <v>14</v>
      </c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</row>
    <row r="1960">
      <c r="A1960" s="70">
        <v>45272.0</v>
      </c>
      <c r="B1960" s="11" t="s">
        <v>24601</v>
      </c>
      <c r="C1960" s="7" t="s">
        <v>24602</v>
      </c>
      <c r="D1960" s="7" t="str">
        <f>IFERROR(__xludf.DUMMYFUNCTION("REGEXEXTRACT(C1960,""[A-Z]{2,}"")"),"BJC")</f>
        <v>BJC</v>
      </c>
      <c r="E1960" s="7" t="s">
        <v>21891</v>
      </c>
      <c r="F1960" s="7" t="s">
        <v>1316</v>
      </c>
      <c r="G1960" s="7" t="s">
        <v>29</v>
      </c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</row>
    <row r="1961">
      <c r="A1961" s="70">
        <v>45272.0</v>
      </c>
      <c r="B1961" s="11" t="s">
        <v>24603</v>
      </c>
      <c r="C1961" s="7" t="s">
        <v>24604</v>
      </c>
      <c r="D1961" s="7" t="str">
        <f>IFERROR(__xludf.DUMMYFUNCTION("REGEXEXTRACT(C1961,""[A-Z]{2,}"")"),"CPF")</f>
        <v>CPF</v>
      </c>
      <c r="E1961" s="7" t="s">
        <v>950</v>
      </c>
      <c r="F1961" s="7" t="s">
        <v>9429</v>
      </c>
      <c r="G1961" s="7" t="s">
        <v>14</v>
      </c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</row>
    <row r="1962">
      <c r="A1962" s="70">
        <v>45272.0</v>
      </c>
      <c r="B1962" s="11" t="s">
        <v>24605</v>
      </c>
      <c r="C1962" s="7" t="s">
        <v>24606</v>
      </c>
      <c r="D1962" s="7" t="str">
        <f>IFERROR(__xludf.DUMMYFUNCTION("REGEXEXTRACT(C1962,""[A-Z]{2,}"")"),"SINGER")</f>
        <v>SINGER</v>
      </c>
      <c r="E1962" s="7" t="s">
        <v>15</v>
      </c>
      <c r="F1962" s="7" t="s">
        <v>4561</v>
      </c>
      <c r="G1962" s="7" t="s">
        <v>86</v>
      </c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</row>
    <row r="1963">
      <c r="A1963" s="70">
        <v>45272.0</v>
      </c>
      <c r="B1963" s="11" t="s">
        <v>24605</v>
      </c>
      <c r="C1963" s="7" t="s">
        <v>24606</v>
      </c>
      <c r="D1963" s="7" t="str">
        <f>IFERROR(__xludf.DUMMYFUNCTION("REGEXEXTRACT(C1963,""[A-Z]{2,}"")"),"SINGER")</f>
        <v>SINGER</v>
      </c>
      <c r="E1963" s="7" t="s">
        <v>15</v>
      </c>
      <c r="F1963" s="7" t="s">
        <v>747</v>
      </c>
      <c r="G1963" s="7" t="s">
        <v>86</v>
      </c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</row>
    <row r="1964">
      <c r="A1964" s="70">
        <v>45272.0</v>
      </c>
      <c r="B1964" s="11" t="s">
        <v>24607</v>
      </c>
      <c r="C1964" s="7" t="s">
        <v>24608</v>
      </c>
      <c r="D1964" s="7" t="str">
        <f>IFERROR(__xludf.DUMMYFUNCTION("REGEXEXTRACT(C1964,""[A-Z]{2,}"")"),"JKN")</f>
        <v>JKN</v>
      </c>
      <c r="E1964" s="7" t="s">
        <v>220</v>
      </c>
      <c r="F1964" s="7" t="s">
        <v>21485</v>
      </c>
      <c r="G1964" s="7" t="s">
        <v>86</v>
      </c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</row>
    <row r="1965">
      <c r="A1965" s="70">
        <v>45268.0</v>
      </c>
      <c r="B1965" s="11" t="s">
        <v>24609</v>
      </c>
      <c r="C1965" s="7" t="s">
        <v>24610</v>
      </c>
      <c r="D1965" s="7" t="str">
        <f>IFERROR(__xludf.DUMMYFUNCTION("REGEXEXTRACT(C1965,""[A-Z]{2,}"")"),"HANA")</f>
        <v>HANA</v>
      </c>
      <c r="E1965" s="7" t="s">
        <v>21891</v>
      </c>
      <c r="F1965" s="7" t="s">
        <v>1316</v>
      </c>
      <c r="G1965" s="7" t="s">
        <v>29</v>
      </c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</row>
    <row r="1966">
      <c r="A1966" s="70">
        <v>45268.0</v>
      </c>
      <c r="B1966" s="11" t="s">
        <v>24611</v>
      </c>
      <c r="C1966" s="7" t="s">
        <v>24612</v>
      </c>
      <c r="D1966" s="7" t="str">
        <f>IFERROR(__xludf.DUMMYFUNCTION("REGEXEXTRACT(C1966,""[A-Z]{2,}"")"),"ITD")</f>
        <v>ITD</v>
      </c>
      <c r="E1966" s="7" t="s">
        <v>15</v>
      </c>
      <c r="F1966" s="7" t="s">
        <v>747</v>
      </c>
      <c r="G1966" s="7" t="s">
        <v>86</v>
      </c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</row>
    <row r="1967">
      <c r="A1967" s="70">
        <v>45267.0</v>
      </c>
      <c r="B1967" s="11" t="s">
        <v>24613</v>
      </c>
      <c r="C1967" s="7" t="s">
        <v>24614</v>
      </c>
      <c r="D1967" s="7" t="str">
        <f>IFERROR(__xludf.DUMMYFUNCTION("REGEXEXTRACT(C1967,""[A-Z]{2,}"")"),"BANPU")</f>
        <v>BANPU</v>
      </c>
      <c r="E1967" s="7" t="s">
        <v>21891</v>
      </c>
      <c r="F1967" s="7" t="s">
        <v>1316</v>
      </c>
      <c r="G1967" s="7" t="s">
        <v>29</v>
      </c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</row>
    <row r="1968">
      <c r="A1968" s="70">
        <v>45267.0</v>
      </c>
      <c r="B1968" s="11" t="s">
        <v>24615</v>
      </c>
      <c r="C1968" s="7" t="s">
        <v>24616</v>
      </c>
      <c r="D1968" s="7" t="str">
        <f>IFERROR(__xludf.DUMMYFUNCTION("REGEXEXTRACT(C1968,""[A-Z]{2,}"")"),"MASTER")</f>
        <v>MASTER</v>
      </c>
      <c r="E1968" s="7" t="s">
        <v>420</v>
      </c>
      <c r="F1968" s="7" t="s">
        <v>450</v>
      </c>
      <c r="G1968" s="7" t="s">
        <v>14</v>
      </c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</row>
    <row r="1969">
      <c r="A1969" s="70">
        <v>45267.0</v>
      </c>
      <c r="B1969" s="11" t="s">
        <v>24615</v>
      </c>
      <c r="C1969" s="7" t="s">
        <v>24616</v>
      </c>
      <c r="D1969" s="7" t="str">
        <f>IFERROR(__xludf.DUMMYFUNCTION("REGEXEXTRACT(C1969,""[A-Z]{2,}"")"),"MASTER")</f>
        <v>MASTER</v>
      </c>
      <c r="E1969" s="7" t="s">
        <v>5927</v>
      </c>
      <c r="F1969" s="7" t="s">
        <v>111</v>
      </c>
      <c r="G1969" s="7" t="s">
        <v>14</v>
      </c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</row>
    <row r="1970">
      <c r="A1970" s="70">
        <v>45267.0</v>
      </c>
      <c r="B1970" s="11" t="s">
        <v>24617</v>
      </c>
      <c r="C1970" s="7" t="s">
        <v>24618</v>
      </c>
      <c r="D1970" s="7" t="str">
        <f>IFERROR(__xludf.DUMMYFUNCTION("REGEXEXTRACT(C1970,""[A-Z]{2,}"")"),"JKN")</f>
        <v>JKN</v>
      </c>
      <c r="E1970" s="7" t="s">
        <v>21553</v>
      </c>
      <c r="F1970" s="7" t="s">
        <v>888</v>
      </c>
      <c r="G1970" s="7" t="s">
        <v>86</v>
      </c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</row>
    <row r="1971">
      <c r="A1971" s="70">
        <v>45267.0</v>
      </c>
      <c r="B1971" s="11" t="s">
        <v>24619</v>
      </c>
      <c r="C1971" s="7" t="s">
        <v>24620</v>
      </c>
      <c r="D1971" s="7" t="str">
        <f>IFERROR(__xludf.DUMMYFUNCTION("REGEXEXTRACT(C1971,""[A-Z]{2,}"")"),"JKN")</f>
        <v>JKN</v>
      </c>
      <c r="E1971" s="7" t="s">
        <v>1524</v>
      </c>
      <c r="F1971" s="7" t="s">
        <v>21485</v>
      </c>
      <c r="G1971" s="7" t="s">
        <v>86</v>
      </c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</row>
    <row r="1972">
      <c r="A1972" s="70">
        <v>45266.0</v>
      </c>
      <c r="B1972" s="11" t="s">
        <v>24621</v>
      </c>
      <c r="C1972" s="7" t="s">
        <v>24622</v>
      </c>
      <c r="D1972" s="7" t="str">
        <f>IFERROR(__xludf.DUMMYFUNCTION("REGEXEXTRACT(C1972,""[A-Z]{2,}"")"),"PSL")</f>
        <v>PSL</v>
      </c>
      <c r="E1972" s="7" t="s">
        <v>24623</v>
      </c>
      <c r="F1972" s="7" t="s">
        <v>1316</v>
      </c>
      <c r="G1972" s="7" t="s">
        <v>29</v>
      </c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</row>
    <row r="1973">
      <c r="A1973" s="70">
        <v>45266.0</v>
      </c>
      <c r="B1973" s="11" t="s">
        <v>24624</v>
      </c>
      <c r="C1973" s="7" t="s">
        <v>24625</v>
      </c>
      <c r="D1973" s="7" t="s">
        <v>4010</v>
      </c>
      <c r="E1973" s="7" t="s">
        <v>15</v>
      </c>
      <c r="F1973" s="7" t="s">
        <v>23771</v>
      </c>
      <c r="G1973" s="7" t="s">
        <v>14</v>
      </c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</row>
    <row r="1974">
      <c r="A1974" s="70">
        <v>45266.0</v>
      </c>
      <c r="B1974" s="11" t="s">
        <v>24626</v>
      </c>
      <c r="C1974" s="7" t="s">
        <v>24627</v>
      </c>
      <c r="D1974" s="7" t="str">
        <f>IFERROR(__xludf.DUMMYFUNCTION("REGEXEXTRACT(C1974,""[A-Z]{2,}"")"),"BGRIM")</f>
        <v>BGRIM</v>
      </c>
      <c r="E1974" s="7" t="s">
        <v>5927</v>
      </c>
      <c r="F1974" s="7" t="s">
        <v>111</v>
      </c>
      <c r="G1974" s="7" t="s">
        <v>14</v>
      </c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</row>
    <row r="1975">
      <c r="A1975" s="70">
        <v>45266.0</v>
      </c>
      <c r="B1975" s="11" t="s">
        <v>24628</v>
      </c>
      <c r="C1975" s="7" t="s">
        <v>24629</v>
      </c>
      <c r="D1975" s="7" t="str">
        <f>IFERROR(__xludf.DUMMYFUNCTION("REGEXEXTRACT(C1975,""[A-Z]{2,}"")"),"ASAP")</f>
        <v>ASAP</v>
      </c>
      <c r="E1975" s="7" t="s">
        <v>15</v>
      </c>
      <c r="F1975" s="7" t="s">
        <v>101</v>
      </c>
      <c r="G1975" s="7" t="s">
        <v>14</v>
      </c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</row>
    <row r="1976">
      <c r="A1976" s="70">
        <v>45266.0</v>
      </c>
      <c r="B1976" s="11" t="s">
        <v>24628</v>
      </c>
      <c r="C1976" s="7" t="s">
        <v>24629</v>
      </c>
      <c r="D1976" s="7" t="str">
        <f>IFERROR(__xludf.DUMMYFUNCTION("REGEXEXTRACT(C1976,""[A-Z]{2,}"")"),"ASAP")</f>
        <v>ASAP</v>
      </c>
      <c r="E1976" s="7" t="s">
        <v>436</v>
      </c>
      <c r="F1976" s="7" t="s">
        <v>149</v>
      </c>
      <c r="G1976" s="7" t="s">
        <v>14</v>
      </c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</row>
    <row r="1977">
      <c r="A1977" s="70">
        <v>45266.0</v>
      </c>
      <c r="B1977" s="11" t="s">
        <v>24628</v>
      </c>
      <c r="C1977" s="7" t="s">
        <v>24629</v>
      </c>
      <c r="D1977" s="7" t="str">
        <f>IFERROR(__xludf.DUMMYFUNCTION("REGEXEXTRACT(C1977,""[A-Z]{2,}"")"),"ASAP")</f>
        <v>ASAP</v>
      </c>
      <c r="E1977" s="7" t="s">
        <v>119</v>
      </c>
      <c r="F1977" s="7" t="s">
        <v>809</v>
      </c>
      <c r="G1977" s="7" t="s">
        <v>14</v>
      </c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</row>
    <row r="1978">
      <c r="A1978" s="70">
        <v>45264.0</v>
      </c>
      <c r="B1978" s="11" t="s">
        <v>24630</v>
      </c>
      <c r="C1978" s="7" t="s">
        <v>24631</v>
      </c>
      <c r="D1978" s="7" t="str">
        <f>IFERROR(__xludf.DUMMYFUNCTION("REGEXEXTRACT(C1978,""[A-Z]{2,}"")"),"TTA")</f>
        <v>TTA</v>
      </c>
      <c r="E1978" s="7" t="s">
        <v>15</v>
      </c>
      <c r="F1978" s="7" t="s">
        <v>101</v>
      </c>
      <c r="G1978" s="7" t="s">
        <v>14</v>
      </c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</row>
    <row r="1979">
      <c r="A1979" s="70">
        <v>45264.0</v>
      </c>
      <c r="B1979" s="11" t="s">
        <v>24630</v>
      </c>
      <c r="C1979" s="7" t="s">
        <v>24631</v>
      </c>
      <c r="D1979" s="7" t="str">
        <f>IFERROR(__xludf.DUMMYFUNCTION("REGEXEXTRACT(C1979,""[A-Z]{2,}"")"),"TTA")</f>
        <v>TTA</v>
      </c>
      <c r="E1979" s="7" t="s">
        <v>22262</v>
      </c>
      <c r="F1979" s="7" t="s">
        <v>1419</v>
      </c>
      <c r="G1979" s="7" t="s">
        <v>14</v>
      </c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</row>
    <row r="1980">
      <c r="A1980" s="70">
        <v>45264.0</v>
      </c>
      <c r="B1980" s="11" t="s">
        <v>24630</v>
      </c>
      <c r="C1980" s="7" t="s">
        <v>24631</v>
      </c>
      <c r="D1980" s="7" t="str">
        <f>IFERROR(__xludf.DUMMYFUNCTION("REGEXEXTRACT(C1980,""[A-Z]{2,}"")"),"TTA")</f>
        <v>TTA</v>
      </c>
      <c r="E1980" s="7" t="s">
        <v>13</v>
      </c>
      <c r="F1980" s="7" t="s">
        <v>119</v>
      </c>
      <c r="G1980" s="7" t="s">
        <v>14</v>
      </c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</row>
    <row r="1981">
      <c r="A1981" s="70">
        <v>45261.0</v>
      </c>
      <c r="B1981" s="11" t="s">
        <v>24632</v>
      </c>
      <c r="C1981" s="7" t="s">
        <v>24633</v>
      </c>
      <c r="D1981" s="7" t="str">
        <f>IFERROR(__xludf.DUMMYFUNCTION("REGEXEXTRACT(C1981,""[A-Z]{2,}"")"),"TKC")</f>
        <v>TKC</v>
      </c>
      <c r="E1981" s="7" t="s">
        <v>3289</v>
      </c>
      <c r="F1981" s="7" t="s">
        <v>1316</v>
      </c>
      <c r="G1981" s="7" t="s">
        <v>29</v>
      </c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</row>
    <row r="1982">
      <c r="A1982" s="70">
        <v>45261.0</v>
      </c>
      <c r="B1982" s="11" t="s">
        <v>24634</v>
      </c>
      <c r="C1982" s="7" t="s">
        <v>24635</v>
      </c>
      <c r="D1982" s="7" t="str">
        <f>IFERROR(__xludf.DUMMYFUNCTION("REGEXEXTRACT(C1982,""[A-Z]{2,}"")"),"CPAXT")</f>
        <v>CPAXT</v>
      </c>
      <c r="E1982" s="7" t="s">
        <v>23097</v>
      </c>
      <c r="F1982" s="7" t="s">
        <v>21485</v>
      </c>
      <c r="G1982" s="7" t="s">
        <v>29</v>
      </c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</row>
    <row r="1983">
      <c r="A1983" s="70">
        <v>45260.0</v>
      </c>
      <c r="B1983" s="11" t="s">
        <v>24636</v>
      </c>
      <c r="C1983" s="7" t="s">
        <v>24637</v>
      </c>
      <c r="D1983" s="7" t="str">
        <f>IFERROR(__xludf.DUMMYFUNCTION("REGEXEXTRACT(C1983,""[A-Z]{2,}"")"),"BGRIM")</f>
        <v>BGRIM</v>
      </c>
      <c r="E1983" s="7" t="s">
        <v>21891</v>
      </c>
      <c r="F1983" s="7" t="s">
        <v>1316</v>
      </c>
      <c r="G1983" s="7" t="s">
        <v>29</v>
      </c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</row>
    <row r="1984">
      <c r="A1984" s="70">
        <v>45260.0</v>
      </c>
      <c r="B1984" s="11" t="s">
        <v>24638</v>
      </c>
      <c r="C1984" s="7" t="s">
        <v>24639</v>
      </c>
      <c r="D1984" s="7" t="str">
        <f>IFERROR(__xludf.DUMMYFUNCTION("REGEXEXTRACT(C1984,""[A-Z]{2,}"")"),"CPAXT")</f>
        <v>CPAXT</v>
      </c>
      <c r="E1984" s="7" t="s">
        <v>21320</v>
      </c>
      <c r="F1984" s="7" t="s">
        <v>21364</v>
      </c>
      <c r="G1984" s="7" t="s">
        <v>29</v>
      </c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</row>
    <row r="1985">
      <c r="A1985" s="70">
        <v>45260.0</v>
      </c>
      <c r="B1985" s="11" t="s">
        <v>24640</v>
      </c>
      <c r="C1985" s="7" t="s">
        <v>24641</v>
      </c>
      <c r="D1985" s="7" t="str">
        <f>IFERROR(__xludf.DUMMYFUNCTION("REGEXEXTRACT(C1985,""[A-Z]{2,}"")"),"RATCH")</f>
        <v>RATCH</v>
      </c>
      <c r="E1985" s="7" t="s">
        <v>15</v>
      </c>
      <c r="F1985" s="7" t="s">
        <v>4561</v>
      </c>
      <c r="G1985" s="7" t="s">
        <v>86</v>
      </c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</row>
    <row r="1986">
      <c r="A1986" s="70">
        <v>45260.0</v>
      </c>
      <c r="B1986" s="11" t="s">
        <v>24640</v>
      </c>
      <c r="C1986" s="7" t="s">
        <v>24641</v>
      </c>
      <c r="D1986" s="7" t="str">
        <f>IFERROR(__xludf.DUMMYFUNCTION("REGEXEXTRACT(C1986,""[A-Z]{2,}"")"),"RATCH")</f>
        <v>RATCH</v>
      </c>
      <c r="E1986" s="7" t="s">
        <v>15</v>
      </c>
      <c r="F1986" s="7" t="s">
        <v>747</v>
      </c>
      <c r="G1986" s="7" t="s">
        <v>86</v>
      </c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</row>
    <row r="1987">
      <c r="A1987" s="70">
        <v>45260.0</v>
      </c>
      <c r="B1987" s="11" t="s">
        <v>24642</v>
      </c>
      <c r="C1987" s="7" t="s">
        <v>24643</v>
      </c>
      <c r="D1987" s="7" t="str">
        <f>IFERROR(__xludf.DUMMYFUNCTION("REGEXEXTRACT(C1987,""[A-Z]{2,}"")"),"JKN")</f>
        <v>JKN</v>
      </c>
      <c r="E1987" s="7" t="s">
        <v>24644</v>
      </c>
      <c r="F1987" s="7" t="s">
        <v>22196</v>
      </c>
      <c r="G1987" s="7" t="s">
        <v>29</v>
      </c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</row>
    <row r="1988">
      <c r="A1988" s="70">
        <v>45260.0</v>
      </c>
      <c r="B1988" s="11" t="s">
        <v>24645</v>
      </c>
      <c r="C1988" s="7" t="s">
        <v>24646</v>
      </c>
      <c r="D1988" s="7" t="str">
        <f>IFERROR(__xludf.DUMMYFUNCTION("REGEXEXTRACT(C1988,""[A-Z]{2,}"")"),"JAS")</f>
        <v>JAS</v>
      </c>
      <c r="E1988" s="7" t="s">
        <v>15</v>
      </c>
      <c r="F1988" s="7" t="s">
        <v>47</v>
      </c>
      <c r="G1988" s="7" t="s">
        <v>14</v>
      </c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</row>
    <row r="1989">
      <c r="A1989" s="70">
        <v>45259.0</v>
      </c>
      <c r="B1989" s="11" t="s">
        <v>24647</v>
      </c>
      <c r="C1989" s="7" t="s">
        <v>24648</v>
      </c>
      <c r="D1989" s="7" t="str">
        <f>IFERROR(__xludf.DUMMYFUNCTION("REGEXEXTRACT(C1989,""[A-Z]{2,}"")"),"BGRIM")</f>
        <v>BGRIM</v>
      </c>
      <c r="E1989" s="7" t="s">
        <v>3289</v>
      </c>
      <c r="F1989" s="7" t="s">
        <v>1316</v>
      </c>
      <c r="G1989" s="7" t="s">
        <v>29</v>
      </c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</row>
    <row r="1990">
      <c r="A1990" s="70">
        <v>45259.0</v>
      </c>
      <c r="B1990" s="11" t="s">
        <v>24649</v>
      </c>
      <c r="C1990" s="7" t="s">
        <v>24650</v>
      </c>
      <c r="D1990" s="7" t="str">
        <f>IFERROR(__xludf.DUMMYFUNCTION("REGEXEXTRACT(C1990,""[A-Z]{2,}"")"),"JKN")</f>
        <v>JKN</v>
      </c>
      <c r="E1990" s="7" t="s">
        <v>21492</v>
      </c>
      <c r="F1990" s="7" t="s">
        <v>22965</v>
      </c>
      <c r="G1990" s="7" t="s">
        <v>86</v>
      </c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</row>
    <row r="1991">
      <c r="A1991" s="70">
        <v>45259.0</v>
      </c>
      <c r="B1991" s="11" t="s">
        <v>24649</v>
      </c>
      <c r="C1991" s="7" t="s">
        <v>24650</v>
      </c>
      <c r="D1991" s="7" t="str">
        <f>IFERROR(__xludf.DUMMYFUNCTION("REGEXEXTRACT(C1991,""[A-Z]{2,}"")"),"JKN")</f>
        <v>JKN</v>
      </c>
      <c r="E1991" s="7" t="s">
        <v>493</v>
      </c>
      <c r="F1991" s="7" t="s">
        <v>22756</v>
      </c>
      <c r="G1991" s="7" t="s">
        <v>86</v>
      </c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</row>
    <row r="1992">
      <c r="A1992" s="70">
        <v>45259.0</v>
      </c>
      <c r="B1992" s="11" t="s">
        <v>24651</v>
      </c>
      <c r="C1992" s="7" t="s">
        <v>24652</v>
      </c>
      <c r="D1992" s="7" t="str">
        <f>IFERROR(__xludf.DUMMYFUNCTION("REGEXEXTRACT(C1992,""[A-Z]{2,}"")"),"JKN")</f>
        <v>JKN</v>
      </c>
      <c r="E1992" s="7" t="s">
        <v>24644</v>
      </c>
      <c r="F1992" s="7" t="s">
        <v>22196</v>
      </c>
      <c r="G1992" s="7" t="s">
        <v>29</v>
      </c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</row>
    <row r="1993">
      <c r="A1993" s="70">
        <v>45259.0</v>
      </c>
      <c r="B1993" s="11" t="s">
        <v>24651</v>
      </c>
      <c r="C1993" s="7" t="s">
        <v>24652</v>
      </c>
      <c r="D1993" s="7" t="str">
        <f>IFERROR(__xludf.DUMMYFUNCTION("REGEXEXTRACT(C1993,""[A-Z]{2,}"")"),"JKN")</f>
        <v>JKN</v>
      </c>
      <c r="E1993" s="7" t="s">
        <v>24653</v>
      </c>
      <c r="F1993" s="7" t="s">
        <v>24654</v>
      </c>
      <c r="G1993" s="7" t="s">
        <v>29</v>
      </c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</row>
    <row r="1994">
      <c r="A1994" s="70">
        <v>45258.0</v>
      </c>
      <c r="B1994" s="11" t="s">
        <v>24655</v>
      </c>
      <c r="C1994" s="7" t="s">
        <v>24656</v>
      </c>
      <c r="D1994" s="7" t="str">
        <f>IFERROR(__xludf.DUMMYFUNCTION("REGEXEXTRACT(C1994,""[A-Z]{2,}"")"),"CPAXT")</f>
        <v>CPAXT</v>
      </c>
      <c r="E1994" s="7" t="s">
        <v>15</v>
      </c>
      <c r="F1994" s="7" t="s">
        <v>747</v>
      </c>
      <c r="G1994" s="7" t="s">
        <v>86</v>
      </c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</row>
    <row r="1995">
      <c r="A1995" s="70">
        <v>45254.0</v>
      </c>
      <c r="B1995" s="11" t="s">
        <v>24657</v>
      </c>
      <c r="C1995" s="7" t="s">
        <v>24658</v>
      </c>
      <c r="D1995" s="7" t="str">
        <f>IFERROR(__xludf.DUMMYFUNCTION("REGEXEXTRACT(C1995,""[A-Z]{2,}"")"),"AOT")</f>
        <v>AOT</v>
      </c>
      <c r="E1995" s="7"/>
      <c r="F1995" s="7" t="s">
        <v>4561</v>
      </c>
      <c r="G1995" s="7" t="s">
        <v>86</v>
      </c>
      <c r="H1995" s="7" t="s">
        <v>15</v>
      </c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</row>
    <row r="1996">
      <c r="A1996" s="70">
        <v>45254.0</v>
      </c>
      <c r="B1996" s="11" t="s">
        <v>24659</v>
      </c>
      <c r="C1996" s="7" t="s">
        <v>24660</v>
      </c>
      <c r="D1996" s="7" t="str">
        <f>IFERROR(__xludf.DUMMYFUNCTION("REGEXEXTRACT(C1996,""[A-Z]{2,}"")"),"BGRIM")</f>
        <v>BGRIM</v>
      </c>
      <c r="E1996" s="7" t="s">
        <v>3289</v>
      </c>
      <c r="F1996" s="7" t="s">
        <v>1316</v>
      </c>
      <c r="G1996" s="7" t="s">
        <v>29</v>
      </c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</row>
    <row r="1997">
      <c r="A1997" s="70">
        <v>45254.0</v>
      </c>
      <c r="B1997" s="11" t="s">
        <v>24661</v>
      </c>
      <c r="C1997" s="7" t="s">
        <v>24662</v>
      </c>
      <c r="D1997" s="7" t="str">
        <f>IFERROR(__xludf.DUMMYFUNCTION("REGEXEXTRACT(C1997,""[A-Z]{2,}"")"),"BPP")</f>
        <v>BPP</v>
      </c>
      <c r="E1997" s="7"/>
      <c r="F1997" s="7" t="s">
        <v>101</v>
      </c>
      <c r="G1997" s="7" t="s">
        <v>14</v>
      </c>
      <c r="H1997" s="7" t="s">
        <v>15</v>
      </c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</row>
    <row r="1998">
      <c r="A1998" s="70">
        <v>45253.0</v>
      </c>
      <c r="B1998" s="11" t="s">
        <v>24663</v>
      </c>
      <c r="C1998" s="7" t="s">
        <v>24664</v>
      </c>
      <c r="D1998" s="7" t="str">
        <f>IFERROR(__xludf.DUMMYFUNCTION("REGEXEXTRACT(C1998,""[A-Z]{2,}"")"),"AOT")</f>
        <v>AOT</v>
      </c>
      <c r="E1998" s="7" t="s">
        <v>15</v>
      </c>
      <c r="F1998" s="7" t="s">
        <v>4561</v>
      </c>
      <c r="G1998" s="7" t="s">
        <v>86</v>
      </c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</row>
    <row r="1999">
      <c r="A1999" s="70">
        <v>45253.0</v>
      </c>
      <c r="B1999" s="11" t="s">
        <v>24663</v>
      </c>
      <c r="C1999" s="7" t="s">
        <v>24664</v>
      </c>
      <c r="D1999" s="7" t="str">
        <f>IFERROR(__xludf.DUMMYFUNCTION("REGEXEXTRACT(C1999,""[A-Z]{2,}"")"),"AOT")</f>
        <v>AOT</v>
      </c>
      <c r="E1999" s="7" t="s">
        <v>2737</v>
      </c>
      <c r="F1999" s="7" t="s">
        <v>21344</v>
      </c>
      <c r="G1999" s="7" t="s">
        <v>86</v>
      </c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</row>
    <row r="2000">
      <c r="A2000" s="70">
        <v>45253.0</v>
      </c>
      <c r="B2000" s="11" t="s">
        <v>24663</v>
      </c>
      <c r="C2000" s="7" t="s">
        <v>24664</v>
      </c>
      <c r="D2000" s="7" t="str">
        <f>IFERROR(__xludf.DUMMYFUNCTION("REGEXEXTRACT(C2000,""[A-Z]{2,}"")"),"AOT")</f>
        <v>AOT</v>
      </c>
      <c r="E2000" s="7" t="s">
        <v>259</v>
      </c>
      <c r="F2000" s="7" t="s">
        <v>247</v>
      </c>
      <c r="G2000" s="7" t="s">
        <v>86</v>
      </c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</row>
    <row r="2001">
      <c r="A2001" s="70">
        <v>45253.0</v>
      </c>
      <c r="B2001" s="11" t="s">
        <v>24665</v>
      </c>
      <c r="C2001" s="7" t="s">
        <v>24666</v>
      </c>
      <c r="D2001" s="7" t="str">
        <f>IFERROR(__xludf.DUMMYFUNCTION("REGEXEXTRACT(C2001,""[A-Z]{2,}"")"),"OR")</f>
        <v>OR</v>
      </c>
      <c r="E2001" s="7" t="s">
        <v>420</v>
      </c>
      <c r="F2001" s="7" t="s">
        <v>671</v>
      </c>
      <c r="G2001" s="7" t="s">
        <v>14</v>
      </c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</row>
    <row r="2002">
      <c r="A2002" s="70">
        <v>45253.0</v>
      </c>
      <c r="B2002" s="11" t="s">
        <v>24665</v>
      </c>
      <c r="C2002" s="7" t="s">
        <v>24666</v>
      </c>
      <c r="D2002" s="7" t="str">
        <f>IFERROR(__xludf.DUMMYFUNCTION("REGEXEXTRACT(C2002,""[A-Z]{2,}"")"),"OR")</f>
        <v>OR</v>
      </c>
      <c r="E2002" s="7" t="s">
        <v>344</v>
      </c>
      <c r="F2002" s="7" t="s">
        <v>450</v>
      </c>
      <c r="G2002" s="7" t="s">
        <v>14</v>
      </c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</row>
    <row r="2003">
      <c r="A2003" s="70">
        <v>45253.0</v>
      </c>
      <c r="B2003" s="11" t="s">
        <v>24667</v>
      </c>
      <c r="C2003" s="7" t="s">
        <v>24668</v>
      </c>
      <c r="D2003" s="7" t="str">
        <f>IFERROR(__xludf.DUMMYFUNCTION("REGEXEXTRACT(C2003,""[A-Z]{2,}"")"),"SCGD")</f>
        <v>SCGD</v>
      </c>
      <c r="E2003" s="7" t="s">
        <v>15</v>
      </c>
      <c r="F2003" s="7" t="s">
        <v>24669</v>
      </c>
      <c r="G2003" s="7" t="s">
        <v>29</v>
      </c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</row>
    <row r="2004">
      <c r="A2004" s="70">
        <v>45253.0</v>
      </c>
      <c r="B2004" s="11" t="s">
        <v>24670</v>
      </c>
      <c r="C2004" s="7" t="s">
        <v>24671</v>
      </c>
      <c r="D2004" s="7" t="str">
        <f>IFERROR(__xludf.DUMMYFUNCTION("REGEXEXTRACT(C2004,""[A-Z]{2,}"")"),"AOT")</f>
        <v>AOT</v>
      </c>
      <c r="E2004" s="7"/>
      <c r="F2004" s="7" t="s">
        <v>747</v>
      </c>
      <c r="G2004" s="7" t="s">
        <v>86</v>
      </c>
      <c r="H2004" s="7" t="s">
        <v>15</v>
      </c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</row>
    <row r="2005">
      <c r="A2005" s="70">
        <v>45253.0</v>
      </c>
      <c r="B2005" s="11" t="s">
        <v>24672</v>
      </c>
      <c r="C2005" s="7" t="s">
        <v>24673</v>
      </c>
      <c r="D2005" s="7" t="str">
        <f>IFERROR(__xludf.DUMMYFUNCTION("REGEXEXTRACT(C2005,""[A-Z]{2,}"")"),"SETESG")</f>
        <v>SETESG</v>
      </c>
      <c r="E2005" s="7" t="s">
        <v>119</v>
      </c>
      <c r="F2005" s="7" t="s">
        <v>101</v>
      </c>
      <c r="G2005" s="7" t="s">
        <v>14</v>
      </c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</row>
    <row r="2006">
      <c r="A2006" s="70">
        <v>45252.0</v>
      </c>
      <c r="B2006" s="11" t="s">
        <v>24674</v>
      </c>
      <c r="C2006" s="7" t="s">
        <v>24675</v>
      </c>
      <c r="D2006" s="7" t="str">
        <f>IFERROR(__xludf.DUMMYFUNCTION("REGEXEXTRACT(C2006,""[A-Z]{2,}"")"),"AGE")</f>
        <v>AGE</v>
      </c>
      <c r="E2006" s="7" t="s">
        <v>436</v>
      </c>
      <c r="F2006" s="7" t="s">
        <v>6594</v>
      </c>
      <c r="G2006" s="7" t="s">
        <v>14</v>
      </c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</row>
    <row r="2007">
      <c r="A2007" s="70">
        <v>45252.0</v>
      </c>
      <c r="B2007" s="11" t="s">
        <v>24674</v>
      </c>
      <c r="C2007" s="7" t="s">
        <v>24675</v>
      </c>
      <c r="D2007" s="7" t="str">
        <f>IFERROR(__xludf.DUMMYFUNCTION("REGEXEXTRACT(C2007,""[A-Z]{2,}"")"),"AGE")</f>
        <v>AGE</v>
      </c>
      <c r="E2007" s="7" t="s">
        <v>24676</v>
      </c>
      <c r="F2007" s="7" t="s">
        <v>671</v>
      </c>
      <c r="G2007" s="7" t="s">
        <v>14</v>
      </c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</row>
    <row r="2008">
      <c r="A2008" s="70">
        <v>45252.0</v>
      </c>
      <c r="B2008" s="11" t="s">
        <v>24677</v>
      </c>
      <c r="C2008" s="7" t="s">
        <v>24678</v>
      </c>
      <c r="D2008" s="7" t="str">
        <f>IFERROR(__xludf.DUMMYFUNCTION("REGEXEXTRACT(C2008,""[A-Z]{2,}"")"),"AQUA")</f>
        <v>AQUA</v>
      </c>
      <c r="E2008" s="7" t="s">
        <v>5927</v>
      </c>
      <c r="F2008" s="7" t="s">
        <v>6936</v>
      </c>
      <c r="G2008" s="7" t="s">
        <v>14</v>
      </c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</row>
    <row r="2009">
      <c r="A2009" s="70">
        <v>45252.0</v>
      </c>
      <c r="B2009" s="11" t="s">
        <v>24677</v>
      </c>
      <c r="C2009" s="7" t="s">
        <v>24678</v>
      </c>
      <c r="D2009" s="7" t="str">
        <f>IFERROR(__xludf.DUMMYFUNCTION("REGEXEXTRACT(C2009,""[A-Z]{2,}"")"),"AQUA")</f>
        <v>AQUA</v>
      </c>
      <c r="E2009" s="7" t="s">
        <v>24679</v>
      </c>
      <c r="F2009" s="7" t="s">
        <v>3822</v>
      </c>
      <c r="G2009" s="7" t="s">
        <v>14</v>
      </c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</row>
    <row r="2010">
      <c r="A2010" s="70">
        <v>45252.0</v>
      </c>
      <c r="B2010" s="11" t="s">
        <v>24680</v>
      </c>
      <c r="C2010" s="79" t="s">
        <v>24681</v>
      </c>
      <c r="D2010" s="7" t="str">
        <f>IFERROR(__xludf.DUMMYFUNCTION("REGEXEXTRACT(C2010,""[A-Z]{2,}"")"),"OTO")</f>
        <v>OTO</v>
      </c>
      <c r="E2010" s="7" t="s">
        <v>7428</v>
      </c>
      <c r="F2010" s="7" t="s">
        <v>6936</v>
      </c>
      <c r="G2010" s="7" t="s">
        <v>14</v>
      </c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</row>
    <row r="2011">
      <c r="A2011" s="70">
        <v>45252.0</v>
      </c>
      <c r="B2011" s="11" t="s">
        <v>24682</v>
      </c>
      <c r="C2011" s="7" t="s">
        <v>24683</v>
      </c>
      <c r="D2011" s="7" t="str">
        <f>IFERROR(__xludf.DUMMYFUNCTION("REGEXEXTRACT(C2011,""[A-Z]{2,}"")"),"BMA")</f>
        <v>BMA</v>
      </c>
      <c r="E2011" s="7" t="s">
        <v>887</v>
      </c>
      <c r="F2011" s="7" t="s">
        <v>11396</v>
      </c>
      <c r="G2011" s="7" t="s">
        <v>29</v>
      </c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</row>
    <row r="2012">
      <c r="A2012" s="70">
        <v>45251.0</v>
      </c>
      <c r="B2012" s="11" t="s">
        <v>24684</v>
      </c>
      <c r="C2012" s="7" t="s">
        <v>24685</v>
      </c>
      <c r="D2012" s="7" t="str">
        <f>IFERROR(__xludf.DUMMYFUNCTION("REGEXEXTRACT(C2012,""[A-Z]{2,}"")"),"KTC")</f>
        <v>KTC</v>
      </c>
      <c r="E2012" s="7" t="s">
        <v>24686</v>
      </c>
      <c r="F2012" s="7" t="s">
        <v>24687</v>
      </c>
      <c r="G2012" s="7" t="s">
        <v>14</v>
      </c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</row>
    <row r="2013">
      <c r="A2013" s="70">
        <v>45251.0</v>
      </c>
      <c r="B2013" s="11" t="s">
        <v>24688</v>
      </c>
      <c r="C2013" s="7" t="s">
        <v>24689</v>
      </c>
      <c r="D2013" s="7" t="str">
        <f>IFERROR(__xludf.DUMMYFUNCTION("REGEXEXTRACT(C2013,""[A-Z]{2,}"")"),"WHA")</f>
        <v>WHA</v>
      </c>
      <c r="E2013" s="7" t="s">
        <v>184</v>
      </c>
      <c r="F2013" s="7" t="s">
        <v>6616</v>
      </c>
      <c r="G2013" s="7" t="s">
        <v>14</v>
      </c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</row>
    <row r="2014">
      <c r="A2014" s="70">
        <v>45251.0</v>
      </c>
      <c r="B2014" s="11" t="s">
        <v>24688</v>
      </c>
      <c r="C2014" s="7" t="s">
        <v>24689</v>
      </c>
      <c r="D2014" s="7" t="str">
        <f>IFERROR(__xludf.DUMMYFUNCTION("REGEXEXTRACT(C2014,""[A-Z]{2,}"")"),"WHA")</f>
        <v>WHA</v>
      </c>
      <c r="E2014" s="7" t="s">
        <v>1790</v>
      </c>
      <c r="F2014" s="7" t="s">
        <v>149</v>
      </c>
      <c r="G2014" s="7" t="s">
        <v>14</v>
      </c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</row>
    <row r="2015">
      <c r="A2015" s="70">
        <v>45251.0</v>
      </c>
      <c r="B2015" s="11" t="s">
        <v>24688</v>
      </c>
      <c r="C2015" s="7" t="s">
        <v>24689</v>
      </c>
      <c r="D2015" s="7" t="str">
        <f>IFERROR(__xludf.DUMMYFUNCTION("REGEXEXTRACT(C2015,""[A-Z]{2,}"")"),"WHA")</f>
        <v>WHA</v>
      </c>
      <c r="E2015" s="7" t="s">
        <v>38</v>
      </c>
      <c r="F2015" s="7" t="s">
        <v>18</v>
      </c>
      <c r="G2015" s="7" t="s">
        <v>14</v>
      </c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</row>
    <row r="2016">
      <c r="A2016" s="70">
        <v>45251.0</v>
      </c>
      <c r="B2016" s="11" t="s">
        <v>24688</v>
      </c>
      <c r="C2016" s="7" t="s">
        <v>24689</v>
      </c>
      <c r="D2016" s="7" t="str">
        <f>IFERROR(__xludf.DUMMYFUNCTION("REGEXEXTRACT(C2016,""[A-Z]{2,}"")"),"WHA")</f>
        <v>WHA</v>
      </c>
      <c r="E2016" s="7"/>
      <c r="F2016" s="7" t="s">
        <v>127</v>
      </c>
      <c r="G2016" s="7" t="s">
        <v>14</v>
      </c>
      <c r="H2016" s="7" t="s">
        <v>15</v>
      </c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</row>
    <row r="2017">
      <c r="A2017" s="70">
        <v>45250.0</v>
      </c>
      <c r="B2017" s="11" t="s">
        <v>24690</v>
      </c>
      <c r="C2017" s="7" t="s">
        <v>24691</v>
      </c>
      <c r="D2017" s="7" t="str">
        <f>IFERROR(__xludf.DUMMYFUNCTION("REGEXEXTRACT(C2017,""[A-Z]{2,}"")"),"SETHD")</f>
        <v>SETHD</v>
      </c>
      <c r="E2017" s="7" t="s">
        <v>809</v>
      </c>
      <c r="F2017" s="7" t="s">
        <v>47</v>
      </c>
      <c r="G2017" s="7" t="s">
        <v>14</v>
      </c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</row>
    <row r="2018">
      <c r="A2018" s="70">
        <v>45250.0</v>
      </c>
      <c r="B2018" s="11" t="s">
        <v>24690</v>
      </c>
      <c r="C2018" s="7" t="s">
        <v>24691</v>
      </c>
      <c r="D2018" s="7" t="str">
        <f>IFERROR(__xludf.DUMMYFUNCTION("REGEXEXTRACT(C2018,""[A-Z]{2,}"")"),"SETHD")</f>
        <v>SETHD</v>
      </c>
      <c r="E2018" s="7" t="s">
        <v>334</v>
      </c>
      <c r="F2018" s="7" t="s">
        <v>7016</v>
      </c>
      <c r="G2018" s="7" t="s">
        <v>14</v>
      </c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</row>
    <row r="2019">
      <c r="A2019" s="70">
        <v>45250.0</v>
      </c>
      <c r="B2019" s="11" t="s">
        <v>24690</v>
      </c>
      <c r="C2019" s="7" t="s">
        <v>24691</v>
      </c>
      <c r="D2019" s="7" t="str">
        <f>IFERROR(__xludf.DUMMYFUNCTION("REGEXEXTRACT(C2019,""[A-Z]{2,}"")"),"SETHD")</f>
        <v>SETHD</v>
      </c>
      <c r="E2019" s="7" t="s">
        <v>259</v>
      </c>
      <c r="F2019" s="7" t="s">
        <v>119</v>
      </c>
      <c r="G2019" s="7" t="s">
        <v>14</v>
      </c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</row>
    <row r="2020">
      <c r="A2020" s="70">
        <v>45250.0</v>
      </c>
      <c r="B2020" s="11" t="s">
        <v>24690</v>
      </c>
      <c r="C2020" s="7" t="s">
        <v>24691</v>
      </c>
      <c r="D2020" s="7" t="str">
        <f>IFERROR(__xludf.DUMMYFUNCTION("REGEXEXTRACT(C2020,""[A-Z]{2,}"")"),"SETHD")</f>
        <v>SETHD</v>
      </c>
      <c r="E2020" s="7" t="s">
        <v>119</v>
      </c>
      <c r="F2020" s="7" t="s">
        <v>149</v>
      </c>
      <c r="G2020" s="7" t="s">
        <v>14</v>
      </c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</row>
    <row r="2021">
      <c r="A2021" s="70">
        <v>45250.0</v>
      </c>
      <c r="B2021" s="11" t="s">
        <v>24692</v>
      </c>
      <c r="C2021" s="7" t="s">
        <v>24693</v>
      </c>
      <c r="D2021" s="7" t="str">
        <f>IFERROR(__xludf.DUMMYFUNCTION("REGEXEXTRACT(C2021,""[A-Z]{2,}"")"),"WHA")</f>
        <v>WHA</v>
      </c>
      <c r="E2021" s="7"/>
      <c r="F2021" s="7" t="s">
        <v>24694</v>
      </c>
      <c r="G2021" s="7" t="s">
        <v>14</v>
      </c>
      <c r="H2021" s="7" t="s">
        <v>15</v>
      </c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</row>
    <row r="2022">
      <c r="A2022" s="80">
        <v>45247.0</v>
      </c>
      <c r="B2022" s="11" t="s">
        <v>24695</v>
      </c>
      <c r="C2022" s="7" t="s">
        <v>24696</v>
      </c>
      <c r="D2022" s="7" t="str">
        <f>IFERROR(__xludf.DUMMYFUNCTION("REGEXEXTRACT(C2022,""[A-Z]{2,}"")"),"JMART")</f>
        <v>JMART</v>
      </c>
      <c r="E2022" s="7" t="s">
        <v>24697</v>
      </c>
      <c r="F2022" s="7" t="s">
        <v>4561</v>
      </c>
      <c r="G2022" s="7" t="s">
        <v>86</v>
      </c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</row>
    <row r="2023">
      <c r="A2023" s="80">
        <v>45247.0</v>
      </c>
      <c r="B2023" s="11" t="s">
        <v>24698</v>
      </c>
      <c r="C2023" s="7" t="s">
        <v>24699</v>
      </c>
      <c r="D2023" s="7" t="str">
        <f>IFERROR(__xludf.DUMMYFUNCTION("REGEXEXTRACT(C2023,""[A-Z]{2,}"")"),"KCG")</f>
        <v>KCG</v>
      </c>
      <c r="E2023" s="7" t="s">
        <v>24700</v>
      </c>
      <c r="F2023" s="7" t="s">
        <v>2082</v>
      </c>
      <c r="G2023" s="7" t="s">
        <v>14</v>
      </c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</row>
    <row r="2024">
      <c r="A2024" s="80">
        <v>45247.0</v>
      </c>
      <c r="B2024" s="11" t="s">
        <v>24698</v>
      </c>
      <c r="C2024" s="7" t="s">
        <v>24699</v>
      </c>
      <c r="D2024" s="7" t="str">
        <f>IFERROR(__xludf.DUMMYFUNCTION("REGEXEXTRACT(C2024,""[A-Z]{2,}"")"),"KCG")</f>
        <v>KCG</v>
      </c>
      <c r="E2024" s="7" t="s">
        <v>38</v>
      </c>
      <c r="F2024" s="7" t="s">
        <v>18</v>
      </c>
      <c r="G2024" s="7" t="s">
        <v>14</v>
      </c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</row>
    <row r="2025">
      <c r="A2025" s="80">
        <v>45246.0</v>
      </c>
      <c r="B2025" s="11" t="s">
        <v>24701</v>
      </c>
      <c r="C2025" s="7" t="s">
        <v>24702</v>
      </c>
      <c r="D2025" s="7" t="str">
        <f>IFERROR(__xludf.DUMMYFUNCTION("REGEXEXTRACT(C2025,""[A-Z]{2,}"")"),"GULF")</f>
        <v>GULF</v>
      </c>
      <c r="E2025" s="7" t="s">
        <v>38</v>
      </c>
      <c r="F2025" s="7" t="s">
        <v>18</v>
      </c>
      <c r="G2025" s="7" t="s">
        <v>14</v>
      </c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</row>
    <row r="2026">
      <c r="A2026" s="80">
        <v>45246.0</v>
      </c>
      <c r="B2026" s="11" t="s">
        <v>24703</v>
      </c>
      <c r="C2026" s="7" t="s">
        <v>24704</v>
      </c>
      <c r="D2026" s="7" t="str">
        <f>IFERROR(__xludf.DUMMYFUNCTION("REGEXEXTRACT(C2026,""[A-Z]{2,}"")"),"BCPG")</f>
        <v>BCPG</v>
      </c>
      <c r="E2026" s="7" t="s">
        <v>111</v>
      </c>
      <c r="F2026" s="7" t="s">
        <v>417</v>
      </c>
      <c r="G2026" s="7" t="s">
        <v>14</v>
      </c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</row>
    <row r="2027">
      <c r="A2027" s="80">
        <v>45245.0</v>
      </c>
      <c r="B2027" s="11" t="s">
        <v>24705</v>
      </c>
      <c r="C2027" s="7" t="s">
        <v>24706</v>
      </c>
      <c r="D2027" s="7" t="str">
        <f>IFERROR(__xludf.DUMMYFUNCTION("REGEXEXTRACT(C2027,""[A-Z]{2,}"")"),"PRM")</f>
        <v>PRM</v>
      </c>
      <c r="E2027" s="7" t="s">
        <v>257</v>
      </c>
      <c r="F2027" s="7" t="s">
        <v>3501</v>
      </c>
      <c r="G2027" s="7" t="s">
        <v>14</v>
      </c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</row>
    <row r="2028">
      <c r="A2028" s="80">
        <v>45245.0</v>
      </c>
      <c r="B2028" s="11" t="s">
        <v>24705</v>
      </c>
      <c r="C2028" s="7" t="s">
        <v>24706</v>
      </c>
      <c r="D2028" s="7" t="str">
        <f>IFERROR(__xludf.DUMMYFUNCTION("REGEXEXTRACT(C2028,""[A-Z]{2,}"")"),"PRM")</f>
        <v>PRM</v>
      </c>
      <c r="E2028" s="7" t="s">
        <v>21367</v>
      </c>
      <c r="F2028" s="7" t="s">
        <v>47</v>
      </c>
      <c r="G2028" s="7" t="s">
        <v>14</v>
      </c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</row>
    <row r="2029">
      <c r="A2029" s="80">
        <v>45245.0</v>
      </c>
      <c r="B2029" s="11" t="s">
        <v>24705</v>
      </c>
      <c r="C2029" s="7" t="s">
        <v>24706</v>
      </c>
      <c r="D2029" s="7" t="str">
        <f>IFERROR(__xludf.DUMMYFUNCTION("REGEXEXTRACT(C2029,""[A-Z]{2,}"")"),"PRM")</f>
        <v>PRM</v>
      </c>
      <c r="E2029" s="7" t="s">
        <v>334</v>
      </c>
      <c r="F2029" s="7" t="s">
        <v>454</v>
      </c>
      <c r="G2029" s="7" t="s">
        <v>14</v>
      </c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</row>
    <row r="2030">
      <c r="A2030" s="80">
        <v>45245.0</v>
      </c>
      <c r="B2030" s="11" t="s">
        <v>24707</v>
      </c>
      <c r="C2030" s="7" t="s">
        <v>24708</v>
      </c>
      <c r="D2030" s="7" t="str">
        <f>IFERROR(__xludf.DUMMYFUNCTION("REGEXEXTRACT(C2030,""[A-Z]{2,}"")"),"DITTO")</f>
        <v>DITTO</v>
      </c>
      <c r="E2030" s="7"/>
      <c r="F2030" s="7" t="s">
        <v>119</v>
      </c>
      <c r="G2030" s="7" t="s">
        <v>14</v>
      </c>
      <c r="H2030" s="7" t="s">
        <v>15</v>
      </c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</row>
    <row r="2031">
      <c r="A2031" s="80">
        <v>45245.0</v>
      </c>
      <c r="B2031" s="11" t="s">
        <v>24709</v>
      </c>
      <c r="C2031" s="7" t="s">
        <v>24710</v>
      </c>
      <c r="D2031" s="7" t="str">
        <f>IFERROR(__xludf.DUMMYFUNCTION("REGEXEXTRACT(C2031,""[A-Z]{2,}"")"),"NEX")</f>
        <v>NEX</v>
      </c>
      <c r="E2031" s="7" t="s">
        <v>119</v>
      </c>
      <c r="F2031" s="7" t="s">
        <v>101</v>
      </c>
      <c r="G2031" s="7" t="s">
        <v>14</v>
      </c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</row>
    <row r="2032">
      <c r="A2032" s="80">
        <v>45245.0</v>
      </c>
      <c r="B2032" s="11" t="s">
        <v>24709</v>
      </c>
      <c r="C2032" s="7" t="s">
        <v>24710</v>
      </c>
      <c r="D2032" s="7" t="str">
        <f>IFERROR(__xludf.DUMMYFUNCTION("REGEXEXTRACT(C2032,""[A-Z]{2,}"")"),"NEX")</f>
        <v>NEX</v>
      </c>
      <c r="E2032" s="7" t="s">
        <v>21327</v>
      </c>
      <c r="F2032" s="7" t="s">
        <v>5944</v>
      </c>
      <c r="G2032" s="7" t="s">
        <v>14</v>
      </c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</row>
    <row r="2033">
      <c r="A2033" s="80">
        <v>45245.0</v>
      </c>
      <c r="B2033" s="11" t="s">
        <v>24711</v>
      </c>
      <c r="C2033" s="7" t="s">
        <v>24712</v>
      </c>
      <c r="D2033" s="7" t="str">
        <f>IFERROR(__xludf.DUMMYFUNCTION("REGEXEXTRACT(C2033,""[A-Z]{2,}"")"),"SKY")</f>
        <v>SKY</v>
      </c>
      <c r="E2033" s="7" t="s">
        <v>119</v>
      </c>
      <c r="F2033" s="7" t="s">
        <v>18</v>
      </c>
      <c r="G2033" s="7" t="s">
        <v>14</v>
      </c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</row>
    <row r="2034">
      <c r="A2034" s="80">
        <v>45245.0</v>
      </c>
      <c r="B2034" s="11" t="s">
        <v>24711</v>
      </c>
      <c r="C2034" s="7" t="s">
        <v>24712</v>
      </c>
      <c r="D2034" s="7" t="str">
        <f>IFERROR(__xludf.DUMMYFUNCTION("REGEXEXTRACT(C2034,""[A-Z]{2,}"")"),"SKY")</f>
        <v>SKY</v>
      </c>
      <c r="E2034" s="7" t="s">
        <v>5939</v>
      </c>
      <c r="F2034" s="7" t="s">
        <v>2082</v>
      </c>
      <c r="G2034" s="7" t="s">
        <v>14</v>
      </c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</row>
    <row r="2035">
      <c r="A2035" s="80">
        <v>45245.0</v>
      </c>
      <c r="B2035" s="11" t="s">
        <v>24711</v>
      </c>
      <c r="C2035" s="7" t="s">
        <v>24712</v>
      </c>
      <c r="D2035" s="7" t="str">
        <f>IFERROR(__xludf.DUMMYFUNCTION("REGEXEXTRACT(C2035,""[A-Z]{2,}"")"),"SKY")</f>
        <v>SKY</v>
      </c>
      <c r="E2035" s="7" t="s">
        <v>38</v>
      </c>
      <c r="F2035" s="7" t="s">
        <v>2427</v>
      </c>
      <c r="G2035" s="7" t="s">
        <v>14</v>
      </c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</row>
    <row r="2036">
      <c r="A2036" s="80">
        <v>45245.0</v>
      </c>
      <c r="B2036" s="11" t="s">
        <v>24713</v>
      </c>
      <c r="C2036" s="7" t="s">
        <v>24714</v>
      </c>
      <c r="D2036" s="7" t="str">
        <f>IFERROR(__xludf.DUMMYFUNCTION("REGEXEXTRACT(C2036,""[A-Z]{2,}"")"),"TOA")</f>
        <v>TOA</v>
      </c>
      <c r="E2036" s="7" t="s">
        <v>119</v>
      </c>
      <c r="F2036" s="7" t="s">
        <v>101</v>
      </c>
      <c r="G2036" s="7" t="s">
        <v>14</v>
      </c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</row>
    <row r="2037">
      <c r="A2037" s="80">
        <v>45245.0</v>
      </c>
      <c r="B2037" s="11" t="s">
        <v>24715</v>
      </c>
      <c r="C2037" s="7" t="s">
        <v>24716</v>
      </c>
      <c r="D2037" s="7" t="str">
        <f>IFERROR(__xludf.DUMMYFUNCTION("REGEXEXTRACT(C2037,""[A-Z]{2,}"")"),"JKN")</f>
        <v>JKN</v>
      </c>
      <c r="E2037" s="7" t="s">
        <v>5884</v>
      </c>
      <c r="F2037" s="7" t="s">
        <v>119</v>
      </c>
      <c r="G2037" s="7" t="s">
        <v>29</v>
      </c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</row>
    <row r="2038">
      <c r="A2038" s="80">
        <v>45245.0</v>
      </c>
      <c r="B2038" s="11" t="s">
        <v>24717</v>
      </c>
      <c r="C2038" s="7" t="s">
        <v>24718</v>
      </c>
      <c r="D2038" s="7" t="str">
        <f>IFERROR(__xludf.DUMMYFUNCTION("REGEXEXTRACT(C2038,""[A-Z]{2,}"")"),"JMART")</f>
        <v>JMART</v>
      </c>
      <c r="E2038" s="7"/>
      <c r="F2038" s="7" t="s">
        <v>747</v>
      </c>
      <c r="G2038" s="7" t="s">
        <v>86</v>
      </c>
      <c r="H2038" s="7" t="s">
        <v>15</v>
      </c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</row>
    <row r="2039">
      <c r="A2039" s="80">
        <v>45245.0</v>
      </c>
      <c r="B2039" s="11" t="s">
        <v>24719</v>
      </c>
      <c r="C2039" s="7" t="s">
        <v>24720</v>
      </c>
      <c r="D2039" s="7" t="str">
        <f>IFERROR(__xludf.DUMMYFUNCTION("REGEXEXTRACT(C2039,""[A-Z]{2,}"")"),"JKN")</f>
        <v>JKN</v>
      </c>
      <c r="E2039" s="7" t="s">
        <v>24721</v>
      </c>
      <c r="F2039" s="7" t="s">
        <v>24722</v>
      </c>
      <c r="G2039" s="7" t="s">
        <v>29</v>
      </c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</row>
    <row r="2040">
      <c r="A2040" s="80">
        <v>45245.0</v>
      </c>
      <c r="B2040" s="11" t="s">
        <v>24723</v>
      </c>
      <c r="C2040" s="7" t="s">
        <v>24724</v>
      </c>
      <c r="D2040" s="7" t="str">
        <f>IFERROR(__xludf.DUMMYFUNCTION("REGEXEXTRACT(C2040,""[A-Z]{2,}"")"),"WHART")</f>
        <v>WHART</v>
      </c>
      <c r="E2040" s="7" t="s">
        <v>6454</v>
      </c>
      <c r="F2040" s="7" t="s">
        <v>542</v>
      </c>
      <c r="G2040" s="7" t="s">
        <v>14</v>
      </c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</row>
    <row r="2041">
      <c r="A2041" s="80">
        <v>45245.0</v>
      </c>
      <c r="B2041" s="11" t="s">
        <v>24725</v>
      </c>
      <c r="C2041" s="7" t="s">
        <v>24726</v>
      </c>
      <c r="D2041" s="7" t="str">
        <f>IFERROR(__xludf.DUMMYFUNCTION("REGEXEXTRACT(C2041,""[A-Z]{2,}"")"),"JKN")</f>
        <v>JKN</v>
      </c>
      <c r="E2041" s="7" t="s">
        <v>21336</v>
      </c>
      <c r="F2041" s="7" t="s">
        <v>24727</v>
      </c>
      <c r="G2041" s="7" t="s">
        <v>86</v>
      </c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</row>
    <row r="2042">
      <c r="A2042" s="80">
        <v>45244.0</v>
      </c>
      <c r="B2042" s="11" t="s">
        <v>24728</v>
      </c>
      <c r="C2042" s="7" t="s">
        <v>24729</v>
      </c>
      <c r="D2042" s="7" t="str">
        <f>IFERROR(__xludf.DUMMYFUNCTION("REGEXEXTRACT(C2042,""[A-Z]{2,}"")"),"TCAP")</f>
        <v>TCAP</v>
      </c>
      <c r="E2042" s="7" t="s">
        <v>119</v>
      </c>
      <c r="F2042" s="7" t="s">
        <v>18</v>
      </c>
      <c r="G2042" s="7" t="s">
        <v>14</v>
      </c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</row>
    <row r="2043">
      <c r="A2043" s="80">
        <v>45244.0</v>
      </c>
      <c r="B2043" s="11" t="s">
        <v>24728</v>
      </c>
      <c r="C2043" s="7" t="s">
        <v>24729</v>
      </c>
      <c r="D2043" s="7" t="str">
        <f>IFERROR(__xludf.DUMMYFUNCTION("REGEXEXTRACT(C2043,""[A-Z]{2,}"")"),"TCAP")</f>
        <v>TCAP</v>
      </c>
      <c r="E2043" s="7" t="s">
        <v>21301</v>
      </c>
      <c r="F2043" s="7" t="s">
        <v>47</v>
      </c>
      <c r="G2043" s="7" t="s">
        <v>14</v>
      </c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</row>
    <row r="2044">
      <c r="A2044" s="80">
        <v>45244.0</v>
      </c>
      <c r="B2044" s="11" t="s">
        <v>24730</v>
      </c>
      <c r="C2044" s="7" t="s">
        <v>24731</v>
      </c>
      <c r="D2044" s="7" t="str">
        <f>IFERROR(__xludf.DUMMYFUNCTION("REGEXEXTRACT(C2044,""[A-Z]{2,}"")"),"NRF")</f>
        <v>NRF</v>
      </c>
      <c r="E2044" s="7" t="s">
        <v>38</v>
      </c>
      <c r="F2044" s="7" t="s">
        <v>101</v>
      </c>
      <c r="G2044" s="7" t="s">
        <v>14</v>
      </c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</row>
    <row r="2045">
      <c r="A2045" s="80">
        <v>45244.0</v>
      </c>
      <c r="B2045" s="11" t="s">
        <v>24730</v>
      </c>
      <c r="C2045" s="7" t="s">
        <v>24731</v>
      </c>
      <c r="D2045" s="7" t="str">
        <f>IFERROR(__xludf.DUMMYFUNCTION("REGEXEXTRACT(C2045,""[A-Z]{2,}"")"),"NRF")</f>
        <v>NRF</v>
      </c>
      <c r="E2045" s="7" t="s">
        <v>18</v>
      </c>
      <c r="F2045" s="7" t="s">
        <v>564</v>
      </c>
      <c r="G2045" s="7" t="s">
        <v>14</v>
      </c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</row>
    <row r="2046">
      <c r="A2046" s="80">
        <v>45244.0</v>
      </c>
      <c r="B2046" s="11" t="s">
        <v>24732</v>
      </c>
      <c r="C2046" s="7" t="s">
        <v>24733</v>
      </c>
      <c r="D2046" s="7" t="str">
        <f>IFERROR(__xludf.DUMMYFUNCTION("REGEXEXTRACT(C2046,""[A-Z]{2,}"")"),"JKN")</f>
        <v>JKN</v>
      </c>
      <c r="E2046" s="7" t="s">
        <v>23029</v>
      </c>
      <c r="F2046" s="7" t="s">
        <v>24734</v>
      </c>
      <c r="G2046" s="7" t="s">
        <v>29</v>
      </c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</row>
    <row r="2047">
      <c r="A2047" s="80">
        <v>45243.0</v>
      </c>
      <c r="B2047" s="11" t="s">
        <v>24735</v>
      </c>
      <c r="C2047" s="7" t="s">
        <v>24736</v>
      </c>
      <c r="D2047" s="7" t="str">
        <f>IFERROR(__xludf.DUMMYFUNCTION("REGEXEXTRACT(C2047,""[A-Z]{2,}"")"),"CPF")</f>
        <v>CPF</v>
      </c>
      <c r="E2047" s="7"/>
      <c r="F2047" s="7" t="s">
        <v>152</v>
      </c>
      <c r="G2047" s="7" t="s">
        <v>86</v>
      </c>
      <c r="H2047" s="7" t="s">
        <v>15</v>
      </c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</row>
    <row r="2048">
      <c r="A2048" s="80">
        <v>45243.0</v>
      </c>
      <c r="B2048" s="11" t="s">
        <v>24735</v>
      </c>
      <c r="C2048" s="7" t="s">
        <v>24736</v>
      </c>
      <c r="D2048" s="7" t="str">
        <f>IFERROR(__xludf.DUMMYFUNCTION("REGEXEXTRACT(C2048,""[A-Z]{2,}"")"),"CPF")</f>
        <v>CPF</v>
      </c>
      <c r="E2048" s="7" t="s">
        <v>705</v>
      </c>
      <c r="F2048" s="7" t="s">
        <v>809</v>
      </c>
      <c r="G2048" s="7" t="s">
        <v>86</v>
      </c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</row>
    <row r="2049">
      <c r="A2049" s="80">
        <v>45243.0</v>
      </c>
      <c r="B2049" s="11" t="s">
        <v>24735</v>
      </c>
      <c r="C2049" s="7" t="s">
        <v>24736</v>
      </c>
      <c r="D2049" s="7" t="str">
        <f>IFERROR(__xludf.DUMMYFUNCTION("REGEXEXTRACT(C2049,""[A-Z]{2,}"")"),"CPF")</f>
        <v>CPF</v>
      </c>
      <c r="E2049" s="7" t="s">
        <v>105</v>
      </c>
      <c r="F2049" s="7" t="s">
        <v>21344</v>
      </c>
      <c r="G2049" s="7" t="s">
        <v>86</v>
      </c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</row>
    <row r="2050">
      <c r="A2050" s="80">
        <v>45243.0</v>
      </c>
      <c r="B2050" s="11" t="s">
        <v>24737</v>
      </c>
      <c r="C2050" s="7" t="s">
        <v>24738</v>
      </c>
      <c r="D2050" s="7" t="str">
        <f>IFERROR(__xludf.DUMMYFUNCTION("REGEXEXTRACT(C2050,""[A-Z]{2,}"")"),"PTT")</f>
        <v>PTT</v>
      </c>
      <c r="E2050" s="7" t="s">
        <v>119</v>
      </c>
      <c r="F2050" s="7" t="s">
        <v>18</v>
      </c>
      <c r="G2050" s="7" t="s">
        <v>14</v>
      </c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</row>
    <row r="2051">
      <c r="A2051" s="80">
        <v>45240.0</v>
      </c>
      <c r="B2051" s="11" t="s">
        <v>24739</v>
      </c>
      <c r="C2051" s="7" t="s">
        <v>24740</v>
      </c>
      <c r="D2051" s="7" t="str">
        <f>IFERROR(__xludf.DUMMYFUNCTION("REGEXEXTRACT(C2051,""[A-Z]{2,}"")"),"JMART")</f>
        <v>JMART</v>
      </c>
      <c r="E2051" s="7" t="s">
        <v>119</v>
      </c>
      <c r="F2051" s="7" t="s">
        <v>1123</v>
      </c>
      <c r="G2051" s="7" t="s">
        <v>86</v>
      </c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</row>
    <row r="2052">
      <c r="A2052" s="80">
        <v>45240.0</v>
      </c>
      <c r="B2052" s="11" t="s">
        <v>24739</v>
      </c>
      <c r="C2052" s="7" t="s">
        <v>24740</v>
      </c>
      <c r="D2052" s="7" t="str">
        <f>IFERROR(__xludf.DUMMYFUNCTION("REGEXEXTRACT(C2052,""[A-Z]{2,}"")"),"JMART")</f>
        <v>JMART</v>
      </c>
      <c r="E2052" s="7" t="s">
        <v>334</v>
      </c>
      <c r="F2052" s="7" t="s">
        <v>21344</v>
      </c>
      <c r="G2052" s="7" t="s">
        <v>86</v>
      </c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</row>
    <row r="2053">
      <c r="A2053" s="80">
        <v>45240.0</v>
      </c>
      <c r="B2053" s="11" t="s">
        <v>24739</v>
      </c>
      <c r="C2053" s="7" t="s">
        <v>24740</v>
      </c>
      <c r="D2053" s="7" t="str">
        <f>IFERROR(__xludf.DUMMYFUNCTION("REGEXEXTRACT(C2053,""[A-Z]{2,}"")"),"JMART")</f>
        <v>JMART</v>
      </c>
      <c r="E2053" s="7" t="s">
        <v>105</v>
      </c>
      <c r="F2053" s="7" t="s">
        <v>747</v>
      </c>
      <c r="G2053" s="7" t="s">
        <v>86</v>
      </c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</row>
    <row r="2054">
      <c r="A2054" s="80">
        <v>45240.0</v>
      </c>
      <c r="B2054" s="11" t="s">
        <v>24741</v>
      </c>
      <c r="C2054" s="7" t="s">
        <v>24742</v>
      </c>
      <c r="D2054" s="7" t="str">
        <f>IFERROR(__xludf.DUMMYFUNCTION("REGEXEXTRACT(C2054,""[A-Z]{2,}"")"),"JKN")</f>
        <v>JKN</v>
      </c>
      <c r="E2054" s="7" t="s">
        <v>24743</v>
      </c>
      <c r="F2054" s="7" t="s">
        <v>24744</v>
      </c>
      <c r="G2054" s="7" t="s">
        <v>29</v>
      </c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</row>
    <row r="2055">
      <c r="A2055" s="80">
        <v>45240.0</v>
      </c>
      <c r="B2055" s="11" t="s">
        <v>24745</v>
      </c>
      <c r="C2055" s="7" t="s">
        <v>24746</v>
      </c>
      <c r="D2055" s="7" t="str">
        <f>IFERROR(__xludf.DUMMYFUNCTION("REGEXEXTRACT(C2055,""[A-Z]{2,}"")"),"JKN")</f>
        <v>JKN</v>
      </c>
      <c r="E2055" s="7" t="s">
        <v>24747</v>
      </c>
      <c r="F2055" s="7" t="s">
        <v>24748</v>
      </c>
      <c r="G2055" s="7" t="s">
        <v>86</v>
      </c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</row>
    <row r="2056">
      <c r="A2056" s="80">
        <v>45239.0</v>
      </c>
      <c r="B2056" s="11" t="s">
        <v>24749</v>
      </c>
      <c r="C2056" s="7" t="s">
        <v>24750</v>
      </c>
      <c r="D2056" s="7" t="str">
        <f>IFERROR(__xludf.DUMMYFUNCTION("REGEXEXTRACT(C2056,""[A-Z]{2,}"")"),"OR")</f>
        <v>OR</v>
      </c>
      <c r="E2056" s="7" t="s">
        <v>420</v>
      </c>
      <c r="F2056" s="7" t="s">
        <v>450</v>
      </c>
      <c r="G2056" s="7" t="s">
        <v>29</v>
      </c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</row>
    <row r="2057">
      <c r="A2057" s="80">
        <v>45239.0</v>
      </c>
      <c r="B2057" s="11" t="s">
        <v>24751</v>
      </c>
      <c r="C2057" s="7" t="s">
        <v>24752</v>
      </c>
      <c r="D2057" s="7" t="str">
        <f>IFERROR(__xludf.DUMMYFUNCTION("REGEXEXTRACT(C2057,""[A-Z]{2,}"")"),"GULF")</f>
        <v>GULF</v>
      </c>
      <c r="E2057" s="7" t="s">
        <v>119</v>
      </c>
      <c r="F2057" s="7" t="s">
        <v>18</v>
      </c>
      <c r="G2057" s="7" t="s">
        <v>14</v>
      </c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</row>
    <row r="2058">
      <c r="A2058" s="80">
        <v>45239.0</v>
      </c>
      <c r="B2058" s="11" t="s">
        <v>24751</v>
      </c>
      <c r="C2058" s="7" t="s">
        <v>24752</v>
      </c>
      <c r="D2058" s="7" t="str">
        <f>IFERROR(__xludf.DUMMYFUNCTION("REGEXEXTRACT(C2058,""[A-Z]{2,}"")"),"GULF")</f>
        <v>GULF</v>
      </c>
      <c r="E2058" s="7" t="s">
        <v>38</v>
      </c>
      <c r="F2058" s="7" t="s">
        <v>6594</v>
      </c>
      <c r="G2058" s="7" t="s">
        <v>14</v>
      </c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</row>
    <row r="2059">
      <c r="A2059" s="80">
        <v>45239.0</v>
      </c>
      <c r="B2059" s="11" t="s">
        <v>24753</v>
      </c>
      <c r="C2059" s="7" t="s">
        <v>24754</v>
      </c>
      <c r="D2059" s="7" t="str">
        <f>IFERROR(__xludf.DUMMYFUNCTION("REGEXEXTRACT(C2059,""[A-Z]{2,}"")"),"JKN")</f>
        <v>JKN</v>
      </c>
      <c r="E2059" s="7" t="s">
        <v>24755</v>
      </c>
      <c r="F2059" s="7" t="s">
        <v>24756</v>
      </c>
      <c r="G2059" s="7" t="s">
        <v>29</v>
      </c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</row>
    <row r="2060">
      <c r="A2060" s="80">
        <v>45239.0</v>
      </c>
      <c r="B2060" s="11" t="s">
        <v>24757</v>
      </c>
      <c r="C2060" s="7" t="s">
        <v>24758</v>
      </c>
      <c r="D2060" s="7" t="str">
        <f>IFERROR(__xludf.DUMMYFUNCTION("REGEXEXTRACT(C2060,""[A-Z]{2,}"")"),"JKN")</f>
        <v>JKN</v>
      </c>
      <c r="E2060" s="7"/>
      <c r="F2060" s="7" t="s">
        <v>4561</v>
      </c>
      <c r="G2060" s="7" t="s">
        <v>86</v>
      </c>
      <c r="H2060" s="7" t="s">
        <v>15</v>
      </c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</row>
    <row r="2061">
      <c r="A2061" s="80">
        <v>45239.0</v>
      </c>
      <c r="B2061" s="11" t="s">
        <v>24757</v>
      </c>
      <c r="C2061" s="7" t="s">
        <v>24758</v>
      </c>
      <c r="D2061" s="7" t="str">
        <f>IFERROR(__xludf.DUMMYFUNCTION("REGEXEXTRACT(C2061,""[A-Z]{2,}"")"),"JKN")</f>
        <v>JKN</v>
      </c>
      <c r="E2061" s="7" t="s">
        <v>950</v>
      </c>
      <c r="F2061" s="7" t="s">
        <v>24759</v>
      </c>
      <c r="G2061" s="7" t="s">
        <v>86</v>
      </c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</row>
    <row r="2062">
      <c r="A2062" s="80">
        <v>45239.0</v>
      </c>
      <c r="B2062" s="11" t="s">
        <v>24760</v>
      </c>
      <c r="C2062" s="7" t="s">
        <v>24761</v>
      </c>
      <c r="D2062" s="7" t="str">
        <f>IFERROR(__xludf.DUMMYFUNCTION("REGEXEXTRACT(C2062,""[A-Z]{2,}"")"),"JKN")</f>
        <v>JKN</v>
      </c>
      <c r="E2062" s="7"/>
      <c r="F2062" s="7" t="s">
        <v>23902</v>
      </c>
      <c r="G2062" s="7" t="s">
        <v>86</v>
      </c>
      <c r="H2062" s="7" t="s">
        <v>15</v>
      </c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</row>
    <row r="2063">
      <c r="A2063" s="80">
        <v>45239.0</v>
      </c>
      <c r="B2063" s="11" t="s">
        <v>24760</v>
      </c>
      <c r="C2063" s="7" t="s">
        <v>24761</v>
      </c>
      <c r="D2063" s="7" t="str">
        <f>IFERROR(__xludf.DUMMYFUNCTION("REGEXEXTRACT(C2063,""[A-Z]{2,}"")"),"JKN")</f>
        <v>JKN</v>
      </c>
      <c r="E2063" s="7" t="s">
        <v>23097</v>
      </c>
      <c r="F2063" s="7" t="s">
        <v>21773</v>
      </c>
      <c r="G2063" s="7" t="s">
        <v>86</v>
      </c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</row>
    <row r="2064">
      <c r="A2064" s="80">
        <v>45239.0</v>
      </c>
      <c r="B2064" s="11" t="s">
        <v>24762</v>
      </c>
      <c r="C2064" s="7" t="s">
        <v>24763</v>
      </c>
      <c r="D2064" s="7" t="str">
        <f>IFERROR(__xludf.DUMMYFUNCTION("REGEXEXTRACT(C2064,""[A-Z]{2,}"")"),"FETCO")</f>
        <v>FETCO</v>
      </c>
      <c r="E2064" s="7" t="s">
        <v>24764</v>
      </c>
      <c r="F2064" s="7" t="s">
        <v>24765</v>
      </c>
      <c r="G2064" s="7" t="s">
        <v>29</v>
      </c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</row>
    <row r="2065">
      <c r="A2065" s="80">
        <v>45239.0</v>
      </c>
      <c r="B2065" s="11" t="s">
        <v>24766</v>
      </c>
      <c r="C2065" s="7" t="s">
        <v>24767</v>
      </c>
      <c r="D2065" s="7" t="str">
        <f>IFERROR(__xludf.DUMMYFUNCTION("REGEXEXTRACT(C2065,""[A-Z]{2,}"")"),"TRC")</f>
        <v>TRC</v>
      </c>
      <c r="E2065" s="7" t="s">
        <v>24768</v>
      </c>
      <c r="F2065" s="7" t="s">
        <v>519</v>
      </c>
      <c r="G2065" s="7" t="s">
        <v>29</v>
      </c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</row>
    <row r="2066">
      <c r="A2066" s="80">
        <v>45239.0</v>
      </c>
      <c r="B2066" s="11" t="s">
        <v>24769</v>
      </c>
      <c r="C2066" s="7" t="s">
        <v>24770</v>
      </c>
      <c r="D2066" s="7" t="str">
        <f>IFERROR(__xludf.DUMMYFUNCTION("REGEXEXTRACT(C2066,""[A-Z]{2,}"")"),"TRUE")</f>
        <v>TRUE</v>
      </c>
      <c r="E2066" s="7" t="s">
        <v>21407</v>
      </c>
      <c r="F2066" s="7" t="s">
        <v>5988</v>
      </c>
      <c r="G2066" s="7" t="s">
        <v>14</v>
      </c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</row>
    <row r="2067">
      <c r="A2067" s="80">
        <v>45239.0</v>
      </c>
      <c r="B2067" s="11" t="s">
        <v>24769</v>
      </c>
      <c r="C2067" s="7" t="s">
        <v>24770</v>
      </c>
      <c r="D2067" s="7" t="str">
        <f>IFERROR(__xludf.DUMMYFUNCTION("REGEXEXTRACT(C2067,""[A-Z]{2,}"")"),"TRUE")</f>
        <v>TRUE</v>
      </c>
      <c r="E2067" s="7" t="s">
        <v>184</v>
      </c>
      <c r="F2067" s="7" t="s">
        <v>21339</v>
      </c>
      <c r="G2067" s="7" t="s">
        <v>14</v>
      </c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</row>
    <row r="2068">
      <c r="A2068" s="80">
        <v>45239.0</v>
      </c>
      <c r="B2068" s="11" t="s">
        <v>24769</v>
      </c>
      <c r="C2068" s="7" t="s">
        <v>24770</v>
      </c>
      <c r="D2068" s="7" t="str">
        <f>IFERROR(__xludf.DUMMYFUNCTION("REGEXEXTRACT(C2068,""[A-Z]{2,}"")"),"TRUE")</f>
        <v>TRUE</v>
      </c>
      <c r="E2068" s="7" t="s">
        <v>5299</v>
      </c>
      <c r="F2068" s="7" t="s">
        <v>393</v>
      </c>
      <c r="G2068" s="7" t="s">
        <v>14</v>
      </c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</row>
    <row r="2069">
      <c r="A2069" s="80">
        <v>45238.0</v>
      </c>
      <c r="B2069" s="11" t="s">
        <v>24771</v>
      </c>
      <c r="C2069" s="7" t="s">
        <v>24772</v>
      </c>
      <c r="D2069" s="7" t="str">
        <f>IFERROR(__xludf.DUMMYFUNCTION("REGEXEXTRACT(C2069,""[A-Z]{2,}"")"),"OSP")</f>
        <v>OSP</v>
      </c>
      <c r="E2069" s="7" t="s">
        <v>119</v>
      </c>
      <c r="F2069" s="7" t="s">
        <v>18</v>
      </c>
      <c r="G2069" s="7" t="s">
        <v>14</v>
      </c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</row>
    <row r="2070">
      <c r="A2070" s="80">
        <v>45238.0</v>
      </c>
      <c r="B2070" s="11" t="s">
        <v>24773</v>
      </c>
      <c r="C2070" s="7" t="s">
        <v>24774</v>
      </c>
      <c r="D2070" s="7" t="str">
        <f>IFERROR(__xludf.DUMMYFUNCTION("REGEXEXTRACT(C2070,""[A-Z]{2,}"")"),"CPAXT")</f>
        <v>CPAXT</v>
      </c>
      <c r="E2070" s="7" t="s">
        <v>119</v>
      </c>
      <c r="F2070" s="7" t="s">
        <v>18</v>
      </c>
      <c r="G2070" s="7" t="s">
        <v>14</v>
      </c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</row>
    <row r="2071">
      <c r="A2071" s="80">
        <v>45238.0</v>
      </c>
      <c r="B2071" s="11" t="s">
        <v>24773</v>
      </c>
      <c r="C2071" s="7" t="s">
        <v>24774</v>
      </c>
      <c r="D2071" s="7" t="str">
        <f>IFERROR(__xludf.DUMMYFUNCTION("REGEXEXTRACT(C2071,""[A-Z]{2,}"")"),"CPAXT")</f>
        <v>CPAXT</v>
      </c>
      <c r="E2071" s="7" t="s">
        <v>420</v>
      </c>
      <c r="F2071" s="7" t="s">
        <v>13</v>
      </c>
      <c r="G2071" s="7" t="s">
        <v>14</v>
      </c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</row>
    <row r="2072">
      <c r="A2072" s="80">
        <v>45238.0</v>
      </c>
      <c r="B2072" s="11" t="s">
        <v>24775</v>
      </c>
      <c r="C2072" s="7" t="s">
        <v>24776</v>
      </c>
      <c r="D2072" s="7" t="str">
        <f>IFERROR(__xludf.DUMMYFUNCTION("REGEXEXTRACT(C2072,""[A-Z]{2,}"")"),"SNNP")</f>
        <v>SNNP</v>
      </c>
      <c r="E2072" s="7" t="s">
        <v>119</v>
      </c>
      <c r="F2072" s="7" t="s">
        <v>18</v>
      </c>
      <c r="G2072" s="7" t="s">
        <v>14</v>
      </c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</row>
    <row r="2073">
      <c r="A2073" s="80">
        <v>45238.0</v>
      </c>
      <c r="B2073" s="11" t="s">
        <v>24775</v>
      </c>
      <c r="C2073" s="7" t="s">
        <v>24776</v>
      </c>
      <c r="D2073" s="7" t="str">
        <f>IFERROR(__xludf.DUMMYFUNCTION("REGEXEXTRACT(C2073,""[A-Z]{2,}"")"),"SNNP")</f>
        <v>SNNP</v>
      </c>
      <c r="E2073" s="7" t="s">
        <v>436</v>
      </c>
      <c r="F2073" s="7" t="s">
        <v>542</v>
      </c>
      <c r="G2073" s="7" t="s">
        <v>14</v>
      </c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</row>
    <row r="2074">
      <c r="A2074" s="80">
        <v>45238.0</v>
      </c>
      <c r="B2074" s="11" t="s">
        <v>24777</v>
      </c>
      <c r="C2074" s="7" t="s">
        <v>24778</v>
      </c>
      <c r="D2074" s="7" t="str">
        <f>IFERROR(__xludf.DUMMYFUNCTION("REGEXEXTRACT(C2074,""[A-Z]{2,}"")"),"PTTGC")</f>
        <v>PTTGC</v>
      </c>
      <c r="E2074" s="7" t="s">
        <v>119</v>
      </c>
      <c r="F2074" s="7" t="s">
        <v>1936</v>
      </c>
      <c r="G2074" s="7" t="s">
        <v>14</v>
      </c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</row>
    <row r="2075">
      <c r="A2075" s="80">
        <v>45238.0</v>
      </c>
      <c r="B2075" s="11" t="s">
        <v>24777</v>
      </c>
      <c r="C2075" s="7" t="s">
        <v>24778</v>
      </c>
      <c r="D2075" s="7" t="str">
        <f>IFERROR(__xludf.DUMMYFUNCTION("REGEXEXTRACT(C2075,""[A-Z]{2,}"")"),"PTTGC")</f>
        <v>PTTGC</v>
      </c>
      <c r="E2075" s="7" t="s">
        <v>420</v>
      </c>
      <c r="F2075" s="7" t="s">
        <v>239</v>
      </c>
      <c r="G2075" s="7" t="s">
        <v>14</v>
      </c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</row>
    <row r="2076">
      <c r="A2076" s="80">
        <v>45238.0</v>
      </c>
      <c r="B2076" s="11" t="s">
        <v>24779</v>
      </c>
      <c r="C2076" s="7" t="s">
        <v>24780</v>
      </c>
      <c r="D2076" s="7" t="str">
        <f>IFERROR(__xludf.DUMMYFUNCTION("REGEXEXTRACT(C2076,""[A-Z]{2,}"")"),"TOP")</f>
        <v>TOP</v>
      </c>
      <c r="E2076" s="7" t="s">
        <v>21734</v>
      </c>
      <c r="F2076" s="7" t="s">
        <v>119</v>
      </c>
      <c r="G2076" s="7" t="s">
        <v>14</v>
      </c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</row>
    <row r="2077">
      <c r="A2077" s="80">
        <v>45238.0</v>
      </c>
      <c r="B2077" s="11" t="s">
        <v>24781</v>
      </c>
      <c r="C2077" s="7" t="s">
        <v>24782</v>
      </c>
      <c r="D2077" s="7" t="str">
        <f>IFERROR(__xludf.DUMMYFUNCTION("REGEXEXTRACT(C2077,""[A-Z]{2,}"")"),"TRUE")</f>
        <v>TRUE</v>
      </c>
      <c r="E2077" s="7"/>
      <c r="F2077" s="7" t="s">
        <v>747</v>
      </c>
      <c r="G2077" s="7" t="s">
        <v>86</v>
      </c>
      <c r="H2077" s="7" t="s">
        <v>15</v>
      </c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</row>
    <row r="2078">
      <c r="A2078" s="80">
        <v>45238.0</v>
      </c>
      <c r="B2078" s="11" t="s">
        <v>24781</v>
      </c>
      <c r="C2078" s="7" t="s">
        <v>24782</v>
      </c>
      <c r="D2078" s="7" t="str">
        <f>IFERROR(__xludf.DUMMYFUNCTION("REGEXEXTRACT(C2078,""[A-Z]{2,}"")"),"TRUE")</f>
        <v>TRUE</v>
      </c>
      <c r="E2078" s="7" t="s">
        <v>6594</v>
      </c>
      <c r="F2078" s="7" t="s">
        <v>22874</v>
      </c>
      <c r="G2078" s="7" t="s">
        <v>86</v>
      </c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</row>
    <row r="2079">
      <c r="A2079" s="80">
        <v>45238.0</v>
      </c>
      <c r="B2079" s="11" t="s">
        <v>24781</v>
      </c>
      <c r="C2079" s="7" t="s">
        <v>24782</v>
      </c>
      <c r="D2079" s="7" t="str">
        <f>IFERROR(__xludf.DUMMYFUNCTION("REGEXEXTRACT(C2079,""[A-Z]{2,}"")"),"TRUE")</f>
        <v>TRUE</v>
      </c>
      <c r="E2079" s="7" t="s">
        <v>253</v>
      </c>
      <c r="F2079" s="7" t="s">
        <v>2114</v>
      </c>
      <c r="G2079" s="7" t="s">
        <v>86</v>
      </c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</row>
    <row r="2080">
      <c r="A2080" s="80">
        <v>45238.0</v>
      </c>
      <c r="B2080" s="11" t="s">
        <v>24783</v>
      </c>
      <c r="C2080" s="7" t="s">
        <v>24784</v>
      </c>
      <c r="D2080" s="7" t="str">
        <f>IFERROR(__xludf.DUMMYFUNCTION("REGEXEXTRACT(C2080,""[A-Z]{2,}"")"),"AWC")</f>
        <v>AWC</v>
      </c>
      <c r="E2080" s="7" t="s">
        <v>119</v>
      </c>
      <c r="F2080" s="7" t="s">
        <v>1049</v>
      </c>
      <c r="G2080" s="7" t="s">
        <v>14</v>
      </c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</row>
    <row r="2081">
      <c r="A2081" s="80">
        <v>45238.0</v>
      </c>
      <c r="B2081" s="11" t="s">
        <v>24783</v>
      </c>
      <c r="C2081" s="7" t="s">
        <v>24784</v>
      </c>
      <c r="D2081" s="7" t="str">
        <f>IFERROR(__xludf.DUMMYFUNCTION("REGEXEXTRACT(C2081,""[A-Z]{2,}"")"),"AWC")</f>
        <v>AWC</v>
      </c>
      <c r="E2081" s="7" t="s">
        <v>420</v>
      </c>
      <c r="F2081" s="7" t="s">
        <v>18</v>
      </c>
      <c r="G2081" s="7" t="s">
        <v>14</v>
      </c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</row>
    <row r="2082">
      <c r="A2082" s="80">
        <v>45238.0</v>
      </c>
      <c r="B2082" s="11" t="s">
        <v>24785</v>
      </c>
      <c r="C2082" s="7" t="s">
        <v>24786</v>
      </c>
      <c r="D2082" s="7" t="str">
        <f>IFERROR(__xludf.DUMMYFUNCTION("REGEXEXTRACT(C2082,""[A-Z]{2,}"")"),"GULF")</f>
        <v>GULF</v>
      </c>
      <c r="E2082" s="7" t="s">
        <v>38</v>
      </c>
      <c r="F2082" s="7" t="s">
        <v>519</v>
      </c>
      <c r="G2082" s="7" t="s">
        <v>29</v>
      </c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</row>
    <row r="2083">
      <c r="A2083" s="80">
        <v>45237.0</v>
      </c>
      <c r="B2083" s="11" t="s">
        <v>24787</v>
      </c>
      <c r="C2083" s="7" t="s">
        <v>24788</v>
      </c>
      <c r="D2083" s="7" t="str">
        <f>IFERROR(__xludf.DUMMYFUNCTION("REGEXEXTRACT(C2083,""[A-Z]{2,}"")"),"KEX")</f>
        <v>KEX</v>
      </c>
      <c r="E2083" s="7"/>
      <c r="F2083" s="7" t="s">
        <v>152</v>
      </c>
      <c r="G2083" s="7" t="s">
        <v>86</v>
      </c>
      <c r="H2083" s="7" t="s">
        <v>15</v>
      </c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</row>
    <row r="2084">
      <c r="A2084" s="80">
        <v>45236.0</v>
      </c>
      <c r="B2084" s="11" t="s">
        <v>24789</v>
      </c>
      <c r="C2084" s="7" t="s">
        <v>24790</v>
      </c>
      <c r="D2084" s="7" t="str">
        <f>IFERROR(__xludf.DUMMYFUNCTION("REGEXEXTRACT(C2084,""[A-Z]{2,}"")"),"GPSC")</f>
        <v>GPSC</v>
      </c>
      <c r="E2084" s="7" t="s">
        <v>119</v>
      </c>
      <c r="F2084" s="7" t="s">
        <v>18</v>
      </c>
      <c r="G2084" s="7" t="s">
        <v>14</v>
      </c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</row>
    <row r="2085">
      <c r="A2085" s="80">
        <v>45236.0</v>
      </c>
      <c r="B2085" s="11" t="s">
        <v>24791</v>
      </c>
      <c r="C2085" s="7" t="s">
        <v>24792</v>
      </c>
      <c r="D2085" s="7" t="str">
        <f>IFERROR(__xludf.DUMMYFUNCTION("REGEXEXTRACT(C2085,""[A-Z]{2,}"")"),"TU")</f>
        <v>TU</v>
      </c>
      <c r="E2085" s="7" t="s">
        <v>119</v>
      </c>
      <c r="F2085" s="7" t="s">
        <v>247</v>
      </c>
      <c r="G2085" s="7" t="s">
        <v>86</v>
      </c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</row>
    <row r="2086">
      <c r="A2086" s="80">
        <v>45236.0</v>
      </c>
      <c r="B2086" s="11" t="s">
        <v>24791</v>
      </c>
      <c r="C2086" s="7" t="s">
        <v>24792</v>
      </c>
      <c r="D2086" s="7" t="str">
        <f>IFERROR(__xludf.DUMMYFUNCTION("REGEXEXTRACT(C2086,""[A-Z]{2,}"")"),"TU")</f>
        <v>TU</v>
      </c>
      <c r="E2086" s="7" t="s">
        <v>38</v>
      </c>
      <c r="F2086" s="7" t="s">
        <v>144</v>
      </c>
      <c r="G2086" s="7" t="s">
        <v>86</v>
      </c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</row>
    <row r="2087">
      <c r="A2087" s="81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</row>
    <row r="2088">
      <c r="A2088" s="7"/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</row>
    <row r="2089">
      <c r="A2089" s="7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</row>
    <row r="2090">
      <c r="A2090" s="7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</row>
    <row r="2091">
      <c r="A2091" s="7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</row>
    <row r="2092">
      <c r="A2092" s="7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</row>
    <row r="2093">
      <c r="A2093" s="7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</row>
    <row r="2094">
      <c r="A2094" s="7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</row>
    <row r="2095">
      <c r="A2095" s="7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</row>
    <row r="2096">
      <c r="A2096" s="7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</row>
    <row r="2097">
      <c r="A2097" s="7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</row>
    <row r="2098">
      <c r="A2098" s="7"/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</row>
    <row r="2099">
      <c r="A2099" s="7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</row>
    <row r="2100">
      <c r="A2100" s="7"/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</row>
    <row r="2101">
      <c r="A2101" s="7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</row>
    <row r="2102">
      <c r="A2102" s="7"/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</row>
    <row r="2103">
      <c r="A2103" s="7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</row>
    <row r="2104">
      <c r="A2104" s="7"/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</row>
    <row r="2105">
      <c r="A2105" s="7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</row>
    <row r="2106">
      <c r="A2106" s="7"/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</row>
    <row r="2107">
      <c r="A2107" s="7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</row>
    <row r="2108">
      <c r="A2108" s="7"/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</row>
    <row r="2109">
      <c r="A2109" s="7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</row>
    <row r="2110">
      <c r="A2110" s="7"/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</row>
    <row r="2111">
      <c r="A2111" s="7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</row>
    <row r="2112">
      <c r="A2112" s="7"/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</row>
    <row r="2113">
      <c r="A2113" s="7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</row>
    <row r="2114">
      <c r="A2114" s="7"/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</row>
    <row r="2115">
      <c r="A2115" s="7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</row>
    <row r="2116">
      <c r="A2116" s="7"/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</row>
    <row r="2117">
      <c r="A2117" s="7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</row>
    <row r="2118">
      <c r="A2118" s="7"/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</row>
    <row r="2119">
      <c r="A2119" s="7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</row>
    <row r="2120">
      <c r="A2120" s="7"/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</row>
    <row r="2121">
      <c r="A2121" s="7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</row>
    <row r="2122">
      <c r="A2122" s="7"/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</row>
    <row r="2123">
      <c r="A2123" s="7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</row>
    <row r="2124">
      <c r="A2124" s="7"/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</row>
    <row r="2125">
      <c r="A2125" s="7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</row>
    <row r="2126">
      <c r="A2126" s="7"/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</row>
    <row r="2127">
      <c r="A2127" s="7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</row>
    <row r="2128">
      <c r="A2128" s="7"/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</row>
    <row r="2129">
      <c r="A2129" s="7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</row>
    <row r="2130">
      <c r="A2130" s="7"/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</row>
    <row r="2131">
      <c r="A2131" s="7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</row>
    <row r="2132">
      <c r="A2132" s="7"/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</row>
    <row r="2133">
      <c r="A2133" s="7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</row>
    <row r="2134">
      <c r="A2134" s="7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</row>
    <row r="2135">
      <c r="A2135" s="7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</row>
    <row r="2136">
      <c r="A2136" s="7"/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</row>
    <row r="2137">
      <c r="A2137" s="7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</row>
    <row r="2138">
      <c r="A2138" s="7"/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</row>
    <row r="2139">
      <c r="A2139" s="7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</row>
    <row r="2140">
      <c r="A2140" s="7"/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</row>
    <row r="2141">
      <c r="A2141" s="7"/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</row>
    <row r="2142">
      <c r="A2142" s="7"/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</row>
    <row r="2143">
      <c r="A2143" s="7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</row>
    <row r="2144">
      <c r="A2144" s="7"/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</row>
    <row r="2145">
      <c r="A2145" s="7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</row>
    <row r="2146">
      <c r="A2146" s="7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</row>
    <row r="2147">
      <c r="A2147" s="7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</row>
    <row r="2148">
      <c r="A2148" s="7"/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</row>
    <row r="2149">
      <c r="A2149" s="7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</row>
    <row r="2150">
      <c r="A2150" s="7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</row>
    <row r="2151">
      <c r="A2151" s="7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</row>
    <row r="2152">
      <c r="A2152" s="7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</row>
    <row r="2153">
      <c r="A2153" s="7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</row>
    <row r="2154">
      <c r="A2154" s="7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</row>
    <row r="2155">
      <c r="A2155" s="7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</row>
    <row r="2156">
      <c r="A2156" s="7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</row>
    <row r="2157">
      <c r="A2157" s="7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</row>
    <row r="2158">
      <c r="A2158" s="7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</row>
    <row r="2159">
      <c r="A2159" s="7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</row>
    <row r="2160">
      <c r="A2160" s="7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</row>
    <row r="2161">
      <c r="A2161" s="7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</row>
    <row r="2162">
      <c r="A2162" s="7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</row>
    <row r="2163">
      <c r="A2163" s="7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</row>
    <row r="2164">
      <c r="A2164" s="7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</row>
    <row r="2165">
      <c r="A2165" s="7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</row>
    <row r="2166">
      <c r="A2166" s="7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</row>
    <row r="2167">
      <c r="A2167" s="7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</row>
    <row r="2168">
      <c r="A2168" s="7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</row>
    <row r="2169">
      <c r="A2169" s="7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</row>
    <row r="2170">
      <c r="A2170" s="7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</row>
    <row r="2171">
      <c r="A2171" s="7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</row>
    <row r="2172">
      <c r="A2172" s="7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</row>
    <row r="2173">
      <c r="A2173" s="7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</row>
    <row r="2174">
      <c r="A2174" s="7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</row>
    <row r="2175">
      <c r="A2175" s="7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</row>
    <row r="2176">
      <c r="A2176" s="7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</row>
    <row r="2177">
      <c r="A2177" s="7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</row>
    <row r="2178">
      <c r="A2178" s="7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</row>
    <row r="2179">
      <c r="A2179" s="7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</row>
    <row r="2180">
      <c r="A2180" s="7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</row>
    <row r="2181">
      <c r="A2181" s="7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</row>
    <row r="2182">
      <c r="A2182" s="7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</row>
    <row r="2183">
      <c r="A2183" s="7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</row>
    <row r="2184">
      <c r="A2184" s="7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</row>
    <row r="2185">
      <c r="A2185" s="7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</row>
    <row r="2186">
      <c r="A2186" s="7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</row>
    <row r="2187">
      <c r="A2187" s="7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</row>
    <row r="2188">
      <c r="A2188" s="7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>
      <c r="A2189" s="7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</row>
    <row r="2190">
      <c r="A2190" s="7"/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</row>
    <row r="2191">
      <c r="A2191" s="7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</row>
    <row r="2192">
      <c r="A2192" s="7"/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</row>
    <row r="2193">
      <c r="A2193" s="7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</row>
    <row r="2194">
      <c r="A2194" s="7"/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</row>
    <row r="2195">
      <c r="A2195" s="7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</row>
    <row r="2196">
      <c r="A2196" s="7"/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</row>
    <row r="2197">
      <c r="A2197" s="7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</row>
    <row r="2198">
      <c r="A2198" s="7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</row>
    <row r="2199">
      <c r="A2199" s="7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</row>
    <row r="2200">
      <c r="A2200" s="7"/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</row>
    <row r="2201">
      <c r="A2201" s="7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</row>
    <row r="2202">
      <c r="A2202" s="7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</row>
    <row r="2203">
      <c r="A2203" s="7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</row>
    <row r="2204">
      <c r="A2204" s="7"/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</row>
    <row r="2205">
      <c r="A2205" s="7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</row>
    <row r="2206">
      <c r="A2206" s="7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</row>
    <row r="2207">
      <c r="A2207" s="7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</row>
    <row r="2208">
      <c r="A2208" s="7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</row>
    <row r="2209">
      <c r="A2209" s="7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</row>
    <row r="2210">
      <c r="A2210" s="7"/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</row>
    <row r="2211">
      <c r="A2211" s="7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</row>
    <row r="2212">
      <c r="A2212" s="7"/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</row>
    <row r="2213">
      <c r="A2213" s="7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</row>
    <row r="2214">
      <c r="A2214" s="7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</row>
    <row r="2215">
      <c r="A2215" s="7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</row>
    <row r="2216">
      <c r="A2216" s="7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</row>
    <row r="2217">
      <c r="A2217" s="7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</row>
    <row r="2218">
      <c r="A2218" s="7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</row>
    <row r="2219">
      <c r="A2219" s="7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</row>
    <row r="2220">
      <c r="A2220" s="7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</row>
    <row r="2221">
      <c r="A2221" s="7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</row>
    <row r="2222">
      <c r="A2222" s="7"/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</row>
    <row r="2223">
      <c r="A2223" s="7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</row>
    <row r="2224">
      <c r="A2224" s="7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</row>
    <row r="2225">
      <c r="A2225" s="7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</row>
    <row r="2226">
      <c r="A2226" s="7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</row>
    <row r="2227">
      <c r="A2227" s="7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</row>
    <row r="2228">
      <c r="A2228" s="7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</row>
    <row r="2229">
      <c r="A2229" s="7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</row>
    <row r="2230">
      <c r="A2230" s="7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</row>
    <row r="2231">
      <c r="A2231" s="7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</row>
    <row r="2232">
      <c r="A2232" s="7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</row>
    <row r="2233">
      <c r="A2233" s="7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</row>
    <row r="2234">
      <c r="A2234" s="7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</row>
    <row r="2235">
      <c r="A2235" s="7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</row>
    <row r="2236">
      <c r="A2236" s="7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</row>
    <row r="2237">
      <c r="A2237" s="7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</row>
    <row r="2238">
      <c r="A2238" s="7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</row>
    <row r="2239">
      <c r="A2239" s="7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</row>
    <row r="2240">
      <c r="A2240" s="7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</row>
    <row r="2241">
      <c r="A2241" s="7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</row>
    <row r="2242">
      <c r="A2242" s="7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</row>
    <row r="2243">
      <c r="A2243" s="7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</row>
    <row r="2244">
      <c r="A2244" s="7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</row>
    <row r="2245">
      <c r="A2245" s="7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</row>
    <row r="2246">
      <c r="A2246" s="7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</row>
    <row r="2247">
      <c r="A2247" s="7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</row>
    <row r="2248">
      <c r="A2248" s="7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</row>
    <row r="2249">
      <c r="A2249" s="7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</row>
    <row r="2250">
      <c r="A2250" s="7"/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</row>
    <row r="2251">
      <c r="A2251" s="7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</row>
    <row r="2252">
      <c r="A2252" s="7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</row>
    <row r="2253">
      <c r="A2253" s="7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</row>
    <row r="2254">
      <c r="A2254" s="7"/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</row>
    <row r="2255">
      <c r="A2255" s="7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</row>
    <row r="2256">
      <c r="A2256" s="7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</row>
    <row r="2257">
      <c r="A2257" s="7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</row>
    <row r="2258">
      <c r="A2258" s="7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</row>
    <row r="2259">
      <c r="A2259" s="7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</row>
    <row r="2260">
      <c r="A2260" s="7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</row>
    <row r="2261">
      <c r="A2261" s="7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</row>
    <row r="2262">
      <c r="A2262" s="7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</row>
    <row r="2263">
      <c r="A2263" s="7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</row>
    <row r="2264">
      <c r="A2264" s="7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</row>
    <row r="2265">
      <c r="A2265" s="7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</row>
    <row r="2266">
      <c r="A2266" s="7"/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</row>
    <row r="2267">
      <c r="A2267" s="7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</row>
    <row r="2268">
      <c r="A2268" s="7"/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</row>
    <row r="2269">
      <c r="A2269" s="7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</row>
    <row r="2270">
      <c r="A2270" s="7"/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</row>
    <row r="2271">
      <c r="A2271" s="7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</row>
    <row r="2272">
      <c r="A2272" s="7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</row>
    <row r="2273">
      <c r="A2273" s="7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</row>
    <row r="2274">
      <c r="A2274" s="7"/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</row>
    <row r="2275">
      <c r="A2275" s="7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</row>
    <row r="2276">
      <c r="A2276" s="7"/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</row>
    <row r="2277">
      <c r="A2277" s="7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</row>
    <row r="2278">
      <c r="A2278" s="7"/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</row>
    <row r="2279">
      <c r="A2279" s="7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</row>
    <row r="2280">
      <c r="A2280" s="7"/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</row>
    <row r="2281">
      <c r="A2281" s="7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</row>
    <row r="2282">
      <c r="A2282" s="7"/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</row>
    <row r="2283">
      <c r="A2283" s="7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</row>
    <row r="2284">
      <c r="A2284" s="7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</row>
    <row r="2285">
      <c r="A2285" s="7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</row>
    <row r="2286">
      <c r="A2286" s="7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</row>
    <row r="2287">
      <c r="A2287" s="7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</row>
    <row r="2288">
      <c r="A2288" s="7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</row>
    <row r="2289">
      <c r="A2289" s="7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</row>
    <row r="2290">
      <c r="A2290" s="7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</row>
    <row r="2291">
      <c r="A2291" s="7"/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</row>
    <row r="2292">
      <c r="A2292" s="7"/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</row>
    <row r="2293">
      <c r="A2293" s="7"/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</row>
    <row r="2294">
      <c r="A2294" s="7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</row>
    <row r="2295">
      <c r="A2295" s="7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</row>
    <row r="2296">
      <c r="A2296" s="7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</row>
    <row r="2297">
      <c r="A2297" s="7"/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</row>
    <row r="2298">
      <c r="A2298" s="7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</row>
    <row r="2299">
      <c r="A2299" s="7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</row>
    <row r="2300">
      <c r="A2300" s="7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</row>
    <row r="2301">
      <c r="A2301" s="7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</row>
    <row r="2302">
      <c r="A2302" s="7"/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</row>
    <row r="2303">
      <c r="A2303" s="7"/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</row>
    <row r="2304">
      <c r="A2304" s="7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>
      <c r="A2305" s="7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</row>
    <row r="2306">
      <c r="A2306" s="7"/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</row>
    <row r="2307">
      <c r="A2307" s="7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</row>
    <row r="2308">
      <c r="A2308" s="7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</row>
    <row r="2309">
      <c r="A2309" s="7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</row>
    <row r="2310">
      <c r="A2310" s="7"/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</row>
    <row r="2311">
      <c r="A2311" s="7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</row>
    <row r="2312">
      <c r="A2312" s="7"/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</row>
    <row r="2313">
      <c r="A2313" s="7"/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</row>
    <row r="2314">
      <c r="A2314" s="7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</row>
    <row r="2315">
      <c r="A2315" s="7"/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</row>
    <row r="2316">
      <c r="A2316" s="7"/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</row>
    <row r="2317">
      <c r="A2317" s="7"/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</row>
    <row r="2318">
      <c r="A2318" s="7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</row>
    <row r="2319">
      <c r="A2319" s="7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</row>
    <row r="2320">
      <c r="A2320" s="7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</row>
    <row r="2321">
      <c r="A2321" s="7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</row>
    <row r="2322">
      <c r="A2322" s="7"/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</row>
    <row r="2323">
      <c r="A2323" s="7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</row>
    <row r="2324">
      <c r="A2324" s="7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</row>
    <row r="2325">
      <c r="A2325" s="7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</row>
    <row r="2326">
      <c r="A2326" s="7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</row>
    <row r="2327">
      <c r="A2327" s="7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</row>
    <row r="2328">
      <c r="A2328" s="7"/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</row>
    <row r="2329">
      <c r="A2329" s="7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</row>
    <row r="2330">
      <c r="A2330" s="7"/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</row>
    <row r="2331">
      <c r="A2331" s="7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</row>
    <row r="2332">
      <c r="A2332" s="7"/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</row>
    <row r="2333">
      <c r="A2333" s="7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</row>
    <row r="2334">
      <c r="A2334" s="7"/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</row>
    <row r="2335">
      <c r="A2335" s="7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</row>
    <row r="2336">
      <c r="A2336" s="7"/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</row>
    <row r="2337">
      <c r="A2337" s="7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</row>
    <row r="2338">
      <c r="A2338" s="7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</row>
    <row r="2339">
      <c r="A2339" s="7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</row>
    <row r="2340">
      <c r="A2340" s="7"/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</row>
    <row r="2341">
      <c r="A2341" s="7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</row>
    <row r="2342">
      <c r="A2342" s="7"/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</row>
    <row r="2343">
      <c r="A2343" s="7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</row>
    <row r="2344">
      <c r="A2344" s="7"/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</row>
    <row r="2345">
      <c r="A2345" s="7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</row>
    <row r="2346">
      <c r="A2346" s="7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</row>
    <row r="2347">
      <c r="A2347" s="7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</row>
    <row r="2348">
      <c r="A2348" s="7"/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</row>
    <row r="2349">
      <c r="A2349" s="7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</row>
    <row r="2350">
      <c r="A2350" s="7"/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</row>
    <row r="2351">
      <c r="A2351" s="7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</row>
    <row r="2352">
      <c r="A2352" s="7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</row>
    <row r="2353">
      <c r="A2353" s="7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</row>
    <row r="2354">
      <c r="A2354" s="7"/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</row>
    <row r="2355">
      <c r="A2355" s="7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</row>
    <row r="2356">
      <c r="A2356" s="7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</row>
    <row r="2357">
      <c r="A2357" s="7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</row>
    <row r="2358">
      <c r="A2358" s="7"/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</row>
    <row r="2359">
      <c r="A2359" s="7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</row>
    <row r="2360">
      <c r="A2360" s="7"/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</row>
    <row r="2361">
      <c r="A2361" s="7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</row>
    <row r="2362">
      <c r="A2362" s="7"/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</row>
    <row r="2363">
      <c r="A2363" s="7"/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</row>
    <row r="2364">
      <c r="A2364" s="7"/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</row>
    <row r="2365">
      <c r="A2365" s="7"/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</row>
    <row r="2366">
      <c r="A2366" s="7"/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</row>
    <row r="2367">
      <c r="A2367" s="7"/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</row>
    <row r="2368">
      <c r="A2368" s="7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</row>
    <row r="2369">
      <c r="A2369" s="7"/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</row>
    <row r="2370">
      <c r="A2370" s="7"/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</row>
    <row r="2371">
      <c r="A2371" s="7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</row>
    <row r="2372">
      <c r="A2372" s="7"/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</row>
    <row r="2373">
      <c r="A2373" s="7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</row>
    <row r="2374">
      <c r="A2374" s="7"/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</row>
    <row r="2375">
      <c r="A2375" s="7"/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</row>
    <row r="2376">
      <c r="A2376" s="7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</row>
    <row r="2377">
      <c r="A2377" s="7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</row>
    <row r="2378">
      <c r="A2378" s="7"/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</row>
    <row r="2379">
      <c r="A2379" s="7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</row>
    <row r="2380">
      <c r="A2380" s="7"/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</row>
    <row r="2381">
      <c r="A2381" s="7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</row>
    <row r="2382">
      <c r="A2382" s="7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</row>
    <row r="2383">
      <c r="A2383" s="7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</row>
    <row r="2384">
      <c r="A2384" s="7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</row>
    <row r="2385">
      <c r="A2385" s="7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</row>
    <row r="2386">
      <c r="A2386" s="7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</row>
    <row r="2387">
      <c r="A2387" s="7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</row>
    <row r="2388">
      <c r="A2388" s="7"/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</row>
    <row r="2389">
      <c r="A2389" s="7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</row>
    <row r="2390">
      <c r="A2390" s="7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</row>
    <row r="2391">
      <c r="A2391" s="7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</row>
    <row r="2392">
      <c r="A2392" s="7"/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</row>
    <row r="2393">
      <c r="A2393" s="7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</row>
    <row r="2394">
      <c r="A2394" s="7"/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</row>
    <row r="2395">
      <c r="A2395" s="7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</row>
    <row r="2396">
      <c r="A2396" s="7"/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</row>
    <row r="2397">
      <c r="A2397" s="7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</row>
    <row r="2398">
      <c r="A2398" s="7"/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</row>
    <row r="2399">
      <c r="A2399" s="7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</row>
    <row r="2400">
      <c r="A2400" s="7"/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</row>
    <row r="2401">
      <c r="A2401" s="7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</row>
    <row r="2402">
      <c r="A2402" s="7"/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</row>
    <row r="2403">
      <c r="A2403" s="7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</row>
    <row r="2404">
      <c r="A2404" s="7"/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</row>
    <row r="2405">
      <c r="A2405" s="7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</row>
    <row r="2406">
      <c r="A2406" s="7"/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</row>
    <row r="2407">
      <c r="A2407" s="7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</row>
    <row r="2408">
      <c r="A2408" s="7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</row>
    <row r="2409">
      <c r="A2409" s="7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</row>
    <row r="2410">
      <c r="A2410" s="7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</row>
    <row r="2411">
      <c r="A2411" s="7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</row>
    <row r="2412">
      <c r="A2412" s="7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</row>
    <row r="2413">
      <c r="A2413" s="7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</row>
    <row r="2414">
      <c r="A2414" s="7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</row>
    <row r="2415">
      <c r="A2415" s="7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</row>
    <row r="2416">
      <c r="A2416" s="7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</row>
    <row r="2417">
      <c r="A2417" s="7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</row>
    <row r="2418">
      <c r="A2418" s="7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</row>
    <row r="2419">
      <c r="A2419" s="7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</row>
    <row r="2420">
      <c r="A2420" s="7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</row>
    <row r="2421">
      <c r="A2421" s="7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</row>
    <row r="2422">
      <c r="A2422" s="7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</row>
    <row r="2423">
      <c r="A2423" s="7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</row>
    <row r="2424">
      <c r="A2424" s="7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</row>
    <row r="2425">
      <c r="A2425" s="7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</row>
    <row r="2426">
      <c r="A2426" s="7"/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</row>
    <row r="2427">
      <c r="A2427" s="7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</row>
    <row r="2428">
      <c r="A2428" s="7"/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</row>
    <row r="2429">
      <c r="A2429" s="7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</row>
    <row r="2430">
      <c r="A2430" s="7"/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</row>
    <row r="2431">
      <c r="A2431" s="7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</row>
    <row r="2432">
      <c r="A2432" s="7"/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</row>
    <row r="2433">
      <c r="A2433" s="7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</row>
    <row r="2434">
      <c r="A2434" s="7"/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</row>
    <row r="2435">
      <c r="A2435" s="7"/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</row>
    <row r="2436">
      <c r="A2436" s="7"/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</row>
    <row r="2437">
      <c r="A2437" s="7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</row>
    <row r="2438">
      <c r="A2438" s="7"/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</row>
    <row r="2439">
      <c r="A2439" s="7"/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</row>
    <row r="2440">
      <c r="A2440" s="7"/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</row>
    <row r="2441">
      <c r="A2441" s="7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</row>
    <row r="2442">
      <c r="A2442" s="7"/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</row>
    <row r="2443">
      <c r="A2443" s="7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</row>
    <row r="2444">
      <c r="A2444" s="7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</row>
    <row r="2445">
      <c r="A2445" s="7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</row>
    <row r="2446">
      <c r="A2446" s="7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</row>
    <row r="2447">
      <c r="A2447" s="7"/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</row>
    <row r="2448">
      <c r="A2448" s="7"/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</row>
    <row r="2449">
      <c r="A2449" s="7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</row>
    <row r="2450">
      <c r="A2450" s="7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</row>
    <row r="2451">
      <c r="A2451" s="7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</row>
    <row r="2452">
      <c r="A2452" s="7"/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</row>
    <row r="2453">
      <c r="A2453" s="7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</row>
    <row r="2454">
      <c r="A2454" s="7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</row>
    <row r="2455">
      <c r="A2455" s="7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</row>
    <row r="2456">
      <c r="A2456" s="7"/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</row>
    <row r="2457">
      <c r="A2457" s="7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</row>
    <row r="2458">
      <c r="A2458" s="7"/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</row>
    <row r="2459">
      <c r="A2459" s="7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</row>
    <row r="2460">
      <c r="A2460" s="7"/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</row>
    <row r="2461">
      <c r="A2461" s="7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</row>
    <row r="2462">
      <c r="A2462" s="7"/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</row>
    <row r="2463">
      <c r="A2463" s="7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</row>
    <row r="2464">
      <c r="A2464" s="7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</row>
    <row r="2465">
      <c r="A2465" s="7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</row>
    <row r="2466">
      <c r="A2466" s="7"/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</row>
    <row r="2467">
      <c r="A2467" s="7"/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</row>
    <row r="2468">
      <c r="A2468" s="7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</row>
    <row r="2469">
      <c r="A2469" s="7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</row>
    <row r="2470">
      <c r="A2470" s="7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</row>
    <row r="2471">
      <c r="A2471" s="7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</row>
    <row r="2472">
      <c r="A2472" s="7"/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</row>
    <row r="2473">
      <c r="A2473" s="7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</row>
    <row r="2474">
      <c r="A2474" s="7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</row>
    <row r="2475">
      <c r="A2475" s="7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</row>
    <row r="2476">
      <c r="A2476" s="7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</row>
    <row r="2477">
      <c r="A2477" s="7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</row>
    <row r="2478">
      <c r="A2478" s="7"/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</row>
    <row r="2479">
      <c r="A2479" s="7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</row>
    <row r="2480">
      <c r="A2480" s="7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</row>
    <row r="2481">
      <c r="A2481" s="7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</row>
    <row r="2482">
      <c r="A2482" s="7"/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</row>
    <row r="2483">
      <c r="A2483" s="7"/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</row>
    <row r="2484">
      <c r="A2484" s="7"/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</row>
    <row r="2485">
      <c r="A2485" s="7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</row>
    <row r="2486">
      <c r="A2486" s="7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</row>
    <row r="2487">
      <c r="A2487" s="7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</row>
    <row r="2488">
      <c r="A2488" s="7"/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</row>
    <row r="2489">
      <c r="A2489" s="7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</row>
    <row r="2490">
      <c r="A2490" s="7"/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</row>
    <row r="2491">
      <c r="A2491" s="7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</row>
    <row r="2492">
      <c r="A2492" s="7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</row>
    <row r="2493">
      <c r="A2493" s="7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</row>
    <row r="2494">
      <c r="A2494" s="7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</row>
    <row r="2495">
      <c r="A2495" s="7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</row>
    <row r="2496">
      <c r="A2496" s="7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</row>
    <row r="2497">
      <c r="A2497" s="7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</row>
    <row r="2498">
      <c r="A2498" s="7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</row>
    <row r="2499">
      <c r="A2499" s="7"/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</row>
    <row r="2500">
      <c r="A2500" s="7"/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</row>
    <row r="2501">
      <c r="A2501" s="7"/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</row>
    <row r="2502">
      <c r="A2502" s="7"/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</row>
    <row r="2503">
      <c r="A2503" s="7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</row>
    <row r="2504">
      <c r="A2504" s="7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</row>
    <row r="2505">
      <c r="A2505" s="7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</row>
    <row r="2506">
      <c r="A2506" s="7"/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</row>
    <row r="2507">
      <c r="A2507" s="7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</row>
    <row r="2508">
      <c r="A2508" s="7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</row>
    <row r="2509">
      <c r="A2509" s="7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</row>
    <row r="2510">
      <c r="A2510" s="7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</row>
    <row r="2511">
      <c r="A2511" s="7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</row>
    <row r="2512">
      <c r="A2512" s="7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</row>
    <row r="2513">
      <c r="A2513" s="7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</row>
    <row r="2514">
      <c r="A2514" s="7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</row>
    <row r="2515">
      <c r="A2515" s="7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</row>
    <row r="2516">
      <c r="A2516" s="7"/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</row>
    <row r="2517">
      <c r="A2517" s="7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</row>
    <row r="2518">
      <c r="A2518" s="7"/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</row>
    <row r="2519">
      <c r="A2519" s="7"/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</row>
    <row r="2520">
      <c r="A2520" s="7"/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</row>
    <row r="2521">
      <c r="A2521" s="7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</row>
    <row r="2522">
      <c r="A2522" s="7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</row>
    <row r="2523">
      <c r="A2523" s="7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</row>
    <row r="2524">
      <c r="A2524" s="7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</row>
    <row r="2525">
      <c r="A2525" s="7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</row>
    <row r="2526">
      <c r="A2526" s="7"/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</row>
    <row r="2527">
      <c r="A2527" s="7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</row>
    <row r="2528">
      <c r="A2528" s="7"/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</row>
    <row r="2529">
      <c r="A2529" s="7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</row>
    <row r="2530">
      <c r="A2530" s="7"/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</row>
    <row r="2531">
      <c r="A2531" s="7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</row>
    <row r="2532">
      <c r="A2532" s="7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</row>
    <row r="2533">
      <c r="A2533" s="7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</row>
    <row r="2534">
      <c r="A2534" s="7"/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</row>
    <row r="2535">
      <c r="A2535" s="7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</row>
    <row r="2536">
      <c r="A2536" s="7"/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</row>
    <row r="2537">
      <c r="A2537" s="7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</row>
    <row r="2538">
      <c r="A2538" s="7"/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</row>
    <row r="2539">
      <c r="A2539" s="7"/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</row>
    <row r="2540">
      <c r="A2540" s="7"/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</row>
    <row r="2541">
      <c r="A2541" s="7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</row>
    <row r="2542">
      <c r="A2542" s="7"/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</row>
    <row r="2543">
      <c r="A2543" s="7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</row>
    <row r="2544">
      <c r="A2544" s="7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</row>
    <row r="2545">
      <c r="A2545" s="7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</row>
    <row r="2546">
      <c r="A2546" s="7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</row>
    <row r="2547">
      <c r="A2547" s="7"/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</row>
    <row r="2548">
      <c r="A2548" s="7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</row>
    <row r="2549">
      <c r="A2549" s="7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</row>
    <row r="2550">
      <c r="A2550" s="7"/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</row>
    <row r="2551">
      <c r="A2551" s="7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</row>
    <row r="2552">
      <c r="A2552" s="7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</row>
    <row r="2553">
      <c r="A2553" s="7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</row>
    <row r="2554">
      <c r="A2554" s="7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</row>
    <row r="2555">
      <c r="A2555" s="7"/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</row>
    <row r="2556">
      <c r="A2556" s="7"/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</row>
    <row r="2557">
      <c r="A2557" s="7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</row>
    <row r="2558">
      <c r="A2558" s="7"/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</row>
    <row r="2559">
      <c r="A2559" s="7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</row>
    <row r="2560">
      <c r="A2560" s="7"/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</row>
    <row r="2561">
      <c r="A2561" s="7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</row>
    <row r="2562">
      <c r="A2562" s="7"/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</row>
    <row r="2563">
      <c r="A2563" s="7"/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</row>
    <row r="2564">
      <c r="A2564" s="7"/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</row>
    <row r="2565">
      <c r="A2565" s="7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</row>
    <row r="2566">
      <c r="A2566" s="7"/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</row>
    <row r="2567">
      <c r="A2567" s="7"/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</row>
    <row r="2568">
      <c r="A2568" s="7"/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</row>
    <row r="2569">
      <c r="A2569" s="7"/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</row>
    <row r="2570">
      <c r="A2570" s="7"/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</row>
    <row r="2571">
      <c r="A2571" s="7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</row>
    <row r="2572">
      <c r="A2572" s="7"/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</row>
    <row r="2573">
      <c r="A2573" s="7"/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</row>
    <row r="2574">
      <c r="A2574" s="7"/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</row>
    <row r="2575">
      <c r="A2575" s="7"/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</row>
    <row r="2576">
      <c r="A2576" s="7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</row>
    <row r="2577">
      <c r="A2577" s="7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</row>
    <row r="2578">
      <c r="A2578" s="7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</row>
    <row r="2579">
      <c r="A2579" s="7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</row>
    <row r="2580">
      <c r="A2580" s="7"/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</row>
    <row r="2581">
      <c r="A2581" s="7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</row>
    <row r="2582">
      <c r="A2582" s="7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</row>
    <row r="2583">
      <c r="A2583" s="7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</row>
    <row r="2584">
      <c r="A2584" s="7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</row>
    <row r="2585">
      <c r="A2585" s="7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</row>
    <row r="2586">
      <c r="A2586" s="7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</row>
    <row r="2587">
      <c r="A2587" s="7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</row>
    <row r="2588">
      <c r="A2588" s="7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</row>
    <row r="2589">
      <c r="A2589" s="7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</row>
    <row r="2590">
      <c r="A2590" s="7"/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</row>
    <row r="2591">
      <c r="A2591" s="7"/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</row>
    <row r="2592">
      <c r="A2592" s="7"/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</row>
    <row r="2593">
      <c r="A2593" s="7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</row>
    <row r="2594">
      <c r="A2594" s="7"/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</row>
    <row r="2595">
      <c r="A2595" s="7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</row>
    <row r="2596">
      <c r="A2596" s="7"/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</row>
    <row r="2597">
      <c r="A2597" s="7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</row>
    <row r="2598">
      <c r="A2598" s="7"/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</row>
    <row r="2599">
      <c r="A2599" s="7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</row>
    <row r="2600">
      <c r="A2600" s="7"/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</row>
    <row r="2601">
      <c r="A2601" s="7"/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</row>
    <row r="2602">
      <c r="A2602" s="7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</row>
    <row r="2603">
      <c r="A2603" s="7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</row>
    <row r="2604">
      <c r="A2604" s="7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</row>
    <row r="2605">
      <c r="A2605" s="7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</row>
    <row r="2606">
      <c r="A2606" s="7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</row>
    <row r="2607">
      <c r="A2607" s="7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</row>
    <row r="2608">
      <c r="A2608" s="7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</row>
    <row r="2609">
      <c r="A2609" s="7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</row>
    <row r="2610">
      <c r="A2610" s="7"/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</row>
    <row r="2611">
      <c r="A2611" s="7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</row>
    <row r="2612">
      <c r="A2612" s="7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</row>
    <row r="2613">
      <c r="A2613" s="7"/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</row>
    <row r="2614">
      <c r="A2614" s="7"/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</row>
    <row r="2615">
      <c r="A2615" s="7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</row>
    <row r="2616">
      <c r="A2616" s="7"/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</row>
    <row r="2617">
      <c r="A2617" s="7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</row>
    <row r="2618">
      <c r="A2618" s="7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</row>
    <row r="2619">
      <c r="A2619" s="7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</row>
    <row r="2620">
      <c r="A2620" s="7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</row>
    <row r="2621">
      <c r="A2621" s="7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</row>
    <row r="2622">
      <c r="A2622" s="7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</row>
    <row r="2623">
      <c r="A2623" s="7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</row>
    <row r="2624">
      <c r="A2624" s="7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</row>
    <row r="2625">
      <c r="A2625" s="7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</row>
    <row r="2626">
      <c r="A2626" s="7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</row>
    <row r="2627">
      <c r="A2627" s="7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</row>
    <row r="2628">
      <c r="A2628" s="7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</row>
    <row r="2629">
      <c r="A2629" s="7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</row>
    <row r="2630">
      <c r="A2630" s="7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</row>
    <row r="2631">
      <c r="A2631" s="7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</row>
    <row r="2632">
      <c r="A2632" s="7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</row>
    <row r="2633">
      <c r="A2633" s="7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</row>
    <row r="2634">
      <c r="A2634" s="7"/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</row>
    <row r="2635">
      <c r="A2635" s="7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</row>
    <row r="2636">
      <c r="A2636" s="7"/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</row>
    <row r="2637">
      <c r="A2637" s="7"/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</row>
    <row r="2638">
      <c r="A2638" s="7"/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</row>
    <row r="2639">
      <c r="A2639" s="7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</row>
    <row r="2640">
      <c r="A2640" s="7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</row>
    <row r="2641">
      <c r="A2641" s="7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</row>
    <row r="2642">
      <c r="A2642" s="7"/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</row>
    <row r="2643">
      <c r="A2643" s="7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</row>
    <row r="2644">
      <c r="A2644" s="7"/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</row>
    <row r="2645">
      <c r="A2645" s="7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</row>
    <row r="2646">
      <c r="A2646" s="7"/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</row>
    <row r="2647">
      <c r="A2647" s="7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</row>
    <row r="2648">
      <c r="A2648" s="7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</row>
    <row r="2649">
      <c r="A2649" s="7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</row>
    <row r="2650">
      <c r="A2650" s="7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</row>
    <row r="2651">
      <c r="A2651" s="7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</row>
    <row r="2652">
      <c r="A2652" s="7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</row>
    <row r="2653">
      <c r="A2653" s="7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</row>
    <row r="2654">
      <c r="A2654" s="7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</row>
    <row r="2655">
      <c r="A2655" s="7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</row>
    <row r="2656">
      <c r="A2656" s="7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</row>
    <row r="2657">
      <c r="A2657" s="7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</row>
    <row r="2658">
      <c r="A2658" s="7"/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</row>
    <row r="2659">
      <c r="A2659" s="7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</row>
    <row r="2660">
      <c r="A2660" s="7"/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</row>
    <row r="2661">
      <c r="A2661" s="7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</row>
    <row r="2662">
      <c r="A2662" s="7"/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</row>
    <row r="2663">
      <c r="A2663" s="7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</row>
    <row r="2664">
      <c r="A2664" s="7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</row>
    <row r="2665">
      <c r="A2665" s="7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</row>
    <row r="2666">
      <c r="A2666" s="7"/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</row>
    <row r="2667">
      <c r="A2667" s="7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</row>
    <row r="2668">
      <c r="A2668" s="7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</row>
    <row r="2669">
      <c r="A2669" s="7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</row>
    <row r="2670">
      <c r="A2670" s="7"/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</row>
    <row r="2671">
      <c r="A2671" s="7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</row>
    <row r="2672">
      <c r="A2672" s="7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</row>
    <row r="2673">
      <c r="A2673" s="7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</row>
    <row r="2674">
      <c r="A2674" s="7"/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</row>
    <row r="2675">
      <c r="A2675" s="7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</row>
    <row r="2676">
      <c r="A2676" s="7"/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</row>
    <row r="2677">
      <c r="A2677" s="7"/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</row>
    <row r="2678">
      <c r="A2678" s="7"/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</row>
    <row r="2679">
      <c r="A2679" s="7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</row>
    <row r="2680">
      <c r="A2680" s="7"/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</row>
    <row r="2681">
      <c r="A2681" s="7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</row>
    <row r="2682">
      <c r="A2682" s="7"/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</row>
    <row r="2683">
      <c r="A2683" s="7"/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</row>
    <row r="2684">
      <c r="A2684" s="7"/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</row>
    <row r="2685">
      <c r="A2685" s="7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</row>
    <row r="2686">
      <c r="A2686" s="7"/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</row>
    <row r="2687">
      <c r="A2687" s="7"/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</row>
    <row r="2688">
      <c r="A2688" s="7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</row>
    <row r="2689">
      <c r="A2689" s="7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</row>
    <row r="2690">
      <c r="A2690" s="7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</row>
    <row r="2691">
      <c r="A2691" s="7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</row>
    <row r="2692">
      <c r="A2692" s="7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</row>
    <row r="2693">
      <c r="A2693" s="7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</row>
    <row r="2694">
      <c r="A2694" s="7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</row>
    <row r="2695">
      <c r="A2695" s="7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</row>
    <row r="2696">
      <c r="A2696" s="7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</row>
    <row r="2697">
      <c r="A2697" s="7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</row>
    <row r="2698">
      <c r="A2698" s="7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</row>
    <row r="2699">
      <c r="A2699" s="7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</row>
    <row r="2700">
      <c r="A2700" s="7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</row>
    <row r="2701">
      <c r="A2701" s="7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</row>
    <row r="2702">
      <c r="A2702" s="7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</row>
    <row r="2703">
      <c r="A2703" s="7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</row>
    <row r="2704">
      <c r="A2704" s="7"/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</row>
    <row r="2705">
      <c r="A2705" s="7"/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</row>
    <row r="2706">
      <c r="A2706" s="7"/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</row>
    <row r="2707">
      <c r="A2707" s="7"/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</row>
    <row r="2708">
      <c r="A2708" s="7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</row>
    <row r="2709">
      <c r="A2709" s="7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</row>
    <row r="2710">
      <c r="A2710" s="7"/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</row>
    <row r="2711">
      <c r="A2711" s="7"/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</row>
    <row r="2712">
      <c r="A2712" s="7"/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</row>
    <row r="2713">
      <c r="A2713" s="7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</row>
    <row r="2714">
      <c r="A2714" s="7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</row>
    <row r="2715">
      <c r="A2715" s="7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</row>
    <row r="2716">
      <c r="A2716" s="7"/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</row>
    <row r="2717">
      <c r="A2717" s="7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</row>
    <row r="2718">
      <c r="A2718" s="7"/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</row>
    <row r="2719">
      <c r="A2719" s="7"/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</row>
    <row r="2720">
      <c r="A2720" s="7"/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</row>
    <row r="2721">
      <c r="A2721" s="7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</row>
    <row r="2722">
      <c r="A2722" s="7"/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</row>
    <row r="2723">
      <c r="A2723" s="7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</row>
    <row r="2724">
      <c r="A2724" s="7"/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</row>
    <row r="2725">
      <c r="A2725" s="7"/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</row>
    <row r="2726">
      <c r="A2726" s="7"/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</row>
    <row r="2727">
      <c r="A2727" s="7"/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</row>
    <row r="2728">
      <c r="A2728" s="7"/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</row>
    <row r="2729">
      <c r="A2729" s="7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</row>
    <row r="2730">
      <c r="A2730" s="7"/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</row>
    <row r="2731">
      <c r="A2731" s="7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</row>
    <row r="2732">
      <c r="A2732" s="7"/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</row>
    <row r="2733">
      <c r="A2733" s="7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</row>
    <row r="2734">
      <c r="A2734" s="7"/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</row>
    <row r="2735">
      <c r="A2735" s="7"/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</row>
    <row r="2736">
      <c r="A2736" s="7"/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</row>
    <row r="2737">
      <c r="A2737" s="7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</row>
    <row r="2738">
      <c r="A2738" s="7"/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</row>
    <row r="2739">
      <c r="A2739" s="7"/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</row>
    <row r="2740">
      <c r="A2740" s="7"/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</row>
    <row r="2741">
      <c r="A2741" s="7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</row>
    <row r="2742">
      <c r="A2742" s="7"/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</row>
    <row r="2743">
      <c r="A2743" s="7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</row>
    <row r="2744">
      <c r="A2744" s="7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</row>
    <row r="2745">
      <c r="A2745" s="7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</row>
    <row r="2746">
      <c r="A2746" s="7"/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</row>
    <row r="2747">
      <c r="A2747" s="7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</row>
    <row r="2748">
      <c r="A2748" s="7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</row>
    <row r="2749">
      <c r="A2749" s="7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</row>
    <row r="2750">
      <c r="A2750" s="7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</row>
    <row r="2751">
      <c r="A2751" s="7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</row>
    <row r="2752">
      <c r="A2752" s="7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</row>
    <row r="2753">
      <c r="A2753" s="7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</row>
    <row r="2754">
      <c r="A2754" s="7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</row>
    <row r="2755">
      <c r="A2755" s="7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</row>
    <row r="2756">
      <c r="A2756" s="7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</row>
    <row r="2757">
      <c r="A2757" s="7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</row>
    <row r="2758">
      <c r="A2758" s="7"/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</row>
    <row r="2759">
      <c r="A2759" s="7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</row>
    <row r="2760">
      <c r="A2760" s="7"/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</row>
    <row r="2761">
      <c r="A2761" s="7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</row>
    <row r="2762">
      <c r="A2762" s="7"/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</row>
    <row r="2763">
      <c r="A2763" s="7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</row>
    <row r="2764">
      <c r="A2764" s="7"/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</row>
    <row r="2765">
      <c r="A2765" s="7"/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</row>
    <row r="2766">
      <c r="A2766" s="7"/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</row>
    <row r="2767">
      <c r="A2767" s="7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</row>
    <row r="2768">
      <c r="A2768" s="7"/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</row>
    <row r="2769">
      <c r="A2769" s="7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</row>
    <row r="2770">
      <c r="A2770" s="7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</row>
    <row r="2771">
      <c r="A2771" s="7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</row>
    <row r="2772">
      <c r="A2772" s="7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</row>
    <row r="2773">
      <c r="A2773" s="7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</row>
    <row r="2774">
      <c r="A2774" s="7"/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</row>
    <row r="2775">
      <c r="A2775" s="7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</row>
    <row r="2776">
      <c r="A2776" s="7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</row>
    <row r="2777">
      <c r="A2777" s="7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</row>
    <row r="2778">
      <c r="A2778" s="7"/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</row>
    <row r="2779">
      <c r="A2779" s="7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</row>
    <row r="2780">
      <c r="A2780" s="7"/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</row>
    <row r="2781">
      <c r="A2781" s="7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</row>
    <row r="2782">
      <c r="A2782" s="7"/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</row>
    <row r="2783">
      <c r="A2783" s="7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</row>
    <row r="2784">
      <c r="A2784" s="7"/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</row>
    <row r="2785">
      <c r="A2785" s="7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</row>
    <row r="2786">
      <c r="A2786" s="7"/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</row>
    <row r="2787">
      <c r="A2787" s="7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</row>
    <row r="2788">
      <c r="A2788" s="7"/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</row>
    <row r="2789">
      <c r="A2789" s="7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</row>
    <row r="2790">
      <c r="A2790" s="7"/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</row>
    <row r="2791">
      <c r="A2791" s="7"/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</row>
    <row r="2792">
      <c r="A2792" s="7"/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</row>
    <row r="2793">
      <c r="A2793" s="7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</row>
    <row r="2794">
      <c r="A2794" s="7"/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</row>
    <row r="2795">
      <c r="A2795" s="7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</row>
    <row r="2796">
      <c r="A2796" s="7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</row>
    <row r="2797">
      <c r="A2797" s="7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</row>
    <row r="2798">
      <c r="A2798" s="7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</row>
    <row r="2799">
      <c r="A2799" s="7"/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</row>
    <row r="2800">
      <c r="A2800" s="7"/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</row>
    <row r="2801">
      <c r="A2801" s="7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</row>
    <row r="2802">
      <c r="A2802" s="7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</row>
    <row r="2803">
      <c r="A2803" s="7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</row>
    <row r="2804">
      <c r="A2804" s="7"/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</row>
    <row r="2805">
      <c r="A2805" s="7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</row>
    <row r="2806">
      <c r="A2806" s="7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</row>
    <row r="2807">
      <c r="A2807" s="7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</row>
    <row r="2808">
      <c r="A2808" s="7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</row>
    <row r="2809">
      <c r="A2809" s="7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</row>
    <row r="2810">
      <c r="A2810" s="7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</row>
    <row r="2811">
      <c r="A2811" s="7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</row>
    <row r="2812">
      <c r="A2812" s="7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</row>
    <row r="2813">
      <c r="A2813" s="7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</row>
    <row r="2814">
      <c r="A2814" s="7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</row>
    <row r="2815">
      <c r="A2815" s="7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</row>
    <row r="2816">
      <c r="A2816" s="7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</row>
    <row r="2817">
      <c r="A2817" s="7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</row>
    <row r="2818">
      <c r="A2818" s="7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</row>
    <row r="2819">
      <c r="A2819" s="7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</row>
    <row r="2820">
      <c r="A2820" s="7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</row>
    <row r="2821">
      <c r="A2821" s="7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</row>
    <row r="2822">
      <c r="A2822" s="7"/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</row>
    <row r="2823">
      <c r="A2823" s="7"/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</row>
    <row r="2824">
      <c r="A2824" s="7"/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</row>
    <row r="2825">
      <c r="A2825" s="7"/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</row>
    <row r="2826">
      <c r="A2826" s="7"/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</row>
    <row r="2827">
      <c r="A2827" s="7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</row>
    <row r="2828">
      <c r="A2828" s="7"/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</row>
    <row r="2829">
      <c r="A2829" s="7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</row>
    <row r="2830">
      <c r="A2830" s="7"/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</row>
    <row r="2831">
      <c r="A2831" s="7"/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</row>
    <row r="2832">
      <c r="A2832" s="7"/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</row>
    <row r="2833">
      <c r="A2833" s="7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</row>
    <row r="2834">
      <c r="A2834" s="7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</row>
    <row r="2835">
      <c r="A2835" s="7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</row>
    <row r="2836">
      <c r="A2836" s="7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</row>
    <row r="2837">
      <c r="A2837" s="7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</row>
    <row r="2838">
      <c r="A2838" s="7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</row>
    <row r="2839">
      <c r="A2839" s="7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</row>
    <row r="2840">
      <c r="A2840" s="7"/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</row>
    <row r="2841">
      <c r="A2841" s="7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</row>
    <row r="2842">
      <c r="A2842" s="7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</row>
    <row r="2843">
      <c r="A2843" s="7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</row>
    <row r="2844">
      <c r="A2844" s="7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</row>
    <row r="2845">
      <c r="A2845" s="7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</row>
    <row r="2846">
      <c r="A2846" s="7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</row>
    <row r="2847">
      <c r="A2847" s="7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</row>
    <row r="2848">
      <c r="A2848" s="7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</row>
    <row r="2849">
      <c r="A2849" s="7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</row>
    <row r="2850">
      <c r="A2850" s="7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</row>
    <row r="2851">
      <c r="A2851" s="7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</row>
    <row r="2852">
      <c r="A2852" s="7"/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</row>
    <row r="2853">
      <c r="A2853" s="7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</row>
    <row r="2854">
      <c r="A2854" s="7"/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</row>
    <row r="2855">
      <c r="A2855" s="7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</row>
    <row r="2856">
      <c r="A2856" s="7"/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</row>
    <row r="2857">
      <c r="A2857" s="7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</row>
    <row r="2858">
      <c r="A2858" s="7"/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</row>
    <row r="2859">
      <c r="A2859" s="7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</row>
    <row r="2860">
      <c r="A2860" s="7"/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</row>
    <row r="2861">
      <c r="A2861" s="7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</row>
    <row r="2862">
      <c r="A2862" s="7"/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</row>
    <row r="2863">
      <c r="A2863" s="7"/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</row>
    <row r="2864">
      <c r="A2864" s="7"/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</row>
    <row r="2865">
      <c r="A2865" s="7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</row>
    <row r="2866">
      <c r="A2866" s="7"/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</row>
    <row r="2867">
      <c r="A2867" s="7"/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</row>
    <row r="2868">
      <c r="A2868" s="7"/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</row>
    <row r="2869">
      <c r="A2869" s="7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</row>
    <row r="2870">
      <c r="A2870" s="7"/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</row>
    <row r="2871">
      <c r="A2871" s="7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</row>
    <row r="2872">
      <c r="A2872" s="7"/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</row>
    <row r="2873">
      <c r="A2873" s="7"/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</row>
    <row r="2874">
      <c r="A2874" s="7"/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</row>
    <row r="2875">
      <c r="A2875" s="7"/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</row>
    <row r="2876">
      <c r="A2876" s="7"/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</row>
    <row r="2877">
      <c r="A2877" s="7"/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</row>
    <row r="2878">
      <c r="A2878" s="7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</row>
    <row r="2879">
      <c r="A2879" s="7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</row>
    <row r="2880">
      <c r="A2880" s="7"/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</row>
    <row r="2881">
      <c r="A2881" s="7"/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</row>
    <row r="2882">
      <c r="A2882" s="7"/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</row>
    <row r="2883">
      <c r="A2883" s="7"/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</row>
    <row r="2884">
      <c r="A2884" s="7"/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</row>
    <row r="2885">
      <c r="A2885" s="7"/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</row>
    <row r="2886">
      <c r="A2886" s="7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</row>
    <row r="2887">
      <c r="A2887" s="7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</row>
    <row r="2888">
      <c r="A2888" s="7"/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</row>
    <row r="2889">
      <c r="A2889" s="7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</row>
    <row r="2890">
      <c r="A2890" s="7"/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</row>
    <row r="2891">
      <c r="A2891" s="7"/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</row>
    <row r="2892">
      <c r="A2892" s="7"/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</row>
    <row r="2893">
      <c r="A2893" s="7"/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</row>
    <row r="2894">
      <c r="A2894" s="7"/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</row>
    <row r="2895">
      <c r="A2895" s="7"/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</row>
    <row r="2896">
      <c r="A2896" s="7"/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</row>
    <row r="2897">
      <c r="A2897" s="7"/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</row>
    <row r="2898">
      <c r="A2898" s="7"/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</row>
    <row r="2899">
      <c r="A2899" s="7"/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</row>
    <row r="2900">
      <c r="A2900" s="7"/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</row>
    <row r="2901">
      <c r="A2901" s="7"/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</row>
    <row r="2902">
      <c r="A2902" s="7"/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</row>
    <row r="2903">
      <c r="A2903" s="7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</row>
    <row r="2904">
      <c r="A2904" s="7"/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</row>
    <row r="2905">
      <c r="A2905" s="7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</row>
    <row r="2906">
      <c r="A2906" s="7"/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</row>
    <row r="2907">
      <c r="A2907" s="7"/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</row>
    <row r="2908">
      <c r="A2908" s="7"/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</row>
    <row r="2909">
      <c r="A2909" s="7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</row>
    <row r="2910">
      <c r="A2910" s="7"/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</row>
    <row r="2911">
      <c r="A2911" s="7"/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</row>
    <row r="2912">
      <c r="A2912" s="7"/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</row>
    <row r="2913">
      <c r="A2913" s="7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</row>
    <row r="2914">
      <c r="A2914" s="7"/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</row>
    <row r="2915">
      <c r="A2915" s="7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</row>
    <row r="2916">
      <c r="A2916" s="7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</row>
    <row r="2917">
      <c r="A2917" s="7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</row>
    <row r="2918">
      <c r="A2918" s="7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</row>
    <row r="2919">
      <c r="A2919" s="7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</row>
    <row r="2920">
      <c r="A2920" s="7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</row>
    <row r="2921">
      <c r="A2921" s="7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</row>
    <row r="2922">
      <c r="A2922" s="7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</row>
    <row r="2923">
      <c r="A2923" s="7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</row>
    <row r="2924">
      <c r="A2924" s="7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</row>
    <row r="2925">
      <c r="A2925" s="7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</row>
    <row r="2926">
      <c r="A2926" s="7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</row>
    <row r="2927">
      <c r="A2927" s="7"/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</row>
    <row r="2928">
      <c r="A2928" s="7"/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</row>
    <row r="2929">
      <c r="A2929" s="7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</row>
    <row r="2930">
      <c r="A2930" s="7"/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</row>
    <row r="2931">
      <c r="A2931" s="7"/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</row>
    <row r="2932">
      <c r="A2932" s="7"/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</row>
    <row r="2933">
      <c r="A2933" s="7"/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</row>
    <row r="2934">
      <c r="A2934" s="7"/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</row>
    <row r="2935">
      <c r="A2935" s="7"/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</row>
    <row r="2936">
      <c r="A2936" s="7"/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</row>
    <row r="2937">
      <c r="A2937" s="7"/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</row>
    <row r="2938">
      <c r="A2938" s="7"/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</row>
    <row r="2939">
      <c r="A2939" s="7"/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</row>
    <row r="2940">
      <c r="A2940" s="7"/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</row>
    <row r="2941">
      <c r="A2941" s="7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</row>
    <row r="2942">
      <c r="A2942" s="7"/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</row>
    <row r="2943">
      <c r="A2943" s="7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</row>
    <row r="2944">
      <c r="A2944" s="7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</row>
    <row r="2945">
      <c r="A2945" s="7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</row>
    <row r="2946">
      <c r="A2946" s="7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</row>
    <row r="2947">
      <c r="A2947" s="7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</row>
    <row r="2948">
      <c r="A2948" s="7"/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</row>
    <row r="2949">
      <c r="A2949" s="7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>
      <c r="A2950" s="7"/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</row>
    <row r="2951">
      <c r="A2951" s="7"/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</row>
    <row r="2952">
      <c r="A2952" s="7"/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</row>
    <row r="2953">
      <c r="A2953" s="7"/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</row>
    <row r="2954">
      <c r="A2954" s="7"/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</row>
    <row r="2955">
      <c r="A2955" s="7"/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</row>
    <row r="2956">
      <c r="A2956" s="7"/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</row>
    <row r="2957">
      <c r="A2957" s="7"/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</row>
    <row r="2958">
      <c r="A2958" s="7"/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</row>
    <row r="2959">
      <c r="A2959" s="7"/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</row>
    <row r="2960">
      <c r="A2960" s="7"/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</row>
    <row r="2961">
      <c r="A2961" s="7"/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</row>
    <row r="2962">
      <c r="A2962" s="7"/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</row>
    <row r="2963">
      <c r="A2963" s="7"/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</row>
    <row r="2964">
      <c r="A2964" s="7"/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</row>
    <row r="2965">
      <c r="A2965" s="7"/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</row>
    <row r="2966">
      <c r="A2966" s="7"/>
      <c r="B2966" s="7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</row>
    <row r="2967">
      <c r="A2967" s="7"/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</row>
    <row r="2968">
      <c r="A2968" s="7"/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</row>
    <row r="2969">
      <c r="A2969" s="7"/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</row>
    <row r="2970">
      <c r="A2970" s="7"/>
      <c r="B2970" s="7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</row>
    <row r="2971">
      <c r="A2971" s="7"/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</row>
    <row r="2972">
      <c r="A2972" s="7"/>
      <c r="B2972" s="7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</row>
    <row r="2973">
      <c r="A2973" s="7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</row>
    <row r="2974">
      <c r="A2974" s="7"/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</row>
    <row r="2975">
      <c r="A2975" s="7"/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</row>
    <row r="2976">
      <c r="A2976" s="7"/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</row>
    <row r="2977">
      <c r="A2977" s="7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</row>
    <row r="2978">
      <c r="A2978" s="7"/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</row>
    <row r="2979">
      <c r="A2979" s="7"/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</row>
    <row r="2980">
      <c r="A2980" s="7"/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</row>
    <row r="2981">
      <c r="A2981" s="7"/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</row>
    <row r="2982">
      <c r="A2982" s="7"/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</row>
    <row r="2983">
      <c r="A2983" s="7"/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</row>
    <row r="2984">
      <c r="A2984" s="7"/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</row>
    <row r="2985">
      <c r="A2985" s="7"/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</row>
    <row r="2986">
      <c r="A2986" s="7"/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</row>
    <row r="2987">
      <c r="A2987" s="7"/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</row>
    <row r="2988">
      <c r="A2988" s="7"/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</row>
    <row r="2989">
      <c r="A2989" s="7"/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</row>
    <row r="2990">
      <c r="A2990" s="7"/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</row>
    <row r="2991">
      <c r="A2991" s="7"/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</row>
    <row r="2992">
      <c r="A2992" s="7"/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>
      <c r="A2993" s="7"/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</row>
    <row r="2994">
      <c r="A2994" s="7"/>
      <c r="B2994" s="7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</row>
    <row r="2995">
      <c r="A2995" s="7"/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</row>
    <row r="2996">
      <c r="A2996" s="7"/>
      <c r="B2996" s="7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</row>
    <row r="2997">
      <c r="A2997" s="7"/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</row>
    <row r="2998">
      <c r="A2998" s="7"/>
      <c r="B2998" s="7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</row>
    <row r="2999">
      <c r="A2999" s="7"/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</row>
    <row r="3000">
      <c r="A3000" s="7"/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</row>
    <row r="3001">
      <c r="A3001" s="7"/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</row>
    <row r="3002">
      <c r="A3002" s="7"/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</row>
    <row r="3003">
      <c r="A3003" s="7"/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</row>
    <row r="3004">
      <c r="A3004" s="7"/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</row>
    <row r="3005">
      <c r="A3005" s="7"/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</row>
    <row r="3006">
      <c r="A3006" s="7"/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</row>
    <row r="3007">
      <c r="A3007" s="7"/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</row>
    <row r="3008">
      <c r="A3008" s="7"/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</row>
    <row r="3009">
      <c r="A3009" s="7"/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</row>
    <row r="3010">
      <c r="A3010" s="7"/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</row>
    <row r="3011">
      <c r="A3011" s="7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</row>
    <row r="3012">
      <c r="A3012" s="7"/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</row>
    <row r="3013">
      <c r="A3013" s="7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</row>
    <row r="3014">
      <c r="A3014" s="7"/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</row>
    <row r="3015">
      <c r="A3015" s="7"/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</row>
    <row r="3016">
      <c r="A3016" s="7"/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</row>
    <row r="3017">
      <c r="A3017" s="7"/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</row>
    <row r="3018">
      <c r="A3018" s="7"/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</row>
    <row r="3019">
      <c r="A3019" s="7"/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</row>
    <row r="3020">
      <c r="A3020" s="7"/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</row>
    <row r="3021">
      <c r="A3021" s="7"/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</row>
    <row r="3022">
      <c r="A3022" s="7"/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</row>
    <row r="3023">
      <c r="A3023" s="7"/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</row>
    <row r="3024">
      <c r="A3024" s="7"/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</row>
    <row r="3025">
      <c r="A3025" s="7"/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</row>
    <row r="3026">
      <c r="A3026" s="7"/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</row>
    <row r="3027">
      <c r="A3027" s="7"/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</row>
    <row r="3028">
      <c r="A3028" s="7"/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</row>
    <row r="3029">
      <c r="A3029" s="7"/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</row>
    <row r="3030">
      <c r="A3030" s="7"/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</row>
    <row r="3031">
      <c r="A3031" s="7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</row>
    <row r="3032">
      <c r="A3032" s="7"/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</row>
    <row r="3033">
      <c r="A3033" s="7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</row>
    <row r="3034">
      <c r="A3034" s="7"/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</row>
    <row r="3035">
      <c r="A3035" s="7"/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</row>
    <row r="3036">
      <c r="A3036" s="7"/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</row>
    <row r="3037">
      <c r="A3037" s="7"/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</row>
    <row r="3038">
      <c r="A3038" s="7"/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</row>
    <row r="3039">
      <c r="A3039" s="7"/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</row>
    <row r="3040">
      <c r="A3040" s="7"/>
      <c r="B3040" s="7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</row>
    <row r="3041">
      <c r="A3041" s="7"/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</row>
    <row r="3042">
      <c r="A3042" s="7"/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</row>
    <row r="3043">
      <c r="A3043" s="7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</row>
    <row r="3044">
      <c r="A3044" s="7"/>
      <c r="B3044" s="7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</row>
    <row r="3045">
      <c r="A3045" s="7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</row>
    <row r="3046">
      <c r="A3046" s="7"/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</row>
    <row r="3047">
      <c r="A3047" s="7"/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</row>
    <row r="3048">
      <c r="A3048" s="7"/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</row>
    <row r="3049">
      <c r="A3049" s="7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</row>
    <row r="3050">
      <c r="A3050" s="7"/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</row>
    <row r="3051">
      <c r="A3051" s="7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</row>
    <row r="3052">
      <c r="A3052" s="7"/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</row>
    <row r="3053">
      <c r="A3053" s="7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</row>
    <row r="3054">
      <c r="A3054" s="7"/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</row>
    <row r="3055">
      <c r="A3055" s="7"/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</row>
    <row r="3056">
      <c r="A3056" s="7"/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</row>
    <row r="3057">
      <c r="A3057" s="7"/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</row>
    <row r="3058">
      <c r="A3058" s="7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</row>
    <row r="3059">
      <c r="A3059" s="7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</row>
    <row r="3060">
      <c r="A3060" s="7"/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</row>
    <row r="3061">
      <c r="A3061" s="7"/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</row>
    <row r="3062">
      <c r="A3062" s="7"/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</row>
    <row r="3063">
      <c r="A3063" s="7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</row>
    <row r="3064">
      <c r="A3064" s="7"/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</row>
    <row r="3065">
      <c r="A3065" s="7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</row>
    <row r="3066">
      <c r="A3066" s="7"/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</row>
    <row r="3067">
      <c r="A3067" s="7"/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</row>
    <row r="3068">
      <c r="A3068" s="7"/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</row>
    <row r="3069">
      <c r="A3069" s="7"/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</row>
    <row r="3070">
      <c r="A3070" s="7"/>
      <c r="B3070" s="7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</row>
    <row r="3071">
      <c r="A3071" s="7"/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</row>
    <row r="3072">
      <c r="A3072" s="7"/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</row>
    <row r="3073">
      <c r="A3073" s="7"/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</row>
    <row r="3074">
      <c r="A3074" s="7"/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</row>
    <row r="3075">
      <c r="A3075" s="7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</row>
    <row r="3076">
      <c r="A3076" s="7"/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</row>
    <row r="3077">
      <c r="A3077" s="7"/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</row>
    <row r="3078">
      <c r="A3078" s="7"/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</row>
    <row r="3079">
      <c r="A3079" s="7"/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</row>
    <row r="3080">
      <c r="A3080" s="7"/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</row>
    <row r="3081">
      <c r="A3081" s="7"/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</row>
    <row r="3082">
      <c r="A3082" s="7"/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</row>
    <row r="3083">
      <c r="A3083" s="7"/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</row>
    <row r="3084">
      <c r="A3084" s="7"/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</row>
    <row r="3085">
      <c r="A3085" s="7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</row>
    <row r="3086">
      <c r="A3086" s="7"/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</row>
    <row r="3087">
      <c r="A3087" s="7"/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</row>
    <row r="3088">
      <c r="A3088" s="7"/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</row>
    <row r="3089">
      <c r="A3089" s="7"/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</row>
    <row r="3090">
      <c r="A3090" s="7"/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</row>
    <row r="3091">
      <c r="A3091" s="7"/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</row>
    <row r="3092">
      <c r="A3092" s="7"/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</row>
    <row r="3093">
      <c r="A3093" s="7"/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</row>
    <row r="3094">
      <c r="A3094" s="7"/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</row>
    <row r="3095">
      <c r="A3095" s="7"/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</row>
    <row r="3096">
      <c r="A3096" s="7"/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</row>
    <row r="3097">
      <c r="A3097" s="7"/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</row>
    <row r="3098">
      <c r="A3098" s="7"/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</row>
    <row r="3099">
      <c r="A3099" s="7"/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</row>
    <row r="3100">
      <c r="A3100" s="7"/>
      <c r="B3100" s="7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</row>
    <row r="3101">
      <c r="A3101" s="7"/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</row>
    <row r="3102">
      <c r="A3102" s="7"/>
      <c r="B3102" s="7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</row>
    <row r="3103">
      <c r="A3103" s="7"/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</row>
    <row r="3104">
      <c r="A3104" s="7"/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</row>
    <row r="3105">
      <c r="A3105" s="7"/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</row>
    <row r="3106">
      <c r="A3106" s="7"/>
      <c r="B3106" s="7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</row>
    <row r="3107">
      <c r="A3107" s="7"/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</row>
    <row r="3108">
      <c r="A3108" s="7"/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</row>
    <row r="3109">
      <c r="A3109" s="7"/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</row>
    <row r="3110">
      <c r="A3110" s="7"/>
      <c r="B3110" s="7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</row>
    <row r="3111">
      <c r="A3111" s="7"/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</row>
    <row r="3112">
      <c r="A3112" s="7"/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</row>
    <row r="3113">
      <c r="A3113" s="7"/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</row>
    <row r="3114">
      <c r="A3114" s="7"/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</row>
    <row r="3115">
      <c r="A3115" s="7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</row>
    <row r="3116">
      <c r="A3116" s="7"/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</row>
    <row r="3117">
      <c r="A3117" s="7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</row>
    <row r="3118">
      <c r="A3118" s="7"/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</row>
    <row r="3119">
      <c r="A3119" s="7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</row>
    <row r="3120">
      <c r="A3120" s="7"/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</row>
    <row r="3121">
      <c r="A3121" s="7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</row>
    <row r="3122">
      <c r="A3122" s="7"/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</row>
    <row r="3123">
      <c r="A3123" s="7"/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</row>
    <row r="3124">
      <c r="A3124" s="7"/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</row>
    <row r="3125">
      <c r="A3125" s="7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</row>
    <row r="3126">
      <c r="A3126" s="7"/>
      <c r="B3126" s="7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</row>
    <row r="3127">
      <c r="A3127" s="7"/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</row>
    <row r="3128">
      <c r="A3128" s="7"/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</row>
    <row r="3129">
      <c r="A3129" s="7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</row>
    <row r="3130">
      <c r="A3130" s="7"/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</row>
    <row r="3131">
      <c r="A3131" s="7"/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</row>
    <row r="3132">
      <c r="A3132" s="7"/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</row>
    <row r="3133">
      <c r="A3133" s="7"/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</row>
    <row r="3134">
      <c r="A3134" s="7"/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</row>
    <row r="3135">
      <c r="A3135" s="7"/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</row>
    <row r="3136">
      <c r="A3136" s="7"/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</row>
    <row r="3137">
      <c r="A3137" s="7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</row>
    <row r="3138">
      <c r="A3138" s="7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</row>
    <row r="3139">
      <c r="A3139" s="7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</row>
    <row r="3140">
      <c r="A3140" s="7"/>
      <c r="B3140" s="7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</row>
    <row r="3141">
      <c r="A3141" s="7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</row>
    <row r="3142">
      <c r="A3142" s="7"/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</row>
    <row r="3143">
      <c r="A3143" s="7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</row>
    <row r="3144">
      <c r="A3144" s="7"/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</row>
    <row r="3145">
      <c r="A3145" s="7"/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</row>
    <row r="3146">
      <c r="A3146" s="7"/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</row>
    <row r="3147">
      <c r="A3147" s="7"/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</row>
    <row r="3148">
      <c r="A3148" s="7"/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</row>
    <row r="3149">
      <c r="A3149" s="7"/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</row>
    <row r="3150">
      <c r="A3150" s="7"/>
      <c r="B3150" s="7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</row>
    <row r="3151">
      <c r="A3151" s="7"/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</row>
    <row r="3152">
      <c r="A3152" s="7"/>
      <c r="B3152" s="7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</row>
    <row r="3153">
      <c r="A3153" s="7"/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</row>
    <row r="3154">
      <c r="A3154" s="7"/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</row>
    <row r="3155">
      <c r="A3155" s="7"/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</row>
    <row r="3156">
      <c r="A3156" s="7"/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</row>
    <row r="3157">
      <c r="A3157" s="7"/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</row>
    <row r="3158">
      <c r="A3158" s="7"/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</row>
    <row r="3159">
      <c r="A3159" s="7"/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</row>
    <row r="3160">
      <c r="A3160" s="7"/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</row>
    <row r="3161">
      <c r="A3161" s="7"/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</row>
    <row r="3162">
      <c r="A3162" s="7"/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</row>
    <row r="3163">
      <c r="A3163" s="7"/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</row>
    <row r="3164">
      <c r="A3164" s="7"/>
      <c r="B3164" s="7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</row>
    <row r="3165">
      <c r="A3165" s="7"/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</row>
    <row r="3166">
      <c r="A3166" s="7"/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</row>
    <row r="3167">
      <c r="A3167" s="7"/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</row>
    <row r="3168">
      <c r="A3168" s="7"/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</row>
    <row r="3169">
      <c r="A3169" s="7"/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</row>
    <row r="3170">
      <c r="A3170" s="7"/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</row>
    <row r="3171">
      <c r="A3171" s="7"/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</row>
    <row r="3172">
      <c r="A3172" s="7"/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</row>
    <row r="3173">
      <c r="A3173" s="7"/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</row>
    <row r="3174">
      <c r="A3174" s="7"/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</row>
    <row r="3175">
      <c r="A3175" s="7"/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</row>
    <row r="3176">
      <c r="A3176" s="7"/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</row>
    <row r="3177">
      <c r="A3177" s="7"/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</row>
    <row r="3178">
      <c r="A3178" s="7"/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</row>
    <row r="3179">
      <c r="A3179" s="7"/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</row>
    <row r="3180">
      <c r="A3180" s="7"/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</row>
    <row r="3181">
      <c r="A3181" s="7"/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</row>
    <row r="3182">
      <c r="A3182" s="7"/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</row>
    <row r="3183">
      <c r="A3183" s="7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</row>
    <row r="3184">
      <c r="A3184" s="7"/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</row>
    <row r="3185">
      <c r="A3185" s="7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</row>
    <row r="3186">
      <c r="A3186" s="7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</row>
    <row r="3187">
      <c r="A3187" s="7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</row>
    <row r="3188">
      <c r="A3188" s="7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</row>
    <row r="3189">
      <c r="A3189" s="7"/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</row>
    <row r="3190">
      <c r="A3190" s="7"/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</row>
    <row r="3191">
      <c r="A3191" s="7"/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</row>
    <row r="3192">
      <c r="A3192" s="7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</row>
    <row r="3193">
      <c r="A3193" s="7"/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</row>
    <row r="3194">
      <c r="A3194" s="7"/>
      <c r="B3194" s="7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</row>
    <row r="3195">
      <c r="A3195" s="7"/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</row>
    <row r="3196">
      <c r="A3196" s="7"/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>
      <c r="A3197" s="7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</row>
    <row r="3198">
      <c r="A3198" s="7"/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</row>
    <row r="3199">
      <c r="A3199" s="7"/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</row>
    <row r="3200">
      <c r="A3200" s="7"/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</row>
    <row r="3201">
      <c r="A3201" s="7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</row>
    <row r="3202">
      <c r="A3202" s="7"/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</row>
    <row r="3203">
      <c r="A3203" s="7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</row>
    <row r="3204">
      <c r="A3204" s="7"/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</row>
    <row r="3205">
      <c r="A3205" s="7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</row>
    <row r="3206">
      <c r="A3206" s="7"/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</row>
    <row r="3207">
      <c r="A3207" s="7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</row>
    <row r="3208">
      <c r="A3208" s="7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</row>
    <row r="3209">
      <c r="A3209" s="7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</row>
    <row r="3210">
      <c r="A3210" s="7"/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</row>
    <row r="3211">
      <c r="A3211" s="7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</row>
    <row r="3212">
      <c r="A3212" s="7"/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</row>
    <row r="3213">
      <c r="A3213" s="7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</row>
    <row r="3214">
      <c r="A3214" s="7"/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</row>
    <row r="3215">
      <c r="A3215" s="7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</row>
    <row r="3216">
      <c r="A3216" s="7"/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</row>
    <row r="3217">
      <c r="A3217" s="7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</row>
    <row r="3218">
      <c r="A3218" s="7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</row>
    <row r="3219">
      <c r="A3219" s="7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</row>
    <row r="3220">
      <c r="A3220" s="7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</row>
    <row r="3221">
      <c r="A3221" s="7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</row>
    <row r="3222">
      <c r="A3222" s="7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</row>
    <row r="3223">
      <c r="A3223" s="7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</row>
    <row r="3224">
      <c r="A3224" s="7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</row>
    <row r="3225">
      <c r="A3225" s="7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</row>
    <row r="3226">
      <c r="A3226" s="7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</row>
    <row r="3227">
      <c r="A3227" s="7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</row>
    <row r="3228">
      <c r="A3228" s="7"/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</row>
    <row r="3229">
      <c r="A3229" s="7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</row>
    <row r="3230">
      <c r="A3230" s="7"/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</row>
    <row r="3231">
      <c r="A3231" s="7"/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</row>
    <row r="3232">
      <c r="A3232" s="7"/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</row>
    <row r="3233">
      <c r="A3233" s="7"/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</row>
    <row r="3234">
      <c r="A3234" s="7"/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</row>
    <row r="3235">
      <c r="A3235" s="7"/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</row>
    <row r="3236">
      <c r="A3236" s="7"/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</row>
    <row r="3237">
      <c r="A3237" s="7"/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</row>
    <row r="3238">
      <c r="A3238" s="7"/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</row>
    <row r="3239">
      <c r="A3239" s="7"/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</row>
    <row r="3240">
      <c r="A3240" s="7"/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</row>
    <row r="3241">
      <c r="A3241" s="7"/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</row>
    <row r="3242">
      <c r="A3242" s="7"/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</row>
    <row r="3243">
      <c r="A3243" s="7"/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</row>
    <row r="3244">
      <c r="A3244" s="7"/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</row>
    <row r="3245">
      <c r="A3245" s="7"/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</row>
    <row r="3246">
      <c r="A3246" s="7"/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</row>
    <row r="3247">
      <c r="A3247" s="7"/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</row>
    <row r="3248">
      <c r="A3248" s="7"/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</row>
    <row r="3249">
      <c r="A3249" s="7"/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</row>
    <row r="3250">
      <c r="A3250" s="7"/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</row>
    <row r="3251">
      <c r="A3251" s="7"/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</row>
    <row r="3252">
      <c r="A3252" s="7"/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</row>
    <row r="3253">
      <c r="A3253" s="7"/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</row>
    <row r="3254">
      <c r="A3254" s="7"/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</row>
    <row r="3255">
      <c r="A3255" s="7"/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</row>
    <row r="3256">
      <c r="A3256" s="7"/>
      <c r="B3256" s="7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</row>
    <row r="3257">
      <c r="A3257" s="7"/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</row>
    <row r="3258">
      <c r="A3258" s="7"/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</row>
    <row r="3259">
      <c r="A3259" s="7"/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</row>
    <row r="3260">
      <c r="A3260" s="7"/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</row>
    <row r="3261">
      <c r="A3261" s="7"/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>
      <c r="A3262" s="7"/>
      <c r="B3262" s="7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</row>
    <row r="3263">
      <c r="A3263" s="7"/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</row>
    <row r="3264">
      <c r="A3264" s="7"/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</row>
    <row r="3265">
      <c r="A3265" s="7"/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</row>
    <row r="3266">
      <c r="A3266" s="7"/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</row>
    <row r="3267">
      <c r="A3267" s="7"/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</row>
    <row r="3268">
      <c r="A3268" s="7"/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</row>
    <row r="3269">
      <c r="A3269" s="7"/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</row>
    <row r="3270">
      <c r="A3270" s="7"/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</row>
    <row r="3271">
      <c r="A3271" s="7"/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</row>
    <row r="3272">
      <c r="A3272" s="7"/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</row>
    <row r="3273">
      <c r="A3273" s="7"/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</row>
    <row r="3274">
      <c r="A3274" s="7"/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</row>
    <row r="3275">
      <c r="A3275" s="7"/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</row>
    <row r="3276">
      <c r="A3276" s="7"/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</row>
    <row r="3277">
      <c r="A3277" s="7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</row>
    <row r="3278">
      <c r="A3278" s="7"/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</row>
    <row r="3279">
      <c r="A3279" s="7"/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</row>
    <row r="3280">
      <c r="A3280" s="7"/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</row>
    <row r="3281">
      <c r="A3281" s="7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</row>
    <row r="3282">
      <c r="A3282" s="7"/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</row>
    <row r="3283">
      <c r="A3283" s="7"/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</row>
    <row r="3284">
      <c r="A3284" s="7"/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</row>
    <row r="3285">
      <c r="A3285" s="7"/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</row>
    <row r="3286">
      <c r="A3286" s="7"/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</row>
    <row r="3287">
      <c r="A3287" s="7"/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</row>
    <row r="3288">
      <c r="A3288" s="7"/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</row>
    <row r="3289">
      <c r="A3289" s="7"/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</row>
    <row r="3290">
      <c r="A3290" s="7"/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</row>
    <row r="3291">
      <c r="A3291" s="7"/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</row>
    <row r="3292">
      <c r="A3292" s="7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</row>
    <row r="3293">
      <c r="A3293" s="7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</row>
    <row r="3294">
      <c r="A3294" s="7"/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</row>
    <row r="3295">
      <c r="A3295" s="7"/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</row>
    <row r="3296">
      <c r="A3296" s="7"/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</row>
    <row r="3297">
      <c r="A3297" s="7"/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</row>
    <row r="3298">
      <c r="A3298" s="7"/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</row>
    <row r="3299">
      <c r="A3299" s="7"/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</row>
    <row r="3300">
      <c r="A3300" s="7"/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</row>
    <row r="3301">
      <c r="A3301" s="7"/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</row>
    <row r="3302">
      <c r="A3302" s="7"/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</row>
    <row r="3303">
      <c r="A3303" s="7"/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</row>
    <row r="3304">
      <c r="A3304" s="7"/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</row>
    <row r="3305">
      <c r="A3305" s="7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</row>
    <row r="3306">
      <c r="A3306" s="7"/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</row>
    <row r="3307">
      <c r="A3307" s="7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</row>
    <row r="3308">
      <c r="A3308" s="7"/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</row>
    <row r="3309">
      <c r="A3309" s="7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</row>
    <row r="3310">
      <c r="A3310" s="7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</row>
    <row r="3311">
      <c r="A3311" s="7"/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</row>
    <row r="3312">
      <c r="A3312" s="7"/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</row>
    <row r="3313">
      <c r="A3313" s="7"/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</row>
    <row r="3314">
      <c r="A3314" s="7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</row>
    <row r="3315">
      <c r="A3315" s="7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</row>
    <row r="3316">
      <c r="A3316" s="7"/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</row>
    <row r="3317">
      <c r="A3317" s="7"/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</row>
    <row r="3318">
      <c r="A3318" s="7"/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</row>
    <row r="3319">
      <c r="A3319" s="7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</row>
    <row r="3320">
      <c r="A3320" s="7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</row>
    <row r="3321">
      <c r="A3321" s="7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</row>
    <row r="3322">
      <c r="A3322" s="7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</row>
    <row r="3323">
      <c r="A3323" s="7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</row>
    <row r="3324">
      <c r="A3324" s="7"/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</row>
    <row r="3325">
      <c r="A3325" s="7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</row>
    <row r="3326">
      <c r="A3326" s="7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</row>
    <row r="3327">
      <c r="A3327" s="7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</row>
    <row r="3328">
      <c r="A3328" s="7"/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</row>
    <row r="3329">
      <c r="A3329" s="7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</row>
    <row r="3330">
      <c r="A3330" s="7"/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</row>
    <row r="3331">
      <c r="A3331" s="7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</row>
    <row r="3332">
      <c r="A3332" s="7"/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</row>
    <row r="3333">
      <c r="A3333" s="7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</row>
    <row r="3334">
      <c r="A3334" s="7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</row>
    <row r="3335">
      <c r="A3335" s="7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</row>
    <row r="3336">
      <c r="A3336" s="7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</row>
    <row r="3337">
      <c r="A3337" s="7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</row>
    <row r="3338">
      <c r="A3338" s="7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</row>
    <row r="3339">
      <c r="A3339" s="7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</row>
    <row r="3340">
      <c r="A3340" s="7"/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</row>
    <row r="3341">
      <c r="A3341" s="7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</row>
    <row r="3342">
      <c r="A3342" s="7"/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</row>
    <row r="3343">
      <c r="A3343" s="7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</row>
    <row r="3344">
      <c r="A3344" s="7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</row>
    <row r="3345">
      <c r="A3345" s="7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</row>
    <row r="3346">
      <c r="A3346" s="7"/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</row>
    <row r="3347">
      <c r="A3347" s="7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</row>
    <row r="3348">
      <c r="A3348" s="7"/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</row>
    <row r="3349">
      <c r="A3349" s="7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</row>
    <row r="3350">
      <c r="A3350" s="7"/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</row>
    <row r="3351">
      <c r="A3351" s="7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</row>
    <row r="3352">
      <c r="A3352" s="7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</row>
    <row r="3353">
      <c r="A3353" s="7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</row>
    <row r="3354">
      <c r="A3354" s="7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</row>
    <row r="3355">
      <c r="A3355" s="7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</row>
    <row r="3356">
      <c r="A3356" s="7"/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</row>
    <row r="3357">
      <c r="A3357" s="7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</row>
    <row r="3358">
      <c r="A3358" s="7"/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</row>
    <row r="3359">
      <c r="A3359" s="7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</row>
    <row r="3360">
      <c r="A3360" s="7"/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</row>
    <row r="3361">
      <c r="A3361" s="7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</row>
    <row r="3362">
      <c r="A3362" s="7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</row>
    <row r="3363">
      <c r="A3363" s="7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</row>
    <row r="3364">
      <c r="A3364" s="7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</row>
    <row r="3365">
      <c r="A3365" s="7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</row>
    <row r="3366">
      <c r="A3366" s="7"/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</row>
    <row r="3367">
      <c r="A3367" s="7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</row>
    <row r="3368">
      <c r="A3368" s="7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</row>
    <row r="3369">
      <c r="A3369" s="7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</row>
    <row r="3370">
      <c r="A3370" s="7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</row>
    <row r="3371">
      <c r="A3371" s="7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</row>
    <row r="3372">
      <c r="A3372" s="7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</row>
    <row r="3373">
      <c r="A3373" s="7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</row>
    <row r="3374">
      <c r="A3374" s="7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</row>
    <row r="3375">
      <c r="A3375" s="7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</row>
    <row r="3376">
      <c r="A3376" s="7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</row>
    <row r="3377">
      <c r="A3377" s="7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</row>
    <row r="3378">
      <c r="A3378" s="7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</row>
    <row r="3379">
      <c r="A3379" s="7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</row>
    <row r="3380">
      <c r="A3380" s="7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</row>
    <row r="3381">
      <c r="A3381" s="7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</row>
    <row r="3382">
      <c r="A3382" s="7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</row>
    <row r="3383">
      <c r="A3383" s="7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</row>
    <row r="3384">
      <c r="A3384" s="7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</row>
    <row r="3385">
      <c r="A3385" s="7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</row>
    <row r="3386">
      <c r="A3386" s="7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</row>
    <row r="3387">
      <c r="A3387" s="7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</row>
    <row r="3388">
      <c r="A3388" s="7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</row>
    <row r="3389">
      <c r="A3389" s="7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</row>
    <row r="3390">
      <c r="A3390" s="7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</row>
    <row r="3391">
      <c r="A3391" s="7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</row>
    <row r="3392">
      <c r="A3392" s="7"/>
      <c r="B3392" s="7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</row>
    <row r="3393">
      <c r="A3393" s="7"/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</row>
    <row r="3394">
      <c r="A3394" s="7"/>
      <c r="B3394" s="7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</row>
    <row r="3395">
      <c r="A3395" s="7"/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</row>
    <row r="3396">
      <c r="A3396" s="7"/>
      <c r="B3396" s="7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</row>
    <row r="3397">
      <c r="A3397" s="7"/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</row>
    <row r="3398">
      <c r="A3398" s="7"/>
      <c r="B3398" s="7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</row>
    <row r="3399">
      <c r="A3399" s="7"/>
      <c r="B3399" s="7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</row>
    <row r="3400">
      <c r="A3400" s="7"/>
      <c r="B3400" s="7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</row>
    <row r="3401">
      <c r="A3401" s="7"/>
      <c r="B3401" s="7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</row>
    <row r="3402">
      <c r="A3402" s="7"/>
      <c r="B3402" s="7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</row>
    <row r="3403">
      <c r="A3403" s="7"/>
      <c r="B3403" s="7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</row>
    <row r="3404">
      <c r="A3404" s="7"/>
      <c r="B3404" s="7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</row>
    <row r="3405">
      <c r="A3405" s="7"/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</row>
    <row r="3406">
      <c r="A3406" s="7"/>
      <c r="B3406" s="7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7"/>
    <hyperlink r:id="rId14" ref="B18"/>
    <hyperlink r:id="rId15" ref="B20"/>
    <hyperlink r:id="rId16" ref="B21"/>
    <hyperlink r:id="rId17" ref="B22"/>
    <hyperlink r:id="rId18" ref="B23"/>
    <hyperlink r:id="rId19" ref="B27"/>
    <hyperlink r:id="rId20" ref="B28"/>
    <hyperlink r:id="rId21" ref="B29"/>
    <hyperlink r:id="rId22" ref="B30"/>
    <hyperlink r:id="rId23" ref="B31"/>
    <hyperlink r:id="rId24" ref="B32"/>
    <hyperlink r:id="rId25" ref="B33"/>
    <hyperlink r:id="rId26" ref="B34"/>
    <hyperlink r:id="rId27" ref="B37"/>
    <hyperlink r:id="rId28" ref="B38"/>
    <hyperlink r:id="rId29" ref="B39"/>
    <hyperlink r:id="rId30" ref="B40"/>
    <hyperlink r:id="rId31" ref="B41"/>
    <hyperlink r:id="rId32" ref="B42"/>
    <hyperlink r:id="rId33" ref="B43"/>
    <hyperlink r:id="rId34" ref="B44"/>
    <hyperlink r:id="rId35" ref="B45"/>
    <hyperlink r:id="rId36" ref="B46"/>
    <hyperlink r:id="rId37" ref="B47"/>
    <hyperlink r:id="rId38" ref="B48"/>
    <hyperlink r:id="rId39" ref="B49"/>
    <hyperlink r:id="rId40" ref="B50"/>
    <hyperlink r:id="rId41" ref="B51"/>
    <hyperlink r:id="rId42" ref="B52"/>
    <hyperlink r:id="rId43" ref="B53"/>
    <hyperlink r:id="rId44" ref="B54"/>
    <hyperlink r:id="rId45" ref="B55"/>
    <hyperlink r:id="rId46" ref="B56"/>
    <hyperlink r:id="rId47" ref="B57"/>
    <hyperlink r:id="rId48" ref="B58"/>
    <hyperlink r:id="rId49" ref="B59"/>
    <hyperlink r:id="rId50" ref="B60"/>
    <hyperlink r:id="rId51" ref="B61"/>
    <hyperlink r:id="rId52" ref="B62"/>
    <hyperlink r:id="rId53" ref="B63"/>
    <hyperlink r:id="rId54" ref="B64"/>
    <hyperlink r:id="rId55" ref="B65"/>
    <hyperlink r:id="rId56" ref="B66"/>
    <hyperlink r:id="rId57" ref="B67"/>
    <hyperlink r:id="rId58" ref="B68"/>
    <hyperlink r:id="rId59" ref="B69"/>
    <hyperlink r:id="rId60" ref="B71"/>
    <hyperlink r:id="rId61" ref="B72"/>
    <hyperlink r:id="rId62" ref="B73"/>
    <hyperlink r:id="rId63" ref="B79"/>
    <hyperlink r:id="rId64" ref="B80"/>
    <hyperlink r:id="rId65" ref="B81"/>
    <hyperlink r:id="rId66" ref="B82"/>
    <hyperlink r:id="rId67" ref="B83"/>
    <hyperlink r:id="rId68" ref="B84"/>
    <hyperlink r:id="rId69" ref="B85"/>
    <hyperlink r:id="rId70" ref="B86"/>
    <hyperlink r:id="rId71" ref="B87"/>
    <hyperlink r:id="rId72" ref="B88"/>
    <hyperlink r:id="rId73" ref="B89"/>
    <hyperlink r:id="rId74" ref="B90"/>
    <hyperlink r:id="rId75" ref="B91"/>
    <hyperlink r:id="rId76" ref="B92"/>
    <hyperlink r:id="rId77" ref="B93"/>
    <hyperlink r:id="rId78" ref="B94"/>
    <hyperlink r:id="rId79" ref="B95"/>
    <hyperlink r:id="rId80" ref="B96"/>
    <hyperlink r:id="rId81" ref="B97"/>
    <hyperlink r:id="rId82" ref="B98"/>
    <hyperlink r:id="rId83" ref="B99"/>
    <hyperlink r:id="rId84" ref="B100"/>
    <hyperlink r:id="rId85" ref="B101"/>
    <hyperlink r:id="rId86" ref="B102"/>
    <hyperlink r:id="rId87" ref="B103"/>
    <hyperlink r:id="rId88" ref="B104"/>
    <hyperlink r:id="rId89" ref="B105"/>
    <hyperlink r:id="rId90" ref="B106"/>
    <hyperlink r:id="rId91" ref="B107"/>
    <hyperlink r:id="rId92" ref="B108"/>
    <hyperlink r:id="rId93" ref="B109"/>
    <hyperlink r:id="rId94" ref="B110"/>
    <hyperlink r:id="rId95" ref="B111"/>
    <hyperlink r:id="rId96" ref="B112"/>
    <hyperlink r:id="rId97" ref="B113"/>
    <hyperlink r:id="rId98" ref="B114"/>
    <hyperlink r:id="rId99" ref="B115"/>
    <hyperlink r:id="rId100" ref="B116"/>
    <hyperlink r:id="rId101" ref="B117"/>
    <hyperlink r:id="rId102" ref="B118"/>
    <hyperlink r:id="rId103" ref="B119"/>
    <hyperlink r:id="rId104" ref="B120"/>
    <hyperlink r:id="rId105" ref="B121"/>
    <hyperlink r:id="rId106" ref="B122"/>
    <hyperlink r:id="rId107" ref="B123"/>
    <hyperlink r:id="rId108" ref="B124"/>
    <hyperlink r:id="rId109" ref="B125"/>
    <hyperlink r:id="rId110" ref="B126"/>
    <hyperlink r:id="rId111" ref="B127"/>
    <hyperlink r:id="rId112" ref="B128"/>
    <hyperlink r:id="rId113" ref="B129"/>
    <hyperlink r:id="rId114" ref="B130"/>
    <hyperlink r:id="rId115" ref="B131"/>
    <hyperlink r:id="rId116" ref="B132"/>
    <hyperlink r:id="rId117" ref="B133"/>
    <hyperlink r:id="rId118" ref="B134"/>
    <hyperlink r:id="rId119" ref="B135"/>
    <hyperlink r:id="rId120" ref="B136"/>
    <hyperlink r:id="rId121" ref="B137"/>
    <hyperlink r:id="rId122" ref="B138"/>
    <hyperlink r:id="rId123" ref="B139"/>
    <hyperlink r:id="rId124" ref="B140"/>
    <hyperlink r:id="rId125" ref="B141"/>
    <hyperlink r:id="rId126" ref="B142"/>
    <hyperlink r:id="rId127" ref="B143"/>
    <hyperlink r:id="rId128" ref="B144"/>
    <hyperlink r:id="rId129" ref="B145"/>
    <hyperlink r:id="rId130" ref="B146"/>
    <hyperlink r:id="rId131" ref="B147"/>
    <hyperlink r:id="rId132" ref="B148"/>
    <hyperlink r:id="rId133" ref="B149"/>
    <hyperlink r:id="rId134" ref="B150"/>
    <hyperlink r:id="rId135" ref="B151"/>
    <hyperlink r:id="rId136" ref="B152"/>
    <hyperlink r:id="rId137" ref="B153"/>
    <hyperlink r:id="rId138" ref="B154"/>
    <hyperlink r:id="rId139" ref="B155"/>
    <hyperlink r:id="rId140" ref="B156"/>
    <hyperlink r:id="rId141" ref="B157"/>
    <hyperlink r:id="rId142" ref="B158"/>
    <hyperlink r:id="rId143" ref="B159"/>
    <hyperlink r:id="rId144" ref="B160"/>
    <hyperlink r:id="rId145" ref="B161"/>
    <hyperlink r:id="rId146" ref="B162"/>
    <hyperlink r:id="rId147" ref="B163"/>
    <hyperlink r:id="rId148" ref="B164"/>
    <hyperlink r:id="rId149" ref="B165"/>
    <hyperlink r:id="rId150" ref="B166"/>
    <hyperlink r:id="rId151" ref="B167"/>
    <hyperlink r:id="rId152" ref="B168"/>
    <hyperlink r:id="rId153" ref="B169"/>
    <hyperlink r:id="rId154" ref="B170"/>
    <hyperlink r:id="rId155" ref="B171"/>
    <hyperlink r:id="rId156" ref="B172"/>
    <hyperlink r:id="rId157" ref="B173"/>
    <hyperlink r:id="rId158" ref="B174"/>
    <hyperlink r:id="rId159" ref="B175"/>
    <hyperlink r:id="rId160" ref="B176"/>
    <hyperlink r:id="rId161" ref="B177"/>
    <hyperlink r:id="rId162" ref="B178"/>
    <hyperlink r:id="rId163" ref="B179"/>
    <hyperlink r:id="rId164" ref="B180"/>
    <hyperlink r:id="rId165" ref="B181"/>
    <hyperlink r:id="rId166" ref="B182"/>
    <hyperlink r:id="rId167" ref="B183"/>
    <hyperlink r:id="rId168" ref="B184"/>
    <hyperlink r:id="rId169" ref="B185"/>
    <hyperlink r:id="rId170" ref="B186"/>
    <hyperlink r:id="rId171" ref="B187"/>
    <hyperlink r:id="rId172" ref="B188"/>
    <hyperlink r:id="rId173" ref="B189"/>
    <hyperlink r:id="rId174" ref="B190"/>
    <hyperlink r:id="rId175" ref="B191"/>
    <hyperlink r:id="rId176" ref="B192"/>
    <hyperlink r:id="rId177" ref="B193"/>
    <hyperlink r:id="rId178" ref="B194"/>
    <hyperlink r:id="rId179" ref="B195"/>
    <hyperlink r:id="rId180" ref="B196"/>
    <hyperlink r:id="rId181" ref="B197"/>
    <hyperlink r:id="rId182" ref="B198"/>
    <hyperlink r:id="rId183" ref="B199"/>
    <hyperlink r:id="rId184" ref="B200"/>
    <hyperlink r:id="rId185" ref="B201"/>
    <hyperlink r:id="rId186" ref="B202"/>
    <hyperlink r:id="rId187" ref="B203"/>
    <hyperlink r:id="rId188" ref="B204"/>
    <hyperlink r:id="rId189" ref="B205"/>
    <hyperlink r:id="rId190" ref="B206"/>
    <hyperlink r:id="rId191" ref="B207"/>
    <hyperlink r:id="rId192" ref="B208"/>
    <hyperlink r:id="rId193" ref="B209"/>
    <hyperlink r:id="rId194" ref="B210"/>
    <hyperlink r:id="rId195" ref="B211"/>
    <hyperlink r:id="rId196" ref="B212"/>
    <hyperlink r:id="rId197" ref="B213"/>
    <hyperlink r:id="rId198" ref="B214"/>
    <hyperlink r:id="rId199" ref="B215"/>
    <hyperlink r:id="rId200" ref="B216"/>
    <hyperlink r:id="rId201" ref="B217"/>
    <hyperlink r:id="rId202" ref="B218"/>
    <hyperlink r:id="rId203" ref="B219"/>
    <hyperlink r:id="rId204" ref="B220"/>
    <hyperlink r:id="rId205" ref="B221"/>
    <hyperlink r:id="rId206" ref="B222"/>
    <hyperlink r:id="rId207" ref="B223"/>
    <hyperlink r:id="rId208" ref="B224"/>
    <hyperlink r:id="rId209" ref="B225"/>
    <hyperlink r:id="rId210" ref="B226"/>
    <hyperlink r:id="rId211" ref="B227"/>
    <hyperlink r:id="rId212" ref="B228"/>
    <hyperlink r:id="rId213" ref="B229"/>
    <hyperlink r:id="rId214" ref="B230"/>
    <hyperlink r:id="rId215" ref="B231"/>
    <hyperlink r:id="rId216" ref="B232"/>
    <hyperlink r:id="rId217" ref="B233"/>
    <hyperlink r:id="rId218" ref="B234"/>
    <hyperlink r:id="rId219" ref="B235"/>
    <hyperlink r:id="rId220" ref="B236"/>
    <hyperlink r:id="rId221" ref="B237"/>
    <hyperlink r:id="rId222" ref="B238"/>
    <hyperlink r:id="rId223" ref="B239"/>
    <hyperlink r:id="rId224" ref="B240"/>
    <hyperlink r:id="rId225" ref="B241"/>
    <hyperlink r:id="rId226" ref="B242"/>
    <hyperlink r:id="rId227" ref="B243"/>
    <hyperlink r:id="rId228" ref="B244"/>
    <hyperlink r:id="rId229" ref="B245"/>
    <hyperlink r:id="rId230" ref="B246"/>
    <hyperlink r:id="rId231" ref="B247"/>
    <hyperlink r:id="rId232" ref="B248"/>
    <hyperlink r:id="rId233" ref="B249"/>
    <hyperlink r:id="rId234" ref="B250"/>
    <hyperlink r:id="rId235" ref="B251"/>
    <hyperlink r:id="rId236" ref="B252"/>
    <hyperlink r:id="rId237" ref="B253"/>
    <hyperlink r:id="rId238" ref="B254"/>
    <hyperlink r:id="rId239" ref="B255"/>
    <hyperlink r:id="rId240" ref="B256"/>
    <hyperlink r:id="rId241" ref="B257"/>
    <hyperlink r:id="rId242" ref="B258"/>
    <hyperlink r:id="rId243" ref="B259"/>
    <hyperlink r:id="rId244" ref="B260"/>
    <hyperlink r:id="rId245" ref="B261"/>
    <hyperlink r:id="rId246" ref="B262"/>
    <hyperlink r:id="rId247" ref="B263"/>
    <hyperlink r:id="rId248" ref="B264"/>
    <hyperlink r:id="rId249" ref="B265"/>
    <hyperlink r:id="rId250" ref="B266"/>
    <hyperlink r:id="rId251" ref="B267"/>
    <hyperlink r:id="rId252" ref="B268"/>
    <hyperlink r:id="rId253" ref="B269"/>
    <hyperlink r:id="rId254" ref="B270"/>
    <hyperlink r:id="rId255" ref="B271"/>
    <hyperlink r:id="rId256" ref="B272"/>
    <hyperlink r:id="rId257" ref="B273"/>
    <hyperlink r:id="rId258" ref="B274"/>
    <hyperlink r:id="rId259" ref="B275"/>
    <hyperlink r:id="rId260" ref="B276"/>
    <hyperlink r:id="rId261" ref="B277"/>
    <hyperlink r:id="rId262" ref="B278"/>
    <hyperlink r:id="rId263" ref="B279"/>
    <hyperlink r:id="rId264" ref="B280"/>
    <hyperlink r:id="rId265" ref="B281"/>
    <hyperlink r:id="rId266" ref="B282"/>
    <hyperlink r:id="rId267" ref="B283"/>
    <hyperlink r:id="rId268" ref="B284"/>
    <hyperlink r:id="rId269" ref="B285"/>
    <hyperlink r:id="rId270" ref="B286"/>
    <hyperlink r:id="rId271" ref="B287"/>
    <hyperlink r:id="rId272" ref="B288"/>
    <hyperlink r:id="rId273" ref="B289"/>
    <hyperlink r:id="rId274" ref="B290"/>
    <hyperlink r:id="rId275" ref="B291"/>
    <hyperlink r:id="rId276" ref="B292"/>
    <hyperlink r:id="rId277" ref="B293"/>
    <hyperlink r:id="rId278" ref="B294"/>
    <hyperlink r:id="rId279" ref="B295"/>
    <hyperlink r:id="rId280" ref="B296"/>
    <hyperlink r:id="rId281" ref="B297"/>
    <hyperlink r:id="rId282" ref="B298"/>
    <hyperlink r:id="rId283" ref="B299"/>
    <hyperlink r:id="rId284" ref="B300"/>
    <hyperlink r:id="rId285" ref="B301"/>
    <hyperlink r:id="rId286" ref="B302"/>
    <hyperlink r:id="rId287" ref="B303"/>
    <hyperlink r:id="rId288" ref="B304"/>
    <hyperlink r:id="rId289" ref="B305"/>
    <hyperlink r:id="rId290" ref="B306"/>
    <hyperlink r:id="rId291" ref="B307"/>
    <hyperlink r:id="rId292" ref="B308"/>
    <hyperlink r:id="rId293" ref="B309"/>
    <hyperlink r:id="rId294" ref="B310"/>
    <hyperlink r:id="rId295" ref="B311"/>
    <hyperlink r:id="rId296" ref="B312"/>
    <hyperlink r:id="rId297" ref="B313"/>
    <hyperlink r:id="rId298" ref="B314"/>
    <hyperlink r:id="rId299" ref="B315"/>
    <hyperlink r:id="rId300" ref="B316"/>
    <hyperlink r:id="rId301" ref="B317"/>
    <hyperlink r:id="rId302" ref="B318"/>
    <hyperlink r:id="rId303" ref="B319"/>
    <hyperlink r:id="rId304" ref="B320"/>
    <hyperlink r:id="rId305" ref="B321"/>
    <hyperlink r:id="rId306" ref="B322"/>
    <hyperlink r:id="rId307" ref="B323"/>
    <hyperlink r:id="rId308" ref="B324"/>
    <hyperlink r:id="rId309" ref="B325"/>
    <hyperlink r:id="rId310" ref="B326"/>
    <hyperlink r:id="rId311" ref="B327"/>
    <hyperlink r:id="rId312" ref="B328"/>
    <hyperlink r:id="rId313" ref="B329"/>
    <hyperlink r:id="rId314" ref="B330"/>
    <hyperlink r:id="rId315" ref="B331"/>
    <hyperlink r:id="rId316" ref="B332"/>
    <hyperlink r:id="rId317" ref="B333"/>
    <hyperlink r:id="rId318" ref="B334"/>
    <hyperlink r:id="rId319" ref="B335"/>
    <hyperlink r:id="rId320" ref="B336"/>
    <hyperlink r:id="rId321" ref="B337"/>
    <hyperlink r:id="rId322" ref="B338"/>
    <hyperlink r:id="rId323" ref="B339"/>
    <hyperlink r:id="rId324" ref="B340"/>
    <hyperlink r:id="rId325" ref="B341"/>
    <hyperlink r:id="rId326" ref="B342"/>
    <hyperlink r:id="rId327" ref="B343"/>
    <hyperlink r:id="rId328" ref="B344"/>
    <hyperlink r:id="rId329" ref="B345"/>
    <hyperlink r:id="rId330" ref="B346"/>
    <hyperlink r:id="rId331" ref="B347"/>
    <hyperlink r:id="rId332" ref="B348"/>
    <hyperlink r:id="rId333" ref="B349"/>
    <hyperlink r:id="rId334" ref="B350"/>
    <hyperlink r:id="rId335" ref="B351"/>
    <hyperlink r:id="rId336" ref="B352"/>
    <hyperlink r:id="rId337" ref="B353"/>
    <hyperlink r:id="rId338" ref="B354"/>
    <hyperlink r:id="rId339" ref="B355"/>
    <hyperlink r:id="rId340" ref="B356"/>
    <hyperlink r:id="rId341" ref="B357"/>
    <hyperlink r:id="rId342" ref="B358"/>
    <hyperlink r:id="rId343" ref="B359"/>
    <hyperlink r:id="rId344" ref="B360"/>
    <hyperlink r:id="rId345" ref="B361"/>
    <hyperlink r:id="rId346" ref="B362"/>
    <hyperlink r:id="rId347" ref="B363"/>
    <hyperlink r:id="rId348" ref="B364"/>
    <hyperlink r:id="rId349" ref="B365"/>
    <hyperlink r:id="rId350" ref="B366"/>
    <hyperlink r:id="rId351" ref="B367"/>
    <hyperlink r:id="rId352" ref="B368"/>
    <hyperlink r:id="rId353" ref="B369"/>
    <hyperlink r:id="rId354" ref="B370"/>
    <hyperlink r:id="rId355" ref="B371"/>
    <hyperlink r:id="rId356" ref="B372"/>
    <hyperlink r:id="rId357" ref="B373"/>
    <hyperlink r:id="rId358" ref="B374"/>
    <hyperlink r:id="rId359" ref="B375"/>
    <hyperlink r:id="rId360" ref="B376"/>
    <hyperlink r:id="rId361" ref="B377"/>
    <hyperlink r:id="rId362" ref="B378"/>
    <hyperlink r:id="rId363" ref="B379"/>
    <hyperlink r:id="rId364" ref="B380"/>
    <hyperlink r:id="rId365" ref="B381"/>
    <hyperlink r:id="rId366" ref="B382"/>
    <hyperlink r:id="rId367" ref="B383"/>
    <hyperlink r:id="rId368" ref="B384"/>
    <hyperlink r:id="rId369" ref="B385"/>
    <hyperlink r:id="rId370" ref="B386"/>
    <hyperlink r:id="rId371" ref="B387"/>
    <hyperlink r:id="rId372" ref="B388"/>
    <hyperlink r:id="rId373" ref="B389"/>
    <hyperlink r:id="rId374" ref="B390"/>
    <hyperlink r:id="rId375" ref="B391"/>
    <hyperlink r:id="rId376" ref="B392"/>
    <hyperlink r:id="rId377" ref="B393"/>
    <hyperlink r:id="rId378" ref="B394"/>
    <hyperlink r:id="rId379" ref="B395"/>
    <hyperlink r:id="rId380" ref="B396"/>
    <hyperlink r:id="rId381" ref="B397"/>
    <hyperlink r:id="rId382" ref="B398"/>
    <hyperlink r:id="rId383" ref="B399"/>
    <hyperlink r:id="rId384" ref="B400"/>
    <hyperlink r:id="rId385" ref="B401"/>
    <hyperlink r:id="rId386" ref="B402"/>
    <hyperlink r:id="rId387" ref="B403"/>
    <hyperlink r:id="rId388" ref="B404"/>
    <hyperlink r:id="rId389" ref="B405"/>
    <hyperlink r:id="rId390" ref="B406"/>
    <hyperlink r:id="rId391" ref="B407"/>
    <hyperlink r:id="rId392" ref="B408"/>
    <hyperlink r:id="rId393" ref="B409"/>
    <hyperlink r:id="rId394" ref="B410"/>
    <hyperlink r:id="rId395" ref="B411"/>
    <hyperlink r:id="rId396" ref="B412"/>
    <hyperlink r:id="rId397" ref="B413"/>
    <hyperlink r:id="rId398" ref="B414"/>
    <hyperlink r:id="rId399" ref="B415"/>
    <hyperlink r:id="rId400" ref="B416"/>
    <hyperlink r:id="rId401" ref="B417"/>
    <hyperlink r:id="rId402" ref="B418"/>
    <hyperlink r:id="rId403" ref="B419"/>
    <hyperlink r:id="rId404" ref="B420"/>
    <hyperlink r:id="rId405" ref="B421"/>
    <hyperlink r:id="rId406" ref="B422"/>
    <hyperlink r:id="rId407" ref="B423"/>
    <hyperlink r:id="rId408" ref="B424"/>
    <hyperlink r:id="rId409" ref="B425"/>
    <hyperlink r:id="rId410" ref="B426"/>
    <hyperlink r:id="rId411" ref="B427"/>
    <hyperlink r:id="rId412" ref="B428"/>
    <hyperlink r:id="rId413" ref="B429"/>
    <hyperlink r:id="rId414" ref="B430"/>
    <hyperlink r:id="rId415" ref="B431"/>
    <hyperlink r:id="rId416" ref="B432"/>
    <hyperlink r:id="rId417" ref="B433"/>
    <hyperlink r:id="rId418" ref="B434"/>
    <hyperlink r:id="rId419" ref="B435"/>
    <hyperlink r:id="rId420" ref="B436"/>
    <hyperlink r:id="rId421" ref="B437"/>
    <hyperlink r:id="rId422" ref="B438"/>
    <hyperlink r:id="rId423" ref="B439"/>
    <hyperlink r:id="rId424" ref="B440"/>
    <hyperlink r:id="rId425" ref="B441"/>
    <hyperlink r:id="rId426" ref="B442"/>
    <hyperlink r:id="rId427" ref="B443"/>
    <hyperlink r:id="rId428" ref="B444"/>
    <hyperlink r:id="rId429" ref="B445"/>
    <hyperlink r:id="rId430" ref="B446"/>
    <hyperlink r:id="rId431" ref="B447"/>
    <hyperlink r:id="rId432" ref="B448"/>
    <hyperlink r:id="rId433" ref="B449"/>
    <hyperlink r:id="rId434" ref="B450"/>
    <hyperlink r:id="rId435" ref="B451"/>
    <hyperlink r:id="rId436" ref="B452"/>
    <hyperlink r:id="rId437" ref="B453"/>
    <hyperlink r:id="rId438" ref="B454"/>
    <hyperlink r:id="rId439" ref="B455"/>
    <hyperlink r:id="rId440" ref="B456"/>
    <hyperlink r:id="rId441" ref="B457"/>
    <hyperlink r:id="rId442" ref="B458"/>
    <hyperlink r:id="rId443" ref="B459"/>
    <hyperlink r:id="rId444" ref="B460"/>
    <hyperlink r:id="rId445" ref="B461"/>
    <hyperlink r:id="rId446" ref="B462"/>
    <hyperlink r:id="rId447" ref="B463"/>
    <hyperlink r:id="rId448" ref="B464"/>
    <hyperlink r:id="rId449" ref="B465"/>
    <hyperlink r:id="rId450" ref="B466"/>
    <hyperlink r:id="rId451" ref="B467"/>
    <hyperlink r:id="rId452" ref="B468"/>
    <hyperlink r:id="rId453" ref="B469"/>
    <hyperlink r:id="rId454" ref="B470"/>
    <hyperlink r:id="rId455" ref="B471"/>
    <hyperlink r:id="rId456" ref="B472"/>
    <hyperlink r:id="rId457" ref="B473"/>
    <hyperlink r:id="rId458" ref="B474"/>
    <hyperlink r:id="rId459" ref="B475"/>
    <hyperlink r:id="rId460" ref="B476"/>
    <hyperlink r:id="rId461" ref="B477"/>
    <hyperlink r:id="rId462" ref="B478"/>
    <hyperlink r:id="rId463" ref="B479"/>
    <hyperlink r:id="rId464" ref="B480"/>
    <hyperlink r:id="rId465" ref="B481"/>
    <hyperlink r:id="rId466" ref="B482"/>
    <hyperlink r:id="rId467" ref="B483"/>
    <hyperlink r:id="rId468" ref="B484"/>
    <hyperlink r:id="rId469" ref="B485"/>
    <hyperlink r:id="rId470" ref="B486"/>
    <hyperlink r:id="rId471" ref="B487"/>
    <hyperlink r:id="rId472" ref="B488"/>
    <hyperlink r:id="rId473" ref="B489"/>
    <hyperlink r:id="rId474" ref="B490"/>
    <hyperlink r:id="rId475" ref="B491"/>
    <hyperlink r:id="rId476" ref="B492"/>
    <hyperlink r:id="rId477" ref="B493"/>
    <hyperlink r:id="rId478" ref="B494"/>
    <hyperlink r:id="rId479" ref="B495"/>
    <hyperlink r:id="rId480" ref="B496"/>
    <hyperlink r:id="rId481" ref="B497"/>
    <hyperlink r:id="rId482" ref="B498"/>
    <hyperlink r:id="rId483" ref="B499"/>
    <hyperlink r:id="rId484" ref="B500"/>
    <hyperlink r:id="rId485" ref="B501"/>
    <hyperlink r:id="rId486" ref="B502"/>
    <hyperlink r:id="rId487" ref="B503"/>
    <hyperlink r:id="rId488" ref="B504"/>
    <hyperlink r:id="rId489" ref="B505"/>
    <hyperlink r:id="rId490" ref="B506"/>
    <hyperlink r:id="rId491" ref="B507"/>
    <hyperlink r:id="rId492" ref="B508"/>
    <hyperlink r:id="rId493" ref="B509"/>
    <hyperlink r:id="rId494" ref="B510"/>
    <hyperlink r:id="rId495" ref="B511"/>
    <hyperlink r:id="rId496" ref="B512"/>
    <hyperlink r:id="rId497" ref="B513"/>
    <hyperlink r:id="rId498" ref="B514"/>
    <hyperlink r:id="rId499" ref="B515"/>
    <hyperlink r:id="rId500" ref="B516"/>
    <hyperlink r:id="rId501" ref="B517"/>
    <hyperlink r:id="rId502" ref="B518"/>
    <hyperlink r:id="rId503" ref="B519"/>
    <hyperlink r:id="rId504" ref="B520"/>
    <hyperlink r:id="rId505" ref="B521"/>
    <hyperlink r:id="rId506" ref="B522"/>
    <hyperlink r:id="rId507" ref="B523"/>
    <hyperlink r:id="rId508" ref="B524"/>
    <hyperlink r:id="rId509" ref="B525"/>
    <hyperlink r:id="rId510" ref="B526"/>
    <hyperlink r:id="rId511" ref="B527"/>
    <hyperlink r:id="rId512" ref="B528"/>
    <hyperlink r:id="rId513" ref="B529"/>
    <hyperlink r:id="rId514" ref="B530"/>
    <hyperlink r:id="rId515" ref="B531"/>
    <hyperlink r:id="rId516" ref="B532"/>
    <hyperlink r:id="rId517" ref="B533"/>
    <hyperlink r:id="rId518" ref="B534"/>
    <hyperlink r:id="rId519" ref="B535"/>
    <hyperlink r:id="rId520" ref="B536"/>
    <hyperlink r:id="rId521" ref="B537"/>
    <hyperlink r:id="rId522" ref="B538"/>
    <hyperlink r:id="rId523" ref="B539"/>
    <hyperlink r:id="rId524" ref="B540"/>
    <hyperlink r:id="rId525" ref="B541"/>
    <hyperlink r:id="rId526" ref="B542"/>
    <hyperlink r:id="rId527" ref="B543"/>
    <hyperlink r:id="rId528" ref="B544"/>
    <hyperlink r:id="rId529" ref="B545"/>
    <hyperlink r:id="rId530" ref="B546"/>
    <hyperlink r:id="rId531" ref="B547"/>
    <hyperlink r:id="rId532" ref="B548"/>
    <hyperlink r:id="rId533" ref="B549"/>
    <hyperlink r:id="rId534" ref="B550"/>
    <hyperlink r:id="rId535" ref="B551"/>
    <hyperlink r:id="rId536" ref="B552"/>
    <hyperlink r:id="rId537" ref="B553"/>
    <hyperlink r:id="rId538" ref="B554"/>
    <hyperlink r:id="rId539" ref="B555"/>
    <hyperlink r:id="rId540" ref="B556"/>
    <hyperlink r:id="rId541" ref="B557"/>
    <hyperlink r:id="rId542" ref="B558"/>
    <hyperlink r:id="rId543" ref="B559"/>
    <hyperlink r:id="rId544" ref="B560"/>
    <hyperlink r:id="rId545" ref="B561"/>
    <hyperlink r:id="rId546" ref="B562"/>
    <hyperlink r:id="rId547" ref="B563"/>
    <hyperlink r:id="rId548" ref="B564"/>
    <hyperlink r:id="rId549" ref="B565"/>
    <hyperlink r:id="rId550" ref="B566"/>
    <hyperlink r:id="rId551" ref="B567"/>
    <hyperlink r:id="rId552" ref="B568"/>
    <hyperlink r:id="rId553" ref="B569"/>
    <hyperlink r:id="rId554" ref="B570"/>
    <hyperlink r:id="rId555" ref="B571"/>
    <hyperlink r:id="rId556" ref="B572"/>
    <hyperlink r:id="rId557" ref="B573"/>
    <hyperlink r:id="rId558" ref="B574"/>
    <hyperlink r:id="rId559" ref="B575"/>
    <hyperlink r:id="rId560" ref="B576"/>
    <hyperlink r:id="rId561" ref="B577"/>
    <hyperlink r:id="rId562" ref="B578"/>
    <hyperlink r:id="rId563" ref="B579"/>
    <hyperlink r:id="rId564" ref="B580"/>
    <hyperlink r:id="rId565" ref="B581"/>
    <hyperlink r:id="rId566" ref="B582"/>
    <hyperlink r:id="rId567" ref="B583"/>
    <hyperlink r:id="rId568" ref="B584"/>
    <hyperlink r:id="rId569" ref="B585"/>
    <hyperlink r:id="rId570" ref="B586"/>
    <hyperlink r:id="rId571" ref="B587"/>
    <hyperlink r:id="rId572" ref="B588"/>
    <hyperlink r:id="rId573" ref="B589"/>
    <hyperlink r:id="rId574" ref="B590"/>
    <hyperlink r:id="rId575" ref="B591"/>
    <hyperlink r:id="rId576" ref="B592"/>
    <hyperlink r:id="rId577" ref="B593"/>
    <hyperlink r:id="rId578" ref="B594"/>
    <hyperlink r:id="rId579" ref="B595"/>
    <hyperlink r:id="rId580" ref="B596"/>
    <hyperlink r:id="rId581" ref="B597"/>
    <hyperlink r:id="rId582" ref="B598"/>
    <hyperlink r:id="rId583" ref="B599"/>
    <hyperlink r:id="rId584" ref="B600"/>
    <hyperlink r:id="rId585" ref="B601"/>
    <hyperlink r:id="rId586" ref="B602"/>
    <hyperlink r:id="rId587" ref="B603"/>
    <hyperlink r:id="rId588" ref="B604"/>
    <hyperlink r:id="rId589" ref="B605"/>
    <hyperlink r:id="rId590" ref="B606"/>
    <hyperlink r:id="rId591" ref="B607"/>
    <hyperlink r:id="rId592" ref="B608"/>
    <hyperlink r:id="rId593" ref="B609"/>
    <hyperlink r:id="rId594" ref="B610"/>
    <hyperlink r:id="rId595" ref="B611"/>
    <hyperlink r:id="rId596" ref="B612"/>
    <hyperlink r:id="rId597" ref="B613"/>
    <hyperlink r:id="rId598" ref="B614"/>
    <hyperlink r:id="rId599" ref="B615"/>
    <hyperlink r:id="rId600" ref="B616"/>
    <hyperlink r:id="rId601" ref="B617"/>
    <hyperlink r:id="rId602" ref="B618"/>
    <hyperlink r:id="rId603" ref="B619"/>
    <hyperlink r:id="rId604" ref="B620"/>
    <hyperlink r:id="rId605" ref="B621"/>
    <hyperlink r:id="rId606" ref="B622"/>
    <hyperlink r:id="rId607" ref="B623"/>
    <hyperlink r:id="rId608" ref="B624"/>
    <hyperlink r:id="rId609" ref="B625"/>
    <hyperlink r:id="rId610" ref="B626"/>
    <hyperlink r:id="rId611" ref="B627"/>
    <hyperlink r:id="rId612" ref="B628"/>
    <hyperlink r:id="rId613" ref="B629"/>
    <hyperlink r:id="rId614" ref="B630"/>
    <hyperlink r:id="rId615" ref="B631"/>
    <hyperlink r:id="rId616" ref="B632"/>
    <hyperlink r:id="rId617" ref="B633"/>
    <hyperlink r:id="rId618" ref="B634"/>
    <hyperlink r:id="rId619" ref="B635"/>
    <hyperlink r:id="rId620" ref="B636"/>
    <hyperlink r:id="rId621" ref="B637"/>
    <hyperlink r:id="rId622" ref="B638"/>
    <hyperlink r:id="rId623" ref="B639"/>
    <hyperlink r:id="rId624" ref="B640"/>
    <hyperlink r:id="rId625" ref="B641"/>
    <hyperlink r:id="rId626" ref="B642"/>
    <hyperlink r:id="rId627" ref="B643"/>
    <hyperlink r:id="rId628" ref="B644"/>
    <hyperlink r:id="rId629" ref="B645"/>
    <hyperlink r:id="rId630" ref="B646"/>
    <hyperlink r:id="rId631" ref="B647"/>
    <hyperlink r:id="rId632" ref="B648"/>
    <hyperlink r:id="rId633" ref="B649"/>
    <hyperlink r:id="rId634" ref="B650"/>
    <hyperlink r:id="rId635" ref="B651"/>
    <hyperlink r:id="rId636" ref="B652"/>
    <hyperlink r:id="rId637" ref="B653"/>
    <hyperlink r:id="rId638" ref="B654"/>
    <hyperlink r:id="rId639" ref="B655"/>
    <hyperlink r:id="rId640" ref="B656"/>
    <hyperlink r:id="rId641" ref="B657"/>
    <hyperlink r:id="rId642" ref="B658"/>
    <hyperlink r:id="rId643" ref="B659"/>
    <hyperlink r:id="rId644" ref="B660"/>
    <hyperlink r:id="rId645" ref="B661"/>
    <hyperlink r:id="rId646" ref="B662"/>
    <hyperlink r:id="rId647" ref="B663"/>
    <hyperlink r:id="rId648" ref="B664"/>
    <hyperlink r:id="rId649" ref="B665"/>
    <hyperlink r:id="rId650" ref="B666"/>
    <hyperlink r:id="rId651" ref="B667"/>
    <hyperlink r:id="rId652" ref="B668"/>
    <hyperlink r:id="rId653" ref="B669"/>
    <hyperlink r:id="rId654" ref="B670"/>
    <hyperlink r:id="rId655" ref="B671"/>
    <hyperlink r:id="rId656" ref="B672"/>
    <hyperlink r:id="rId657" ref="B673"/>
    <hyperlink r:id="rId658" ref="B674"/>
    <hyperlink r:id="rId659" ref="B675"/>
    <hyperlink r:id="rId660" ref="B676"/>
    <hyperlink r:id="rId661" ref="B677"/>
    <hyperlink r:id="rId662" ref="B678"/>
    <hyperlink r:id="rId663" ref="B679"/>
    <hyperlink r:id="rId664" ref="B680"/>
    <hyperlink r:id="rId665" ref="B681"/>
    <hyperlink r:id="rId666" ref="B682"/>
    <hyperlink r:id="rId667" ref="B683"/>
    <hyperlink r:id="rId668" ref="B684"/>
    <hyperlink r:id="rId669" ref="B685"/>
    <hyperlink r:id="rId670" ref="B686"/>
    <hyperlink r:id="rId671" ref="B687"/>
    <hyperlink r:id="rId672" ref="B688"/>
    <hyperlink r:id="rId673" ref="B689"/>
    <hyperlink r:id="rId674" ref="B690"/>
    <hyperlink r:id="rId675" ref="B691"/>
    <hyperlink r:id="rId676" ref="B692"/>
    <hyperlink r:id="rId677" ref="B693"/>
    <hyperlink r:id="rId678" ref="B694"/>
    <hyperlink r:id="rId679" ref="B695"/>
    <hyperlink r:id="rId680" ref="B696"/>
    <hyperlink r:id="rId681" ref="B697"/>
    <hyperlink r:id="rId682" ref="B698"/>
    <hyperlink r:id="rId683" ref="B699"/>
    <hyperlink r:id="rId684" ref="B700"/>
    <hyperlink r:id="rId685" ref="B701"/>
    <hyperlink r:id="rId686" ref="B702"/>
    <hyperlink r:id="rId687" ref="B703"/>
    <hyperlink r:id="rId688" ref="B704"/>
    <hyperlink r:id="rId689" ref="B705"/>
    <hyperlink r:id="rId690" ref="B706"/>
    <hyperlink r:id="rId691" ref="B707"/>
    <hyperlink r:id="rId692" ref="B708"/>
    <hyperlink r:id="rId693" ref="B709"/>
    <hyperlink r:id="rId694" ref="B710"/>
    <hyperlink r:id="rId695" ref="B711"/>
    <hyperlink r:id="rId696" ref="B712"/>
    <hyperlink r:id="rId697" ref="B713"/>
    <hyperlink r:id="rId698" ref="B714"/>
    <hyperlink r:id="rId699" ref="B715"/>
    <hyperlink r:id="rId700" ref="B716"/>
    <hyperlink r:id="rId701" ref="B717"/>
    <hyperlink r:id="rId702" ref="B718"/>
    <hyperlink r:id="rId703" ref="B719"/>
    <hyperlink r:id="rId704" ref="B720"/>
    <hyperlink r:id="rId705" ref="B721"/>
    <hyperlink r:id="rId706" ref="B722"/>
    <hyperlink r:id="rId707" ref="B723"/>
    <hyperlink r:id="rId708" ref="B724"/>
    <hyperlink r:id="rId709" ref="B725"/>
    <hyperlink r:id="rId710" ref="B726"/>
    <hyperlink r:id="rId711" ref="B727"/>
    <hyperlink r:id="rId712" ref="B728"/>
    <hyperlink r:id="rId713" ref="B729"/>
    <hyperlink r:id="rId714" ref="B730"/>
    <hyperlink r:id="rId715" ref="B731"/>
    <hyperlink r:id="rId716" ref="B732"/>
    <hyperlink r:id="rId717" ref="B733"/>
    <hyperlink r:id="rId718" ref="B734"/>
    <hyperlink r:id="rId719" ref="B735"/>
    <hyperlink r:id="rId720" ref="B736"/>
    <hyperlink r:id="rId721" ref="B737"/>
    <hyperlink r:id="rId722" ref="B738"/>
    <hyperlink r:id="rId723" ref="B739"/>
    <hyperlink r:id="rId724" ref="B740"/>
    <hyperlink r:id="rId725" ref="B741"/>
    <hyperlink r:id="rId726" ref="B742"/>
    <hyperlink r:id="rId727" ref="B743"/>
    <hyperlink r:id="rId728" ref="B744"/>
    <hyperlink r:id="rId729" ref="B745"/>
    <hyperlink r:id="rId730" ref="B746"/>
    <hyperlink r:id="rId731" ref="B747"/>
    <hyperlink r:id="rId732" ref="B748"/>
    <hyperlink r:id="rId733" ref="B749"/>
    <hyperlink r:id="rId734" ref="B750"/>
    <hyperlink r:id="rId735" ref="B751"/>
    <hyperlink r:id="rId736" ref="B752"/>
    <hyperlink r:id="rId737" ref="B753"/>
    <hyperlink r:id="rId738" ref="B754"/>
    <hyperlink r:id="rId739" ref="B755"/>
    <hyperlink r:id="rId740" ref="B756"/>
    <hyperlink r:id="rId741" ref="B757"/>
    <hyperlink r:id="rId742" ref="B758"/>
    <hyperlink r:id="rId743" ref="B759"/>
    <hyperlink r:id="rId744" ref="B760"/>
    <hyperlink r:id="rId745" ref="B761"/>
    <hyperlink r:id="rId746" ref="B762"/>
    <hyperlink r:id="rId747" ref="B763"/>
    <hyperlink r:id="rId748" ref="B764"/>
    <hyperlink r:id="rId749" ref="B765"/>
    <hyperlink r:id="rId750" ref="B766"/>
    <hyperlink r:id="rId751" ref="B767"/>
    <hyperlink r:id="rId752" ref="B768"/>
    <hyperlink r:id="rId753" ref="B769"/>
    <hyperlink r:id="rId754" ref="B770"/>
    <hyperlink r:id="rId755" ref="B771"/>
    <hyperlink r:id="rId756" ref="B772"/>
    <hyperlink r:id="rId757" ref="B773"/>
    <hyperlink r:id="rId758" ref="B774"/>
    <hyperlink r:id="rId759" ref="B775"/>
    <hyperlink r:id="rId760" ref="B776"/>
    <hyperlink r:id="rId761" ref="B777"/>
    <hyperlink r:id="rId762" ref="B778"/>
    <hyperlink r:id="rId763" ref="B779"/>
    <hyperlink r:id="rId764" ref="B780"/>
    <hyperlink r:id="rId765" ref="B781"/>
    <hyperlink r:id="rId766" ref="B782"/>
    <hyperlink r:id="rId767" ref="B783"/>
    <hyperlink r:id="rId768" ref="B784"/>
    <hyperlink r:id="rId769" ref="B785"/>
    <hyperlink r:id="rId770" ref="B786"/>
    <hyperlink r:id="rId771" ref="B787"/>
    <hyperlink r:id="rId772" ref="B788"/>
    <hyperlink r:id="rId773" ref="B789"/>
    <hyperlink r:id="rId774" ref="B790"/>
    <hyperlink r:id="rId775" ref="B791"/>
    <hyperlink r:id="rId776" ref="B792"/>
    <hyperlink r:id="rId777" ref="B793"/>
    <hyperlink r:id="rId778" ref="B794"/>
    <hyperlink r:id="rId779" ref="B795"/>
    <hyperlink r:id="rId780" ref="B796"/>
    <hyperlink r:id="rId781" ref="B797"/>
    <hyperlink r:id="rId782" ref="B798"/>
    <hyperlink r:id="rId783" ref="B799"/>
    <hyperlink r:id="rId784" ref="B800"/>
    <hyperlink r:id="rId785" ref="B801"/>
    <hyperlink r:id="rId786" ref="B802"/>
    <hyperlink r:id="rId787" ref="B803"/>
    <hyperlink r:id="rId788" ref="B804"/>
    <hyperlink r:id="rId789" ref="B805"/>
    <hyperlink r:id="rId790" ref="B806"/>
    <hyperlink r:id="rId791" ref="B807"/>
    <hyperlink r:id="rId792" ref="B808"/>
    <hyperlink r:id="rId793" ref="B809"/>
    <hyperlink r:id="rId794" ref="B810"/>
    <hyperlink r:id="rId795" ref="B811"/>
    <hyperlink r:id="rId796" ref="B812"/>
    <hyperlink r:id="rId797" ref="B813"/>
    <hyperlink r:id="rId798" ref="B814"/>
    <hyperlink r:id="rId799" ref="B815"/>
    <hyperlink r:id="rId800" ref="B816"/>
    <hyperlink r:id="rId801" ref="B817"/>
    <hyperlink r:id="rId802" ref="B818"/>
    <hyperlink r:id="rId803" ref="B819"/>
    <hyperlink r:id="rId804" ref="B820"/>
    <hyperlink r:id="rId805" ref="B821"/>
    <hyperlink r:id="rId806" ref="B822"/>
    <hyperlink r:id="rId807" ref="B823"/>
    <hyperlink r:id="rId808" ref="B824"/>
    <hyperlink r:id="rId809" ref="B825"/>
    <hyperlink r:id="rId810" ref="B826"/>
    <hyperlink r:id="rId811" ref="B827"/>
    <hyperlink r:id="rId812" ref="B828"/>
    <hyperlink r:id="rId813" ref="B829"/>
    <hyperlink r:id="rId814" ref="B830"/>
    <hyperlink r:id="rId815" ref="B831"/>
    <hyperlink r:id="rId816" ref="B832"/>
    <hyperlink r:id="rId817" ref="B833"/>
    <hyperlink r:id="rId818" ref="B834"/>
    <hyperlink r:id="rId819" ref="B835"/>
    <hyperlink r:id="rId820" ref="B836"/>
    <hyperlink r:id="rId821" ref="B837"/>
    <hyperlink r:id="rId822" ref="B838"/>
    <hyperlink r:id="rId823" ref="B839"/>
    <hyperlink r:id="rId824" ref="B840"/>
    <hyperlink r:id="rId825" ref="B841"/>
    <hyperlink r:id="rId826" ref="B842"/>
    <hyperlink r:id="rId827" ref="B843"/>
    <hyperlink r:id="rId828" ref="B844"/>
    <hyperlink r:id="rId829" ref="B845"/>
    <hyperlink r:id="rId830" ref="B846"/>
    <hyperlink r:id="rId831" ref="B847"/>
    <hyperlink r:id="rId832" ref="B848"/>
    <hyperlink r:id="rId833" ref="B849"/>
    <hyperlink r:id="rId834" ref="B850"/>
    <hyperlink r:id="rId835" ref="B851"/>
    <hyperlink r:id="rId836" ref="B852"/>
    <hyperlink r:id="rId837" ref="B853"/>
    <hyperlink r:id="rId838" ref="B854"/>
    <hyperlink r:id="rId839" ref="B855"/>
    <hyperlink r:id="rId840" ref="B856"/>
    <hyperlink r:id="rId841" ref="B857"/>
    <hyperlink r:id="rId842" ref="B858"/>
    <hyperlink r:id="rId843" ref="B859"/>
    <hyperlink r:id="rId844" ref="B860"/>
    <hyperlink r:id="rId845" ref="B861"/>
    <hyperlink r:id="rId846" ref="B862"/>
    <hyperlink r:id="rId847" ref="B863"/>
    <hyperlink r:id="rId848" ref="B864"/>
    <hyperlink r:id="rId849" ref="B865"/>
    <hyperlink r:id="rId850" ref="B866"/>
    <hyperlink r:id="rId851" ref="B867"/>
    <hyperlink r:id="rId852" ref="B868"/>
    <hyperlink r:id="rId853" ref="B869"/>
    <hyperlink r:id="rId854" ref="B870"/>
    <hyperlink r:id="rId855" ref="B871"/>
    <hyperlink r:id="rId856" ref="B872"/>
    <hyperlink r:id="rId857" ref="B873"/>
    <hyperlink r:id="rId858" ref="B874"/>
    <hyperlink r:id="rId859" ref="B875"/>
    <hyperlink r:id="rId860" ref="B876"/>
    <hyperlink r:id="rId861" ref="B877"/>
    <hyperlink r:id="rId862" ref="B878"/>
    <hyperlink r:id="rId863" ref="B879"/>
    <hyperlink r:id="rId864" ref="B880"/>
    <hyperlink r:id="rId865" ref="B881"/>
    <hyperlink r:id="rId866" ref="B882"/>
    <hyperlink r:id="rId867" ref="B883"/>
    <hyperlink r:id="rId868" ref="B884"/>
    <hyperlink r:id="rId869" ref="B885"/>
    <hyperlink r:id="rId870" ref="B886"/>
    <hyperlink r:id="rId871" ref="B887"/>
    <hyperlink r:id="rId872" ref="B888"/>
    <hyperlink r:id="rId873" ref="B889"/>
    <hyperlink r:id="rId874" ref="B890"/>
    <hyperlink r:id="rId875" ref="B891"/>
    <hyperlink r:id="rId876" ref="B892"/>
    <hyperlink r:id="rId877" ref="B893"/>
    <hyperlink r:id="rId878" ref="B894"/>
    <hyperlink r:id="rId879" ref="B895"/>
    <hyperlink r:id="rId880" ref="B896"/>
    <hyperlink r:id="rId881" ref="B897"/>
    <hyperlink r:id="rId882" ref="B898"/>
    <hyperlink r:id="rId883" ref="B899"/>
    <hyperlink r:id="rId884" ref="B900"/>
    <hyperlink r:id="rId885" ref="B901"/>
    <hyperlink r:id="rId886" ref="B902"/>
    <hyperlink r:id="rId887" ref="B903"/>
    <hyperlink r:id="rId888" ref="B904"/>
    <hyperlink r:id="rId889" ref="B905"/>
    <hyperlink r:id="rId890" ref="B906"/>
    <hyperlink r:id="rId891" ref="B907"/>
    <hyperlink r:id="rId892" ref="B908"/>
    <hyperlink r:id="rId893" ref="B909"/>
    <hyperlink r:id="rId894" ref="B910"/>
    <hyperlink r:id="rId895" ref="B911"/>
    <hyperlink r:id="rId896" ref="B912"/>
    <hyperlink r:id="rId897" ref="B913"/>
    <hyperlink r:id="rId898" ref="B914"/>
    <hyperlink r:id="rId899" ref="B915"/>
    <hyperlink r:id="rId900" ref="B916"/>
    <hyperlink r:id="rId901" ref="B917"/>
    <hyperlink r:id="rId902" ref="B918"/>
    <hyperlink r:id="rId903" ref="B919"/>
    <hyperlink r:id="rId904" ref="B920"/>
    <hyperlink r:id="rId905" ref="B921"/>
    <hyperlink r:id="rId906" ref="B922"/>
    <hyperlink r:id="rId907" ref="B923"/>
    <hyperlink r:id="rId908" ref="B924"/>
    <hyperlink r:id="rId909" ref="B925"/>
    <hyperlink r:id="rId910" ref="B926"/>
    <hyperlink r:id="rId911" ref="B927"/>
    <hyperlink r:id="rId912" ref="B928"/>
    <hyperlink r:id="rId913" ref="B929"/>
    <hyperlink r:id="rId914" ref="B930"/>
    <hyperlink r:id="rId915" ref="B931"/>
    <hyperlink r:id="rId916" ref="B932"/>
    <hyperlink r:id="rId917" ref="B933"/>
    <hyperlink r:id="rId918" ref="B934"/>
    <hyperlink r:id="rId919" ref="B935"/>
    <hyperlink r:id="rId920" ref="B936"/>
    <hyperlink r:id="rId921" ref="B937"/>
    <hyperlink r:id="rId922" ref="B938"/>
    <hyperlink r:id="rId923" ref="B939"/>
    <hyperlink r:id="rId924" ref="B940"/>
    <hyperlink r:id="rId925" ref="B941"/>
    <hyperlink r:id="rId926" ref="B942"/>
    <hyperlink r:id="rId927" ref="B943"/>
    <hyperlink r:id="rId928" ref="B944"/>
    <hyperlink r:id="rId929" ref="B945"/>
    <hyperlink r:id="rId930" ref="B946"/>
    <hyperlink r:id="rId931" ref="B947"/>
    <hyperlink r:id="rId932" ref="B948"/>
    <hyperlink r:id="rId933" ref="B949"/>
    <hyperlink r:id="rId934" ref="B950"/>
    <hyperlink r:id="rId935" ref="B951"/>
    <hyperlink r:id="rId936" ref="B952"/>
    <hyperlink r:id="rId937" ref="B953"/>
    <hyperlink r:id="rId938" ref="B954"/>
    <hyperlink r:id="rId939" ref="B955"/>
    <hyperlink r:id="rId940" ref="B956"/>
    <hyperlink r:id="rId941" ref="B957"/>
    <hyperlink r:id="rId942" ref="B958"/>
    <hyperlink r:id="rId943" ref="B959"/>
    <hyperlink r:id="rId944" ref="B960"/>
    <hyperlink r:id="rId945" ref="B961"/>
    <hyperlink r:id="rId946" ref="B962"/>
    <hyperlink r:id="rId947" ref="B963"/>
    <hyperlink r:id="rId948" ref="B964"/>
    <hyperlink r:id="rId949" ref="B965"/>
    <hyperlink r:id="rId950" ref="B966"/>
    <hyperlink r:id="rId951" ref="B967"/>
    <hyperlink r:id="rId952" ref="B968"/>
    <hyperlink r:id="rId953" ref="B969"/>
    <hyperlink r:id="rId954" ref="B970"/>
    <hyperlink r:id="rId955" ref="B971"/>
    <hyperlink r:id="rId956" ref="B972"/>
    <hyperlink r:id="rId957" ref="B973"/>
    <hyperlink r:id="rId958" ref="B974"/>
    <hyperlink r:id="rId959" ref="B975"/>
    <hyperlink r:id="rId960" ref="B976"/>
    <hyperlink r:id="rId961" ref="B977"/>
    <hyperlink r:id="rId962" ref="B978"/>
    <hyperlink r:id="rId963" ref="B979"/>
    <hyperlink r:id="rId964" ref="B980"/>
    <hyperlink r:id="rId965" ref="B981"/>
    <hyperlink r:id="rId966" ref="B982"/>
    <hyperlink r:id="rId967" ref="B983"/>
    <hyperlink r:id="rId968" ref="B984"/>
    <hyperlink r:id="rId969" ref="B985"/>
    <hyperlink r:id="rId970" ref="B986"/>
    <hyperlink r:id="rId971" ref="B987"/>
    <hyperlink r:id="rId972" ref="B988"/>
    <hyperlink r:id="rId973" ref="B989"/>
    <hyperlink r:id="rId974" ref="B990"/>
    <hyperlink r:id="rId975" ref="B991"/>
    <hyperlink r:id="rId976" ref="B992"/>
    <hyperlink r:id="rId977" ref="B993"/>
    <hyperlink r:id="rId978" ref="B994"/>
    <hyperlink r:id="rId979" ref="B995"/>
    <hyperlink r:id="rId980" ref="B996"/>
    <hyperlink r:id="rId981" ref="B997"/>
    <hyperlink r:id="rId982" ref="B998"/>
    <hyperlink r:id="rId983" ref="B999"/>
    <hyperlink r:id="rId984" ref="B1000"/>
    <hyperlink r:id="rId985" ref="B1001"/>
    <hyperlink r:id="rId986" ref="B1002"/>
    <hyperlink r:id="rId987" ref="B1003"/>
    <hyperlink r:id="rId988" ref="B1004"/>
    <hyperlink r:id="rId989" ref="B1005"/>
    <hyperlink r:id="rId990" ref="B1006"/>
    <hyperlink r:id="rId991" ref="B1007"/>
    <hyperlink r:id="rId992" ref="B1008"/>
    <hyperlink r:id="rId993" ref="B1009"/>
    <hyperlink r:id="rId994" ref="B1010"/>
    <hyperlink r:id="rId995" ref="B1011"/>
    <hyperlink r:id="rId996" ref="B1012"/>
    <hyperlink r:id="rId997" ref="B1013"/>
    <hyperlink r:id="rId998" ref="B1014"/>
    <hyperlink r:id="rId999" ref="B1015"/>
    <hyperlink r:id="rId1000" ref="B1016"/>
    <hyperlink r:id="rId1001" ref="B1017"/>
    <hyperlink r:id="rId1002" ref="B1018"/>
    <hyperlink r:id="rId1003" ref="B1019"/>
    <hyperlink r:id="rId1004" ref="B1020"/>
    <hyperlink r:id="rId1005" ref="B1021"/>
    <hyperlink r:id="rId1006" ref="B1022"/>
    <hyperlink r:id="rId1007" ref="B1023"/>
    <hyperlink r:id="rId1008" ref="B1024"/>
    <hyperlink r:id="rId1009" ref="B1025"/>
    <hyperlink r:id="rId1010" ref="B1026"/>
    <hyperlink r:id="rId1011" ref="B1027"/>
    <hyperlink r:id="rId1012" ref="B1028"/>
    <hyperlink r:id="rId1013" ref="B1029"/>
    <hyperlink r:id="rId1014" ref="B1030"/>
    <hyperlink r:id="rId1015" ref="B1031"/>
    <hyperlink r:id="rId1016" ref="B1032"/>
    <hyperlink r:id="rId1017" ref="B1033"/>
    <hyperlink r:id="rId1018" ref="B1034"/>
    <hyperlink r:id="rId1019" ref="B1035"/>
    <hyperlink r:id="rId1020" ref="B1036"/>
    <hyperlink r:id="rId1021" ref="B1037"/>
    <hyperlink r:id="rId1022" ref="B1038"/>
    <hyperlink r:id="rId1023" ref="B1039"/>
    <hyperlink r:id="rId1024" ref="B1040"/>
    <hyperlink r:id="rId1025" ref="B1041"/>
    <hyperlink r:id="rId1026" ref="B1042"/>
    <hyperlink r:id="rId1027" ref="B1043"/>
    <hyperlink r:id="rId1028" ref="B1044"/>
    <hyperlink r:id="rId1029" ref="B1045"/>
    <hyperlink r:id="rId1030" ref="B1046"/>
    <hyperlink r:id="rId1031" ref="B1047"/>
    <hyperlink r:id="rId1032" ref="B1048"/>
    <hyperlink r:id="rId1033" ref="B1049"/>
    <hyperlink r:id="rId1034" ref="B1050"/>
    <hyperlink r:id="rId1035" ref="B1051"/>
    <hyperlink r:id="rId1036" ref="B1052"/>
    <hyperlink r:id="rId1037" ref="B1053"/>
    <hyperlink r:id="rId1038" ref="B1054"/>
    <hyperlink r:id="rId1039" ref="B1055"/>
    <hyperlink r:id="rId1040" ref="B1056"/>
    <hyperlink r:id="rId1041" ref="B1057"/>
    <hyperlink r:id="rId1042" ref="B1058"/>
    <hyperlink r:id="rId1043" ref="B1059"/>
    <hyperlink r:id="rId1044" ref="B1060"/>
    <hyperlink r:id="rId1045" ref="B1061"/>
    <hyperlink r:id="rId1046" ref="B1062"/>
    <hyperlink r:id="rId1047" ref="B1063"/>
    <hyperlink r:id="rId1048" ref="B1064"/>
    <hyperlink r:id="rId1049" ref="B1065"/>
    <hyperlink r:id="rId1050" ref="B1066"/>
    <hyperlink r:id="rId1051" ref="B1067"/>
    <hyperlink r:id="rId1052" ref="B1068"/>
    <hyperlink r:id="rId1053" ref="B1069"/>
    <hyperlink r:id="rId1054" ref="B1070"/>
    <hyperlink r:id="rId1055" ref="B1071"/>
    <hyperlink r:id="rId1056" ref="B1072"/>
    <hyperlink r:id="rId1057" ref="B1073"/>
    <hyperlink r:id="rId1058" ref="B1074"/>
    <hyperlink r:id="rId1059" ref="B1075"/>
    <hyperlink r:id="rId1060" ref="B1076"/>
    <hyperlink r:id="rId1061" ref="B1077"/>
    <hyperlink r:id="rId1062" ref="B1078"/>
    <hyperlink r:id="rId1063" ref="B1079"/>
    <hyperlink r:id="rId1064" ref="B1080"/>
    <hyperlink r:id="rId1065" ref="B1081"/>
    <hyperlink r:id="rId1066" ref="B1082"/>
    <hyperlink r:id="rId1067" ref="B1083"/>
    <hyperlink r:id="rId1068" ref="B1084"/>
    <hyperlink r:id="rId1069" ref="B1085"/>
    <hyperlink r:id="rId1070" ref="B1086"/>
    <hyperlink r:id="rId1071" ref="B1087"/>
    <hyperlink r:id="rId1072" ref="B1088"/>
    <hyperlink r:id="rId1073" ref="B1089"/>
    <hyperlink r:id="rId1074" ref="B1090"/>
    <hyperlink r:id="rId1075" ref="B1091"/>
    <hyperlink r:id="rId1076" ref="B1092"/>
    <hyperlink r:id="rId1077" ref="B1093"/>
    <hyperlink r:id="rId1078" ref="B1094"/>
    <hyperlink r:id="rId1079" ref="B1095"/>
    <hyperlink r:id="rId1080" ref="B1096"/>
    <hyperlink r:id="rId1081" ref="B1097"/>
    <hyperlink r:id="rId1082" ref="B1098"/>
    <hyperlink r:id="rId1083" ref="B1099"/>
    <hyperlink r:id="rId1084" ref="B1100"/>
    <hyperlink r:id="rId1085" ref="B1101"/>
    <hyperlink r:id="rId1086" ref="B1102"/>
    <hyperlink r:id="rId1087" ref="B1103"/>
    <hyperlink r:id="rId1088" ref="B1104"/>
    <hyperlink r:id="rId1089" ref="B1105"/>
    <hyperlink r:id="rId1090" ref="B1106"/>
    <hyperlink r:id="rId1091" ref="B1107"/>
    <hyperlink r:id="rId1092" ref="B1108"/>
    <hyperlink r:id="rId1093" ref="B1109"/>
    <hyperlink r:id="rId1094" ref="B1110"/>
    <hyperlink r:id="rId1095" ref="B1111"/>
    <hyperlink r:id="rId1096" ref="B1112"/>
    <hyperlink r:id="rId1097" ref="B1113"/>
    <hyperlink r:id="rId1098" ref="B1114"/>
    <hyperlink r:id="rId1099" ref="B1115"/>
    <hyperlink r:id="rId1100" ref="B1116"/>
    <hyperlink r:id="rId1101" ref="B1117"/>
    <hyperlink r:id="rId1102" ref="B1118"/>
    <hyperlink r:id="rId1103" ref="B1119"/>
    <hyperlink r:id="rId1104" ref="B1120"/>
    <hyperlink r:id="rId1105" ref="B1121"/>
    <hyperlink r:id="rId1106" ref="B1122"/>
    <hyperlink r:id="rId1107" ref="B1123"/>
    <hyperlink r:id="rId1108" ref="B1124"/>
    <hyperlink r:id="rId1109" ref="B1125"/>
    <hyperlink r:id="rId1110" ref="B1126"/>
    <hyperlink r:id="rId1111" ref="B1127"/>
    <hyperlink r:id="rId1112" ref="B1128"/>
    <hyperlink r:id="rId1113" ref="B1129"/>
    <hyperlink r:id="rId1114" ref="B1130"/>
    <hyperlink r:id="rId1115" ref="B1131"/>
    <hyperlink r:id="rId1116" ref="B1132"/>
    <hyperlink r:id="rId1117" ref="B1133"/>
    <hyperlink r:id="rId1118" ref="B1134"/>
    <hyperlink r:id="rId1119" ref="B1135"/>
    <hyperlink r:id="rId1120" ref="B1136"/>
    <hyperlink r:id="rId1121" ref="B1137"/>
    <hyperlink r:id="rId1122" ref="B1138"/>
    <hyperlink r:id="rId1123" ref="B1139"/>
    <hyperlink r:id="rId1124" ref="B1140"/>
    <hyperlink r:id="rId1125" ref="B1141"/>
    <hyperlink r:id="rId1126" ref="B1142"/>
    <hyperlink r:id="rId1127" ref="B1143"/>
    <hyperlink r:id="rId1128" ref="B1144"/>
    <hyperlink r:id="rId1129" ref="B1145"/>
    <hyperlink r:id="rId1130" ref="B1146"/>
    <hyperlink r:id="rId1131" ref="B1147"/>
    <hyperlink r:id="rId1132" ref="B1148"/>
    <hyperlink r:id="rId1133" ref="B1149"/>
    <hyperlink r:id="rId1134" ref="B1150"/>
    <hyperlink r:id="rId1135" ref="B1151"/>
    <hyperlink r:id="rId1136" ref="B1152"/>
    <hyperlink r:id="rId1137" ref="B1153"/>
    <hyperlink r:id="rId1138" ref="B1154"/>
    <hyperlink r:id="rId1139" ref="B1155"/>
    <hyperlink r:id="rId1140" ref="B1156"/>
    <hyperlink r:id="rId1141" ref="B1157"/>
    <hyperlink r:id="rId1142" ref="B1158"/>
    <hyperlink r:id="rId1143" ref="B1159"/>
    <hyperlink r:id="rId1144" ref="B1160"/>
    <hyperlink r:id="rId1145" ref="B1161"/>
    <hyperlink r:id="rId1146" ref="B1162"/>
    <hyperlink r:id="rId1147" ref="B1163"/>
    <hyperlink r:id="rId1148" ref="B1164"/>
    <hyperlink r:id="rId1149" ref="B1165"/>
    <hyperlink r:id="rId1150" ref="B1166"/>
    <hyperlink r:id="rId1151" ref="B1167"/>
    <hyperlink r:id="rId1152" ref="B1168"/>
    <hyperlink r:id="rId1153" ref="B1169"/>
    <hyperlink r:id="rId1154" ref="B1170"/>
    <hyperlink r:id="rId1155" ref="B1171"/>
    <hyperlink r:id="rId1156" ref="B1172"/>
    <hyperlink r:id="rId1157" ref="B1173"/>
    <hyperlink r:id="rId1158" ref="B1174"/>
    <hyperlink r:id="rId1159" ref="B1175"/>
    <hyperlink r:id="rId1160" ref="B1176"/>
    <hyperlink r:id="rId1161" ref="B1177"/>
    <hyperlink r:id="rId1162" ref="B1178"/>
    <hyperlink r:id="rId1163" ref="B1179"/>
    <hyperlink r:id="rId1164" ref="B1180"/>
    <hyperlink r:id="rId1165" ref="B1181"/>
    <hyperlink r:id="rId1166" ref="B1182"/>
    <hyperlink r:id="rId1167" ref="B1183"/>
    <hyperlink r:id="rId1168" ref="B1184"/>
    <hyperlink r:id="rId1169" ref="B1185"/>
    <hyperlink r:id="rId1170" ref="B1186"/>
    <hyperlink r:id="rId1171" ref="B1187"/>
    <hyperlink r:id="rId1172" ref="B1188"/>
    <hyperlink r:id="rId1173" ref="B1189"/>
    <hyperlink r:id="rId1174" ref="B1190"/>
    <hyperlink r:id="rId1175" ref="B1191"/>
    <hyperlink r:id="rId1176" ref="B1192"/>
    <hyperlink r:id="rId1177" ref="B1193"/>
    <hyperlink r:id="rId1178" ref="B1194"/>
    <hyperlink r:id="rId1179" ref="B1195"/>
    <hyperlink r:id="rId1180" ref="B1196"/>
    <hyperlink r:id="rId1181" ref="B1197"/>
    <hyperlink r:id="rId1182" ref="B1198"/>
    <hyperlink r:id="rId1183" ref="B1199"/>
    <hyperlink r:id="rId1184" ref="B1200"/>
    <hyperlink r:id="rId1185" ref="B1201"/>
    <hyperlink r:id="rId1186" ref="B1202"/>
    <hyperlink r:id="rId1187" ref="B1203"/>
    <hyperlink r:id="rId1188" ref="B1204"/>
    <hyperlink r:id="rId1189" ref="B1205"/>
    <hyperlink r:id="rId1190" ref="B1206"/>
    <hyperlink r:id="rId1191" ref="B1207"/>
    <hyperlink r:id="rId1192" ref="B1208"/>
    <hyperlink r:id="rId1193" ref="B1209"/>
    <hyperlink r:id="rId1194" ref="B1210"/>
    <hyperlink r:id="rId1195" ref="B1211"/>
    <hyperlink r:id="rId1196" ref="B1212"/>
    <hyperlink r:id="rId1197" ref="B1213"/>
    <hyperlink r:id="rId1198" ref="B1214"/>
    <hyperlink r:id="rId1199" ref="B1215"/>
    <hyperlink r:id="rId1200" ref="B1216"/>
    <hyperlink r:id="rId1201" ref="B1217"/>
    <hyperlink r:id="rId1202" ref="B1218"/>
    <hyperlink r:id="rId1203" ref="B1219"/>
    <hyperlink r:id="rId1204" ref="B1220"/>
    <hyperlink r:id="rId1205" ref="B1221"/>
    <hyperlink r:id="rId1206" ref="B1222"/>
    <hyperlink r:id="rId1207" ref="B1223"/>
    <hyperlink r:id="rId1208" ref="B1224"/>
    <hyperlink r:id="rId1209" ref="B1225"/>
    <hyperlink r:id="rId1210" ref="B1226"/>
    <hyperlink r:id="rId1211" ref="B1227"/>
    <hyperlink r:id="rId1212" ref="B1228"/>
    <hyperlink r:id="rId1213" ref="B1229"/>
    <hyperlink r:id="rId1214" ref="B1230"/>
    <hyperlink r:id="rId1215" ref="B1231"/>
    <hyperlink r:id="rId1216" ref="B1232"/>
    <hyperlink r:id="rId1217" ref="B1233"/>
    <hyperlink r:id="rId1218" ref="B1234"/>
    <hyperlink r:id="rId1219" ref="B1235"/>
    <hyperlink r:id="rId1220" ref="B1236"/>
    <hyperlink r:id="rId1221" ref="B1237"/>
    <hyperlink r:id="rId1222" ref="B1238"/>
    <hyperlink r:id="rId1223" ref="B1239"/>
    <hyperlink r:id="rId1224" ref="B1240"/>
    <hyperlink r:id="rId1225" ref="B1241"/>
    <hyperlink r:id="rId1226" ref="B1242"/>
    <hyperlink r:id="rId1227" ref="B1243"/>
    <hyperlink r:id="rId1228" ref="B1244"/>
    <hyperlink r:id="rId1229" ref="B1245"/>
    <hyperlink r:id="rId1230" ref="B1246"/>
    <hyperlink r:id="rId1231" ref="B1247"/>
    <hyperlink r:id="rId1232" ref="B1248"/>
    <hyperlink r:id="rId1233" ref="B1249"/>
    <hyperlink r:id="rId1234" ref="B1250"/>
    <hyperlink r:id="rId1235" ref="B1251"/>
    <hyperlink r:id="rId1236" ref="B1252"/>
    <hyperlink r:id="rId1237" ref="B1253"/>
    <hyperlink r:id="rId1238" ref="B1254"/>
    <hyperlink r:id="rId1239" ref="B1255"/>
    <hyperlink r:id="rId1240" ref="B1256"/>
    <hyperlink r:id="rId1241" ref="B1257"/>
    <hyperlink r:id="rId1242" ref="B1258"/>
    <hyperlink r:id="rId1243" ref="B1259"/>
    <hyperlink r:id="rId1244" ref="B1260"/>
    <hyperlink r:id="rId1245" ref="B1261"/>
    <hyperlink r:id="rId1246" ref="B1262"/>
    <hyperlink r:id="rId1247" ref="B1263"/>
    <hyperlink r:id="rId1248" ref="B1264"/>
    <hyperlink r:id="rId1249" ref="B1265"/>
    <hyperlink r:id="rId1250" ref="B1266"/>
    <hyperlink r:id="rId1251" ref="B1267"/>
    <hyperlink r:id="rId1252" ref="B1268"/>
    <hyperlink r:id="rId1253" ref="B1269"/>
    <hyperlink r:id="rId1254" ref="B1270"/>
    <hyperlink r:id="rId1255" ref="B1271"/>
    <hyperlink r:id="rId1256" ref="B1272"/>
    <hyperlink r:id="rId1257" ref="B1273"/>
    <hyperlink r:id="rId1258" ref="B1274"/>
    <hyperlink r:id="rId1259" ref="B1275"/>
    <hyperlink r:id="rId1260" ref="B1276"/>
    <hyperlink r:id="rId1261" ref="B1277"/>
    <hyperlink r:id="rId1262" ref="B1278"/>
    <hyperlink r:id="rId1263" ref="B1279"/>
    <hyperlink r:id="rId1264" ref="B1280"/>
    <hyperlink r:id="rId1265" ref="B1281"/>
    <hyperlink r:id="rId1266" ref="B1282"/>
    <hyperlink r:id="rId1267" ref="B1283"/>
    <hyperlink r:id="rId1268" ref="B1284"/>
    <hyperlink r:id="rId1269" ref="B1285"/>
    <hyperlink r:id="rId1270" ref="B1286"/>
    <hyperlink r:id="rId1271" ref="B1287"/>
    <hyperlink r:id="rId1272" ref="B1288"/>
    <hyperlink r:id="rId1273" ref="B1289"/>
    <hyperlink r:id="rId1274" ref="B1290"/>
    <hyperlink r:id="rId1275" ref="B1291"/>
    <hyperlink r:id="rId1276" ref="B1292"/>
    <hyperlink r:id="rId1277" ref="B1293"/>
    <hyperlink r:id="rId1278" ref="B1294"/>
    <hyperlink r:id="rId1279" ref="B1295"/>
    <hyperlink r:id="rId1280" ref="B1296"/>
    <hyperlink r:id="rId1281" ref="B1297"/>
    <hyperlink r:id="rId1282" ref="B1298"/>
    <hyperlink r:id="rId1283" ref="B1299"/>
    <hyperlink r:id="rId1284" ref="B1300"/>
    <hyperlink r:id="rId1285" ref="B1301"/>
    <hyperlink r:id="rId1286" ref="B1302"/>
    <hyperlink r:id="rId1287" ref="B1303"/>
    <hyperlink r:id="rId1288" ref="B1304"/>
    <hyperlink r:id="rId1289" ref="B1305"/>
    <hyperlink r:id="rId1290" ref="B1306"/>
    <hyperlink r:id="rId1291" ref="B1307"/>
    <hyperlink r:id="rId1292" ref="B1308"/>
    <hyperlink r:id="rId1293" ref="B1309"/>
    <hyperlink r:id="rId1294" ref="B1310"/>
    <hyperlink r:id="rId1295" ref="B1311"/>
    <hyperlink r:id="rId1296" ref="B1312"/>
    <hyperlink r:id="rId1297" ref="B1313"/>
    <hyperlink r:id="rId1298" ref="B1314"/>
    <hyperlink r:id="rId1299" ref="B1315"/>
    <hyperlink r:id="rId1300" ref="B1316"/>
    <hyperlink r:id="rId1301" ref="B1317"/>
    <hyperlink r:id="rId1302" ref="B1318"/>
    <hyperlink r:id="rId1303" ref="B1319"/>
    <hyperlink r:id="rId1304" ref="B1320"/>
    <hyperlink r:id="rId1305" ref="B1321"/>
    <hyperlink r:id="rId1306" ref="B1322"/>
    <hyperlink r:id="rId1307" ref="B1323"/>
    <hyperlink r:id="rId1308" ref="B1324"/>
    <hyperlink r:id="rId1309" ref="B1325"/>
    <hyperlink r:id="rId1310" ref="B1326"/>
    <hyperlink r:id="rId1311" ref="B1327"/>
    <hyperlink r:id="rId1312" ref="B1328"/>
    <hyperlink r:id="rId1313" ref="B1329"/>
    <hyperlink r:id="rId1314" ref="B1330"/>
    <hyperlink r:id="rId1315" ref="B1331"/>
    <hyperlink r:id="rId1316" ref="B1332"/>
    <hyperlink r:id="rId1317" ref="B1333"/>
    <hyperlink r:id="rId1318" ref="B1334"/>
    <hyperlink r:id="rId1319" ref="B1335"/>
    <hyperlink r:id="rId1320" ref="B1336"/>
    <hyperlink r:id="rId1321" ref="B1337"/>
    <hyperlink r:id="rId1322" ref="B1338"/>
    <hyperlink r:id="rId1323" ref="B1339"/>
    <hyperlink r:id="rId1324" ref="B1340"/>
    <hyperlink r:id="rId1325" ref="B1341"/>
    <hyperlink r:id="rId1326" ref="B1342"/>
    <hyperlink r:id="rId1327" ref="B1343"/>
    <hyperlink r:id="rId1328" ref="B1344"/>
    <hyperlink r:id="rId1329" ref="B1345"/>
    <hyperlink r:id="rId1330" ref="B1346"/>
    <hyperlink r:id="rId1331" ref="B1347"/>
    <hyperlink r:id="rId1332" ref="B1348"/>
    <hyperlink r:id="rId1333" ref="B1349"/>
    <hyperlink r:id="rId1334" ref="B1350"/>
    <hyperlink r:id="rId1335" ref="B1351"/>
    <hyperlink r:id="rId1336" ref="B1352"/>
    <hyperlink r:id="rId1337" ref="B1353"/>
    <hyperlink r:id="rId1338" ref="B1354"/>
    <hyperlink r:id="rId1339" ref="B1355"/>
    <hyperlink r:id="rId1340" ref="B1356"/>
    <hyperlink r:id="rId1341" ref="B1357"/>
    <hyperlink r:id="rId1342" ref="B1358"/>
    <hyperlink r:id="rId1343" ref="B1359"/>
    <hyperlink r:id="rId1344" ref="B1360"/>
    <hyperlink r:id="rId1345" ref="B1361"/>
    <hyperlink r:id="rId1346" ref="B1362"/>
    <hyperlink r:id="rId1347" ref="B1363"/>
    <hyperlink r:id="rId1348" ref="B1364"/>
    <hyperlink r:id="rId1349" ref="B1365"/>
    <hyperlink r:id="rId1350" ref="B1366"/>
    <hyperlink r:id="rId1351" ref="B1367"/>
    <hyperlink r:id="rId1352" ref="B1368"/>
    <hyperlink r:id="rId1353" ref="B1369"/>
    <hyperlink r:id="rId1354" ref="B1370"/>
    <hyperlink r:id="rId1355" ref="B1371"/>
    <hyperlink r:id="rId1356" ref="B1372"/>
    <hyperlink r:id="rId1357" ref="B1373"/>
    <hyperlink r:id="rId1358" ref="B1374"/>
    <hyperlink r:id="rId1359" ref="B1375"/>
    <hyperlink r:id="rId1360" ref="B1376"/>
    <hyperlink r:id="rId1361" ref="B1377"/>
    <hyperlink r:id="rId1362" ref="B1378"/>
    <hyperlink r:id="rId1363" ref="B1379"/>
    <hyperlink r:id="rId1364" ref="B1380"/>
    <hyperlink r:id="rId1365" ref="B1381"/>
    <hyperlink r:id="rId1366" ref="B1382"/>
    <hyperlink r:id="rId1367" ref="B1383"/>
    <hyperlink r:id="rId1368" ref="B1384"/>
    <hyperlink r:id="rId1369" ref="B1385"/>
    <hyperlink r:id="rId1370" ref="B1386"/>
    <hyperlink r:id="rId1371" ref="B1387"/>
    <hyperlink r:id="rId1372" ref="B1388"/>
    <hyperlink r:id="rId1373" ref="B1389"/>
    <hyperlink r:id="rId1374" ref="B1390"/>
    <hyperlink r:id="rId1375" ref="B1391"/>
    <hyperlink r:id="rId1376" ref="B1392"/>
    <hyperlink r:id="rId1377" ref="B1393"/>
    <hyperlink r:id="rId1378" ref="B1394"/>
    <hyperlink r:id="rId1379" ref="B1395"/>
    <hyperlink r:id="rId1380" ref="B1396"/>
    <hyperlink r:id="rId1381" ref="B1397"/>
    <hyperlink r:id="rId1382" ref="B1398"/>
    <hyperlink r:id="rId1383" ref="B1399"/>
    <hyperlink r:id="rId1384" ref="B1400"/>
    <hyperlink r:id="rId1385" ref="B1401"/>
    <hyperlink r:id="rId1386" ref="B1402"/>
    <hyperlink r:id="rId1387" ref="B1403"/>
    <hyperlink r:id="rId1388" ref="B1404"/>
    <hyperlink r:id="rId1389" ref="B1405"/>
    <hyperlink r:id="rId1390" ref="B1406"/>
    <hyperlink r:id="rId1391" ref="B1407"/>
    <hyperlink r:id="rId1392" ref="B1408"/>
    <hyperlink r:id="rId1393" ref="B1409"/>
    <hyperlink r:id="rId1394" ref="B1410"/>
    <hyperlink r:id="rId1395" ref="B1411"/>
    <hyperlink r:id="rId1396" ref="B1412"/>
    <hyperlink r:id="rId1397" ref="B1413"/>
    <hyperlink r:id="rId1398" ref="B1414"/>
    <hyperlink r:id="rId1399" ref="B1415"/>
    <hyperlink r:id="rId1400" ref="B1416"/>
    <hyperlink r:id="rId1401" ref="B1417"/>
    <hyperlink r:id="rId1402" ref="B1418"/>
    <hyperlink r:id="rId1403" ref="B1419"/>
    <hyperlink r:id="rId1404" ref="B1420"/>
    <hyperlink r:id="rId1405" ref="B1421"/>
    <hyperlink r:id="rId1406" ref="B1422"/>
    <hyperlink r:id="rId1407" ref="B1423"/>
    <hyperlink r:id="rId1408" ref="B1424"/>
    <hyperlink r:id="rId1409" ref="B1425"/>
    <hyperlink r:id="rId1410" ref="B1426"/>
    <hyperlink r:id="rId1411" ref="B1427"/>
    <hyperlink r:id="rId1412" ref="B1428"/>
    <hyperlink r:id="rId1413" ref="B1429"/>
    <hyperlink r:id="rId1414" ref="B1430"/>
    <hyperlink r:id="rId1415" ref="B1431"/>
    <hyperlink r:id="rId1416" ref="B1432"/>
    <hyperlink r:id="rId1417" ref="B1433"/>
    <hyperlink r:id="rId1418" ref="B1434"/>
    <hyperlink r:id="rId1419" ref="B1435"/>
    <hyperlink r:id="rId1420" ref="B1436"/>
    <hyperlink r:id="rId1421" ref="B1437"/>
    <hyperlink r:id="rId1422" ref="B1438"/>
    <hyperlink r:id="rId1423" ref="B1439"/>
    <hyperlink r:id="rId1424" ref="B1440"/>
    <hyperlink r:id="rId1425" ref="B1441"/>
    <hyperlink r:id="rId1426" ref="B1442"/>
    <hyperlink r:id="rId1427" ref="B1443"/>
    <hyperlink r:id="rId1428" ref="B1444"/>
    <hyperlink r:id="rId1429" ref="B1445"/>
    <hyperlink r:id="rId1430" ref="B1446"/>
    <hyperlink r:id="rId1431" ref="B1447"/>
    <hyperlink r:id="rId1432" ref="B1448"/>
    <hyperlink r:id="rId1433" ref="B1449"/>
    <hyperlink r:id="rId1434" ref="B1450"/>
    <hyperlink r:id="rId1435" ref="B1451"/>
    <hyperlink r:id="rId1436" ref="B1452"/>
    <hyperlink r:id="rId1437" ref="B1453"/>
    <hyperlink r:id="rId1438" ref="B1454"/>
    <hyperlink r:id="rId1439" ref="B1455"/>
    <hyperlink r:id="rId1440" ref="B1456"/>
    <hyperlink r:id="rId1441" ref="B1457"/>
    <hyperlink r:id="rId1442" ref="B1458"/>
    <hyperlink r:id="rId1443" ref="B1459"/>
    <hyperlink r:id="rId1444" ref="B1460"/>
    <hyperlink r:id="rId1445" ref="B1461"/>
    <hyperlink r:id="rId1446" ref="B1462"/>
    <hyperlink r:id="rId1447" ref="B1463"/>
    <hyperlink r:id="rId1448" ref="B1464"/>
    <hyperlink r:id="rId1449" ref="B1465"/>
    <hyperlink r:id="rId1450" ref="B1466"/>
    <hyperlink r:id="rId1451" ref="B1467"/>
    <hyperlink r:id="rId1452" ref="B1468"/>
    <hyperlink r:id="rId1453" ref="B1469"/>
    <hyperlink r:id="rId1454" ref="B1470"/>
    <hyperlink r:id="rId1455" ref="B1471"/>
    <hyperlink r:id="rId1456" ref="B1472"/>
    <hyperlink r:id="rId1457" ref="B1473"/>
    <hyperlink r:id="rId1458" ref="B1474"/>
    <hyperlink r:id="rId1459" ref="B1475"/>
    <hyperlink r:id="rId1460" ref="B1476"/>
    <hyperlink r:id="rId1461" ref="B1477"/>
    <hyperlink r:id="rId1462" ref="B1478"/>
    <hyperlink r:id="rId1463" ref="B1479"/>
    <hyperlink r:id="rId1464" ref="B1480"/>
    <hyperlink r:id="rId1465" ref="B1481"/>
    <hyperlink r:id="rId1466" ref="B1482"/>
    <hyperlink r:id="rId1467" ref="B1483"/>
    <hyperlink r:id="rId1468" ref="B1484"/>
    <hyperlink r:id="rId1469" ref="B1485"/>
    <hyperlink r:id="rId1470" ref="B1486"/>
    <hyperlink r:id="rId1471" ref="B1487"/>
    <hyperlink r:id="rId1472" ref="B1488"/>
    <hyperlink r:id="rId1473" ref="B1489"/>
    <hyperlink r:id="rId1474" ref="B1490"/>
    <hyperlink r:id="rId1475" ref="B1491"/>
    <hyperlink r:id="rId1476" ref="B1492"/>
    <hyperlink r:id="rId1477" ref="B1493"/>
    <hyperlink r:id="rId1478" ref="B1494"/>
    <hyperlink r:id="rId1479" ref="B1495"/>
    <hyperlink r:id="rId1480" ref="B1496"/>
    <hyperlink r:id="rId1481" ref="B1497"/>
    <hyperlink r:id="rId1482" ref="B1498"/>
    <hyperlink r:id="rId1483" ref="B1499"/>
    <hyperlink r:id="rId1484" ref="B1500"/>
    <hyperlink r:id="rId1485" ref="B1501"/>
    <hyperlink r:id="rId1486" ref="B1502"/>
    <hyperlink r:id="rId1487" ref="B1503"/>
    <hyperlink r:id="rId1488" ref="B1504"/>
    <hyperlink r:id="rId1489" ref="B1505"/>
    <hyperlink r:id="rId1490" ref="B1506"/>
    <hyperlink r:id="rId1491" ref="B1507"/>
    <hyperlink r:id="rId1492" ref="B1508"/>
    <hyperlink r:id="rId1493" ref="B1509"/>
    <hyperlink r:id="rId1494" ref="B1510"/>
    <hyperlink r:id="rId1495" ref="B1511"/>
    <hyperlink r:id="rId1496" ref="B1512"/>
    <hyperlink r:id="rId1497" ref="B1513"/>
    <hyperlink r:id="rId1498" ref="B1514"/>
    <hyperlink r:id="rId1499" ref="B1515"/>
    <hyperlink r:id="rId1500" ref="B1516"/>
    <hyperlink r:id="rId1501" ref="B1517"/>
    <hyperlink r:id="rId1502" ref="B1518"/>
    <hyperlink r:id="rId1503" ref="B1519"/>
    <hyperlink r:id="rId1504" ref="B1520"/>
    <hyperlink r:id="rId1505" ref="B1521"/>
    <hyperlink r:id="rId1506" ref="B1522"/>
    <hyperlink r:id="rId1507" ref="B1523"/>
    <hyperlink r:id="rId1508" ref="B1524"/>
    <hyperlink r:id="rId1509" ref="B1525"/>
    <hyperlink r:id="rId1510" ref="B1526"/>
    <hyperlink r:id="rId1511" ref="B1527"/>
    <hyperlink r:id="rId1512" ref="B1528"/>
    <hyperlink r:id="rId1513" ref="B1529"/>
    <hyperlink r:id="rId1514" ref="B1530"/>
    <hyperlink r:id="rId1515" ref="B1531"/>
    <hyperlink r:id="rId1516" ref="B1532"/>
    <hyperlink r:id="rId1517" ref="B1533"/>
    <hyperlink r:id="rId1518" ref="B1534"/>
    <hyperlink r:id="rId1519" ref="B1535"/>
    <hyperlink r:id="rId1520" ref="B1536"/>
    <hyperlink r:id="rId1521" ref="B1537"/>
    <hyperlink r:id="rId1522" ref="B1538"/>
    <hyperlink r:id="rId1523" ref="B1539"/>
    <hyperlink r:id="rId1524" ref="B1540"/>
    <hyperlink r:id="rId1525" ref="B1541"/>
    <hyperlink r:id="rId1526" ref="B1542"/>
    <hyperlink r:id="rId1527" ref="B1543"/>
    <hyperlink r:id="rId1528" ref="B1544"/>
    <hyperlink r:id="rId1529" ref="B1545"/>
    <hyperlink r:id="rId1530" ref="B1546"/>
    <hyperlink r:id="rId1531" ref="B1547"/>
    <hyperlink r:id="rId1532" ref="B1548"/>
    <hyperlink r:id="rId1533" ref="B1549"/>
    <hyperlink r:id="rId1534" ref="B1550"/>
    <hyperlink r:id="rId1535" ref="B1551"/>
    <hyperlink r:id="rId1536" ref="B1552"/>
    <hyperlink r:id="rId1537" ref="B1553"/>
    <hyperlink r:id="rId1538" ref="B1554"/>
    <hyperlink r:id="rId1539" ref="B1555"/>
    <hyperlink r:id="rId1540" ref="B1556"/>
    <hyperlink r:id="rId1541" ref="B1557"/>
    <hyperlink r:id="rId1542" ref="B1558"/>
    <hyperlink r:id="rId1543" ref="B1559"/>
    <hyperlink r:id="rId1544" ref="B1560"/>
    <hyperlink r:id="rId1545" ref="B1561"/>
    <hyperlink r:id="rId1546" ref="B1562"/>
    <hyperlink r:id="rId1547" ref="B1563"/>
    <hyperlink r:id="rId1548" ref="B1564"/>
    <hyperlink r:id="rId1549" ref="B1565"/>
    <hyperlink r:id="rId1550" ref="B1566"/>
    <hyperlink r:id="rId1551" ref="B1567"/>
    <hyperlink r:id="rId1552" ref="B1568"/>
    <hyperlink r:id="rId1553" ref="B1569"/>
    <hyperlink r:id="rId1554" ref="B1570"/>
    <hyperlink r:id="rId1555" ref="B1571"/>
    <hyperlink r:id="rId1556" ref="B1572"/>
    <hyperlink r:id="rId1557" ref="B1573"/>
    <hyperlink r:id="rId1558" ref="B1574"/>
    <hyperlink r:id="rId1559" ref="B1575"/>
    <hyperlink r:id="rId1560" ref="B1576"/>
    <hyperlink r:id="rId1561" ref="B1577"/>
    <hyperlink r:id="rId1562" ref="B1578"/>
    <hyperlink r:id="rId1563" ref="B1579"/>
    <hyperlink r:id="rId1564" ref="B1580"/>
    <hyperlink r:id="rId1565" ref="B1581"/>
    <hyperlink r:id="rId1566" ref="B1582"/>
    <hyperlink r:id="rId1567" ref="B1583"/>
    <hyperlink r:id="rId1568" ref="B1584"/>
    <hyperlink r:id="rId1569" ref="B1585"/>
    <hyperlink r:id="rId1570" ref="B1586"/>
    <hyperlink r:id="rId1571" ref="B1587"/>
    <hyperlink r:id="rId1572" ref="B1588"/>
    <hyperlink r:id="rId1573" ref="B1589"/>
    <hyperlink r:id="rId1574" ref="B1590"/>
    <hyperlink r:id="rId1575" ref="B1591"/>
    <hyperlink r:id="rId1576" ref="B1592"/>
    <hyperlink r:id="rId1577" ref="B1593"/>
    <hyperlink r:id="rId1578" ref="B1594"/>
    <hyperlink r:id="rId1579" ref="B1595"/>
    <hyperlink r:id="rId1580" ref="B1596"/>
    <hyperlink r:id="rId1581" ref="B1597"/>
    <hyperlink r:id="rId1582" ref="B1598"/>
    <hyperlink r:id="rId1583" ref="B1599"/>
    <hyperlink r:id="rId1584" ref="B1600"/>
    <hyperlink r:id="rId1585" ref="B1601"/>
    <hyperlink r:id="rId1586" ref="B1602"/>
    <hyperlink r:id="rId1587" ref="B1603"/>
    <hyperlink r:id="rId1588" ref="B1604"/>
    <hyperlink r:id="rId1589" ref="B1605"/>
    <hyperlink r:id="rId1590" ref="B1606"/>
    <hyperlink r:id="rId1591" ref="B1607"/>
    <hyperlink r:id="rId1592" ref="B1608"/>
    <hyperlink r:id="rId1593" ref="B1609"/>
    <hyperlink r:id="rId1594" ref="B1610"/>
    <hyperlink r:id="rId1595" ref="B1611"/>
    <hyperlink r:id="rId1596" ref="B1612"/>
    <hyperlink r:id="rId1597" ref="B1613"/>
    <hyperlink r:id="rId1598" ref="B1614"/>
    <hyperlink r:id="rId1599" ref="B1615"/>
    <hyperlink r:id="rId1600" ref="B1616"/>
    <hyperlink r:id="rId1601" ref="B1617"/>
    <hyperlink r:id="rId1602" ref="B1618"/>
    <hyperlink r:id="rId1603" ref="B1619"/>
    <hyperlink r:id="rId1604" ref="B1620"/>
    <hyperlink r:id="rId1605" ref="B1621"/>
    <hyperlink r:id="rId1606" ref="B1622"/>
    <hyperlink r:id="rId1607" ref="B1623"/>
    <hyperlink r:id="rId1608" ref="B1624"/>
    <hyperlink r:id="rId1609" ref="B1625"/>
    <hyperlink r:id="rId1610" ref="B1626"/>
    <hyperlink r:id="rId1611" ref="B1627"/>
    <hyperlink r:id="rId1612" ref="B1628"/>
    <hyperlink r:id="rId1613" ref="B1629"/>
    <hyperlink r:id="rId1614" ref="B1630"/>
    <hyperlink r:id="rId1615" ref="B1631"/>
    <hyperlink r:id="rId1616" ref="B1632"/>
    <hyperlink r:id="rId1617" ref="B1633"/>
    <hyperlink r:id="rId1618" ref="B1634"/>
    <hyperlink r:id="rId1619" ref="B1635"/>
    <hyperlink r:id="rId1620" ref="B1636"/>
    <hyperlink r:id="rId1621" ref="B1637"/>
    <hyperlink r:id="rId1622" ref="B1638"/>
    <hyperlink r:id="rId1623" ref="B1639"/>
    <hyperlink r:id="rId1624" ref="B1640"/>
    <hyperlink r:id="rId1625" ref="B1641"/>
    <hyperlink r:id="rId1626" ref="B1642"/>
    <hyperlink r:id="rId1627" ref="B1643"/>
    <hyperlink r:id="rId1628" ref="B1644"/>
    <hyperlink r:id="rId1629" ref="B1645"/>
    <hyperlink r:id="rId1630" ref="B1646"/>
    <hyperlink r:id="rId1631" ref="B1647"/>
    <hyperlink r:id="rId1632" ref="B1648"/>
    <hyperlink r:id="rId1633" ref="B1649"/>
    <hyperlink r:id="rId1634" ref="B1650"/>
    <hyperlink r:id="rId1635" ref="B1651"/>
    <hyperlink r:id="rId1636" ref="B1652"/>
    <hyperlink r:id="rId1637" ref="B1653"/>
    <hyperlink r:id="rId1638" ref="B1654"/>
    <hyperlink r:id="rId1639" ref="B1655"/>
    <hyperlink r:id="rId1640" ref="B1656"/>
    <hyperlink r:id="rId1641" ref="B1657"/>
    <hyperlink r:id="rId1642" ref="B1658"/>
    <hyperlink r:id="rId1643" ref="B1659"/>
    <hyperlink r:id="rId1644" ref="B1660"/>
    <hyperlink r:id="rId1645" ref="B1661"/>
    <hyperlink r:id="rId1646" ref="B1662"/>
    <hyperlink r:id="rId1647" ref="B1663"/>
    <hyperlink r:id="rId1648" ref="B1664"/>
    <hyperlink r:id="rId1649" ref="B1665"/>
    <hyperlink r:id="rId1650" ref="B1666"/>
    <hyperlink r:id="rId1651" ref="B1667"/>
    <hyperlink r:id="rId1652" ref="B1668"/>
    <hyperlink r:id="rId1653" ref="B1669"/>
    <hyperlink r:id="rId1654" ref="B1670"/>
    <hyperlink r:id="rId1655" ref="B1671"/>
    <hyperlink r:id="rId1656" ref="B1672"/>
    <hyperlink r:id="rId1657" ref="B1673"/>
    <hyperlink r:id="rId1658" ref="B1674"/>
    <hyperlink r:id="rId1659" ref="B1675"/>
    <hyperlink r:id="rId1660" ref="B1676"/>
    <hyperlink r:id="rId1661" ref="B1677"/>
    <hyperlink r:id="rId1662" ref="B1678"/>
    <hyperlink r:id="rId1663" ref="B1679"/>
    <hyperlink r:id="rId1664" ref="B1680"/>
    <hyperlink r:id="rId1665" ref="B1681"/>
    <hyperlink r:id="rId1666" ref="B1682"/>
    <hyperlink r:id="rId1667" ref="B1683"/>
    <hyperlink r:id="rId1668" ref="B1684"/>
    <hyperlink r:id="rId1669" ref="B1685"/>
    <hyperlink r:id="rId1670" ref="B1686"/>
    <hyperlink r:id="rId1671" ref="B1687"/>
    <hyperlink r:id="rId1672" ref="B1688"/>
    <hyperlink r:id="rId1673" ref="B1689"/>
    <hyperlink r:id="rId1674" ref="B1690"/>
    <hyperlink r:id="rId1675" ref="B1691"/>
    <hyperlink r:id="rId1676" ref="B1692"/>
    <hyperlink r:id="rId1677" ref="B1693"/>
    <hyperlink r:id="rId1678" ref="B1694"/>
    <hyperlink r:id="rId1679" ref="B1695"/>
    <hyperlink r:id="rId1680" ref="B1696"/>
    <hyperlink r:id="rId1681" ref="B1697"/>
    <hyperlink r:id="rId1682" ref="B1698"/>
    <hyperlink r:id="rId1683" ref="B1699"/>
    <hyperlink r:id="rId1684" ref="B1700"/>
    <hyperlink r:id="rId1685" ref="B1701"/>
    <hyperlink r:id="rId1686" ref="B1702"/>
    <hyperlink r:id="rId1687" ref="B1703"/>
    <hyperlink r:id="rId1688" ref="B1704"/>
    <hyperlink r:id="rId1689" ref="B1705"/>
    <hyperlink r:id="rId1690" ref="B1706"/>
    <hyperlink r:id="rId1691" ref="B1707"/>
    <hyperlink r:id="rId1692" ref="B1708"/>
    <hyperlink r:id="rId1693" ref="B1709"/>
    <hyperlink r:id="rId1694" ref="B1710"/>
    <hyperlink r:id="rId1695" ref="B1711"/>
    <hyperlink r:id="rId1696" ref="B1712"/>
    <hyperlink r:id="rId1697" ref="B1713"/>
    <hyperlink r:id="rId1698" ref="B1714"/>
    <hyperlink r:id="rId1699" ref="B1715"/>
    <hyperlink r:id="rId1700" ref="B1716"/>
    <hyperlink r:id="rId1701" ref="B1717"/>
    <hyperlink r:id="rId1702" ref="B1718"/>
    <hyperlink r:id="rId1703" ref="B1719"/>
    <hyperlink r:id="rId1704" ref="B1720"/>
    <hyperlink r:id="rId1705" ref="B1721"/>
    <hyperlink r:id="rId1706" ref="B1722"/>
    <hyperlink r:id="rId1707" ref="B1723"/>
    <hyperlink r:id="rId1708" ref="B1724"/>
    <hyperlink r:id="rId1709" ref="B1725"/>
    <hyperlink r:id="rId1710" ref="B1726"/>
    <hyperlink r:id="rId1711" ref="B1727"/>
    <hyperlink r:id="rId1712" ref="B1728"/>
    <hyperlink r:id="rId1713" ref="B1729"/>
    <hyperlink r:id="rId1714" ref="B1730"/>
    <hyperlink r:id="rId1715" ref="B1731"/>
    <hyperlink r:id="rId1716" ref="B1732"/>
    <hyperlink r:id="rId1717" ref="B1733"/>
    <hyperlink r:id="rId1718" ref="B1734"/>
    <hyperlink r:id="rId1719" ref="B1735"/>
    <hyperlink r:id="rId1720" ref="B1736"/>
    <hyperlink r:id="rId1721" ref="B1737"/>
    <hyperlink r:id="rId1722" ref="B1738"/>
    <hyperlink r:id="rId1723" ref="B1739"/>
    <hyperlink r:id="rId1724" ref="B1740"/>
    <hyperlink r:id="rId1725" ref="B1741"/>
    <hyperlink r:id="rId1726" ref="B1742"/>
    <hyperlink r:id="rId1727" ref="B1743"/>
    <hyperlink r:id="rId1728" ref="B1744"/>
    <hyperlink r:id="rId1729" ref="B1745"/>
    <hyperlink r:id="rId1730" ref="B1746"/>
    <hyperlink r:id="rId1731" ref="B1747"/>
    <hyperlink r:id="rId1732" ref="B1748"/>
    <hyperlink r:id="rId1733" ref="B1749"/>
    <hyperlink r:id="rId1734" ref="B1750"/>
    <hyperlink r:id="rId1735" ref="B1751"/>
    <hyperlink r:id="rId1736" ref="B1752"/>
    <hyperlink r:id="rId1737" ref="B1753"/>
    <hyperlink r:id="rId1738" ref="B1754"/>
    <hyperlink r:id="rId1739" ref="B1755"/>
    <hyperlink r:id="rId1740" ref="B1756"/>
    <hyperlink r:id="rId1741" ref="B1757"/>
    <hyperlink r:id="rId1742" ref="B1758"/>
    <hyperlink r:id="rId1743" ref="B1759"/>
    <hyperlink r:id="rId1744" ref="B1760"/>
    <hyperlink r:id="rId1745" ref="B1761"/>
    <hyperlink r:id="rId1746" ref="B1762"/>
    <hyperlink r:id="rId1747" ref="B1763"/>
    <hyperlink r:id="rId1748" ref="B1764"/>
    <hyperlink r:id="rId1749" ref="B1765"/>
    <hyperlink r:id="rId1750" ref="B1766"/>
    <hyperlink r:id="rId1751" ref="B1767"/>
    <hyperlink r:id="rId1752" ref="B1768"/>
    <hyperlink r:id="rId1753" ref="B1769"/>
    <hyperlink r:id="rId1754" ref="B1770"/>
    <hyperlink r:id="rId1755" ref="B1771"/>
    <hyperlink r:id="rId1756" ref="B1772"/>
    <hyperlink r:id="rId1757" ref="B1773"/>
    <hyperlink r:id="rId1758" ref="B1774"/>
    <hyperlink r:id="rId1759" ref="B1775"/>
    <hyperlink r:id="rId1760" ref="B1776"/>
    <hyperlink r:id="rId1761" ref="B1777"/>
    <hyperlink r:id="rId1762" ref="B1778"/>
    <hyperlink r:id="rId1763" ref="B1779"/>
    <hyperlink r:id="rId1764" ref="B1780"/>
    <hyperlink r:id="rId1765" ref="B1781"/>
    <hyperlink r:id="rId1766" ref="B1782"/>
    <hyperlink r:id="rId1767" ref="B1783"/>
    <hyperlink r:id="rId1768" ref="B1784"/>
    <hyperlink r:id="rId1769" ref="B1785"/>
    <hyperlink r:id="rId1770" ref="B1786"/>
    <hyperlink r:id="rId1771" ref="B1787"/>
    <hyperlink r:id="rId1772" ref="B1788"/>
    <hyperlink r:id="rId1773" ref="B1789"/>
    <hyperlink r:id="rId1774" ref="B1790"/>
    <hyperlink r:id="rId1775" ref="B1791"/>
    <hyperlink r:id="rId1776" ref="B1792"/>
    <hyperlink r:id="rId1777" ref="B1793"/>
    <hyperlink r:id="rId1778" ref="B1794"/>
    <hyperlink r:id="rId1779" ref="B1795"/>
    <hyperlink r:id="rId1780" ref="B1796"/>
    <hyperlink r:id="rId1781" ref="B1797"/>
    <hyperlink r:id="rId1782" ref="B1798"/>
    <hyperlink r:id="rId1783" ref="B1799"/>
    <hyperlink r:id="rId1784" ref="B1800"/>
    <hyperlink r:id="rId1785" ref="B1801"/>
    <hyperlink r:id="rId1786" ref="B1802"/>
    <hyperlink r:id="rId1787" ref="B1803"/>
    <hyperlink r:id="rId1788" ref="B1804"/>
    <hyperlink r:id="rId1789" ref="B1805"/>
    <hyperlink r:id="rId1790" ref="B1806"/>
    <hyperlink r:id="rId1791" ref="B1807"/>
    <hyperlink r:id="rId1792" ref="B1808"/>
    <hyperlink r:id="rId1793" ref="B1809"/>
    <hyperlink r:id="rId1794" ref="B1810"/>
    <hyperlink r:id="rId1795" ref="B1811"/>
    <hyperlink r:id="rId1796" ref="B1812"/>
    <hyperlink r:id="rId1797" ref="B1813"/>
    <hyperlink r:id="rId1798" ref="B1814"/>
    <hyperlink r:id="rId1799" ref="B1815"/>
    <hyperlink r:id="rId1800" ref="B1816"/>
    <hyperlink r:id="rId1801" ref="B1817"/>
    <hyperlink r:id="rId1802" ref="B1818"/>
    <hyperlink r:id="rId1803" ref="B1819"/>
    <hyperlink r:id="rId1804" ref="B1820"/>
    <hyperlink r:id="rId1805" ref="B1821"/>
    <hyperlink r:id="rId1806" ref="B1822"/>
    <hyperlink r:id="rId1807" ref="B1823"/>
    <hyperlink r:id="rId1808" ref="B1824"/>
    <hyperlink r:id="rId1809" ref="B1825"/>
    <hyperlink r:id="rId1810" ref="B1826"/>
    <hyperlink r:id="rId1811" ref="B1827"/>
    <hyperlink r:id="rId1812" ref="B1828"/>
    <hyperlink r:id="rId1813" ref="B1829"/>
    <hyperlink r:id="rId1814" ref="B1830"/>
    <hyperlink r:id="rId1815" ref="B1831"/>
    <hyperlink r:id="rId1816" ref="B1832"/>
    <hyperlink r:id="rId1817" ref="B1833"/>
    <hyperlink r:id="rId1818" ref="B1834"/>
    <hyperlink r:id="rId1819" ref="B1835"/>
    <hyperlink r:id="rId1820" ref="B1836"/>
    <hyperlink r:id="rId1821" ref="B1837"/>
    <hyperlink r:id="rId1822" ref="B1838"/>
    <hyperlink r:id="rId1823" ref="B1839"/>
    <hyperlink r:id="rId1824" ref="B1840"/>
    <hyperlink r:id="rId1825" ref="B1841"/>
    <hyperlink r:id="rId1826" ref="B1842"/>
    <hyperlink r:id="rId1827" ref="B1843"/>
    <hyperlink r:id="rId1828" ref="B1844"/>
    <hyperlink r:id="rId1829" ref="B1845"/>
    <hyperlink r:id="rId1830" ref="B1846"/>
    <hyperlink r:id="rId1831" ref="B1847"/>
    <hyperlink r:id="rId1832" ref="B1848"/>
    <hyperlink r:id="rId1833" ref="B1849"/>
    <hyperlink r:id="rId1834" ref="B1850"/>
    <hyperlink r:id="rId1835" ref="B1851"/>
    <hyperlink r:id="rId1836" ref="B1852"/>
    <hyperlink r:id="rId1837" ref="B1853"/>
    <hyperlink r:id="rId1838" ref="B1854"/>
    <hyperlink r:id="rId1839" ref="B1855"/>
    <hyperlink r:id="rId1840" ref="B1856"/>
    <hyperlink r:id="rId1841" ref="B1857"/>
    <hyperlink r:id="rId1842" ref="B1858"/>
    <hyperlink r:id="rId1843" ref="B1859"/>
    <hyperlink r:id="rId1844" ref="B1860"/>
    <hyperlink r:id="rId1845" ref="B1861"/>
    <hyperlink r:id="rId1846" ref="B1862"/>
    <hyperlink r:id="rId1847" ref="B1863"/>
    <hyperlink r:id="rId1848" ref="B1864"/>
    <hyperlink r:id="rId1849" ref="B1865"/>
    <hyperlink r:id="rId1850" ref="B1866"/>
    <hyperlink r:id="rId1851" ref="B1867"/>
    <hyperlink r:id="rId1852" ref="B1868"/>
    <hyperlink r:id="rId1853" ref="B1869"/>
    <hyperlink r:id="rId1854" ref="B1870"/>
    <hyperlink r:id="rId1855" ref="B1871"/>
    <hyperlink r:id="rId1856" ref="B1872"/>
    <hyperlink r:id="rId1857" ref="B1873"/>
    <hyperlink r:id="rId1858" ref="B1874"/>
    <hyperlink r:id="rId1859" ref="B1875"/>
    <hyperlink r:id="rId1860" ref="B1876"/>
    <hyperlink r:id="rId1861" ref="B1877"/>
    <hyperlink r:id="rId1862" ref="B1878"/>
    <hyperlink r:id="rId1863" ref="B1879"/>
    <hyperlink r:id="rId1864" ref="B1880"/>
    <hyperlink r:id="rId1865" ref="B1881"/>
    <hyperlink r:id="rId1866" ref="B1882"/>
    <hyperlink r:id="rId1867" ref="B1883"/>
    <hyperlink r:id="rId1868" ref="B1884"/>
    <hyperlink r:id="rId1869" ref="B1885"/>
    <hyperlink r:id="rId1870" ref="B1886"/>
    <hyperlink r:id="rId1871" ref="B1887"/>
    <hyperlink r:id="rId1872" ref="B1888"/>
    <hyperlink r:id="rId1873" ref="B1889"/>
    <hyperlink r:id="rId1874" ref="B1890"/>
    <hyperlink r:id="rId1875" ref="B1891"/>
    <hyperlink r:id="rId1876" ref="B1892"/>
    <hyperlink r:id="rId1877" ref="B1893"/>
    <hyperlink r:id="rId1878" ref="B1894"/>
    <hyperlink r:id="rId1879" ref="B1895"/>
    <hyperlink r:id="rId1880" ref="B1896"/>
    <hyperlink r:id="rId1881" ref="B1897"/>
    <hyperlink r:id="rId1882" ref="B1898"/>
    <hyperlink r:id="rId1883" ref="B1899"/>
    <hyperlink r:id="rId1884" ref="B1900"/>
    <hyperlink r:id="rId1885" ref="B1901"/>
    <hyperlink r:id="rId1886" ref="B1902"/>
    <hyperlink r:id="rId1887" ref="B1903"/>
    <hyperlink r:id="rId1888" ref="B1904"/>
    <hyperlink r:id="rId1889" ref="B1905"/>
    <hyperlink r:id="rId1890" ref="B1906"/>
    <hyperlink r:id="rId1891" ref="B1907"/>
    <hyperlink r:id="rId1892" ref="B1908"/>
    <hyperlink r:id="rId1893" ref="B1909"/>
    <hyperlink r:id="rId1894" ref="B1910"/>
    <hyperlink r:id="rId1895" ref="B1911"/>
    <hyperlink r:id="rId1896" ref="B1912"/>
    <hyperlink r:id="rId1897" ref="B1913"/>
    <hyperlink r:id="rId1898" ref="B1914"/>
    <hyperlink r:id="rId1899" ref="B1915"/>
    <hyperlink r:id="rId1900" ref="B1916"/>
    <hyperlink r:id="rId1901" ref="B1917"/>
    <hyperlink r:id="rId1902" ref="B1918"/>
    <hyperlink r:id="rId1903" ref="B1919"/>
    <hyperlink r:id="rId1904" ref="B1920"/>
    <hyperlink r:id="rId1905" ref="B1921"/>
    <hyperlink r:id="rId1906" ref="B1922"/>
    <hyperlink r:id="rId1907" ref="B1923"/>
    <hyperlink r:id="rId1908" ref="B1924"/>
    <hyperlink r:id="rId1909" ref="B1925"/>
    <hyperlink r:id="rId1910" ref="B1926"/>
    <hyperlink r:id="rId1911" ref="B1927"/>
    <hyperlink r:id="rId1912" ref="B1928"/>
    <hyperlink r:id="rId1913" ref="B1929"/>
    <hyperlink r:id="rId1914" ref="B1930"/>
    <hyperlink r:id="rId1915" ref="B1931"/>
    <hyperlink r:id="rId1916" ref="B1932"/>
    <hyperlink r:id="rId1917" ref="B1933"/>
    <hyperlink r:id="rId1918" ref="B1934"/>
    <hyperlink r:id="rId1919" ref="B1935"/>
    <hyperlink r:id="rId1920" ref="B1936"/>
    <hyperlink r:id="rId1921" ref="B1937"/>
    <hyperlink r:id="rId1922" ref="B1938"/>
    <hyperlink r:id="rId1923" ref="B1939"/>
    <hyperlink r:id="rId1924" ref="B1940"/>
    <hyperlink r:id="rId1925" ref="B1941"/>
    <hyperlink r:id="rId1926" ref="B1942"/>
    <hyperlink r:id="rId1927" ref="B1943"/>
    <hyperlink r:id="rId1928" ref="B1944"/>
    <hyperlink r:id="rId1929" ref="B1945"/>
    <hyperlink r:id="rId1930" ref="B1946"/>
    <hyperlink r:id="rId1931" ref="B1947"/>
    <hyperlink r:id="rId1932" ref="B1948"/>
    <hyperlink r:id="rId1933" ref="B1949"/>
    <hyperlink r:id="rId1934" ref="B1950"/>
    <hyperlink r:id="rId1935" ref="B1951"/>
    <hyperlink r:id="rId1936" ref="B1952"/>
    <hyperlink r:id="rId1937" ref="B1953"/>
    <hyperlink r:id="rId1938" ref="B1954"/>
    <hyperlink r:id="rId1939" ref="B1955"/>
    <hyperlink r:id="rId1940" ref="B1956"/>
    <hyperlink r:id="rId1941" ref="B1957"/>
    <hyperlink r:id="rId1942" ref="B1958"/>
    <hyperlink r:id="rId1943" ref="B1959"/>
    <hyperlink r:id="rId1944" ref="B1960"/>
    <hyperlink r:id="rId1945" ref="B1961"/>
    <hyperlink r:id="rId1946" ref="B1962"/>
    <hyperlink r:id="rId1947" ref="B1963"/>
    <hyperlink r:id="rId1948" ref="B1964"/>
    <hyperlink r:id="rId1949" ref="B1965"/>
    <hyperlink r:id="rId1950" ref="B1966"/>
    <hyperlink r:id="rId1951" ref="B1967"/>
    <hyperlink r:id="rId1952" ref="B1968"/>
    <hyperlink r:id="rId1953" ref="B1969"/>
    <hyperlink r:id="rId1954" ref="B1970"/>
    <hyperlink r:id="rId1955" ref="B1971"/>
    <hyperlink r:id="rId1956" ref="B1972"/>
    <hyperlink r:id="rId1957" ref="B1973"/>
    <hyperlink r:id="rId1958" ref="B1974"/>
    <hyperlink r:id="rId1959" ref="B1975"/>
    <hyperlink r:id="rId1960" ref="B1976"/>
    <hyperlink r:id="rId1961" ref="B1977"/>
    <hyperlink r:id="rId1962" ref="B1978"/>
    <hyperlink r:id="rId1963" ref="B1979"/>
    <hyperlink r:id="rId1964" ref="B1980"/>
    <hyperlink r:id="rId1965" ref="B1981"/>
    <hyperlink r:id="rId1966" ref="B1982"/>
    <hyperlink r:id="rId1967" ref="B1983"/>
    <hyperlink r:id="rId1968" ref="B1984"/>
    <hyperlink r:id="rId1969" ref="B1985"/>
    <hyperlink r:id="rId1970" ref="B1986"/>
    <hyperlink r:id="rId1971" ref="B1987"/>
    <hyperlink r:id="rId1972" ref="B1988"/>
    <hyperlink r:id="rId1973" ref="B1989"/>
    <hyperlink r:id="rId1974" ref="B1990"/>
    <hyperlink r:id="rId1975" ref="B1991"/>
    <hyperlink r:id="rId1976" ref="B1992"/>
    <hyperlink r:id="rId1977" ref="B1993"/>
    <hyperlink r:id="rId1978" ref="B1994"/>
    <hyperlink r:id="rId1979" ref="B1995"/>
    <hyperlink r:id="rId1980" ref="B1996"/>
    <hyperlink r:id="rId1981" ref="B1997"/>
    <hyperlink r:id="rId1982" ref="B1998"/>
    <hyperlink r:id="rId1983" ref="B1999"/>
    <hyperlink r:id="rId1984" ref="B2000"/>
    <hyperlink r:id="rId1985" ref="B2001"/>
    <hyperlink r:id="rId1986" ref="B2002"/>
    <hyperlink r:id="rId1987" ref="B2003"/>
    <hyperlink r:id="rId1988" ref="B2004"/>
    <hyperlink r:id="rId1989" ref="B2005"/>
    <hyperlink r:id="rId1990" ref="B2006"/>
    <hyperlink r:id="rId1991" ref="B2007"/>
    <hyperlink r:id="rId1992" ref="B2008"/>
    <hyperlink r:id="rId1993" ref="B2009"/>
    <hyperlink r:id="rId1994" ref="B2010"/>
    <hyperlink r:id="rId1995" ref="B2011"/>
    <hyperlink r:id="rId1996" ref="B2012"/>
    <hyperlink r:id="rId1997" ref="B2013"/>
    <hyperlink r:id="rId1998" ref="B2014"/>
    <hyperlink r:id="rId1999" ref="B2015"/>
    <hyperlink r:id="rId2000" ref="B2016"/>
    <hyperlink r:id="rId2001" ref="B2017"/>
    <hyperlink r:id="rId2002" ref="B2018"/>
    <hyperlink r:id="rId2003" ref="B2019"/>
    <hyperlink r:id="rId2004" ref="B2020"/>
    <hyperlink r:id="rId2005" ref="B2021"/>
    <hyperlink r:id="rId2006" ref="B2022"/>
    <hyperlink r:id="rId2007" ref="B2023"/>
    <hyperlink r:id="rId2008" ref="B2024"/>
    <hyperlink r:id="rId2009" ref="B2025"/>
    <hyperlink r:id="rId2010" ref="B2026"/>
    <hyperlink r:id="rId2011" ref="B2027"/>
    <hyperlink r:id="rId2012" ref="B2028"/>
    <hyperlink r:id="rId2013" ref="B2029"/>
    <hyperlink r:id="rId2014" ref="B2030"/>
    <hyperlink r:id="rId2015" ref="B2031"/>
    <hyperlink r:id="rId2016" ref="B2032"/>
    <hyperlink r:id="rId2017" ref="B2033"/>
    <hyperlink r:id="rId2018" ref="B2034"/>
    <hyperlink r:id="rId2019" ref="B2035"/>
    <hyperlink r:id="rId2020" ref="B2036"/>
    <hyperlink r:id="rId2021" ref="B2037"/>
    <hyperlink r:id="rId2022" ref="B2038"/>
    <hyperlink r:id="rId2023" ref="B2039"/>
    <hyperlink r:id="rId2024" ref="B2040"/>
    <hyperlink r:id="rId2025" ref="B2041"/>
    <hyperlink r:id="rId2026" ref="B2042"/>
    <hyperlink r:id="rId2027" ref="B2043"/>
    <hyperlink r:id="rId2028" ref="B2044"/>
    <hyperlink r:id="rId2029" ref="B2045"/>
    <hyperlink r:id="rId2030" ref="B2046"/>
    <hyperlink r:id="rId2031" ref="B2047"/>
    <hyperlink r:id="rId2032" ref="B2048"/>
    <hyperlink r:id="rId2033" ref="B2049"/>
    <hyperlink r:id="rId2034" ref="B2050"/>
    <hyperlink r:id="rId2035" ref="B2051"/>
    <hyperlink r:id="rId2036" ref="B2052"/>
    <hyperlink r:id="rId2037" ref="B2053"/>
    <hyperlink r:id="rId2038" ref="B2054"/>
    <hyperlink r:id="rId2039" ref="B2055"/>
    <hyperlink r:id="rId2040" ref="B2056"/>
    <hyperlink r:id="rId2041" ref="B2057"/>
    <hyperlink r:id="rId2042" ref="B2058"/>
    <hyperlink r:id="rId2043" ref="B2059"/>
    <hyperlink r:id="rId2044" ref="B2060"/>
    <hyperlink r:id="rId2045" ref="B2061"/>
    <hyperlink r:id="rId2046" ref="B2062"/>
    <hyperlink r:id="rId2047" ref="B2063"/>
    <hyperlink r:id="rId2048" ref="B2064"/>
    <hyperlink r:id="rId2049" ref="B2065"/>
    <hyperlink r:id="rId2050" ref="B2066"/>
    <hyperlink r:id="rId2051" ref="B2067"/>
    <hyperlink r:id="rId2052" ref="B2068"/>
    <hyperlink r:id="rId2053" ref="B2069"/>
    <hyperlink r:id="rId2054" ref="B2070"/>
    <hyperlink r:id="rId2055" ref="B2071"/>
    <hyperlink r:id="rId2056" ref="B2072"/>
    <hyperlink r:id="rId2057" ref="B2073"/>
    <hyperlink r:id="rId2058" ref="B2074"/>
    <hyperlink r:id="rId2059" ref="B2075"/>
    <hyperlink r:id="rId2060" ref="B2076"/>
    <hyperlink r:id="rId2061" ref="B2077"/>
    <hyperlink r:id="rId2062" ref="B2078"/>
    <hyperlink r:id="rId2063" ref="B2079"/>
    <hyperlink r:id="rId2064" ref="B2080"/>
    <hyperlink r:id="rId2065" ref="B2081"/>
    <hyperlink r:id="rId2066" ref="B2082"/>
    <hyperlink r:id="rId2067" ref="B2083"/>
    <hyperlink r:id="rId2068" ref="B2084"/>
    <hyperlink r:id="rId2069" ref="B2085"/>
    <hyperlink r:id="rId2070" ref="B2086"/>
  </hyperlinks>
  <drawing r:id="rId207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3" max="3" width="76.0"/>
    <col customWidth="1" min="5" max="5" width="20.38"/>
  </cols>
  <sheetData>
    <row r="1">
      <c r="A1" s="82" t="s">
        <v>24793</v>
      </c>
      <c r="B1" s="83" t="s">
        <v>24794</v>
      </c>
      <c r="C1" s="84" t="s">
        <v>24795</v>
      </c>
      <c r="D1" s="83" t="s">
        <v>24796</v>
      </c>
      <c r="E1" s="85" t="s">
        <v>24797</v>
      </c>
      <c r="F1" s="85" t="s">
        <v>24798</v>
      </c>
      <c r="G1" s="85" t="s">
        <v>1010</v>
      </c>
      <c r="H1" s="86" t="s">
        <v>24799</v>
      </c>
      <c r="I1" s="87" t="s">
        <v>24800</v>
      </c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</row>
    <row r="2">
      <c r="A2" s="89">
        <v>45106.0</v>
      </c>
      <c r="B2" s="90" t="s">
        <v>17642</v>
      </c>
      <c r="C2" s="91" t="s">
        <v>17643</v>
      </c>
      <c r="D2" s="92" t="s">
        <v>312</v>
      </c>
      <c r="E2" s="92" t="s">
        <v>110</v>
      </c>
      <c r="F2" s="92" t="s">
        <v>111</v>
      </c>
      <c r="G2" s="92" t="s">
        <v>14</v>
      </c>
      <c r="H2" s="7"/>
      <c r="I2" s="93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>
      <c r="A3" s="89">
        <v>45106.0</v>
      </c>
      <c r="B3" s="90" t="s">
        <v>17642</v>
      </c>
      <c r="C3" s="91" t="s">
        <v>17643</v>
      </c>
      <c r="D3" s="92" t="s">
        <v>312</v>
      </c>
      <c r="E3" s="92" t="s">
        <v>15</v>
      </c>
      <c r="F3" s="92" t="s">
        <v>3448</v>
      </c>
      <c r="G3" s="92" t="s">
        <v>14</v>
      </c>
      <c r="H3" s="7"/>
      <c r="I3" s="93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>
      <c r="A4" s="89">
        <v>45106.0</v>
      </c>
      <c r="B4" s="90" t="s">
        <v>17642</v>
      </c>
      <c r="C4" s="91" t="s">
        <v>17643</v>
      </c>
      <c r="D4" s="92" t="s">
        <v>312</v>
      </c>
      <c r="E4" s="92" t="s">
        <v>315</v>
      </c>
      <c r="F4" s="92" t="s">
        <v>13</v>
      </c>
      <c r="G4" s="92" t="s">
        <v>14</v>
      </c>
      <c r="H4" s="7"/>
      <c r="I4" s="93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>
      <c r="A5" s="89">
        <v>45105.0</v>
      </c>
      <c r="B5" s="90" t="s">
        <v>17647</v>
      </c>
      <c r="C5" s="91" t="s">
        <v>17648</v>
      </c>
      <c r="D5" s="92" t="s">
        <v>761</v>
      </c>
      <c r="E5" s="92" t="s">
        <v>5569</v>
      </c>
      <c r="F5" s="94" t="s">
        <v>330</v>
      </c>
      <c r="G5" s="92" t="s">
        <v>14</v>
      </c>
      <c r="H5" s="7"/>
      <c r="I5" s="93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>
      <c r="A6" s="89">
        <v>45105.0</v>
      </c>
      <c r="B6" s="90" t="s">
        <v>17647</v>
      </c>
      <c r="C6" s="91" t="s">
        <v>17648</v>
      </c>
      <c r="D6" s="92" t="s">
        <v>761</v>
      </c>
      <c r="E6" s="92" t="s">
        <v>8267</v>
      </c>
      <c r="F6" s="92" t="s">
        <v>417</v>
      </c>
      <c r="G6" s="92" t="s">
        <v>14</v>
      </c>
      <c r="H6" s="7"/>
      <c r="I6" s="93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>
      <c r="A7" s="89">
        <v>45105.0</v>
      </c>
      <c r="B7" s="90" t="s">
        <v>17647</v>
      </c>
      <c r="C7" s="91" t="s">
        <v>17648</v>
      </c>
      <c r="D7" s="92" t="s">
        <v>761</v>
      </c>
      <c r="E7" s="92" t="s">
        <v>409</v>
      </c>
      <c r="F7" s="92" t="s">
        <v>101</v>
      </c>
      <c r="G7" s="92" t="s">
        <v>14</v>
      </c>
      <c r="H7" s="7"/>
      <c r="I7" s="93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>
      <c r="A8" s="89">
        <v>45104.0</v>
      </c>
      <c r="B8" s="90" t="s">
        <v>17650</v>
      </c>
      <c r="C8" s="91" t="s">
        <v>17651</v>
      </c>
      <c r="D8" s="92" t="s">
        <v>2224</v>
      </c>
      <c r="E8" s="92" t="s">
        <v>110</v>
      </c>
      <c r="F8" s="92" t="s">
        <v>111</v>
      </c>
      <c r="G8" s="92" t="s">
        <v>14</v>
      </c>
      <c r="H8" s="7"/>
      <c r="I8" s="93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>
      <c r="A9" s="89">
        <v>45104.0</v>
      </c>
      <c r="B9" s="90" t="s">
        <v>17650</v>
      </c>
      <c r="C9" s="91" t="s">
        <v>17651</v>
      </c>
      <c r="D9" s="92" t="s">
        <v>2224</v>
      </c>
      <c r="E9" s="92" t="s">
        <v>119</v>
      </c>
      <c r="F9" s="94" t="s">
        <v>132</v>
      </c>
      <c r="G9" s="92" t="s">
        <v>14</v>
      </c>
      <c r="H9" s="7"/>
      <c r="I9" s="93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>
      <c r="A10" s="89">
        <v>45104.0</v>
      </c>
      <c r="B10" s="90" t="s">
        <v>17652</v>
      </c>
      <c r="C10" s="91" t="s">
        <v>17653</v>
      </c>
      <c r="D10" s="92" t="s">
        <v>32</v>
      </c>
      <c r="E10" s="94" t="s">
        <v>5885</v>
      </c>
      <c r="F10" s="94" t="s">
        <v>119</v>
      </c>
      <c r="G10" s="92" t="s">
        <v>14</v>
      </c>
      <c r="H10" s="7"/>
      <c r="I10" s="93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>
      <c r="A11" s="89">
        <v>45104.0</v>
      </c>
      <c r="B11" s="90" t="s">
        <v>17652</v>
      </c>
      <c r="C11" s="91" t="s">
        <v>17653</v>
      </c>
      <c r="D11" s="92" t="s">
        <v>32</v>
      </c>
      <c r="E11" s="92" t="s">
        <v>241</v>
      </c>
      <c r="F11" s="92" t="s">
        <v>13</v>
      </c>
      <c r="G11" s="92" t="s">
        <v>14</v>
      </c>
      <c r="H11" s="7"/>
      <c r="I11" s="93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>
      <c r="A12" s="89">
        <v>45104.0</v>
      </c>
      <c r="B12" s="90" t="s">
        <v>17652</v>
      </c>
      <c r="C12" s="91" t="s">
        <v>17653</v>
      </c>
      <c r="D12" s="92" t="s">
        <v>32</v>
      </c>
      <c r="E12" s="92" t="s">
        <v>17542</v>
      </c>
      <c r="F12" s="92" t="s">
        <v>13</v>
      </c>
      <c r="G12" s="92" t="s">
        <v>14</v>
      </c>
      <c r="H12" s="7"/>
      <c r="I12" s="93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>
      <c r="A13" s="89">
        <v>45099.0</v>
      </c>
      <c r="B13" s="90" t="s">
        <v>17665</v>
      </c>
      <c r="C13" s="91" t="s">
        <v>17666</v>
      </c>
      <c r="D13" s="92" t="s">
        <v>2447</v>
      </c>
      <c r="E13" s="92" t="s">
        <v>110</v>
      </c>
      <c r="F13" s="92" t="s">
        <v>111</v>
      </c>
      <c r="G13" s="92" t="s">
        <v>14</v>
      </c>
      <c r="H13" s="7"/>
      <c r="I13" s="93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>
      <c r="A14" s="89">
        <v>45099.0</v>
      </c>
      <c r="B14" s="90" t="s">
        <v>17665</v>
      </c>
      <c r="C14" s="91" t="s">
        <v>17666</v>
      </c>
      <c r="D14" s="92" t="s">
        <v>2447</v>
      </c>
      <c r="E14" s="92" t="s">
        <v>38</v>
      </c>
      <c r="F14" s="92" t="s">
        <v>18</v>
      </c>
      <c r="G14" s="92" t="s">
        <v>14</v>
      </c>
      <c r="H14" s="7"/>
      <c r="I14" s="93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>
      <c r="A15" s="89">
        <v>45098.0</v>
      </c>
      <c r="B15" s="90" t="s">
        <v>17668</v>
      </c>
      <c r="C15" s="91" t="s">
        <v>17669</v>
      </c>
      <c r="D15" s="92" t="s">
        <v>642</v>
      </c>
      <c r="E15" s="92" t="s">
        <v>110</v>
      </c>
      <c r="F15" s="92" t="s">
        <v>111</v>
      </c>
      <c r="G15" s="92" t="s">
        <v>14</v>
      </c>
      <c r="H15" s="7"/>
      <c r="I15" s="93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>
      <c r="A16" s="89">
        <v>45098.0</v>
      </c>
      <c r="B16" s="90" t="s">
        <v>17668</v>
      </c>
      <c r="C16" s="91" t="s">
        <v>17669</v>
      </c>
      <c r="D16" s="92" t="s">
        <v>642</v>
      </c>
      <c r="E16" s="92" t="s">
        <v>8508</v>
      </c>
      <c r="F16" s="92" t="s">
        <v>18</v>
      </c>
      <c r="G16" s="92" t="s">
        <v>14</v>
      </c>
      <c r="H16" s="7"/>
      <c r="I16" s="93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>
      <c r="A17" s="89">
        <v>45098.0</v>
      </c>
      <c r="B17" s="90" t="s">
        <v>17670</v>
      </c>
      <c r="C17" s="91" t="s">
        <v>17671</v>
      </c>
      <c r="D17" s="92" t="s">
        <v>2604</v>
      </c>
      <c r="E17" s="92" t="s">
        <v>110</v>
      </c>
      <c r="F17" s="92" t="s">
        <v>111</v>
      </c>
      <c r="G17" s="92" t="s">
        <v>14</v>
      </c>
      <c r="H17" s="7"/>
      <c r="I17" s="93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>
      <c r="A18" s="89">
        <v>45098.0</v>
      </c>
      <c r="B18" s="90" t="s">
        <v>17670</v>
      </c>
      <c r="C18" s="91" t="s">
        <v>17671</v>
      </c>
      <c r="D18" s="92" t="s">
        <v>2604</v>
      </c>
      <c r="E18" s="92" t="s">
        <v>4354</v>
      </c>
      <c r="F18" s="92" t="s">
        <v>24801</v>
      </c>
      <c r="G18" s="92" t="s">
        <v>14</v>
      </c>
      <c r="H18" s="7"/>
      <c r="I18" s="93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>
      <c r="A19" s="89">
        <v>45098.0</v>
      </c>
      <c r="B19" s="90" t="s">
        <v>17670</v>
      </c>
      <c r="C19" s="91" t="s">
        <v>17671</v>
      </c>
      <c r="D19" s="92" t="s">
        <v>2604</v>
      </c>
      <c r="E19" s="94" t="s">
        <v>8871</v>
      </c>
      <c r="F19" s="92" t="s">
        <v>13</v>
      </c>
      <c r="G19" s="92" t="s">
        <v>14</v>
      </c>
      <c r="H19" s="7"/>
      <c r="I19" s="93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>
      <c r="A20" s="89">
        <v>45098.0</v>
      </c>
      <c r="B20" s="90" t="s">
        <v>17670</v>
      </c>
      <c r="C20" s="91" t="s">
        <v>17671</v>
      </c>
      <c r="D20" s="92" t="s">
        <v>2604</v>
      </c>
      <c r="E20" s="94" t="s">
        <v>2030</v>
      </c>
      <c r="F20" s="94" t="s">
        <v>280</v>
      </c>
      <c r="G20" s="92" t="s">
        <v>14</v>
      </c>
      <c r="H20" s="7"/>
      <c r="I20" s="93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>
      <c r="A21" s="89">
        <v>45097.0</v>
      </c>
      <c r="B21" s="90" t="s">
        <v>17673</v>
      </c>
      <c r="C21" s="91" t="s">
        <v>17674</v>
      </c>
      <c r="D21" s="92" t="s">
        <v>307</v>
      </c>
      <c r="E21" s="94" t="s">
        <v>334</v>
      </c>
      <c r="F21" s="92" t="s">
        <v>308</v>
      </c>
      <c r="G21" s="92" t="s">
        <v>14</v>
      </c>
      <c r="H21" s="7"/>
      <c r="I21" s="93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>
      <c r="A22" s="89">
        <v>45097.0</v>
      </c>
      <c r="B22" s="90" t="s">
        <v>17673</v>
      </c>
      <c r="C22" s="91" t="s">
        <v>17674</v>
      </c>
      <c r="D22" s="92" t="s">
        <v>307</v>
      </c>
      <c r="E22" s="92" t="s">
        <v>110</v>
      </c>
      <c r="F22" s="92" t="s">
        <v>111</v>
      </c>
      <c r="G22" s="92" t="s">
        <v>14</v>
      </c>
      <c r="H22" s="7"/>
      <c r="I22" s="93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>
      <c r="A23" s="89">
        <v>45097.0</v>
      </c>
      <c r="B23" s="90" t="s">
        <v>17673</v>
      </c>
      <c r="C23" s="91" t="s">
        <v>17674</v>
      </c>
      <c r="D23" s="92" t="s">
        <v>307</v>
      </c>
      <c r="E23" s="92" t="s">
        <v>5190</v>
      </c>
      <c r="F23" s="92" t="s">
        <v>13</v>
      </c>
      <c r="G23" s="92" t="s">
        <v>14</v>
      </c>
      <c r="H23" s="7"/>
      <c r="I23" s="93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>
      <c r="A24" s="89">
        <v>45097.0</v>
      </c>
      <c r="B24" s="90" t="s">
        <v>17675</v>
      </c>
      <c r="C24" s="91" t="s">
        <v>17676</v>
      </c>
      <c r="D24" s="92" t="s">
        <v>822</v>
      </c>
      <c r="E24" s="92" t="s">
        <v>420</v>
      </c>
      <c r="F24" s="92" t="s">
        <v>3138</v>
      </c>
      <c r="G24" s="92" t="s">
        <v>14</v>
      </c>
      <c r="H24" s="7"/>
      <c r="I24" s="93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>
      <c r="A25" s="89">
        <v>45097.0</v>
      </c>
      <c r="B25" s="90" t="s">
        <v>17675</v>
      </c>
      <c r="C25" s="91" t="s">
        <v>17676</v>
      </c>
      <c r="D25" s="92" t="s">
        <v>822</v>
      </c>
      <c r="E25" s="92" t="s">
        <v>5569</v>
      </c>
      <c r="F25" s="92" t="s">
        <v>330</v>
      </c>
      <c r="G25" s="92" t="s">
        <v>14</v>
      </c>
      <c r="H25" s="7"/>
      <c r="I25" s="93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>
      <c r="A26" s="89">
        <v>45097.0</v>
      </c>
      <c r="B26" s="90" t="s">
        <v>17675</v>
      </c>
      <c r="C26" s="91" t="s">
        <v>17676</v>
      </c>
      <c r="D26" s="92" t="s">
        <v>822</v>
      </c>
      <c r="E26" s="92" t="s">
        <v>110</v>
      </c>
      <c r="F26" s="92" t="s">
        <v>111</v>
      </c>
      <c r="G26" s="92" t="s">
        <v>14</v>
      </c>
      <c r="H26" s="7"/>
      <c r="I26" s="93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>
      <c r="A27" s="89">
        <v>45096.0</v>
      </c>
      <c r="B27" s="90" t="s">
        <v>17678</v>
      </c>
      <c r="C27" s="91" t="s">
        <v>17679</v>
      </c>
      <c r="D27" s="92" t="s">
        <v>2485</v>
      </c>
      <c r="E27" s="92" t="s">
        <v>110</v>
      </c>
      <c r="F27" s="92" t="s">
        <v>111</v>
      </c>
      <c r="G27" s="92" t="s">
        <v>14</v>
      </c>
      <c r="H27" s="7"/>
      <c r="I27" s="93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>
      <c r="A28" s="89">
        <v>45096.0</v>
      </c>
      <c r="B28" s="90" t="s">
        <v>17678</v>
      </c>
      <c r="C28" s="91" t="s">
        <v>17679</v>
      </c>
      <c r="D28" s="92" t="s">
        <v>2485</v>
      </c>
      <c r="E28" s="92" t="s">
        <v>436</v>
      </c>
      <c r="F28" s="92" t="s">
        <v>330</v>
      </c>
      <c r="G28" s="92" t="s">
        <v>14</v>
      </c>
      <c r="H28" s="7"/>
      <c r="I28" s="93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>
      <c r="A29" s="89">
        <v>45096.0</v>
      </c>
      <c r="B29" s="90" t="s">
        <v>17678</v>
      </c>
      <c r="C29" s="91" t="s">
        <v>17679</v>
      </c>
      <c r="D29" s="92" t="s">
        <v>2485</v>
      </c>
      <c r="E29" s="92" t="s">
        <v>24802</v>
      </c>
      <c r="F29" s="92" t="s">
        <v>767</v>
      </c>
      <c r="G29" s="92" t="s">
        <v>14</v>
      </c>
      <c r="H29" s="7"/>
      <c r="I29" s="93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ht="18.75" customHeight="1">
      <c r="A30" s="89">
        <v>45093.0</v>
      </c>
      <c r="B30" s="90" t="s">
        <v>17681</v>
      </c>
      <c r="C30" s="91" t="s">
        <v>17682</v>
      </c>
      <c r="D30" s="92" t="s">
        <v>2709</v>
      </c>
      <c r="E30" s="92" t="s">
        <v>110</v>
      </c>
      <c r="F30" s="92" t="s">
        <v>111</v>
      </c>
      <c r="G30" s="92" t="s">
        <v>14</v>
      </c>
      <c r="H30" s="7"/>
      <c r="I30" s="93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>
      <c r="A31" s="89">
        <v>45093.0</v>
      </c>
      <c r="B31" s="90" t="s">
        <v>17681</v>
      </c>
      <c r="C31" s="91" t="s">
        <v>17682</v>
      </c>
      <c r="D31" s="92" t="s">
        <v>2709</v>
      </c>
      <c r="E31" s="92" t="s">
        <v>5569</v>
      </c>
      <c r="F31" s="92" t="s">
        <v>330</v>
      </c>
      <c r="G31" s="92" t="s">
        <v>14</v>
      </c>
      <c r="H31" s="7"/>
      <c r="I31" s="93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>
      <c r="A32" s="89">
        <v>45093.0</v>
      </c>
      <c r="B32" s="90" t="s">
        <v>17681</v>
      </c>
      <c r="C32" s="91" t="s">
        <v>17682</v>
      </c>
      <c r="D32" s="92" t="s">
        <v>2709</v>
      </c>
      <c r="E32" s="94" t="s">
        <v>239</v>
      </c>
      <c r="F32" s="92" t="s">
        <v>13</v>
      </c>
      <c r="G32" s="92" t="s">
        <v>14</v>
      </c>
      <c r="H32" s="7"/>
      <c r="I32" s="93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>
      <c r="A33" s="89">
        <v>45093.0</v>
      </c>
      <c r="B33" s="90" t="s">
        <v>24803</v>
      </c>
      <c r="C33" s="91" t="s">
        <v>24804</v>
      </c>
      <c r="D33" s="94" t="s">
        <v>515</v>
      </c>
      <c r="E33" s="92" t="s">
        <v>9210</v>
      </c>
      <c r="F33" s="92" t="s">
        <v>5986</v>
      </c>
      <c r="G33" s="92" t="s">
        <v>14</v>
      </c>
      <c r="H33" s="7"/>
      <c r="I33" s="93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>
      <c r="A34" s="89">
        <v>45093.0</v>
      </c>
      <c r="B34" s="90" t="s">
        <v>24803</v>
      </c>
      <c r="C34" s="91" t="s">
        <v>24804</v>
      </c>
      <c r="D34" s="94" t="s">
        <v>515</v>
      </c>
      <c r="E34" s="92" t="s">
        <v>24805</v>
      </c>
      <c r="F34" s="92" t="s">
        <v>149</v>
      </c>
      <c r="G34" s="92" t="s">
        <v>14</v>
      </c>
      <c r="H34" s="7"/>
      <c r="I34" s="93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>
      <c r="A35" s="89">
        <v>45093.0</v>
      </c>
      <c r="B35" s="90" t="s">
        <v>24803</v>
      </c>
      <c r="C35" s="91" t="s">
        <v>24804</v>
      </c>
      <c r="D35" s="95" t="s">
        <v>24806</v>
      </c>
      <c r="E35" s="92" t="s">
        <v>9210</v>
      </c>
      <c r="F35" s="92" t="s">
        <v>5986</v>
      </c>
      <c r="G35" s="92" t="s">
        <v>14</v>
      </c>
      <c r="H35" s="7"/>
      <c r="I35" s="93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>
      <c r="A36" s="89">
        <v>45093.0</v>
      </c>
      <c r="B36" s="90" t="s">
        <v>24803</v>
      </c>
      <c r="C36" s="91" t="s">
        <v>24804</v>
      </c>
      <c r="D36" s="95" t="s">
        <v>24807</v>
      </c>
      <c r="E36" s="92" t="s">
        <v>24805</v>
      </c>
      <c r="F36" s="92" t="s">
        <v>149</v>
      </c>
      <c r="G36" s="92" t="s">
        <v>14</v>
      </c>
      <c r="H36" s="7"/>
      <c r="I36" s="93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>
      <c r="A37" s="89">
        <v>45091.0</v>
      </c>
      <c r="B37" s="90" t="s">
        <v>17687</v>
      </c>
      <c r="C37" s="91" t="s">
        <v>17688</v>
      </c>
      <c r="D37" s="92" t="s">
        <v>1020</v>
      </c>
      <c r="E37" s="92" t="s">
        <v>110</v>
      </c>
      <c r="F37" s="92" t="s">
        <v>111</v>
      </c>
      <c r="G37" s="92" t="s">
        <v>14</v>
      </c>
      <c r="H37" s="7"/>
      <c r="I37" s="93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>
      <c r="A38" s="89">
        <v>45091.0</v>
      </c>
      <c r="B38" s="90" t="s">
        <v>17687</v>
      </c>
      <c r="C38" s="91" t="s">
        <v>17688</v>
      </c>
      <c r="D38" s="92" t="s">
        <v>1020</v>
      </c>
      <c r="E38" s="33" t="s">
        <v>119</v>
      </c>
      <c r="F38" s="94" t="s">
        <v>473</v>
      </c>
      <c r="G38" s="92" t="s">
        <v>14</v>
      </c>
      <c r="H38" s="7"/>
      <c r="I38" s="93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>
      <c r="A39" s="89">
        <v>45091.0</v>
      </c>
      <c r="B39" s="90" t="s">
        <v>17689</v>
      </c>
      <c r="C39" s="91" t="s">
        <v>17690</v>
      </c>
      <c r="D39" s="92" t="s">
        <v>1889</v>
      </c>
      <c r="E39" s="33" t="s">
        <v>119</v>
      </c>
      <c r="F39" s="94" t="s">
        <v>473</v>
      </c>
      <c r="G39" s="92" t="s">
        <v>14</v>
      </c>
      <c r="H39" s="7"/>
      <c r="I39" s="93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>
      <c r="A40" s="89">
        <v>45091.0</v>
      </c>
      <c r="B40" s="90" t="s">
        <v>17689</v>
      </c>
      <c r="C40" s="91" t="s">
        <v>17690</v>
      </c>
      <c r="D40" s="92" t="s">
        <v>1889</v>
      </c>
      <c r="E40" s="94" t="s">
        <v>24808</v>
      </c>
      <c r="F40" s="92" t="s">
        <v>18</v>
      </c>
      <c r="G40" s="92" t="s">
        <v>14</v>
      </c>
      <c r="H40" s="7"/>
      <c r="I40" s="93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>
      <c r="A41" s="89">
        <v>45090.0</v>
      </c>
      <c r="B41" s="90" t="s">
        <v>17692</v>
      </c>
      <c r="C41" s="91" t="s">
        <v>17693</v>
      </c>
      <c r="D41" s="92" t="s">
        <v>298</v>
      </c>
      <c r="E41" s="92" t="s">
        <v>110</v>
      </c>
      <c r="F41" s="92" t="s">
        <v>111</v>
      </c>
      <c r="G41" s="92" t="s">
        <v>14</v>
      </c>
      <c r="H41" s="7"/>
      <c r="I41" s="93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>
      <c r="A42" s="89">
        <v>45090.0</v>
      </c>
      <c r="B42" s="90" t="s">
        <v>17692</v>
      </c>
      <c r="C42" s="91" t="s">
        <v>17693</v>
      </c>
      <c r="D42" s="92" t="s">
        <v>298</v>
      </c>
      <c r="E42" s="92" t="s">
        <v>100</v>
      </c>
      <c r="F42" s="92" t="s">
        <v>6953</v>
      </c>
      <c r="G42" s="92" t="s">
        <v>14</v>
      </c>
      <c r="H42" s="7"/>
      <c r="I42" s="93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>
      <c r="A43" s="89">
        <v>45090.0</v>
      </c>
      <c r="B43" s="90" t="s">
        <v>17692</v>
      </c>
      <c r="C43" s="91" t="s">
        <v>17693</v>
      </c>
      <c r="D43" s="92" t="s">
        <v>298</v>
      </c>
      <c r="E43" s="92" t="s">
        <v>409</v>
      </c>
      <c r="F43" s="92" t="s">
        <v>101</v>
      </c>
      <c r="G43" s="92" t="s">
        <v>14</v>
      </c>
      <c r="H43" s="7"/>
      <c r="I43" s="93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ht="13.5" customHeight="1">
      <c r="A44" s="89">
        <v>45089.0</v>
      </c>
      <c r="B44" s="90" t="s">
        <v>17696</v>
      </c>
      <c r="C44" s="91" t="s">
        <v>17697</v>
      </c>
      <c r="D44" s="92" t="s">
        <v>377</v>
      </c>
      <c r="E44" s="92" t="s">
        <v>110</v>
      </c>
      <c r="F44" s="92" t="s">
        <v>1856</v>
      </c>
      <c r="G44" s="92" t="s">
        <v>14</v>
      </c>
      <c r="H44" s="7"/>
      <c r="I44" s="93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>
      <c r="A45" s="89">
        <v>45089.0</v>
      </c>
      <c r="B45" s="90" t="s">
        <v>17696</v>
      </c>
      <c r="C45" s="91" t="s">
        <v>17697</v>
      </c>
      <c r="D45" s="92" t="s">
        <v>377</v>
      </c>
      <c r="E45" s="92" t="s">
        <v>105</v>
      </c>
      <c r="F45" s="92" t="s">
        <v>6953</v>
      </c>
      <c r="G45" s="92" t="s">
        <v>14</v>
      </c>
      <c r="H45" s="7"/>
      <c r="I45" s="93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>
      <c r="A46" s="89">
        <v>45089.0</v>
      </c>
      <c r="B46" s="90" t="s">
        <v>17696</v>
      </c>
      <c r="C46" s="91" t="s">
        <v>17697</v>
      </c>
      <c r="D46" s="92" t="s">
        <v>377</v>
      </c>
      <c r="E46" s="92" t="s">
        <v>420</v>
      </c>
      <c r="F46" s="92" t="s">
        <v>24809</v>
      </c>
      <c r="G46" s="92" t="s">
        <v>14</v>
      </c>
      <c r="H46" s="7"/>
      <c r="I46" s="93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>
      <c r="A47" s="89">
        <v>45086.0</v>
      </c>
      <c r="B47" s="90" t="s">
        <v>17698</v>
      </c>
      <c r="C47" s="91" t="s">
        <v>17699</v>
      </c>
      <c r="D47" s="92" t="s">
        <v>267</v>
      </c>
      <c r="E47" s="92" t="s">
        <v>110</v>
      </c>
      <c r="F47" s="92" t="s">
        <v>111</v>
      </c>
      <c r="G47" s="92" t="s">
        <v>14</v>
      </c>
      <c r="H47" s="7"/>
      <c r="I47" s="93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>
      <c r="A48" s="89">
        <v>45086.0</v>
      </c>
      <c r="B48" s="90" t="s">
        <v>17698</v>
      </c>
      <c r="C48" s="91" t="s">
        <v>17699</v>
      </c>
      <c r="D48" s="92" t="s">
        <v>267</v>
      </c>
      <c r="E48" s="94" t="s">
        <v>119</v>
      </c>
      <c r="F48" s="92" t="s">
        <v>18</v>
      </c>
      <c r="G48" s="92" t="s">
        <v>14</v>
      </c>
      <c r="H48" s="7"/>
      <c r="I48" s="93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>
      <c r="A49" s="89">
        <v>45086.0</v>
      </c>
      <c r="B49" s="90" t="s">
        <v>17698</v>
      </c>
      <c r="C49" s="91" t="s">
        <v>17699</v>
      </c>
      <c r="D49" s="92" t="s">
        <v>267</v>
      </c>
      <c r="E49" s="92" t="s">
        <v>5378</v>
      </c>
      <c r="F49" s="92" t="s">
        <v>101</v>
      </c>
      <c r="G49" s="92" t="s">
        <v>14</v>
      </c>
      <c r="H49" s="7"/>
      <c r="I49" s="93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>
      <c r="A50" s="89">
        <v>45086.0</v>
      </c>
      <c r="B50" s="90" t="s">
        <v>17700</v>
      </c>
      <c r="C50" s="91" t="s">
        <v>17701</v>
      </c>
      <c r="D50" s="92" t="s">
        <v>1699</v>
      </c>
      <c r="E50" s="92" t="s">
        <v>110</v>
      </c>
      <c r="F50" s="92" t="s">
        <v>3614</v>
      </c>
      <c r="G50" s="92" t="s">
        <v>14</v>
      </c>
      <c r="H50" s="7"/>
      <c r="I50" s="93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>
      <c r="A51" s="89">
        <v>45085.0</v>
      </c>
      <c r="B51" s="90" t="s">
        <v>17702</v>
      </c>
      <c r="C51" s="91" t="s">
        <v>17703</v>
      </c>
      <c r="D51" s="92" t="s">
        <v>2224</v>
      </c>
      <c r="E51" s="92" t="s">
        <v>1293</v>
      </c>
      <c r="F51" s="92" t="s">
        <v>7727</v>
      </c>
      <c r="G51" s="92" t="s">
        <v>14</v>
      </c>
      <c r="H51" s="7"/>
      <c r="I51" s="93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>
      <c r="A52" s="89">
        <v>45085.0</v>
      </c>
      <c r="B52" s="90" t="s">
        <v>17702</v>
      </c>
      <c r="C52" s="91" t="s">
        <v>17703</v>
      </c>
      <c r="D52" s="92" t="s">
        <v>2224</v>
      </c>
      <c r="E52" s="92" t="s">
        <v>1200</v>
      </c>
      <c r="F52" s="92" t="s">
        <v>7157</v>
      </c>
      <c r="G52" s="92" t="s">
        <v>14</v>
      </c>
      <c r="H52" s="7"/>
      <c r="I52" s="93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>
      <c r="A53" s="89">
        <v>45085.0</v>
      </c>
      <c r="B53" s="90" t="s">
        <v>17704</v>
      </c>
      <c r="C53" s="91" t="s">
        <v>17705</v>
      </c>
      <c r="D53" s="92" t="s">
        <v>2485</v>
      </c>
      <c r="E53" s="92" t="s">
        <v>110</v>
      </c>
      <c r="F53" s="92" t="s">
        <v>111</v>
      </c>
      <c r="G53" s="92" t="s">
        <v>14</v>
      </c>
      <c r="H53" s="7"/>
      <c r="I53" s="93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>
      <c r="A54" s="89">
        <v>45085.0</v>
      </c>
      <c r="B54" s="90" t="s">
        <v>17704</v>
      </c>
      <c r="C54" s="91" t="s">
        <v>17705</v>
      </c>
      <c r="D54" s="92" t="s">
        <v>2485</v>
      </c>
      <c r="E54" s="92" t="s">
        <v>436</v>
      </c>
      <c r="F54" s="92" t="s">
        <v>18</v>
      </c>
      <c r="G54" s="92" t="s">
        <v>14</v>
      </c>
      <c r="H54" s="7"/>
      <c r="I54" s="93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>
      <c r="A55" s="89">
        <v>45085.0</v>
      </c>
      <c r="B55" s="90" t="s">
        <v>17704</v>
      </c>
      <c r="C55" s="91" t="s">
        <v>17705</v>
      </c>
      <c r="D55" s="92" t="s">
        <v>2485</v>
      </c>
      <c r="E55" s="92" t="s">
        <v>125</v>
      </c>
      <c r="F55" s="92" t="s">
        <v>33</v>
      </c>
      <c r="G55" s="92" t="s">
        <v>14</v>
      </c>
      <c r="H55" s="7"/>
      <c r="I55" s="93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>
      <c r="A56" s="89">
        <v>45084.0</v>
      </c>
      <c r="B56" s="90" t="s">
        <v>17706</v>
      </c>
      <c r="C56" s="91" t="s">
        <v>17707</v>
      </c>
      <c r="D56" s="92" t="s">
        <v>312</v>
      </c>
      <c r="E56" s="94" t="s">
        <v>5569</v>
      </c>
      <c r="F56" s="92" t="s">
        <v>2840</v>
      </c>
      <c r="G56" s="92" t="s">
        <v>14</v>
      </c>
      <c r="H56" s="7"/>
      <c r="I56" s="93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>
      <c r="A57" s="89">
        <v>45084.0</v>
      </c>
      <c r="B57" s="90" t="s">
        <v>17706</v>
      </c>
      <c r="C57" s="91" t="s">
        <v>17707</v>
      </c>
      <c r="D57" s="92" t="s">
        <v>312</v>
      </c>
      <c r="E57" s="94" t="s">
        <v>90</v>
      </c>
      <c r="F57" s="94" t="s">
        <v>111</v>
      </c>
      <c r="G57" s="92" t="s">
        <v>14</v>
      </c>
      <c r="H57" s="7"/>
      <c r="I57" s="93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>
      <c r="A58" s="89">
        <v>45084.0</v>
      </c>
      <c r="B58" s="90" t="s">
        <v>17708</v>
      </c>
      <c r="C58" s="91" t="s">
        <v>17709</v>
      </c>
      <c r="D58" s="92" t="s">
        <v>642</v>
      </c>
      <c r="E58" s="92" t="s">
        <v>110</v>
      </c>
      <c r="F58" s="92" t="s">
        <v>111</v>
      </c>
      <c r="G58" s="92" t="s">
        <v>14</v>
      </c>
      <c r="H58" s="7"/>
      <c r="I58" s="93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>
      <c r="A59" s="89">
        <v>45084.0</v>
      </c>
      <c r="B59" s="90" t="s">
        <v>17708</v>
      </c>
      <c r="C59" s="91" t="s">
        <v>17709</v>
      </c>
      <c r="D59" s="92" t="s">
        <v>642</v>
      </c>
      <c r="E59" s="92" t="s">
        <v>24810</v>
      </c>
      <c r="F59" s="92" t="s">
        <v>101</v>
      </c>
      <c r="G59" s="92" t="s">
        <v>14</v>
      </c>
      <c r="H59" s="7"/>
      <c r="I59" s="93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>
      <c r="A60" s="89">
        <v>45083.0</v>
      </c>
      <c r="B60" s="90" t="s">
        <v>17710</v>
      </c>
      <c r="C60" s="91" t="s">
        <v>17711</v>
      </c>
      <c r="D60" s="92" t="s">
        <v>373</v>
      </c>
      <c r="E60" s="92" t="s">
        <v>110</v>
      </c>
      <c r="F60" s="92" t="s">
        <v>1856</v>
      </c>
      <c r="G60" s="92" t="s">
        <v>14</v>
      </c>
      <c r="H60" s="7"/>
      <c r="I60" s="93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>
      <c r="A61" s="89">
        <v>45083.0</v>
      </c>
      <c r="B61" s="90" t="s">
        <v>17710</v>
      </c>
      <c r="C61" s="91" t="s">
        <v>17711</v>
      </c>
      <c r="D61" s="92" t="s">
        <v>373</v>
      </c>
      <c r="E61" s="92" t="s">
        <v>4390</v>
      </c>
      <c r="F61" s="92" t="s">
        <v>24811</v>
      </c>
      <c r="G61" s="92" t="s">
        <v>14</v>
      </c>
      <c r="H61" s="7"/>
      <c r="I61" s="93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>
      <c r="A62" s="89">
        <v>45083.0</v>
      </c>
      <c r="B62" s="90" t="s">
        <v>17710</v>
      </c>
      <c r="C62" s="91" t="s">
        <v>17711</v>
      </c>
      <c r="D62" s="92" t="s">
        <v>373</v>
      </c>
      <c r="E62" s="92" t="s">
        <v>119</v>
      </c>
      <c r="F62" s="92" t="s">
        <v>473</v>
      </c>
      <c r="G62" s="92" t="s">
        <v>29</v>
      </c>
      <c r="H62" s="7"/>
      <c r="I62" s="93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>
      <c r="A63" s="89">
        <v>45083.0</v>
      </c>
      <c r="B63" s="90" t="s">
        <v>17712</v>
      </c>
      <c r="C63" s="91" t="s">
        <v>17713</v>
      </c>
      <c r="D63" s="92" t="s">
        <v>970</v>
      </c>
      <c r="E63" s="92" t="s">
        <v>110</v>
      </c>
      <c r="F63" s="92" t="s">
        <v>3614</v>
      </c>
      <c r="G63" s="92" t="s">
        <v>14</v>
      </c>
      <c r="H63" s="7"/>
      <c r="I63" s="93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>
      <c r="A64" s="89">
        <v>45083.0</v>
      </c>
      <c r="B64" s="90" t="s">
        <v>17712</v>
      </c>
      <c r="C64" s="91" t="s">
        <v>17713</v>
      </c>
      <c r="D64" s="92" t="s">
        <v>24812</v>
      </c>
      <c r="E64" s="92" t="s">
        <v>1003</v>
      </c>
      <c r="F64" s="92" t="s">
        <v>101</v>
      </c>
      <c r="G64" s="92" t="s">
        <v>14</v>
      </c>
      <c r="H64" s="7"/>
      <c r="I64" s="93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>
      <c r="A65" s="89">
        <v>45079.0</v>
      </c>
      <c r="B65" s="90" t="s">
        <v>17714</v>
      </c>
      <c r="C65" s="91" t="s">
        <v>17715</v>
      </c>
      <c r="D65" s="92" t="s">
        <v>2610</v>
      </c>
      <c r="E65" s="94" t="s">
        <v>119</v>
      </c>
      <c r="F65" s="94" t="s">
        <v>2840</v>
      </c>
      <c r="G65" s="92" t="s">
        <v>14</v>
      </c>
      <c r="H65" s="7"/>
      <c r="I65" s="93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>
      <c r="A66" s="89">
        <v>45079.0</v>
      </c>
      <c r="B66" s="90" t="s">
        <v>17714</v>
      </c>
      <c r="C66" s="91" t="s">
        <v>17715</v>
      </c>
      <c r="D66" s="94" t="s">
        <v>2610</v>
      </c>
      <c r="E66" s="92" t="s">
        <v>420</v>
      </c>
      <c r="F66" s="92" t="s">
        <v>13</v>
      </c>
      <c r="G66" s="92" t="s">
        <v>14</v>
      </c>
      <c r="H66" s="7"/>
      <c r="I66" s="93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>
      <c r="A67" s="89">
        <v>45078.0</v>
      </c>
      <c r="B67" s="90" t="s">
        <v>17719</v>
      </c>
      <c r="C67" s="91" t="s">
        <v>17720</v>
      </c>
      <c r="D67" s="92" t="s">
        <v>2485</v>
      </c>
      <c r="E67" s="92" t="s">
        <v>436</v>
      </c>
      <c r="F67" s="94" t="s">
        <v>3611</v>
      </c>
      <c r="G67" s="92" t="s">
        <v>14</v>
      </c>
      <c r="H67" s="7"/>
      <c r="I67" s="93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>
      <c r="A68" s="89">
        <v>45078.0</v>
      </c>
      <c r="B68" s="90" t="s">
        <v>17719</v>
      </c>
      <c r="C68" s="91" t="s">
        <v>17720</v>
      </c>
      <c r="D68" s="92" t="s">
        <v>2485</v>
      </c>
      <c r="E68" s="92" t="s">
        <v>38</v>
      </c>
      <c r="F68" s="92" t="s">
        <v>18</v>
      </c>
      <c r="G68" s="92" t="s">
        <v>14</v>
      </c>
      <c r="H68" s="7"/>
      <c r="I68" s="93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ht="15.75" customHeight="1">
      <c r="A69" s="89">
        <v>45078.0</v>
      </c>
      <c r="B69" s="90" t="s">
        <v>17721</v>
      </c>
      <c r="C69" s="91" t="s">
        <v>17722</v>
      </c>
      <c r="D69" s="92" t="s">
        <v>445</v>
      </c>
      <c r="E69" s="94" t="s">
        <v>6568</v>
      </c>
      <c r="F69" s="94" t="s">
        <v>119</v>
      </c>
      <c r="G69" s="92" t="s">
        <v>14</v>
      </c>
      <c r="H69" s="7"/>
      <c r="I69" s="93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>
      <c r="A70" s="89">
        <v>45078.0</v>
      </c>
      <c r="B70" s="90" t="s">
        <v>17721</v>
      </c>
      <c r="C70" s="91" t="s">
        <v>17722</v>
      </c>
      <c r="D70" s="92" t="s">
        <v>445</v>
      </c>
      <c r="E70" s="92" t="s">
        <v>110</v>
      </c>
      <c r="F70" s="92" t="s">
        <v>111</v>
      </c>
      <c r="G70" s="92" t="s">
        <v>14</v>
      </c>
      <c r="H70" s="7"/>
      <c r="I70" s="93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>
      <c r="A71" s="89">
        <v>45077.0</v>
      </c>
      <c r="B71" s="90" t="s">
        <v>17724</v>
      </c>
      <c r="C71" s="91" t="s">
        <v>17725</v>
      </c>
      <c r="D71" s="92" t="s">
        <v>135</v>
      </c>
      <c r="E71" s="33" t="s">
        <v>1527</v>
      </c>
      <c r="F71" s="92" t="s">
        <v>119</v>
      </c>
      <c r="G71" s="92" t="s">
        <v>14</v>
      </c>
      <c r="H71" s="7"/>
      <c r="I71" s="93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>
      <c r="A72" s="89">
        <v>45077.0</v>
      </c>
      <c r="B72" s="90" t="s">
        <v>17724</v>
      </c>
      <c r="C72" s="91" t="s">
        <v>17725</v>
      </c>
      <c r="D72" s="92" t="s">
        <v>135</v>
      </c>
      <c r="E72" s="92" t="s">
        <v>17726</v>
      </c>
      <c r="F72" s="92" t="s">
        <v>33</v>
      </c>
      <c r="G72" s="92" t="s">
        <v>14</v>
      </c>
      <c r="H72" s="7"/>
      <c r="I72" s="93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>
      <c r="A73" s="89">
        <v>45077.0</v>
      </c>
      <c r="B73" s="90" t="s">
        <v>17724</v>
      </c>
      <c r="C73" s="91" t="s">
        <v>17725</v>
      </c>
      <c r="D73" s="92" t="s">
        <v>135</v>
      </c>
      <c r="E73" s="92" t="s">
        <v>1003</v>
      </c>
      <c r="F73" s="92" t="s">
        <v>101</v>
      </c>
      <c r="G73" s="92" t="s">
        <v>14</v>
      </c>
      <c r="H73" s="7"/>
      <c r="I73" s="93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>
      <c r="A74" s="89">
        <v>45077.0</v>
      </c>
      <c r="B74" s="90" t="s">
        <v>17724</v>
      </c>
      <c r="C74" s="91" t="s">
        <v>17725</v>
      </c>
      <c r="D74" s="92" t="s">
        <v>135</v>
      </c>
      <c r="E74" s="92" t="s">
        <v>589</v>
      </c>
      <c r="F74" s="92" t="s">
        <v>120</v>
      </c>
      <c r="G74" s="92" t="s">
        <v>14</v>
      </c>
      <c r="H74" s="7"/>
      <c r="I74" s="93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>
      <c r="A75" s="89">
        <v>45077.0</v>
      </c>
      <c r="B75" s="90" t="s">
        <v>17727</v>
      </c>
      <c r="C75" s="91" t="s">
        <v>17728</v>
      </c>
      <c r="D75" s="92" t="s">
        <v>1184</v>
      </c>
      <c r="E75" s="92" t="s">
        <v>5569</v>
      </c>
      <c r="F75" s="94" t="s">
        <v>119</v>
      </c>
      <c r="G75" s="92" t="s">
        <v>14</v>
      </c>
      <c r="H75" s="7"/>
      <c r="I75" s="93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>
      <c r="A76" s="89">
        <v>45077.0</v>
      </c>
      <c r="B76" s="90" t="s">
        <v>17727</v>
      </c>
      <c r="C76" s="91" t="s">
        <v>17728</v>
      </c>
      <c r="D76" s="92" t="s">
        <v>1184</v>
      </c>
      <c r="E76" s="92" t="s">
        <v>119</v>
      </c>
      <c r="F76" s="94" t="s">
        <v>5876</v>
      </c>
      <c r="G76" s="92" t="s">
        <v>14</v>
      </c>
      <c r="H76" s="7"/>
      <c r="I76" s="93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>
      <c r="A77" s="89">
        <v>45077.0</v>
      </c>
      <c r="B77" s="90" t="s">
        <v>17727</v>
      </c>
      <c r="C77" s="91" t="s">
        <v>17728</v>
      </c>
      <c r="D77" s="92" t="s">
        <v>1184</v>
      </c>
      <c r="E77" s="92" t="s">
        <v>24813</v>
      </c>
      <c r="F77" s="92" t="s">
        <v>505</v>
      </c>
      <c r="G77" s="92" t="s">
        <v>14</v>
      </c>
      <c r="H77" s="7"/>
      <c r="I77" s="93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>
      <c r="A78" s="89">
        <v>45076.0</v>
      </c>
      <c r="B78" s="90" t="s">
        <v>17730</v>
      </c>
      <c r="C78" s="91" t="s">
        <v>17731</v>
      </c>
      <c r="D78" s="92" t="s">
        <v>298</v>
      </c>
      <c r="E78" s="92" t="s">
        <v>110</v>
      </c>
      <c r="F78" s="92" t="s">
        <v>111</v>
      </c>
      <c r="G78" s="92" t="s">
        <v>14</v>
      </c>
      <c r="H78" s="7"/>
      <c r="I78" s="93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>
      <c r="A79" s="89">
        <v>45076.0</v>
      </c>
      <c r="B79" s="90" t="s">
        <v>17730</v>
      </c>
      <c r="C79" s="91" t="s">
        <v>17731</v>
      </c>
      <c r="D79" s="92" t="s">
        <v>298</v>
      </c>
      <c r="E79" s="92" t="s">
        <v>3860</v>
      </c>
      <c r="F79" s="92" t="s">
        <v>3777</v>
      </c>
      <c r="G79" s="92" t="s">
        <v>14</v>
      </c>
      <c r="H79" s="7"/>
      <c r="I79" s="93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>
      <c r="A80" s="89">
        <v>45076.0</v>
      </c>
      <c r="B80" s="90" t="s">
        <v>17730</v>
      </c>
      <c r="C80" s="91" t="s">
        <v>17731</v>
      </c>
      <c r="D80" s="92" t="s">
        <v>298</v>
      </c>
      <c r="E80" s="92" t="s">
        <v>1122</v>
      </c>
      <c r="F80" s="92" t="s">
        <v>101</v>
      </c>
      <c r="G80" s="92" t="s">
        <v>14</v>
      </c>
      <c r="H80" s="7"/>
      <c r="I80" s="93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ht="13.5" customHeight="1">
      <c r="A81" s="89">
        <v>45076.0</v>
      </c>
      <c r="B81" s="90" t="s">
        <v>17732</v>
      </c>
      <c r="C81" s="91" t="s">
        <v>17733</v>
      </c>
      <c r="D81" s="92" t="s">
        <v>1072</v>
      </c>
      <c r="E81" s="92" t="s">
        <v>5217</v>
      </c>
      <c r="F81" s="92" t="s">
        <v>2843</v>
      </c>
      <c r="G81" s="92" t="s">
        <v>14</v>
      </c>
      <c r="H81" s="7"/>
      <c r="I81" s="93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>
      <c r="A82" s="89">
        <v>45076.0</v>
      </c>
      <c r="B82" s="90" t="s">
        <v>17732</v>
      </c>
      <c r="C82" s="91" t="s">
        <v>17733</v>
      </c>
      <c r="D82" s="92" t="s">
        <v>1072</v>
      </c>
      <c r="E82" s="92" t="s">
        <v>3108</v>
      </c>
      <c r="F82" s="92" t="s">
        <v>101</v>
      </c>
      <c r="G82" s="92" t="s">
        <v>14</v>
      </c>
      <c r="H82" s="7"/>
      <c r="I82" s="93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>
      <c r="A83" s="89">
        <v>45076.0</v>
      </c>
      <c r="B83" s="90" t="s">
        <v>17732</v>
      </c>
      <c r="C83" s="91" t="s">
        <v>17733</v>
      </c>
      <c r="D83" s="92" t="s">
        <v>1072</v>
      </c>
      <c r="E83" s="92" t="s">
        <v>7624</v>
      </c>
      <c r="F83" s="94" t="s">
        <v>258</v>
      </c>
      <c r="G83" s="92" t="s">
        <v>14</v>
      </c>
      <c r="H83" s="7"/>
      <c r="I83" s="93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>
      <c r="A84" s="89">
        <v>45075.0</v>
      </c>
      <c r="B84" s="90" t="s">
        <v>17735</v>
      </c>
      <c r="C84" s="91" t="s">
        <v>17736</v>
      </c>
      <c r="D84" s="92" t="s">
        <v>1093</v>
      </c>
      <c r="E84" s="92" t="s">
        <v>110</v>
      </c>
      <c r="F84" s="92" t="s">
        <v>111</v>
      </c>
      <c r="G84" s="92" t="s">
        <v>14</v>
      </c>
      <c r="H84" s="7"/>
      <c r="I84" s="93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>
      <c r="A85" s="89">
        <v>45075.0</v>
      </c>
      <c r="B85" s="90" t="s">
        <v>17735</v>
      </c>
      <c r="C85" s="91" t="s">
        <v>17736</v>
      </c>
      <c r="D85" s="92" t="s">
        <v>1093</v>
      </c>
      <c r="E85" s="92" t="s">
        <v>420</v>
      </c>
      <c r="F85" s="92" t="s">
        <v>18695</v>
      </c>
      <c r="G85" s="92" t="s">
        <v>14</v>
      </c>
      <c r="H85" s="7"/>
      <c r="I85" s="93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>
      <c r="A86" s="89">
        <v>45072.0</v>
      </c>
      <c r="B86" s="90" t="s">
        <v>17741</v>
      </c>
      <c r="C86" s="91" t="s">
        <v>17742</v>
      </c>
      <c r="D86" s="92" t="s">
        <v>7450</v>
      </c>
      <c r="E86" s="92" t="s">
        <v>110</v>
      </c>
      <c r="F86" s="92" t="s">
        <v>111</v>
      </c>
      <c r="G86" s="92" t="s">
        <v>14</v>
      </c>
      <c r="H86" s="7"/>
      <c r="I86" s="93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>
      <c r="A87" s="89">
        <v>45072.0</v>
      </c>
      <c r="B87" s="90" t="s">
        <v>17741</v>
      </c>
      <c r="C87" s="91" t="s">
        <v>17742</v>
      </c>
      <c r="D87" s="92" t="s">
        <v>7450</v>
      </c>
      <c r="E87" s="92" t="s">
        <v>5569</v>
      </c>
      <c r="F87" s="92" t="s">
        <v>202</v>
      </c>
      <c r="G87" s="92" t="s">
        <v>14</v>
      </c>
      <c r="H87" s="7"/>
      <c r="I87" s="93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>
      <c r="A88" s="89">
        <v>45072.0</v>
      </c>
      <c r="B88" s="90" t="s">
        <v>17741</v>
      </c>
      <c r="C88" s="91" t="s">
        <v>17742</v>
      </c>
      <c r="D88" s="92" t="s">
        <v>7450</v>
      </c>
      <c r="E88" s="92" t="s">
        <v>38</v>
      </c>
      <c r="F88" s="92" t="s">
        <v>7160</v>
      </c>
      <c r="G88" s="92" t="s">
        <v>14</v>
      </c>
      <c r="H88" s="7"/>
      <c r="I88" s="93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>
      <c r="A89" s="89">
        <v>45072.0</v>
      </c>
      <c r="B89" s="90" t="s">
        <v>17743</v>
      </c>
      <c r="C89" s="91" t="s">
        <v>17744</v>
      </c>
      <c r="D89" s="92" t="s">
        <v>4116</v>
      </c>
      <c r="E89" s="94" t="s">
        <v>6034</v>
      </c>
      <c r="F89" s="94" t="s">
        <v>119</v>
      </c>
      <c r="G89" s="92" t="s">
        <v>14</v>
      </c>
      <c r="H89" s="7"/>
      <c r="I89" s="93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>
      <c r="A90" s="89">
        <v>45072.0</v>
      </c>
      <c r="B90" s="90" t="s">
        <v>17743</v>
      </c>
      <c r="C90" s="91" t="s">
        <v>17744</v>
      </c>
      <c r="D90" s="92" t="s">
        <v>4116</v>
      </c>
      <c r="E90" s="92" t="s">
        <v>24814</v>
      </c>
      <c r="F90" s="92" t="s">
        <v>308</v>
      </c>
      <c r="G90" s="92" t="s">
        <v>14</v>
      </c>
      <c r="H90" s="7"/>
      <c r="I90" s="93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>
      <c r="A91" s="89">
        <v>45072.0</v>
      </c>
      <c r="B91" s="90" t="s">
        <v>17743</v>
      </c>
      <c r="C91" s="91" t="s">
        <v>17744</v>
      </c>
      <c r="D91" s="92" t="s">
        <v>4116</v>
      </c>
      <c r="E91" s="92" t="s">
        <v>24815</v>
      </c>
      <c r="F91" s="92" t="s">
        <v>308</v>
      </c>
      <c r="G91" s="92" t="s">
        <v>14</v>
      </c>
      <c r="H91" s="7"/>
      <c r="I91" s="93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>
      <c r="A92" s="89">
        <v>45071.0</v>
      </c>
      <c r="B92" s="90" t="s">
        <v>17746</v>
      </c>
      <c r="C92" s="91" t="s">
        <v>17747</v>
      </c>
      <c r="D92" s="92" t="s">
        <v>970</v>
      </c>
      <c r="E92" s="92" t="s">
        <v>110</v>
      </c>
      <c r="F92" s="92" t="s">
        <v>111</v>
      </c>
      <c r="G92" s="92" t="s">
        <v>14</v>
      </c>
      <c r="H92" s="7"/>
      <c r="I92" s="93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>
      <c r="A93" s="89">
        <v>45071.0</v>
      </c>
      <c r="B93" s="90" t="s">
        <v>17746</v>
      </c>
      <c r="C93" s="91" t="s">
        <v>17747</v>
      </c>
      <c r="D93" s="92" t="s">
        <v>970</v>
      </c>
      <c r="E93" s="94" t="s">
        <v>589</v>
      </c>
      <c r="F93" s="92" t="s">
        <v>13</v>
      </c>
      <c r="G93" s="92" t="s">
        <v>14</v>
      </c>
      <c r="H93" s="7"/>
      <c r="I93" s="93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>
      <c r="A94" s="89">
        <v>45070.0</v>
      </c>
      <c r="B94" s="90" t="s">
        <v>24816</v>
      </c>
      <c r="C94" s="91" t="s">
        <v>24817</v>
      </c>
      <c r="D94" s="92" t="s">
        <v>1562</v>
      </c>
      <c r="E94" s="92" t="s">
        <v>24818</v>
      </c>
      <c r="F94" s="92" t="s">
        <v>24819</v>
      </c>
      <c r="G94" s="92" t="s">
        <v>29</v>
      </c>
      <c r="H94" s="7"/>
      <c r="I94" s="93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>
      <c r="A95" s="89">
        <v>45070.0</v>
      </c>
      <c r="B95" s="90" t="s">
        <v>24816</v>
      </c>
      <c r="C95" s="91" t="s">
        <v>24817</v>
      </c>
      <c r="D95" s="92" t="s">
        <v>1562</v>
      </c>
      <c r="E95" s="92" t="s">
        <v>38</v>
      </c>
      <c r="F95" s="94" t="s">
        <v>6180</v>
      </c>
      <c r="G95" s="92" t="s">
        <v>14</v>
      </c>
      <c r="H95" s="7"/>
      <c r="I95" s="93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>
      <c r="A96" s="89">
        <v>45070.0</v>
      </c>
      <c r="B96" s="90" t="s">
        <v>17751</v>
      </c>
      <c r="C96" s="91" t="s">
        <v>24820</v>
      </c>
      <c r="D96" s="92" t="s">
        <v>165</v>
      </c>
      <c r="E96" s="92" t="s">
        <v>9755</v>
      </c>
      <c r="F96" s="92" t="s">
        <v>330</v>
      </c>
      <c r="G96" s="92" t="s">
        <v>14</v>
      </c>
      <c r="H96" s="7"/>
      <c r="I96" s="93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>
      <c r="A97" s="89">
        <v>45070.0</v>
      </c>
      <c r="B97" s="90" t="s">
        <v>17751</v>
      </c>
      <c r="C97" s="91" t="s">
        <v>24820</v>
      </c>
      <c r="D97" s="92" t="s">
        <v>165</v>
      </c>
      <c r="E97" s="92" t="s">
        <v>14211</v>
      </c>
      <c r="F97" s="92" t="s">
        <v>101</v>
      </c>
      <c r="G97" s="92" t="s">
        <v>14</v>
      </c>
      <c r="H97" s="7"/>
      <c r="I97" s="93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>
      <c r="A98" s="89">
        <v>45070.0</v>
      </c>
      <c r="B98" s="90" t="s">
        <v>17751</v>
      </c>
      <c r="C98" s="91" t="s">
        <v>24820</v>
      </c>
      <c r="D98" s="92" t="s">
        <v>165</v>
      </c>
      <c r="E98" s="92" t="s">
        <v>24821</v>
      </c>
      <c r="F98" s="92" t="s">
        <v>101</v>
      </c>
      <c r="G98" s="92" t="s">
        <v>14</v>
      </c>
      <c r="H98" s="7"/>
      <c r="I98" s="93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>
      <c r="A99" s="89">
        <v>45069.0</v>
      </c>
      <c r="B99" s="90" t="s">
        <v>17754</v>
      </c>
      <c r="C99" s="91" t="s">
        <v>17755</v>
      </c>
      <c r="D99" s="92" t="s">
        <v>1557</v>
      </c>
      <c r="E99" s="92" t="s">
        <v>110</v>
      </c>
      <c r="F99" s="92" t="s">
        <v>111</v>
      </c>
      <c r="G99" s="92" t="s">
        <v>14</v>
      </c>
      <c r="H99" s="7"/>
      <c r="I99" s="93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>
      <c r="A100" s="89">
        <v>45069.0</v>
      </c>
      <c r="B100" s="90" t="s">
        <v>17754</v>
      </c>
      <c r="C100" s="91" t="s">
        <v>17755</v>
      </c>
      <c r="D100" s="92" t="s">
        <v>1557</v>
      </c>
      <c r="E100" s="92" t="s">
        <v>119</v>
      </c>
      <c r="F100" s="92" t="s">
        <v>18</v>
      </c>
      <c r="G100" s="92" t="s">
        <v>14</v>
      </c>
      <c r="H100" s="7"/>
      <c r="I100" s="93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>
      <c r="A101" s="89">
        <v>45069.0</v>
      </c>
      <c r="B101" s="90" t="s">
        <v>17754</v>
      </c>
      <c r="C101" s="91" t="s">
        <v>17755</v>
      </c>
      <c r="D101" s="92" t="s">
        <v>1557</v>
      </c>
      <c r="E101" s="92" t="s">
        <v>119</v>
      </c>
      <c r="F101" s="92" t="s">
        <v>149</v>
      </c>
      <c r="G101" s="92" t="s">
        <v>14</v>
      </c>
      <c r="H101" s="7"/>
      <c r="I101" s="93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>
      <c r="A102" s="89">
        <v>45069.0</v>
      </c>
      <c r="B102" s="90" t="s">
        <v>17756</v>
      </c>
      <c r="C102" s="91" t="s">
        <v>17757</v>
      </c>
      <c r="D102" s="92" t="s">
        <v>109</v>
      </c>
      <c r="E102" s="94" t="s">
        <v>5569</v>
      </c>
      <c r="F102" s="92" t="s">
        <v>2843</v>
      </c>
      <c r="G102" s="92" t="s">
        <v>14</v>
      </c>
      <c r="H102" s="7"/>
      <c r="I102" s="93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>
      <c r="A103" s="89">
        <v>45069.0</v>
      </c>
      <c r="B103" s="90" t="s">
        <v>17756</v>
      </c>
      <c r="C103" s="91" t="s">
        <v>17757</v>
      </c>
      <c r="D103" s="92" t="s">
        <v>109</v>
      </c>
      <c r="E103" s="92" t="s">
        <v>24822</v>
      </c>
      <c r="F103" s="92" t="s">
        <v>13</v>
      </c>
      <c r="G103" s="92" t="s">
        <v>14</v>
      </c>
      <c r="H103" s="7"/>
      <c r="I103" s="93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>
      <c r="A104" s="89">
        <v>45069.0</v>
      </c>
      <c r="B104" s="90" t="s">
        <v>17756</v>
      </c>
      <c r="C104" s="91" t="s">
        <v>17757</v>
      </c>
      <c r="D104" s="92" t="s">
        <v>109</v>
      </c>
      <c r="E104" s="92" t="s">
        <v>10274</v>
      </c>
      <c r="F104" s="92" t="s">
        <v>13</v>
      </c>
      <c r="G104" s="92" t="s">
        <v>14</v>
      </c>
      <c r="H104" s="7"/>
      <c r="I104" s="93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>
      <c r="A105" s="89">
        <v>45068.0</v>
      </c>
      <c r="B105" s="90" t="s">
        <v>17759</v>
      </c>
      <c r="C105" s="91" t="s">
        <v>17760</v>
      </c>
      <c r="D105" s="92" t="s">
        <v>307</v>
      </c>
      <c r="E105" s="92" t="s">
        <v>105</v>
      </c>
      <c r="F105" s="92" t="s">
        <v>6953</v>
      </c>
      <c r="G105" s="92" t="s">
        <v>14</v>
      </c>
      <c r="H105" s="7"/>
      <c r="I105" s="93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>
      <c r="A106" s="89">
        <v>45068.0</v>
      </c>
      <c r="B106" s="90" t="s">
        <v>17759</v>
      </c>
      <c r="C106" s="91" t="s">
        <v>17760</v>
      </c>
      <c r="D106" s="92" t="s">
        <v>307</v>
      </c>
      <c r="E106" s="92" t="s">
        <v>110</v>
      </c>
      <c r="F106" s="92" t="s">
        <v>1413</v>
      </c>
      <c r="G106" s="92" t="s">
        <v>14</v>
      </c>
      <c r="H106" s="7"/>
      <c r="I106" s="93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>
      <c r="A107" s="89">
        <v>45068.0</v>
      </c>
      <c r="B107" s="90" t="s">
        <v>17759</v>
      </c>
      <c r="C107" s="91" t="s">
        <v>17760</v>
      </c>
      <c r="D107" s="92" t="s">
        <v>307</v>
      </c>
      <c r="E107" s="33" t="s">
        <v>119</v>
      </c>
      <c r="F107" s="33" t="s">
        <v>473</v>
      </c>
      <c r="G107" s="92" t="s">
        <v>14</v>
      </c>
      <c r="H107" s="7"/>
      <c r="I107" s="93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>
      <c r="A108" s="89">
        <v>45068.0</v>
      </c>
      <c r="B108" s="90" t="s">
        <v>17761</v>
      </c>
      <c r="C108" s="91" t="s">
        <v>17762</v>
      </c>
      <c r="D108" s="92" t="s">
        <v>445</v>
      </c>
      <c r="E108" s="92" t="s">
        <v>5378</v>
      </c>
      <c r="F108" s="92" t="s">
        <v>149</v>
      </c>
      <c r="G108" s="92" t="s">
        <v>14</v>
      </c>
      <c r="H108" s="7"/>
      <c r="I108" s="93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>
      <c r="A109" s="89">
        <v>45065.0</v>
      </c>
      <c r="B109" s="90" t="s">
        <v>17765</v>
      </c>
      <c r="C109" s="91" t="s">
        <v>17766</v>
      </c>
      <c r="D109" s="92" t="s">
        <v>2610</v>
      </c>
      <c r="E109" s="92" t="s">
        <v>24823</v>
      </c>
      <c r="F109" s="92" t="s">
        <v>718</v>
      </c>
      <c r="G109" s="92" t="s">
        <v>14</v>
      </c>
      <c r="H109" s="7"/>
      <c r="I109" s="93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>
      <c r="A110" s="89">
        <v>45065.0</v>
      </c>
      <c r="B110" s="90" t="s">
        <v>24824</v>
      </c>
      <c r="C110" s="91" t="s">
        <v>24825</v>
      </c>
      <c r="D110" s="92" t="s">
        <v>3179</v>
      </c>
      <c r="E110" s="33" t="s">
        <v>119</v>
      </c>
      <c r="F110" s="33" t="s">
        <v>473</v>
      </c>
      <c r="G110" s="92" t="s">
        <v>14</v>
      </c>
      <c r="H110" s="7"/>
      <c r="I110" s="93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>
      <c r="A111" s="89">
        <v>45064.0</v>
      </c>
      <c r="B111" s="90" t="s">
        <v>17768</v>
      </c>
      <c r="C111" s="91" t="s">
        <v>17769</v>
      </c>
      <c r="D111" s="92" t="s">
        <v>970</v>
      </c>
      <c r="E111" s="92" t="s">
        <v>100</v>
      </c>
      <c r="F111" s="92" t="s">
        <v>668</v>
      </c>
      <c r="G111" s="92" t="s">
        <v>14</v>
      </c>
      <c r="H111" s="7"/>
      <c r="I111" s="93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>
      <c r="A112" s="89">
        <v>45064.0</v>
      </c>
      <c r="B112" s="90" t="s">
        <v>17768</v>
      </c>
      <c r="C112" s="91" t="s">
        <v>17769</v>
      </c>
      <c r="D112" s="92" t="s">
        <v>970</v>
      </c>
      <c r="E112" s="92" t="s">
        <v>110</v>
      </c>
      <c r="F112" s="92" t="s">
        <v>111</v>
      </c>
      <c r="G112" s="92" t="s">
        <v>14</v>
      </c>
      <c r="H112" s="7"/>
      <c r="I112" s="93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>
      <c r="A113" s="89">
        <v>45064.0</v>
      </c>
      <c r="B113" s="90" t="s">
        <v>17768</v>
      </c>
      <c r="C113" s="91" t="s">
        <v>17769</v>
      </c>
      <c r="D113" s="92" t="s">
        <v>970</v>
      </c>
      <c r="E113" s="92" t="s">
        <v>589</v>
      </c>
      <c r="F113" s="92" t="s">
        <v>120</v>
      </c>
      <c r="G113" s="92" t="s">
        <v>14</v>
      </c>
      <c r="H113" s="7"/>
      <c r="I113" s="93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>
      <c r="A114" s="89">
        <v>45064.0</v>
      </c>
      <c r="B114" s="90" t="s">
        <v>17770</v>
      </c>
      <c r="C114" s="91" t="s">
        <v>17771</v>
      </c>
      <c r="D114" s="92" t="s">
        <v>2697</v>
      </c>
      <c r="E114" s="92" t="s">
        <v>110</v>
      </c>
      <c r="F114" s="92" t="s">
        <v>111</v>
      </c>
      <c r="G114" s="92" t="s">
        <v>14</v>
      </c>
      <c r="H114" s="7"/>
      <c r="I114" s="93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>
      <c r="A115" s="89">
        <v>45064.0</v>
      </c>
      <c r="B115" s="90" t="s">
        <v>17770</v>
      </c>
      <c r="C115" s="91" t="s">
        <v>17771</v>
      </c>
      <c r="D115" s="92" t="s">
        <v>2697</v>
      </c>
      <c r="E115" s="92" t="s">
        <v>589</v>
      </c>
      <c r="F115" s="92" t="s">
        <v>120</v>
      </c>
      <c r="G115" s="92" t="s">
        <v>14</v>
      </c>
      <c r="H115" s="7"/>
      <c r="I115" s="93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>
      <c r="A116" s="89">
        <v>45064.0</v>
      </c>
      <c r="B116" s="90" t="s">
        <v>17770</v>
      </c>
      <c r="C116" s="91" t="s">
        <v>17771</v>
      </c>
      <c r="D116" s="92" t="s">
        <v>2697</v>
      </c>
      <c r="E116" s="92" t="s">
        <v>6546</v>
      </c>
      <c r="F116" s="92" t="s">
        <v>120</v>
      </c>
      <c r="G116" s="92" t="s">
        <v>14</v>
      </c>
      <c r="H116" s="7"/>
      <c r="I116" s="93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>
      <c r="A117" s="89">
        <v>45064.0</v>
      </c>
      <c r="B117" s="90" t="s">
        <v>17770</v>
      </c>
      <c r="C117" s="91" t="s">
        <v>17771</v>
      </c>
      <c r="D117" s="92" t="s">
        <v>2697</v>
      </c>
      <c r="E117" s="92" t="s">
        <v>261</v>
      </c>
      <c r="F117" s="94" t="s">
        <v>7727</v>
      </c>
      <c r="G117" s="92" t="s">
        <v>14</v>
      </c>
      <c r="H117" s="7"/>
      <c r="I117" s="93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>
      <c r="A118" s="89">
        <v>45063.0</v>
      </c>
      <c r="B118" s="90" t="s">
        <v>17773</v>
      </c>
      <c r="C118" s="91" t="s">
        <v>17774</v>
      </c>
      <c r="D118" s="92" t="s">
        <v>118</v>
      </c>
      <c r="E118" s="92" t="s">
        <v>110</v>
      </c>
      <c r="F118" s="92" t="s">
        <v>111</v>
      </c>
      <c r="G118" s="92" t="s">
        <v>14</v>
      </c>
      <c r="H118" s="7"/>
      <c r="I118" s="93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>
      <c r="A119" s="89">
        <v>45063.0</v>
      </c>
      <c r="B119" s="90" t="s">
        <v>17773</v>
      </c>
      <c r="C119" s="91" t="s">
        <v>17774</v>
      </c>
      <c r="D119" s="92" t="s">
        <v>118</v>
      </c>
      <c r="E119" s="92" t="s">
        <v>5569</v>
      </c>
      <c r="F119" s="94" t="s">
        <v>202</v>
      </c>
      <c r="G119" s="92" t="s">
        <v>14</v>
      </c>
      <c r="H119" s="7"/>
      <c r="I119" s="93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>
      <c r="A120" s="89">
        <v>45063.0</v>
      </c>
      <c r="B120" s="90" t="s">
        <v>17773</v>
      </c>
      <c r="C120" s="91" t="s">
        <v>17774</v>
      </c>
      <c r="D120" s="92" t="s">
        <v>118</v>
      </c>
      <c r="E120" s="92" t="s">
        <v>119</v>
      </c>
      <c r="F120" s="94" t="s">
        <v>741</v>
      </c>
      <c r="G120" s="92" t="s">
        <v>14</v>
      </c>
      <c r="H120" s="7"/>
      <c r="I120" s="93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>
      <c r="A121" s="89">
        <v>45063.0</v>
      </c>
      <c r="B121" s="90" t="s">
        <v>17775</v>
      </c>
      <c r="C121" s="91" t="s">
        <v>17776</v>
      </c>
      <c r="D121" s="92" t="s">
        <v>1184</v>
      </c>
      <c r="E121" s="92" t="s">
        <v>110</v>
      </c>
      <c r="F121" s="92" t="s">
        <v>111</v>
      </c>
      <c r="G121" s="92" t="s">
        <v>14</v>
      </c>
      <c r="H121" s="7"/>
      <c r="I121" s="93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>
      <c r="A122" s="89">
        <v>45063.0</v>
      </c>
      <c r="B122" s="90" t="s">
        <v>17775</v>
      </c>
      <c r="C122" s="91" t="s">
        <v>17776</v>
      </c>
      <c r="D122" s="92" t="s">
        <v>1184</v>
      </c>
      <c r="E122" s="92" t="s">
        <v>24823</v>
      </c>
      <c r="F122" s="94" t="s">
        <v>2840</v>
      </c>
      <c r="G122" s="92" t="s">
        <v>14</v>
      </c>
      <c r="H122" s="7"/>
      <c r="I122" s="93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>
      <c r="A123" s="89">
        <v>45062.0</v>
      </c>
      <c r="B123" s="90" t="s">
        <v>17778</v>
      </c>
      <c r="C123" s="91" t="s">
        <v>17779</v>
      </c>
      <c r="D123" s="92" t="s">
        <v>284</v>
      </c>
      <c r="E123" s="92" t="s">
        <v>110</v>
      </c>
      <c r="F123" s="92" t="s">
        <v>111</v>
      </c>
      <c r="G123" s="92" t="s">
        <v>14</v>
      </c>
      <c r="H123" s="7"/>
      <c r="I123" s="93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>
      <c r="A124" s="89">
        <v>45062.0</v>
      </c>
      <c r="B124" s="90" t="s">
        <v>17778</v>
      </c>
      <c r="C124" s="91" t="s">
        <v>17779</v>
      </c>
      <c r="D124" s="92" t="s">
        <v>284</v>
      </c>
      <c r="E124" s="94" t="s">
        <v>119</v>
      </c>
      <c r="F124" s="92" t="s">
        <v>149</v>
      </c>
      <c r="G124" s="92" t="s">
        <v>14</v>
      </c>
      <c r="H124" s="7"/>
      <c r="I124" s="93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>
      <c r="A125" s="89">
        <v>45062.0</v>
      </c>
      <c r="B125" s="90" t="s">
        <v>17778</v>
      </c>
      <c r="C125" s="91" t="s">
        <v>17779</v>
      </c>
      <c r="D125" s="92" t="s">
        <v>284</v>
      </c>
      <c r="E125" s="92" t="s">
        <v>5569</v>
      </c>
      <c r="F125" s="94" t="s">
        <v>498</v>
      </c>
      <c r="G125" s="92" t="s">
        <v>14</v>
      </c>
      <c r="H125" s="7"/>
      <c r="I125" s="93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>
      <c r="A126" s="89">
        <v>45062.0</v>
      </c>
      <c r="B126" s="90" t="s">
        <v>17780</v>
      </c>
      <c r="C126" s="91" t="s">
        <v>17781</v>
      </c>
      <c r="D126" s="92" t="s">
        <v>2509</v>
      </c>
      <c r="E126" s="94" t="s">
        <v>17</v>
      </c>
      <c r="F126" s="92" t="s">
        <v>386</v>
      </c>
      <c r="G126" s="92" t="s">
        <v>14</v>
      </c>
      <c r="H126" s="7"/>
      <c r="I126" s="93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>
      <c r="A127" s="89">
        <v>45062.0</v>
      </c>
      <c r="B127" s="90" t="s">
        <v>17780</v>
      </c>
      <c r="C127" s="91" t="s">
        <v>17781</v>
      </c>
      <c r="D127" s="92" t="s">
        <v>2509</v>
      </c>
      <c r="E127" s="94" t="s">
        <v>420</v>
      </c>
      <c r="F127" s="92" t="s">
        <v>917</v>
      </c>
      <c r="G127" s="92" t="s">
        <v>14</v>
      </c>
      <c r="H127" s="7"/>
      <c r="I127" s="93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>
      <c r="A128" s="89">
        <v>45061.0</v>
      </c>
      <c r="B128" s="90" t="s">
        <v>17783</v>
      </c>
      <c r="C128" s="91" t="s">
        <v>17784</v>
      </c>
      <c r="D128" s="92" t="s">
        <v>74</v>
      </c>
      <c r="E128" s="92" t="s">
        <v>110</v>
      </c>
      <c r="F128" s="92" t="s">
        <v>111</v>
      </c>
      <c r="G128" s="92" t="s">
        <v>14</v>
      </c>
      <c r="H128" s="7"/>
      <c r="I128" s="93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>
      <c r="A129" s="89">
        <v>45061.0</v>
      </c>
      <c r="B129" s="90" t="s">
        <v>17783</v>
      </c>
      <c r="C129" s="91" t="s">
        <v>17784</v>
      </c>
      <c r="D129" s="92" t="s">
        <v>74</v>
      </c>
      <c r="E129" s="92" t="s">
        <v>24826</v>
      </c>
      <c r="F129" s="92" t="s">
        <v>308</v>
      </c>
      <c r="G129" s="92" t="s">
        <v>14</v>
      </c>
      <c r="H129" s="7"/>
      <c r="I129" s="93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>
      <c r="A130" s="89">
        <v>45061.0</v>
      </c>
      <c r="B130" s="90" t="s">
        <v>17785</v>
      </c>
      <c r="C130" s="91" t="s">
        <v>17786</v>
      </c>
      <c r="D130" s="92" t="s">
        <v>114</v>
      </c>
      <c r="E130" s="92" t="s">
        <v>24827</v>
      </c>
      <c r="F130" s="92" t="s">
        <v>1364</v>
      </c>
      <c r="G130" s="92" t="s">
        <v>14</v>
      </c>
      <c r="H130" s="7"/>
      <c r="I130" s="93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>
      <c r="A131" s="89">
        <v>45061.0</v>
      </c>
      <c r="B131" s="90" t="s">
        <v>17785</v>
      </c>
      <c r="C131" s="91" t="s">
        <v>17786</v>
      </c>
      <c r="D131" s="92" t="s">
        <v>114</v>
      </c>
      <c r="E131" s="92" t="s">
        <v>10699</v>
      </c>
      <c r="F131" s="92" t="s">
        <v>965</v>
      </c>
      <c r="G131" s="92" t="s">
        <v>14</v>
      </c>
      <c r="H131" s="7"/>
      <c r="I131" s="93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>
      <c r="A132" s="89">
        <v>45061.0</v>
      </c>
      <c r="B132" s="90" t="s">
        <v>17785</v>
      </c>
      <c r="C132" s="91" t="s">
        <v>17786</v>
      </c>
      <c r="D132" s="92" t="s">
        <v>114</v>
      </c>
      <c r="E132" s="94" t="s">
        <v>90</v>
      </c>
      <c r="F132" s="94" t="s">
        <v>111</v>
      </c>
      <c r="G132" s="92" t="s">
        <v>14</v>
      </c>
      <c r="H132" s="7"/>
      <c r="I132" s="93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>
      <c r="A133" s="89">
        <v>45058.0</v>
      </c>
      <c r="B133" s="90" t="s">
        <v>17787</v>
      </c>
      <c r="C133" s="91" t="s">
        <v>17788</v>
      </c>
      <c r="D133" s="92" t="s">
        <v>874</v>
      </c>
      <c r="E133" s="92" t="s">
        <v>110</v>
      </c>
      <c r="F133" s="92" t="s">
        <v>111</v>
      </c>
      <c r="G133" s="92" t="s">
        <v>14</v>
      </c>
      <c r="H133" s="7"/>
      <c r="I133" s="93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>
      <c r="A134" s="89">
        <v>45058.0</v>
      </c>
      <c r="B134" s="90" t="s">
        <v>17787</v>
      </c>
      <c r="C134" s="91" t="s">
        <v>17788</v>
      </c>
      <c r="D134" s="92" t="s">
        <v>874</v>
      </c>
      <c r="E134" s="92" t="s">
        <v>5217</v>
      </c>
      <c r="F134" s="92" t="s">
        <v>12667</v>
      </c>
      <c r="G134" s="92" t="s">
        <v>14</v>
      </c>
      <c r="H134" s="7"/>
      <c r="I134" s="93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>
      <c r="A135" s="89">
        <v>45058.0</v>
      </c>
      <c r="B135" s="90" t="s">
        <v>17789</v>
      </c>
      <c r="C135" s="91" t="s">
        <v>17790</v>
      </c>
      <c r="D135" s="92" t="s">
        <v>118</v>
      </c>
      <c r="E135" s="92" t="s">
        <v>110</v>
      </c>
      <c r="F135" s="92" t="s">
        <v>111</v>
      </c>
      <c r="G135" s="92" t="s">
        <v>14</v>
      </c>
      <c r="H135" s="7"/>
      <c r="I135" s="93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>
      <c r="A136" s="89">
        <v>45058.0</v>
      </c>
      <c r="B136" s="90" t="s">
        <v>17789</v>
      </c>
      <c r="C136" s="91" t="s">
        <v>17790</v>
      </c>
      <c r="D136" s="92" t="s">
        <v>118</v>
      </c>
      <c r="E136" s="92" t="s">
        <v>119</v>
      </c>
      <c r="F136" s="92" t="s">
        <v>202</v>
      </c>
      <c r="G136" s="92" t="s">
        <v>14</v>
      </c>
      <c r="H136" s="7"/>
      <c r="I136" s="93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>
      <c r="A137" s="89">
        <v>45057.0</v>
      </c>
      <c r="B137" s="90" t="s">
        <v>17791</v>
      </c>
      <c r="C137" s="91" t="s">
        <v>17792</v>
      </c>
      <c r="D137" s="92" t="s">
        <v>2485</v>
      </c>
      <c r="E137" s="94" t="s">
        <v>38</v>
      </c>
      <c r="F137" s="92" t="s">
        <v>18</v>
      </c>
      <c r="G137" s="92" t="s">
        <v>14</v>
      </c>
      <c r="H137" s="7"/>
      <c r="I137" s="93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>
      <c r="A138" s="89">
        <v>45057.0</v>
      </c>
      <c r="B138" s="90" t="s">
        <v>17791</v>
      </c>
      <c r="C138" s="91" t="s">
        <v>17792</v>
      </c>
      <c r="D138" s="92" t="s">
        <v>2485</v>
      </c>
      <c r="E138" s="92" t="s">
        <v>24828</v>
      </c>
      <c r="F138" s="92" t="s">
        <v>13</v>
      </c>
      <c r="G138" s="92" t="s">
        <v>14</v>
      </c>
      <c r="H138" s="7"/>
      <c r="I138" s="93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>
      <c r="A139" s="89">
        <v>45057.0</v>
      </c>
      <c r="B139" s="90" t="s">
        <v>17793</v>
      </c>
      <c r="C139" s="91" t="s">
        <v>17794</v>
      </c>
      <c r="D139" s="92" t="s">
        <v>800</v>
      </c>
      <c r="E139" s="94" t="s">
        <v>17</v>
      </c>
      <c r="F139" s="92" t="s">
        <v>7522</v>
      </c>
      <c r="G139" s="92" t="s">
        <v>14</v>
      </c>
      <c r="H139" s="7"/>
      <c r="I139" s="93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>
      <c r="A140" s="89">
        <v>45057.0</v>
      </c>
      <c r="B140" s="90" t="s">
        <v>17793</v>
      </c>
      <c r="C140" s="91" t="s">
        <v>17794</v>
      </c>
      <c r="D140" s="92" t="s">
        <v>800</v>
      </c>
      <c r="E140" s="92" t="s">
        <v>38</v>
      </c>
      <c r="F140" s="92" t="s">
        <v>258</v>
      </c>
      <c r="G140" s="92" t="s">
        <v>14</v>
      </c>
      <c r="H140" s="7"/>
      <c r="I140" s="93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>
      <c r="A141" s="89">
        <v>45057.0</v>
      </c>
      <c r="B141" s="90" t="s">
        <v>17793</v>
      </c>
      <c r="C141" s="91" t="s">
        <v>17794</v>
      </c>
      <c r="D141" s="92" t="s">
        <v>800</v>
      </c>
      <c r="E141" s="92" t="s">
        <v>5569</v>
      </c>
      <c r="F141" s="94" t="s">
        <v>202</v>
      </c>
      <c r="G141" s="92" t="s">
        <v>14</v>
      </c>
      <c r="H141" s="7"/>
      <c r="I141" s="93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>
      <c r="A142" s="89">
        <v>45056.0</v>
      </c>
      <c r="B142" s="90" t="s">
        <v>17795</v>
      </c>
      <c r="C142" s="91" t="s">
        <v>17796</v>
      </c>
      <c r="D142" s="94" t="s">
        <v>17797</v>
      </c>
      <c r="E142" s="94" t="s">
        <v>17</v>
      </c>
      <c r="F142" s="92" t="s">
        <v>386</v>
      </c>
      <c r="G142" s="92" t="s">
        <v>14</v>
      </c>
      <c r="H142" s="7"/>
      <c r="I142" s="93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>
      <c r="A143" s="89">
        <v>45056.0</v>
      </c>
      <c r="B143" s="90" t="s">
        <v>17795</v>
      </c>
      <c r="C143" s="91" t="s">
        <v>17796</v>
      </c>
      <c r="D143" s="94" t="s">
        <v>17797</v>
      </c>
      <c r="E143" s="92" t="s">
        <v>105</v>
      </c>
      <c r="F143" s="92" t="s">
        <v>6953</v>
      </c>
      <c r="G143" s="92" t="s">
        <v>14</v>
      </c>
      <c r="H143" s="7"/>
      <c r="I143" s="93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>
      <c r="A144" s="89">
        <v>45056.0</v>
      </c>
      <c r="B144" s="90" t="s">
        <v>17798</v>
      </c>
      <c r="C144" s="91" t="s">
        <v>17799</v>
      </c>
      <c r="D144" s="92" t="s">
        <v>353</v>
      </c>
      <c r="E144" s="92" t="s">
        <v>24826</v>
      </c>
      <c r="F144" s="94" t="s">
        <v>2656</v>
      </c>
      <c r="G144" s="92" t="s">
        <v>14</v>
      </c>
      <c r="H144" s="7"/>
      <c r="I144" s="93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>
      <c r="A145" s="89">
        <v>45056.0</v>
      </c>
      <c r="B145" s="90" t="s">
        <v>17798</v>
      </c>
      <c r="C145" s="91" t="s">
        <v>17799</v>
      </c>
      <c r="D145" s="92" t="s">
        <v>353</v>
      </c>
      <c r="E145" s="92" t="s">
        <v>6169</v>
      </c>
      <c r="F145" s="94" t="s">
        <v>7213</v>
      </c>
      <c r="G145" s="92" t="s">
        <v>14</v>
      </c>
      <c r="H145" s="7"/>
      <c r="I145" s="93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>
      <c r="A146" s="89">
        <v>45055.0</v>
      </c>
      <c r="B146" s="90" t="s">
        <v>17800</v>
      </c>
      <c r="C146" s="91" t="s">
        <v>17801</v>
      </c>
      <c r="D146" s="92" t="s">
        <v>642</v>
      </c>
      <c r="E146" s="92" t="s">
        <v>110</v>
      </c>
      <c r="F146" s="92" t="s">
        <v>111</v>
      </c>
      <c r="G146" s="92" t="s">
        <v>14</v>
      </c>
      <c r="H146" s="7"/>
      <c r="I146" s="93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>
      <c r="A147" s="89">
        <v>45055.0</v>
      </c>
      <c r="B147" s="90" t="s">
        <v>17800</v>
      </c>
      <c r="C147" s="91" t="s">
        <v>17801</v>
      </c>
      <c r="D147" s="92" t="s">
        <v>642</v>
      </c>
      <c r="E147" s="94" t="s">
        <v>17</v>
      </c>
      <c r="F147" s="94" t="s">
        <v>2840</v>
      </c>
      <c r="G147" s="92" t="s">
        <v>14</v>
      </c>
      <c r="H147" s="7"/>
      <c r="I147" s="93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>
      <c r="A148" s="89">
        <v>45055.0</v>
      </c>
      <c r="B148" s="90" t="s">
        <v>17800</v>
      </c>
      <c r="C148" s="91" t="s">
        <v>17801</v>
      </c>
      <c r="D148" s="92" t="s">
        <v>642</v>
      </c>
      <c r="E148" s="92" t="s">
        <v>1069</v>
      </c>
      <c r="F148" s="92" t="s">
        <v>101</v>
      </c>
      <c r="G148" s="92" t="s">
        <v>14</v>
      </c>
      <c r="H148" s="7"/>
      <c r="I148" s="93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>
      <c r="A149" s="89">
        <v>45055.0</v>
      </c>
      <c r="B149" s="90" t="s">
        <v>17802</v>
      </c>
      <c r="C149" s="91" t="s">
        <v>17803</v>
      </c>
      <c r="D149" s="92" t="s">
        <v>284</v>
      </c>
      <c r="E149" s="92" t="s">
        <v>17</v>
      </c>
      <c r="F149" s="94" t="s">
        <v>2656</v>
      </c>
      <c r="G149" s="92" t="s">
        <v>14</v>
      </c>
      <c r="H149" s="7"/>
      <c r="I149" s="93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>
      <c r="A150" s="89">
        <v>45055.0</v>
      </c>
      <c r="B150" s="90" t="s">
        <v>17802</v>
      </c>
      <c r="C150" s="91" t="s">
        <v>17803</v>
      </c>
      <c r="D150" s="92" t="s">
        <v>284</v>
      </c>
      <c r="E150" s="92" t="s">
        <v>38</v>
      </c>
      <c r="F150" s="92" t="s">
        <v>13</v>
      </c>
      <c r="G150" s="92" t="s">
        <v>14</v>
      </c>
      <c r="H150" s="7"/>
      <c r="I150" s="93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>
      <c r="A151" s="89">
        <v>45054.0</v>
      </c>
      <c r="B151" s="90" t="s">
        <v>17804</v>
      </c>
      <c r="C151" s="91" t="s">
        <v>24829</v>
      </c>
      <c r="D151" s="92" t="s">
        <v>130</v>
      </c>
      <c r="E151" s="92" t="s">
        <v>436</v>
      </c>
      <c r="F151" s="92" t="s">
        <v>542</v>
      </c>
      <c r="G151" s="92" t="s">
        <v>14</v>
      </c>
      <c r="H151" s="7"/>
      <c r="I151" s="93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>
      <c r="A152" s="89">
        <v>45054.0</v>
      </c>
      <c r="B152" s="90" t="s">
        <v>17804</v>
      </c>
      <c r="C152" s="91" t="s">
        <v>24829</v>
      </c>
      <c r="D152" s="92" t="s">
        <v>130</v>
      </c>
      <c r="E152" s="92" t="s">
        <v>110</v>
      </c>
      <c r="F152" s="92" t="s">
        <v>111</v>
      </c>
      <c r="G152" s="92" t="s">
        <v>14</v>
      </c>
      <c r="H152" s="7"/>
      <c r="I152" s="93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>
      <c r="A153" s="89">
        <v>45054.0</v>
      </c>
      <c r="B153" s="90" t="s">
        <v>17806</v>
      </c>
      <c r="C153" s="91" t="s">
        <v>17807</v>
      </c>
      <c r="D153" s="92" t="s">
        <v>295</v>
      </c>
      <c r="E153" s="92" t="s">
        <v>105</v>
      </c>
      <c r="F153" s="92" t="s">
        <v>6953</v>
      </c>
      <c r="G153" s="92" t="s">
        <v>14</v>
      </c>
      <c r="H153" s="7"/>
      <c r="I153" s="93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>
      <c r="A154" s="89">
        <v>45054.0</v>
      </c>
      <c r="B154" s="90" t="s">
        <v>17806</v>
      </c>
      <c r="C154" s="91" t="s">
        <v>17807</v>
      </c>
      <c r="D154" s="92" t="s">
        <v>295</v>
      </c>
      <c r="E154" s="92" t="s">
        <v>110</v>
      </c>
      <c r="F154" s="92" t="s">
        <v>111</v>
      </c>
      <c r="G154" s="92" t="s">
        <v>14</v>
      </c>
      <c r="H154" s="7"/>
      <c r="I154" s="93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>
      <c r="A155" s="89">
        <v>45054.0</v>
      </c>
      <c r="B155" s="90" t="s">
        <v>17806</v>
      </c>
      <c r="C155" s="91" t="s">
        <v>17807</v>
      </c>
      <c r="D155" s="92" t="s">
        <v>295</v>
      </c>
      <c r="E155" s="94" t="s">
        <v>119</v>
      </c>
      <c r="F155" s="92" t="s">
        <v>330</v>
      </c>
      <c r="G155" s="92" t="s">
        <v>14</v>
      </c>
      <c r="H155" s="7"/>
      <c r="I155" s="93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>
      <c r="A156" s="89">
        <v>45049.0</v>
      </c>
      <c r="B156" s="90" t="s">
        <v>17808</v>
      </c>
      <c r="C156" s="91" t="s">
        <v>17809</v>
      </c>
      <c r="D156" s="92" t="s">
        <v>874</v>
      </c>
      <c r="E156" s="94" t="s">
        <v>119</v>
      </c>
      <c r="F156" s="94" t="s">
        <v>132</v>
      </c>
      <c r="G156" s="92" t="s">
        <v>14</v>
      </c>
      <c r="H156" s="7"/>
      <c r="I156" s="93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>
      <c r="A157" s="89">
        <v>45049.0</v>
      </c>
      <c r="B157" s="90" t="s">
        <v>17810</v>
      </c>
      <c r="C157" s="91" t="s">
        <v>17811</v>
      </c>
      <c r="D157" s="92" t="s">
        <v>165</v>
      </c>
      <c r="E157" s="92" t="s">
        <v>110</v>
      </c>
      <c r="F157" s="92" t="s">
        <v>111</v>
      </c>
      <c r="G157" s="92" t="s">
        <v>14</v>
      </c>
      <c r="H157" s="7"/>
      <c r="I157" s="93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>
      <c r="A158" s="89">
        <v>45049.0</v>
      </c>
      <c r="B158" s="90" t="s">
        <v>17810</v>
      </c>
      <c r="C158" s="91" t="s">
        <v>17811</v>
      </c>
      <c r="D158" s="92" t="s">
        <v>165</v>
      </c>
      <c r="E158" s="94" t="s">
        <v>119</v>
      </c>
      <c r="F158" s="92" t="s">
        <v>542</v>
      </c>
      <c r="G158" s="92" t="s">
        <v>14</v>
      </c>
      <c r="H158" s="7"/>
      <c r="I158" s="93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>
      <c r="A159" s="89">
        <v>45049.0</v>
      </c>
      <c r="B159" s="90" t="s">
        <v>17810</v>
      </c>
      <c r="C159" s="91" t="s">
        <v>17811</v>
      </c>
      <c r="D159" s="92" t="s">
        <v>165</v>
      </c>
      <c r="E159" s="92" t="s">
        <v>1237</v>
      </c>
      <c r="F159" s="92" t="s">
        <v>24830</v>
      </c>
      <c r="G159" s="92" t="s">
        <v>14</v>
      </c>
      <c r="H159" s="7"/>
      <c r="I159" s="93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>
      <c r="A160" s="89">
        <v>45048.0</v>
      </c>
      <c r="B160" s="90" t="s">
        <v>17812</v>
      </c>
      <c r="C160" s="91" t="s">
        <v>17813</v>
      </c>
      <c r="D160" s="92" t="s">
        <v>754</v>
      </c>
      <c r="E160" s="92" t="s">
        <v>119</v>
      </c>
      <c r="F160" s="92" t="s">
        <v>330</v>
      </c>
      <c r="G160" s="92" t="s">
        <v>14</v>
      </c>
      <c r="H160" s="7"/>
      <c r="I160" s="93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>
      <c r="A161" s="89">
        <v>45048.0</v>
      </c>
      <c r="B161" s="90" t="s">
        <v>17812</v>
      </c>
      <c r="C161" s="91" t="s">
        <v>17813</v>
      </c>
      <c r="D161" s="92" t="s">
        <v>754</v>
      </c>
      <c r="E161" s="92" t="s">
        <v>5895</v>
      </c>
      <c r="F161" s="92" t="s">
        <v>111</v>
      </c>
      <c r="G161" s="92" t="s">
        <v>14</v>
      </c>
      <c r="H161" s="7"/>
      <c r="I161" s="93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>
      <c r="A162" s="89">
        <v>45044.0</v>
      </c>
      <c r="B162" s="90" t="s">
        <v>17817</v>
      </c>
      <c r="C162" s="91" t="s">
        <v>17818</v>
      </c>
      <c r="D162" s="92" t="s">
        <v>567</v>
      </c>
      <c r="E162" s="92" t="s">
        <v>110</v>
      </c>
      <c r="F162" s="92" t="s">
        <v>111</v>
      </c>
      <c r="G162" s="92" t="s">
        <v>14</v>
      </c>
      <c r="H162" s="7"/>
      <c r="I162" s="93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>
      <c r="A163" s="89">
        <v>45044.0</v>
      </c>
      <c r="B163" s="90" t="s">
        <v>17817</v>
      </c>
      <c r="C163" s="91" t="s">
        <v>17818</v>
      </c>
      <c r="D163" s="92" t="s">
        <v>567</v>
      </c>
      <c r="E163" s="94" t="s">
        <v>24823</v>
      </c>
      <c r="F163" s="92" t="s">
        <v>1118</v>
      </c>
      <c r="G163" s="92" t="s">
        <v>14</v>
      </c>
      <c r="H163" s="7"/>
      <c r="I163" s="93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>
      <c r="A164" s="89">
        <v>45044.0</v>
      </c>
      <c r="B164" s="90" t="s">
        <v>17819</v>
      </c>
      <c r="C164" s="91" t="s">
        <v>17820</v>
      </c>
      <c r="D164" s="92" t="s">
        <v>445</v>
      </c>
      <c r="E164" s="92" t="s">
        <v>9830</v>
      </c>
      <c r="F164" s="92" t="s">
        <v>101</v>
      </c>
      <c r="G164" s="92" t="s">
        <v>14</v>
      </c>
      <c r="H164" s="7"/>
      <c r="I164" s="93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>
      <c r="A165" s="89">
        <v>45044.0</v>
      </c>
      <c r="B165" s="90" t="s">
        <v>17819</v>
      </c>
      <c r="C165" s="91" t="s">
        <v>17820</v>
      </c>
      <c r="D165" s="92" t="s">
        <v>445</v>
      </c>
      <c r="E165" s="92" t="s">
        <v>9830</v>
      </c>
      <c r="F165" s="92" t="s">
        <v>24831</v>
      </c>
      <c r="G165" s="92" t="s">
        <v>14</v>
      </c>
      <c r="H165" s="7"/>
      <c r="I165" s="93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>
      <c r="A166" s="89">
        <v>45044.0</v>
      </c>
      <c r="B166" s="90" t="s">
        <v>17819</v>
      </c>
      <c r="C166" s="91" t="s">
        <v>17820</v>
      </c>
      <c r="D166" s="92" t="s">
        <v>445</v>
      </c>
      <c r="E166" s="92" t="s">
        <v>110</v>
      </c>
      <c r="F166" s="92" t="s">
        <v>111</v>
      </c>
      <c r="G166" s="92" t="s">
        <v>14</v>
      </c>
      <c r="H166" s="7"/>
      <c r="I166" s="93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>
      <c r="A167" s="89">
        <v>45043.0</v>
      </c>
      <c r="B167" s="90" t="s">
        <v>17822</v>
      </c>
      <c r="C167" s="91" t="s">
        <v>17823</v>
      </c>
      <c r="D167" s="92" t="s">
        <v>165</v>
      </c>
      <c r="E167" s="92" t="s">
        <v>110</v>
      </c>
      <c r="F167" s="92" t="s">
        <v>111</v>
      </c>
      <c r="G167" s="92" t="s">
        <v>14</v>
      </c>
      <c r="H167" s="7"/>
      <c r="I167" s="93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>
      <c r="A168" s="89">
        <v>45043.0</v>
      </c>
      <c r="B168" s="90" t="s">
        <v>17822</v>
      </c>
      <c r="C168" s="91" t="s">
        <v>17823</v>
      </c>
      <c r="D168" s="92" t="s">
        <v>165</v>
      </c>
      <c r="E168" s="94" t="s">
        <v>119</v>
      </c>
      <c r="F168" s="92" t="s">
        <v>24832</v>
      </c>
      <c r="G168" s="92" t="s">
        <v>29</v>
      </c>
      <c r="H168" s="7"/>
      <c r="I168" s="93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>
      <c r="A169" s="89">
        <v>45043.0</v>
      </c>
      <c r="B169" s="90" t="s">
        <v>17822</v>
      </c>
      <c r="C169" s="91" t="s">
        <v>17823</v>
      </c>
      <c r="D169" s="92" t="s">
        <v>165</v>
      </c>
      <c r="E169" s="92" t="s">
        <v>5569</v>
      </c>
      <c r="F169" s="92" t="s">
        <v>24833</v>
      </c>
      <c r="G169" s="92" t="s">
        <v>14</v>
      </c>
      <c r="H169" s="7"/>
      <c r="I169" s="93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>
      <c r="A170" s="89">
        <v>45043.0</v>
      </c>
      <c r="B170" s="90" t="s">
        <v>17825</v>
      </c>
      <c r="C170" s="91" t="s">
        <v>17826</v>
      </c>
      <c r="D170" s="92" t="s">
        <v>2485</v>
      </c>
      <c r="E170" s="94" t="s">
        <v>119</v>
      </c>
      <c r="F170" s="94" t="s">
        <v>6180</v>
      </c>
      <c r="G170" s="92" t="s">
        <v>14</v>
      </c>
      <c r="H170" s="7"/>
      <c r="I170" s="93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ht="15.75" customHeight="1">
      <c r="A171" s="89">
        <v>45043.0</v>
      </c>
      <c r="B171" s="90" t="s">
        <v>17825</v>
      </c>
      <c r="C171" s="91" t="s">
        <v>17826</v>
      </c>
      <c r="D171" s="92" t="s">
        <v>2485</v>
      </c>
      <c r="E171" s="94" t="s">
        <v>17</v>
      </c>
      <c r="F171" s="94" t="s">
        <v>24834</v>
      </c>
      <c r="G171" s="92" t="s">
        <v>14</v>
      </c>
      <c r="H171" s="7"/>
      <c r="I171" s="93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>
      <c r="A172" s="89">
        <v>45043.0</v>
      </c>
      <c r="B172" s="90" t="s">
        <v>17825</v>
      </c>
      <c r="C172" s="91" t="s">
        <v>17826</v>
      </c>
      <c r="D172" s="92" t="s">
        <v>2485</v>
      </c>
      <c r="E172" s="92" t="s">
        <v>110</v>
      </c>
      <c r="F172" s="92" t="s">
        <v>6179</v>
      </c>
      <c r="G172" s="92" t="s">
        <v>14</v>
      </c>
      <c r="H172" s="7"/>
      <c r="I172" s="93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>
      <c r="A173" s="89">
        <v>45042.0</v>
      </c>
      <c r="B173" s="90" t="s">
        <v>17828</v>
      </c>
      <c r="C173" s="91" t="s">
        <v>17829</v>
      </c>
      <c r="D173" s="92" t="s">
        <v>109</v>
      </c>
      <c r="E173" s="92" t="s">
        <v>1486</v>
      </c>
      <c r="F173" s="94" t="s">
        <v>6547</v>
      </c>
      <c r="G173" s="92" t="s">
        <v>14</v>
      </c>
      <c r="H173" s="7"/>
      <c r="I173" s="93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>
      <c r="A174" s="89">
        <v>45042.0</v>
      </c>
      <c r="B174" s="90" t="s">
        <v>17828</v>
      </c>
      <c r="C174" s="91" t="s">
        <v>17829</v>
      </c>
      <c r="D174" s="92" t="s">
        <v>109</v>
      </c>
      <c r="E174" s="92" t="s">
        <v>110</v>
      </c>
      <c r="F174" s="92" t="s">
        <v>111</v>
      </c>
      <c r="G174" s="92" t="s">
        <v>14</v>
      </c>
      <c r="H174" s="7"/>
      <c r="I174" s="93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>
      <c r="A175" s="89">
        <v>45042.0</v>
      </c>
      <c r="B175" s="90" t="s">
        <v>17830</v>
      </c>
      <c r="C175" s="91" t="s">
        <v>17831</v>
      </c>
      <c r="D175" s="92" t="s">
        <v>468</v>
      </c>
      <c r="E175" s="94" t="s">
        <v>119</v>
      </c>
      <c r="F175" s="94" t="s">
        <v>473</v>
      </c>
      <c r="G175" s="92" t="s">
        <v>14</v>
      </c>
      <c r="H175" s="7"/>
      <c r="I175" s="93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>
      <c r="A176" s="89">
        <v>45042.0</v>
      </c>
      <c r="B176" s="90" t="s">
        <v>17830</v>
      </c>
      <c r="C176" s="91" t="s">
        <v>17831</v>
      </c>
      <c r="D176" s="92" t="s">
        <v>468</v>
      </c>
      <c r="E176" s="92" t="s">
        <v>705</v>
      </c>
      <c r="F176" s="92" t="s">
        <v>505</v>
      </c>
      <c r="G176" s="92" t="s">
        <v>14</v>
      </c>
      <c r="H176" s="7"/>
      <c r="I176" s="93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>
      <c r="A177" s="89">
        <v>45042.0</v>
      </c>
      <c r="B177" s="90" t="s">
        <v>17830</v>
      </c>
      <c r="C177" s="91" t="s">
        <v>17831</v>
      </c>
      <c r="D177" s="92" t="s">
        <v>468</v>
      </c>
      <c r="E177" s="92" t="s">
        <v>38</v>
      </c>
      <c r="F177" s="92" t="s">
        <v>33</v>
      </c>
      <c r="G177" s="92" t="s">
        <v>14</v>
      </c>
      <c r="H177" s="7"/>
      <c r="I177" s="93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>
      <c r="A178" s="89">
        <v>45041.0</v>
      </c>
      <c r="B178" s="90" t="s">
        <v>17835</v>
      </c>
      <c r="C178" s="91" t="s">
        <v>17836</v>
      </c>
      <c r="D178" s="92" t="s">
        <v>584</v>
      </c>
      <c r="E178" s="94" t="s">
        <v>6034</v>
      </c>
      <c r="F178" s="94" t="s">
        <v>119</v>
      </c>
      <c r="G178" s="92" t="s">
        <v>14</v>
      </c>
      <c r="H178" s="7"/>
      <c r="I178" s="93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>
      <c r="A179" s="89">
        <v>45041.0</v>
      </c>
      <c r="B179" s="90" t="s">
        <v>17835</v>
      </c>
      <c r="C179" s="91" t="s">
        <v>17836</v>
      </c>
      <c r="D179" s="92" t="s">
        <v>584</v>
      </c>
      <c r="E179" s="94" t="s">
        <v>119</v>
      </c>
      <c r="F179" s="94" t="s">
        <v>6180</v>
      </c>
      <c r="G179" s="92" t="s">
        <v>14</v>
      </c>
      <c r="H179" s="7"/>
      <c r="I179" s="93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>
      <c r="A180" s="89">
        <v>45041.0</v>
      </c>
      <c r="B180" s="90" t="s">
        <v>17837</v>
      </c>
      <c r="C180" s="91" t="s">
        <v>17838</v>
      </c>
      <c r="D180" s="92" t="s">
        <v>1136</v>
      </c>
      <c r="E180" s="92" t="s">
        <v>110</v>
      </c>
      <c r="F180" s="92" t="s">
        <v>111</v>
      </c>
      <c r="G180" s="92" t="s">
        <v>14</v>
      </c>
      <c r="H180" s="7"/>
      <c r="I180" s="93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>
      <c r="A181" s="89">
        <v>45041.0</v>
      </c>
      <c r="B181" s="90" t="s">
        <v>17837</v>
      </c>
      <c r="C181" s="91" t="s">
        <v>17838</v>
      </c>
      <c r="D181" s="92" t="s">
        <v>1136</v>
      </c>
      <c r="E181" s="94" t="s">
        <v>119</v>
      </c>
      <c r="F181" s="94" t="s">
        <v>330</v>
      </c>
      <c r="G181" s="92" t="s">
        <v>14</v>
      </c>
      <c r="H181" s="7"/>
      <c r="I181" s="93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>
      <c r="A182" s="89">
        <v>45041.0</v>
      </c>
      <c r="B182" s="90" t="s">
        <v>17837</v>
      </c>
      <c r="C182" s="91" t="s">
        <v>17838</v>
      </c>
      <c r="D182" s="92" t="s">
        <v>1136</v>
      </c>
      <c r="E182" s="92" t="s">
        <v>436</v>
      </c>
      <c r="F182" s="94" t="s">
        <v>18</v>
      </c>
      <c r="G182" s="92" t="s">
        <v>14</v>
      </c>
      <c r="H182" s="7"/>
      <c r="I182" s="93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>
      <c r="A183" s="89">
        <v>45040.0</v>
      </c>
      <c r="B183" s="90" t="s">
        <v>17840</v>
      </c>
      <c r="C183" s="91" t="s">
        <v>17841</v>
      </c>
      <c r="D183" s="92" t="s">
        <v>114</v>
      </c>
      <c r="E183" s="92" t="s">
        <v>24835</v>
      </c>
      <c r="F183" s="94" t="s">
        <v>119</v>
      </c>
      <c r="G183" s="92" t="s">
        <v>14</v>
      </c>
      <c r="H183" s="7"/>
      <c r="I183" s="93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>
      <c r="A184" s="89">
        <v>45040.0</v>
      </c>
      <c r="B184" s="90" t="s">
        <v>17840</v>
      </c>
      <c r="C184" s="91" t="s">
        <v>17841</v>
      </c>
      <c r="D184" s="92" t="s">
        <v>114</v>
      </c>
      <c r="E184" s="92" t="s">
        <v>119</v>
      </c>
      <c r="F184" s="92" t="s">
        <v>18</v>
      </c>
      <c r="G184" s="92" t="s">
        <v>14</v>
      </c>
      <c r="H184" s="7"/>
      <c r="I184" s="93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>
      <c r="A185" s="89">
        <v>45040.0</v>
      </c>
      <c r="B185" s="90" t="s">
        <v>17842</v>
      </c>
      <c r="C185" s="91" t="s">
        <v>17843</v>
      </c>
      <c r="D185" s="92" t="s">
        <v>135</v>
      </c>
      <c r="E185" s="92" t="s">
        <v>110</v>
      </c>
      <c r="F185" s="92" t="s">
        <v>111</v>
      </c>
      <c r="G185" s="92" t="s">
        <v>14</v>
      </c>
      <c r="H185" s="7"/>
      <c r="I185" s="93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>
      <c r="A186" s="89">
        <v>45040.0</v>
      </c>
      <c r="B186" s="90" t="s">
        <v>17842</v>
      </c>
      <c r="C186" s="91" t="s">
        <v>17843</v>
      </c>
      <c r="D186" s="92" t="s">
        <v>135</v>
      </c>
      <c r="E186" s="94" t="s">
        <v>24836</v>
      </c>
      <c r="F186" s="94" t="s">
        <v>285</v>
      </c>
      <c r="G186" s="92" t="s">
        <v>14</v>
      </c>
      <c r="H186" s="7"/>
      <c r="I186" s="93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>
      <c r="A187" s="89">
        <v>45040.0</v>
      </c>
      <c r="B187" s="90" t="s">
        <v>17842</v>
      </c>
      <c r="C187" s="91" t="s">
        <v>17843</v>
      </c>
      <c r="D187" s="92" t="s">
        <v>135</v>
      </c>
      <c r="E187" s="92" t="s">
        <v>12667</v>
      </c>
      <c r="F187" s="92" t="s">
        <v>202</v>
      </c>
      <c r="G187" s="92" t="s">
        <v>14</v>
      </c>
      <c r="H187" s="7"/>
      <c r="I187" s="93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>
      <c r="A188" s="89">
        <v>45037.0</v>
      </c>
      <c r="B188" s="90" t="s">
        <v>17845</v>
      </c>
      <c r="C188" s="91" t="s">
        <v>17846</v>
      </c>
      <c r="D188" s="92" t="s">
        <v>838</v>
      </c>
      <c r="E188" s="92" t="s">
        <v>110</v>
      </c>
      <c r="F188" s="92" t="s">
        <v>111</v>
      </c>
      <c r="G188" s="92" t="s">
        <v>14</v>
      </c>
      <c r="H188" s="7"/>
      <c r="I188" s="93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>
      <c r="A189" s="89">
        <v>45037.0</v>
      </c>
      <c r="B189" s="90" t="s">
        <v>17845</v>
      </c>
      <c r="C189" s="91" t="s">
        <v>17846</v>
      </c>
      <c r="D189" s="92" t="s">
        <v>838</v>
      </c>
      <c r="E189" s="92" t="s">
        <v>24837</v>
      </c>
      <c r="F189" s="94" t="s">
        <v>239</v>
      </c>
      <c r="G189" s="92" t="s">
        <v>14</v>
      </c>
      <c r="H189" s="7"/>
      <c r="I189" s="93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>
      <c r="A190" s="89">
        <v>45037.0</v>
      </c>
      <c r="B190" s="90" t="s">
        <v>17847</v>
      </c>
      <c r="C190" s="91" t="s">
        <v>17848</v>
      </c>
      <c r="D190" s="92" t="s">
        <v>848</v>
      </c>
      <c r="E190" s="92" t="s">
        <v>24838</v>
      </c>
      <c r="F190" s="92" t="s">
        <v>24839</v>
      </c>
      <c r="G190" s="92" t="s">
        <v>14</v>
      </c>
      <c r="H190" s="7"/>
      <c r="I190" s="93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>
      <c r="A191" s="89">
        <v>45037.0</v>
      </c>
      <c r="B191" s="90" t="s">
        <v>17847</v>
      </c>
      <c r="C191" s="91" t="s">
        <v>17848</v>
      </c>
      <c r="D191" s="92" t="s">
        <v>848</v>
      </c>
      <c r="E191" s="94" t="s">
        <v>5978</v>
      </c>
      <c r="F191" s="94" t="s">
        <v>350</v>
      </c>
      <c r="G191" s="92" t="s">
        <v>14</v>
      </c>
      <c r="H191" s="7"/>
      <c r="I191" s="93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>
      <c r="A192" s="89">
        <v>45036.0</v>
      </c>
      <c r="B192" s="90" t="s">
        <v>17850</v>
      </c>
      <c r="C192" s="91" t="s">
        <v>17851</v>
      </c>
      <c r="D192" s="92" t="s">
        <v>642</v>
      </c>
      <c r="E192" s="94" t="s">
        <v>119</v>
      </c>
      <c r="F192" s="94" t="s">
        <v>8071</v>
      </c>
      <c r="G192" s="92" t="s">
        <v>14</v>
      </c>
      <c r="H192" s="7"/>
      <c r="I192" s="93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>
      <c r="A193" s="89">
        <v>45036.0</v>
      </c>
      <c r="B193" s="90" t="s">
        <v>17850</v>
      </c>
      <c r="C193" s="91" t="s">
        <v>17851</v>
      </c>
      <c r="D193" s="92" t="s">
        <v>642</v>
      </c>
      <c r="E193" s="92" t="s">
        <v>24840</v>
      </c>
      <c r="F193" s="92" t="s">
        <v>101</v>
      </c>
      <c r="G193" s="92" t="s">
        <v>14</v>
      </c>
      <c r="H193" s="7"/>
      <c r="I193" s="93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>
      <c r="A194" s="89">
        <v>45036.0</v>
      </c>
      <c r="B194" s="90" t="s">
        <v>17852</v>
      </c>
      <c r="C194" s="91" t="s">
        <v>17853</v>
      </c>
      <c r="D194" s="92" t="s">
        <v>114</v>
      </c>
      <c r="E194" s="92" t="s">
        <v>5895</v>
      </c>
      <c r="F194" s="92" t="s">
        <v>111</v>
      </c>
      <c r="G194" s="92" t="s">
        <v>14</v>
      </c>
      <c r="H194" s="7"/>
      <c r="I194" s="93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>
      <c r="A195" s="89">
        <v>45036.0</v>
      </c>
      <c r="B195" s="90" t="s">
        <v>17852</v>
      </c>
      <c r="C195" s="91" t="s">
        <v>17853</v>
      </c>
      <c r="D195" s="92" t="s">
        <v>114</v>
      </c>
      <c r="E195" s="94" t="s">
        <v>17</v>
      </c>
      <c r="F195" s="92" t="s">
        <v>330</v>
      </c>
      <c r="G195" s="92" t="s">
        <v>14</v>
      </c>
      <c r="H195" s="7"/>
      <c r="I195" s="93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>
      <c r="A196" s="89">
        <v>45036.0</v>
      </c>
      <c r="B196" s="90" t="s">
        <v>17852</v>
      </c>
      <c r="C196" s="91" t="s">
        <v>17853</v>
      </c>
      <c r="D196" s="92" t="s">
        <v>114</v>
      </c>
      <c r="E196" s="92" t="s">
        <v>38</v>
      </c>
      <c r="F196" s="92" t="s">
        <v>9816</v>
      </c>
      <c r="G196" s="92" t="s">
        <v>14</v>
      </c>
      <c r="H196" s="7"/>
      <c r="I196" s="93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>
      <c r="A197" s="89">
        <v>45036.0</v>
      </c>
      <c r="B197" s="90" t="s">
        <v>17852</v>
      </c>
      <c r="C197" s="91" t="s">
        <v>17853</v>
      </c>
      <c r="D197" s="92" t="s">
        <v>114</v>
      </c>
      <c r="E197" s="92" t="s">
        <v>10699</v>
      </c>
      <c r="F197" s="92" t="s">
        <v>13</v>
      </c>
      <c r="G197" s="92" t="s">
        <v>14</v>
      </c>
      <c r="H197" s="7"/>
      <c r="I197" s="93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>
      <c r="A198" s="89">
        <v>45035.0</v>
      </c>
      <c r="B198" s="90" t="s">
        <v>17855</v>
      </c>
      <c r="C198" s="91" t="s">
        <v>17856</v>
      </c>
      <c r="D198" s="92" t="s">
        <v>170</v>
      </c>
      <c r="E198" s="92" t="s">
        <v>1003</v>
      </c>
      <c r="F198" s="92" t="s">
        <v>718</v>
      </c>
      <c r="G198" s="92" t="s">
        <v>14</v>
      </c>
      <c r="H198" s="7"/>
      <c r="I198" s="93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>
      <c r="A199" s="89">
        <v>45035.0</v>
      </c>
      <c r="B199" s="90" t="s">
        <v>17855</v>
      </c>
      <c r="C199" s="91" t="s">
        <v>17856</v>
      </c>
      <c r="D199" s="92" t="s">
        <v>170</v>
      </c>
      <c r="E199" s="92" t="s">
        <v>17</v>
      </c>
      <c r="F199" s="92" t="s">
        <v>7522</v>
      </c>
      <c r="G199" s="92" t="s">
        <v>14</v>
      </c>
      <c r="H199" s="7"/>
      <c r="I199" s="93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>
      <c r="A200" s="89">
        <v>45035.0</v>
      </c>
      <c r="B200" s="90" t="s">
        <v>17855</v>
      </c>
      <c r="C200" s="91" t="s">
        <v>17856</v>
      </c>
      <c r="D200" s="92" t="s">
        <v>170</v>
      </c>
      <c r="E200" s="94" t="s">
        <v>5569</v>
      </c>
      <c r="F200" s="92" t="s">
        <v>9041</v>
      </c>
      <c r="G200" s="92" t="s">
        <v>14</v>
      </c>
      <c r="H200" s="7"/>
      <c r="I200" s="93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>
      <c r="A201" s="89">
        <v>45035.0</v>
      </c>
      <c r="B201" s="90" t="s">
        <v>17857</v>
      </c>
      <c r="C201" s="91" t="s">
        <v>17858</v>
      </c>
      <c r="D201" s="92" t="s">
        <v>1136</v>
      </c>
      <c r="E201" s="94" t="s">
        <v>119</v>
      </c>
      <c r="F201" s="92" t="s">
        <v>330</v>
      </c>
      <c r="G201" s="92" t="s">
        <v>14</v>
      </c>
      <c r="H201" s="7"/>
      <c r="I201" s="93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>
      <c r="A202" s="89">
        <v>45035.0</v>
      </c>
      <c r="B202" s="90" t="s">
        <v>17857</v>
      </c>
      <c r="C202" s="91" t="s">
        <v>17858</v>
      </c>
      <c r="D202" s="92" t="s">
        <v>1136</v>
      </c>
      <c r="E202" s="92" t="s">
        <v>1862</v>
      </c>
      <c r="F202" s="92" t="s">
        <v>33</v>
      </c>
      <c r="G202" s="92" t="s">
        <v>14</v>
      </c>
      <c r="H202" s="7"/>
      <c r="I202" s="93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>
      <c r="A203" s="89">
        <v>45035.0</v>
      </c>
      <c r="B203" s="90" t="s">
        <v>17857</v>
      </c>
      <c r="C203" s="91" t="s">
        <v>17858</v>
      </c>
      <c r="D203" s="92" t="s">
        <v>1136</v>
      </c>
      <c r="E203" s="92" t="s">
        <v>24841</v>
      </c>
      <c r="F203" s="92" t="s">
        <v>13</v>
      </c>
      <c r="G203" s="92" t="s">
        <v>14</v>
      </c>
      <c r="H203" s="7"/>
      <c r="I203" s="93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>
      <c r="A204" s="89">
        <v>45035.0</v>
      </c>
      <c r="B204" s="90" t="s">
        <v>17857</v>
      </c>
      <c r="C204" s="91" t="s">
        <v>17858</v>
      </c>
      <c r="D204" s="92" t="s">
        <v>1136</v>
      </c>
      <c r="E204" s="94" t="s">
        <v>90</v>
      </c>
      <c r="F204" s="94" t="s">
        <v>111</v>
      </c>
      <c r="G204" s="92" t="s">
        <v>14</v>
      </c>
      <c r="H204" s="7"/>
      <c r="I204" s="93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>
      <c r="A205" s="89">
        <v>45034.0</v>
      </c>
      <c r="B205" s="90" t="s">
        <v>17860</v>
      </c>
      <c r="C205" s="91" t="s">
        <v>17861</v>
      </c>
      <c r="D205" s="92" t="s">
        <v>515</v>
      </c>
      <c r="E205" s="94" t="s">
        <v>119</v>
      </c>
      <c r="F205" s="92" t="s">
        <v>330</v>
      </c>
      <c r="G205" s="92" t="s">
        <v>14</v>
      </c>
      <c r="H205" s="7"/>
      <c r="I205" s="93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>
      <c r="A206" s="89">
        <v>45034.0</v>
      </c>
      <c r="B206" s="90" t="s">
        <v>17860</v>
      </c>
      <c r="C206" s="91" t="s">
        <v>17861</v>
      </c>
      <c r="D206" s="92" t="s">
        <v>515</v>
      </c>
      <c r="E206" s="94" t="s">
        <v>119</v>
      </c>
      <c r="F206" s="94" t="s">
        <v>132</v>
      </c>
      <c r="G206" s="92" t="s">
        <v>14</v>
      </c>
      <c r="H206" s="7"/>
      <c r="I206" s="93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>
      <c r="A207" s="89">
        <v>45034.0</v>
      </c>
      <c r="B207" s="90" t="s">
        <v>17862</v>
      </c>
      <c r="C207" s="91" t="s">
        <v>17863</v>
      </c>
      <c r="D207" s="92" t="s">
        <v>2604</v>
      </c>
      <c r="E207" s="94" t="s">
        <v>115</v>
      </c>
      <c r="F207" s="94" t="s">
        <v>119</v>
      </c>
      <c r="G207" s="92" t="s">
        <v>14</v>
      </c>
      <c r="H207" s="7"/>
      <c r="I207" s="93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>
      <c r="A208" s="89">
        <v>45034.0</v>
      </c>
      <c r="B208" s="90" t="s">
        <v>17862</v>
      </c>
      <c r="C208" s="91" t="s">
        <v>17863</v>
      </c>
      <c r="D208" s="92" t="s">
        <v>2604</v>
      </c>
      <c r="E208" s="92" t="s">
        <v>24842</v>
      </c>
      <c r="F208" s="92" t="s">
        <v>18</v>
      </c>
      <c r="G208" s="92" t="s">
        <v>14</v>
      </c>
      <c r="H208" s="7"/>
      <c r="I208" s="93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>
      <c r="A209" s="89">
        <v>45034.0</v>
      </c>
      <c r="B209" s="90" t="s">
        <v>17862</v>
      </c>
      <c r="C209" s="91" t="s">
        <v>17863</v>
      </c>
      <c r="D209" s="92" t="s">
        <v>2604</v>
      </c>
      <c r="E209" s="92" t="s">
        <v>23647</v>
      </c>
      <c r="F209" s="94" t="s">
        <v>239</v>
      </c>
      <c r="G209" s="92" t="s">
        <v>14</v>
      </c>
      <c r="H209" s="7"/>
      <c r="I209" s="93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>
      <c r="A210" s="89">
        <v>45033.0</v>
      </c>
      <c r="B210" s="90" t="s">
        <v>17865</v>
      </c>
      <c r="C210" s="91" t="s">
        <v>17866</v>
      </c>
      <c r="D210" s="92" t="s">
        <v>17739</v>
      </c>
      <c r="E210" s="92" t="s">
        <v>110</v>
      </c>
      <c r="F210" s="92" t="s">
        <v>111</v>
      </c>
      <c r="G210" s="92" t="s">
        <v>14</v>
      </c>
      <c r="H210" s="7"/>
      <c r="I210" s="93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>
      <c r="A211" s="89">
        <v>45033.0</v>
      </c>
      <c r="B211" s="90" t="s">
        <v>17865</v>
      </c>
      <c r="C211" s="91" t="s">
        <v>17866</v>
      </c>
      <c r="D211" s="92" t="s">
        <v>17739</v>
      </c>
      <c r="E211" s="92" t="s">
        <v>449</v>
      </c>
      <c r="F211" s="92" t="s">
        <v>17867</v>
      </c>
      <c r="G211" s="92" t="s">
        <v>14</v>
      </c>
      <c r="H211" s="7"/>
      <c r="I211" s="93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>
      <c r="A212" s="89">
        <v>45033.0</v>
      </c>
      <c r="B212" s="90" t="s">
        <v>17868</v>
      </c>
      <c r="C212" s="91" t="s">
        <v>17869</v>
      </c>
      <c r="D212" s="92" t="s">
        <v>284</v>
      </c>
      <c r="E212" s="92" t="s">
        <v>349</v>
      </c>
      <c r="F212" s="92" t="s">
        <v>101</v>
      </c>
      <c r="G212" s="92" t="s">
        <v>14</v>
      </c>
      <c r="H212" s="7"/>
      <c r="I212" s="93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>
      <c r="A213" s="89">
        <v>45028.0</v>
      </c>
      <c r="B213" s="90" t="s">
        <v>17870</v>
      </c>
      <c r="C213" s="91" t="s">
        <v>17871</v>
      </c>
      <c r="D213" s="92" t="s">
        <v>5710</v>
      </c>
      <c r="E213" s="92" t="s">
        <v>110</v>
      </c>
      <c r="F213" s="92" t="s">
        <v>111</v>
      </c>
      <c r="G213" s="92" t="s">
        <v>14</v>
      </c>
      <c r="H213" s="7"/>
      <c r="I213" s="93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>
      <c r="A214" s="89">
        <v>45028.0</v>
      </c>
      <c r="B214" s="90" t="s">
        <v>17870</v>
      </c>
      <c r="C214" s="91" t="s">
        <v>17871</v>
      </c>
      <c r="D214" s="92" t="s">
        <v>5710</v>
      </c>
      <c r="E214" s="92" t="s">
        <v>8700</v>
      </c>
      <c r="F214" s="92" t="s">
        <v>101</v>
      </c>
      <c r="G214" s="92" t="s">
        <v>14</v>
      </c>
      <c r="H214" s="7"/>
      <c r="I214" s="93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>
      <c r="A215" s="89">
        <v>45028.0</v>
      </c>
      <c r="B215" s="90" t="s">
        <v>17870</v>
      </c>
      <c r="C215" s="91" t="s">
        <v>17871</v>
      </c>
      <c r="D215" s="92" t="s">
        <v>5710</v>
      </c>
      <c r="E215" s="94" t="s">
        <v>119</v>
      </c>
      <c r="F215" s="92" t="s">
        <v>454</v>
      </c>
      <c r="G215" s="92" t="s">
        <v>14</v>
      </c>
      <c r="H215" s="7"/>
      <c r="I215" s="93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>
      <c r="A216" s="89">
        <v>45028.0</v>
      </c>
      <c r="B216" s="90" t="s">
        <v>17872</v>
      </c>
      <c r="C216" s="91" t="s">
        <v>17873</v>
      </c>
      <c r="D216" s="92" t="s">
        <v>10190</v>
      </c>
      <c r="E216" s="92" t="s">
        <v>12667</v>
      </c>
      <c r="F216" s="92" t="s">
        <v>149</v>
      </c>
      <c r="G216" s="92" t="s">
        <v>14</v>
      </c>
      <c r="H216" s="7"/>
      <c r="I216" s="93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>
      <c r="A217" s="89">
        <v>45028.0</v>
      </c>
      <c r="B217" s="90" t="s">
        <v>17872</v>
      </c>
      <c r="C217" s="91" t="s">
        <v>17873</v>
      </c>
      <c r="D217" s="92" t="s">
        <v>10190</v>
      </c>
      <c r="E217" s="92" t="s">
        <v>24843</v>
      </c>
      <c r="F217" s="94" t="s">
        <v>239</v>
      </c>
      <c r="G217" s="92" t="s">
        <v>14</v>
      </c>
      <c r="H217" s="7"/>
      <c r="I217" s="93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>
      <c r="A218" s="89">
        <v>45027.0</v>
      </c>
      <c r="B218" s="90" t="s">
        <v>17874</v>
      </c>
      <c r="C218" s="91" t="s">
        <v>17875</v>
      </c>
      <c r="D218" s="92" t="s">
        <v>1932</v>
      </c>
      <c r="E218" s="92" t="s">
        <v>5895</v>
      </c>
      <c r="F218" s="92" t="s">
        <v>111</v>
      </c>
      <c r="G218" s="92" t="s">
        <v>14</v>
      </c>
      <c r="H218" s="7"/>
      <c r="I218" s="93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>
      <c r="A219" s="89">
        <v>45027.0</v>
      </c>
      <c r="B219" s="90" t="s">
        <v>17874</v>
      </c>
      <c r="C219" s="91" t="s">
        <v>17875</v>
      </c>
      <c r="D219" s="92" t="s">
        <v>1932</v>
      </c>
      <c r="E219" s="92" t="s">
        <v>13062</v>
      </c>
      <c r="F219" s="94" t="s">
        <v>239</v>
      </c>
      <c r="G219" s="92" t="s">
        <v>14</v>
      </c>
      <c r="H219" s="7"/>
      <c r="I219" s="93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>
      <c r="A220" s="89">
        <v>45027.0</v>
      </c>
      <c r="B220" s="90" t="s">
        <v>17874</v>
      </c>
      <c r="C220" s="91" t="s">
        <v>17875</v>
      </c>
      <c r="D220" s="92" t="s">
        <v>1932</v>
      </c>
      <c r="E220" s="92" t="s">
        <v>13062</v>
      </c>
      <c r="F220" s="92" t="s">
        <v>149</v>
      </c>
      <c r="G220" s="92" t="s">
        <v>14</v>
      </c>
      <c r="H220" s="7"/>
      <c r="I220" s="93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>
      <c r="A221" s="89">
        <v>45027.0</v>
      </c>
      <c r="B221" s="90" t="s">
        <v>17876</v>
      </c>
      <c r="C221" s="91" t="s">
        <v>17877</v>
      </c>
      <c r="D221" s="92" t="s">
        <v>109</v>
      </c>
      <c r="E221" s="92" t="s">
        <v>24844</v>
      </c>
      <c r="F221" s="94" t="s">
        <v>17878</v>
      </c>
      <c r="G221" s="92" t="s">
        <v>14</v>
      </c>
      <c r="H221" s="7"/>
      <c r="I221" s="93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>
      <c r="A222" s="89">
        <v>45026.0</v>
      </c>
      <c r="B222" s="90" t="s">
        <v>17879</v>
      </c>
      <c r="C222" s="91" t="s">
        <v>17880</v>
      </c>
      <c r="D222" s="92" t="s">
        <v>615</v>
      </c>
      <c r="E222" s="92" t="s">
        <v>110</v>
      </c>
      <c r="F222" s="92" t="s">
        <v>111</v>
      </c>
      <c r="G222" s="92" t="s">
        <v>14</v>
      </c>
      <c r="H222" s="7"/>
      <c r="I222" s="93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>
      <c r="A223" s="89">
        <v>45026.0</v>
      </c>
      <c r="B223" s="90" t="s">
        <v>17881</v>
      </c>
      <c r="C223" s="91" t="s">
        <v>17882</v>
      </c>
      <c r="D223" s="92" t="s">
        <v>312</v>
      </c>
      <c r="E223" s="94" t="s">
        <v>119</v>
      </c>
      <c r="F223" s="92" t="s">
        <v>3025</v>
      </c>
      <c r="G223" s="92" t="s">
        <v>14</v>
      </c>
      <c r="H223" s="7"/>
      <c r="I223" s="93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>
      <c r="A224" s="89">
        <v>45023.0</v>
      </c>
      <c r="B224" s="90" t="s">
        <v>17883</v>
      </c>
      <c r="C224" s="91" t="s">
        <v>17884</v>
      </c>
      <c r="D224" s="92" t="s">
        <v>1464</v>
      </c>
      <c r="E224" s="92" t="s">
        <v>110</v>
      </c>
      <c r="F224" s="92" t="s">
        <v>111</v>
      </c>
      <c r="G224" s="92" t="s">
        <v>14</v>
      </c>
      <c r="H224" s="7"/>
      <c r="I224" s="93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>
      <c r="A225" s="89">
        <v>45023.0</v>
      </c>
      <c r="B225" s="90" t="s">
        <v>17883</v>
      </c>
      <c r="C225" s="91" t="s">
        <v>17884</v>
      </c>
      <c r="D225" s="92" t="s">
        <v>1464</v>
      </c>
      <c r="E225" s="94" t="s">
        <v>3507</v>
      </c>
      <c r="F225" s="94" t="s">
        <v>38</v>
      </c>
      <c r="G225" s="92" t="s">
        <v>14</v>
      </c>
      <c r="H225" s="7"/>
      <c r="I225" s="93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>
      <c r="A226" s="89">
        <v>45023.0</v>
      </c>
      <c r="B226" s="90" t="s">
        <v>17885</v>
      </c>
      <c r="C226" s="91" t="s">
        <v>17886</v>
      </c>
      <c r="D226" s="92" t="s">
        <v>2610</v>
      </c>
      <c r="E226" s="92" t="s">
        <v>5895</v>
      </c>
      <c r="F226" s="92" t="s">
        <v>111</v>
      </c>
      <c r="G226" s="92" t="s">
        <v>14</v>
      </c>
      <c r="H226" s="7"/>
      <c r="I226" s="93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>
      <c r="A227" s="89">
        <v>45023.0</v>
      </c>
      <c r="B227" s="90" t="s">
        <v>17885</v>
      </c>
      <c r="C227" s="91" t="s">
        <v>17886</v>
      </c>
      <c r="D227" s="94" t="s">
        <v>2610</v>
      </c>
      <c r="E227" s="94" t="s">
        <v>3557</v>
      </c>
      <c r="F227" s="94" t="s">
        <v>239</v>
      </c>
      <c r="G227" s="92" t="s">
        <v>14</v>
      </c>
      <c r="H227" s="7"/>
      <c r="I227" s="93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>
      <c r="A228" s="89">
        <v>45021.0</v>
      </c>
      <c r="B228" s="90" t="s">
        <v>17887</v>
      </c>
      <c r="C228" s="91" t="s">
        <v>17888</v>
      </c>
      <c r="D228" s="92" t="s">
        <v>267</v>
      </c>
      <c r="E228" s="92" t="s">
        <v>110</v>
      </c>
      <c r="F228" s="92" t="s">
        <v>111</v>
      </c>
      <c r="G228" s="92" t="s">
        <v>14</v>
      </c>
      <c r="H228" s="7"/>
      <c r="I228" s="93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>
      <c r="A229" s="89">
        <v>45021.0</v>
      </c>
      <c r="B229" s="90" t="s">
        <v>17889</v>
      </c>
      <c r="C229" s="91" t="s">
        <v>17890</v>
      </c>
      <c r="D229" s="92" t="s">
        <v>5710</v>
      </c>
      <c r="E229" s="92" t="s">
        <v>110</v>
      </c>
      <c r="F229" s="92" t="s">
        <v>111</v>
      </c>
      <c r="G229" s="92" t="s">
        <v>14</v>
      </c>
      <c r="H229" s="7"/>
      <c r="I229" s="93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>
      <c r="A230" s="89">
        <v>45021.0</v>
      </c>
      <c r="B230" s="90" t="s">
        <v>17889</v>
      </c>
      <c r="C230" s="91" t="s">
        <v>17890</v>
      </c>
      <c r="D230" s="92" t="s">
        <v>5710</v>
      </c>
      <c r="E230" s="94" t="s">
        <v>240</v>
      </c>
      <c r="F230" s="94" t="s">
        <v>239</v>
      </c>
      <c r="G230" s="92" t="s">
        <v>14</v>
      </c>
      <c r="H230" s="7"/>
      <c r="I230" s="93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>
      <c r="A231" s="89">
        <v>45020.0</v>
      </c>
      <c r="B231" s="90" t="s">
        <v>17891</v>
      </c>
      <c r="C231" s="91" t="s">
        <v>17892</v>
      </c>
      <c r="D231" s="92" t="s">
        <v>838</v>
      </c>
      <c r="E231" s="92" t="s">
        <v>110</v>
      </c>
      <c r="F231" s="92" t="s">
        <v>111</v>
      </c>
      <c r="G231" s="92" t="s">
        <v>14</v>
      </c>
      <c r="H231" s="7"/>
      <c r="I231" s="93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>
      <c r="A232" s="89">
        <v>45020.0</v>
      </c>
      <c r="B232" s="90" t="s">
        <v>17891</v>
      </c>
      <c r="C232" s="91" t="s">
        <v>17892</v>
      </c>
      <c r="D232" s="92" t="s">
        <v>838</v>
      </c>
      <c r="E232" s="33" t="s">
        <v>119</v>
      </c>
      <c r="F232" s="33" t="s">
        <v>473</v>
      </c>
      <c r="G232" s="92" t="s">
        <v>14</v>
      </c>
      <c r="H232" s="7"/>
      <c r="I232" s="93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>
      <c r="A233" s="89">
        <v>45020.0</v>
      </c>
      <c r="B233" s="90" t="s">
        <v>17893</v>
      </c>
      <c r="C233" s="91" t="s">
        <v>17894</v>
      </c>
      <c r="D233" s="92" t="s">
        <v>615</v>
      </c>
      <c r="E233" s="92" t="s">
        <v>5895</v>
      </c>
      <c r="F233" s="92" t="s">
        <v>111</v>
      </c>
      <c r="G233" s="92" t="s">
        <v>14</v>
      </c>
      <c r="H233" s="7"/>
      <c r="I233" s="93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>
      <c r="A234" s="89">
        <v>45020.0</v>
      </c>
      <c r="B234" s="90" t="s">
        <v>17893</v>
      </c>
      <c r="C234" s="91" t="s">
        <v>17894</v>
      </c>
      <c r="D234" s="92" t="s">
        <v>615</v>
      </c>
      <c r="E234" s="33" t="s">
        <v>24845</v>
      </c>
      <c r="F234" s="33" t="s">
        <v>473</v>
      </c>
      <c r="G234" s="92" t="s">
        <v>14</v>
      </c>
      <c r="H234" s="7"/>
      <c r="I234" s="93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>
      <c r="A235" s="89">
        <v>45019.0</v>
      </c>
      <c r="B235" s="90" t="s">
        <v>17895</v>
      </c>
      <c r="C235" s="91" t="s">
        <v>17896</v>
      </c>
      <c r="D235" s="92" t="s">
        <v>445</v>
      </c>
      <c r="E235" s="92" t="s">
        <v>24846</v>
      </c>
      <c r="F235" s="94" t="s">
        <v>3463</v>
      </c>
      <c r="G235" s="92" t="s">
        <v>14</v>
      </c>
      <c r="H235" s="7"/>
      <c r="I235" s="93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>
      <c r="A236" s="89">
        <v>45019.0</v>
      </c>
      <c r="B236" s="90" t="s">
        <v>17895</v>
      </c>
      <c r="C236" s="91" t="s">
        <v>17896</v>
      </c>
      <c r="D236" s="92" t="s">
        <v>445</v>
      </c>
      <c r="E236" s="92" t="s">
        <v>24846</v>
      </c>
      <c r="F236" s="92" t="s">
        <v>24847</v>
      </c>
      <c r="G236" s="92" t="s">
        <v>14</v>
      </c>
      <c r="H236" s="7"/>
      <c r="I236" s="93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>
      <c r="A237" s="89">
        <v>45019.0</v>
      </c>
      <c r="B237" s="90" t="s">
        <v>17895</v>
      </c>
      <c r="C237" s="91" t="s">
        <v>17896</v>
      </c>
      <c r="D237" s="92" t="s">
        <v>445</v>
      </c>
      <c r="E237" s="92" t="s">
        <v>12016</v>
      </c>
      <c r="F237" s="92" t="s">
        <v>101</v>
      </c>
      <c r="G237" s="92" t="s">
        <v>14</v>
      </c>
      <c r="H237" s="7"/>
      <c r="I237" s="93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>
      <c r="A238" s="89">
        <v>45019.0</v>
      </c>
      <c r="B238" s="90" t="s">
        <v>17897</v>
      </c>
      <c r="C238" s="91" t="s">
        <v>17892</v>
      </c>
      <c r="D238" s="92" t="s">
        <v>838</v>
      </c>
      <c r="E238" s="92" t="s">
        <v>110</v>
      </c>
      <c r="F238" s="92" t="s">
        <v>111</v>
      </c>
      <c r="G238" s="92" t="s">
        <v>14</v>
      </c>
      <c r="H238" s="7"/>
      <c r="I238" s="93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>
      <c r="A239" s="89">
        <v>45019.0</v>
      </c>
      <c r="B239" s="90" t="s">
        <v>17897</v>
      </c>
      <c r="C239" s="91" t="s">
        <v>17892</v>
      </c>
      <c r="D239" s="92" t="s">
        <v>838</v>
      </c>
      <c r="E239" s="33" t="s">
        <v>119</v>
      </c>
      <c r="F239" s="33" t="s">
        <v>473</v>
      </c>
      <c r="G239" s="92" t="s">
        <v>14</v>
      </c>
      <c r="H239" s="7"/>
      <c r="I239" s="93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>
      <c r="A240" s="89">
        <v>45016.0</v>
      </c>
      <c r="B240" s="90" t="s">
        <v>17900</v>
      </c>
      <c r="C240" s="91" t="s">
        <v>17901</v>
      </c>
      <c r="D240" s="94" t="s">
        <v>135</v>
      </c>
      <c r="E240" s="95" t="s">
        <v>24848</v>
      </c>
      <c r="F240" s="94" t="s">
        <v>917</v>
      </c>
      <c r="G240" s="92" t="s">
        <v>14</v>
      </c>
      <c r="H240" s="7"/>
      <c r="I240" s="93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>
      <c r="A241" s="89">
        <v>45016.0</v>
      </c>
      <c r="B241" s="90" t="s">
        <v>17900</v>
      </c>
      <c r="C241" s="91" t="s">
        <v>17901</v>
      </c>
      <c r="D241" s="94" t="s">
        <v>206</v>
      </c>
      <c r="E241" s="95" t="s">
        <v>24849</v>
      </c>
      <c r="F241" s="94" t="s">
        <v>917</v>
      </c>
      <c r="G241" s="92" t="s">
        <v>14</v>
      </c>
      <c r="H241" s="7"/>
      <c r="I241" s="93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>
      <c r="A242" s="89">
        <v>45016.0</v>
      </c>
      <c r="B242" s="90" t="s">
        <v>17900</v>
      </c>
      <c r="C242" s="91" t="s">
        <v>17901</v>
      </c>
      <c r="D242" s="94" t="s">
        <v>970</v>
      </c>
      <c r="E242" s="95" t="s">
        <v>24850</v>
      </c>
      <c r="F242" s="94" t="s">
        <v>917</v>
      </c>
      <c r="G242" s="92" t="s">
        <v>14</v>
      </c>
      <c r="H242" s="7"/>
      <c r="I242" s="93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>
      <c r="A243" s="89">
        <v>45016.0</v>
      </c>
      <c r="B243" s="90" t="s">
        <v>17900</v>
      </c>
      <c r="C243" s="91" t="s">
        <v>17901</v>
      </c>
      <c r="D243" s="94" t="s">
        <v>135</v>
      </c>
      <c r="E243" s="94" t="s">
        <v>4372</v>
      </c>
      <c r="F243" s="94" t="s">
        <v>505</v>
      </c>
      <c r="G243" s="92" t="s">
        <v>14</v>
      </c>
      <c r="H243" s="7"/>
      <c r="I243" s="93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>
      <c r="A244" s="89">
        <v>45016.0</v>
      </c>
      <c r="B244" s="90" t="s">
        <v>17900</v>
      </c>
      <c r="C244" s="91" t="s">
        <v>17901</v>
      </c>
      <c r="D244" s="94" t="s">
        <v>206</v>
      </c>
      <c r="E244" s="94" t="s">
        <v>4372</v>
      </c>
      <c r="F244" s="94" t="s">
        <v>505</v>
      </c>
      <c r="G244" s="92" t="s">
        <v>14</v>
      </c>
      <c r="H244" s="7"/>
      <c r="I244" s="93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>
      <c r="A245" s="89">
        <v>45016.0</v>
      </c>
      <c r="B245" s="90" t="s">
        <v>17900</v>
      </c>
      <c r="C245" s="91" t="s">
        <v>17901</v>
      </c>
      <c r="D245" s="94" t="s">
        <v>970</v>
      </c>
      <c r="E245" s="94" t="s">
        <v>4372</v>
      </c>
      <c r="F245" s="94" t="s">
        <v>505</v>
      </c>
      <c r="G245" s="92" t="s">
        <v>14</v>
      </c>
      <c r="H245" s="7"/>
      <c r="I245" s="93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>
      <c r="A246" s="89">
        <v>45016.0</v>
      </c>
      <c r="B246" s="90" t="s">
        <v>24851</v>
      </c>
      <c r="C246" s="91" t="s">
        <v>24852</v>
      </c>
      <c r="D246" s="92" t="s">
        <v>839</v>
      </c>
      <c r="E246" s="92" t="s">
        <v>110</v>
      </c>
      <c r="F246" s="92" t="s">
        <v>91</v>
      </c>
      <c r="G246" s="92" t="s">
        <v>14</v>
      </c>
      <c r="H246" s="7"/>
      <c r="I246" s="93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>
      <c r="A247" s="89">
        <v>45016.0</v>
      </c>
      <c r="B247" s="90" t="s">
        <v>24851</v>
      </c>
      <c r="C247" s="91" t="s">
        <v>24852</v>
      </c>
      <c r="D247" s="92" t="s">
        <v>839</v>
      </c>
      <c r="E247" s="92" t="s">
        <v>24853</v>
      </c>
      <c r="F247" s="92" t="s">
        <v>10700</v>
      </c>
      <c r="G247" s="92" t="s">
        <v>14</v>
      </c>
      <c r="H247" s="7"/>
      <c r="I247" s="93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>
      <c r="A248" s="89">
        <v>45016.0</v>
      </c>
      <c r="B248" s="90" t="s">
        <v>24851</v>
      </c>
      <c r="C248" s="91" t="s">
        <v>24852</v>
      </c>
      <c r="D248" s="92" t="s">
        <v>839</v>
      </c>
      <c r="E248" s="92" t="s">
        <v>24854</v>
      </c>
      <c r="F248" s="92" t="s">
        <v>3611</v>
      </c>
      <c r="G248" s="92" t="s">
        <v>14</v>
      </c>
      <c r="H248" s="7"/>
      <c r="I248" s="93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>
      <c r="A249" s="89">
        <v>45015.0</v>
      </c>
      <c r="B249" s="90" t="s">
        <v>17903</v>
      </c>
      <c r="C249" s="91" t="s">
        <v>17904</v>
      </c>
      <c r="D249" s="92" t="s">
        <v>267</v>
      </c>
      <c r="E249" s="92" t="s">
        <v>110</v>
      </c>
      <c r="F249" s="92" t="s">
        <v>111</v>
      </c>
      <c r="G249" s="92" t="s">
        <v>14</v>
      </c>
      <c r="H249" s="7"/>
      <c r="I249" s="93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>
      <c r="A250" s="89">
        <v>45015.0</v>
      </c>
      <c r="B250" s="90" t="s">
        <v>17903</v>
      </c>
      <c r="C250" s="91" t="s">
        <v>17904</v>
      </c>
      <c r="D250" s="92" t="s">
        <v>267</v>
      </c>
      <c r="E250" s="94" t="s">
        <v>24855</v>
      </c>
      <c r="F250" s="92" t="s">
        <v>2843</v>
      </c>
      <c r="G250" s="92" t="s">
        <v>14</v>
      </c>
      <c r="H250" s="7"/>
      <c r="I250" s="93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>
      <c r="A251" s="89">
        <v>45015.0</v>
      </c>
      <c r="B251" s="90" t="s">
        <v>17903</v>
      </c>
      <c r="C251" s="91" t="s">
        <v>17904</v>
      </c>
      <c r="D251" s="92" t="s">
        <v>267</v>
      </c>
      <c r="E251" s="94" t="s">
        <v>9991</v>
      </c>
      <c r="F251" s="92" t="s">
        <v>13</v>
      </c>
      <c r="G251" s="92" t="s">
        <v>14</v>
      </c>
      <c r="H251" s="7"/>
      <c r="I251" s="93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>
      <c r="A252" s="89">
        <v>45015.0</v>
      </c>
      <c r="B252" s="90" t="s">
        <v>17905</v>
      </c>
      <c r="C252" s="91" t="s">
        <v>17906</v>
      </c>
      <c r="D252" s="92" t="s">
        <v>130</v>
      </c>
      <c r="E252" s="94" t="s">
        <v>119</v>
      </c>
      <c r="F252" s="94" t="s">
        <v>127</v>
      </c>
      <c r="G252" s="92" t="s">
        <v>14</v>
      </c>
      <c r="H252" s="7"/>
      <c r="I252" s="93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>
      <c r="A253" s="89">
        <v>45014.0</v>
      </c>
      <c r="B253" s="90" t="s">
        <v>17908</v>
      </c>
      <c r="C253" s="91" t="s">
        <v>17909</v>
      </c>
      <c r="D253" s="92" t="s">
        <v>567</v>
      </c>
      <c r="E253" s="92" t="s">
        <v>24856</v>
      </c>
      <c r="F253" s="92" t="s">
        <v>24857</v>
      </c>
      <c r="G253" s="92" t="s">
        <v>14</v>
      </c>
      <c r="H253" s="7"/>
      <c r="I253" s="93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>
      <c r="A254" s="89">
        <v>45014.0</v>
      </c>
      <c r="B254" s="90" t="s">
        <v>17908</v>
      </c>
      <c r="C254" s="91" t="s">
        <v>17909</v>
      </c>
      <c r="D254" s="92" t="s">
        <v>567</v>
      </c>
      <c r="E254" s="94" t="s">
        <v>4643</v>
      </c>
      <c r="F254" s="92" t="s">
        <v>24857</v>
      </c>
      <c r="G254" s="92" t="s">
        <v>14</v>
      </c>
      <c r="H254" s="7"/>
      <c r="I254" s="93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>
      <c r="A255" s="89">
        <v>45014.0</v>
      </c>
      <c r="B255" s="90" t="s">
        <v>17908</v>
      </c>
      <c r="C255" s="91" t="s">
        <v>17909</v>
      </c>
      <c r="D255" s="92" t="s">
        <v>567</v>
      </c>
      <c r="E255" s="92" t="s">
        <v>24858</v>
      </c>
      <c r="F255" s="92" t="s">
        <v>308</v>
      </c>
      <c r="G255" s="92" t="s">
        <v>14</v>
      </c>
      <c r="H255" s="7"/>
      <c r="I255" s="93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>
      <c r="A256" s="89">
        <v>45014.0</v>
      </c>
      <c r="B256" s="90" t="s">
        <v>17910</v>
      </c>
      <c r="C256" s="91" t="s">
        <v>17911</v>
      </c>
      <c r="D256" s="92" t="s">
        <v>611</v>
      </c>
      <c r="E256" s="92" t="s">
        <v>110</v>
      </c>
      <c r="F256" s="92" t="s">
        <v>602</v>
      </c>
      <c r="G256" s="92" t="s">
        <v>14</v>
      </c>
      <c r="H256" s="7"/>
      <c r="I256" s="93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>
      <c r="A257" s="89">
        <v>45014.0</v>
      </c>
      <c r="B257" s="90" t="s">
        <v>17910</v>
      </c>
      <c r="C257" s="91" t="s">
        <v>17911</v>
      </c>
      <c r="D257" s="92" t="s">
        <v>611</v>
      </c>
      <c r="E257" s="92" t="s">
        <v>2082</v>
      </c>
      <c r="F257" s="94" t="s">
        <v>239</v>
      </c>
      <c r="G257" s="92" t="s">
        <v>14</v>
      </c>
      <c r="H257" s="7"/>
      <c r="I257" s="93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>
      <c r="A258" s="89">
        <v>45014.0</v>
      </c>
      <c r="B258" s="90" t="s">
        <v>17910</v>
      </c>
      <c r="C258" s="91" t="s">
        <v>17911</v>
      </c>
      <c r="D258" s="92" t="s">
        <v>611</v>
      </c>
      <c r="E258" s="94" t="s">
        <v>436</v>
      </c>
      <c r="F258" s="94" t="s">
        <v>13</v>
      </c>
      <c r="G258" s="92" t="s">
        <v>14</v>
      </c>
      <c r="H258" s="7"/>
      <c r="I258" s="93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>
      <c r="A259" s="89">
        <v>45014.0</v>
      </c>
      <c r="B259" s="90" t="s">
        <v>17910</v>
      </c>
      <c r="C259" s="91" t="s">
        <v>17911</v>
      </c>
      <c r="D259" s="92" t="s">
        <v>611</v>
      </c>
      <c r="E259" s="92" t="s">
        <v>231</v>
      </c>
      <c r="F259" s="92" t="s">
        <v>304</v>
      </c>
      <c r="G259" s="92" t="s">
        <v>14</v>
      </c>
      <c r="H259" s="7"/>
      <c r="I259" s="93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>
      <c r="A260" s="89">
        <v>45009.0</v>
      </c>
      <c r="B260" s="90" t="s">
        <v>17924</v>
      </c>
      <c r="C260" s="30" t="s">
        <v>17925</v>
      </c>
      <c r="D260" s="92" t="s">
        <v>11</v>
      </c>
      <c r="E260" s="92" t="s">
        <v>15</v>
      </c>
      <c r="F260" s="92" t="s">
        <v>48</v>
      </c>
      <c r="G260" s="92" t="s">
        <v>14</v>
      </c>
      <c r="H260" s="7"/>
      <c r="I260" s="93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>
      <c r="A261" s="89">
        <v>45009.0</v>
      </c>
      <c r="B261" s="90" t="s">
        <v>17924</v>
      </c>
      <c r="C261" s="30" t="s">
        <v>17925</v>
      </c>
      <c r="D261" s="92" t="s">
        <v>11</v>
      </c>
      <c r="E261" s="92" t="s">
        <v>23647</v>
      </c>
      <c r="F261" s="92" t="s">
        <v>239</v>
      </c>
      <c r="G261" s="92" t="s">
        <v>14</v>
      </c>
      <c r="H261" s="7"/>
      <c r="I261" s="93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>
      <c r="A262" s="89">
        <v>45009.0</v>
      </c>
      <c r="B262" s="90" t="s">
        <v>17924</v>
      </c>
      <c r="C262" s="30" t="s">
        <v>17925</v>
      </c>
      <c r="D262" s="92" t="s">
        <v>11</v>
      </c>
      <c r="E262" s="92" t="s">
        <v>1862</v>
      </c>
      <c r="F262" s="92" t="s">
        <v>308</v>
      </c>
      <c r="G262" s="92" t="s">
        <v>14</v>
      </c>
      <c r="H262" s="7"/>
      <c r="I262" s="93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>
      <c r="A263" s="89">
        <v>45009.0</v>
      </c>
      <c r="B263" s="90" t="s">
        <v>17924</v>
      </c>
      <c r="C263" s="30" t="s">
        <v>17925</v>
      </c>
      <c r="D263" s="92" t="s">
        <v>11</v>
      </c>
      <c r="E263" s="94" t="s">
        <v>12667</v>
      </c>
      <c r="F263" s="92" t="s">
        <v>2843</v>
      </c>
      <c r="G263" s="92" t="s">
        <v>14</v>
      </c>
      <c r="H263" s="7"/>
      <c r="I263" s="93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>
      <c r="A264" s="89">
        <v>45009.0</v>
      </c>
      <c r="B264" s="90" t="s">
        <v>17926</v>
      </c>
      <c r="C264" s="30" t="s">
        <v>24859</v>
      </c>
      <c r="D264" s="94" t="s">
        <v>2610</v>
      </c>
      <c r="E264" s="33" t="s">
        <v>119</v>
      </c>
      <c r="F264" s="33" t="s">
        <v>6180</v>
      </c>
      <c r="G264" s="92" t="s">
        <v>14</v>
      </c>
      <c r="H264" s="7"/>
      <c r="I264" s="93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>
      <c r="A265" s="89">
        <v>45009.0</v>
      </c>
      <c r="B265" s="90" t="s">
        <v>17926</v>
      </c>
      <c r="C265" s="30" t="s">
        <v>24859</v>
      </c>
      <c r="D265" s="94" t="s">
        <v>2610</v>
      </c>
      <c r="E265" s="94" t="s">
        <v>119</v>
      </c>
      <c r="F265" s="92" t="s">
        <v>132</v>
      </c>
      <c r="G265" s="92" t="s">
        <v>14</v>
      </c>
      <c r="H265" s="7"/>
      <c r="I265" s="93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>
      <c r="A266" s="89">
        <v>45008.0</v>
      </c>
      <c r="B266" s="90" t="s">
        <v>17929</v>
      </c>
      <c r="C266" s="30" t="s">
        <v>17930</v>
      </c>
      <c r="D266" s="92" t="s">
        <v>812</v>
      </c>
      <c r="E266" s="94" t="s">
        <v>24855</v>
      </c>
      <c r="F266" s="92" t="s">
        <v>308</v>
      </c>
      <c r="G266" s="92" t="s">
        <v>14</v>
      </c>
      <c r="H266" s="7"/>
      <c r="I266" s="93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>
      <c r="A267" s="89">
        <v>45008.0</v>
      </c>
      <c r="B267" s="90" t="s">
        <v>17929</v>
      </c>
      <c r="C267" s="30" t="s">
        <v>17930</v>
      </c>
      <c r="D267" s="92" t="s">
        <v>812</v>
      </c>
      <c r="E267" s="92" t="s">
        <v>5895</v>
      </c>
      <c r="F267" s="92" t="s">
        <v>111</v>
      </c>
      <c r="G267" s="92" t="s">
        <v>14</v>
      </c>
      <c r="H267" s="7"/>
      <c r="I267" s="93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>
      <c r="A268" s="89">
        <v>45008.0</v>
      </c>
      <c r="B268" s="90" t="s">
        <v>17931</v>
      </c>
      <c r="C268" s="30" t="s">
        <v>17932</v>
      </c>
      <c r="D268" s="92" t="s">
        <v>651</v>
      </c>
      <c r="E268" s="92" t="s">
        <v>110</v>
      </c>
      <c r="F268" s="92" t="s">
        <v>111</v>
      </c>
      <c r="G268" s="92" t="s">
        <v>14</v>
      </c>
      <c r="H268" s="7"/>
      <c r="I268" s="93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>
      <c r="A269" s="89">
        <v>45008.0</v>
      </c>
      <c r="B269" s="90" t="s">
        <v>17931</v>
      </c>
      <c r="C269" s="30" t="s">
        <v>17932</v>
      </c>
      <c r="D269" s="92" t="s">
        <v>651</v>
      </c>
      <c r="E269" s="94" t="s">
        <v>420</v>
      </c>
      <c r="F269" s="92" t="s">
        <v>17867</v>
      </c>
      <c r="G269" s="92" t="s">
        <v>14</v>
      </c>
      <c r="H269" s="7"/>
      <c r="I269" s="93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>
      <c r="A270" s="89">
        <v>45007.0</v>
      </c>
      <c r="B270" s="90" t="s">
        <v>17934</v>
      </c>
      <c r="C270" s="30" t="s">
        <v>17935</v>
      </c>
      <c r="D270" s="92" t="s">
        <v>570</v>
      </c>
      <c r="E270" s="92" t="s">
        <v>110</v>
      </c>
      <c r="F270" s="92" t="s">
        <v>1856</v>
      </c>
      <c r="G270" s="92" t="s">
        <v>14</v>
      </c>
      <c r="H270" s="7"/>
      <c r="I270" s="93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>
      <c r="A271" s="89">
        <v>45007.0</v>
      </c>
      <c r="B271" s="90" t="s">
        <v>17934</v>
      </c>
      <c r="C271" s="30" t="s">
        <v>17935</v>
      </c>
      <c r="D271" s="92" t="s">
        <v>570</v>
      </c>
      <c r="E271" s="33" t="s">
        <v>119</v>
      </c>
      <c r="F271" s="33" t="s">
        <v>6180</v>
      </c>
      <c r="G271" s="92" t="s">
        <v>14</v>
      </c>
      <c r="H271" s="7"/>
      <c r="I271" s="93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>
      <c r="A272" s="89">
        <v>45007.0</v>
      </c>
      <c r="B272" s="90" t="s">
        <v>17936</v>
      </c>
      <c r="C272" s="30" t="s">
        <v>17937</v>
      </c>
      <c r="D272" s="92" t="s">
        <v>515</v>
      </c>
      <c r="E272" s="92" t="s">
        <v>5895</v>
      </c>
      <c r="F272" s="92" t="s">
        <v>111</v>
      </c>
      <c r="G272" s="92" t="s">
        <v>14</v>
      </c>
      <c r="H272" s="7"/>
      <c r="I272" s="93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>
      <c r="A273" s="89">
        <v>45007.0</v>
      </c>
      <c r="B273" s="90" t="s">
        <v>17936</v>
      </c>
      <c r="C273" s="30" t="s">
        <v>17937</v>
      </c>
      <c r="D273" s="92" t="s">
        <v>515</v>
      </c>
      <c r="E273" s="92" t="s">
        <v>8427</v>
      </c>
      <c r="F273" s="92" t="s">
        <v>1118</v>
      </c>
      <c r="G273" s="92" t="s">
        <v>14</v>
      </c>
      <c r="H273" s="7"/>
      <c r="I273" s="93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>
      <c r="A274" s="89">
        <v>45007.0</v>
      </c>
      <c r="B274" s="90" t="s">
        <v>17936</v>
      </c>
      <c r="C274" s="30" t="s">
        <v>17937</v>
      </c>
      <c r="D274" s="92" t="s">
        <v>515</v>
      </c>
      <c r="E274" s="92" t="s">
        <v>23647</v>
      </c>
      <c r="F274" s="92" t="s">
        <v>13</v>
      </c>
      <c r="G274" s="92" t="s">
        <v>14</v>
      </c>
      <c r="H274" s="7"/>
      <c r="I274" s="93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>
      <c r="A275" s="89">
        <v>45006.0</v>
      </c>
      <c r="B275" s="90" t="s">
        <v>17939</v>
      </c>
      <c r="C275" s="30" t="s">
        <v>17940</v>
      </c>
      <c r="D275" s="92" t="s">
        <v>1020</v>
      </c>
      <c r="E275" s="92" t="s">
        <v>23647</v>
      </c>
      <c r="F275" s="92" t="s">
        <v>239</v>
      </c>
      <c r="G275" s="92" t="s">
        <v>14</v>
      </c>
      <c r="H275" s="7"/>
      <c r="I275" s="93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>
      <c r="A276" s="89">
        <v>45006.0</v>
      </c>
      <c r="B276" s="90" t="s">
        <v>17939</v>
      </c>
      <c r="C276" s="30" t="s">
        <v>17940</v>
      </c>
      <c r="D276" s="92" t="s">
        <v>1020</v>
      </c>
      <c r="E276" s="94" t="s">
        <v>231</v>
      </c>
      <c r="F276" s="92" t="s">
        <v>505</v>
      </c>
      <c r="G276" s="92" t="s">
        <v>14</v>
      </c>
      <c r="H276" s="7"/>
      <c r="I276" s="93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>
      <c r="A277" s="89">
        <v>45006.0</v>
      </c>
      <c r="B277" s="90" t="s">
        <v>17939</v>
      </c>
      <c r="C277" s="30" t="s">
        <v>17940</v>
      </c>
      <c r="D277" s="92" t="s">
        <v>1020</v>
      </c>
      <c r="E277" s="94" t="s">
        <v>119</v>
      </c>
      <c r="F277" s="94" t="s">
        <v>473</v>
      </c>
      <c r="G277" s="92" t="s">
        <v>14</v>
      </c>
      <c r="H277" s="7"/>
      <c r="I277" s="93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>
      <c r="A278" s="89">
        <v>45006.0</v>
      </c>
      <c r="B278" s="90" t="s">
        <v>17941</v>
      </c>
      <c r="C278" s="30" t="s">
        <v>17942</v>
      </c>
      <c r="D278" s="92" t="s">
        <v>970</v>
      </c>
      <c r="E278" s="92" t="s">
        <v>15</v>
      </c>
      <c r="F278" s="92" t="s">
        <v>48</v>
      </c>
      <c r="G278" s="92" t="s">
        <v>14</v>
      </c>
      <c r="H278" s="7"/>
      <c r="I278" s="93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>
      <c r="A279" s="89">
        <v>45006.0</v>
      </c>
      <c r="B279" s="90" t="s">
        <v>17941</v>
      </c>
      <c r="C279" s="30" t="s">
        <v>17942</v>
      </c>
      <c r="D279" s="92" t="s">
        <v>970</v>
      </c>
      <c r="E279" s="92" t="s">
        <v>1003</v>
      </c>
      <c r="F279" s="92" t="s">
        <v>330</v>
      </c>
      <c r="G279" s="92" t="s">
        <v>14</v>
      </c>
      <c r="H279" s="7"/>
      <c r="I279" s="93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>
      <c r="A280" s="89">
        <v>45005.0</v>
      </c>
      <c r="B280" s="90" t="s">
        <v>17944</v>
      </c>
      <c r="C280" s="30" t="s">
        <v>17945</v>
      </c>
      <c r="D280" s="92" t="s">
        <v>2224</v>
      </c>
      <c r="E280" s="92" t="s">
        <v>38</v>
      </c>
      <c r="F280" s="92" t="s">
        <v>18</v>
      </c>
      <c r="G280" s="92" t="s">
        <v>14</v>
      </c>
      <c r="H280" s="7"/>
      <c r="I280" s="93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>
      <c r="A281" s="89">
        <v>45005.0</v>
      </c>
      <c r="B281" s="90" t="s">
        <v>17944</v>
      </c>
      <c r="C281" s="30" t="s">
        <v>17945</v>
      </c>
      <c r="D281" s="92" t="s">
        <v>2224</v>
      </c>
      <c r="E281" s="92" t="s">
        <v>1200</v>
      </c>
      <c r="F281" s="92" t="s">
        <v>24860</v>
      </c>
      <c r="G281" s="92" t="s">
        <v>14</v>
      </c>
      <c r="H281" s="7"/>
      <c r="I281" s="93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>
      <c r="A282" s="89">
        <v>45005.0</v>
      </c>
      <c r="B282" s="90" t="s">
        <v>17944</v>
      </c>
      <c r="C282" s="30" t="s">
        <v>17945</v>
      </c>
      <c r="D282" s="92" t="s">
        <v>2224</v>
      </c>
      <c r="E282" s="92" t="s">
        <v>24861</v>
      </c>
      <c r="F282" s="92" t="s">
        <v>13</v>
      </c>
      <c r="G282" s="92" t="s">
        <v>14</v>
      </c>
      <c r="H282" s="7"/>
      <c r="I282" s="93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>
      <c r="A283" s="89">
        <v>45005.0</v>
      </c>
      <c r="B283" s="90" t="s">
        <v>17944</v>
      </c>
      <c r="C283" s="30" t="s">
        <v>17945</v>
      </c>
      <c r="D283" s="92" t="s">
        <v>2224</v>
      </c>
      <c r="E283" s="92" t="s">
        <v>24862</v>
      </c>
      <c r="F283" s="92" t="s">
        <v>13</v>
      </c>
      <c r="G283" s="92" t="s">
        <v>14</v>
      </c>
      <c r="H283" s="7"/>
      <c r="I283" s="93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>
      <c r="A284" s="89">
        <v>45005.0</v>
      </c>
      <c r="B284" s="90" t="s">
        <v>17946</v>
      </c>
      <c r="C284" s="30" t="s">
        <v>17947</v>
      </c>
      <c r="D284" s="92" t="s">
        <v>3712</v>
      </c>
      <c r="E284" s="94" t="s">
        <v>334</v>
      </c>
      <c r="F284" s="92" t="s">
        <v>280</v>
      </c>
      <c r="G284" s="92" t="s">
        <v>14</v>
      </c>
      <c r="H284" s="7"/>
      <c r="I284" s="93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>
      <c r="A285" s="89">
        <v>45005.0</v>
      </c>
      <c r="B285" s="90" t="s">
        <v>17946</v>
      </c>
      <c r="C285" s="30" t="s">
        <v>17947</v>
      </c>
      <c r="D285" s="92" t="s">
        <v>3712</v>
      </c>
      <c r="E285" s="92" t="s">
        <v>24842</v>
      </c>
      <c r="F285" s="92" t="s">
        <v>18</v>
      </c>
      <c r="G285" s="92" t="s">
        <v>14</v>
      </c>
      <c r="H285" s="7"/>
      <c r="I285" s="93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>
      <c r="A286" s="89">
        <v>45001.0</v>
      </c>
      <c r="B286" s="90" t="s">
        <v>17949</v>
      </c>
      <c r="C286" s="30" t="s">
        <v>17950</v>
      </c>
      <c r="D286" s="92" t="s">
        <v>530</v>
      </c>
      <c r="E286" s="92" t="s">
        <v>110</v>
      </c>
      <c r="F286" s="92" t="s">
        <v>111</v>
      </c>
      <c r="G286" s="92" t="s">
        <v>14</v>
      </c>
      <c r="H286" s="7"/>
      <c r="I286" s="93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>
      <c r="A287" s="89">
        <v>45001.0</v>
      </c>
      <c r="B287" s="90" t="s">
        <v>17949</v>
      </c>
      <c r="C287" s="30" t="s">
        <v>17950</v>
      </c>
      <c r="D287" s="92" t="s">
        <v>530</v>
      </c>
      <c r="E287" s="94" t="s">
        <v>119</v>
      </c>
      <c r="F287" s="92" t="s">
        <v>308</v>
      </c>
      <c r="G287" s="92" t="s">
        <v>14</v>
      </c>
      <c r="H287" s="7"/>
      <c r="I287" s="93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>
      <c r="A288" s="89">
        <v>45001.0</v>
      </c>
      <c r="B288" s="90" t="s">
        <v>17951</v>
      </c>
      <c r="C288" s="30" t="s">
        <v>17952</v>
      </c>
      <c r="D288" s="92" t="s">
        <v>32</v>
      </c>
      <c r="E288" s="92" t="s">
        <v>110</v>
      </c>
      <c r="F288" s="92" t="s">
        <v>6179</v>
      </c>
      <c r="G288" s="92" t="s">
        <v>14</v>
      </c>
      <c r="H288" s="7"/>
      <c r="I288" s="93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>
      <c r="A289" s="89">
        <v>45001.0</v>
      </c>
      <c r="B289" s="90" t="s">
        <v>17951</v>
      </c>
      <c r="C289" s="30" t="s">
        <v>17952</v>
      </c>
      <c r="D289" s="92" t="s">
        <v>32</v>
      </c>
      <c r="E289" s="92" t="s">
        <v>420</v>
      </c>
      <c r="F289" s="92" t="s">
        <v>1364</v>
      </c>
      <c r="G289" s="92" t="s">
        <v>14</v>
      </c>
      <c r="H289" s="7"/>
      <c r="I289" s="93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>
      <c r="A290" s="89">
        <v>45001.0</v>
      </c>
      <c r="B290" s="90" t="s">
        <v>17951</v>
      </c>
      <c r="C290" s="30" t="s">
        <v>17952</v>
      </c>
      <c r="D290" s="92" t="s">
        <v>32</v>
      </c>
      <c r="E290" s="92" t="s">
        <v>24863</v>
      </c>
      <c r="F290" s="92" t="s">
        <v>13</v>
      </c>
      <c r="G290" s="92" t="s">
        <v>14</v>
      </c>
      <c r="H290" s="7"/>
      <c r="I290" s="93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>
      <c r="A291" s="89">
        <v>45000.0</v>
      </c>
      <c r="B291" s="90" t="s">
        <v>17954</v>
      </c>
      <c r="C291" s="30" t="s">
        <v>17955</v>
      </c>
      <c r="D291" s="92" t="s">
        <v>970</v>
      </c>
      <c r="E291" s="92" t="s">
        <v>110</v>
      </c>
      <c r="F291" s="92" t="s">
        <v>111</v>
      </c>
      <c r="G291" s="92" t="s">
        <v>14</v>
      </c>
      <c r="H291" s="7"/>
      <c r="I291" s="93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>
      <c r="A292" s="89">
        <v>45000.0</v>
      </c>
      <c r="B292" s="90" t="s">
        <v>17954</v>
      </c>
      <c r="C292" s="30" t="s">
        <v>17955</v>
      </c>
      <c r="D292" s="92" t="s">
        <v>970</v>
      </c>
      <c r="E292" s="92" t="s">
        <v>105</v>
      </c>
      <c r="F292" s="92" t="s">
        <v>6953</v>
      </c>
      <c r="G292" s="92" t="s">
        <v>14</v>
      </c>
      <c r="H292" s="7"/>
      <c r="I292" s="93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>
      <c r="A293" s="89">
        <v>45000.0</v>
      </c>
      <c r="B293" s="90" t="s">
        <v>17954</v>
      </c>
      <c r="C293" s="30" t="s">
        <v>17955</v>
      </c>
      <c r="D293" s="92" t="s">
        <v>970</v>
      </c>
      <c r="E293" s="94" t="s">
        <v>119</v>
      </c>
      <c r="F293" s="94" t="s">
        <v>6180</v>
      </c>
      <c r="G293" s="92" t="s">
        <v>14</v>
      </c>
      <c r="H293" s="7"/>
      <c r="I293" s="93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>
      <c r="A294" s="89">
        <v>45000.0</v>
      </c>
      <c r="B294" s="90" t="s">
        <v>17956</v>
      </c>
      <c r="C294" s="30" t="s">
        <v>17884</v>
      </c>
      <c r="D294" s="92" t="s">
        <v>1464</v>
      </c>
      <c r="E294" s="92" t="s">
        <v>110</v>
      </c>
      <c r="F294" s="92" t="s">
        <v>111</v>
      </c>
      <c r="G294" s="92" t="s">
        <v>14</v>
      </c>
      <c r="H294" s="7"/>
      <c r="I294" s="93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>
      <c r="A295" s="89">
        <v>45000.0</v>
      </c>
      <c r="B295" s="90" t="s">
        <v>17956</v>
      </c>
      <c r="C295" s="30" t="s">
        <v>17884</v>
      </c>
      <c r="D295" s="92" t="s">
        <v>1464</v>
      </c>
      <c r="E295" s="92" t="s">
        <v>3507</v>
      </c>
      <c r="F295" s="33" t="s">
        <v>38</v>
      </c>
      <c r="G295" s="92" t="s">
        <v>14</v>
      </c>
      <c r="H295" s="7"/>
      <c r="I295" s="93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>
      <c r="A296" s="89">
        <v>44999.0</v>
      </c>
      <c r="B296" s="90" t="s">
        <v>17958</v>
      </c>
      <c r="C296" s="30" t="s">
        <v>17959</v>
      </c>
      <c r="D296" s="92" t="s">
        <v>476</v>
      </c>
      <c r="E296" s="94" t="s">
        <v>6684</v>
      </c>
      <c r="F296" s="94" t="s">
        <v>6260</v>
      </c>
      <c r="G296" s="92" t="s">
        <v>14</v>
      </c>
      <c r="H296" s="7"/>
      <c r="I296" s="93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>
      <c r="A297" s="89">
        <v>44999.0</v>
      </c>
      <c r="B297" s="90" t="s">
        <v>17958</v>
      </c>
      <c r="C297" s="30" t="s">
        <v>17959</v>
      </c>
      <c r="D297" s="92" t="s">
        <v>476</v>
      </c>
      <c r="E297" s="92" t="s">
        <v>24864</v>
      </c>
      <c r="F297" s="92" t="s">
        <v>18</v>
      </c>
      <c r="G297" s="92" t="s">
        <v>14</v>
      </c>
      <c r="H297" s="7"/>
      <c r="I297" s="93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>
      <c r="A298" s="89">
        <v>44999.0</v>
      </c>
      <c r="B298" s="90" t="s">
        <v>17960</v>
      </c>
      <c r="C298" s="30" t="s">
        <v>17961</v>
      </c>
      <c r="D298" s="92" t="s">
        <v>1699</v>
      </c>
      <c r="E298" s="92" t="s">
        <v>15</v>
      </c>
      <c r="F298" s="92" t="s">
        <v>48</v>
      </c>
      <c r="G298" s="92" t="s">
        <v>14</v>
      </c>
      <c r="H298" s="7"/>
      <c r="I298" s="93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>
      <c r="A299" s="89">
        <v>44999.0</v>
      </c>
      <c r="B299" s="90" t="s">
        <v>17960</v>
      </c>
      <c r="C299" s="30" t="s">
        <v>17961</v>
      </c>
      <c r="D299" s="92" t="s">
        <v>1699</v>
      </c>
      <c r="E299" s="94" t="s">
        <v>24842</v>
      </c>
      <c r="F299" s="94" t="s">
        <v>473</v>
      </c>
      <c r="G299" s="92" t="s">
        <v>14</v>
      </c>
      <c r="H299" s="7"/>
      <c r="I299" s="93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>
      <c r="A300" s="89">
        <v>44998.0</v>
      </c>
      <c r="B300" s="90" t="s">
        <v>17967</v>
      </c>
      <c r="C300" s="30" t="s">
        <v>17968</v>
      </c>
      <c r="D300" s="92" t="s">
        <v>642</v>
      </c>
      <c r="E300" s="92" t="s">
        <v>110</v>
      </c>
      <c r="F300" s="92" t="s">
        <v>111</v>
      </c>
      <c r="G300" s="92" t="s">
        <v>14</v>
      </c>
      <c r="H300" s="7"/>
      <c r="I300" s="93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>
      <c r="A301" s="89">
        <v>44998.0</v>
      </c>
      <c r="B301" s="90" t="s">
        <v>17967</v>
      </c>
      <c r="C301" s="30" t="s">
        <v>17968</v>
      </c>
      <c r="D301" s="92" t="s">
        <v>642</v>
      </c>
      <c r="E301" s="92" t="s">
        <v>24840</v>
      </c>
      <c r="F301" s="92" t="s">
        <v>18</v>
      </c>
      <c r="G301" s="92" t="s">
        <v>14</v>
      </c>
      <c r="H301" s="7"/>
      <c r="I301" s="93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>
      <c r="A302" s="89">
        <v>44994.0</v>
      </c>
      <c r="B302" s="90" t="s">
        <v>17969</v>
      </c>
      <c r="C302" s="30" t="s">
        <v>17970</v>
      </c>
      <c r="D302" s="92" t="s">
        <v>1020</v>
      </c>
      <c r="E302" s="94" t="s">
        <v>119</v>
      </c>
      <c r="F302" s="92" t="s">
        <v>917</v>
      </c>
      <c r="G302" s="92" t="s">
        <v>14</v>
      </c>
      <c r="H302" s="7"/>
      <c r="I302" s="93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>
      <c r="A303" s="89">
        <v>44994.0</v>
      </c>
      <c r="B303" s="90" t="s">
        <v>17969</v>
      </c>
      <c r="C303" s="30" t="s">
        <v>17970</v>
      </c>
      <c r="D303" s="92" t="s">
        <v>1020</v>
      </c>
      <c r="E303" s="92" t="s">
        <v>2737</v>
      </c>
      <c r="F303" s="92" t="s">
        <v>33</v>
      </c>
      <c r="G303" s="92" t="s">
        <v>14</v>
      </c>
      <c r="H303" s="7"/>
      <c r="I303" s="93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>
      <c r="A304" s="89">
        <v>44994.0</v>
      </c>
      <c r="B304" s="90" t="s">
        <v>17969</v>
      </c>
      <c r="C304" s="30" t="s">
        <v>17970</v>
      </c>
      <c r="D304" s="92" t="s">
        <v>1020</v>
      </c>
      <c r="E304" s="92" t="s">
        <v>23647</v>
      </c>
      <c r="F304" s="92" t="s">
        <v>13</v>
      </c>
      <c r="G304" s="92" t="s">
        <v>14</v>
      </c>
      <c r="H304" s="7"/>
      <c r="I304" s="93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>
      <c r="A305" s="89">
        <v>44994.0</v>
      </c>
      <c r="B305" s="90" t="s">
        <v>17971</v>
      </c>
      <c r="C305" s="30" t="s">
        <v>17972</v>
      </c>
      <c r="D305" s="92" t="s">
        <v>445</v>
      </c>
      <c r="E305" s="94" t="s">
        <v>6684</v>
      </c>
      <c r="F305" s="94" t="s">
        <v>24836</v>
      </c>
      <c r="G305" s="92" t="s">
        <v>14</v>
      </c>
      <c r="H305" s="7"/>
      <c r="I305" s="93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>
      <c r="A306" s="89">
        <v>44994.0</v>
      </c>
      <c r="B306" s="90" t="s">
        <v>17971</v>
      </c>
      <c r="C306" s="30" t="s">
        <v>17972</v>
      </c>
      <c r="D306" s="92" t="s">
        <v>445</v>
      </c>
      <c r="E306" s="92" t="s">
        <v>24865</v>
      </c>
      <c r="F306" s="92" t="s">
        <v>239</v>
      </c>
      <c r="G306" s="92" t="s">
        <v>14</v>
      </c>
      <c r="H306" s="7"/>
      <c r="I306" s="93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>
      <c r="A307" s="89">
        <v>44994.0</v>
      </c>
      <c r="B307" s="90" t="s">
        <v>17971</v>
      </c>
      <c r="C307" s="30" t="s">
        <v>17972</v>
      </c>
      <c r="D307" s="92" t="s">
        <v>445</v>
      </c>
      <c r="E307" s="94" t="s">
        <v>24866</v>
      </c>
      <c r="F307" s="33" t="s">
        <v>7020</v>
      </c>
      <c r="G307" s="92" t="s">
        <v>14</v>
      </c>
      <c r="H307" s="7"/>
      <c r="I307" s="93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>
      <c r="A308" s="89">
        <v>44993.0</v>
      </c>
      <c r="B308" s="90" t="s">
        <v>17973</v>
      </c>
      <c r="C308" s="30" t="s">
        <v>17974</v>
      </c>
      <c r="D308" s="92" t="s">
        <v>32</v>
      </c>
      <c r="E308" s="92" t="s">
        <v>110</v>
      </c>
      <c r="F308" s="92" t="s">
        <v>111</v>
      </c>
      <c r="G308" s="92" t="s">
        <v>14</v>
      </c>
      <c r="H308" s="7"/>
      <c r="I308" s="93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>
      <c r="A309" s="89">
        <v>44993.0</v>
      </c>
      <c r="B309" s="90" t="s">
        <v>17973</v>
      </c>
      <c r="C309" s="30" t="s">
        <v>17974</v>
      </c>
      <c r="D309" s="92" t="s">
        <v>32</v>
      </c>
      <c r="E309" s="92" t="s">
        <v>24867</v>
      </c>
      <c r="F309" s="92" t="s">
        <v>3611</v>
      </c>
      <c r="G309" s="92" t="s">
        <v>14</v>
      </c>
      <c r="H309" s="7"/>
      <c r="I309" s="93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>
      <c r="A310" s="89">
        <v>44992.0</v>
      </c>
      <c r="B310" s="90" t="s">
        <v>17975</v>
      </c>
      <c r="C310" s="30" t="s">
        <v>17976</v>
      </c>
      <c r="D310" s="92" t="s">
        <v>118</v>
      </c>
      <c r="E310" s="92" t="s">
        <v>119</v>
      </c>
      <c r="F310" s="92" t="s">
        <v>473</v>
      </c>
      <c r="G310" s="92" t="s">
        <v>14</v>
      </c>
      <c r="H310" s="7"/>
      <c r="I310" s="93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>
      <c r="A311" s="89">
        <v>44992.0</v>
      </c>
      <c r="B311" s="90" t="s">
        <v>17977</v>
      </c>
      <c r="C311" s="30" t="s">
        <v>17978</v>
      </c>
      <c r="D311" s="92" t="s">
        <v>1093</v>
      </c>
      <c r="E311" s="92" t="s">
        <v>110</v>
      </c>
      <c r="F311" s="92" t="s">
        <v>111</v>
      </c>
      <c r="G311" s="92" t="s">
        <v>14</v>
      </c>
      <c r="H311" s="7"/>
      <c r="I311" s="93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>
      <c r="A312" s="89">
        <v>44992.0</v>
      </c>
      <c r="B312" s="90" t="s">
        <v>17977</v>
      </c>
      <c r="C312" s="30" t="s">
        <v>17978</v>
      </c>
      <c r="D312" s="92" t="s">
        <v>1093</v>
      </c>
      <c r="E312" s="92" t="s">
        <v>6616</v>
      </c>
      <c r="F312" s="33" t="s">
        <v>220</v>
      </c>
      <c r="G312" s="92" t="s">
        <v>29</v>
      </c>
      <c r="H312" s="7"/>
      <c r="I312" s="93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>
      <c r="A313" s="89">
        <v>44987.0</v>
      </c>
      <c r="B313" s="90" t="s">
        <v>17979</v>
      </c>
      <c r="C313" s="30" t="s">
        <v>17980</v>
      </c>
      <c r="D313" s="92" t="s">
        <v>1348</v>
      </c>
      <c r="E313" s="92" t="s">
        <v>5895</v>
      </c>
      <c r="F313" s="92" t="s">
        <v>111</v>
      </c>
      <c r="G313" s="92" t="s">
        <v>14</v>
      </c>
      <c r="H313" s="7"/>
      <c r="I313" s="93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>
      <c r="A314" s="89">
        <v>44987.0</v>
      </c>
      <c r="B314" s="90" t="s">
        <v>17979</v>
      </c>
      <c r="C314" s="30" t="s">
        <v>17980</v>
      </c>
      <c r="D314" s="92" t="s">
        <v>1348</v>
      </c>
      <c r="E314" s="92" t="s">
        <v>119</v>
      </c>
      <c r="F314" s="92" t="s">
        <v>473</v>
      </c>
      <c r="G314" s="92" t="s">
        <v>14</v>
      </c>
      <c r="H314" s="7"/>
      <c r="I314" s="93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>
      <c r="A315" s="89">
        <v>44987.0</v>
      </c>
      <c r="B315" s="90" t="s">
        <v>17981</v>
      </c>
      <c r="C315" s="30" t="s">
        <v>17982</v>
      </c>
      <c r="D315" s="92" t="s">
        <v>206</v>
      </c>
      <c r="E315" s="92" t="s">
        <v>119</v>
      </c>
      <c r="F315" s="92" t="s">
        <v>473</v>
      </c>
      <c r="G315" s="92" t="s">
        <v>14</v>
      </c>
      <c r="H315" s="7"/>
      <c r="I315" s="93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>
      <c r="A316" s="89">
        <v>44987.0</v>
      </c>
      <c r="B316" s="90" t="s">
        <v>17981</v>
      </c>
      <c r="C316" s="30" t="s">
        <v>17982</v>
      </c>
      <c r="D316" s="92" t="s">
        <v>206</v>
      </c>
      <c r="E316" s="92" t="s">
        <v>8062</v>
      </c>
      <c r="F316" s="92" t="s">
        <v>14553</v>
      </c>
      <c r="G316" s="92" t="s">
        <v>14</v>
      </c>
      <c r="H316" s="7"/>
      <c r="I316" s="93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>
      <c r="A317" s="89">
        <v>44987.0</v>
      </c>
      <c r="B317" s="90" t="s">
        <v>17981</v>
      </c>
      <c r="C317" s="30" t="s">
        <v>17982</v>
      </c>
      <c r="D317" s="92" t="s">
        <v>206</v>
      </c>
      <c r="E317" s="92" t="s">
        <v>1003</v>
      </c>
      <c r="F317" s="92" t="s">
        <v>917</v>
      </c>
      <c r="G317" s="92" t="s">
        <v>14</v>
      </c>
      <c r="H317" s="7"/>
      <c r="I317" s="93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>
      <c r="A318" s="89">
        <v>44986.0</v>
      </c>
      <c r="B318" s="90" t="s">
        <v>17983</v>
      </c>
      <c r="C318" s="30" t="s">
        <v>17984</v>
      </c>
      <c r="D318" s="92" t="s">
        <v>838</v>
      </c>
      <c r="E318" s="92" t="s">
        <v>3507</v>
      </c>
      <c r="F318" s="95" t="s">
        <v>24868</v>
      </c>
      <c r="G318" s="92" t="s">
        <v>14</v>
      </c>
      <c r="H318" s="7"/>
      <c r="I318" s="93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>
      <c r="A319" s="89">
        <v>44986.0</v>
      </c>
      <c r="B319" s="90" t="s">
        <v>17983</v>
      </c>
      <c r="C319" s="30" t="s">
        <v>17984</v>
      </c>
      <c r="D319" s="92" t="s">
        <v>838</v>
      </c>
      <c r="E319" s="92" t="s">
        <v>436</v>
      </c>
      <c r="F319" s="92" t="s">
        <v>4192</v>
      </c>
      <c r="G319" s="92" t="s">
        <v>14</v>
      </c>
      <c r="H319" s="7"/>
      <c r="I319" s="93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>
      <c r="A320" s="89">
        <v>44986.0</v>
      </c>
      <c r="B320" s="90" t="s">
        <v>17983</v>
      </c>
      <c r="C320" s="30" t="s">
        <v>17984</v>
      </c>
      <c r="D320" s="92" t="s">
        <v>838</v>
      </c>
      <c r="E320" s="94" t="s">
        <v>420</v>
      </c>
      <c r="F320" s="92" t="s">
        <v>33</v>
      </c>
      <c r="G320" s="92" t="s">
        <v>14</v>
      </c>
      <c r="H320" s="7"/>
      <c r="I320" s="93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>
      <c r="A321" s="89">
        <v>44986.0</v>
      </c>
      <c r="B321" s="90" t="s">
        <v>17985</v>
      </c>
      <c r="C321" s="30" t="s">
        <v>17986</v>
      </c>
      <c r="D321" s="92" t="s">
        <v>1557</v>
      </c>
      <c r="E321" s="92" t="s">
        <v>110</v>
      </c>
      <c r="F321" s="92" t="s">
        <v>111</v>
      </c>
      <c r="G321" s="92" t="s">
        <v>14</v>
      </c>
      <c r="H321" s="7"/>
      <c r="I321" s="93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>
      <c r="A322" s="89">
        <v>44986.0</v>
      </c>
      <c r="B322" s="90" t="s">
        <v>17985</v>
      </c>
      <c r="C322" s="30" t="s">
        <v>24869</v>
      </c>
      <c r="D322" s="92" t="s">
        <v>1557</v>
      </c>
      <c r="E322" s="92" t="s">
        <v>119</v>
      </c>
      <c r="F322" s="92" t="s">
        <v>473</v>
      </c>
      <c r="G322" s="92" t="s">
        <v>14</v>
      </c>
      <c r="H322" s="7"/>
      <c r="I322" s="93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>
      <c r="A323" s="89">
        <v>44985.0</v>
      </c>
      <c r="B323" s="90" t="s">
        <v>17988</v>
      </c>
      <c r="C323" s="30" t="s">
        <v>17989</v>
      </c>
      <c r="D323" s="92" t="s">
        <v>21</v>
      </c>
      <c r="E323" s="92" t="s">
        <v>119</v>
      </c>
      <c r="F323" s="92" t="s">
        <v>473</v>
      </c>
      <c r="G323" s="92" t="s">
        <v>14</v>
      </c>
      <c r="H323" s="7"/>
      <c r="I323" s="93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>
      <c r="A324" s="89">
        <v>44985.0</v>
      </c>
      <c r="B324" s="90" t="s">
        <v>17988</v>
      </c>
      <c r="C324" s="30" t="s">
        <v>17989</v>
      </c>
      <c r="D324" s="92" t="s">
        <v>21</v>
      </c>
      <c r="E324" s="92" t="s">
        <v>241</v>
      </c>
      <c r="F324" s="92" t="s">
        <v>239</v>
      </c>
      <c r="G324" s="92" t="s">
        <v>14</v>
      </c>
      <c r="H324" s="7"/>
      <c r="I324" s="93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>
      <c r="A325" s="89">
        <v>44985.0</v>
      </c>
      <c r="B325" s="90" t="s">
        <v>17988</v>
      </c>
      <c r="C325" s="30" t="s">
        <v>17989</v>
      </c>
      <c r="D325" s="92" t="s">
        <v>21</v>
      </c>
      <c r="E325" s="92" t="s">
        <v>12</v>
      </c>
      <c r="F325" s="92" t="s">
        <v>13</v>
      </c>
      <c r="G325" s="92" t="s">
        <v>14</v>
      </c>
      <c r="H325" s="7"/>
      <c r="I325" s="93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>
      <c r="A326" s="89">
        <v>44985.0</v>
      </c>
      <c r="B326" s="90" t="s">
        <v>17990</v>
      </c>
      <c r="C326" s="30" t="s">
        <v>17991</v>
      </c>
      <c r="D326" s="92" t="s">
        <v>307</v>
      </c>
      <c r="E326" s="92" t="s">
        <v>110</v>
      </c>
      <c r="F326" s="92" t="s">
        <v>111</v>
      </c>
      <c r="G326" s="92" t="s">
        <v>14</v>
      </c>
      <c r="H326" s="7"/>
      <c r="I326" s="93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>
      <c r="A327" s="89">
        <v>44985.0</v>
      </c>
      <c r="B327" s="90" t="s">
        <v>17990</v>
      </c>
      <c r="C327" s="30" t="s">
        <v>17991</v>
      </c>
      <c r="D327" s="92" t="s">
        <v>307</v>
      </c>
      <c r="E327" s="92" t="s">
        <v>105</v>
      </c>
      <c r="F327" s="92" t="s">
        <v>6953</v>
      </c>
      <c r="G327" s="92" t="s">
        <v>14</v>
      </c>
      <c r="H327" s="7"/>
      <c r="I327" s="93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>
      <c r="A328" s="89">
        <v>44985.0</v>
      </c>
      <c r="B328" s="90" t="s">
        <v>17990</v>
      </c>
      <c r="C328" s="30" t="s">
        <v>17991</v>
      </c>
      <c r="D328" s="92" t="s">
        <v>307</v>
      </c>
      <c r="E328" s="92" t="s">
        <v>119</v>
      </c>
      <c r="F328" s="92" t="s">
        <v>473</v>
      </c>
      <c r="G328" s="92" t="s">
        <v>14</v>
      </c>
      <c r="H328" s="7"/>
      <c r="I328" s="93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>
      <c r="A329" s="89">
        <v>44984.0</v>
      </c>
      <c r="B329" s="90" t="s">
        <v>17992</v>
      </c>
      <c r="C329" s="30" t="s">
        <v>17993</v>
      </c>
      <c r="D329" s="92" t="s">
        <v>206</v>
      </c>
      <c r="E329" s="92" t="s">
        <v>110</v>
      </c>
      <c r="F329" s="92" t="s">
        <v>111</v>
      </c>
      <c r="G329" s="92" t="s">
        <v>14</v>
      </c>
      <c r="H329" s="7"/>
      <c r="I329" s="93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>
      <c r="A330" s="89">
        <v>44984.0</v>
      </c>
      <c r="B330" s="90" t="s">
        <v>17992</v>
      </c>
      <c r="C330" s="30" t="s">
        <v>17993</v>
      </c>
      <c r="D330" s="92" t="s">
        <v>206</v>
      </c>
      <c r="E330" s="92" t="s">
        <v>47</v>
      </c>
      <c r="F330" s="92" t="s">
        <v>9125</v>
      </c>
      <c r="G330" s="92" t="s">
        <v>14</v>
      </c>
      <c r="H330" s="7"/>
      <c r="I330" s="93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>
      <c r="A331" s="89">
        <v>44984.0</v>
      </c>
      <c r="B331" s="90" t="s">
        <v>17994</v>
      </c>
      <c r="C331" s="30" t="s">
        <v>17995</v>
      </c>
      <c r="D331" s="92" t="s">
        <v>3444</v>
      </c>
      <c r="E331" s="92" t="s">
        <v>110</v>
      </c>
      <c r="F331" s="92" t="s">
        <v>111</v>
      </c>
      <c r="G331" s="92" t="s">
        <v>14</v>
      </c>
      <c r="H331" s="7"/>
      <c r="I331" s="93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>
      <c r="A332" s="89">
        <v>44984.0</v>
      </c>
      <c r="B332" s="90" t="s">
        <v>17994</v>
      </c>
      <c r="C332" s="30" t="s">
        <v>17995</v>
      </c>
      <c r="D332" s="92" t="s">
        <v>3444</v>
      </c>
      <c r="E332" s="94" t="s">
        <v>119</v>
      </c>
      <c r="F332" s="92" t="s">
        <v>2840</v>
      </c>
      <c r="G332" s="92" t="s">
        <v>14</v>
      </c>
      <c r="H332" s="7"/>
      <c r="I332" s="93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>
      <c r="A333" s="89">
        <v>44984.0</v>
      </c>
      <c r="B333" s="90" t="s">
        <v>17994</v>
      </c>
      <c r="C333" s="30" t="s">
        <v>17995</v>
      </c>
      <c r="D333" s="92" t="s">
        <v>3444</v>
      </c>
      <c r="E333" s="92" t="s">
        <v>24864</v>
      </c>
      <c r="F333" s="92" t="s">
        <v>202</v>
      </c>
      <c r="G333" s="92" t="s">
        <v>14</v>
      </c>
      <c r="H333" s="7"/>
      <c r="I333" s="93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>
      <c r="A334" s="89">
        <v>44981.0</v>
      </c>
      <c r="B334" s="90" t="s">
        <v>17997</v>
      </c>
      <c r="C334" s="30" t="s">
        <v>17998</v>
      </c>
      <c r="D334" s="92" t="s">
        <v>2651</v>
      </c>
      <c r="E334" s="92" t="s">
        <v>110</v>
      </c>
      <c r="F334" s="92" t="s">
        <v>111</v>
      </c>
      <c r="G334" s="92" t="s">
        <v>14</v>
      </c>
      <c r="H334" s="7"/>
      <c r="I334" s="93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>
      <c r="A335" s="89">
        <v>44981.0</v>
      </c>
      <c r="B335" s="90" t="s">
        <v>17997</v>
      </c>
      <c r="C335" s="30" t="s">
        <v>17998</v>
      </c>
      <c r="D335" s="92" t="s">
        <v>2651</v>
      </c>
      <c r="E335" s="92" t="s">
        <v>17</v>
      </c>
      <c r="F335" s="92" t="s">
        <v>6180</v>
      </c>
      <c r="G335" s="92" t="s">
        <v>29</v>
      </c>
      <c r="H335" s="7"/>
      <c r="I335" s="93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>
      <c r="A336" s="89">
        <v>44981.0</v>
      </c>
      <c r="B336" s="90" t="s">
        <v>17997</v>
      </c>
      <c r="C336" s="30" t="s">
        <v>17998</v>
      </c>
      <c r="D336" s="92" t="s">
        <v>2651</v>
      </c>
      <c r="E336" s="94" t="s">
        <v>38</v>
      </c>
      <c r="F336" s="94" t="s">
        <v>24870</v>
      </c>
      <c r="G336" s="92" t="s">
        <v>29</v>
      </c>
      <c r="H336" s="7"/>
      <c r="I336" s="93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>
      <c r="A337" s="89">
        <v>44981.0</v>
      </c>
      <c r="B337" s="90" t="s">
        <v>17997</v>
      </c>
      <c r="C337" s="30" t="s">
        <v>17998</v>
      </c>
      <c r="D337" s="92" t="s">
        <v>2651</v>
      </c>
      <c r="E337" s="92" t="s">
        <v>119</v>
      </c>
      <c r="F337" s="92" t="s">
        <v>473</v>
      </c>
      <c r="G337" s="92" t="s">
        <v>14</v>
      </c>
      <c r="H337" s="7"/>
      <c r="I337" s="93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>
      <c r="A338" s="89">
        <v>44981.0</v>
      </c>
      <c r="B338" s="90" t="s">
        <v>17999</v>
      </c>
      <c r="C338" s="30" t="s">
        <v>18000</v>
      </c>
      <c r="D338" s="92" t="s">
        <v>343</v>
      </c>
      <c r="E338" s="92" t="s">
        <v>110</v>
      </c>
      <c r="F338" s="92" t="s">
        <v>3614</v>
      </c>
      <c r="G338" s="92" t="s">
        <v>14</v>
      </c>
      <c r="H338" s="7"/>
      <c r="I338" s="93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>
      <c r="A339" s="89">
        <v>44981.0</v>
      </c>
      <c r="B339" s="90" t="s">
        <v>17999</v>
      </c>
      <c r="C339" s="30" t="s">
        <v>18000</v>
      </c>
      <c r="D339" s="92" t="s">
        <v>343</v>
      </c>
      <c r="E339" s="94" t="s">
        <v>24855</v>
      </c>
      <c r="F339" s="92" t="s">
        <v>1118</v>
      </c>
      <c r="G339" s="92" t="s">
        <v>14</v>
      </c>
      <c r="H339" s="7"/>
      <c r="I339" s="93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>
      <c r="A340" s="89">
        <v>44981.0</v>
      </c>
      <c r="B340" s="90" t="s">
        <v>17999</v>
      </c>
      <c r="C340" s="30" t="s">
        <v>18000</v>
      </c>
      <c r="D340" s="92" t="s">
        <v>343</v>
      </c>
      <c r="E340" s="94" t="s">
        <v>119</v>
      </c>
      <c r="F340" s="92" t="s">
        <v>24871</v>
      </c>
      <c r="G340" s="92" t="s">
        <v>14</v>
      </c>
      <c r="H340" s="7"/>
      <c r="I340" s="93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>
      <c r="A341" s="89">
        <v>44980.0</v>
      </c>
      <c r="B341" s="90" t="s">
        <v>18004</v>
      </c>
      <c r="C341" s="30" t="s">
        <v>18005</v>
      </c>
      <c r="D341" s="92" t="s">
        <v>17797</v>
      </c>
      <c r="E341" s="92" t="s">
        <v>110</v>
      </c>
      <c r="F341" s="92" t="s">
        <v>111</v>
      </c>
      <c r="G341" s="92" t="s">
        <v>14</v>
      </c>
      <c r="H341" s="7"/>
      <c r="I341" s="93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>
      <c r="A342" s="89">
        <v>44980.0</v>
      </c>
      <c r="B342" s="90" t="s">
        <v>18004</v>
      </c>
      <c r="C342" s="30" t="s">
        <v>18005</v>
      </c>
      <c r="D342" s="92" t="s">
        <v>17797</v>
      </c>
      <c r="E342" s="96" t="s">
        <v>6044</v>
      </c>
      <c r="F342" s="94" t="s">
        <v>809</v>
      </c>
      <c r="G342" s="92" t="s">
        <v>14</v>
      </c>
      <c r="H342" s="7"/>
      <c r="I342" s="93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>
      <c r="A343" s="89">
        <v>44979.0</v>
      </c>
      <c r="B343" s="90" t="s">
        <v>18007</v>
      </c>
      <c r="C343" s="30" t="s">
        <v>18008</v>
      </c>
      <c r="D343" s="92" t="s">
        <v>445</v>
      </c>
      <c r="E343" s="92" t="s">
        <v>15</v>
      </c>
      <c r="F343" s="92" t="s">
        <v>48</v>
      </c>
      <c r="G343" s="92" t="s">
        <v>14</v>
      </c>
      <c r="H343" s="7"/>
      <c r="I343" s="93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>
      <c r="A344" s="89">
        <v>44979.0</v>
      </c>
      <c r="B344" s="90" t="s">
        <v>18007</v>
      </c>
      <c r="C344" s="30" t="s">
        <v>18008</v>
      </c>
      <c r="D344" s="92" t="s">
        <v>445</v>
      </c>
      <c r="E344" s="94" t="s">
        <v>9830</v>
      </c>
      <c r="F344" s="95" t="s">
        <v>24872</v>
      </c>
      <c r="G344" s="92" t="s">
        <v>14</v>
      </c>
      <c r="H344" s="7"/>
      <c r="I344" s="93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>
      <c r="A345" s="89">
        <v>44979.0</v>
      </c>
      <c r="B345" s="90" t="s">
        <v>18009</v>
      </c>
      <c r="C345" s="30" t="s">
        <v>18010</v>
      </c>
      <c r="D345" s="92" t="s">
        <v>1728</v>
      </c>
      <c r="E345" s="92" t="s">
        <v>110</v>
      </c>
      <c r="F345" s="92" t="s">
        <v>111</v>
      </c>
      <c r="G345" s="92" t="s">
        <v>14</v>
      </c>
      <c r="H345" s="7"/>
      <c r="I345" s="93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>
      <c r="A346" s="89">
        <v>44979.0</v>
      </c>
      <c r="B346" s="90" t="s">
        <v>18009</v>
      </c>
      <c r="C346" s="30" t="s">
        <v>18010</v>
      </c>
      <c r="D346" s="92" t="s">
        <v>1728</v>
      </c>
      <c r="E346" s="92" t="s">
        <v>24873</v>
      </c>
      <c r="F346" s="92" t="s">
        <v>542</v>
      </c>
      <c r="G346" s="92" t="s">
        <v>14</v>
      </c>
      <c r="H346" s="7"/>
      <c r="I346" s="93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>
      <c r="A347" s="89">
        <v>44978.0</v>
      </c>
      <c r="B347" s="90" t="s">
        <v>18012</v>
      </c>
      <c r="C347" s="30" t="s">
        <v>18013</v>
      </c>
      <c r="D347" s="92" t="s">
        <v>118</v>
      </c>
      <c r="E347" s="92" t="s">
        <v>110</v>
      </c>
      <c r="F347" s="92" t="s">
        <v>111</v>
      </c>
      <c r="G347" s="92" t="s">
        <v>14</v>
      </c>
      <c r="H347" s="7"/>
      <c r="I347" s="93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>
      <c r="A348" s="89">
        <v>44978.0</v>
      </c>
      <c r="B348" s="90" t="s">
        <v>18014</v>
      </c>
      <c r="C348" s="30" t="s">
        <v>18015</v>
      </c>
      <c r="D348" s="94" t="s">
        <v>312</v>
      </c>
      <c r="E348" s="94" t="s">
        <v>90</v>
      </c>
      <c r="F348" s="94" t="s">
        <v>111</v>
      </c>
      <c r="G348" s="94" t="s">
        <v>14</v>
      </c>
      <c r="H348" s="7"/>
      <c r="I348" s="93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>
      <c r="A349" s="89">
        <v>44978.0</v>
      </c>
      <c r="B349" s="90" t="s">
        <v>18014</v>
      </c>
      <c r="C349" s="30" t="s">
        <v>18015</v>
      </c>
      <c r="D349" s="92" t="s">
        <v>312</v>
      </c>
      <c r="E349" s="94" t="s">
        <v>1721</v>
      </c>
      <c r="F349" s="94" t="s">
        <v>1079</v>
      </c>
      <c r="G349" s="92" t="s">
        <v>14</v>
      </c>
      <c r="H349" s="7"/>
      <c r="I349" s="93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>
      <c r="A350" s="89">
        <v>44978.0</v>
      </c>
      <c r="B350" s="90" t="s">
        <v>18014</v>
      </c>
      <c r="C350" s="30" t="s">
        <v>18015</v>
      </c>
      <c r="D350" s="92" t="s">
        <v>312</v>
      </c>
      <c r="E350" s="94" t="s">
        <v>119</v>
      </c>
      <c r="F350" s="92" t="s">
        <v>917</v>
      </c>
      <c r="G350" s="92" t="s">
        <v>14</v>
      </c>
      <c r="H350" s="7"/>
      <c r="I350" s="93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>
      <c r="A351" s="89">
        <v>44977.0</v>
      </c>
      <c r="B351" s="90" t="s">
        <v>18017</v>
      </c>
      <c r="C351" s="30" t="s">
        <v>18018</v>
      </c>
      <c r="D351" s="92" t="s">
        <v>1935</v>
      </c>
      <c r="E351" s="92" t="s">
        <v>110</v>
      </c>
      <c r="F351" s="92" t="s">
        <v>111</v>
      </c>
      <c r="G351" s="92" t="s">
        <v>14</v>
      </c>
      <c r="H351" s="7"/>
      <c r="I351" s="93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>
      <c r="A352" s="89">
        <v>44977.0</v>
      </c>
      <c r="B352" s="90" t="s">
        <v>18019</v>
      </c>
      <c r="C352" s="30" t="s">
        <v>18020</v>
      </c>
      <c r="D352" s="92" t="s">
        <v>353</v>
      </c>
      <c r="E352" s="92" t="s">
        <v>110</v>
      </c>
      <c r="F352" s="92" t="s">
        <v>111</v>
      </c>
      <c r="G352" s="92" t="s">
        <v>14</v>
      </c>
      <c r="H352" s="7"/>
      <c r="I352" s="93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>
      <c r="A353" s="89">
        <v>44974.0</v>
      </c>
      <c r="B353" s="90" t="s">
        <v>18022</v>
      </c>
      <c r="C353" s="30" t="s">
        <v>18023</v>
      </c>
      <c r="D353" s="92" t="s">
        <v>523</v>
      </c>
      <c r="E353" s="94" t="s">
        <v>334</v>
      </c>
      <c r="F353" s="92" t="s">
        <v>202</v>
      </c>
      <c r="G353" s="92" t="s">
        <v>14</v>
      </c>
      <c r="H353" s="7"/>
      <c r="I353" s="93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>
      <c r="A354" s="89">
        <v>44974.0</v>
      </c>
      <c r="B354" s="90" t="s">
        <v>18022</v>
      </c>
      <c r="C354" s="30" t="s">
        <v>18023</v>
      </c>
      <c r="D354" s="92" t="s">
        <v>523</v>
      </c>
      <c r="E354" s="92" t="s">
        <v>47</v>
      </c>
      <c r="F354" s="94" t="s">
        <v>48</v>
      </c>
      <c r="G354" s="92" t="s">
        <v>14</v>
      </c>
      <c r="H354" s="7"/>
      <c r="I354" s="93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>
      <c r="A355" s="89">
        <v>44974.0</v>
      </c>
      <c r="B355" s="90" t="s">
        <v>18022</v>
      </c>
      <c r="C355" s="30" t="s">
        <v>18023</v>
      </c>
      <c r="D355" s="94" t="s">
        <v>523</v>
      </c>
      <c r="E355" s="94" t="s">
        <v>6044</v>
      </c>
      <c r="F355" s="94" t="s">
        <v>809</v>
      </c>
      <c r="G355" s="94" t="s">
        <v>14</v>
      </c>
      <c r="H355" s="7"/>
      <c r="I355" s="93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>
      <c r="A356" s="89">
        <v>44974.0</v>
      </c>
      <c r="B356" s="90" t="s">
        <v>18024</v>
      </c>
      <c r="C356" s="30" t="s">
        <v>18025</v>
      </c>
      <c r="D356" s="92" t="s">
        <v>1184</v>
      </c>
      <c r="E356" s="92" t="s">
        <v>110</v>
      </c>
      <c r="F356" s="92" t="s">
        <v>111</v>
      </c>
      <c r="G356" s="92" t="s">
        <v>14</v>
      </c>
      <c r="H356" s="7"/>
      <c r="I356" s="93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>
      <c r="A357" s="89">
        <v>44974.0</v>
      </c>
      <c r="B357" s="90" t="s">
        <v>18024</v>
      </c>
      <c r="C357" s="30" t="s">
        <v>18025</v>
      </c>
      <c r="D357" s="92" t="s">
        <v>1184</v>
      </c>
      <c r="E357" s="94" t="s">
        <v>334</v>
      </c>
      <c r="F357" s="92" t="s">
        <v>308</v>
      </c>
      <c r="G357" s="94" t="s">
        <v>14</v>
      </c>
      <c r="H357" s="7"/>
      <c r="I357" s="93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>
      <c r="A358" s="89">
        <v>44973.0</v>
      </c>
      <c r="B358" s="90" t="s">
        <v>18027</v>
      </c>
      <c r="C358" s="30" t="s">
        <v>18028</v>
      </c>
      <c r="D358" s="92" t="s">
        <v>722</v>
      </c>
      <c r="E358" s="94" t="s">
        <v>119</v>
      </c>
      <c r="F358" s="92" t="s">
        <v>718</v>
      </c>
      <c r="G358" s="92" t="s">
        <v>14</v>
      </c>
      <c r="H358" s="7"/>
      <c r="I358" s="93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>
      <c r="A359" s="89">
        <v>44973.0</v>
      </c>
      <c r="B359" s="90" t="s">
        <v>18027</v>
      </c>
      <c r="C359" s="30" t="s">
        <v>18028</v>
      </c>
      <c r="D359" s="92" t="s">
        <v>722</v>
      </c>
      <c r="E359" s="92" t="s">
        <v>436</v>
      </c>
      <c r="F359" s="92" t="s">
        <v>132</v>
      </c>
      <c r="G359" s="92" t="s">
        <v>14</v>
      </c>
      <c r="H359" s="7"/>
      <c r="I359" s="93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>
      <c r="A360" s="89">
        <v>44973.0</v>
      </c>
      <c r="B360" s="90" t="s">
        <v>18029</v>
      </c>
      <c r="C360" s="30" t="s">
        <v>18030</v>
      </c>
      <c r="D360" s="92" t="s">
        <v>907</v>
      </c>
      <c r="E360" s="94" t="s">
        <v>119</v>
      </c>
      <c r="F360" s="94" t="s">
        <v>917</v>
      </c>
      <c r="G360" s="94" t="s">
        <v>14</v>
      </c>
      <c r="H360" s="7"/>
      <c r="I360" s="93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>
      <c r="A361" s="89">
        <v>44973.0</v>
      </c>
      <c r="B361" s="90" t="s">
        <v>18029</v>
      </c>
      <c r="C361" s="30" t="s">
        <v>18030</v>
      </c>
      <c r="D361" s="94" t="s">
        <v>907</v>
      </c>
      <c r="E361" s="94" t="s">
        <v>90</v>
      </c>
      <c r="F361" s="94" t="s">
        <v>111</v>
      </c>
      <c r="G361" s="94" t="s">
        <v>14</v>
      </c>
      <c r="H361" s="7"/>
      <c r="I361" s="93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>
      <c r="A362" s="89">
        <v>44972.0</v>
      </c>
      <c r="B362" s="90" t="s">
        <v>18034</v>
      </c>
      <c r="C362" s="30" t="s">
        <v>18035</v>
      </c>
      <c r="D362" s="92" t="s">
        <v>109</v>
      </c>
      <c r="E362" s="92" t="s">
        <v>110</v>
      </c>
      <c r="F362" s="92" t="s">
        <v>111</v>
      </c>
      <c r="G362" s="92" t="s">
        <v>14</v>
      </c>
      <c r="H362" s="7"/>
      <c r="I362" s="93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>
      <c r="A363" s="89">
        <v>44970.0</v>
      </c>
      <c r="B363" s="90" t="s">
        <v>18037</v>
      </c>
      <c r="C363" s="30" t="s">
        <v>18038</v>
      </c>
      <c r="D363" s="92" t="s">
        <v>642</v>
      </c>
      <c r="E363" s="92" t="s">
        <v>110</v>
      </c>
      <c r="F363" s="92" t="s">
        <v>111</v>
      </c>
      <c r="G363" s="92" t="s">
        <v>14</v>
      </c>
      <c r="H363" s="7"/>
      <c r="I363" s="93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>
      <c r="A364" s="89">
        <v>44970.0</v>
      </c>
      <c r="B364" s="90" t="s">
        <v>18039</v>
      </c>
      <c r="C364" s="30" t="s">
        <v>18040</v>
      </c>
      <c r="D364" s="92" t="s">
        <v>415</v>
      </c>
      <c r="E364" s="92" t="s">
        <v>5895</v>
      </c>
      <c r="F364" s="92" t="s">
        <v>111</v>
      </c>
      <c r="G364" s="92" t="s">
        <v>14</v>
      </c>
      <c r="H364" s="7"/>
      <c r="I364" s="93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>
      <c r="A365" s="89">
        <v>44970.0</v>
      </c>
      <c r="B365" s="90" t="s">
        <v>18039</v>
      </c>
      <c r="C365" s="30" t="s">
        <v>18040</v>
      </c>
      <c r="D365" s="92" t="s">
        <v>415</v>
      </c>
      <c r="E365" s="94" t="s">
        <v>119</v>
      </c>
      <c r="F365" s="94" t="s">
        <v>2840</v>
      </c>
      <c r="G365" s="94" t="s">
        <v>14</v>
      </c>
      <c r="H365" s="7"/>
      <c r="I365" s="93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>
      <c r="A366" s="89">
        <v>44967.0</v>
      </c>
      <c r="B366" s="90" t="s">
        <v>18041</v>
      </c>
      <c r="C366" s="30" t="s">
        <v>18042</v>
      </c>
      <c r="D366" s="92" t="s">
        <v>722</v>
      </c>
      <c r="E366" s="92" t="s">
        <v>110</v>
      </c>
      <c r="F366" s="92" t="s">
        <v>111</v>
      </c>
      <c r="G366" s="92" t="s">
        <v>14</v>
      </c>
      <c r="H366" s="7"/>
      <c r="I366" s="93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>
      <c r="A367" s="89">
        <v>44967.0</v>
      </c>
      <c r="B367" s="90" t="s">
        <v>18041</v>
      </c>
      <c r="C367" s="30" t="s">
        <v>18042</v>
      </c>
      <c r="D367" s="92" t="s">
        <v>722</v>
      </c>
      <c r="E367" s="94" t="s">
        <v>119</v>
      </c>
      <c r="F367" s="94" t="s">
        <v>132</v>
      </c>
      <c r="G367" s="94" t="s">
        <v>14</v>
      </c>
      <c r="H367" s="7"/>
      <c r="I367" s="93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>
      <c r="A368" s="89">
        <v>44967.0</v>
      </c>
      <c r="B368" s="90" t="s">
        <v>18043</v>
      </c>
      <c r="C368" s="30" t="s">
        <v>18044</v>
      </c>
      <c r="D368" s="92" t="s">
        <v>118</v>
      </c>
      <c r="E368" s="92" t="s">
        <v>110</v>
      </c>
      <c r="F368" s="92" t="s">
        <v>111</v>
      </c>
      <c r="G368" s="92" t="s">
        <v>14</v>
      </c>
      <c r="H368" s="7"/>
      <c r="I368" s="93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>
      <c r="A369" s="89">
        <v>44967.0</v>
      </c>
      <c r="B369" s="90" t="s">
        <v>18043</v>
      </c>
      <c r="C369" s="30" t="s">
        <v>18044</v>
      </c>
      <c r="D369" s="92" t="s">
        <v>118</v>
      </c>
      <c r="E369" s="94" t="s">
        <v>119</v>
      </c>
      <c r="F369" s="94" t="s">
        <v>498</v>
      </c>
      <c r="G369" s="94" t="s">
        <v>14</v>
      </c>
      <c r="H369" s="7"/>
      <c r="I369" s="93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>
      <c r="A370" s="89">
        <v>44966.0</v>
      </c>
      <c r="B370" s="90" t="s">
        <v>18045</v>
      </c>
      <c r="C370" s="30" t="s">
        <v>18046</v>
      </c>
      <c r="D370" s="92" t="s">
        <v>201</v>
      </c>
      <c r="E370" s="92" t="s">
        <v>110</v>
      </c>
      <c r="F370" s="92" t="s">
        <v>111</v>
      </c>
      <c r="G370" s="92" t="s">
        <v>14</v>
      </c>
      <c r="H370" s="7"/>
      <c r="I370" s="93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>
      <c r="A371" s="89">
        <v>44965.0</v>
      </c>
      <c r="B371" s="90" t="s">
        <v>18050</v>
      </c>
      <c r="C371" s="30" t="s">
        <v>18051</v>
      </c>
      <c r="D371" s="92" t="s">
        <v>235</v>
      </c>
      <c r="E371" s="94" t="s">
        <v>90</v>
      </c>
      <c r="F371" s="94" t="s">
        <v>111</v>
      </c>
      <c r="G371" s="94" t="s">
        <v>14</v>
      </c>
      <c r="H371" s="7"/>
      <c r="I371" s="93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>
      <c r="A372" s="89">
        <v>44965.0</v>
      </c>
      <c r="B372" s="90" t="s">
        <v>18052</v>
      </c>
      <c r="C372" s="30" t="s">
        <v>18053</v>
      </c>
      <c r="D372" s="92" t="s">
        <v>838</v>
      </c>
      <c r="E372" s="94" t="s">
        <v>119</v>
      </c>
      <c r="F372" s="92" t="s">
        <v>917</v>
      </c>
      <c r="G372" s="92" t="s">
        <v>14</v>
      </c>
      <c r="H372" s="7"/>
      <c r="I372" s="93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>
      <c r="A373" s="89">
        <v>44965.0</v>
      </c>
      <c r="B373" s="90" t="s">
        <v>18052</v>
      </c>
      <c r="C373" s="30" t="s">
        <v>18053</v>
      </c>
      <c r="D373" s="92" t="s">
        <v>838</v>
      </c>
      <c r="E373" s="92" t="s">
        <v>9830</v>
      </c>
      <c r="F373" s="94" t="s">
        <v>101</v>
      </c>
      <c r="G373" s="94" t="s">
        <v>14</v>
      </c>
      <c r="H373" s="7"/>
      <c r="I373" s="93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>
      <c r="A374" s="89">
        <v>44964.0</v>
      </c>
      <c r="B374" s="90" t="s">
        <v>18054</v>
      </c>
      <c r="C374" s="30" t="s">
        <v>18055</v>
      </c>
      <c r="D374" s="92" t="s">
        <v>1290</v>
      </c>
      <c r="E374" s="94" t="s">
        <v>166</v>
      </c>
      <c r="F374" s="94" t="s">
        <v>171</v>
      </c>
      <c r="G374" s="92" t="s">
        <v>14</v>
      </c>
      <c r="H374" s="7"/>
      <c r="I374" s="93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>
      <c r="A375" s="89">
        <v>44964.0</v>
      </c>
      <c r="B375" s="90" t="s">
        <v>18056</v>
      </c>
      <c r="C375" s="30" t="s">
        <v>18057</v>
      </c>
      <c r="D375" s="92" t="s">
        <v>7182</v>
      </c>
      <c r="E375" s="92" t="s">
        <v>110</v>
      </c>
      <c r="F375" s="92" t="s">
        <v>111</v>
      </c>
      <c r="G375" s="92" t="s">
        <v>14</v>
      </c>
      <c r="H375" s="7"/>
      <c r="I375" s="93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>
      <c r="A376" s="89">
        <v>44964.0</v>
      </c>
      <c r="B376" s="90" t="s">
        <v>18056</v>
      </c>
      <c r="C376" s="30" t="s">
        <v>18057</v>
      </c>
      <c r="D376" s="92" t="s">
        <v>7182</v>
      </c>
      <c r="E376" s="92" t="s">
        <v>6546</v>
      </c>
      <c r="F376" s="92" t="s">
        <v>101</v>
      </c>
      <c r="G376" s="92" t="s">
        <v>14</v>
      </c>
      <c r="H376" s="7"/>
      <c r="I376" s="93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>
      <c r="A377" s="89">
        <v>44964.0</v>
      </c>
      <c r="B377" s="90" t="s">
        <v>18056</v>
      </c>
      <c r="C377" s="30" t="s">
        <v>18057</v>
      </c>
      <c r="D377" s="92" t="s">
        <v>7182</v>
      </c>
      <c r="E377" s="92" t="s">
        <v>119</v>
      </c>
      <c r="F377" s="94" t="s">
        <v>2840</v>
      </c>
      <c r="G377" s="94" t="s">
        <v>14</v>
      </c>
      <c r="H377" s="7"/>
      <c r="I377" s="93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>
      <c r="A378" s="89">
        <v>44963.0</v>
      </c>
      <c r="B378" s="90" t="s">
        <v>18058</v>
      </c>
      <c r="C378" s="30" t="s">
        <v>18059</v>
      </c>
      <c r="D378" s="92" t="s">
        <v>312</v>
      </c>
      <c r="E378" s="92" t="s">
        <v>110</v>
      </c>
      <c r="F378" s="92" t="s">
        <v>111</v>
      </c>
      <c r="G378" s="92" t="s">
        <v>14</v>
      </c>
      <c r="H378" s="7"/>
      <c r="I378" s="93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>
      <c r="A379" s="89">
        <v>44963.0</v>
      </c>
      <c r="B379" s="90" t="s">
        <v>18058</v>
      </c>
      <c r="C379" s="30" t="s">
        <v>18059</v>
      </c>
      <c r="D379" s="92" t="s">
        <v>312</v>
      </c>
      <c r="E379" s="94" t="s">
        <v>119</v>
      </c>
      <c r="F379" s="94" t="s">
        <v>917</v>
      </c>
      <c r="G379" s="94" t="s">
        <v>14</v>
      </c>
      <c r="H379" s="7"/>
      <c r="I379" s="93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>
      <c r="A380" s="89">
        <v>44963.0</v>
      </c>
      <c r="B380" s="90" t="s">
        <v>18058</v>
      </c>
      <c r="C380" s="30" t="s">
        <v>18059</v>
      </c>
      <c r="D380" s="92" t="s">
        <v>312</v>
      </c>
      <c r="E380" s="94" t="s">
        <v>10452</v>
      </c>
      <c r="F380" s="94" t="s">
        <v>809</v>
      </c>
      <c r="G380" s="92" t="s">
        <v>14</v>
      </c>
      <c r="H380" s="7"/>
      <c r="I380" s="93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>
      <c r="A381" s="89">
        <v>44963.0</v>
      </c>
      <c r="B381" s="90" t="s">
        <v>18060</v>
      </c>
      <c r="C381" s="30" t="s">
        <v>18061</v>
      </c>
      <c r="D381" s="92" t="s">
        <v>1072</v>
      </c>
      <c r="E381" s="92" t="s">
        <v>1122</v>
      </c>
      <c r="F381" s="92" t="s">
        <v>101</v>
      </c>
      <c r="G381" s="92" t="s">
        <v>14</v>
      </c>
      <c r="H381" s="7"/>
      <c r="I381" s="93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>
      <c r="A382" s="89">
        <v>44960.0</v>
      </c>
      <c r="B382" s="90" t="s">
        <v>18062</v>
      </c>
      <c r="C382" s="30" t="s">
        <v>18063</v>
      </c>
      <c r="D382" s="92" t="s">
        <v>1020</v>
      </c>
      <c r="E382" s="92" t="s">
        <v>38</v>
      </c>
      <c r="F382" s="92" t="s">
        <v>33</v>
      </c>
      <c r="G382" s="92" t="s">
        <v>14</v>
      </c>
      <c r="H382" s="7"/>
      <c r="I382" s="93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>
      <c r="A383" s="89">
        <v>44960.0</v>
      </c>
      <c r="B383" s="90" t="s">
        <v>18062</v>
      </c>
      <c r="C383" s="30" t="s">
        <v>18063</v>
      </c>
      <c r="D383" s="92" t="s">
        <v>1020</v>
      </c>
      <c r="E383" s="94" t="s">
        <v>119</v>
      </c>
      <c r="F383" s="92" t="s">
        <v>2840</v>
      </c>
      <c r="G383" s="92" t="s">
        <v>14</v>
      </c>
      <c r="H383" s="7"/>
      <c r="I383" s="93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>
      <c r="A384" s="89">
        <v>44960.0</v>
      </c>
      <c r="B384" s="90" t="s">
        <v>18064</v>
      </c>
      <c r="C384" s="30" t="s">
        <v>18065</v>
      </c>
      <c r="D384" s="92" t="s">
        <v>1963</v>
      </c>
      <c r="E384" s="94" t="s">
        <v>119</v>
      </c>
      <c r="F384" s="94" t="s">
        <v>917</v>
      </c>
      <c r="G384" s="94" t="s">
        <v>14</v>
      </c>
      <c r="H384" s="7"/>
      <c r="I384" s="93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>
      <c r="A385" s="89">
        <v>44960.0</v>
      </c>
      <c r="B385" s="90" t="s">
        <v>18064</v>
      </c>
      <c r="C385" s="30" t="s">
        <v>18065</v>
      </c>
      <c r="D385" s="92" t="s">
        <v>1963</v>
      </c>
      <c r="E385" s="92" t="s">
        <v>110</v>
      </c>
      <c r="F385" s="92" t="s">
        <v>111</v>
      </c>
      <c r="G385" s="92" t="s">
        <v>14</v>
      </c>
      <c r="H385" s="7"/>
      <c r="I385" s="93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>
      <c r="A386" s="89">
        <v>44957.0</v>
      </c>
      <c r="B386" s="90" t="s">
        <v>18069</v>
      </c>
      <c r="C386" s="30" t="s">
        <v>18070</v>
      </c>
      <c r="D386" s="92" t="s">
        <v>1562</v>
      </c>
      <c r="E386" s="94" t="s">
        <v>259</v>
      </c>
      <c r="F386" s="92" t="s">
        <v>781</v>
      </c>
      <c r="G386" s="92" t="s">
        <v>14</v>
      </c>
      <c r="H386" s="7"/>
      <c r="I386" s="93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>
      <c r="A387" s="89">
        <v>44957.0</v>
      </c>
      <c r="B387" s="90" t="s">
        <v>18069</v>
      </c>
      <c r="C387" s="30" t="s">
        <v>18070</v>
      </c>
      <c r="D387" s="92" t="s">
        <v>1562</v>
      </c>
      <c r="E387" s="94" t="s">
        <v>119</v>
      </c>
      <c r="F387" s="94" t="s">
        <v>5876</v>
      </c>
      <c r="G387" s="94" t="s">
        <v>14</v>
      </c>
      <c r="H387" s="7"/>
      <c r="I387" s="93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>
      <c r="A388" s="89">
        <v>44956.0</v>
      </c>
      <c r="B388" s="90" t="s">
        <v>18072</v>
      </c>
      <c r="C388" s="30" t="s">
        <v>18073</v>
      </c>
      <c r="D388" s="92" t="s">
        <v>515</v>
      </c>
      <c r="E388" s="92" t="s">
        <v>5895</v>
      </c>
      <c r="F388" s="92" t="s">
        <v>111</v>
      </c>
      <c r="G388" s="92" t="s">
        <v>14</v>
      </c>
      <c r="H388" s="7"/>
      <c r="I388" s="93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>
      <c r="A389" s="89">
        <v>44956.0</v>
      </c>
      <c r="B389" s="90" t="s">
        <v>18072</v>
      </c>
      <c r="C389" s="30" t="s">
        <v>18073</v>
      </c>
      <c r="D389" s="92" t="s">
        <v>515</v>
      </c>
      <c r="E389" s="94" t="s">
        <v>239</v>
      </c>
      <c r="F389" s="94" t="s">
        <v>240</v>
      </c>
      <c r="G389" s="92" t="s">
        <v>14</v>
      </c>
      <c r="H389" s="7"/>
      <c r="I389" s="93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>
      <c r="A390" s="89">
        <v>44953.0</v>
      </c>
      <c r="B390" s="90" t="s">
        <v>18075</v>
      </c>
      <c r="C390" s="30" t="s">
        <v>18076</v>
      </c>
      <c r="D390" s="92" t="s">
        <v>114</v>
      </c>
      <c r="E390" s="92" t="s">
        <v>15</v>
      </c>
      <c r="F390" s="92" t="s">
        <v>48</v>
      </c>
      <c r="G390" s="92" t="s">
        <v>14</v>
      </c>
      <c r="H390" s="7"/>
      <c r="I390" s="93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>
      <c r="A391" s="89">
        <v>44953.0</v>
      </c>
      <c r="B391" s="90" t="s">
        <v>18075</v>
      </c>
      <c r="C391" s="30" t="s">
        <v>18076</v>
      </c>
      <c r="D391" s="92" t="s">
        <v>114</v>
      </c>
      <c r="E391" s="92" t="s">
        <v>119</v>
      </c>
      <c r="F391" s="94" t="s">
        <v>2840</v>
      </c>
      <c r="G391" s="94" t="s">
        <v>14</v>
      </c>
      <c r="H391" s="7"/>
      <c r="I391" s="93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>
      <c r="A392" s="89">
        <v>44952.0</v>
      </c>
      <c r="B392" s="90" t="s">
        <v>18078</v>
      </c>
      <c r="C392" s="30" t="s">
        <v>18079</v>
      </c>
      <c r="D392" s="92" t="s">
        <v>3444</v>
      </c>
      <c r="E392" s="94" t="s">
        <v>119</v>
      </c>
      <c r="F392" s="92" t="s">
        <v>18</v>
      </c>
      <c r="G392" s="92" t="s">
        <v>14</v>
      </c>
      <c r="H392" s="7"/>
      <c r="I392" s="93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>
      <c r="A393" s="89">
        <v>44952.0</v>
      </c>
      <c r="B393" s="90" t="s">
        <v>18078</v>
      </c>
      <c r="C393" s="30" t="s">
        <v>18079</v>
      </c>
      <c r="D393" s="92" t="s">
        <v>3444</v>
      </c>
      <c r="E393" s="94" t="s">
        <v>90</v>
      </c>
      <c r="F393" s="94" t="s">
        <v>111</v>
      </c>
      <c r="G393" s="94" t="s">
        <v>14</v>
      </c>
      <c r="H393" s="7"/>
      <c r="I393" s="93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>
      <c r="A394" s="89">
        <v>44952.0</v>
      </c>
      <c r="B394" s="90" t="s">
        <v>18080</v>
      </c>
      <c r="C394" s="30" t="s">
        <v>18081</v>
      </c>
      <c r="D394" s="92" t="s">
        <v>189</v>
      </c>
      <c r="E394" s="92" t="s">
        <v>110</v>
      </c>
      <c r="F394" s="92" t="s">
        <v>111</v>
      </c>
      <c r="G394" s="92" t="s">
        <v>14</v>
      </c>
      <c r="H394" s="7"/>
      <c r="I394" s="93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>
      <c r="A395" s="89">
        <v>44952.0</v>
      </c>
      <c r="B395" s="90" t="s">
        <v>18080</v>
      </c>
      <c r="C395" s="30" t="s">
        <v>18081</v>
      </c>
      <c r="D395" s="92" t="s">
        <v>189</v>
      </c>
      <c r="E395" s="92" t="s">
        <v>334</v>
      </c>
      <c r="F395" s="92" t="s">
        <v>190</v>
      </c>
      <c r="G395" s="92" t="s">
        <v>14</v>
      </c>
      <c r="H395" s="7"/>
      <c r="I395" s="93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>
      <c r="A396" s="89">
        <v>44952.0</v>
      </c>
      <c r="B396" s="90" t="s">
        <v>18080</v>
      </c>
      <c r="C396" s="30" t="s">
        <v>18081</v>
      </c>
      <c r="D396" s="92" t="s">
        <v>189</v>
      </c>
      <c r="E396" s="94" t="s">
        <v>17618</v>
      </c>
      <c r="F396" s="94" t="s">
        <v>240</v>
      </c>
      <c r="G396" s="92" t="s">
        <v>14</v>
      </c>
      <c r="H396" s="7"/>
      <c r="I396" s="93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>
      <c r="A397" s="89">
        <v>44951.0</v>
      </c>
      <c r="B397" s="90" t="s">
        <v>18083</v>
      </c>
      <c r="C397" s="30" t="s">
        <v>18084</v>
      </c>
      <c r="D397" s="92" t="s">
        <v>651</v>
      </c>
      <c r="E397" s="92" t="s">
        <v>15</v>
      </c>
      <c r="F397" s="92" t="s">
        <v>48</v>
      </c>
      <c r="G397" s="92" t="s">
        <v>14</v>
      </c>
      <c r="H397" s="7"/>
      <c r="I397" s="93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>
      <c r="A398" s="89">
        <v>44951.0</v>
      </c>
      <c r="B398" s="90" t="s">
        <v>18083</v>
      </c>
      <c r="C398" s="30" t="s">
        <v>18084</v>
      </c>
      <c r="D398" s="92" t="s">
        <v>651</v>
      </c>
      <c r="E398" s="92" t="s">
        <v>334</v>
      </c>
      <c r="F398" s="92" t="s">
        <v>781</v>
      </c>
      <c r="G398" s="92" t="s">
        <v>14</v>
      </c>
      <c r="H398" s="7"/>
      <c r="I398" s="93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>
      <c r="A399" s="89">
        <v>44950.0</v>
      </c>
      <c r="B399" s="90" t="s">
        <v>18086</v>
      </c>
      <c r="C399" s="30" t="s">
        <v>18087</v>
      </c>
      <c r="D399" s="92" t="s">
        <v>267</v>
      </c>
      <c r="E399" s="92" t="s">
        <v>110</v>
      </c>
      <c r="F399" s="92" t="s">
        <v>111</v>
      </c>
      <c r="G399" s="92" t="s">
        <v>14</v>
      </c>
      <c r="H399" s="7"/>
      <c r="I399" s="93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>
      <c r="A400" s="89">
        <v>44950.0</v>
      </c>
      <c r="B400" s="90" t="s">
        <v>18086</v>
      </c>
      <c r="C400" s="30" t="s">
        <v>18087</v>
      </c>
      <c r="D400" s="92" t="s">
        <v>267</v>
      </c>
      <c r="E400" s="92" t="s">
        <v>436</v>
      </c>
      <c r="F400" s="92" t="s">
        <v>202</v>
      </c>
      <c r="G400" s="92" t="s">
        <v>14</v>
      </c>
      <c r="H400" s="7"/>
      <c r="I400" s="93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>
      <c r="A401" s="89">
        <v>44950.0</v>
      </c>
      <c r="B401" s="90" t="s">
        <v>18086</v>
      </c>
      <c r="C401" s="30" t="s">
        <v>18087</v>
      </c>
      <c r="D401" s="92" t="s">
        <v>267</v>
      </c>
      <c r="E401" s="92" t="s">
        <v>119</v>
      </c>
      <c r="F401" s="94" t="s">
        <v>718</v>
      </c>
      <c r="G401" s="94" t="s">
        <v>14</v>
      </c>
      <c r="H401" s="7"/>
      <c r="I401" s="93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>
      <c r="A402" s="89">
        <v>44950.0</v>
      </c>
      <c r="B402" s="90" t="s">
        <v>18088</v>
      </c>
      <c r="C402" s="30" t="s">
        <v>18089</v>
      </c>
      <c r="D402" s="92" t="s">
        <v>197</v>
      </c>
      <c r="E402" s="94" t="s">
        <v>119</v>
      </c>
      <c r="F402" s="92" t="s">
        <v>718</v>
      </c>
      <c r="G402" s="92" t="s">
        <v>14</v>
      </c>
      <c r="H402" s="7"/>
      <c r="I402" s="93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>
      <c r="A403" s="89">
        <v>44949.0</v>
      </c>
      <c r="B403" s="90" t="s">
        <v>18091</v>
      </c>
      <c r="C403" s="30" t="s">
        <v>18092</v>
      </c>
      <c r="D403" s="92" t="s">
        <v>722</v>
      </c>
      <c r="E403" s="92" t="s">
        <v>110</v>
      </c>
      <c r="F403" s="92" t="s">
        <v>111</v>
      </c>
      <c r="G403" s="92" t="s">
        <v>14</v>
      </c>
      <c r="H403" s="7"/>
      <c r="I403" s="93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>
      <c r="A404" s="89">
        <v>44949.0</v>
      </c>
      <c r="B404" s="90" t="s">
        <v>18091</v>
      </c>
      <c r="C404" s="30" t="s">
        <v>18092</v>
      </c>
      <c r="D404" s="92" t="s">
        <v>722</v>
      </c>
      <c r="E404" s="92" t="s">
        <v>15</v>
      </c>
      <c r="F404" s="92" t="s">
        <v>48</v>
      </c>
      <c r="G404" s="92" t="s">
        <v>14</v>
      </c>
      <c r="H404" s="7"/>
      <c r="I404" s="93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>
      <c r="A405" s="89">
        <v>44949.0</v>
      </c>
      <c r="B405" s="90" t="s">
        <v>18091</v>
      </c>
      <c r="C405" s="30" t="s">
        <v>18092</v>
      </c>
      <c r="D405" s="92" t="s">
        <v>722</v>
      </c>
      <c r="E405" s="92" t="s">
        <v>119</v>
      </c>
      <c r="F405" s="94" t="s">
        <v>2840</v>
      </c>
      <c r="G405" s="94" t="s">
        <v>14</v>
      </c>
      <c r="H405" s="7"/>
      <c r="I405" s="93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>
      <c r="A406" s="89">
        <v>44946.0</v>
      </c>
      <c r="B406" s="90" t="s">
        <v>18094</v>
      </c>
      <c r="C406" s="30" t="s">
        <v>18095</v>
      </c>
      <c r="D406" s="92" t="s">
        <v>415</v>
      </c>
      <c r="E406" s="92" t="s">
        <v>110</v>
      </c>
      <c r="F406" s="92" t="s">
        <v>111</v>
      </c>
      <c r="G406" s="92" t="s">
        <v>14</v>
      </c>
      <c r="H406" s="7"/>
      <c r="I406" s="93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>
      <c r="A407" s="89">
        <v>44946.0</v>
      </c>
      <c r="B407" s="90" t="s">
        <v>18094</v>
      </c>
      <c r="C407" s="30" t="s">
        <v>18095</v>
      </c>
      <c r="D407" s="92" t="s">
        <v>415</v>
      </c>
      <c r="E407" s="92" t="s">
        <v>38</v>
      </c>
      <c r="F407" s="92" t="s">
        <v>1118</v>
      </c>
      <c r="G407" s="92" t="s">
        <v>14</v>
      </c>
      <c r="H407" s="7"/>
      <c r="I407" s="93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>
      <c r="A408" s="89">
        <v>44946.0</v>
      </c>
      <c r="B408" s="90" t="s">
        <v>18096</v>
      </c>
      <c r="C408" s="30" t="s">
        <v>18097</v>
      </c>
      <c r="D408" s="92" t="s">
        <v>353</v>
      </c>
      <c r="E408" s="92" t="s">
        <v>119</v>
      </c>
      <c r="F408" s="92" t="s">
        <v>18</v>
      </c>
      <c r="G408" s="92" t="s">
        <v>14</v>
      </c>
      <c r="H408" s="7"/>
      <c r="I408" s="93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>
      <c r="A409" s="89">
        <v>44945.0</v>
      </c>
      <c r="B409" s="90" t="s">
        <v>18099</v>
      </c>
      <c r="C409" s="30" t="s">
        <v>18100</v>
      </c>
      <c r="D409" s="92" t="s">
        <v>17739</v>
      </c>
      <c r="E409" s="94" t="s">
        <v>119</v>
      </c>
      <c r="F409" s="94" t="s">
        <v>132</v>
      </c>
      <c r="G409" s="94" t="s">
        <v>14</v>
      </c>
      <c r="H409" s="7"/>
      <c r="I409" s="93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>
      <c r="A410" s="89">
        <v>44945.0</v>
      </c>
      <c r="B410" s="90" t="s">
        <v>18101</v>
      </c>
      <c r="C410" s="30" t="s">
        <v>18102</v>
      </c>
      <c r="D410" s="92" t="s">
        <v>405</v>
      </c>
      <c r="E410" s="92" t="s">
        <v>110</v>
      </c>
      <c r="F410" s="92" t="s">
        <v>1413</v>
      </c>
      <c r="G410" s="92" t="s">
        <v>14</v>
      </c>
      <c r="H410" s="7"/>
      <c r="I410" s="93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>
      <c r="A411" s="89">
        <v>44945.0</v>
      </c>
      <c r="B411" s="90" t="s">
        <v>18101</v>
      </c>
      <c r="C411" s="30" t="s">
        <v>18102</v>
      </c>
      <c r="D411" s="92" t="s">
        <v>405</v>
      </c>
      <c r="E411" s="94" t="s">
        <v>409</v>
      </c>
      <c r="F411" s="92" t="s">
        <v>101</v>
      </c>
      <c r="G411" s="92" t="s">
        <v>14</v>
      </c>
      <c r="H411" s="7"/>
      <c r="I411" s="93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>
      <c r="A412" s="89">
        <v>44945.0</v>
      </c>
      <c r="B412" s="90" t="s">
        <v>18101</v>
      </c>
      <c r="C412" s="30" t="s">
        <v>18102</v>
      </c>
      <c r="D412" s="92" t="s">
        <v>405</v>
      </c>
      <c r="E412" s="94" t="s">
        <v>119</v>
      </c>
      <c r="F412" s="92" t="s">
        <v>718</v>
      </c>
      <c r="G412" s="92" t="s">
        <v>14</v>
      </c>
      <c r="H412" s="7"/>
      <c r="I412" s="93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>
      <c r="A413" s="89">
        <v>44944.0</v>
      </c>
      <c r="B413" s="90" t="s">
        <v>18104</v>
      </c>
      <c r="C413" s="30" t="s">
        <v>18105</v>
      </c>
      <c r="D413" s="92" t="s">
        <v>1932</v>
      </c>
      <c r="E413" s="92" t="s">
        <v>38</v>
      </c>
      <c r="F413" s="92" t="s">
        <v>33</v>
      </c>
      <c r="G413" s="92" t="s">
        <v>14</v>
      </c>
      <c r="H413" s="7"/>
      <c r="I413" s="93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>
      <c r="A414" s="89">
        <v>44943.0</v>
      </c>
      <c r="B414" s="90" t="s">
        <v>18107</v>
      </c>
      <c r="C414" s="30" t="s">
        <v>18108</v>
      </c>
      <c r="D414" s="94" t="s">
        <v>32</v>
      </c>
      <c r="E414" s="94" t="s">
        <v>15</v>
      </c>
      <c r="F414" s="94" t="s">
        <v>6160</v>
      </c>
      <c r="G414" s="94" t="s">
        <v>14</v>
      </c>
      <c r="H414" s="7"/>
      <c r="I414" s="93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>
      <c r="A415" s="89">
        <v>44943.0</v>
      </c>
      <c r="B415" s="90" t="s">
        <v>18107</v>
      </c>
      <c r="C415" s="30" t="s">
        <v>18108</v>
      </c>
      <c r="D415" s="92" t="s">
        <v>32</v>
      </c>
      <c r="E415" s="92"/>
      <c r="F415" s="94" t="s">
        <v>781</v>
      </c>
      <c r="G415" s="94" t="s">
        <v>14</v>
      </c>
      <c r="H415" s="72" t="s">
        <v>119</v>
      </c>
      <c r="I415" s="93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>
      <c r="A416" s="89">
        <v>44943.0</v>
      </c>
      <c r="B416" s="90" t="s">
        <v>18107</v>
      </c>
      <c r="C416" s="30" t="s">
        <v>18108</v>
      </c>
      <c r="D416" s="94" t="s">
        <v>32</v>
      </c>
      <c r="E416" s="94" t="s">
        <v>90</v>
      </c>
      <c r="F416" s="94" t="s">
        <v>111</v>
      </c>
      <c r="G416" s="94" t="s">
        <v>14</v>
      </c>
      <c r="H416" s="7"/>
      <c r="I416" s="93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>
      <c r="A417" s="89">
        <v>44942.0</v>
      </c>
      <c r="B417" s="90" t="s">
        <v>18110</v>
      </c>
      <c r="C417" s="30" t="s">
        <v>18111</v>
      </c>
      <c r="D417" s="92" t="s">
        <v>235</v>
      </c>
      <c r="E417" s="94" t="s">
        <v>119</v>
      </c>
      <c r="F417" s="92" t="s">
        <v>917</v>
      </c>
      <c r="G417" s="92" t="s">
        <v>14</v>
      </c>
      <c r="H417" s="7"/>
      <c r="I417" s="93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>
      <c r="A418" s="89">
        <v>44942.0</v>
      </c>
      <c r="B418" s="90" t="s">
        <v>18112</v>
      </c>
      <c r="C418" s="30" t="s">
        <v>18113</v>
      </c>
      <c r="D418" s="92" t="s">
        <v>1242</v>
      </c>
      <c r="E418" s="94" t="s">
        <v>259</v>
      </c>
      <c r="F418" s="92" t="s">
        <v>917</v>
      </c>
      <c r="G418" s="92" t="s">
        <v>14</v>
      </c>
      <c r="H418" s="7"/>
      <c r="I418" s="93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>
      <c r="A419" s="89">
        <v>44939.0</v>
      </c>
      <c r="B419" s="90" t="s">
        <v>18115</v>
      </c>
      <c r="C419" s="30" t="s">
        <v>18116</v>
      </c>
      <c r="D419" s="92" t="s">
        <v>515</v>
      </c>
      <c r="E419" s="92"/>
      <c r="F419" s="92" t="s">
        <v>5876</v>
      </c>
      <c r="G419" s="92" t="s">
        <v>14</v>
      </c>
      <c r="H419" s="72" t="s">
        <v>119</v>
      </c>
      <c r="I419" s="93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>
      <c r="A420" s="89">
        <v>44939.0</v>
      </c>
      <c r="B420" s="90" t="s">
        <v>18115</v>
      </c>
      <c r="C420" s="30" t="s">
        <v>18116</v>
      </c>
      <c r="D420" s="94" t="s">
        <v>515</v>
      </c>
      <c r="E420" s="94" t="s">
        <v>90</v>
      </c>
      <c r="F420" s="94" t="s">
        <v>111</v>
      </c>
      <c r="G420" s="94" t="s">
        <v>14</v>
      </c>
      <c r="H420" s="7"/>
      <c r="I420" s="93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>
      <c r="A421" s="89">
        <v>44939.0</v>
      </c>
      <c r="B421" s="90" t="s">
        <v>18117</v>
      </c>
      <c r="C421" s="30" t="s">
        <v>18118</v>
      </c>
      <c r="D421" s="92" t="s">
        <v>189</v>
      </c>
      <c r="E421" s="92" t="s">
        <v>110</v>
      </c>
      <c r="F421" s="92" t="s">
        <v>111</v>
      </c>
      <c r="G421" s="92" t="s">
        <v>14</v>
      </c>
      <c r="H421" s="7"/>
      <c r="I421" s="93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>
      <c r="A422" s="89">
        <v>44938.0</v>
      </c>
      <c r="B422" s="90" t="s">
        <v>18119</v>
      </c>
      <c r="C422" s="30" t="s">
        <v>18120</v>
      </c>
      <c r="D422" s="92" t="s">
        <v>130</v>
      </c>
      <c r="E422" s="92" t="s">
        <v>110</v>
      </c>
      <c r="F422" s="92" t="s">
        <v>111</v>
      </c>
      <c r="G422" s="92" t="s">
        <v>14</v>
      </c>
      <c r="H422" s="7"/>
      <c r="I422" s="93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>
      <c r="A423" s="89">
        <v>44938.0</v>
      </c>
      <c r="B423" s="90" t="s">
        <v>18119</v>
      </c>
      <c r="C423" s="30" t="s">
        <v>18120</v>
      </c>
      <c r="D423" s="92" t="s">
        <v>130</v>
      </c>
      <c r="E423" s="94" t="s">
        <v>119</v>
      </c>
      <c r="F423" s="94" t="s">
        <v>132</v>
      </c>
      <c r="G423" s="94" t="s">
        <v>14</v>
      </c>
      <c r="H423" s="7"/>
      <c r="I423" s="93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>
      <c r="A424" s="89">
        <v>44938.0</v>
      </c>
      <c r="B424" s="90" t="s">
        <v>18121</v>
      </c>
      <c r="C424" s="30" t="s">
        <v>18122</v>
      </c>
      <c r="D424" s="92" t="s">
        <v>311</v>
      </c>
      <c r="E424" s="92" t="s">
        <v>110</v>
      </c>
      <c r="F424" s="92" t="s">
        <v>111</v>
      </c>
      <c r="G424" s="92" t="s">
        <v>14</v>
      </c>
      <c r="H424" s="7"/>
      <c r="I424" s="93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>
      <c r="A425" s="89">
        <v>44937.0</v>
      </c>
      <c r="B425" s="90" t="s">
        <v>18123</v>
      </c>
      <c r="C425" s="30" t="s">
        <v>18124</v>
      </c>
      <c r="D425" s="92" t="s">
        <v>1429</v>
      </c>
      <c r="E425" s="92" t="s">
        <v>5895</v>
      </c>
      <c r="F425" s="92" t="s">
        <v>111</v>
      </c>
      <c r="G425" s="92" t="s">
        <v>14</v>
      </c>
      <c r="H425" s="7"/>
      <c r="I425" s="93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>
      <c r="A426" s="89">
        <v>44937.0</v>
      </c>
      <c r="B426" s="90" t="s">
        <v>18123</v>
      </c>
      <c r="C426" s="30" t="s">
        <v>18124</v>
      </c>
      <c r="D426" s="92" t="s">
        <v>1429</v>
      </c>
      <c r="E426" s="92" t="s">
        <v>105</v>
      </c>
      <c r="F426" s="92" t="s">
        <v>6953</v>
      </c>
      <c r="G426" s="92" t="s">
        <v>14</v>
      </c>
      <c r="H426" s="7"/>
      <c r="I426" s="93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>
      <c r="A427" s="89">
        <v>44937.0</v>
      </c>
      <c r="B427" s="90" t="s">
        <v>18125</v>
      </c>
      <c r="C427" s="30" t="s">
        <v>18126</v>
      </c>
      <c r="D427" s="92" t="s">
        <v>286</v>
      </c>
      <c r="E427" s="92" t="s">
        <v>5895</v>
      </c>
      <c r="F427" s="92" t="s">
        <v>111</v>
      </c>
      <c r="G427" s="92" t="s">
        <v>14</v>
      </c>
      <c r="H427" s="7"/>
      <c r="I427" s="93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>
      <c r="A428" s="89">
        <v>44937.0</v>
      </c>
      <c r="B428" s="90" t="s">
        <v>18125</v>
      </c>
      <c r="C428" s="30" t="s">
        <v>18126</v>
      </c>
      <c r="D428" s="94" t="s">
        <v>286</v>
      </c>
      <c r="E428" s="94" t="s">
        <v>349</v>
      </c>
      <c r="F428" s="94" t="s">
        <v>350</v>
      </c>
      <c r="G428" s="94" t="s">
        <v>14</v>
      </c>
      <c r="H428" s="7"/>
      <c r="I428" s="93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>
      <c r="A429" s="89">
        <v>44936.0</v>
      </c>
      <c r="B429" s="90" t="s">
        <v>18127</v>
      </c>
      <c r="C429" s="30" t="s">
        <v>18128</v>
      </c>
      <c r="D429" s="92" t="s">
        <v>445</v>
      </c>
      <c r="E429" s="92" t="s">
        <v>5895</v>
      </c>
      <c r="F429" s="92" t="s">
        <v>111</v>
      </c>
      <c r="G429" s="92" t="s">
        <v>14</v>
      </c>
      <c r="H429" s="7"/>
      <c r="I429" s="93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>
      <c r="A430" s="89">
        <v>44936.0</v>
      </c>
      <c r="B430" s="90" t="s">
        <v>18127</v>
      </c>
      <c r="C430" s="30" t="s">
        <v>18128</v>
      </c>
      <c r="D430" s="92" t="s">
        <v>445</v>
      </c>
      <c r="E430" s="94" t="s">
        <v>119</v>
      </c>
      <c r="F430" s="92" t="s">
        <v>132</v>
      </c>
      <c r="G430" s="92" t="s">
        <v>14</v>
      </c>
      <c r="H430" s="7"/>
      <c r="I430" s="93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>
      <c r="A431" s="89">
        <v>44935.0</v>
      </c>
      <c r="B431" s="90" t="s">
        <v>18131</v>
      </c>
      <c r="C431" s="30" t="s">
        <v>18132</v>
      </c>
      <c r="D431" s="92" t="s">
        <v>78</v>
      </c>
      <c r="E431" s="92" t="s">
        <v>5895</v>
      </c>
      <c r="F431" s="92" t="s">
        <v>111</v>
      </c>
      <c r="G431" s="92" t="s">
        <v>14</v>
      </c>
      <c r="H431" s="7"/>
      <c r="I431" s="93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>
      <c r="A432" s="89">
        <v>44935.0</v>
      </c>
      <c r="B432" s="90" t="s">
        <v>18131</v>
      </c>
      <c r="C432" s="30" t="s">
        <v>18132</v>
      </c>
      <c r="D432" s="92" t="s">
        <v>78</v>
      </c>
      <c r="E432" s="94" t="s">
        <v>119</v>
      </c>
      <c r="F432" s="92" t="s">
        <v>18</v>
      </c>
      <c r="G432" s="92" t="s">
        <v>14</v>
      </c>
      <c r="H432" s="7"/>
      <c r="I432" s="93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>
      <c r="A433" s="89">
        <v>44935.0</v>
      </c>
      <c r="B433" s="90" t="s">
        <v>18133</v>
      </c>
      <c r="C433" s="30" t="s">
        <v>18134</v>
      </c>
      <c r="D433" s="92" t="s">
        <v>839</v>
      </c>
      <c r="E433" s="92" t="s">
        <v>5895</v>
      </c>
      <c r="F433" s="92" t="s">
        <v>111</v>
      </c>
      <c r="G433" s="92" t="s">
        <v>14</v>
      </c>
      <c r="H433" s="7"/>
      <c r="I433" s="93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>
      <c r="A434" s="89">
        <v>44935.0</v>
      </c>
      <c r="B434" s="90" t="s">
        <v>18133</v>
      </c>
      <c r="C434" s="30" t="s">
        <v>18134</v>
      </c>
      <c r="D434" s="92" t="s">
        <v>839</v>
      </c>
      <c r="E434" s="94" t="s">
        <v>119</v>
      </c>
      <c r="F434" s="92" t="s">
        <v>18</v>
      </c>
      <c r="G434" s="92" t="s">
        <v>14</v>
      </c>
      <c r="H434" s="7"/>
      <c r="I434" s="93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>
      <c r="A435" s="89">
        <v>44932.0</v>
      </c>
      <c r="B435" s="90" t="s">
        <v>18135</v>
      </c>
      <c r="C435" s="30" t="s">
        <v>18136</v>
      </c>
      <c r="D435" s="92" t="s">
        <v>32</v>
      </c>
      <c r="E435" s="92" t="s">
        <v>5895</v>
      </c>
      <c r="F435" s="92" t="s">
        <v>111</v>
      </c>
      <c r="G435" s="92" t="s">
        <v>14</v>
      </c>
      <c r="H435" s="7"/>
      <c r="I435" s="93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>
      <c r="A436" s="89">
        <v>44932.0</v>
      </c>
      <c r="B436" s="90" t="s">
        <v>18137</v>
      </c>
      <c r="C436" s="30" t="s">
        <v>18138</v>
      </c>
      <c r="D436" s="92" t="s">
        <v>235</v>
      </c>
      <c r="E436" s="92" t="s">
        <v>110</v>
      </c>
      <c r="F436" s="92" t="s">
        <v>5069</v>
      </c>
      <c r="G436" s="92" t="s">
        <v>29</v>
      </c>
      <c r="H436" s="7"/>
      <c r="I436" s="93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>
      <c r="A437" s="89">
        <v>44931.0</v>
      </c>
      <c r="B437" s="90" t="s">
        <v>18139</v>
      </c>
      <c r="C437" s="30" t="s">
        <v>18140</v>
      </c>
      <c r="D437" s="92" t="s">
        <v>189</v>
      </c>
      <c r="E437" s="92" t="s">
        <v>110</v>
      </c>
      <c r="F437" s="92" t="s">
        <v>111</v>
      </c>
      <c r="G437" s="92" t="s">
        <v>14</v>
      </c>
      <c r="H437" s="7"/>
      <c r="I437" s="93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>
      <c r="A438" s="89">
        <v>44931.0</v>
      </c>
      <c r="B438" s="90" t="s">
        <v>18139</v>
      </c>
      <c r="C438" s="30" t="s">
        <v>18140</v>
      </c>
      <c r="D438" s="92" t="s">
        <v>189</v>
      </c>
      <c r="E438" s="94" t="s">
        <v>239</v>
      </c>
      <c r="F438" s="94" t="s">
        <v>240</v>
      </c>
      <c r="G438" s="92" t="s">
        <v>14</v>
      </c>
      <c r="H438" s="7"/>
      <c r="I438" s="93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>
      <c r="A439" s="89">
        <v>44931.0</v>
      </c>
      <c r="B439" s="90" t="s">
        <v>18141</v>
      </c>
      <c r="C439" s="30" t="s">
        <v>18142</v>
      </c>
      <c r="D439" s="92" t="s">
        <v>1728</v>
      </c>
      <c r="E439" s="92" t="s">
        <v>5895</v>
      </c>
      <c r="F439" s="92" t="s">
        <v>111</v>
      </c>
      <c r="G439" s="92" t="s">
        <v>14</v>
      </c>
      <c r="H439" s="7"/>
      <c r="I439" s="93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>
      <c r="A440" s="89">
        <v>44930.0</v>
      </c>
      <c r="B440" s="90" t="s">
        <v>18143</v>
      </c>
      <c r="C440" s="30" t="s">
        <v>18144</v>
      </c>
      <c r="D440" s="92" t="s">
        <v>570</v>
      </c>
      <c r="E440" s="92" t="s">
        <v>110</v>
      </c>
      <c r="F440" s="92" t="s">
        <v>1856</v>
      </c>
      <c r="G440" s="92" t="s">
        <v>14</v>
      </c>
      <c r="H440" s="7"/>
      <c r="I440" s="93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>
      <c r="A441" s="89">
        <v>44930.0</v>
      </c>
      <c r="B441" s="90" t="s">
        <v>18143</v>
      </c>
      <c r="C441" s="30" t="s">
        <v>18144</v>
      </c>
      <c r="D441" s="94" t="s">
        <v>570</v>
      </c>
      <c r="E441" s="94" t="s">
        <v>2082</v>
      </c>
      <c r="F441" s="94" t="s">
        <v>5227</v>
      </c>
      <c r="G441" s="94" t="s">
        <v>14</v>
      </c>
      <c r="H441" s="7"/>
      <c r="I441" s="93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>
      <c r="A442" s="89">
        <v>44930.0</v>
      </c>
      <c r="B442" s="90" t="s">
        <v>18145</v>
      </c>
      <c r="C442" s="30" t="s">
        <v>18146</v>
      </c>
      <c r="D442" s="92" t="s">
        <v>567</v>
      </c>
      <c r="E442" s="92" t="s">
        <v>110</v>
      </c>
      <c r="F442" s="92" t="s">
        <v>111</v>
      </c>
      <c r="G442" s="92" t="s">
        <v>14</v>
      </c>
      <c r="H442" s="7"/>
      <c r="I442" s="93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>
      <c r="A443" s="89">
        <v>44930.0</v>
      </c>
      <c r="B443" s="90" t="s">
        <v>18145</v>
      </c>
      <c r="C443" s="30" t="s">
        <v>18146</v>
      </c>
      <c r="D443" s="92" t="s">
        <v>567</v>
      </c>
      <c r="E443" s="94" t="s">
        <v>17618</v>
      </c>
      <c r="F443" s="94" t="s">
        <v>4780</v>
      </c>
      <c r="G443" s="92" t="s">
        <v>14</v>
      </c>
      <c r="H443" s="7"/>
      <c r="I443" s="93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>
      <c r="A444" s="89">
        <v>44930.0</v>
      </c>
      <c r="B444" s="90" t="s">
        <v>18145</v>
      </c>
      <c r="C444" s="30" t="s">
        <v>18146</v>
      </c>
      <c r="D444" s="92" t="s">
        <v>567</v>
      </c>
      <c r="E444" s="92" t="s">
        <v>125</v>
      </c>
      <c r="F444" s="92" t="s">
        <v>1118</v>
      </c>
      <c r="G444" s="92" t="s">
        <v>14</v>
      </c>
      <c r="H444" s="7"/>
      <c r="I444" s="93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>
      <c r="A445" s="89">
        <v>44929.0</v>
      </c>
      <c r="B445" s="90" t="s">
        <v>18147</v>
      </c>
      <c r="C445" s="30" t="s">
        <v>18148</v>
      </c>
      <c r="D445" s="92" t="s">
        <v>722</v>
      </c>
      <c r="E445" s="92" t="s">
        <v>110</v>
      </c>
      <c r="F445" s="92" t="s">
        <v>111</v>
      </c>
      <c r="G445" s="92" t="s">
        <v>14</v>
      </c>
      <c r="H445" s="7"/>
      <c r="I445" s="93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>
      <c r="A446" s="89">
        <v>44929.0</v>
      </c>
      <c r="B446" s="90" t="s">
        <v>18149</v>
      </c>
      <c r="C446" s="30" t="s">
        <v>18150</v>
      </c>
      <c r="D446" s="92" t="s">
        <v>353</v>
      </c>
      <c r="E446" s="94" t="s">
        <v>239</v>
      </c>
      <c r="F446" s="94" t="s">
        <v>240</v>
      </c>
      <c r="G446" s="92" t="s">
        <v>14</v>
      </c>
      <c r="H446" s="7"/>
      <c r="I446" s="93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>
      <c r="A447" s="89">
        <v>44929.0</v>
      </c>
      <c r="B447" s="90" t="s">
        <v>18149</v>
      </c>
      <c r="C447" s="30" t="s">
        <v>18150</v>
      </c>
      <c r="D447" s="92" t="s">
        <v>353</v>
      </c>
      <c r="E447" s="94" t="s">
        <v>334</v>
      </c>
      <c r="F447" s="94" t="s">
        <v>781</v>
      </c>
      <c r="G447" s="94" t="s">
        <v>14</v>
      </c>
      <c r="H447" s="7"/>
      <c r="I447" s="93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>
      <c r="A448" s="89">
        <v>44924.0</v>
      </c>
      <c r="B448" s="90" t="s">
        <v>18152</v>
      </c>
      <c r="C448" s="30" t="s">
        <v>18153</v>
      </c>
      <c r="D448" s="92" t="s">
        <v>343</v>
      </c>
      <c r="E448" s="92" t="s">
        <v>420</v>
      </c>
      <c r="F448" s="92" t="s">
        <v>1364</v>
      </c>
      <c r="G448" s="92" t="s">
        <v>14</v>
      </c>
      <c r="H448" s="7"/>
      <c r="I448" s="93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>
      <c r="A449" s="89">
        <v>44924.0</v>
      </c>
      <c r="B449" s="90" t="s">
        <v>18152</v>
      </c>
      <c r="C449" s="30" t="s">
        <v>18153</v>
      </c>
      <c r="D449" s="92" t="s">
        <v>343</v>
      </c>
      <c r="E449" s="94" t="s">
        <v>2082</v>
      </c>
      <c r="F449" s="94" t="s">
        <v>240</v>
      </c>
      <c r="G449" s="92" t="s">
        <v>14</v>
      </c>
      <c r="H449" s="7"/>
      <c r="I449" s="93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>
      <c r="A450" s="89">
        <v>44924.0</v>
      </c>
      <c r="B450" s="90" t="s">
        <v>18154</v>
      </c>
      <c r="C450" s="30" t="s">
        <v>18155</v>
      </c>
      <c r="D450" s="92" t="s">
        <v>839</v>
      </c>
      <c r="E450" s="92" t="s">
        <v>10699</v>
      </c>
      <c r="F450" s="92" t="s">
        <v>13</v>
      </c>
      <c r="G450" s="92" t="s">
        <v>14</v>
      </c>
      <c r="H450" s="7"/>
      <c r="I450" s="93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>
      <c r="A451" s="89">
        <v>44923.0</v>
      </c>
      <c r="B451" s="90" t="s">
        <v>18157</v>
      </c>
      <c r="C451" s="30" t="s">
        <v>18158</v>
      </c>
      <c r="D451" s="92" t="s">
        <v>642</v>
      </c>
      <c r="E451" s="92" t="s">
        <v>110</v>
      </c>
      <c r="F451" s="92" t="s">
        <v>111</v>
      </c>
      <c r="G451" s="92" t="s">
        <v>14</v>
      </c>
      <c r="H451" s="7"/>
      <c r="I451" s="93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>
      <c r="A452" s="89">
        <v>44923.0</v>
      </c>
      <c r="B452" s="90" t="s">
        <v>18159</v>
      </c>
      <c r="C452" s="30" t="s">
        <v>18160</v>
      </c>
      <c r="D452" s="92" t="s">
        <v>135</v>
      </c>
      <c r="E452" s="92" t="s">
        <v>110</v>
      </c>
      <c r="F452" s="92" t="s">
        <v>111</v>
      </c>
      <c r="G452" s="92" t="s">
        <v>14</v>
      </c>
      <c r="H452" s="7"/>
      <c r="I452" s="93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>
      <c r="A453" s="89">
        <v>44923.0</v>
      </c>
      <c r="B453" s="90" t="s">
        <v>18159</v>
      </c>
      <c r="C453" s="30" t="s">
        <v>18160</v>
      </c>
      <c r="D453" s="92" t="s">
        <v>135</v>
      </c>
      <c r="E453" s="94" t="s">
        <v>998</v>
      </c>
      <c r="F453" s="94" t="s">
        <v>1049</v>
      </c>
      <c r="G453" s="92" t="s">
        <v>14</v>
      </c>
      <c r="H453" s="7"/>
      <c r="I453" s="93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>
      <c r="A454" s="89">
        <v>44922.0</v>
      </c>
      <c r="B454" s="90" t="s">
        <v>18162</v>
      </c>
      <c r="C454" s="30" t="s">
        <v>18163</v>
      </c>
      <c r="D454" s="92" t="s">
        <v>353</v>
      </c>
      <c r="E454" s="92" t="s">
        <v>110</v>
      </c>
      <c r="F454" s="92" t="s">
        <v>111</v>
      </c>
      <c r="G454" s="92" t="s">
        <v>14</v>
      </c>
      <c r="H454" s="7"/>
      <c r="I454" s="93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>
      <c r="A455" s="89">
        <v>44922.0</v>
      </c>
      <c r="B455" s="90" t="s">
        <v>18162</v>
      </c>
      <c r="C455" s="30" t="s">
        <v>18163</v>
      </c>
      <c r="D455" s="92" t="s">
        <v>353</v>
      </c>
      <c r="E455" s="94" t="s">
        <v>24874</v>
      </c>
      <c r="F455" s="94" t="s">
        <v>1474</v>
      </c>
      <c r="G455" s="92" t="s">
        <v>14</v>
      </c>
      <c r="H455" s="7"/>
      <c r="I455" s="93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>
      <c r="A456" s="89">
        <v>44922.0</v>
      </c>
      <c r="B456" s="90" t="s">
        <v>18162</v>
      </c>
      <c r="C456" s="30" t="s">
        <v>18163</v>
      </c>
      <c r="D456" s="92" t="s">
        <v>353</v>
      </c>
      <c r="E456" s="94" t="s">
        <v>259</v>
      </c>
      <c r="F456" s="94" t="s">
        <v>781</v>
      </c>
      <c r="G456" s="94" t="s">
        <v>14</v>
      </c>
      <c r="H456" s="7"/>
      <c r="I456" s="93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>
      <c r="A457" s="89">
        <v>44922.0</v>
      </c>
      <c r="B457" s="90" t="s">
        <v>18164</v>
      </c>
      <c r="C457" s="30" t="s">
        <v>18165</v>
      </c>
      <c r="D457" s="94" t="s">
        <v>311</v>
      </c>
      <c r="E457" s="94" t="s">
        <v>17618</v>
      </c>
      <c r="F457" s="94" t="s">
        <v>240</v>
      </c>
      <c r="G457" s="94" t="s">
        <v>14</v>
      </c>
      <c r="H457" s="7"/>
      <c r="I457" s="93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>
      <c r="A458" s="89">
        <v>44922.0</v>
      </c>
      <c r="B458" s="90" t="s">
        <v>18164</v>
      </c>
      <c r="C458" s="30" t="s">
        <v>18165</v>
      </c>
      <c r="D458" s="92" t="s">
        <v>311</v>
      </c>
      <c r="E458" s="92" t="s">
        <v>24875</v>
      </c>
      <c r="F458" s="92" t="s">
        <v>1474</v>
      </c>
      <c r="G458" s="92" t="s">
        <v>14</v>
      </c>
      <c r="H458" s="7"/>
      <c r="I458" s="93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>
      <c r="A459" s="89">
        <v>44922.0</v>
      </c>
      <c r="B459" s="90" t="s">
        <v>18162</v>
      </c>
      <c r="C459" s="30" t="s">
        <v>18165</v>
      </c>
      <c r="D459" s="92" t="s">
        <v>311</v>
      </c>
      <c r="E459" s="92" t="s">
        <v>18166</v>
      </c>
      <c r="F459" s="92" t="s">
        <v>101</v>
      </c>
      <c r="G459" s="92" t="s">
        <v>14</v>
      </c>
      <c r="H459" s="7"/>
      <c r="I459" s="93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>
      <c r="A460" s="89">
        <v>44922.0</v>
      </c>
      <c r="B460" s="90" t="s">
        <v>18162</v>
      </c>
      <c r="C460" s="30" t="s">
        <v>18165</v>
      </c>
      <c r="D460" s="92" t="s">
        <v>311</v>
      </c>
      <c r="E460" s="92" t="s">
        <v>119</v>
      </c>
      <c r="F460" s="94" t="s">
        <v>5876</v>
      </c>
      <c r="G460" s="94" t="s">
        <v>14</v>
      </c>
      <c r="H460" s="7"/>
      <c r="I460" s="93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>
      <c r="A461" s="89">
        <v>44921.0</v>
      </c>
      <c r="B461" s="90" t="s">
        <v>18168</v>
      </c>
      <c r="C461" s="30" t="s">
        <v>18169</v>
      </c>
      <c r="D461" s="92" t="s">
        <v>385</v>
      </c>
      <c r="E461" s="92" t="s">
        <v>110</v>
      </c>
      <c r="F461" s="92" t="s">
        <v>111</v>
      </c>
      <c r="G461" s="92" t="s">
        <v>14</v>
      </c>
      <c r="H461" s="7"/>
      <c r="I461" s="93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>
      <c r="A462" s="89">
        <v>44921.0</v>
      </c>
      <c r="B462" s="90" t="s">
        <v>18168</v>
      </c>
      <c r="C462" s="30" t="s">
        <v>18169</v>
      </c>
      <c r="D462" s="92" t="s">
        <v>385</v>
      </c>
      <c r="E462" s="92" t="s">
        <v>436</v>
      </c>
      <c r="F462" s="92" t="s">
        <v>2840</v>
      </c>
      <c r="G462" s="92" t="s">
        <v>14</v>
      </c>
      <c r="H462" s="7"/>
      <c r="I462" s="93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>
      <c r="A463" s="89">
        <v>44921.0</v>
      </c>
      <c r="B463" s="90" t="s">
        <v>18170</v>
      </c>
      <c r="C463" s="30" t="s">
        <v>18171</v>
      </c>
      <c r="D463" s="92" t="s">
        <v>651</v>
      </c>
      <c r="E463" s="92" t="s">
        <v>110</v>
      </c>
      <c r="F463" s="92" t="s">
        <v>111</v>
      </c>
      <c r="G463" s="92" t="s">
        <v>14</v>
      </c>
      <c r="H463" s="7"/>
      <c r="I463" s="93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>
      <c r="A464" s="89">
        <v>44921.0</v>
      </c>
      <c r="B464" s="90" t="s">
        <v>18170</v>
      </c>
      <c r="C464" s="30" t="s">
        <v>18171</v>
      </c>
      <c r="D464" s="92" t="s">
        <v>651</v>
      </c>
      <c r="E464" s="92" t="s">
        <v>119</v>
      </c>
      <c r="F464" s="94" t="s">
        <v>5876</v>
      </c>
      <c r="G464" s="94" t="s">
        <v>14</v>
      </c>
      <c r="H464" s="7"/>
      <c r="I464" s="93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>
      <c r="A465" s="89">
        <v>44918.0</v>
      </c>
      <c r="B465" s="90" t="s">
        <v>18173</v>
      </c>
      <c r="C465" s="30" t="s">
        <v>18174</v>
      </c>
      <c r="D465" s="92" t="s">
        <v>642</v>
      </c>
      <c r="E465" s="92" t="s">
        <v>420</v>
      </c>
      <c r="F465" s="92" t="s">
        <v>454</v>
      </c>
      <c r="G465" s="92" t="s">
        <v>14</v>
      </c>
      <c r="H465" s="7"/>
      <c r="I465" s="93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>
      <c r="A466" s="89">
        <v>44918.0</v>
      </c>
      <c r="B466" s="90" t="s">
        <v>18175</v>
      </c>
      <c r="C466" s="30" t="s">
        <v>18176</v>
      </c>
      <c r="D466" s="92" t="s">
        <v>9173</v>
      </c>
      <c r="E466" s="92" t="s">
        <v>110</v>
      </c>
      <c r="F466" s="92" t="s">
        <v>111</v>
      </c>
      <c r="G466" s="92" t="s">
        <v>14</v>
      </c>
      <c r="H466" s="7"/>
      <c r="I466" s="93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>
      <c r="A467" s="89">
        <v>44916.0</v>
      </c>
      <c r="B467" s="90" t="s">
        <v>18178</v>
      </c>
      <c r="C467" s="30" t="s">
        <v>18179</v>
      </c>
      <c r="D467" s="92" t="s">
        <v>135</v>
      </c>
      <c r="E467" s="94" t="s">
        <v>119</v>
      </c>
      <c r="F467" s="94" t="s">
        <v>330</v>
      </c>
      <c r="G467" s="92" t="s">
        <v>14</v>
      </c>
      <c r="H467" s="7"/>
      <c r="I467" s="93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>
      <c r="A468" s="89">
        <v>44916.0</v>
      </c>
      <c r="B468" s="90" t="s">
        <v>18178</v>
      </c>
      <c r="C468" s="30" t="s">
        <v>18179</v>
      </c>
      <c r="D468" s="94" t="s">
        <v>135</v>
      </c>
      <c r="E468" s="94" t="s">
        <v>15</v>
      </c>
      <c r="F468" s="94" t="s">
        <v>18180</v>
      </c>
      <c r="G468" s="94" t="s">
        <v>14</v>
      </c>
      <c r="H468" s="7"/>
      <c r="I468" s="93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>
      <c r="A469" s="89">
        <v>44916.0</v>
      </c>
      <c r="B469" s="90" t="s">
        <v>18178</v>
      </c>
      <c r="C469" s="30" t="s">
        <v>18179</v>
      </c>
      <c r="D469" s="94" t="s">
        <v>135</v>
      </c>
      <c r="E469" s="94" t="s">
        <v>90</v>
      </c>
      <c r="F469" s="94" t="s">
        <v>111</v>
      </c>
      <c r="G469" s="94" t="s">
        <v>14</v>
      </c>
      <c r="H469" s="7"/>
      <c r="I469" s="93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>
      <c r="A470" s="89">
        <v>44916.0</v>
      </c>
      <c r="B470" s="90" t="s">
        <v>18181</v>
      </c>
      <c r="C470" s="30" t="s">
        <v>18182</v>
      </c>
      <c r="D470" s="92" t="s">
        <v>17739</v>
      </c>
      <c r="E470" s="94" t="s">
        <v>119</v>
      </c>
      <c r="F470" s="92" t="s">
        <v>132</v>
      </c>
      <c r="G470" s="92" t="s">
        <v>14</v>
      </c>
      <c r="H470" s="7"/>
      <c r="I470" s="93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>
      <c r="A471" s="89">
        <v>44916.0</v>
      </c>
      <c r="B471" s="90" t="s">
        <v>18181</v>
      </c>
      <c r="C471" s="30" t="s">
        <v>18182</v>
      </c>
      <c r="D471" s="92" t="s">
        <v>17739</v>
      </c>
      <c r="E471" s="94" t="s">
        <v>2082</v>
      </c>
      <c r="F471" s="94" t="s">
        <v>240</v>
      </c>
      <c r="G471" s="92" t="s">
        <v>14</v>
      </c>
      <c r="H471" s="7"/>
      <c r="I471" s="93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>
      <c r="A472" s="89">
        <v>44916.0</v>
      </c>
      <c r="B472" s="90" t="s">
        <v>18181</v>
      </c>
      <c r="C472" s="30" t="s">
        <v>18182</v>
      </c>
      <c r="D472" s="92" t="s">
        <v>17739</v>
      </c>
      <c r="E472" s="92" t="s">
        <v>12</v>
      </c>
      <c r="F472" s="92" t="s">
        <v>13</v>
      </c>
      <c r="G472" s="92" t="s">
        <v>14</v>
      </c>
      <c r="H472" s="7"/>
      <c r="I472" s="93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>
      <c r="A473" s="89">
        <v>44915.0</v>
      </c>
      <c r="B473" s="90" t="s">
        <v>18184</v>
      </c>
      <c r="C473" s="30" t="s">
        <v>18185</v>
      </c>
      <c r="D473" s="92" t="s">
        <v>78</v>
      </c>
      <c r="E473" s="92" t="s">
        <v>38</v>
      </c>
      <c r="F473" s="92" t="s">
        <v>101</v>
      </c>
      <c r="G473" s="92" t="s">
        <v>14</v>
      </c>
      <c r="H473" s="7"/>
      <c r="I473" s="93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>
      <c r="A474" s="89">
        <v>44915.0</v>
      </c>
      <c r="B474" s="90" t="s">
        <v>18184</v>
      </c>
      <c r="C474" s="30" t="s">
        <v>18185</v>
      </c>
      <c r="D474" s="92" t="s">
        <v>78</v>
      </c>
      <c r="E474" s="94" t="s">
        <v>334</v>
      </c>
      <c r="F474" s="94" t="s">
        <v>917</v>
      </c>
      <c r="G474" s="94" t="s">
        <v>14</v>
      </c>
      <c r="H474" s="7"/>
      <c r="I474" s="93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>
      <c r="A475" s="89">
        <v>44915.0</v>
      </c>
      <c r="B475" s="90" t="s">
        <v>18186</v>
      </c>
      <c r="C475" s="30" t="s">
        <v>18187</v>
      </c>
      <c r="D475" s="92" t="s">
        <v>1618</v>
      </c>
      <c r="E475" s="92" t="s">
        <v>5895</v>
      </c>
      <c r="F475" s="92" t="s">
        <v>111</v>
      </c>
      <c r="G475" s="92" t="s">
        <v>14</v>
      </c>
      <c r="H475" s="7"/>
      <c r="I475" s="93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>
      <c r="A476" s="89">
        <v>44915.0</v>
      </c>
      <c r="B476" s="90" t="s">
        <v>18186</v>
      </c>
      <c r="C476" s="30" t="s">
        <v>18187</v>
      </c>
      <c r="D476" s="92" t="s">
        <v>1618</v>
      </c>
      <c r="E476" s="92" t="s">
        <v>420</v>
      </c>
      <c r="F476" s="92" t="s">
        <v>450</v>
      </c>
      <c r="G476" s="92" t="s">
        <v>14</v>
      </c>
      <c r="H476" s="7"/>
      <c r="I476" s="93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>
      <c r="A477" s="89">
        <v>44914.0</v>
      </c>
      <c r="B477" s="90" t="s">
        <v>18189</v>
      </c>
      <c r="C477" s="30" t="s">
        <v>18190</v>
      </c>
      <c r="D477" s="92" t="s">
        <v>1020</v>
      </c>
      <c r="E477" s="94" t="s">
        <v>2082</v>
      </c>
      <c r="F477" s="94" t="s">
        <v>240</v>
      </c>
      <c r="G477" s="92" t="s">
        <v>14</v>
      </c>
      <c r="H477" s="7"/>
      <c r="I477" s="93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>
      <c r="A478" s="89">
        <v>44914.0</v>
      </c>
      <c r="B478" s="90" t="s">
        <v>18189</v>
      </c>
      <c r="C478" s="30" t="s">
        <v>18190</v>
      </c>
      <c r="D478" s="92" t="s">
        <v>1020</v>
      </c>
      <c r="E478" s="95" t="s">
        <v>90</v>
      </c>
      <c r="F478" s="95" t="s">
        <v>111</v>
      </c>
      <c r="G478" s="95" t="s">
        <v>14</v>
      </c>
      <c r="H478" s="7"/>
      <c r="I478" s="93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>
      <c r="A479" s="89">
        <v>44914.0</v>
      </c>
      <c r="B479" s="90" t="s">
        <v>18191</v>
      </c>
      <c r="C479" s="30" t="s">
        <v>18192</v>
      </c>
      <c r="D479" s="92" t="s">
        <v>1932</v>
      </c>
      <c r="E479" s="92" t="s">
        <v>110</v>
      </c>
      <c r="F479" s="92" t="s">
        <v>111</v>
      </c>
      <c r="G479" s="92" t="s">
        <v>14</v>
      </c>
      <c r="H479" s="7"/>
      <c r="I479" s="93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>
      <c r="A480" s="89">
        <v>44914.0</v>
      </c>
      <c r="B480" s="90" t="s">
        <v>18191</v>
      </c>
      <c r="C480" s="30" t="s">
        <v>18192</v>
      </c>
      <c r="D480" s="92" t="s">
        <v>1932</v>
      </c>
      <c r="E480" s="92" t="s">
        <v>24876</v>
      </c>
      <c r="F480" s="92" t="s">
        <v>1474</v>
      </c>
      <c r="G480" s="92" t="s">
        <v>14</v>
      </c>
      <c r="H480" s="7"/>
      <c r="I480" s="93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>
      <c r="A481" s="89">
        <v>44911.0</v>
      </c>
      <c r="B481" s="90" t="s">
        <v>18194</v>
      </c>
      <c r="C481" s="30" t="s">
        <v>18195</v>
      </c>
      <c r="D481" s="92" t="s">
        <v>170</v>
      </c>
      <c r="E481" s="94" t="s">
        <v>90</v>
      </c>
      <c r="F481" s="94" t="s">
        <v>111</v>
      </c>
      <c r="G481" s="92" t="s">
        <v>14</v>
      </c>
      <c r="H481" s="7"/>
      <c r="I481" s="93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>
      <c r="A482" s="89">
        <v>44911.0</v>
      </c>
      <c r="B482" s="90" t="s">
        <v>18196</v>
      </c>
      <c r="C482" s="30" t="s">
        <v>18197</v>
      </c>
      <c r="D482" s="92" t="s">
        <v>74</v>
      </c>
      <c r="E482" s="92" t="s">
        <v>110</v>
      </c>
      <c r="F482" s="92" t="s">
        <v>111</v>
      </c>
      <c r="G482" s="92" t="s">
        <v>14</v>
      </c>
      <c r="H482" s="7"/>
      <c r="I482" s="93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>
      <c r="A483" s="89">
        <v>44911.0</v>
      </c>
      <c r="B483" s="90" t="s">
        <v>18196</v>
      </c>
      <c r="C483" s="30" t="s">
        <v>18197</v>
      </c>
      <c r="D483" s="92" t="s">
        <v>74</v>
      </c>
      <c r="E483" s="94" t="s">
        <v>239</v>
      </c>
      <c r="F483" s="94" t="s">
        <v>6191</v>
      </c>
      <c r="G483" s="92" t="s">
        <v>14</v>
      </c>
      <c r="H483" s="7"/>
      <c r="I483" s="93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>
      <c r="A484" s="89">
        <v>44910.0</v>
      </c>
      <c r="B484" s="90" t="s">
        <v>18199</v>
      </c>
      <c r="C484" s="30" t="s">
        <v>18200</v>
      </c>
      <c r="D484" s="92" t="s">
        <v>3179</v>
      </c>
      <c r="E484" s="92" t="s">
        <v>110</v>
      </c>
      <c r="F484" s="92" t="s">
        <v>111</v>
      </c>
      <c r="G484" s="92" t="s">
        <v>14</v>
      </c>
      <c r="H484" s="7"/>
      <c r="I484" s="93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>
      <c r="A485" s="89">
        <v>44910.0</v>
      </c>
      <c r="B485" s="90" t="s">
        <v>18199</v>
      </c>
      <c r="C485" s="30" t="s">
        <v>18200</v>
      </c>
      <c r="D485" s="92" t="s">
        <v>3179</v>
      </c>
      <c r="E485" s="94" t="s">
        <v>349</v>
      </c>
      <c r="F485" s="94" t="s">
        <v>350</v>
      </c>
      <c r="G485" s="92" t="s">
        <v>14</v>
      </c>
      <c r="H485" s="7"/>
      <c r="I485" s="93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>
      <c r="A486" s="89">
        <v>44910.0</v>
      </c>
      <c r="B486" s="90" t="s">
        <v>18201</v>
      </c>
      <c r="C486" s="30" t="s">
        <v>18202</v>
      </c>
      <c r="D486" s="92" t="s">
        <v>295</v>
      </c>
      <c r="E486" s="94" t="s">
        <v>119</v>
      </c>
      <c r="F486" s="94" t="s">
        <v>330</v>
      </c>
      <c r="G486" s="94" t="s">
        <v>14</v>
      </c>
      <c r="H486" s="7"/>
      <c r="I486" s="93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>
      <c r="A487" s="89">
        <v>44910.0</v>
      </c>
      <c r="B487" s="90" t="s">
        <v>18201</v>
      </c>
      <c r="C487" s="30" t="s">
        <v>18202</v>
      </c>
      <c r="D487" s="94" t="s">
        <v>295</v>
      </c>
      <c r="E487" s="94" t="s">
        <v>90</v>
      </c>
      <c r="F487" s="94" t="s">
        <v>111</v>
      </c>
      <c r="G487" s="94" t="s">
        <v>14</v>
      </c>
      <c r="H487" s="7"/>
      <c r="I487" s="93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>
      <c r="A488" s="89">
        <v>44909.0</v>
      </c>
      <c r="B488" s="90" t="s">
        <v>18204</v>
      </c>
      <c r="C488" s="30" t="s">
        <v>18205</v>
      </c>
      <c r="D488" s="92" t="s">
        <v>312</v>
      </c>
      <c r="E488" s="94" t="s">
        <v>334</v>
      </c>
      <c r="F488" s="94" t="s">
        <v>330</v>
      </c>
      <c r="G488" s="94" t="s">
        <v>14</v>
      </c>
      <c r="H488" s="7"/>
      <c r="I488" s="93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>
      <c r="A489" s="89">
        <v>44909.0</v>
      </c>
      <c r="B489" s="90" t="s">
        <v>18204</v>
      </c>
      <c r="C489" s="30" t="s">
        <v>18205</v>
      </c>
      <c r="D489" s="92" t="s">
        <v>312</v>
      </c>
      <c r="E489" s="92" t="s">
        <v>125</v>
      </c>
      <c r="F489" s="92" t="s">
        <v>24877</v>
      </c>
      <c r="G489" s="92" t="s">
        <v>14</v>
      </c>
      <c r="H489" s="7"/>
      <c r="I489" s="93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>
      <c r="A490" s="89">
        <v>44909.0</v>
      </c>
      <c r="B490" s="90" t="s">
        <v>18206</v>
      </c>
      <c r="C490" s="30" t="s">
        <v>18207</v>
      </c>
      <c r="D490" s="94" t="s">
        <v>26</v>
      </c>
      <c r="E490" s="94" t="s">
        <v>18208</v>
      </c>
      <c r="F490" s="94" t="s">
        <v>393</v>
      </c>
      <c r="G490" s="94" t="s">
        <v>14</v>
      </c>
      <c r="H490" s="7"/>
      <c r="I490" s="93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>
      <c r="A491" s="89">
        <v>44909.0</v>
      </c>
      <c r="B491" s="90" t="s">
        <v>18206</v>
      </c>
      <c r="C491" s="30" t="s">
        <v>18207</v>
      </c>
      <c r="D491" s="92" t="s">
        <v>26</v>
      </c>
      <c r="E491" s="94" t="s">
        <v>10452</v>
      </c>
      <c r="F491" s="94" t="s">
        <v>809</v>
      </c>
      <c r="G491" s="92" t="s">
        <v>14</v>
      </c>
      <c r="H491" s="7"/>
      <c r="I491" s="93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>
      <c r="A492" s="89">
        <v>44909.0</v>
      </c>
      <c r="B492" s="90" t="s">
        <v>18206</v>
      </c>
      <c r="C492" s="30" t="s">
        <v>18207</v>
      </c>
      <c r="D492" s="92" t="s">
        <v>26</v>
      </c>
      <c r="E492" s="92" t="s">
        <v>119</v>
      </c>
      <c r="F492" s="92" t="s">
        <v>498</v>
      </c>
      <c r="G492" s="92" t="s">
        <v>14</v>
      </c>
      <c r="H492" s="7"/>
      <c r="I492" s="93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>
      <c r="A493" s="89">
        <v>44908.0</v>
      </c>
      <c r="B493" s="90" t="s">
        <v>18210</v>
      </c>
      <c r="C493" s="30" t="s">
        <v>18211</v>
      </c>
      <c r="D493" s="92" t="s">
        <v>665</v>
      </c>
      <c r="E493" s="92" t="s">
        <v>110</v>
      </c>
      <c r="F493" s="92" t="s">
        <v>111</v>
      </c>
      <c r="G493" s="92" t="s">
        <v>14</v>
      </c>
      <c r="H493" s="7"/>
      <c r="I493" s="93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>
      <c r="A494" s="89">
        <v>44908.0</v>
      </c>
      <c r="B494" s="90" t="s">
        <v>18210</v>
      </c>
      <c r="C494" s="32" t="s">
        <v>18211</v>
      </c>
      <c r="D494" s="92" t="s">
        <v>665</v>
      </c>
      <c r="E494" s="92" t="s">
        <v>24875</v>
      </c>
      <c r="F494" s="92" t="s">
        <v>1474</v>
      </c>
      <c r="G494" s="92" t="s">
        <v>14</v>
      </c>
      <c r="H494" s="7"/>
      <c r="I494" s="93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>
      <c r="A495" s="89">
        <v>44908.0</v>
      </c>
      <c r="B495" s="90" t="s">
        <v>18212</v>
      </c>
      <c r="C495" s="30" t="s">
        <v>18213</v>
      </c>
      <c r="D495" s="92" t="s">
        <v>642</v>
      </c>
      <c r="E495" s="94" t="s">
        <v>90</v>
      </c>
      <c r="F495" s="94" t="s">
        <v>111</v>
      </c>
      <c r="G495" s="92" t="s">
        <v>14</v>
      </c>
      <c r="H495" s="7"/>
      <c r="I495" s="93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>
      <c r="A496" s="89">
        <v>44903.0</v>
      </c>
      <c r="B496" s="90" t="s">
        <v>18214</v>
      </c>
      <c r="C496" s="30" t="s">
        <v>18215</v>
      </c>
      <c r="D496" s="92" t="s">
        <v>1299</v>
      </c>
      <c r="E496" s="94" t="s">
        <v>119</v>
      </c>
      <c r="F496" s="94" t="s">
        <v>132</v>
      </c>
      <c r="G496" s="92" t="s">
        <v>14</v>
      </c>
      <c r="H496" s="7"/>
      <c r="I496" s="93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>
      <c r="A497" s="89">
        <v>44902.0</v>
      </c>
      <c r="B497" s="90" t="s">
        <v>18216</v>
      </c>
      <c r="C497" s="30" t="s">
        <v>18217</v>
      </c>
      <c r="D497" s="92" t="s">
        <v>754</v>
      </c>
      <c r="E497" s="92" t="s">
        <v>110</v>
      </c>
      <c r="F497" s="92" t="s">
        <v>111</v>
      </c>
      <c r="G497" s="92" t="s">
        <v>14</v>
      </c>
      <c r="H497" s="7"/>
      <c r="I497" s="93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>
      <c r="A498" s="89">
        <v>44902.0</v>
      </c>
      <c r="B498" s="90" t="s">
        <v>18216</v>
      </c>
      <c r="C498" s="30" t="s">
        <v>18217</v>
      </c>
      <c r="D498" s="92" t="s">
        <v>754</v>
      </c>
      <c r="E498" s="94" t="s">
        <v>334</v>
      </c>
      <c r="F498" s="92" t="s">
        <v>132</v>
      </c>
      <c r="G498" s="92" t="s">
        <v>14</v>
      </c>
      <c r="H498" s="7"/>
      <c r="I498" s="93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>
      <c r="A499" s="89">
        <v>44902.0</v>
      </c>
      <c r="B499" s="90" t="s">
        <v>18218</v>
      </c>
      <c r="C499" s="30" t="s">
        <v>18219</v>
      </c>
      <c r="D499" s="92" t="s">
        <v>642</v>
      </c>
      <c r="E499" s="92" t="s">
        <v>110</v>
      </c>
      <c r="F499" s="92" t="s">
        <v>111</v>
      </c>
      <c r="G499" s="92" t="s">
        <v>14</v>
      </c>
      <c r="H499" s="7"/>
      <c r="I499" s="93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>
      <c r="A500" s="89">
        <v>44902.0</v>
      </c>
      <c r="B500" s="90" t="s">
        <v>18218</v>
      </c>
      <c r="C500" s="30" t="s">
        <v>18219</v>
      </c>
      <c r="D500" s="92" t="s">
        <v>642</v>
      </c>
      <c r="E500" s="94" t="s">
        <v>15</v>
      </c>
      <c r="F500" s="94" t="s">
        <v>17966</v>
      </c>
      <c r="G500" s="92" t="s">
        <v>14</v>
      </c>
      <c r="H500" s="7"/>
      <c r="I500" s="93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>
      <c r="A501" s="89">
        <v>44902.0</v>
      </c>
      <c r="B501" s="90" t="s">
        <v>18218</v>
      </c>
      <c r="C501" s="30" t="s">
        <v>18219</v>
      </c>
      <c r="D501" s="92" t="s">
        <v>642</v>
      </c>
      <c r="E501" s="94" t="s">
        <v>239</v>
      </c>
      <c r="F501" s="94" t="s">
        <v>6191</v>
      </c>
      <c r="G501" s="92" t="s">
        <v>14</v>
      </c>
      <c r="H501" s="7"/>
      <c r="I501" s="93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>
      <c r="A502" s="89">
        <v>44901.0</v>
      </c>
      <c r="B502" s="90" t="s">
        <v>18220</v>
      </c>
      <c r="C502" s="30" t="s">
        <v>18221</v>
      </c>
      <c r="D502" s="92" t="s">
        <v>189</v>
      </c>
      <c r="E502" s="92" t="s">
        <v>125</v>
      </c>
      <c r="F502" s="92" t="s">
        <v>101</v>
      </c>
      <c r="G502" s="92" t="s">
        <v>14</v>
      </c>
      <c r="H502" s="7"/>
      <c r="I502" s="93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>
      <c r="A503" s="89">
        <v>44901.0</v>
      </c>
      <c r="B503" s="90" t="s">
        <v>18220</v>
      </c>
      <c r="C503" s="30" t="s">
        <v>18221</v>
      </c>
      <c r="D503" s="92" t="s">
        <v>189</v>
      </c>
      <c r="E503" s="94" t="s">
        <v>90</v>
      </c>
      <c r="F503" s="94" t="s">
        <v>111</v>
      </c>
      <c r="G503" s="92" t="s">
        <v>14</v>
      </c>
      <c r="H503" s="7"/>
      <c r="I503" s="93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>
      <c r="A504" s="89">
        <v>44901.0</v>
      </c>
      <c r="B504" s="90" t="s">
        <v>18222</v>
      </c>
      <c r="C504" s="30" t="s">
        <v>18223</v>
      </c>
      <c r="D504" s="92" t="s">
        <v>651</v>
      </c>
      <c r="E504" s="92" t="s">
        <v>5895</v>
      </c>
      <c r="F504" s="92" t="s">
        <v>111</v>
      </c>
      <c r="G504" s="92" t="s">
        <v>14</v>
      </c>
      <c r="H504" s="7"/>
      <c r="I504" s="93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>
      <c r="A505" s="89">
        <v>44901.0</v>
      </c>
      <c r="B505" s="90" t="s">
        <v>18222</v>
      </c>
      <c r="C505" s="30" t="s">
        <v>18223</v>
      </c>
      <c r="D505" s="92" t="s">
        <v>651</v>
      </c>
      <c r="E505" s="92"/>
      <c r="F505" s="94" t="s">
        <v>781</v>
      </c>
      <c r="G505" s="94" t="s">
        <v>14</v>
      </c>
      <c r="H505" s="72" t="s">
        <v>15</v>
      </c>
      <c r="I505" s="93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>
      <c r="A506" s="89">
        <v>44897.0</v>
      </c>
      <c r="B506" s="90" t="s">
        <v>18224</v>
      </c>
      <c r="C506" s="30" t="s">
        <v>18225</v>
      </c>
      <c r="D506" s="92" t="s">
        <v>838</v>
      </c>
      <c r="E506" s="92" t="s">
        <v>110</v>
      </c>
      <c r="F506" s="92" t="s">
        <v>111</v>
      </c>
      <c r="G506" s="92" t="s">
        <v>14</v>
      </c>
      <c r="H506" s="7"/>
      <c r="I506" s="93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>
      <c r="A507" s="89">
        <v>44897.0</v>
      </c>
      <c r="B507" s="90" t="s">
        <v>18224</v>
      </c>
      <c r="C507" s="30" t="s">
        <v>18225</v>
      </c>
      <c r="D507" s="92" t="s">
        <v>838</v>
      </c>
      <c r="E507" s="94" t="s">
        <v>119</v>
      </c>
      <c r="F507" s="92" t="s">
        <v>132</v>
      </c>
      <c r="G507" s="92" t="s">
        <v>14</v>
      </c>
      <c r="H507" s="7"/>
      <c r="I507" s="93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>
      <c r="A508" s="89">
        <v>44897.0</v>
      </c>
      <c r="B508" s="90" t="s">
        <v>18224</v>
      </c>
      <c r="C508" s="30" t="s">
        <v>18225</v>
      </c>
      <c r="D508" s="92" t="s">
        <v>838</v>
      </c>
      <c r="E508" s="94" t="s">
        <v>436</v>
      </c>
      <c r="F508" s="92" t="s">
        <v>393</v>
      </c>
      <c r="G508" s="92" t="s">
        <v>14</v>
      </c>
      <c r="H508" s="7"/>
      <c r="I508" s="93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>
      <c r="A509" s="89">
        <v>44897.0</v>
      </c>
      <c r="B509" s="90" t="s">
        <v>18226</v>
      </c>
      <c r="C509" s="30" t="s">
        <v>18227</v>
      </c>
      <c r="D509" s="92" t="s">
        <v>665</v>
      </c>
      <c r="E509" s="94" t="s">
        <v>334</v>
      </c>
      <c r="F509" s="94" t="s">
        <v>330</v>
      </c>
      <c r="G509" s="94" t="s">
        <v>14</v>
      </c>
      <c r="H509" s="7"/>
      <c r="I509" s="93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>
      <c r="A510" s="89">
        <v>44897.0</v>
      </c>
      <c r="B510" s="90" t="s">
        <v>18226</v>
      </c>
      <c r="C510" s="30" t="s">
        <v>18227</v>
      </c>
      <c r="D510" s="92" t="s">
        <v>665</v>
      </c>
      <c r="E510" s="92" t="s">
        <v>24875</v>
      </c>
      <c r="F510" s="92" t="s">
        <v>1474</v>
      </c>
      <c r="G510" s="92" t="s">
        <v>14</v>
      </c>
      <c r="H510" s="7"/>
      <c r="I510" s="93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>
      <c r="A511" s="89">
        <v>44897.0</v>
      </c>
      <c r="B511" s="90" t="s">
        <v>18226</v>
      </c>
      <c r="C511" s="30" t="s">
        <v>18227</v>
      </c>
      <c r="D511" s="92" t="s">
        <v>665</v>
      </c>
      <c r="E511" s="94" t="s">
        <v>90</v>
      </c>
      <c r="F511" s="94" t="s">
        <v>111</v>
      </c>
      <c r="G511" s="92" t="s">
        <v>14</v>
      </c>
      <c r="H511" s="7"/>
      <c r="I511" s="93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>
      <c r="A512" s="89">
        <v>44896.0</v>
      </c>
      <c r="B512" s="90" t="s">
        <v>18228</v>
      </c>
      <c r="C512" s="30" t="s">
        <v>18229</v>
      </c>
      <c r="D512" s="92" t="s">
        <v>201</v>
      </c>
      <c r="E512" s="94" t="s">
        <v>38</v>
      </c>
      <c r="F512" s="92" t="s">
        <v>101</v>
      </c>
      <c r="G512" s="92" t="s">
        <v>14</v>
      </c>
      <c r="H512" s="7"/>
      <c r="I512" s="93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>
      <c r="A513" s="89">
        <v>44895.0</v>
      </c>
      <c r="B513" s="90" t="s">
        <v>18231</v>
      </c>
      <c r="C513" s="30" t="s">
        <v>18232</v>
      </c>
      <c r="D513" s="92" t="s">
        <v>3444</v>
      </c>
      <c r="E513" s="92" t="s">
        <v>110</v>
      </c>
      <c r="F513" s="92" t="s">
        <v>111</v>
      </c>
      <c r="G513" s="92" t="s">
        <v>14</v>
      </c>
      <c r="H513" s="7"/>
      <c r="I513" s="93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>
      <c r="A514" s="89">
        <v>44895.0</v>
      </c>
      <c r="B514" s="90" t="s">
        <v>18231</v>
      </c>
      <c r="C514" s="30" t="s">
        <v>18232</v>
      </c>
      <c r="D514" s="92" t="s">
        <v>3444</v>
      </c>
      <c r="E514" s="94" t="s">
        <v>119</v>
      </c>
      <c r="F514" s="92" t="s">
        <v>718</v>
      </c>
      <c r="G514" s="92" t="s">
        <v>14</v>
      </c>
      <c r="H514" s="7"/>
      <c r="I514" s="93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>
      <c r="A515" s="89">
        <v>44895.0</v>
      </c>
      <c r="B515" s="90" t="s">
        <v>18231</v>
      </c>
      <c r="C515" s="30" t="s">
        <v>18232</v>
      </c>
      <c r="D515" s="94" t="s">
        <v>3444</v>
      </c>
      <c r="E515" s="92" t="s">
        <v>420</v>
      </c>
      <c r="F515" s="92" t="s">
        <v>7727</v>
      </c>
      <c r="G515" s="92" t="s">
        <v>14</v>
      </c>
      <c r="H515" s="7"/>
      <c r="I515" s="93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>
      <c r="A516" s="89">
        <v>44895.0</v>
      </c>
      <c r="B516" s="90" t="s">
        <v>18233</v>
      </c>
      <c r="C516" s="30" t="s">
        <v>18234</v>
      </c>
      <c r="D516" s="92" t="s">
        <v>135</v>
      </c>
      <c r="E516" s="92" t="s">
        <v>5895</v>
      </c>
      <c r="F516" s="92" t="s">
        <v>111</v>
      </c>
      <c r="G516" s="92" t="s">
        <v>14</v>
      </c>
      <c r="H516" s="7"/>
      <c r="I516" s="93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>
      <c r="A517" s="89">
        <v>44895.0</v>
      </c>
      <c r="B517" s="90" t="s">
        <v>18233</v>
      </c>
      <c r="C517" s="30" t="s">
        <v>18234</v>
      </c>
      <c r="D517" s="92" t="s">
        <v>135</v>
      </c>
      <c r="E517" s="94" t="s">
        <v>239</v>
      </c>
      <c r="F517" s="94" t="s">
        <v>240</v>
      </c>
      <c r="G517" s="92" t="s">
        <v>14</v>
      </c>
      <c r="H517" s="7"/>
      <c r="I517" s="93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>
      <c r="A518" s="89">
        <v>44895.0</v>
      </c>
      <c r="B518" s="90" t="s">
        <v>18233</v>
      </c>
      <c r="C518" s="30" t="s">
        <v>18234</v>
      </c>
      <c r="D518" s="92" t="s">
        <v>135</v>
      </c>
      <c r="E518" s="94" t="s">
        <v>24878</v>
      </c>
      <c r="F518" s="94" t="s">
        <v>668</v>
      </c>
      <c r="G518" s="92" t="s">
        <v>14</v>
      </c>
      <c r="H518" s="7"/>
      <c r="I518" s="93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>
      <c r="A519" s="89">
        <v>44894.0</v>
      </c>
      <c r="B519" s="90" t="s">
        <v>18236</v>
      </c>
      <c r="C519" s="30" t="s">
        <v>18237</v>
      </c>
      <c r="D519" s="92" t="s">
        <v>3735</v>
      </c>
      <c r="E519" s="92" t="s">
        <v>110</v>
      </c>
      <c r="F519" s="92" t="s">
        <v>111</v>
      </c>
      <c r="G519" s="92" t="s">
        <v>14</v>
      </c>
      <c r="H519" s="7"/>
      <c r="I519" s="93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>
      <c r="A520" s="89">
        <v>44894.0</v>
      </c>
      <c r="B520" s="90" t="s">
        <v>18236</v>
      </c>
      <c r="C520" s="30" t="s">
        <v>18237</v>
      </c>
      <c r="D520" s="94" t="s">
        <v>3735</v>
      </c>
      <c r="E520" s="92" t="s">
        <v>3720</v>
      </c>
      <c r="F520" s="94" t="s">
        <v>24879</v>
      </c>
      <c r="G520" s="92" t="s">
        <v>14</v>
      </c>
      <c r="H520" s="7"/>
      <c r="I520" s="93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>
      <c r="A521" s="89">
        <v>44894.0</v>
      </c>
      <c r="B521" s="90" t="s">
        <v>18236</v>
      </c>
      <c r="C521" s="30" t="s">
        <v>18237</v>
      </c>
      <c r="D521" s="94" t="s">
        <v>3735</v>
      </c>
      <c r="E521" s="92" t="s">
        <v>38</v>
      </c>
      <c r="F521" s="92" t="s">
        <v>18</v>
      </c>
      <c r="G521" s="92" t="s">
        <v>14</v>
      </c>
      <c r="H521" s="7"/>
      <c r="I521" s="93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>
      <c r="A522" s="89">
        <v>44894.0</v>
      </c>
      <c r="B522" s="90" t="s">
        <v>18240</v>
      </c>
      <c r="C522" s="30" t="s">
        <v>18241</v>
      </c>
      <c r="D522" s="92" t="s">
        <v>405</v>
      </c>
      <c r="E522" s="92"/>
      <c r="F522" s="92" t="s">
        <v>330</v>
      </c>
      <c r="G522" s="92" t="s">
        <v>14</v>
      </c>
      <c r="H522" s="72" t="s">
        <v>119</v>
      </c>
      <c r="I522" s="93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>
      <c r="A523" s="89">
        <v>44894.0</v>
      </c>
      <c r="B523" s="90" t="s">
        <v>18240</v>
      </c>
      <c r="C523" s="30" t="s">
        <v>18241</v>
      </c>
      <c r="D523" s="92" t="s">
        <v>405</v>
      </c>
      <c r="E523" s="94" t="s">
        <v>1237</v>
      </c>
      <c r="F523" s="92" t="s">
        <v>101</v>
      </c>
      <c r="G523" s="92" t="s">
        <v>14</v>
      </c>
      <c r="H523" s="7"/>
      <c r="I523" s="93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>
      <c r="A524" s="89">
        <v>44894.0</v>
      </c>
      <c r="B524" s="90" t="s">
        <v>18240</v>
      </c>
      <c r="C524" s="30" t="s">
        <v>18241</v>
      </c>
      <c r="D524" s="92" t="s">
        <v>405</v>
      </c>
      <c r="E524" s="92" t="s">
        <v>110</v>
      </c>
      <c r="F524" s="92" t="s">
        <v>111</v>
      </c>
      <c r="G524" s="92" t="s">
        <v>14</v>
      </c>
      <c r="H524" s="7"/>
      <c r="I524" s="93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>
      <c r="A525" s="89">
        <v>44893.0</v>
      </c>
      <c r="B525" s="90" t="s">
        <v>18243</v>
      </c>
      <c r="C525" s="30" t="s">
        <v>18244</v>
      </c>
      <c r="D525" s="92" t="s">
        <v>2175</v>
      </c>
      <c r="E525" s="92" t="s">
        <v>110</v>
      </c>
      <c r="F525" s="92" t="s">
        <v>111</v>
      </c>
      <c r="G525" s="92" t="s">
        <v>14</v>
      </c>
      <c r="H525" s="7"/>
      <c r="I525" s="93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>
      <c r="A526" s="89">
        <v>44893.0</v>
      </c>
      <c r="B526" s="90" t="s">
        <v>18246</v>
      </c>
      <c r="C526" s="30" t="s">
        <v>18247</v>
      </c>
      <c r="D526" s="92" t="s">
        <v>3179</v>
      </c>
      <c r="E526" s="92" t="s">
        <v>5895</v>
      </c>
      <c r="F526" s="92" t="s">
        <v>111</v>
      </c>
      <c r="G526" s="92" t="s">
        <v>14</v>
      </c>
      <c r="H526" s="7"/>
      <c r="I526" s="93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>
      <c r="A527" s="89">
        <v>44893.0</v>
      </c>
      <c r="B527" s="90" t="s">
        <v>18246</v>
      </c>
      <c r="C527" s="30" t="s">
        <v>18247</v>
      </c>
      <c r="D527" s="92" t="s">
        <v>3179</v>
      </c>
      <c r="E527" s="92" t="s">
        <v>420</v>
      </c>
      <c r="F527" s="92" t="s">
        <v>4723</v>
      </c>
      <c r="G527" s="92" t="s">
        <v>14</v>
      </c>
      <c r="H527" s="7"/>
      <c r="I527" s="93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>
      <c r="A528" s="89">
        <v>44893.0</v>
      </c>
      <c r="B528" s="90" t="s">
        <v>18246</v>
      </c>
      <c r="C528" s="30" t="s">
        <v>18247</v>
      </c>
      <c r="D528" s="92" t="s">
        <v>3179</v>
      </c>
      <c r="E528" s="94" t="s">
        <v>349</v>
      </c>
      <c r="F528" s="92" t="s">
        <v>24880</v>
      </c>
      <c r="G528" s="92" t="s">
        <v>14</v>
      </c>
      <c r="H528" s="7"/>
      <c r="I528" s="93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>
      <c r="A529" s="89">
        <v>44889.0</v>
      </c>
      <c r="B529" s="90" t="s">
        <v>18249</v>
      </c>
      <c r="C529" s="30" t="s">
        <v>18250</v>
      </c>
      <c r="D529" s="92" t="s">
        <v>284</v>
      </c>
      <c r="E529" s="92" t="s">
        <v>110</v>
      </c>
      <c r="F529" s="92" t="s">
        <v>111</v>
      </c>
      <c r="G529" s="92" t="s">
        <v>14</v>
      </c>
      <c r="H529" s="7"/>
      <c r="I529" s="93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>
      <c r="A530" s="89">
        <v>44889.0</v>
      </c>
      <c r="B530" s="90" t="s">
        <v>18249</v>
      </c>
      <c r="C530" s="30" t="s">
        <v>18250</v>
      </c>
      <c r="D530" s="92" t="s">
        <v>284</v>
      </c>
      <c r="E530" s="94" t="s">
        <v>349</v>
      </c>
      <c r="F530" s="94" t="s">
        <v>132</v>
      </c>
      <c r="G530" s="94" t="s">
        <v>14</v>
      </c>
      <c r="H530" s="7"/>
      <c r="I530" s="93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>
      <c r="A531" s="89">
        <v>44889.0</v>
      </c>
      <c r="B531" s="90" t="s">
        <v>18251</v>
      </c>
      <c r="C531" s="30" t="s">
        <v>18252</v>
      </c>
      <c r="D531" s="92" t="s">
        <v>1562</v>
      </c>
      <c r="E531" s="94" t="s">
        <v>943</v>
      </c>
      <c r="F531" s="94" t="s">
        <v>22246</v>
      </c>
      <c r="G531" s="94" t="s">
        <v>29</v>
      </c>
      <c r="H531" s="7"/>
      <c r="I531" s="93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>
      <c r="A532" s="89">
        <v>44889.0</v>
      </c>
      <c r="B532" s="90" t="s">
        <v>18251</v>
      </c>
      <c r="C532" s="30" t="s">
        <v>18252</v>
      </c>
      <c r="D532" s="92" t="s">
        <v>1562</v>
      </c>
      <c r="E532" s="92"/>
      <c r="F532" s="94" t="s">
        <v>781</v>
      </c>
      <c r="G532" s="94" t="s">
        <v>14</v>
      </c>
      <c r="H532" s="72" t="s">
        <v>15</v>
      </c>
      <c r="I532" s="93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>
      <c r="A533" s="89">
        <v>44888.0</v>
      </c>
      <c r="B533" s="90" t="s">
        <v>18254</v>
      </c>
      <c r="C533" s="30" t="s">
        <v>18255</v>
      </c>
      <c r="D533" s="92" t="s">
        <v>135</v>
      </c>
      <c r="E533" s="92" t="s">
        <v>110</v>
      </c>
      <c r="F533" s="92" t="s">
        <v>111</v>
      </c>
      <c r="G533" s="92" t="s">
        <v>14</v>
      </c>
      <c r="H533" s="7"/>
      <c r="I533" s="93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>
      <c r="A534" s="89">
        <v>44888.0</v>
      </c>
      <c r="B534" s="90" t="s">
        <v>18254</v>
      </c>
      <c r="C534" s="30" t="s">
        <v>18255</v>
      </c>
      <c r="D534" s="92" t="s">
        <v>135</v>
      </c>
      <c r="E534" s="94" t="s">
        <v>119</v>
      </c>
      <c r="F534" s="94" t="s">
        <v>202</v>
      </c>
      <c r="G534" s="94" t="s">
        <v>14</v>
      </c>
      <c r="H534" s="7"/>
      <c r="I534" s="93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>
      <c r="A535" s="89">
        <v>44887.0</v>
      </c>
      <c r="B535" s="90" t="s">
        <v>18257</v>
      </c>
      <c r="C535" s="30" t="s">
        <v>18258</v>
      </c>
      <c r="D535" s="92" t="s">
        <v>312</v>
      </c>
      <c r="E535" s="94" t="s">
        <v>334</v>
      </c>
      <c r="F535" s="94" t="s">
        <v>330</v>
      </c>
      <c r="G535" s="94" t="s">
        <v>14</v>
      </c>
      <c r="H535" s="7"/>
      <c r="I535" s="93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>
      <c r="A536" s="89">
        <v>44887.0</v>
      </c>
      <c r="B536" s="90" t="s">
        <v>18257</v>
      </c>
      <c r="C536" s="30" t="s">
        <v>18258</v>
      </c>
      <c r="D536" s="92" t="s">
        <v>312</v>
      </c>
      <c r="E536" s="92" t="s">
        <v>436</v>
      </c>
      <c r="F536" s="92" t="s">
        <v>101</v>
      </c>
      <c r="G536" s="92" t="s">
        <v>14</v>
      </c>
      <c r="H536" s="7"/>
      <c r="I536" s="93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>
      <c r="A537" s="89">
        <v>44887.0</v>
      </c>
      <c r="B537" s="90" t="s">
        <v>18257</v>
      </c>
      <c r="C537" s="30" t="s">
        <v>18258</v>
      </c>
      <c r="D537" s="92" t="s">
        <v>312</v>
      </c>
      <c r="E537" s="94" t="s">
        <v>90</v>
      </c>
      <c r="F537" s="94" t="s">
        <v>111</v>
      </c>
      <c r="G537" s="94" t="s">
        <v>14</v>
      </c>
      <c r="H537" s="7"/>
      <c r="I537" s="93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>
      <c r="A538" s="89">
        <v>44886.0</v>
      </c>
      <c r="B538" s="90" t="s">
        <v>18260</v>
      </c>
      <c r="C538" s="30" t="s">
        <v>18261</v>
      </c>
      <c r="D538" s="92" t="s">
        <v>567</v>
      </c>
      <c r="E538" s="94" t="s">
        <v>334</v>
      </c>
      <c r="F538" s="92" t="s">
        <v>1344</v>
      </c>
      <c r="G538" s="92" t="s">
        <v>14</v>
      </c>
      <c r="H538" s="7"/>
      <c r="I538" s="93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>
      <c r="A539" s="89">
        <v>44886.0</v>
      </c>
      <c r="B539" s="90" t="s">
        <v>18260</v>
      </c>
      <c r="C539" s="30" t="s">
        <v>18261</v>
      </c>
      <c r="D539" s="92" t="s">
        <v>567</v>
      </c>
      <c r="E539" s="94" t="s">
        <v>2082</v>
      </c>
      <c r="F539" s="94" t="s">
        <v>5227</v>
      </c>
      <c r="G539" s="92" t="s">
        <v>14</v>
      </c>
      <c r="H539" s="7"/>
      <c r="I539" s="93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>
      <c r="A540" s="89">
        <v>44886.0</v>
      </c>
      <c r="B540" s="90" t="s">
        <v>18260</v>
      </c>
      <c r="C540" s="30" t="s">
        <v>18261</v>
      </c>
      <c r="D540" s="92" t="s">
        <v>567</v>
      </c>
      <c r="E540" s="94" t="s">
        <v>705</v>
      </c>
      <c r="F540" s="92" t="s">
        <v>144</v>
      </c>
      <c r="G540" s="92" t="s">
        <v>14</v>
      </c>
      <c r="H540" s="7"/>
      <c r="I540" s="93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>
      <c r="A541" s="89">
        <v>44886.0</v>
      </c>
      <c r="B541" s="90" t="s">
        <v>18262</v>
      </c>
      <c r="C541" s="30" t="s">
        <v>18263</v>
      </c>
      <c r="D541" s="92" t="s">
        <v>1020</v>
      </c>
      <c r="E541" s="94" t="s">
        <v>119</v>
      </c>
      <c r="F541" s="92" t="s">
        <v>132</v>
      </c>
      <c r="G541" s="92" t="s">
        <v>14</v>
      </c>
      <c r="H541" s="7"/>
      <c r="I541" s="93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>
      <c r="A542" s="89">
        <v>44886.0</v>
      </c>
      <c r="B542" s="90" t="s">
        <v>18262</v>
      </c>
      <c r="C542" s="30" t="s">
        <v>18263</v>
      </c>
      <c r="D542" s="92" t="s">
        <v>1020</v>
      </c>
      <c r="E542" s="96" t="s">
        <v>2082</v>
      </c>
      <c r="F542" s="96" t="s">
        <v>240</v>
      </c>
      <c r="G542" s="96" t="s">
        <v>14</v>
      </c>
      <c r="H542" s="7"/>
      <c r="I542" s="93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>
      <c r="A543" s="89">
        <v>44883.0</v>
      </c>
      <c r="B543" s="90" t="s">
        <v>18265</v>
      </c>
      <c r="C543" s="30" t="s">
        <v>18266</v>
      </c>
      <c r="D543" s="92" t="s">
        <v>18267</v>
      </c>
      <c r="E543" s="94" t="s">
        <v>334</v>
      </c>
      <c r="F543" s="94" t="s">
        <v>330</v>
      </c>
      <c r="G543" s="94" t="s">
        <v>14</v>
      </c>
      <c r="H543" s="7"/>
      <c r="I543" s="93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>
      <c r="A544" s="89">
        <v>44883.0</v>
      </c>
      <c r="B544" s="90" t="s">
        <v>18265</v>
      </c>
      <c r="C544" s="30" t="s">
        <v>18266</v>
      </c>
      <c r="D544" s="92" t="s">
        <v>18267</v>
      </c>
      <c r="E544" s="94" t="s">
        <v>2082</v>
      </c>
      <c r="F544" s="94" t="s">
        <v>240</v>
      </c>
      <c r="G544" s="94" t="s">
        <v>14</v>
      </c>
      <c r="H544" s="7"/>
      <c r="I544" s="93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>
      <c r="A545" s="89">
        <v>44883.0</v>
      </c>
      <c r="B545" s="90" t="s">
        <v>18265</v>
      </c>
      <c r="C545" s="30" t="s">
        <v>18266</v>
      </c>
      <c r="D545" s="92" t="s">
        <v>18267</v>
      </c>
      <c r="E545" s="92" t="s">
        <v>110</v>
      </c>
      <c r="F545" s="92" t="s">
        <v>111</v>
      </c>
      <c r="G545" s="92" t="s">
        <v>14</v>
      </c>
      <c r="H545" s="7"/>
      <c r="I545" s="93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>
      <c r="A546" s="89">
        <v>44883.0</v>
      </c>
      <c r="B546" s="90" t="s">
        <v>18268</v>
      </c>
      <c r="C546" s="30" t="s">
        <v>18269</v>
      </c>
      <c r="D546" s="92" t="s">
        <v>530</v>
      </c>
      <c r="E546" s="92" t="s">
        <v>110</v>
      </c>
      <c r="F546" s="92" t="s">
        <v>111</v>
      </c>
      <c r="G546" s="92" t="s">
        <v>14</v>
      </c>
      <c r="H546" s="7"/>
      <c r="I546" s="93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>
      <c r="A547" s="89">
        <v>44883.0</v>
      </c>
      <c r="B547" s="90" t="s">
        <v>18268</v>
      </c>
      <c r="C547" s="30" t="s">
        <v>18269</v>
      </c>
      <c r="D547" s="92" t="s">
        <v>530</v>
      </c>
      <c r="E547" s="94" t="s">
        <v>259</v>
      </c>
      <c r="F547" s="94" t="s">
        <v>564</v>
      </c>
      <c r="G547" s="94" t="s">
        <v>14</v>
      </c>
      <c r="H547" s="7"/>
      <c r="I547" s="93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>
      <c r="A548" s="89">
        <v>44883.0</v>
      </c>
      <c r="B548" s="90" t="s">
        <v>18268</v>
      </c>
      <c r="C548" s="30" t="s">
        <v>18269</v>
      </c>
      <c r="D548" s="92" t="s">
        <v>530</v>
      </c>
      <c r="E548" s="94" t="s">
        <v>119</v>
      </c>
      <c r="F548" s="94" t="s">
        <v>1601</v>
      </c>
      <c r="G548" s="94" t="s">
        <v>14</v>
      </c>
      <c r="H548" s="7"/>
      <c r="I548" s="93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>
      <c r="A549" s="89">
        <v>44881.0</v>
      </c>
      <c r="B549" s="90" t="s">
        <v>18272</v>
      </c>
      <c r="C549" s="30" t="s">
        <v>18273</v>
      </c>
      <c r="D549" s="92" t="s">
        <v>651</v>
      </c>
      <c r="E549" s="92"/>
      <c r="F549" s="92" t="s">
        <v>781</v>
      </c>
      <c r="G549" s="94" t="s">
        <v>14</v>
      </c>
      <c r="H549" s="72" t="s">
        <v>334</v>
      </c>
      <c r="I549" s="93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>
      <c r="A550" s="89">
        <v>44881.0</v>
      </c>
      <c r="B550" s="90" t="s">
        <v>18274</v>
      </c>
      <c r="C550" s="30" t="s">
        <v>18275</v>
      </c>
      <c r="D550" s="92" t="s">
        <v>312</v>
      </c>
      <c r="E550" s="92" t="s">
        <v>808</v>
      </c>
      <c r="F550" s="92" t="s">
        <v>48</v>
      </c>
      <c r="G550" s="92" t="s">
        <v>14</v>
      </c>
      <c r="H550" s="7"/>
      <c r="I550" s="93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>
      <c r="A551" s="89">
        <v>44881.0</v>
      </c>
      <c r="B551" s="90" t="s">
        <v>18274</v>
      </c>
      <c r="C551" s="30" t="s">
        <v>18275</v>
      </c>
      <c r="D551" s="92" t="s">
        <v>312</v>
      </c>
      <c r="E551" s="94" t="s">
        <v>6044</v>
      </c>
      <c r="F551" s="94" t="s">
        <v>809</v>
      </c>
      <c r="G551" s="92" t="s">
        <v>14</v>
      </c>
      <c r="H551" s="7"/>
      <c r="I551" s="93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>
      <c r="A552" s="89">
        <v>44880.0</v>
      </c>
      <c r="B552" s="90" t="s">
        <v>18279</v>
      </c>
      <c r="C552" s="30" t="s">
        <v>18280</v>
      </c>
      <c r="D552" s="92" t="s">
        <v>284</v>
      </c>
      <c r="E552" s="94" t="s">
        <v>259</v>
      </c>
      <c r="F552" s="94" t="s">
        <v>938</v>
      </c>
      <c r="G552" s="92" t="s">
        <v>14</v>
      </c>
      <c r="H552" s="7"/>
      <c r="I552" s="93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>
      <c r="A553" s="89">
        <v>44875.0</v>
      </c>
      <c r="B553" s="90" t="s">
        <v>18281</v>
      </c>
      <c r="C553" s="30" t="s">
        <v>18282</v>
      </c>
      <c r="D553" s="92" t="s">
        <v>312</v>
      </c>
      <c r="E553" s="94" t="s">
        <v>334</v>
      </c>
      <c r="F553" s="92" t="s">
        <v>202</v>
      </c>
      <c r="G553" s="92" t="s">
        <v>14</v>
      </c>
      <c r="H553" s="7"/>
      <c r="I553" s="93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>
      <c r="A554" s="89">
        <v>44875.0</v>
      </c>
      <c r="B554" s="90" t="s">
        <v>18281</v>
      </c>
      <c r="C554" s="30" t="s">
        <v>18282</v>
      </c>
      <c r="D554" s="92" t="s">
        <v>312</v>
      </c>
      <c r="E554" s="92" t="s">
        <v>1293</v>
      </c>
      <c r="F554" s="94" t="s">
        <v>19029</v>
      </c>
      <c r="G554" s="92" t="s">
        <v>14</v>
      </c>
      <c r="H554" s="7"/>
      <c r="I554" s="93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>
      <c r="A555" s="89">
        <v>44875.0</v>
      </c>
      <c r="B555" s="90" t="s">
        <v>18283</v>
      </c>
      <c r="C555" s="30" t="s">
        <v>18284</v>
      </c>
      <c r="D555" s="92" t="s">
        <v>2697</v>
      </c>
      <c r="E555" s="92" t="s">
        <v>8871</v>
      </c>
      <c r="F555" s="92" t="s">
        <v>18285</v>
      </c>
      <c r="G555" s="92" t="s">
        <v>14</v>
      </c>
      <c r="H555" s="7"/>
      <c r="I555" s="93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>
      <c r="A556" s="89">
        <v>44874.0</v>
      </c>
      <c r="B556" s="90" t="s">
        <v>18286</v>
      </c>
      <c r="C556" s="30" t="s">
        <v>18287</v>
      </c>
      <c r="D556" s="92" t="s">
        <v>2224</v>
      </c>
      <c r="E556" s="94" t="s">
        <v>119</v>
      </c>
      <c r="F556" s="92" t="s">
        <v>5876</v>
      </c>
      <c r="G556" s="92" t="s">
        <v>14</v>
      </c>
      <c r="H556" s="7"/>
      <c r="I556" s="93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>
      <c r="A557" s="89">
        <v>44874.0</v>
      </c>
      <c r="B557" s="90" t="s">
        <v>18286</v>
      </c>
      <c r="C557" s="30" t="s">
        <v>18287</v>
      </c>
      <c r="D557" s="92" t="s">
        <v>2224</v>
      </c>
      <c r="E557" s="94" t="s">
        <v>90</v>
      </c>
      <c r="F557" s="94" t="s">
        <v>111</v>
      </c>
      <c r="G557" s="92" t="s">
        <v>14</v>
      </c>
      <c r="H557" s="7"/>
      <c r="I557" s="93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>
      <c r="A558" s="89">
        <v>44874.0</v>
      </c>
      <c r="B558" s="90" t="s">
        <v>18288</v>
      </c>
      <c r="C558" s="30" t="s">
        <v>18289</v>
      </c>
      <c r="D558" s="92" t="s">
        <v>471</v>
      </c>
      <c r="E558" s="92" t="s">
        <v>110</v>
      </c>
      <c r="F558" s="92" t="s">
        <v>111</v>
      </c>
      <c r="G558" s="92" t="s">
        <v>14</v>
      </c>
      <c r="H558" s="7"/>
      <c r="I558" s="93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>
      <c r="A559" s="89">
        <v>44874.0</v>
      </c>
      <c r="B559" s="90" t="s">
        <v>18288</v>
      </c>
      <c r="C559" s="30" t="s">
        <v>18289</v>
      </c>
      <c r="D559" s="92" t="s">
        <v>471</v>
      </c>
      <c r="E559" s="94" t="s">
        <v>334</v>
      </c>
      <c r="F559" s="92" t="s">
        <v>1118</v>
      </c>
      <c r="G559" s="92" t="s">
        <v>14</v>
      </c>
      <c r="H559" s="7"/>
      <c r="I559" s="93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>
      <c r="A560" s="89">
        <v>44874.0</v>
      </c>
      <c r="B560" s="90" t="s">
        <v>18288</v>
      </c>
      <c r="C560" s="30" t="s">
        <v>18289</v>
      </c>
      <c r="D560" s="92" t="s">
        <v>471</v>
      </c>
      <c r="E560" s="94" t="s">
        <v>119</v>
      </c>
      <c r="F560" s="94" t="s">
        <v>258</v>
      </c>
      <c r="G560" s="92" t="s">
        <v>14</v>
      </c>
      <c r="H560" s="7"/>
      <c r="I560" s="93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>
      <c r="A561" s="89">
        <v>44873.0</v>
      </c>
      <c r="B561" s="90" t="s">
        <v>18290</v>
      </c>
      <c r="C561" s="30" t="s">
        <v>18291</v>
      </c>
      <c r="D561" s="92" t="s">
        <v>874</v>
      </c>
      <c r="E561" s="92" t="s">
        <v>110</v>
      </c>
      <c r="F561" s="92" t="s">
        <v>111</v>
      </c>
      <c r="G561" s="92" t="s">
        <v>14</v>
      </c>
      <c r="H561" s="7"/>
      <c r="I561" s="93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>
      <c r="A562" s="89">
        <v>44873.0</v>
      </c>
      <c r="B562" s="90" t="s">
        <v>18290</v>
      </c>
      <c r="C562" s="30" t="s">
        <v>18291</v>
      </c>
      <c r="D562" s="92" t="s">
        <v>874</v>
      </c>
      <c r="E562" s="94" t="s">
        <v>119</v>
      </c>
      <c r="F562" s="92" t="s">
        <v>132</v>
      </c>
      <c r="G562" s="92" t="s">
        <v>14</v>
      </c>
      <c r="H562" s="7"/>
      <c r="I562" s="93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>
      <c r="A563" s="89">
        <v>44873.0</v>
      </c>
      <c r="B563" s="90" t="s">
        <v>18292</v>
      </c>
      <c r="C563" s="30" t="s">
        <v>18293</v>
      </c>
      <c r="D563" s="92" t="s">
        <v>835</v>
      </c>
      <c r="E563" s="92"/>
      <c r="F563" s="92" t="s">
        <v>781</v>
      </c>
      <c r="G563" s="94" t="s">
        <v>14</v>
      </c>
      <c r="H563" s="72" t="s">
        <v>15</v>
      </c>
      <c r="I563" s="93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>
      <c r="A564" s="89">
        <v>44873.0</v>
      </c>
      <c r="B564" s="90" t="s">
        <v>18292</v>
      </c>
      <c r="C564" s="30" t="s">
        <v>18293</v>
      </c>
      <c r="D564" s="92" t="s">
        <v>835</v>
      </c>
      <c r="E564" s="92" t="s">
        <v>110</v>
      </c>
      <c r="F564" s="92" t="s">
        <v>111</v>
      </c>
      <c r="G564" s="92" t="s">
        <v>14</v>
      </c>
      <c r="H564" s="7"/>
      <c r="I564" s="93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>
      <c r="A565" s="89">
        <v>44872.0</v>
      </c>
      <c r="B565" s="90" t="s">
        <v>18294</v>
      </c>
      <c r="C565" s="30" t="s">
        <v>18295</v>
      </c>
      <c r="D565" s="92" t="s">
        <v>1348</v>
      </c>
      <c r="E565" s="92" t="s">
        <v>5895</v>
      </c>
      <c r="F565" s="92" t="s">
        <v>111</v>
      </c>
      <c r="G565" s="92" t="s">
        <v>14</v>
      </c>
      <c r="H565" s="7"/>
      <c r="I565" s="93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>
      <c r="A566" s="89">
        <v>44872.0</v>
      </c>
      <c r="B566" s="90" t="s">
        <v>18294</v>
      </c>
      <c r="C566" s="30" t="s">
        <v>18295</v>
      </c>
      <c r="D566" s="92" t="s">
        <v>1348</v>
      </c>
      <c r="E566" s="94" t="s">
        <v>119</v>
      </c>
      <c r="F566" s="92" t="s">
        <v>330</v>
      </c>
      <c r="G566" s="92" t="s">
        <v>14</v>
      </c>
      <c r="H566" s="7"/>
      <c r="I566" s="93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>
      <c r="A567" s="89">
        <v>44872.0</v>
      </c>
      <c r="B567" s="90" t="s">
        <v>18296</v>
      </c>
      <c r="C567" s="30" t="s">
        <v>18297</v>
      </c>
      <c r="D567" s="92" t="s">
        <v>754</v>
      </c>
      <c r="E567" s="92" t="s">
        <v>110</v>
      </c>
      <c r="F567" s="92" t="s">
        <v>1856</v>
      </c>
      <c r="G567" s="92" t="s">
        <v>14</v>
      </c>
      <c r="H567" s="7"/>
      <c r="I567" s="93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>
      <c r="A568" s="89">
        <v>44872.0</v>
      </c>
      <c r="B568" s="90" t="s">
        <v>18296</v>
      </c>
      <c r="C568" s="30" t="s">
        <v>18297</v>
      </c>
      <c r="D568" s="92" t="s">
        <v>754</v>
      </c>
      <c r="E568" s="94" t="s">
        <v>119</v>
      </c>
      <c r="F568" s="94" t="s">
        <v>2078</v>
      </c>
      <c r="G568" s="94" t="s">
        <v>14</v>
      </c>
      <c r="H568" s="7"/>
      <c r="I568" s="93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>
      <c r="A569" s="89">
        <v>44869.0</v>
      </c>
      <c r="B569" s="90" t="s">
        <v>18298</v>
      </c>
      <c r="C569" s="30" t="s">
        <v>18299</v>
      </c>
      <c r="D569" s="92" t="s">
        <v>435</v>
      </c>
      <c r="E569" s="92" t="s">
        <v>110</v>
      </c>
      <c r="F569" s="92" t="s">
        <v>1413</v>
      </c>
      <c r="G569" s="92" t="s">
        <v>14</v>
      </c>
      <c r="H569" s="7"/>
      <c r="I569" s="93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>
      <c r="A570" s="89">
        <v>44869.0</v>
      </c>
      <c r="B570" s="90" t="s">
        <v>18298</v>
      </c>
      <c r="C570" s="30" t="s">
        <v>18299</v>
      </c>
      <c r="D570" s="92" t="s">
        <v>435</v>
      </c>
      <c r="E570" s="94" t="s">
        <v>259</v>
      </c>
      <c r="F570" s="92" t="s">
        <v>260</v>
      </c>
      <c r="G570" s="92" t="s">
        <v>14</v>
      </c>
      <c r="H570" s="7"/>
      <c r="I570" s="93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>
      <c r="A571" s="89">
        <v>44869.0</v>
      </c>
      <c r="B571" s="90" t="s">
        <v>18300</v>
      </c>
      <c r="C571" s="30" t="s">
        <v>18301</v>
      </c>
      <c r="D571" s="92" t="s">
        <v>7450</v>
      </c>
      <c r="E571" s="92" t="s">
        <v>110</v>
      </c>
      <c r="F571" s="92" t="s">
        <v>111</v>
      </c>
      <c r="G571" s="92" t="s">
        <v>14</v>
      </c>
      <c r="H571" s="7"/>
      <c r="I571" s="93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>
      <c r="A572" s="89">
        <v>44869.0</v>
      </c>
      <c r="B572" s="90" t="s">
        <v>18300</v>
      </c>
      <c r="C572" s="30" t="s">
        <v>18301</v>
      </c>
      <c r="D572" s="92" t="s">
        <v>7450</v>
      </c>
      <c r="E572" s="94" t="s">
        <v>259</v>
      </c>
      <c r="F572" s="94" t="s">
        <v>300</v>
      </c>
      <c r="G572" s="92" t="s">
        <v>14</v>
      </c>
      <c r="H572" s="7"/>
      <c r="I572" s="93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>
      <c r="A573" s="89">
        <v>44869.0</v>
      </c>
      <c r="B573" s="90" t="s">
        <v>18300</v>
      </c>
      <c r="C573" s="30" t="s">
        <v>18301</v>
      </c>
      <c r="D573" s="92" t="s">
        <v>7450</v>
      </c>
      <c r="E573" s="94" t="s">
        <v>119</v>
      </c>
      <c r="F573" s="94" t="s">
        <v>5876</v>
      </c>
      <c r="G573" s="94" t="s">
        <v>14</v>
      </c>
      <c r="H573" s="7"/>
      <c r="I573" s="93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>
      <c r="A574" s="89">
        <v>44868.0</v>
      </c>
      <c r="B574" s="90" t="s">
        <v>18302</v>
      </c>
      <c r="C574" s="30" t="s">
        <v>18303</v>
      </c>
      <c r="D574" s="92" t="s">
        <v>642</v>
      </c>
      <c r="E574" s="94" t="s">
        <v>24881</v>
      </c>
      <c r="F574" s="92" t="s">
        <v>6489</v>
      </c>
      <c r="G574" s="92" t="s">
        <v>14</v>
      </c>
      <c r="H574" s="7"/>
      <c r="I574" s="93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>
      <c r="A575" s="89">
        <v>44868.0</v>
      </c>
      <c r="B575" s="90" t="s">
        <v>18304</v>
      </c>
      <c r="C575" s="30" t="s">
        <v>18305</v>
      </c>
      <c r="D575" s="92" t="s">
        <v>2704</v>
      </c>
      <c r="E575" s="92" t="s">
        <v>5895</v>
      </c>
      <c r="F575" s="92" t="s">
        <v>3614</v>
      </c>
      <c r="G575" s="92" t="s">
        <v>14</v>
      </c>
      <c r="H575" s="7"/>
      <c r="I575" s="93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>
      <c r="A576" s="89">
        <v>44868.0</v>
      </c>
      <c r="B576" s="90" t="s">
        <v>18304</v>
      </c>
      <c r="C576" s="30" t="s">
        <v>18305</v>
      </c>
      <c r="D576" s="92" t="s">
        <v>2704</v>
      </c>
      <c r="E576" s="92" t="s">
        <v>24882</v>
      </c>
      <c r="F576" s="92" t="s">
        <v>1474</v>
      </c>
      <c r="G576" s="92" t="s">
        <v>14</v>
      </c>
      <c r="H576" s="7"/>
      <c r="I576" s="93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>
      <c r="A577" s="89">
        <v>44867.0</v>
      </c>
      <c r="B577" s="90" t="s">
        <v>18306</v>
      </c>
      <c r="C577" s="30" t="s">
        <v>18307</v>
      </c>
      <c r="D577" s="92" t="s">
        <v>1728</v>
      </c>
      <c r="E577" s="92" t="s">
        <v>110</v>
      </c>
      <c r="F577" s="92" t="s">
        <v>111</v>
      </c>
      <c r="G577" s="92" t="s">
        <v>14</v>
      </c>
      <c r="H577" s="7"/>
      <c r="I577" s="93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>
      <c r="A578" s="89">
        <v>44867.0</v>
      </c>
      <c r="B578" s="90" t="s">
        <v>18306</v>
      </c>
      <c r="C578" s="30" t="s">
        <v>18307</v>
      </c>
      <c r="D578" s="92" t="s">
        <v>1728</v>
      </c>
      <c r="E578" s="94" t="s">
        <v>259</v>
      </c>
      <c r="F578" s="92" t="s">
        <v>260</v>
      </c>
      <c r="G578" s="92" t="s">
        <v>14</v>
      </c>
      <c r="H578" s="7"/>
      <c r="I578" s="93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>
      <c r="A579" s="89">
        <v>44867.0</v>
      </c>
      <c r="B579" s="90" t="s">
        <v>18306</v>
      </c>
      <c r="C579" s="30" t="s">
        <v>18307</v>
      </c>
      <c r="D579" s="92" t="s">
        <v>1728</v>
      </c>
      <c r="E579" s="94" t="s">
        <v>2082</v>
      </c>
      <c r="F579" s="94" t="s">
        <v>240</v>
      </c>
      <c r="G579" s="94" t="s">
        <v>14</v>
      </c>
      <c r="H579" s="7"/>
      <c r="I579" s="93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>
      <c r="A580" s="89">
        <v>44867.0</v>
      </c>
      <c r="B580" s="90" t="s">
        <v>18308</v>
      </c>
      <c r="C580" s="30" t="s">
        <v>18309</v>
      </c>
      <c r="D580" s="92" t="s">
        <v>17739</v>
      </c>
      <c r="E580" s="94" t="s">
        <v>119</v>
      </c>
      <c r="F580" s="94" t="s">
        <v>18</v>
      </c>
      <c r="G580" s="92" t="s">
        <v>14</v>
      </c>
      <c r="H580" s="7"/>
      <c r="I580" s="93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>
      <c r="A581" s="89">
        <v>44867.0</v>
      </c>
      <c r="B581" s="90" t="s">
        <v>18308</v>
      </c>
      <c r="C581" s="30" t="s">
        <v>18309</v>
      </c>
      <c r="D581" s="92" t="s">
        <v>17739</v>
      </c>
      <c r="E581" s="94" t="s">
        <v>239</v>
      </c>
      <c r="F581" s="94" t="s">
        <v>13</v>
      </c>
      <c r="G581" s="94" t="s">
        <v>14</v>
      </c>
      <c r="H581" s="7"/>
      <c r="I581" s="93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>
      <c r="A582" s="89">
        <v>44866.0</v>
      </c>
      <c r="B582" s="90" t="s">
        <v>18310</v>
      </c>
      <c r="C582" s="30" t="s">
        <v>18311</v>
      </c>
      <c r="D582" s="92" t="s">
        <v>235</v>
      </c>
      <c r="E582" s="92" t="s">
        <v>110</v>
      </c>
      <c r="F582" s="92" t="s">
        <v>1856</v>
      </c>
      <c r="G582" s="92" t="s">
        <v>14</v>
      </c>
      <c r="H582" s="7"/>
      <c r="I582" s="93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>
      <c r="A583" s="89">
        <v>44866.0</v>
      </c>
      <c r="B583" s="90" t="s">
        <v>18310</v>
      </c>
      <c r="C583" s="30" t="s">
        <v>18311</v>
      </c>
      <c r="D583" s="92" t="s">
        <v>235</v>
      </c>
      <c r="E583" s="94" t="s">
        <v>1807</v>
      </c>
      <c r="F583" s="94" t="s">
        <v>5227</v>
      </c>
      <c r="G583" s="92" t="s">
        <v>14</v>
      </c>
      <c r="H583" s="7"/>
      <c r="I583" s="93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>
      <c r="A584" s="89">
        <v>44866.0</v>
      </c>
      <c r="B584" s="90" t="s">
        <v>18312</v>
      </c>
      <c r="C584" s="30" t="s">
        <v>18313</v>
      </c>
      <c r="D584" s="92" t="s">
        <v>312</v>
      </c>
      <c r="E584" s="94" t="s">
        <v>119</v>
      </c>
      <c r="F584" s="92" t="s">
        <v>917</v>
      </c>
      <c r="G584" s="92" t="s">
        <v>14</v>
      </c>
      <c r="H584" s="7"/>
      <c r="I584" s="93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>
      <c r="A585" s="89">
        <v>44866.0</v>
      </c>
      <c r="B585" s="90" t="s">
        <v>18312</v>
      </c>
      <c r="C585" s="30" t="s">
        <v>18313</v>
      </c>
      <c r="D585" s="92" t="s">
        <v>312</v>
      </c>
      <c r="E585" s="92" t="s">
        <v>110</v>
      </c>
      <c r="F585" s="92" t="s">
        <v>111</v>
      </c>
      <c r="G585" s="92" t="s">
        <v>14</v>
      </c>
      <c r="H585" s="7"/>
      <c r="I585" s="93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>
      <c r="A586" s="89">
        <v>44865.0</v>
      </c>
      <c r="B586" s="90" t="s">
        <v>18315</v>
      </c>
      <c r="C586" s="30" t="s">
        <v>18316</v>
      </c>
      <c r="D586" s="92" t="s">
        <v>2610</v>
      </c>
      <c r="E586" s="92" t="s">
        <v>110</v>
      </c>
      <c r="F586" s="92" t="s">
        <v>111</v>
      </c>
      <c r="G586" s="92" t="s">
        <v>14</v>
      </c>
      <c r="H586" s="7"/>
      <c r="I586" s="93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>
      <c r="A587" s="89">
        <v>44865.0</v>
      </c>
      <c r="B587" s="90" t="s">
        <v>18315</v>
      </c>
      <c r="C587" s="30" t="s">
        <v>18316</v>
      </c>
      <c r="D587" s="94" t="s">
        <v>2610</v>
      </c>
      <c r="E587" s="94" t="s">
        <v>119</v>
      </c>
      <c r="F587" s="94" t="s">
        <v>132</v>
      </c>
      <c r="G587" s="92" t="s">
        <v>14</v>
      </c>
      <c r="H587" s="7"/>
      <c r="I587" s="93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>
      <c r="A588" s="89">
        <v>44865.0</v>
      </c>
      <c r="B588" s="90" t="s">
        <v>18317</v>
      </c>
      <c r="C588" s="30" t="s">
        <v>18318</v>
      </c>
      <c r="D588" s="92" t="s">
        <v>11</v>
      </c>
      <c r="E588" s="94" t="s">
        <v>119</v>
      </c>
      <c r="F588" s="92" t="s">
        <v>132</v>
      </c>
      <c r="G588" s="92" t="s">
        <v>14</v>
      </c>
      <c r="H588" s="7"/>
      <c r="I588" s="93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>
      <c r="A589" s="89">
        <v>44865.0</v>
      </c>
      <c r="B589" s="90" t="s">
        <v>18317</v>
      </c>
      <c r="C589" s="30" t="s">
        <v>18318</v>
      </c>
      <c r="D589" s="92" t="s">
        <v>11</v>
      </c>
      <c r="E589" s="92" t="s">
        <v>239</v>
      </c>
      <c r="F589" s="96" t="s">
        <v>240</v>
      </c>
      <c r="G589" s="92" t="s">
        <v>14</v>
      </c>
      <c r="H589" s="7"/>
      <c r="I589" s="93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>
      <c r="A590" s="89">
        <v>44865.0</v>
      </c>
      <c r="B590" s="90" t="s">
        <v>18317</v>
      </c>
      <c r="C590" s="30" t="s">
        <v>18318</v>
      </c>
      <c r="D590" s="92" t="s">
        <v>11</v>
      </c>
      <c r="E590" s="95" t="s">
        <v>24883</v>
      </c>
      <c r="F590" s="94" t="s">
        <v>240</v>
      </c>
      <c r="G590" s="92" t="s">
        <v>14</v>
      </c>
      <c r="H590" s="7"/>
      <c r="I590" s="93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>
      <c r="A591" s="89">
        <v>44862.0</v>
      </c>
      <c r="B591" s="90" t="s">
        <v>18320</v>
      </c>
      <c r="C591" s="30" t="s">
        <v>18321</v>
      </c>
      <c r="D591" s="92" t="s">
        <v>415</v>
      </c>
      <c r="E591" s="92" t="s">
        <v>5895</v>
      </c>
      <c r="F591" s="92" t="s">
        <v>111</v>
      </c>
      <c r="G591" s="92" t="s">
        <v>14</v>
      </c>
      <c r="H591" s="7"/>
      <c r="I591" s="93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>
      <c r="A592" s="89">
        <v>44862.0</v>
      </c>
      <c r="B592" s="90" t="s">
        <v>18320</v>
      </c>
      <c r="C592" s="30" t="s">
        <v>18321</v>
      </c>
      <c r="D592" s="92" t="s">
        <v>415</v>
      </c>
      <c r="E592" s="92"/>
      <c r="F592" s="92" t="s">
        <v>781</v>
      </c>
      <c r="G592" s="94" t="s">
        <v>14</v>
      </c>
      <c r="H592" s="72" t="s">
        <v>119</v>
      </c>
      <c r="I592" s="93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>
      <c r="A593" s="89">
        <v>44862.0</v>
      </c>
      <c r="B593" s="90" t="s">
        <v>18322</v>
      </c>
      <c r="C593" s="30" t="s">
        <v>18323</v>
      </c>
      <c r="D593" s="92" t="s">
        <v>267</v>
      </c>
      <c r="E593" s="94" t="s">
        <v>119</v>
      </c>
      <c r="F593" s="92" t="s">
        <v>18</v>
      </c>
      <c r="G593" s="92" t="s">
        <v>14</v>
      </c>
      <c r="H593" s="7"/>
      <c r="I593" s="93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>
      <c r="A594" s="89">
        <v>44862.0</v>
      </c>
      <c r="B594" s="90" t="s">
        <v>18322</v>
      </c>
      <c r="C594" s="30" t="s">
        <v>18323</v>
      </c>
      <c r="D594" s="92" t="s">
        <v>267</v>
      </c>
      <c r="E594" s="94" t="s">
        <v>90</v>
      </c>
      <c r="F594" s="94" t="s">
        <v>111</v>
      </c>
      <c r="G594" s="92" t="s">
        <v>14</v>
      </c>
      <c r="H594" s="7"/>
      <c r="I594" s="93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>
      <c r="A595" s="89">
        <v>44861.0</v>
      </c>
      <c r="B595" s="90" t="s">
        <v>18325</v>
      </c>
      <c r="C595" s="30" t="s">
        <v>18326</v>
      </c>
      <c r="D595" s="92" t="s">
        <v>907</v>
      </c>
      <c r="E595" s="92" t="s">
        <v>110</v>
      </c>
      <c r="F595" s="92" t="s">
        <v>111</v>
      </c>
      <c r="G595" s="92" t="s">
        <v>14</v>
      </c>
      <c r="H595" s="7"/>
      <c r="I595" s="93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>
      <c r="A596" s="89">
        <v>44861.0</v>
      </c>
      <c r="B596" s="90" t="s">
        <v>18325</v>
      </c>
      <c r="C596" s="30" t="s">
        <v>18326</v>
      </c>
      <c r="D596" s="92" t="s">
        <v>907</v>
      </c>
      <c r="E596" s="92" t="s">
        <v>119</v>
      </c>
      <c r="F596" s="92" t="s">
        <v>917</v>
      </c>
      <c r="G596" s="92" t="s">
        <v>14</v>
      </c>
      <c r="H596" s="7"/>
      <c r="I596" s="93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>
      <c r="A597" s="89">
        <v>44861.0</v>
      </c>
      <c r="B597" s="90" t="s">
        <v>18327</v>
      </c>
      <c r="C597" s="30" t="s">
        <v>18328</v>
      </c>
      <c r="D597" s="92" t="s">
        <v>21</v>
      </c>
      <c r="E597" s="94" t="s">
        <v>119</v>
      </c>
      <c r="F597" s="92" t="s">
        <v>2840</v>
      </c>
      <c r="G597" s="92" t="s">
        <v>14</v>
      </c>
      <c r="H597" s="7"/>
      <c r="I597" s="93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>
      <c r="A598" s="89">
        <v>44861.0</v>
      </c>
      <c r="B598" s="90" t="s">
        <v>18327</v>
      </c>
      <c r="C598" s="30" t="s">
        <v>18328</v>
      </c>
      <c r="D598" s="92" t="s">
        <v>21</v>
      </c>
      <c r="E598" s="92" t="s">
        <v>24884</v>
      </c>
      <c r="F598" s="92" t="s">
        <v>1474</v>
      </c>
      <c r="G598" s="92" t="s">
        <v>14</v>
      </c>
      <c r="H598" s="7"/>
      <c r="I598" s="93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>
      <c r="A599" s="89">
        <v>44859.0</v>
      </c>
      <c r="B599" s="90" t="s">
        <v>18330</v>
      </c>
      <c r="C599" s="30" t="s">
        <v>18331</v>
      </c>
      <c r="D599" s="92" t="s">
        <v>3764</v>
      </c>
      <c r="E599" s="94" t="s">
        <v>334</v>
      </c>
      <c r="F599" s="92" t="s">
        <v>917</v>
      </c>
      <c r="G599" s="92" t="s">
        <v>14</v>
      </c>
      <c r="H599" s="7"/>
      <c r="I599" s="93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>
      <c r="A600" s="89">
        <v>44859.0</v>
      </c>
      <c r="B600" s="90" t="s">
        <v>18330</v>
      </c>
      <c r="C600" s="30" t="s">
        <v>18331</v>
      </c>
      <c r="D600" s="92" t="s">
        <v>3764</v>
      </c>
      <c r="E600" s="92" t="s">
        <v>119</v>
      </c>
      <c r="F600" s="94" t="s">
        <v>18</v>
      </c>
      <c r="G600" s="94" t="s">
        <v>14</v>
      </c>
      <c r="H600" s="7"/>
      <c r="I600" s="93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>
      <c r="A601" s="89">
        <v>44859.0</v>
      </c>
      <c r="B601" s="90" t="s">
        <v>18330</v>
      </c>
      <c r="C601" s="30" t="s">
        <v>18331</v>
      </c>
      <c r="D601" s="92" t="s">
        <v>3764</v>
      </c>
      <c r="E601" s="94" t="s">
        <v>90</v>
      </c>
      <c r="F601" s="94" t="s">
        <v>111</v>
      </c>
      <c r="G601" s="94" t="s">
        <v>14</v>
      </c>
      <c r="H601" s="7"/>
      <c r="I601" s="93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>
      <c r="A602" s="89">
        <v>44859.0</v>
      </c>
      <c r="B602" s="90" t="s">
        <v>18332</v>
      </c>
      <c r="C602" s="30" t="s">
        <v>18333</v>
      </c>
      <c r="D602" s="92" t="s">
        <v>78</v>
      </c>
      <c r="E602" s="92" t="s">
        <v>119</v>
      </c>
      <c r="F602" s="92" t="s">
        <v>18</v>
      </c>
      <c r="G602" s="92" t="s">
        <v>14</v>
      </c>
      <c r="H602" s="7"/>
      <c r="I602" s="93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>
      <c r="A603" s="89">
        <v>44859.0</v>
      </c>
      <c r="B603" s="90" t="s">
        <v>18332</v>
      </c>
      <c r="C603" s="30" t="s">
        <v>18333</v>
      </c>
      <c r="D603" s="92" t="s">
        <v>78</v>
      </c>
      <c r="E603" s="92" t="s">
        <v>5895</v>
      </c>
      <c r="F603" s="92" t="s">
        <v>111</v>
      </c>
      <c r="G603" s="92" t="s">
        <v>14</v>
      </c>
      <c r="H603" s="7"/>
      <c r="I603" s="93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>
      <c r="A604" s="89">
        <v>44855.0</v>
      </c>
      <c r="B604" s="90" t="s">
        <v>18335</v>
      </c>
      <c r="C604" s="30" t="s">
        <v>18336</v>
      </c>
      <c r="D604" s="92" t="s">
        <v>642</v>
      </c>
      <c r="E604" s="92" t="s">
        <v>110</v>
      </c>
      <c r="F604" s="92" t="s">
        <v>111</v>
      </c>
      <c r="G604" s="92" t="s">
        <v>14</v>
      </c>
      <c r="H604" s="7"/>
      <c r="I604" s="93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>
      <c r="A605" s="89">
        <v>44855.0</v>
      </c>
      <c r="B605" s="90" t="s">
        <v>18337</v>
      </c>
      <c r="C605" s="30" t="s">
        <v>18338</v>
      </c>
      <c r="D605" s="92" t="s">
        <v>1410</v>
      </c>
      <c r="E605" s="94" t="s">
        <v>119</v>
      </c>
      <c r="F605" s="92" t="s">
        <v>917</v>
      </c>
      <c r="G605" s="92" t="s">
        <v>14</v>
      </c>
      <c r="H605" s="7"/>
      <c r="I605" s="93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>
      <c r="A606" s="89">
        <v>44855.0</v>
      </c>
      <c r="B606" s="90" t="s">
        <v>18337</v>
      </c>
      <c r="C606" s="30" t="s">
        <v>18338</v>
      </c>
      <c r="D606" s="92" t="s">
        <v>1410</v>
      </c>
      <c r="E606" s="92" t="s">
        <v>436</v>
      </c>
      <c r="F606" s="92" t="s">
        <v>542</v>
      </c>
      <c r="G606" s="92" t="s">
        <v>14</v>
      </c>
      <c r="H606" s="7"/>
      <c r="I606" s="93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>
      <c r="A607" s="89">
        <v>44854.0</v>
      </c>
      <c r="B607" s="90" t="s">
        <v>18340</v>
      </c>
      <c r="C607" s="30" t="s">
        <v>18341</v>
      </c>
      <c r="D607" s="92" t="s">
        <v>197</v>
      </c>
      <c r="E607" s="92" t="s">
        <v>110</v>
      </c>
      <c r="F607" s="92" t="s">
        <v>111</v>
      </c>
      <c r="G607" s="92" t="s">
        <v>14</v>
      </c>
      <c r="H607" s="7"/>
      <c r="I607" s="93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>
      <c r="A608" s="89">
        <v>44854.0</v>
      </c>
      <c r="B608" s="90" t="s">
        <v>18342</v>
      </c>
      <c r="C608" s="30" t="s">
        <v>18343</v>
      </c>
      <c r="D608" s="92" t="s">
        <v>1299</v>
      </c>
      <c r="E608" s="92" t="s">
        <v>110</v>
      </c>
      <c r="F608" s="92" t="s">
        <v>111</v>
      </c>
      <c r="G608" s="92" t="s">
        <v>14</v>
      </c>
      <c r="H608" s="7"/>
      <c r="I608" s="93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>
      <c r="A609" s="89">
        <v>44854.0</v>
      </c>
      <c r="B609" s="90" t="s">
        <v>18342</v>
      </c>
      <c r="C609" s="30" t="s">
        <v>18343</v>
      </c>
      <c r="D609" s="92" t="s">
        <v>1299</v>
      </c>
      <c r="E609" s="94" t="s">
        <v>119</v>
      </c>
      <c r="F609" s="92" t="s">
        <v>1376</v>
      </c>
      <c r="G609" s="92" t="s">
        <v>14</v>
      </c>
      <c r="H609" s="7"/>
      <c r="I609" s="93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>
      <c r="A610" s="89">
        <v>44854.0</v>
      </c>
      <c r="B610" s="90" t="s">
        <v>18342</v>
      </c>
      <c r="C610" s="30" t="s">
        <v>18343</v>
      </c>
      <c r="D610" s="92" t="s">
        <v>1299</v>
      </c>
      <c r="E610" s="92" t="s">
        <v>436</v>
      </c>
      <c r="F610" s="92" t="s">
        <v>101</v>
      </c>
      <c r="G610" s="92" t="s">
        <v>14</v>
      </c>
      <c r="H610" s="7"/>
      <c r="I610" s="93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>
      <c r="A611" s="89">
        <v>44853.0</v>
      </c>
      <c r="B611" s="90" t="s">
        <v>18345</v>
      </c>
      <c r="C611" s="30" t="s">
        <v>18346</v>
      </c>
      <c r="D611" s="92" t="s">
        <v>1072</v>
      </c>
      <c r="E611" s="92" t="s">
        <v>110</v>
      </c>
      <c r="F611" s="92" t="s">
        <v>111</v>
      </c>
      <c r="G611" s="92" t="s">
        <v>14</v>
      </c>
      <c r="H611" s="7"/>
      <c r="I611" s="93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>
      <c r="A612" s="89">
        <v>44853.0</v>
      </c>
      <c r="B612" s="90" t="s">
        <v>18345</v>
      </c>
      <c r="C612" s="30" t="s">
        <v>18346</v>
      </c>
      <c r="D612" s="92" t="s">
        <v>1072</v>
      </c>
      <c r="E612" s="94" t="s">
        <v>119</v>
      </c>
      <c r="F612" s="94" t="s">
        <v>132</v>
      </c>
      <c r="G612" s="94" t="s">
        <v>14</v>
      </c>
      <c r="H612" s="7"/>
      <c r="I612" s="93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>
      <c r="A613" s="89">
        <v>44853.0</v>
      </c>
      <c r="B613" s="90" t="s">
        <v>18345</v>
      </c>
      <c r="C613" s="30" t="s">
        <v>18346</v>
      </c>
      <c r="D613" s="92" t="s">
        <v>1072</v>
      </c>
      <c r="E613" s="94" t="s">
        <v>1122</v>
      </c>
      <c r="F613" s="92" t="s">
        <v>101</v>
      </c>
      <c r="G613" s="92" t="s">
        <v>14</v>
      </c>
      <c r="H613" s="7"/>
      <c r="I613" s="93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>
      <c r="A614" s="89">
        <v>44853.0</v>
      </c>
      <c r="B614" s="90" t="s">
        <v>18347</v>
      </c>
      <c r="C614" s="30" t="s">
        <v>18348</v>
      </c>
      <c r="D614" s="92" t="s">
        <v>651</v>
      </c>
      <c r="E614" s="92" t="s">
        <v>8953</v>
      </c>
      <c r="F614" s="92" t="s">
        <v>126</v>
      </c>
      <c r="G614" s="92" t="s">
        <v>14</v>
      </c>
      <c r="H614" s="7"/>
      <c r="I614" s="93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>
      <c r="A615" s="89">
        <v>44853.0</v>
      </c>
      <c r="B615" s="90" t="s">
        <v>18347</v>
      </c>
      <c r="C615" s="30" t="s">
        <v>18348</v>
      </c>
      <c r="D615" s="92" t="s">
        <v>651</v>
      </c>
      <c r="E615" s="92" t="s">
        <v>38</v>
      </c>
      <c r="F615" s="92" t="s">
        <v>101</v>
      </c>
      <c r="G615" s="92" t="s">
        <v>14</v>
      </c>
      <c r="H615" s="7"/>
      <c r="I615" s="93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>
      <c r="A616" s="89">
        <v>44853.0</v>
      </c>
      <c r="B616" s="90" t="s">
        <v>18347</v>
      </c>
      <c r="C616" s="30" t="s">
        <v>18348</v>
      </c>
      <c r="D616" s="92" t="s">
        <v>651</v>
      </c>
      <c r="E616" s="92"/>
      <c r="F616" s="92" t="s">
        <v>781</v>
      </c>
      <c r="G616" s="94" t="s">
        <v>14</v>
      </c>
      <c r="H616" s="72" t="s">
        <v>119</v>
      </c>
      <c r="I616" s="93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>
      <c r="A617" s="89">
        <v>44852.0</v>
      </c>
      <c r="B617" s="90" t="s">
        <v>18350</v>
      </c>
      <c r="C617" s="30" t="s">
        <v>18351</v>
      </c>
      <c r="D617" s="92" t="s">
        <v>18352</v>
      </c>
      <c r="E617" s="92" t="s">
        <v>5895</v>
      </c>
      <c r="F617" s="92" t="s">
        <v>111</v>
      </c>
      <c r="G617" s="92" t="s">
        <v>14</v>
      </c>
      <c r="H617" s="7"/>
      <c r="I617" s="93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>
      <c r="A618" s="89">
        <v>44852.0</v>
      </c>
      <c r="B618" s="90" t="s">
        <v>18350</v>
      </c>
      <c r="C618" s="30" t="s">
        <v>18351</v>
      </c>
      <c r="D618" s="92" t="s">
        <v>18352</v>
      </c>
      <c r="E618" s="94" t="s">
        <v>259</v>
      </c>
      <c r="F618" s="92" t="s">
        <v>781</v>
      </c>
      <c r="G618" s="94" t="s">
        <v>14</v>
      </c>
      <c r="H618" s="7"/>
      <c r="I618" s="93"/>
      <c r="J618" s="72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>
      <c r="A619" s="89">
        <v>44852.0</v>
      </c>
      <c r="B619" s="90" t="s">
        <v>18353</v>
      </c>
      <c r="C619" s="30" t="s">
        <v>18354</v>
      </c>
      <c r="D619" s="92" t="s">
        <v>2538</v>
      </c>
      <c r="E619" s="92" t="s">
        <v>110</v>
      </c>
      <c r="F619" s="92" t="s">
        <v>111</v>
      </c>
      <c r="G619" s="92" t="s">
        <v>14</v>
      </c>
      <c r="H619" s="7"/>
      <c r="I619" s="93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>
      <c r="A620" s="89">
        <v>44852.0</v>
      </c>
      <c r="B620" s="90" t="s">
        <v>18353</v>
      </c>
      <c r="C620" s="30" t="s">
        <v>18354</v>
      </c>
      <c r="D620" s="92" t="s">
        <v>2538</v>
      </c>
      <c r="E620" s="92" t="s">
        <v>105</v>
      </c>
      <c r="F620" s="92" t="s">
        <v>6953</v>
      </c>
      <c r="G620" s="92" t="s">
        <v>14</v>
      </c>
      <c r="H620" s="7"/>
      <c r="I620" s="93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>
      <c r="A621" s="89">
        <v>44852.0</v>
      </c>
      <c r="B621" s="90" t="s">
        <v>18353</v>
      </c>
      <c r="C621" s="30" t="s">
        <v>18354</v>
      </c>
      <c r="D621" s="92" t="s">
        <v>2538</v>
      </c>
      <c r="E621" s="94" t="s">
        <v>24885</v>
      </c>
      <c r="F621" s="92" t="s">
        <v>24886</v>
      </c>
      <c r="G621" s="92" t="s">
        <v>29</v>
      </c>
      <c r="H621" s="7"/>
      <c r="I621" s="93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>
      <c r="A622" s="89">
        <v>44852.0</v>
      </c>
      <c r="B622" s="90" t="s">
        <v>18353</v>
      </c>
      <c r="C622" s="30" t="s">
        <v>18354</v>
      </c>
      <c r="D622" s="92" t="s">
        <v>2538</v>
      </c>
      <c r="E622" s="92" t="s">
        <v>24887</v>
      </c>
      <c r="F622" s="92" t="s">
        <v>542</v>
      </c>
      <c r="G622" s="92" t="s">
        <v>29</v>
      </c>
      <c r="H622" s="7"/>
      <c r="I622" s="93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>
      <c r="A623" s="89">
        <v>44851.0</v>
      </c>
      <c r="B623" s="90" t="s">
        <v>18356</v>
      </c>
      <c r="C623" s="30" t="s">
        <v>18357</v>
      </c>
      <c r="D623" s="92" t="s">
        <v>2610</v>
      </c>
      <c r="E623" s="94" t="s">
        <v>119</v>
      </c>
      <c r="F623" s="94" t="s">
        <v>132</v>
      </c>
      <c r="G623" s="94" t="s">
        <v>14</v>
      </c>
      <c r="H623" s="7"/>
      <c r="I623" s="93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>
      <c r="A624" s="89">
        <v>44851.0</v>
      </c>
      <c r="B624" s="90" t="s">
        <v>18356</v>
      </c>
      <c r="C624" s="30" t="s">
        <v>18357</v>
      </c>
      <c r="D624" s="94" t="s">
        <v>2610</v>
      </c>
      <c r="E624" s="92" t="s">
        <v>5895</v>
      </c>
      <c r="F624" s="92" t="s">
        <v>111</v>
      </c>
      <c r="G624" s="92" t="s">
        <v>14</v>
      </c>
      <c r="H624" s="7"/>
      <c r="I624" s="93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>
      <c r="A625" s="89">
        <v>44851.0</v>
      </c>
      <c r="B625" s="90" t="s">
        <v>18358</v>
      </c>
      <c r="C625" s="30" t="s">
        <v>18359</v>
      </c>
      <c r="D625" s="92" t="s">
        <v>114</v>
      </c>
      <c r="E625" s="92" t="s">
        <v>110</v>
      </c>
      <c r="F625" s="92" t="s">
        <v>111</v>
      </c>
      <c r="G625" s="92" t="s">
        <v>14</v>
      </c>
      <c r="H625" s="7"/>
      <c r="I625" s="93"/>
      <c r="J625" s="72"/>
      <c r="K625" s="7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>
      <c r="A626" s="89">
        <v>44851.0</v>
      </c>
      <c r="B626" s="90" t="s">
        <v>18358</v>
      </c>
      <c r="C626" s="30" t="s">
        <v>18359</v>
      </c>
      <c r="D626" s="92" t="s">
        <v>114</v>
      </c>
      <c r="E626" s="94" t="s">
        <v>119</v>
      </c>
      <c r="F626" s="92" t="s">
        <v>2840</v>
      </c>
      <c r="G626" s="92" t="s">
        <v>14</v>
      </c>
      <c r="H626" s="7"/>
      <c r="I626" s="93"/>
      <c r="J626" s="72"/>
      <c r="K626" s="7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>
      <c r="A627" s="89">
        <v>44846.0</v>
      </c>
      <c r="B627" s="90" t="s">
        <v>18360</v>
      </c>
      <c r="C627" s="30" t="s">
        <v>18361</v>
      </c>
      <c r="D627" s="92" t="s">
        <v>11</v>
      </c>
      <c r="E627" s="92" t="s">
        <v>5895</v>
      </c>
      <c r="F627" s="92" t="s">
        <v>111</v>
      </c>
      <c r="G627" s="92" t="s">
        <v>14</v>
      </c>
      <c r="H627" s="7"/>
      <c r="I627" s="93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>
      <c r="A628" s="89">
        <v>44846.0</v>
      </c>
      <c r="B628" s="90" t="s">
        <v>18360</v>
      </c>
      <c r="C628" s="30" t="s">
        <v>18361</v>
      </c>
      <c r="D628" s="92" t="s">
        <v>11</v>
      </c>
      <c r="E628" s="94" t="s">
        <v>119</v>
      </c>
      <c r="F628" s="92" t="s">
        <v>1376</v>
      </c>
      <c r="G628" s="92" t="s">
        <v>14</v>
      </c>
      <c r="H628" s="7"/>
      <c r="I628" s="93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>
      <c r="A629" s="89">
        <v>44846.0</v>
      </c>
      <c r="B629" s="90" t="s">
        <v>18362</v>
      </c>
      <c r="C629" s="30" t="s">
        <v>18363</v>
      </c>
      <c r="D629" s="92" t="s">
        <v>567</v>
      </c>
      <c r="E629" s="94" t="s">
        <v>119</v>
      </c>
      <c r="F629" s="92" t="s">
        <v>308</v>
      </c>
      <c r="G629" s="92" t="s">
        <v>14</v>
      </c>
      <c r="H629" s="7"/>
      <c r="I629" s="93"/>
      <c r="J629" s="72"/>
      <c r="K629" s="7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>
      <c r="A630" s="89">
        <v>44844.0</v>
      </c>
      <c r="B630" s="90" t="s">
        <v>18364</v>
      </c>
      <c r="C630" s="30" t="s">
        <v>18365</v>
      </c>
      <c r="D630" s="92" t="s">
        <v>715</v>
      </c>
      <c r="E630" s="92" t="s">
        <v>110</v>
      </c>
      <c r="F630" s="92" t="s">
        <v>111</v>
      </c>
      <c r="G630" s="92" t="s">
        <v>14</v>
      </c>
      <c r="H630" s="7"/>
      <c r="I630" s="93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>
      <c r="A631" s="89">
        <v>44844.0</v>
      </c>
      <c r="B631" s="90" t="s">
        <v>18364</v>
      </c>
      <c r="C631" s="30" t="s">
        <v>18365</v>
      </c>
      <c r="D631" s="92" t="s">
        <v>715</v>
      </c>
      <c r="E631" s="92" t="s">
        <v>9830</v>
      </c>
      <c r="F631" s="92" t="s">
        <v>7160</v>
      </c>
      <c r="G631" s="92" t="s">
        <v>14</v>
      </c>
      <c r="H631" s="7"/>
      <c r="I631" s="93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>
      <c r="A632" s="89">
        <v>44844.0</v>
      </c>
      <c r="B632" s="90" t="s">
        <v>18366</v>
      </c>
      <c r="C632" s="30" t="s">
        <v>18367</v>
      </c>
      <c r="D632" s="92" t="s">
        <v>642</v>
      </c>
      <c r="E632" s="92" t="s">
        <v>110</v>
      </c>
      <c r="F632" s="92" t="s">
        <v>111</v>
      </c>
      <c r="G632" s="92" t="s">
        <v>14</v>
      </c>
      <c r="H632" s="7"/>
      <c r="I632" s="93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>
      <c r="A633" s="89">
        <v>44841.0</v>
      </c>
      <c r="B633" s="90" t="s">
        <v>18368</v>
      </c>
      <c r="C633" s="30" t="s">
        <v>18369</v>
      </c>
      <c r="D633" s="92" t="s">
        <v>1136</v>
      </c>
      <c r="E633" s="94" t="s">
        <v>334</v>
      </c>
      <c r="F633" s="92" t="s">
        <v>718</v>
      </c>
      <c r="G633" s="92" t="s">
        <v>14</v>
      </c>
      <c r="H633" s="7"/>
      <c r="I633" s="93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>
      <c r="A634" s="89">
        <v>44841.0</v>
      </c>
      <c r="B634" s="90" t="s">
        <v>18368</v>
      </c>
      <c r="C634" s="30" t="s">
        <v>18369</v>
      </c>
      <c r="D634" s="92" t="s">
        <v>1136</v>
      </c>
      <c r="E634" s="92" t="s">
        <v>4946</v>
      </c>
      <c r="F634" s="92" t="s">
        <v>330</v>
      </c>
      <c r="G634" s="92" t="s">
        <v>14</v>
      </c>
      <c r="H634" s="7"/>
      <c r="I634" s="93"/>
      <c r="J634" s="97"/>
      <c r="K634" s="97"/>
      <c r="L634" s="9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>
      <c r="A635" s="89">
        <v>44841.0</v>
      </c>
      <c r="B635" s="90" t="s">
        <v>18368</v>
      </c>
      <c r="C635" s="30" t="s">
        <v>18369</v>
      </c>
      <c r="D635" s="92" t="s">
        <v>1136</v>
      </c>
      <c r="E635" s="92" t="s">
        <v>17726</v>
      </c>
      <c r="F635" s="92" t="s">
        <v>308</v>
      </c>
      <c r="G635" s="92" t="s">
        <v>14</v>
      </c>
      <c r="H635" s="7"/>
      <c r="I635" s="93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>
      <c r="A636" s="89">
        <v>44841.0</v>
      </c>
      <c r="B636" s="90" t="s">
        <v>18371</v>
      </c>
      <c r="C636" s="30" t="s">
        <v>18372</v>
      </c>
      <c r="D636" s="92" t="s">
        <v>312</v>
      </c>
      <c r="E636" s="92" t="s">
        <v>110</v>
      </c>
      <c r="F636" s="92" t="s">
        <v>111</v>
      </c>
      <c r="G636" s="92" t="s">
        <v>14</v>
      </c>
      <c r="H636" s="7"/>
      <c r="I636" s="93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>
      <c r="A637" s="89">
        <v>44841.0</v>
      </c>
      <c r="B637" s="90" t="s">
        <v>18371</v>
      </c>
      <c r="C637" s="30" t="s">
        <v>18372</v>
      </c>
      <c r="D637" s="92" t="s">
        <v>312</v>
      </c>
      <c r="E637" s="94" t="s">
        <v>119</v>
      </c>
      <c r="F637" s="92" t="s">
        <v>917</v>
      </c>
      <c r="G637" s="92" t="s">
        <v>14</v>
      </c>
      <c r="H637" s="7"/>
      <c r="I637" s="93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>
      <c r="A638" s="89">
        <v>44840.0</v>
      </c>
      <c r="B638" s="90" t="s">
        <v>18373</v>
      </c>
      <c r="C638" s="30" t="s">
        <v>18374</v>
      </c>
      <c r="D638" s="92" t="s">
        <v>1932</v>
      </c>
      <c r="E638" s="92" t="s">
        <v>5895</v>
      </c>
      <c r="F638" s="92" t="s">
        <v>111</v>
      </c>
      <c r="G638" s="92" t="s">
        <v>14</v>
      </c>
      <c r="H638" s="7"/>
      <c r="I638" s="93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>
      <c r="A639" s="89">
        <v>44840.0</v>
      </c>
      <c r="B639" s="90" t="s">
        <v>18373</v>
      </c>
      <c r="C639" s="30" t="s">
        <v>18374</v>
      </c>
      <c r="D639" s="92" t="s">
        <v>1932</v>
      </c>
      <c r="E639" s="92" t="s">
        <v>1490</v>
      </c>
      <c r="F639" s="92" t="s">
        <v>553</v>
      </c>
      <c r="G639" s="92" t="s">
        <v>14</v>
      </c>
      <c r="H639" s="7"/>
      <c r="I639" s="93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>
      <c r="A640" s="89">
        <v>44840.0</v>
      </c>
      <c r="B640" s="90" t="s">
        <v>18375</v>
      </c>
      <c r="C640" s="30" t="s">
        <v>18376</v>
      </c>
      <c r="D640" s="92" t="s">
        <v>21</v>
      </c>
      <c r="E640" s="94" t="s">
        <v>119</v>
      </c>
      <c r="F640" s="94" t="s">
        <v>5876</v>
      </c>
      <c r="G640" s="94" t="s">
        <v>14</v>
      </c>
      <c r="H640" s="7"/>
      <c r="I640" s="93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>
      <c r="A641" s="89">
        <v>44840.0</v>
      </c>
      <c r="B641" s="90" t="s">
        <v>18375</v>
      </c>
      <c r="C641" s="30" t="s">
        <v>18376</v>
      </c>
      <c r="D641" s="92" t="s">
        <v>21</v>
      </c>
      <c r="E641" s="92" t="s">
        <v>436</v>
      </c>
      <c r="F641" s="92" t="s">
        <v>741</v>
      </c>
      <c r="G641" s="92" t="s">
        <v>14</v>
      </c>
      <c r="H641" s="7"/>
      <c r="I641" s="93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>
      <c r="A642" s="89">
        <v>44840.0</v>
      </c>
      <c r="B642" s="90" t="s">
        <v>18375</v>
      </c>
      <c r="C642" s="30" t="s">
        <v>18376</v>
      </c>
      <c r="D642" s="92" t="s">
        <v>21</v>
      </c>
      <c r="E642" s="92" t="s">
        <v>436</v>
      </c>
      <c r="F642" s="92" t="s">
        <v>101</v>
      </c>
      <c r="G642" s="92" t="s">
        <v>14</v>
      </c>
      <c r="H642" s="7"/>
      <c r="I642" s="93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>
      <c r="A643" s="89">
        <v>44839.0</v>
      </c>
      <c r="B643" s="90" t="s">
        <v>18377</v>
      </c>
      <c r="C643" s="30" t="s">
        <v>18378</v>
      </c>
      <c r="D643" s="92" t="s">
        <v>267</v>
      </c>
      <c r="E643" s="92" t="s">
        <v>9830</v>
      </c>
      <c r="F643" s="92" t="s">
        <v>258</v>
      </c>
      <c r="G643" s="92" t="s">
        <v>14</v>
      </c>
      <c r="H643" s="7"/>
      <c r="I643" s="93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>
      <c r="A644" s="80">
        <v>44839.0</v>
      </c>
      <c r="B644" s="98" t="s">
        <v>18377</v>
      </c>
      <c r="C644" s="7" t="s">
        <v>18378</v>
      </c>
      <c r="D644" s="99" t="s">
        <v>267</v>
      </c>
      <c r="E644" s="100" t="s">
        <v>90</v>
      </c>
      <c r="F644" s="100" t="s">
        <v>111</v>
      </c>
      <c r="G644" s="100" t="s">
        <v>14</v>
      </c>
      <c r="H644" s="101"/>
      <c r="I644" s="93"/>
      <c r="J644" s="7"/>
      <c r="K644" s="7"/>
      <c r="L644" s="7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</row>
    <row r="645">
      <c r="A645" s="7"/>
      <c r="B645" s="7"/>
      <c r="C645" s="1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>
      <c r="A646" s="7"/>
      <c r="B646" s="7"/>
      <c r="C646" s="1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>
      <c r="A647" s="7"/>
      <c r="B647" s="7"/>
      <c r="C647" s="1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>
      <c r="A648" s="7"/>
      <c r="B648" s="7"/>
      <c r="C648" s="1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>
      <c r="A649" s="7"/>
      <c r="B649" s="7"/>
      <c r="C649" s="1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>
      <c r="A650" s="7"/>
      <c r="B650" s="7"/>
      <c r="C650" s="1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>
      <c r="A651" s="7"/>
      <c r="B651" s="7"/>
      <c r="C651" s="1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>
      <c r="A652" s="7"/>
      <c r="B652" s="7"/>
      <c r="C652" s="1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>
      <c r="A653" s="7"/>
      <c r="B653" s="7"/>
      <c r="C653" s="1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>
      <c r="A654" s="7"/>
      <c r="B654" s="7"/>
      <c r="C654" s="1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>
      <c r="A655" s="7"/>
      <c r="B655" s="7"/>
      <c r="C655" s="1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>
      <c r="A656" s="7"/>
      <c r="B656" s="7"/>
      <c r="C656" s="1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>
      <c r="A657" s="7"/>
      <c r="B657" s="7"/>
      <c r="C657" s="1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>
      <c r="A658" s="7"/>
      <c r="B658" s="7"/>
      <c r="C658" s="1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>
      <c r="A659" s="7"/>
      <c r="B659" s="7"/>
      <c r="C659" s="1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>
      <c r="A660" s="7"/>
      <c r="B660" s="7"/>
      <c r="C660" s="1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>
      <c r="A661" s="7"/>
      <c r="B661" s="7"/>
      <c r="C661" s="1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>
      <c r="A662" s="7"/>
      <c r="B662" s="7"/>
      <c r="C662" s="1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>
      <c r="A663" s="7"/>
      <c r="B663" s="7"/>
      <c r="C663" s="1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>
      <c r="A664" s="7"/>
      <c r="B664" s="7"/>
      <c r="C664" s="1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>
      <c r="A665" s="7"/>
      <c r="B665" s="7"/>
      <c r="C665" s="1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>
      <c r="A666" s="7"/>
      <c r="B666" s="7"/>
      <c r="C666" s="1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>
      <c r="A667" s="7"/>
      <c r="B667" s="7"/>
      <c r="C667" s="1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>
      <c r="A668" s="7"/>
      <c r="B668" s="7"/>
      <c r="C668" s="1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>
      <c r="A669" s="7"/>
      <c r="B669" s="7"/>
      <c r="C669" s="1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>
      <c r="A670" s="7"/>
      <c r="B670" s="7"/>
      <c r="C670" s="1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>
      <c r="A671" s="7"/>
      <c r="B671" s="7"/>
      <c r="C671" s="1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>
      <c r="A672" s="7"/>
      <c r="B672" s="7"/>
      <c r="C672" s="1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>
      <c r="A673" s="7"/>
      <c r="B673" s="7"/>
      <c r="C673" s="1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>
      <c r="A674" s="7"/>
      <c r="B674" s="7"/>
      <c r="C674" s="1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>
      <c r="A675" s="7"/>
      <c r="B675" s="7"/>
      <c r="C675" s="1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>
      <c r="A676" s="7"/>
      <c r="B676" s="7"/>
      <c r="C676" s="1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>
      <c r="A677" s="7"/>
      <c r="B677" s="7"/>
      <c r="C677" s="1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>
      <c r="A678" s="7"/>
      <c r="B678" s="7"/>
      <c r="C678" s="1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>
      <c r="A679" s="7"/>
      <c r="B679" s="7"/>
      <c r="C679" s="1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>
      <c r="A680" s="7"/>
      <c r="B680" s="7"/>
      <c r="C680" s="1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>
      <c r="A681" s="7"/>
      <c r="B681" s="7"/>
      <c r="C681" s="1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>
      <c r="A682" s="7"/>
      <c r="B682" s="7"/>
      <c r="C682" s="1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>
      <c r="A683" s="7"/>
      <c r="B683" s="7"/>
      <c r="C683" s="1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>
      <c r="A684" s="7"/>
      <c r="B684" s="7"/>
      <c r="C684" s="1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>
      <c r="A685" s="7"/>
      <c r="B685" s="7"/>
      <c r="C685" s="1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>
      <c r="A686" s="7"/>
      <c r="B686" s="7"/>
      <c r="C686" s="1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>
      <c r="A687" s="7"/>
      <c r="B687" s="7"/>
      <c r="C687" s="1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>
      <c r="A688" s="7"/>
      <c r="B688" s="7"/>
      <c r="C688" s="1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>
      <c r="A689" s="7"/>
      <c r="B689" s="7"/>
      <c r="C689" s="1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>
      <c r="A690" s="7"/>
      <c r="B690" s="7"/>
      <c r="C690" s="1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>
      <c r="A691" s="7"/>
      <c r="B691" s="7"/>
      <c r="C691" s="1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>
      <c r="A692" s="7"/>
      <c r="B692" s="7"/>
      <c r="C692" s="1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>
      <c r="A693" s="7"/>
      <c r="B693" s="7"/>
      <c r="C693" s="1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>
      <c r="A694" s="7"/>
      <c r="B694" s="7"/>
      <c r="C694" s="1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>
      <c r="A695" s="7"/>
      <c r="B695" s="7"/>
      <c r="C695" s="1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>
      <c r="A696" s="7"/>
      <c r="B696" s="7"/>
      <c r="C696" s="1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>
      <c r="A697" s="7"/>
      <c r="B697" s="7"/>
      <c r="C697" s="1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>
      <c r="A698" s="7"/>
      <c r="B698" s="7"/>
      <c r="C698" s="1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>
      <c r="A699" s="7"/>
      <c r="B699" s="7"/>
      <c r="C699" s="1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>
      <c r="A700" s="7"/>
      <c r="B700" s="7"/>
      <c r="C700" s="1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>
      <c r="A701" s="7"/>
      <c r="B701" s="7"/>
      <c r="C701" s="1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>
      <c r="A702" s="7"/>
      <c r="B702" s="7"/>
      <c r="C702" s="1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>
      <c r="A703" s="7"/>
      <c r="B703" s="7"/>
      <c r="C703" s="1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>
      <c r="A704" s="7"/>
      <c r="B704" s="7"/>
      <c r="C704" s="1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>
      <c r="A705" s="7"/>
      <c r="B705" s="7"/>
      <c r="C705" s="1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>
      <c r="A706" s="7"/>
      <c r="B706" s="7"/>
      <c r="C706" s="1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>
      <c r="A707" s="7"/>
      <c r="B707" s="7"/>
      <c r="C707" s="1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>
      <c r="A708" s="7"/>
      <c r="B708" s="7"/>
      <c r="C708" s="1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>
      <c r="A709" s="7"/>
      <c r="B709" s="7"/>
      <c r="C709" s="1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>
      <c r="A710" s="7"/>
      <c r="B710" s="7"/>
      <c r="C710" s="1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>
      <c r="A711" s="7"/>
      <c r="B711" s="7"/>
      <c r="C711" s="1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>
      <c r="A712" s="7"/>
      <c r="B712" s="7"/>
      <c r="C712" s="1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>
      <c r="A713" s="7"/>
      <c r="B713" s="7"/>
      <c r="C713" s="1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>
      <c r="A714" s="7"/>
      <c r="B714" s="7"/>
      <c r="C714" s="1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>
      <c r="A715" s="7"/>
      <c r="B715" s="7"/>
      <c r="C715" s="1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>
      <c r="A716" s="7"/>
      <c r="B716" s="7"/>
      <c r="C716" s="1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>
      <c r="A717" s="7"/>
      <c r="B717" s="7"/>
      <c r="C717" s="1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>
      <c r="A718" s="7"/>
      <c r="B718" s="7"/>
      <c r="C718" s="1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>
      <c r="A719" s="7"/>
      <c r="B719" s="7"/>
      <c r="C719" s="1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>
      <c r="A720" s="7"/>
      <c r="B720" s="7"/>
      <c r="C720" s="1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>
      <c r="A721" s="7"/>
      <c r="B721" s="7"/>
      <c r="C721" s="1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>
      <c r="A722" s="7"/>
      <c r="B722" s="7"/>
      <c r="C722" s="1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>
      <c r="A723" s="7"/>
      <c r="B723" s="7"/>
      <c r="C723" s="1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>
      <c r="A724" s="7"/>
      <c r="B724" s="7"/>
      <c r="C724" s="1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>
      <c r="A725" s="7"/>
      <c r="B725" s="7"/>
      <c r="C725" s="1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>
      <c r="A726" s="7"/>
      <c r="B726" s="7"/>
      <c r="C726" s="1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>
      <c r="A727" s="7"/>
      <c r="B727" s="7"/>
      <c r="C727" s="1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>
      <c r="A728" s="7"/>
      <c r="B728" s="7"/>
      <c r="C728" s="1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>
      <c r="A729" s="7"/>
      <c r="B729" s="7"/>
      <c r="C729" s="1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>
      <c r="A730" s="7"/>
      <c r="B730" s="7"/>
      <c r="C730" s="1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>
      <c r="A731" s="7"/>
      <c r="B731" s="7"/>
      <c r="C731" s="1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>
      <c r="A732" s="7"/>
      <c r="B732" s="7"/>
      <c r="C732" s="1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>
      <c r="A733" s="7"/>
      <c r="B733" s="7"/>
      <c r="C733" s="1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>
      <c r="A734" s="7"/>
      <c r="B734" s="7"/>
      <c r="C734" s="1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>
      <c r="A735" s="7"/>
      <c r="B735" s="7"/>
      <c r="C735" s="1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>
      <c r="A736" s="7"/>
      <c r="B736" s="7"/>
      <c r="C736" s="1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>
      <c r="A737" s="7"/>
      <c r="B737" s="7"/>
      <c r="C737" s="1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>
      <c r="A738" s="7"/>
      <c r="B738" s="7"/>
      <c r="C738" s="1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>
      <c r="A739" s="7"/>
      <c r="B739" s="7"/>
      <c r="C739" s="1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>
      <c r="A740" s="7"/>
      <c r="B740" s="7"/>
      <c r="C740" s="1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>
      <c r="A741" s="7"/>
      <c r="B741" s="7"/>
      <c r="C741" s="1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>
      <c r="A742" s="7"/>
      <c r="B742" s="7"/>
      <c r="C742" s="1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>
      <c r="A743" s="7"/>
      <c r="B743" s="7"/>
      <c r="C743" s="1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>
      <c r="A744" s="7"/>
      <c r="B744" s="7"/>
      <c r="C744" s="1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>
      <c r="A745" s="7"/>
      <c r="B745" s="7"/>
      <c r="C745" s="1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>
      <c r="A746" s="7"/>
      <c r="B746" s="7"/>
      <c r="C746" s="1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>
      <c r="A747" s="7"/>
      <c r="B747" s="7"/>
      <c r="C747" s="1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>
      <c r="A748" s="7"/>
      <c r="B748" s="7"/>
      <c r="C748" s="1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>
      <c r="A749" s="7"/>
      <c r="B749" s="7"/>
      <c r="C749" s="1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>
      <c r="A750" s="7"/>
      <c r="B750" s="7"/>
      <c r="C750" s="1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>
      <c r="A751" s="7"/>
      <c r="B751" s="7"/>
      <c r="C751" s="1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>
      <c r="A752" s="7"/>
      <c r="B752" s="7"/>
      <c r="C752" s="1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>
      <c r="A753" s="7"/>
      <c r="B753" s="7"/>
      <c r="C753" s="1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>
      <c r="A754" s="7"/>
      <c r="B754" s="7"/>
      <c r="C754" s="1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>
      <c r="A755" s="7"/>
      <c r="B755" s="7"/>
      <c r="C755" s="1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>
      <c r="A756" s="7"/>
      <c r="B756" s="7"/>
      <c r="C756" s="1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>
      <c r="A757" s="7"/>
      <c r="B757" s="7"/>
      <c r="C757" s="1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>
      <c r="A758" s="7"/>
      <c r="B758" s="7"/>
      <c r="C758" s="1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>
      <c r="A759" s="7"/>
      <c r="B759" s="7"/>
      <c r="C759" s="1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>
      <c r="A760" s="7"/>
      <c r="B760" s="7"/>
      <c r="C760" s="1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>
      <c r="A761" s="7"/>
      <c r="B761" s="7"/>
      <c r="C761" s="1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>
      <c r="A762" s="7"/>
      <c r="B762" s="7"/>
      <c r="C762" s="1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>
      <c r="A763" s="7"/>
      <c r="B763" s="7"/>
      <c r="C763" s="1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>
      <c r="A764" s="7"/>
      <c r="B764" s="7"/>
      <c r="C764" s="1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>
      <c r="A765" s="7"/>
      <c r="B765" s="7"/>
      <c r="C765" s="1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>
      <c r="A766" s="7"/>
      <c r="B766" s="7"/>
      <c r="C766" s="1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>
      <c r="A767" s="7"/>
      <c r="B767" s="7"/>
      <c r="C767" s="1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>
      <c r="A768" s="7"/>
      <c r="B768" s="7"/>
      <c r="C768" s="1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>
      <c r="A769" s="7"/>
      <c r="B769" s="7"/>
      <c r="C769" s="1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>
      <c r="A770" s="7"/>
      <c r="B770" s="7"/>
      <c r="C770" s="1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>
      <c r="A771" s="7"/>
      <c r="B771" s="7"/>
      <c r="C771" s="1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>
      <c r="A772" s="7"/>
      <c r="B772" s="7"/>
      <c r="C772" s="1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>
      <c r="A773" s="7"/>
      <c r="B773" s="7"/>
      <c r="C773" s="1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>
      <c r="A774" s="7"/>
      <c r="B774" s="7"/>
      <c r="C774" s="1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>
      <c r="A775" s="7"/>
      <c r="B775" s="7"/>
      <c r="C775" s="1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>
      <c r="A776" s="7"/>
      <c r="B776" s="7"/>
      <c r="C776" s="1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>
      <c r="A777" s="7"/>
      <c r="B777" s="7"/>
      <c r="C777" s="1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>
      <c r="A778" s="7"/>
      <c r="B778" s="7"/>
      <c r="C778" s="1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>
      <c r="A779" s="7"/>
      <c r="B779" s="7"/>
      <c r="C779" s="1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>
      <c r="A780" s="7"/>
      <c r="B780" s="7"/>
      <c r="C780" s="1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>
      <c r="A781" s="7"/>
      <c r="B781" s="7"/>
      <c r="C781" s="1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>
      <c r="A782" s="7"/>
      <c r="B782" s="7"/>
      <c r="C782" s="1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>
      <c r="A783" s="7"/>
      <c r="B783" s="7"/>
      <c r="C783" s="1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>
      <c r="A784" s="7"/>
      <c r="B784" s="7"/>
      <c r="C784" s="1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>
      <c r="A785" s="7"/>
      <c r="B785" s="7"/>
      <c r="C785" s="1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>
      <c r="A786" s="7"/>
      <c r="B786" s="7"/>
      <c r="C786" s="1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>
      <c r="A787" s="7"/>
      <c r="B787" s="7"/>
      <c r="C787" s="1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>
      <c r="A788" s="7"/>
      <c r="B788" s="7"/>
      <c r="C788" s="1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>
      <c r="A789" s="7"/>
      <c r="B789" s="7"/>
      <c r="C789" s="1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>
      <c r="A790" s="7"/>
      <c r="B790" s="7"/>
      <c r="C790" s="1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>
      <c r="A791" s="7"/>
      <c r="B791" s="7"/>
      <c r="C791" s="1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>
      <c r="A792" s="7"/>
      <c r="B792" s="7"/>
      <c r="C792" s="1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>
      <c r="A793" s="7"/>
      <c r="B793" s="7"/>
      <c r="C793" s="1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>
      <c r="A794" s="7"/>
      <c r="B794" s="7"/>
      <c r="C794" s="1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>
      <c r="A795" s="7"/>
      <c r="B795" s="7"/>
      <c r="C795" s="1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>
      <c r="A796" s="7"/>
      <c r="B796" s="7"/>
      <c r="C796" s="1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>
      <c r="A797" s="7"/>
      <c r="B797" s="7"/>
      <c r="C797" s="1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>
      <c r="A798" s="7"/>
      <c r="B798" s="7"/>
      <c r="C798" s="1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>
      <c r="A799" s="7"/>
      <c r="B799" s="7"/>
      <c r="C799" s="1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>
      <c r="A800" s="7"/>
      <c r="B800" s="7"/>
      <c r="C800" s="1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>
      <c r="A801" s="7"/>
      <c r="B801" s="7"/>
      <c r="C801" s="1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>
      <c r="A802" s="7"/>
      <c r="B802" s="7"/>
      <c r="C802" s="1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>
      <c r="A803" s="7"/>
      <c r="B803" s="7"/>
      <c r="C803" s="1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>
      <c r="A804" s="7"/>
      <c r="B804" s="7"/>
      <c r="C804" s="1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>
      <c r="A805" s="7"/>
      <c r="B805" s="7"/>
      <c r="C805" s="1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>
      <c r="A806" s="7"/>
      <c r="B806" s="7"/>
      <c r="C806" s="1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>
      <c r="A807" s="7"/>
      <c r="B807" s="7"/>
      <c r="C807" s="1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>
      <c r="A808" s="7"/>
      <c r="B808" s="7"/>
      <c r="C808" s="1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>
      <c r="A809" s="7"/>
      <c r="B809" s="7"/>
      <c r="C809" s="1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>
      <c r="A810" s="7"/>
      <c r="B810" s="7"/>
      <c r="C810" s="1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>
      <c r="A811" s="7"/>
      <c r="B811" s="7"/>
      <c r="C811" s="1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>
      <c r="A812" s="7"/>
      <c r="B812" s="7"/>
      <c r="C812" s="1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>
      <c r="A813" s="7"/>
      <c r="B813" s="7"/>
      <c r="C813" s="1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>
      <c r="A814" s="7"/>
      <c r="B814" s="7"/>
      <c r="C814" s="1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>
      <c r="A815" s="7"/>
      <c r="B815" s="7"/>
      <c r="C815" s="1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>
      <c r="A816" s="7"/>
      <c r="B816" s="7"/>
      <c r="C816" s="1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>
      <c r="A817" s="7"/>
      <c r="B817" s="7"/>
      <c r="C817" s="1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>
      <c r="A818" s="7"/>
      <c r="B818" s="7"/>
      <c r="C818" s="1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>
      <c r="A819" s="7"/>
      <c r="B819" s="7"/>
      <c r="C819" s="1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>
      <c r="A820" s="7"/>
      <c r="B820" s="7"/>
      <c r="C820" s="1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>
      <c r="A821" s="7"/>
      <c r="B821" s="7"/>
      <c r="C821" s="1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>
      <c r="A822" s="7"/>
      <c r="B822" s="7"/>
      <c r="C822" s="1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>
      <c r="A823" s="7"/>
      <c r="B823" s="7"/>
      <c r="C823" s="1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>
      <c r="A824" s="7"/>
      <c r="B824" s="7"/>
      <c r="C824" s="1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>
      <c r="A825" s="7"/>
      <c r="B825" s="7"/>
      <c r="C825" s="1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>
      <c r="A826" s="7"/>
      <c r="B826" s="7"/>
      <c r="C826" s="1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>
      <c r="A827" s="7"/>
      <c r="B827" s="7"/>
      <c r="C827" s="1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>
      <c r="A828" s="7"/>
      <c r="B828" s="7"/>
      <c r="C828" s="1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>
      <c r="A829" s="7"/>
      <c r="B829" s="7"/>
      <c r="C829" s="1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>
      <c r="A830" s="7"/>
      <c r="B830" s="7"/>
      <c r="C830" s="1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>
      <c r="A831" s="7"/>
      <c r="B831" s="7"/>
      <c r="C831" s="1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>
      <c r="A832" s="7"/>
      <c r="B832" s="7"/>
      <c r="C832" s="1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>
      <c r="A833" s="7"/>
      <c r="B833" s="7"/>
      <c r="C833" s="1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>
      <c r="A834" s="7"/>
      <c r="B834" s="7"/>
      <c r="C834" s="1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>
      <c r="A835" s="7"/>
      <c r="B835" s="7"/>
      <c r="C835" s="1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>
      <c r="A836" s="7"/>
      <c r="B836" s="7"/>
      <c r="C836" s="1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>
      <c r="A837" s="7"/>
      <c r="B837" s="7"/>
      <c r="C837" s="1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>
      <c r="A838" s="7"/>
      <c r="B838" s="7"/>
      <c r="C838" s="1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>
      <c r="A839" s="7"/>
      <c r="B839" s="7"/>
      <c r="C839" s="1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>
      <c r="A840" s="7"/>
      <c r="B840" s="7"/>
      <c r="C840" s="1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>
      <c r="A841" s="7"/>
      <c r="B841" s="7"/>
      <c r="C841" s="1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>
      <c r="A842" s="7"/>
      <c r="B842" s="7"/>
      <c r="C842" s="1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>
      <c r="A843" s="7"/>
      <c r="B843" s="7"/>
      <c r="C843" s="1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>
      <c r="A844" s="7"/>
      <c r="B844" s="7"/>
      <c r="C844" s="1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>
      <c r="A845" s="7"/>
      <c r="B845" s="7"/>
      <c r="C845" s="1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>
      <c r="A846" s="7"/>
      <c r="B846" s="7"/>
      <c r="C846" s="1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>
      <c r="A847" s="7"/>
      <c r="B847" s="7"/>
      <c r="C847" s="1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>
      <c r="A848" s="7"/>
      <c r="B848" s="7"/>
      <c r="C848" s="1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>
      <c r="A849" s="7"/>
      <c r="B849" s="7"/>
      <c r="C849" s="1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>
      <c r="A850" s="7"/>
      <c r="B850" s="7"/>
      <c r="C850" s="1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>
      <c r="A851" s="7"/>
      <c r="B851" s="7"/>
      <c r="C851" s="1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>
      <c r="A852" s="7"/>
      <c r="B852" s="7"/>
      <c r="C852" s="1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>
      <c r="A853" s="7"/>
      <c r="B853" s="7"/>
      <c r="C853" s="1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>
      <c r="A854" s="7"/>
      <c r="B854" s="7"/>
      <c r="C854" s="1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>
      <c r="A855" s="7"/>
      <c r="B855" s="7"/>
      <c r="C855" s="1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>
      <c r="A856" s="7"/>
      <c r="B856" s="7"/>
      <c r="C856" s="1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>
      <c r="A857" s="7"/>
      <c r="B857" s="7"/>
      <c r="C857" s="1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>
      <c r="A858" s="7"/>
      <c r="B858" s="7"/>
      <c r="C858" s="1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>
      <c r="A859" s="7"/>
      <c r="B859" s="7"/>
      <c r="C859" s="1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>
      <c r="A860" s="7"/>
      <c r="B860" s="7"/>
      <c r="C860" s="1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>
      <c r="A861" s="7"/>
      <c r="B861" s="7"/>
      <c r="C861" s="1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>
      <c r="A862" s="7"/>
      <c r="B862" s="7"/>
      <c r="C862" s="1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>
      <c r="A863" s="7"/>
      <c r="B863" s="7"/>
      <c r="C863" s="1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>
      <c r="A864" s="7"/>
      <c r="B864" s="7"/>
      <c r="C864" s="1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>
      <c r="A865" s="7"/>
      <c r="B865" s="7"/>
      <c r="C865" s="1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>
      <c r="A866" s="7"/>
      <c r="B866" s="7"/>
      <c r="C866" s="1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>
      <c r="A867" s="7"/>
      <c r="B867" s="7"/>
      <c r="C867" s="1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>
      <c r="A868" s="7"/>
      <c r="B868" s="7"/>
      <c r="C868" s="1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>
      <c r="A869" s="7"/>
      <c r="B869" s="7"/>
      <c r="C869" s="1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>
      <c r="A870" s="7"/>
      <c r="B870" s="7"/>
      <c r="C870" s="1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>
      <c r="A871" s="7"/>
      <c r="B871" s="7"/>
      <c r="C871" s="1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>
      <c r="A872" s="7"/>
      <c r="B872" s="7"/>
      <c r="C872" s="1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>
      <c r="A873" s="7"/>
      <c r="B873" s="7"/>
      <c r="C873" s="1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>
      <c r="A874" s="7"/>
      <c r="B874" s="7"/>
      <c r="C874" s="1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>
      <c r="A875" s="7"/>
      <c r="B875" s="7"/>
      <c r="C875" s="1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>
      <c r="A876" s="7"/>
      <c r="B876" s="7"/>
      <c r="C876" s="1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>
      <c r="A877" s="7"/>
      <c r="B877" s="7"/>
      <c r="C877" s="1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>
      <c r="A878" s="7"/>
      <c r="B878" s="7"/>
      <c r="C878" s="1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>
      <c r="A879" s="7"/>
      <c r="B879" s="7"/>
      <c r="C879" s="1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>
      <c r="A880" s="7"/>
      <c r="B880" s="7"/>
      <c r="C880" s="1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>
      <c r="A881" s="7"/>
      <c r="B881" s="7"/>
      <c r="C881" s="1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>
      <c r="A882" s="7"/>
      <c r="B882" s="7"/>
      <c r="C882" s="1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>
      <c r="A883" s="7"/>
      <c r="B883" s="7"/>
      <c r="C883" s="1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>
      <c r="A884" s="7"/>
      <c r="B884" s="7"/>
      <c r="C884" s="1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>
      <c r="A885" s="7"/>
      <c r="B885" s="7"/>
      <c r="C885" s="1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>
      <c r="A886" s="7"/>
      <c r="B886" s="7"/>
      <c r="C886" s="1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>
      <c r="A887" s="7"/>
      <c r="B887" s="7"/>
      <c r="C887" s="1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>
      <c r="A888" s="7"/>
      <c r="B888" s="7"/>
      <c r="C888" s="1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>
      <c r="A889" s="7"/>
      <c r="B889" s="7"/>
      <c r="C889" s="1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>
      <c r="A890" s="7"/>
      <c r="B890" s="7"/>
      <c r="C890" s="1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>
      <c r="A891" s="7"/>
      <c r="B891" s="7"/>
      <c r="C891" s="1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>
      <c r="A892" s="7"/>
      <c r="B892" s="7"/>
      <c r="C892" s="1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>
      <c r="A893" s="7"/>
      <c r="B893" s="7"/>
      <c r="C893" s="1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>
      <c r="A894" s="7"/>
      <c r="B894" s="7"/>
      <c r="C894" s="1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>
      <c r="A895" s="7"/>
      <c r="B895" s="7"/>
      <c r="C895" s="1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>
      <c r="A896" s="7"/>
      <c r="B896" s="7"/>
      <c r="C896" s="1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>
      <c r="A897" s="7"/>
      <c r="B897" s="7"/>
      <c r="C897" s="1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>
      <c r="A898" s="7"/>
      <c r="B898" s="7"/>
      <c r="C898" s="1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>
      <c r="A899" s="7"/>
      <c r="B899" s="7"/>
      <c r="C899" s="1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>
      <c r="A900" s="7"/>
      <c r="B900" s="7"/>
      <c r="C900" s="1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>
      <c r="A901" s="7"/>
      <c r="B901" s="7"/>
      <c r="C901" s="1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>
      <c r="A902" s="7"/>
      <c r="B902" s="7"/>
      <c r="C902" s="1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>
      <c r="A903" s="7"/>
      <c r="B903" s="7"/>
      <c r="C903" s="1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>
      <c r="A904" s="7"/>
      <c r="B904" s="7"/>
      <c r="C904" s="1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>
      <c r="A905" s="7"/>
      <c r="B905" s="7"/>
      <c r="C905" s="1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>
      <c r="A906" s="7"/>
      <c r="B906" s="7"/>
      <c r="C906" s="1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>
      <c r="A907" s="7"/>
      <c r="B907" s="7"/>
      <c r="C907" s="1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>
      <c r="A908" s="7"/>
      <c r="B908" s="7"/>
      <c r="C908" s="1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>
      <c r="A909" s="7"/>
      <c r="B909" s="7"/>
      <c r="C909" s="1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>
      <c r="A910" s="7"/>
      <c r="B910" s="7"/>
      <c r="C910" s="1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>
      <c r="A911" s="7"/>
      <c r="B911" s="7"/>
      <c r="C911" s="1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>
      <c r="A912" s="7"/>
      <c r="B912" s="7"/>
      <c r="C912" s="17"/>
      <c r="D912" s="7"/>
      <c r="E912" s="7"/>
      <c r="F912" s="7"/>
      <c r="G912" s="7"/>
      <c r="H912" s="7"/>
      <c r="I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>
      <c r="A913" s="7"/>
      <c r="B913" s="7"/>
      <c r="C913" s="17"/>
      <c r="D913" s="7"/>
      <c r="E913" s="7"/>
      <c r="F913" s="7"/>
      <c r="G913" s="7"/>
      <c r="H913" s="7"/>
      <c r="I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>
      <c r="A914" s="7"/>
      <c r="B914" s="7"/>
      <c r="C914" s="17"/>
      <c r="D914" s="7"/>
      <c r="E914" s="7"/>
      <c r="F914" s="7"/>
      <c r="G914" s="7"/>
      <c r="H914" s="7"/>
      <c r="I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>
      <c r="A915" s="7"/>
      <c r="B915" s="7"/>
      <c r="C915" s="17"/>
      <c r="D915" s="7"/>
      <c r="E915" s="7"/>
      <c r="F915" s="7"/>
      <c r="G915" s="7"/>
      <c r="H915" s="7"/>
      <c r="I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>
      <c r="A916" s="7"/>
      <c r="B916" s="7"/>
      <c r="C916" s="17"/>
      <c r="D916" s="7"/>
      <c r="E916" s="7"/>
      <c r="F916" s="7"/>
      <c r="G916" s="7"/>
      <c r="H916" s="7"/>
      <c r="I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>
      <c r="A917" s="7"/>
      <c r="B917" s="7"/>
      <c r="C917" s="17"/>
      <c r="D917" s="7"/>
      <c r="E917" s="7"/>
      <c r="F917" s="7"/>
      <c r="G917" s="7"/>
      <c r="H917" s="7"/>
      <c r="I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>
      <c r="A918" s="7"/>
      <c r="B918" s="7"/>
      <c r="C918" s="17"/>
      <c r="D918" s="7"/>
      <c r="E918" s="7"/>
      <c r="F918" s="7"/>
      <c r="G918" s="7"/>
      <c r="H918" s="7"/>
      <c r="I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>
      <c r="A919" s="7"/>
      <c r="B919" s="7"/>
      <c r="C919" s="17"/>
      <c r="D919" s="7"/>
      <c r="E919" s="7"/>
      <c r="F919" s="7"/>
      <c r="G919" s="7"/>
      <c r="H919" s="7"/>
      <c r="I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>
      <c r="A920" s="7"/>
      <c r="B920" s="7"/>
      <c r="C920" s="17"/>
      <c r="D920" s="7"/>
      <c r="E920" s="7"/>
      <c r="F920" s="7"/>
      <c r="G920" s="7"/>
      <c r="H920" s="7"/>
      <c r="I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>
      <c r="A921" s="7"/>
      <c r="B921" s="7"/>
      <c r="C921" s="17"/>
      <c r="D921" s="7"/>
      <c r="E921" s="7"/>
      <c r="F921" s="7"/>
      <c r="G921" s="7"/>
      <c r="H921" s="7"/>
      <c r="I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>
      <c r="C922" s="102"/>
    </row>
    <row r="923">
      <c r="C923" s="102"/>
    </row>
    <row r="924">
      <c r="C924" s="102"/>
    </row>
    <row r="925">
      <c r="C925" s="102"/>
    </row>
    <row r="926">
      <c r="C926" s="102"/>
    </row>
    <row r="927">
      <c r="C927" s="102"/>
    </row>
    <row r="928">
      <c r="C928" s="102"/>
    </row>
    <row r="929">
      <c r="C929" s="102"/>
    </row>
    <row r="930">
      <c r="C930" s="102"/>
    </row>
    <row r="931">
      <c r="C931" s="102"/>
    </row>
    <row r="932">
      <c r="C932" s="102"/>
    </row>
    <row r="933">
      <c r="C933" s="102"/>
    </row>
    <row r="934">
      <c r="C934" s="102"/>
    </row>
    <row r="935">
      <c r="C935" s="102"/>
    </row>
    <row r="936">
      <c r="C936" s="102"/>
    </row>
    <row r="937">
      <c r="C937" s="102"/>
    </row>
    <row r="938">
      <c r="C938" s="102"/>
    </row>
    <row r="939">
      <c r="C939" s="102"/>
    </row>
    <row r="940">
      <c r="C940" s="102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</hyperlinks>
  <drawing r:id="rId644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2024-09-09T01:33:30Z</dcterms:created>
  <dc:creator>ธัญญารัตน์ ยอดมาลี</dc:creator>
</cp:coreProperties>
</file>